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basilio\Desktop\UTMACH-UPES 2022\Ga2 Registrar información POA y reformas\22 POA 2022 por Programas al 22112022 Ajustado R8\01 Administración Central\"/>
    </mc:Choice>
  </mc:AlternateContent>
  <bookViews>
    <workbookView xWindow="0" yWindow="0" windowWidth="20490" windowHeight="7650"/>
  </bookViews>
  <sheets>
    <sheet name="Formato POA 2022" sheetId="1" r:id="rId1"/>
    <sheet name="PND" sheetId="2" r:id="rId2"/>
    <sheet name="ARTICULACIÓN EXTERNA" sheetId="3" state="hidden" r:id="rId3"/>
    <sheet name="PEDI" sheetId="4" r:id="rId4"/>
    <sheet name="Estrategias DAFO" sheetId="5" r:id="rId5"/>
    <sheet name="ARTICULACIÓN INTERNA" sheetId="6" r:id="rId6"/>
  </sheets>
  <externalReferences>
    <externalReference r:id="rId7"/>
    <externalReference r:id="rId8"/>
    <externalReference r:id="rId9"/>
  </externalReferences>
  <definedNames>
    <definedName name="_Fill">#REF!</definedName>
    <definedName name="_Key1">#REF!</definedName>
    <definedName name="_Order1">0</definedName>
    <definedName name="_Order2">0</definedName>
    <definedName name="_Sort">#REF!</definedName>
    <definedName name="Aseo">[1]PRODUCTO!$A$84:$D$94</definedName>
    <definedName name="capacitacion">[1]PRODUCTO!$A$2:$D$3</definedName>
    <definedName name="cuadro14">#REF!</definedName>
    <definedName name="CUADROCATORCE">#REF!</definedName>
    <definedName name="cuadroCUATRO">#REF!</definedName>
    <definedName name="cuadrotrece">#REF!</definedName>
    <definedName name="dos">#REF!</definedName>
    <definedName name="E12.38">[2]Rectorado!#REF!</definedName>
    <definedName name="Equipos">[1]PRODUCTO!$A$60:$D$68</definedName>
    <definedName name="FFFF">#REF!</definedName>
    <definedName name="HOLA">#REF!</definedName>
    <definedName name="Impresion">[1]PRODUCTO!$A$71:$D$81</definedName>
    <definedName name="Maquinaria">[1]PRODUCTO!$A$97:$D$169</definedName>
    <definedName name="Materiales">[1]PRODUCTO!$A$6:$D$45</definedName>
    <definedName name="Mobiliarios">[1]PRODUCTO!$A$48:$D$57</definedName>
    <definedName name="NOTA1">#REF!</definedName>
    <definedName name="partidas">[3]partidas!$A$2:$E$39</definedName>
    <definedName name="_xlnm.Print_Titles" localSheetId="0">'Formato POA 2022'!$A:$A,'Formato POA 2022'!$7:$9</definedName>
    <definedName name="TRECE">#REF!</definedName>
    <definedName name="varios">[1]PRODUCTO!$A$172:$E$210</definedName>
    <definedName name="Y">#REF!</definedName>
  </definedNames>
  <calcPr calcId="162913"/>
  <extLst>
    <ext uri="GoogleSheetsCustomDataVersion1">
      <go:sheetsCustomData xmlns:go="http://customooxmlschemas.google.com/" r:id="rId14" roundtripDataSignature="AMtx7mj4InWFLlC8yIdj5kbkn/+0ffqfdw=="/>
    </ext>
  </extLst>
</workbook>
</file>

<file path=xl/calcChain.xml><?xml version="1.0" encoding="utf-8"?>
<calcChain xmlns="http://schemas.openxmlformats.org/spreadsheetml/2006/main">
  <c r="T2515" i="1" l="1"/>
  <c r="T2514" i="1"/>
  <c r="T2507" i="1"/>
  <c r="T2475" i="1"/>
  <c r="T2444" i="1"/>
  <c r="Z2401" i="1"/>
  <c r="AA2401" i="1" s="1"/>
  <c r="AB2400" i="1"/>
  <c r="AA2397" i="1"/>
  <c r="AB2395" i="1" s="1"/>
  <c r="Z2397" i="1"/>
  <c r="Z2396" i="1"/>
  <c r="AA2396" i="1" s="1"/>
  <c r="Z2385" i="1"/>
  <c r="AA2385" i="1" s="1"/>
  <c r="AB2384" i="1" s="1"/>
  <c r="AB2430" i="1" s="1"/>
  <c r="Z2364" i="1"/>
  <c r="AA2364" i="1" s="1"/>
  <c r="AB2363" i="1"/>
  <c r="T2488" i="1" s="1"/>
  <c r="AA2359" i="1"/>
  <c r="AB2358" i="1" s="1"/>
  <c r="T2483" i="1" s="1"/>
  <c r="Z2359" i="1"/>
  <c r="Z2356" i="1"/>
  <c r="AA2356" i="1" s="1"/>
  <c r="Z2355" i="1"/>
  <c r="AA2355" i="1" s="1"/>
  <c r="Z2354" i="1"/>
  <c r="AA2354" i="1" s="1"/>
  <c r="Z2353" i="1"/>
  <c r="AA2353" i="1" s="1"/>
  <c r="Z2302" i="1"/>
  <c r="AA2302" i="1" s="1"/>
  <c r="AB2301" i="1"/>
  <c r="AB2316" i="1" s="1"/>
  <c r="Z2259" i="1"/>
  <c r="AA2259" i="1" s="1"/>
  <c r="AB2258" i="1"/>
  <c r="AA2257" i="1"/>
  <c r="AB2255" i="1" s="1"/>
  <c r="Z2257" i="1"/>
  <c r="Z2256" i="1"/>
  <c r="AA2256" i="1" s="1"/>
  <c r="Z2254" i="1"/>
  <c r="AA2254" i="1" s="1"/>
  <c r="AB2253" i="1"/>
  <c r="AA2252" i="1"/>
  <c r="Z2252" i="1"/>
  <c r="Z2251" i="1"/>
  <c r="AA2251" i="1" s="1"/>
  <c r="AB2250" i="1"/>
  <c r="Z2249" i="1"/>
  <c r="AA2249" i="1" s="1"/>
  <c r="AB2248" i="1"/>
  <c r="AA2247" i="1"/>
  <c r="AB2246" i="1" s="1"/>
  <c r="Z2247" i="1"/>
  <c r="Z2245" i="1"/>
  <c r="AA2245" i="1" s="1"/>
  <c r="AB2244" i="1" s="1"/>
  <c r="Z2243" i="1"/>
  <c r="AA2243" i="1" s="1"/>
  <c r="AA2242" i="1"/>
  <c r="AB2240" i="1" s="1"/>
  <c r="Z2242" i="1"/>
  <c r="Z2241" i="1"/>
  <c r="AA2241" i="1" s="1"/>
  <c r="Z2239" i="1"/>
  <c r="AA2239" i="1" s="1"/>
  <c r="Z2238" i="1"/>
  <c r="AA2238" i="1" s="1"/>
  <c r="Z2237" i="1"/>
  <c r="AA2237" i="1" s="1"/>
  <c r="AA2236" i="1"/>
  <c r="Z2236" i="1"/>
  <c r="Z2234" i="1"/>
  <c r="AA2234" i="1" s="1"/>
  <c r="AA2233" i="1"/>
  <c r="AB2232" i="1" s="1"/>
  <c r="Z2233" i="1"/>
  <c r="Z2231" i="1"/>
  <c r="AA2231" i="1" s="1"/>
  <c r="Z2230" i="1"/>
  <c r="AA2230" i="1" s="1"/>
  <c r="AB2229" i="1" s="1"/>
  <c r="AA2228" i="1"/>
  <c r="AB2227" i="1" s="1"/>
  <c r="Z2228" i="1"/>
  <c r="AA2226" i="1"/>
  <c r="AB2225" i="1" s="1"/>
  <c r="Z2226" i="1"/>
  <c r="Z2224" i="1"/>
  <c r="AA2224" i="1" s="1"/>
  <c r="AA2223" i="1"/>
  <c r="Z2223" i="1"/>
  <c r="Z2222" i="1"/>
  <c r="AA2222" i="1" s="1"/>
  <c r="AA2221" i="1"/>
  <c r="Z2221" i="1"/>
  <c r="AA2219" i="1"/>
  <c r="Z2219" i="1"/>
  <c r="Z2218" i="1"/>
  <c r="AA2218" i="1" s="1"/>
  <c r="Z2217" i="1"/>
  <c r="AA2217" i="1" s="1"/>
  <c r="AB2216" i="1" s="1"/>
  <c r="Z2215" i="1"/>
  <c r="AA2215" i="1" s="1"/>
  <c r="AB2214" i="1" s="1"/>
  <c r="Y2213" i="1"/>
  <c r="Z2213" i="1" s="1"/>
  <c r="AA2213" i="1" s="1"/>
  <c r="AB2212" i="1"/>
  <c r="T2458" i="1" s="1"/>
  <c r="Z2211" i="1"/>
  <c r="AA2211" i="1" s="1"/>
  <c r="Z2210" i="1"/>
  <c r="AA2210" i="1" s="1"/>
  <c r="Z2209" i="1"/>
  <c r="AA2209" i="1" s="1"/>
  <c r="AA2207" i="1"/>
  <c r="AB2206" i="1" s="1"/>
  <c r="Z2207" i="1"/>
  <c r="Z2205" i="1"/>
  <c r="AA2205" i="1" s="1"/>
  <c r="Z2204" i="1"/>
  <c r="AA2204" i="1" s="1"/>
  <c r="Z2203" i="1"/>
  <c r="AA2203" i="1" s="1"/>
  <c r="AB2202" i="1" s="1"/>
  <c r="AA2195" i="1"/>
  <c r="Z2195" i="1"/>
  <c r="Z2194" i="1"/>
  <c r="AA2194" i="1" s="1"/>
  <c r="AA2193" i="1"/>
  <c r="AB2191" i="1" s="1"/>
  <c r="Z2193" i="1"/>
  <c r="Z2192" i="1"/>
  <c r="AA2192" i="1" s="1"/>
  <c r="AA2177" i="1"/>
  <c r="AB2176" i="1" s="1"/>
  <c r="Z2177" i="1"/>
  <c r="AA2167" i="1"/>
  <c r="AB2166" i="1" s="1"/>
  <c r="Z2167" i="1"/>
  <c r="AA2148" i="1"/>
  <c r="Z2148" i="1"/>
  <c r="Z2147" i="1"/>
  <c r="AA2147" i="1" s="1"/>
  <c r="AA2146" i="1"/>
  <c r="Z2146" i="1"/>
  <c r="Z2145" i="1"/>
  <c r="AA2145" i="1" s="1"/>
  <c r="AA2144" i="1"/>
  <c r="Z2144" i="1"/>
  <c r="Z2143" i="1"/>
  <c r="AA2143" i="1" s="1"/>
  <c r="AA2142" i="1"/>
  <c r="Z2142" i="1"/>
  <c r="Z2141" i="1"/>
  <c r="AA2141" i="1" s="1"/>
  <c r="AA2140" i="1"/>
  <c r="AB2139" i="1" s="1"/>
  <c r="Z2140" i="1"/>
  <c r="Z2138" i="1"/>
  <c r="AA2138" i="1" s="1"/>
  <c r="Z2137" i="1"/>
  <c r="AA2137" i="1" s="1"/>
  <c r="AA2136" i="1"/>
  <c r="Z2136" i="1"/>
  <c r="Z2135" i="1"/>
  <c r="AA2135" i="1" s="1"/>
  <c r="AA2134" i="1"/>
  <c r="Z2134" i="1"/>
  <c r="Z2133" i="1"/>
  <c r="AA2133" i="1" s="1"/>
  <c r="Z2132" i="1"/>
  <c r="AA2132" i="1" s="1"/>
  <c r="AA2089" i="1"/>
  <c r="Z2089" i="1"/>
  <c r="Z2088" i="1"/>
  <c r="AA2088" i="1" s="1"/>
  <c r="AB2087" i="1"/>
  <c r="T2455" i="1" s="1"/>
  <c r="AA2086" i="1"/>
  <c r="Z2086" i="1"/>
  <c r="Z2085" i="1"/>
  <c r="AA2085" i="1" s="1"/>
  <c r="AA2084" i="1"/>
  <c r="Z2084" i="1"/>
  <c r="Z2083" i="1"/>
  <c r="AA2083" i="1" s="1"/>
  <c r="AA2082" i="1"/>
  <c r="Z2082" i="1"/>
  <c r="Z2081" i="1"/>
  <c r="AA2081" i="1" s="1"/>
  <c r="AB2080" i="1" s="1"/>
  <c r="Z2068" i="1"/>
  <c r="AA2068" i="1" s="1"/>
  <c r="AB2067" i="1"/>
  <c r="AA2066" i="1"/>
  <c r="Z2066" i="1"/>
  <c r="Z2065" i="1"/>
  <c r="AA2065" i="1" s="1"/>
  <c r="AB2064" i="1"/>
  <c r="Z2057" i="1"/>
  <c r="AA2057" i="1" s="1"/>
  <c r="AB2056" i="1" s="1"/>
  <c r="T2500" i="1" s="1"/>
  <c r="AA2055" i="1"/>
  <c r="AB2053" i="1" s="1"/>
  <c r="Z2055" i="1"/>
  <c r="AA2054" i="1"/>
  <c r="AA2052" i="1"/>
  <c r="Z2052" i="1"/>
  <c r="Z2051" i="1"/>
  <c r="AA2051" i="1" s="1"/>
  <c r="Y2051" i="1"/>
  <c r="Z2049" i="1"/>
  <c r="AA2049" i="1" s="1"/>
  <c r="AA2048" i="1"/>
  <c r="Z2048" i="1"/>
  <c r="Z2047" i="1"/>
  <c r="AA2047" i="1" s="1"/>
  <c r="AA2046" i="1"/>
  <c r="Z2046" i="1"/>
  <c r="Z2045" i="1"/>
  <c r="AA2045" i="1" s="1"/>
  <c r="AA2044" i="1"/>
  <c r="Z2044" i="1"/>
  <c r="Z2043" i="1"/>
  <c r="AA2043" i="1" s="1"/>
  <c r="AA2042" i="1"/>
  <c r="Z2042" i="1"/>
  <c r="Z2041" i="1"/>
  <c r="AA2041" i="1" s="1"/>
  <c r="AA2040" i="1"/>
  <c r="Z2040" i="1"/>
  <c r="Z2039" i="1"/>
  <c r="AA2039" i="1" s="1"/>
  <c r="AA2038" i="1"/>
  <c r="Z2038" i="1"/>
  <c r="Z2037" i="1"/>
  <c r="AA2037" i="1" s="1"/>
  <c r="AA2036" i="1"/>
  <c r="Z2036" i="1"/>
  <c r="Z2035" i="1"/>
  <c r="AA2035" i="1" s="1"/>
  <c r="AA2034" i="1"/>
  <c r="Z2034" i="1"/>
  <c r="Z2033" i="1"/>
  <c r="AA2033" i="1" s="1"/>
  <c r="AA2032" i="1"/>
  <c r="Z2032" i="1"/>
  <c r="Z2031" i="1"/>
  <c r="AA2031" i="1" s="1"/>
  <c r="AA2030" i="1"/>
  <c r="Z2030" i="1"/>
  <c r="Z2029" i="1"/>
  <c r="AA2029" i="1" s="1"/>
  <c r="AA2028" i="1"/>
  <c r="Z2028" i="1"/>
  <c r="AA1997" i="1"/>
  <c r="Z1997" i="1"/>
  <c r="AA1996" i="1"/>
  <c r="AB1995" i="1" s="1"/>
  <c r="Z1996" i="1"/>
  <c r="Z1994" i="1"/>
  <c r="AA1994" i="1" s="1"/>
  <c r="AA1993" i="1"/>
  <c r="AB1992" i="1" s="1"/>
  <c r="Z1993" i="1"/>
  <c r="AA1991" i="1"/>
  <c r="AB1990" i="1" s="1"/>
  <c r="T2474" i="1" s="1"/>
  <c r="Z1991" i="1"/>
  <c r="Z1989" i="1"/>
  <c r="AA1989" i="1" s="1"/>
  <c r="AA1988" i="1"/>
  <c r="Z1988" i="1"/>
  <c r="Z1987" i="1"/>
  <c r="AA1987" i="1" s="1"/>
  <c r="AA1986" i="1"/>
  <c r="Z1986" i="1"/>
  <c r="Z1985" i="1"/>
  <c r="AA1985" i="1" s="1"/>
  <c r="AB1984" i="1" s="1"/>
  <c r="AA1983" i="1"/>
  <c r="Z1983" i="1"/>
  <c r="AB1982" i="1"/>
  <c r="AA1981" i="1"/>
  <c r="AB1980" i="1" s="1"/>
  <c r="Z1981" i="1"/>
  <c r="AA1979" i="1"/>
  <c r="Z1979" i="1"/>
  <c r="Z1978" i="1"/>
  <c r="AA1978" i="1" s="1"/>
  <c r="Z1977" i="1"/>
  <c r="AA1977" i="1" s="1"/>
  <c r="AB1976" i="1" s="1"/>
  <c r="Z1975" i="1"/>
  <c r="AA1975" i="1" s="1"/>
  <c r="AB1974" i="1" s="1"/>
  <c r="AB1972" i="1"/>
  <c r="AB1970" i="1"/>
  <c r="AB1968" i="1"/>
  <c r="T2505" i="1" s="1"/>
  <c r="AA1962" i="1"/>
  <c r="Z1962" i="1"/>
  <c r="Z1961" i="1"/>
  <c r="AA1961" i="1" s="1"/>
  <c r="Y1961" i="1"/>
  <c r="Z1960" i="1"/>
  <c r="AA1960" i="1" s="1"/>
  <c r="AA1959" i="1"/>
  <c r="AB1958" i="1" s="1"/>
  <c r="Z1959" i="1"/>
  <c r="Y1959" i="1"/>
  <c r="Z1957" i="1"/>
  <c r="AA1957" i="1" s="1"/>
  <c r="AB1956" i="1" s="1"/>
  <c r="Z1943" i="1"/>
  <c r="AA1943" i="1" s="1"/>
  <c r="AA1942" i="1"/>
  <c r="Z1942" i="1"/>
  <c r="AA1939" i="1"/>
  <c r="Z1939" i="1"/>
  <c r="Y1938" i="1"/>
  <c r="Z1938" i="1" s="1"/>
  <c r="AA1938" i="1" s="1"/>
  <c r="AA1937" i="1"/>
  <c r="Z1937" i="1"/>
  <c r="Z1936" i="1"/>
  <c r="AA1936" i="1" s="1"/>
  <c r="AA1935" i="1"/>
  <c r="Y1935" i="1"/>
  <c r="Z1935" i="1" s="1"/>
  <c r="AB1934" i="1"/>
  <c r="AA1933" i="1"/>
  <c r="AB1932" i="1" s="1"/>
  <c r="Y1933" i="1"/>
  <c r="Z1933" i="1" s="1"/>
  <c r="Z1930" i="1"/>
  <c r="AA1930" i="1" s="1"/>
  <c r="AB1929" i="1" s="1"/>
  <c r="AA1928" i="1"/>
  <c r="Z1928" i="1"/>
  <c r="Z1927" i="1"/>
  <c r="AA1927" i="1" s="1"/>
  <c r="AA1926" i="1"/>
  <c r="Z1926" i="1"/>
  <c r="Z1925" i="1"/>
  <c r="AA1925" i="1" s="1"/>
  <c r="AB1924" i="1"/>
  <c r="Z1923" i="1"/>
  <c r="AA1923" i="1" s="1"/>
  <c r="AB1922" i="1" s="1"/>
  <c r="AA1921" i="1"/>
  <c r="Z1921" i="1"/>
  <c r="Z1920" i="1"/>
  <c r="AA1920" i="1" s="1"/>
  <c r="Z1918" i="1"/>
  <c r="AA1918" i="1" s="1"/>
  <c r="AA1917" i="1"/>
  <c r="Z1917" i="1"/>
  <c r="Z1916" i="1"/>
  <c r="AA1916" i="1" s="1"/>
  <c r="Z1915" i="1"/>
  <c r="AA1915" i="1" s="1"/>
  <c r="AB1914" i="1" s="1"/>
  <c r="Z1913" i="1"/>
  <c r="AA1913" i="1" s="1"/>
  <c r="Z1912" i="1"/>
  <c r="AA1912" i="1" s="1"/>
  <c r="AB1911" i="1"/>
  <c r="AA1910" i="1"/>
  <c r="Z1910" i="1"/>
  <c r="Z1909" i="1"/>
  <c r="AA1909" i="1" s="1"/>
  <c r="AB1908" i="1" s="1"/>
  <c r="Z1907" i="1"/>
  <c r="AA1907" i="1" s="1"/>
  <c r="AB1906" i="1" s="1"/>
  <c r="AA1905" i="1"/>
  <c r="Z1905" i="1"/>
  <c r="AB1904" i="1"/>
  <c r="AA1903" i="1"/>
  <c r="Z1903" i="1"/>
  <c r="Z1902" i="1"/>
  <c r="AA1902" i="1" s="1"/>
  <c r="AB1901" i="1"/>
  <c r="AA1900" i="1"/>
  <c r="Z1900" i="1"/>
  <c r="Z1899" i="1"/>
  <c r="AA1899" i="1" s="1"/>
  <c r="AA1898" i="1"/>
  <c r="Z1898" i="1"/>
  <c r="Z1897" i="1"/>
  <c r="AA1897" i="1" s="1"/>
  <c r="AB1896" i="1" s="1"/>
  <c r="Z1895" i="1"/>
  <c r="AA1895" i="1" s="1"/>
  <c r="AA1894" i="1"/>
  <c r="Z1894" i="1"/>
  <c r="Z1893" i="1"/>
  <c r="AA1893" i="1" s="1"/>
  <c r="AA1892" i="1"/>
  <c r="Z1892" i="1"/>
  <c r="Z1890" i="1"/>
  <c r="AA1890" i="1" s="1"/>
  <c r="AA1889" i="1"/>
  <c r="Z1889" i="1"/>
  <c r="Z1888" i="1"/>
  <c r="AA1888" i="1" s="1"/>
  <c r="AB1886" i="1" s="1"/>
  <c r="AA1887" i="1"/>
  <c r="Z1887" i="1"/>
  <c r="AA1885" i="1"/>
  <c r="AB1884" i="1" s="1"/>
  <c r="Z1885" i="1"/>
  <c r="Z1883" i="1"/>
  <c r="AA1883" i="1" s="1"/>
  <c r="AB1882" i="1" s="1"/>
  <c r="Z1881" i="1"/>
  <c r="AA1881" i="1" s="1"/>
  <c r="AB1880" i="1" s="1"/>
  <c r="T2519" i="1" s="1"/>
  <c r="AA1879" i="1"/>
  <c r="Z1879" i="1"/>
  <c r="AA1878" i="1"/>
  <c r="Z1878" i="1"/>
  <c r="AA1877" i="1"/>
  <c r="Z1877" i="1"/>
  <c r="AA1876" i="1"/>
  <c r="AB1875" i="1" s="1"/>
  <c r="Z1876" i="1"/>
  <c r="Z1874" i="1"/>
  <c r="AA1874" i="1" s="1"/>
  <c r="AB1873" i="1"/>
  <c r="AA1872" i="1"/>
  <c r="Z1872" i="1"/>
  <c r="Z1871" i="1"/>
  <c r="AA1871" i="1" s="1"/>
  <c r="AA1870" i="1"/>
  <c r="Z1870" i="1"/>
  <c r="Z1869" i="1"/>
  <c r="AA1869" i="1" s="1"/>
  <c r="AA1868" i="1"/>
  <c r="Z1868" i="1"/>
  <c r="Z1867" i="1"/>
  <c r="AA1867" i="1" s="1"/>
  <c r="AB1866" i="1" s="1"/>
  <c r="AA1829" i="1"/>
  <c r="Z1829" i="1"/>
  <c r="AA1828" i="1"/>
  <c r="Z1828" i="1"/>
  <c r="AA1827" i="1"/>
  <c r="Z1827" i="1"/>
  <c r="AA1826" i="1"/>
  <c r="Z1826" i="1"/>
  <c r="AB1825" i="1"/>
  <c r="AA1824" i="1"/>
  <c r="Z1824" i="1"/>
  <c r="Z1823" i="1"/>
  <c r="AA1823" i="1" s="1"/>
  <c r="AA1822" i="1"/>
  <c r="Z1822" i="1"/>
  <c r="Z1820" i="1"/>
  <c r="AA1820" i="1" s="1"/>
  <c r="AA1819" i="1"/>
  <c r="Z1819" i="1"/>
  <c r="Z1818" i="1"/>
  <c r="AA1818" i="1" s="1"/>
  <c r="AA1817" i="1"/>
  <c r="Z1817" i="1"/>
  <c r="Z1816" i="1"/>
  <c r="AA1816" i="1" s="1"/>
  <c r="AA1815" i="1"/>
  <c r="Z1815" i="1"/>
  <c r="Z1814" i="1"/>
  <c r="AA1814" i="1" s="1"/>
  <c r="AA1813" i="1"/>
  <c r="Z1813" i="1"/>
  <c r="Z1812" i="1"/>
  <c r="AA1812" i="1" s="1"/>
  <c r="AA1811" i="1"/>
  <c r="Z1811" i="1"/>
  <c r="Z1810" i="1"/>
  <c r="AA1810" i="1" s="1"/>
  <c r="AA1809" i="1"/>
  <c r="Z1809" i="1"/>
  <c r="AA1807" i="1"/>
  <c r="Z1807" i="1"/>
  <c r="Z1806" i="1"/>
  <c r="AA1806" i="1" s="1"/>
  <c r="AA1805" i="1"/>
  <c r="Z1805" i="1"/>
  <c r="Z1804" i="1"/>
  <c r="AA1804" i="1" s="1"/>
  <c r="AB1803" i="1" s="1"/>
  <c r="AA1802" i="1"/>
  <c r="Z1802" i="1"/>
  <c r="AB1801" i="1"/>
  <c r="AA1800" i="1"/>
  <c r="Z1800" i="1"/>
  <c r="Z1799" i="1"/>
  <c r="AA1799" i="1" s="1"/>
  <c r="AA1798" i="1"/>
  <c r="Z1798" i="1"/>
  <c r="Z1797" i="1"/>
  <c r="AA1797" i="1" s="1"/>
  <c r="AA1796" i="1"/>
  <c r="Z1796" i="1"/>
  <c r="Z1795" i="1"/>
  <c r="AA1795" i="1" s="1"/>
  <c r="AA1794" i="1"/>
  <c r="Z1794" i="1"/>
  <c r="Z1793" i="1"/>
  <c r="AA1793" i="1" s="1"/>
  <c r="AA1792" i="1"/>
  <c r="Z1792" i="1"/>
  <c r="AA1787" i="1"/>
  <c r="AB1786" i="1" s="1"/>
  <c r="Z1787" i="1"/>
  <c r="Z1785" i="1"/>
  <c r="AA1785" i="1" s="1"/>
  <c r="AA1784" i="1"/>
  <c r="Z1784" i="1"/>
  <c r="Z1783" i="1"/>
  <c r="AA1783" i="1" s="1"/>
  <c r="AA1782" i="1"/>
  <c r="Z1782" i="1"/>
  <c r="AA1770" i="1"/>
  <c r="Z1770" i="1"/>
  <c r="Z1769" i="1"/>
  <c r="AA1769" i="1" s="1"/>
  <c r="AA1768" i="1"/>
  <c r="Z1768" i="1"/>
  <c r="Z1767" i="1"/>
  <c r="AA1767" i="1" s="1"/>
  <c r="AA1766" i="1"/>
  <c r="Z1766" i="1"/>
  <c r="Z1765" i="1"/>
  <c r="AA1765" i="1" s="1"/>
  <c r="AA1764" i="1"/>
  <c r="Z1764" i="1"/>
  <c r="Z1763" i="1"/>
  <c r="AA1763" i="1" s="1"/>
  <c r="AA1762" i="1"/>
  <c r="Z1762" i="1"/>
  <c r="Z1761" i="1"/>
  <c r="AA1761" i="1" s="1"/>
  <c r="AA1760" i="1"/>
  <c r="Z1760" i="1"/>
  <c r="Z1759" i="1"/>
  <c r="AA1759" i="1" s="1"/>
  <c r="AA1758" i="1"/>
  <c r="Z1758" i="1"/>
  <c r="Z1757" i="1"/>
  <c r="AA1757" i="1" s="1"/>
  <c r="AA1756" i="1"/>
  <c r="Z1756" i="1"/>
  <c r="Z1755" i="1"/>
  <c r="AA1755" i="1" s="1"/>
  <c r="AA1754" i="1"/>
  <c r="Z1754" i="1"/>
  <c r="Z1753" i="1"/>
  <c r="AA1753" i="1" s="1"/>
  <c r="AA1752" i="1"/>
  <c r="Z1752" i="1"/>
  <c r="Z1751" i="1"/>
  <c r="AA1751" i="1" s="1"/>
  <c r="AA1750" i="1"/>
  <c r="Z1750" i="1"/>
  <c r="AA1742" i="1"/>
  <c r="Z1742" i="1"/>
  <c r="Z1741" i="1"/>
  <c r="AA1741" i="1" s="1"/>
  <c r="AA1740" i="1"/>
  <c r="Z1740" i="1"/>
  <c r="Z1739" i="1"/>
  <c r="AA1739" i="1" s="1"/>
  <c r="AA1738" i="1"/>
  <c r="Z1738" i="1"/>
  <c r="Z1737" i="1"/>
  <c r="AA1737" i="1" s="1"/>
  <c r="AA1736" i="1"/>
  <c r="Z1736" i="1"/>
  <c r="Z1735" i="1"/>
  <c r="AA1735" i="1" s="1"/>
  <c r="AA1734" i="1"/>
  <c r="Z1734" i="1"/>
  <c r="Z1733" i="1"/>
  <c r="AA1733" i="1" s="1"/>
  <c r="AA1732" i="1"/>
  <c r="Z1732" i="1"/>
  <c r="Z1731" i="1"/>
  <c r="AA1731" i="1" s="1"/>
  <c r="AA1730" i="1"/>
  <c r="Z1730" i="1"/>
  <c r="Z1729" i="1"/>
  <c r="AA1729" i="1" s="1"/>
  <c r="AA1728" i="1"/>
  <c r="Z1728" i="1"/>
  <c r="Z1727" i="1"/>
  <c r="AA1727" i="1" s="1"/>
  <c r="AA1726" i="1"/>
  <c r="Z1726" i="1"/>
  <c r="Z1725" i="1"/>
  <c r="AA1725" i="1" s="1"/>
  <c r="AA1724" i="1"/>
  <c r="Z1724" i="1"/>
  <c r="Z1723" i="1"/>
  <c r="AA1723" i="1" s="1"/>
  <c r="AA1722" i="1"/>
  <c r="Z1722" i="1"/>
  <c r="Z1721" i="1"/>
  <c r="AA1721" i="1" s="1"/>
  <c r="AA1720" i="1"/>
  <c r="Z1720" i="1"/>
  <c r="Z1719" i="1"/>
  <c r="AA1719" i="1" s="1"/>
  <c r="AA1718" i="1"/>
  <c r="Z1718" i="1"/>
  <c r="Z1717" i="1"/>
  <c r="AA1717" i="1" s="1"/>
  <c r="AA1716" i="1"/>
  <c r="Z1716" i="1"/>
  <c r="Z1715" i="1"/>
  <c r="AA1715" i="1" s="1"/>
  <c r="AA1714" i="1"/>
  <c r="Z1714" i="1"/>
  <c r="Z1713" i="1"/>
  <c r="AA1713" i="1" s="1"/>
  <c r="AA1712" i="1"/>
  <c r="Z1712" i="1"/>
  <c r="Z1710" i="1"/>
  <c r="AA1710" i="1" s="1"/>
  <c r="AA1709" i="1"/>
  <c r="Z1709" i="1"/>
  <c r="Z1708" i="1"/>
  <c r="AA1708" i="1" s="1"/>
  <c r="AA1707" i="1"/>
  <c r="Z1707" i="1"/>
  <c r="Z1706" i="1"/>
  <c r="AA1706" i="1" s="1"/>
  <c r="AA1705" i="1"/>
  <c r="Z1705" i="1"/>
  <c r="Z1704" i="1"/>
  <c r="AA1704" i="1" s="1"/>
  <c r="AA1703" i="1"/>
  <c r="Z1703" i="1"/>
  <c r="Z1702" i="1"/>
  <c r="AA1702" i="1" s="1"/>
  <c r="AA1701" i="1"/>
  <c r="Z1701" i="1"/>
  <c r="Z1700" i="1"/>
  <c r="AA1700" i="1" s="1"/>
  <c r="AA1699" i="1"/>
  <c r="Z1699" i="1"/>
  <c r="Z1698" i="1"/>
  <c r="AA1698" i="1" s="1"/>
  <c r="AA1697" i="1"/>
  <c r="Z1697" i="1"/>
  <c r="Z1696" i="1"/>
  <c r="AA1696" i="1" s="1"/>
  <c r="AA1695" i="1"/>
  <c r="Z1695" i="1"/>
  <c r="Z1694" i="1"/>
  <c r="AA1694" i="1" s="1"/>
  <c r="AA1693" i="1"/>
  <c r="Z1693" i="1"/>
  <c r="Z1692" i="1"/>
  <c r="AA1692" i="1" s="1"/>
  <c r="AA1691" i="1"/>
  <c r="Z1691" i="1"/>
  <c r="Z1690" i="1"/>
  <c r="AA1690" i="1" s="1"/>
  <c r="AA1689" i="1"/>
  <c r="Z1689" i="1"/>
  <c r="Z1688" i="1"/>
  <c r="AA1688" i="1" s="1"/>
  <c r="AA1687" i="1"/>
  <c r="Z1687" i="1"/>
  <c r="Z1686" i="1"/>
  <c r="AA1686" i="1" s="1"/>
  <c r="AA1685" i="1"/>
  <c r="Z1685" i="1"/>
  <c r="Z1684" i="1"/>
  <c r="AA1684" i="1" s="1"/>
  <c r="Z1667" i="1"/>
  <c r="AA1667" i="1" s="1"/>
  <c r="AA1666" i="1"/>
  <c r="Z1666" i="1"/>
  <c r="Y1666" i="1"/>
  <c r="Z1665" i="1"/>
  <c r="AA1665" i="1" s="1"/>
  <c r="AB1664" i="1" s="1"/>
  <c r="T2491" i="1" s="1"/>
  <c r="Z1663" i="1"/>
  <c r="AA1663" i="1" s="1"/>
  <c r="AA1662" i="1"/>
  <c r="Z1662" i="1"/>
  <c r="Z1661" i="1"/>
  <c r="AA1661" i="1" s="1"/>
  <c r="AB1660" i="1"/>
  <c r="T2490" i="1" s="1"/>
  <c r="AA1652" i="1"/>
  <c r="Z1652" i="1"/>
  <c r="AB1651" i="1"/>
  <c r="T2517" i="1" s="1"/>
  <c r="AB1649" i="1"/>
  <c r="T2522" i="1" s="1"/>
  <c r="AB1647" i="1"/>
  <c r="T2516" i="1" s="1"/>
  <c r="AB1645" i="1"/>
  <c r="T2504" i="1" s="1"/>
  <c r="Z1644" i="1"/>
  <c r="AA1644" i="1" s="1"/>
  <c r="AB1643" i="1" s="1"/>
  <c r="Z1642" i="1"/>
  <c r="AA1642" i="1" s="1"/>
  <c r="AB1641" i="1" s="1"/>
  <c r="AA1640" i="1"/>
  <c r="Z1640" i="1"/>
  <c r="AB1639" i="1"/>
  <c r="AA1638" i="1"/>
  <c r="Z1638" i="1"/>
  <c r="Y1638" i="1"/>
  <c r="AA1637" i="1"/>
  <c r="AB1636" i="1" s="1"/>
  <c r="Z1637" i="1"/>
  <c r="Z1635" i="1"/>
  <c r="AA1635" i="1" s="1"/>
  <c r="AB1634" i="1"/>
  <c r="T2493" i="1" s="1"/>
  <c r="AA1633" i="1"/>
  <c r="Z1633" i="1"/>
  <c r="AB1632" i="1"/>
  <c r="AA1625" i="1"/>
  <c r="AB1624" i="1" s="1"/>
  <c r="Z1625" i="1"/>
  <c r="Z1623" i="1"/>
  <c r="AA1623" i="1" s="1"/>
  <c r="AB1622" i="1" s="1"/>
  <c r="Y1623" i="1"/>
  <c r="AA1621" i="1"/>
  <c r="AB1620" i="1" s="1"/>
  <c r="Z1621" i="1"/>
  <c r="Z1619" i="1"/>
  <c r="AA1619" i="1" s="1"/>
  <c r="AB1618" i="1"/>
  <c r="AA1617" i="1"/>
  <c r="Z1617" i="1"/>
  <c r="AB1616" i="1"/>
  <c r="AA1615" i="1"/>
  <c r="AB1613" i="1" s="1"/>
  <c r="Z1615" i="1"/>
  <c r="Z1614" i="1"/>
  <c r="AA1614" i="1" s="1"/>
  <c r="AA1602" i="1"/>
  <c r="Z1602" i="1"/>
  <c r="Z1601" i="1"/>
  <c r="AA1601" i="1" s="1"/>
  <c r="AA1600" i="1"/>
  <c r="Z1600" i="1"/>
  <c r="Z1599" i="1"/>
  <c r="AA1599" i="1" s="1"/>
  <c r="Z1597" i="1"/>
  <c r="AA1597" i="1" s="1"/>
  <c r="AB1596" i="1"/>
  <c r="T2466" i="1" s="1"/>
  <c r="AA1595" i="1"/>
  <c r="Z1595" i="1"/>
  <c r="AB1594" i="1"/>
  <c r="AA1593" i="1"/>
  <c r="AB1592" i="1" s="1"/>
  <c r="T2456" i="1" s="1"/>
  <c r="Z1593" i="1"/>
  <c r="Z1591" i="1"/>
  <c r="AA1591" i="1" s="1"/>
  <c r="AB1590" i="1" s="1"/>
  <c r="T2454" i="1" s="1"/>
  <c r="Y1591" i="1"/>
  <c r="Z1587" i="1"/>
  <c r="AA1587" i="1" s="1"/>
  <c r="AB1586" i="1" s="1"/>
  <c r="AB1584" i="1"/>
  <c r="AA1542" i="1"/>
  <c r="Z1542" i="1"/>
  <c r="AA1541" i="1"/>
  <c r="AB1540" i="1" s="1"/>
  <c r="Z1541" i="1"/>
  <c r="Z1539" i="1"/>
  <c r="AA1539" i="1" s="1"/>
  <c r="AA1538" i="1"/>
  <c r="AB1537" i="1" s="1"/>
  <c r="Z1538" i="1"/>
  <c r="AA1536" i="1"/>
  <c r="Z1536" i="1"/>
  <c r="AA1535" i="1"/>
  <c r="Z1535" i="1"/>
  <c r="AA1534" i="1"/>
  <c r="Z1534" i="1"/>
  <c r="AA1533" i="1"/>
  <c r="Z1533" i="1"/>
  <c r="AA1532" i="1"/>
  <c r="AB1531" i="1" s="1"/>
  <c r="Z1532" i="1"/>
  <c r="Z1530" i="1"/>
  <c r="AA1530" i="1" s="1"/>
  <c r="AA1529" i="1"/>
  <c r="AB1528" i="1" s="1"/>
  <c r="Z1529" i="1"/>
  <c r="Z1527" i="1"/>
  <c r="AA1527" i="1" s="1"/>
  <c r="AB1526" i="1" s="1"/>
  <c r="Z1525" i="1"/>
  <c r="AA1525" i="1" s="1"/>
  <c r="AA1524" i="1"/>
  <c r="AB1523" i="1" s="1"/>
  <c r="Z1524" i="1"/>
  <c r="Z1522" i="1"/>
  <c r="AA1522" i="1" s="1"/>
  <c r="AB1521" i="1" s="1"/>
  <c r="Z1520" i="1"/>
  <c r="AA1520" i="1" s="1"/>
  <c r="AA1519" i="1"/>
  <c r="Z1519" i="1"/>
  <c r="Z1517" i="1"/>
  <c r="AA1517" i="1" s="1"/>
  <c r="AB1516" i="1" s="1"/>
  <c r="Z1515" i="1"/>
  <c r="AA1515" i="1" s="1"/>
  <c r="AA1514" i="1"/>
  <c r="Z1514" i="1"/>
  <c r="Z1513" i="1"/>
  <c r="AA1513" i="1" s="1"/>
  <c r="AB1512" i="1" s="1"/>
  <c r="AA1511" i="1"/>
  <c r="Z1511" i="1"/>
  <c r="AB1510" i="1"/>
  <c r="AA1509" i="1"/>
  <c r="Z1509" i="1"/>
  <c r="Z1508" i="1"/>
  <c r="AA1508" i="1" s="1"/>
  <c r="AA1507" i="1"/>
  <c r="Z1507" i="1"/>
  <c r="Z1506" i="1"/>
  <c r="AA1506" i="1" s="1"/>
  <c r="AA1505" i="1"/>
  <c r="Z1505" i="1"/>
  <c r="Z1504" i="1"/>
  <c r="AA1504" i="1" s="1"/>
  <c r="AA1503" i="1"/>
  <c r="Z1503" i="1"/>
  <c r="Z1502" i="1"/>
  <c r="AA1502" i="1" s="1"/>
  <c r="AB1501" i="1" s="1"/>
  <c r="AA1500" i="1"/>
  <c r="Z1500" i="1"/>
  <c r="AA1499" i="1"/>
  <c r="Z1499" i="1"/>
  <c r="AA1498" i="1"/>
  <c r="Z1498" i="1"/>
  <c r="AB1497" i="1"/>
  <c r="AA1496" i="1"/>
  <c r="Z1496" i="1"/>
  <c r="Z1495" i="1"/>
  <c r="AA1495" i="1" s="1"/>
  <c r="AA1494" i="1"/>
  <c r="Z1494" i="1"/>
  <c r="Z1492" i="1"/>
  <c r="AA1492" i="1" s="1"/>
  <c r="AA1491" i="1"/>
  <c r="Z1491" i="1"/>
  <c r="Z1490" i="1"/>
  <c r="AA1490" i="1" s="1"/>
  <c r="AA1489" i="1"/>
  <c r="Z1489" i="1"/>
  <c r="Z1488" i="1"/>
  <c r="AA1488" i="1" s="1"/>
  <c r="AA1487" i="1"/>
  <c r="Z1487" i="1"/>
  <c r="Z1486" i="1"/>
  <c r="AA1486" i="1" s="1"/>
  <c r="AA1485" i="1"/>
  <c r="Z1485" i="1"/>
  <c r="Z1484" i="1"/>
  <c r="AA1484" i="1" s="1"/>
  <c r="AA1483" i="1"/>
  <c r="Z1483" i="1"/>
  <c r="Z1482" i="1"/>
  <c r="AA1482" i="1" s="1"/>
  <c r="Z1480" i="1"/>
  <c r="AA1480" i="1" s="1"/>
  <c r="AA1479" i="1"/>
  <c r="Z1479" i="1"/>
  <c r="Z1478" i="1"/>
  <c r="AA1478" i="1" s="1"/>
  <c r="AB1477" i="1"/>
  <c r="AA1476" i="1"/>
  <c r="Z1476" i="1"/>
  <c r="Z1475" i="1"/>
  <c r="AA1475" i="1" s="1"/>
  <c r="AA1474" i="1"/>
  <c r="Z1474" i="1"/>
  <c r="Z1473" i="1"/>
  <c r="AA1473" i="1" s="1"/>
  <c r="AB1472" i="1" s="1"/>
  <c r="AA1470" i="1"/>
  <c r="Z1470" i="1"/>
  <c r="AA1469" i="1"/>
  <c r="Z1469" i="1"/>
  <c r="AA1468" i="1"/>
  <c r="Z1468" i="1"/>
  <c r="AA1467" i="1"/>
  <c r="Z1467" i="1"/>
  <c r="AB1466" i="1"/>
  <c r="AA1465" i="1"/>
  <c r="Z1465" i="1"/>
  <c r="Z1464" i="1"/>
  <c r="AA1464" i="1" s="1"/>
  <c r="AB1463" i="1" s="1"/>
  <c r="AA1462" i="1"/>
  <c r="Z1462" i="1"/>
  <c r="AB1461" i="1"/>
  <c r="AA1460" i="1"/>
  <c r="AB1459" i="1" s="1"/>
  <c r="Z1460" i="1"/>
  <c r="Z1453" i="1"/>
  <c r="AA1453" i="1" s="1"/>
  <c r="Z1452" i="1"/>
  <c r="AA1452" i="1" s="1"/>
  <c r="Z1451" i="1"/>
  <c r="AA1451" i="1" s="1"/>
  <c r="Z1450" i="1"/>
  <c r="AA1450" i="1" s="1"/>
  <c r="AA1443" i="1"/>
  <c r="Z1443" i="1"/>
  <c r="Z1442" i="1"/>
  <c r="AA1442" i="1" s="1"/>
  <c r="AB1439" i="1" s="1"/>
  <c r="AA1441" i="1"/>
  <c r="Z1441" i="1"/>
  <c r="Z1440" i="1"/>
  <c r="AA1440" i="1" s="1"/>
  <c r="Z1438" i="1"/>
  <c r="AA1438" i="1" s="1"/>
  <c r="Z1437" i="1"/>
  <c r="AA1437" i="1" s="1"/>
  <c r="Z1436" i="1"/>
  <c r="AA1436" i="1" s="1"/>
  <c r="AA1435" i="1"/>
  <c r="Z1435" i="1"/>
  <c r="Z1433" i="1"/>
  <c r="AA1433" i="1" s="1"/>
  <c r="AA1432" i="1"/>
  <c r="Z1432" i="1"/>
  <c r="Z1431" i="1"/>
  <c r="AA1431" i="1" s="1"/>
  <c r="AA1430" i="1"/>
  <c r="Z1430" i="1"/>
  <c r="AA1423" i="1"/>
  <c r="Z1423" i="1"/>
  <c r="Z1422" i="1"/>
  <c r="AA1422" i="1" s="1"/>
  <c r="AA1421" i="1"/>
  <c r="AB1419" i="1" s="1"/>
  <c r="Z1421" i="1"/>
  <c r="Z1420" i="1"/>
  <c r="AA1420" i="1" s="1"/>
  <c r="AA1418" i="1"/>
  <c r="Z1418" i="1"/>
  <c r="Z1417" i="1"/>
  <c r="AA1417" i="1" s="1"/>
  <c r="AA1416" i="1"/>
  <c r="Z1416" i="1"/>
  <c r="Z1415" i="1"/>
  <c r="AA1415" i="1" s="1"/>
  <c r="AB1414" i="1" s="1"/>
  <c r="Z1413" i="1"/>
  <c r="AA1413" i="1" s="1"/>
  <c r="AB1412" i="1"/>
  <c r="AA1411" i="1"/>
  <c r="Z1411" i="1"/>
  <c r="Z1410" i="1"/>
  <c r="AA1410" i="1" s="1"/>
  <c r="AA1409" i="1"/>
  <c r="AB1407" i="1" s="1"/>
  <c r="Z1409" i="1"/>
  <c r="Z1408" i="1"/>
  <c r="AA1408" i="1" s="1"/>
  <c r="Z1405" i="1"/>
  <c r="AA1405" i="1" s="1"/>
  <c r="AA1404" i="1"/>
  <c r="Z1404" i="1"/>
  <c r="Z1403" i="1"/>
  <c r="AA1403" i="1" s="1"/>
  <c r="AA1402" i="1"/>
  <c r="AB1401" i="1" s="1"/>
  <c r="Z1402" i="1"/>
  <c r="Z1400" i="1"/>
  <c r="AA1400" i="1" s="1"/>
  <c r="AA1399" i="1"/>
  <c r="Z1399" i="1"/>
  <c r="Z1398" i="1"/>
  <c r="AA1398" i="1" s="1"/>
  <c r="AA1397" i="1"/>
  <c r="Z1397" i="1"/>
  <c r="Z1396" i="1"/>
  <c r="AA1396" i="1" s="1"/>
  <c r="AA1395" i="1"/>
  <c r="Z1395" i="1"/>
  <c r="Z1394" i="1"/>
  <c r="AA1394" i="1" s="1"/>
  <c r="Z1393" i="1"/>
  <c r="AA1393" i="1" s="1"/>
  <c r="AA1392" i="1"/>
  <c r="Z1392" i="1"/>
  <c r="Z1390" i="1"/>
  <c r="AA1390" i="1" s="1"/>
  <c r="AA1389" i="1"/>
  <c r="AB1388" i="1" s="1"/>
  <c r="Z1389" i="1"/>
  <c r="Z1387" i="1"/>
  <c r="AA1387" i="1" s="1"/>
  <c r="Z1386" i="1"/>
  <c r="AA1386" i="1" s="1"/>
  <c r="AA1385" i="1"/>
  <c r="Z1385" i="1"/>
  <c r="Z1384" i="1"/>
  <c r="AA1384" i="1" s="1"/>
  <c r="AB1383" i="1" s="1"/>
  <c r="AA1382" i="1"/>
  <c r="AB1381" i="1" s="1"/>
  <c r="Z1382" i="1"/>
  <c r="AA1380" i="1"/>
  <c r="Z1380" i="1"/>
  <c r="Z1379" i="1"/>
  <c r="AA1379" i="1" s="1"/>
  <c r="AA1377" i="1"/>
  <c r="AB1376" i="1" s="1"/>
  <c r="Z1377" i="1"/>
  <c r="AA1375" i="1"/>
  <c r="Z1375" i="1"/>
  <c r="Z1374" i="1"/>
  <c r="AA1374" i="1" s="1"/>
  <c r="AB1373" i="1"/>
  <c r="AA1372" i="1"/>
  <c r="AB1371" i="1" s="1"/>
  <c r="Z1372" i="1"/>
  <c r="Z1370" i="1"/>
  <c r="AA1370" i="1" s="1"/>
  <c r="Z1369" i="1"/>
  <c r="AA1369" i="1" s="1"/>
  <c r="AA1367" i="1"/>
  <c r="AB1366" i="1" s="1"/>
  <c r="T2494" i="1" s="1"/>
  <c r="Z1367" i="1"/>
  <c r="Y1367" i="1"/>
  <c r="AA1365" i="1"/>
  <c r="AB1364" i="1" s="1"/>
  <c r="Z1365" i="1"/>
  <c r="AA1363" i="1"/>
  <c r="AB1362" i="1" s="1"/>
  <c r="Z1363" i="1"/>
  <c r="Z1361" i="1"/>
  <c r="AA1361" i="1" s="1"/>
  <c r="AA1360" i="1"/>
  <c r="AB1358" i="1" s="1"/>
  <c r="Z1360" i="1"/>
  <c r="Z1359" i="1"/>
  <c r="AA1359" i="1" s="1"/>
  <c r="Z1357" i="1"/>
  <c r="AA1357" i="1" s="1"/>
  <c r="AB1356" i="1" s="1"/>
  <c r="AA1355" i="1"/>
  <c r="Z1355" i="1"/>
  <c r="Z1354" i="1"/>
  <c r="AA1354" i="1" s="1"/>
  <c r="AA1353" i="1"/>
  <c r="Z1353" i="1"/>
  <c r="AA1351" i="1"/>
  <c r="Z1351" i="1"/>
  <c r="Z1350" i="1"/>
  <c r="AA1350" i="1" s="1"/>
  <c r="AA1348" i="1"/>
  <c r="Z1348" i="1"/>
  <c r="Z1347" i="1"/>
  <c r="AA1347" i="1" s="1"/>
  <c r="Z1345" i="1"/>
  <c r="AA1345" i="1" s="1"/>
  <c r="AA1344" i="1"/>
  <c r="AB1343" i="1" s="1"/>
  <c r="Z1344" i="1"/>
  <c r="Z1342" i="1"/>
  <c r="AA1342" i="1" s="1"/>
  <c r="AB1341" i="1"/>
  <c r="Z1340" i="1"/>
  <c r="AA1340" i="1" s="1"/>
  <c r="AA1339" i="1"/>
  <c r="Z1339" i="1"/>
  <c r="Z1337" i="1"/>
  <c r="AA1337" i="1" s="1"/>
  <c r="AB1336" i="1"/>
  <c r="Z1335" i="1"/>
  <c r="AA1335" i="1" s="1"/>
  <c r="Z1334" i="1"/>
  <c r="AA1334" i="1" s="1"/>
  <c r="AB1333" i="1" s="1"/>
  <c r="Z1332" i="1"/>
  <c r="AA1332" i="1" s="1"/>
  <c r="AA1331" i="1"/>
  <c r="Z1331" i="1"/>
  <c r="Z1329" i="1"/>
  <c r="AA1329" i="1" s="1"/>
  <c r="AB1328" i="1" s="1"/>
  <c r="Z1327" i="1"/>
  <c r="AA1327" i="1" s="1"/>
  <c r="AB1326" i="1" s="1"/>
  <c r="Z1325" i="1"/>
  <c r="AA1325" i="1" s="1"/>
  <c r="AB1324" i="1" s="1"/>
  <c r="AA1323" i="1"/>
  <c r="Z1323" i="1"/>
  <c r="Z1322" i="1"/>
  <c r="AA1322" i="1" s="1"/>
  <c r="AA1321" i="1"/>
  <c r="Z1321" i="1"/>
  <c r="Z1320" i="1"/>
  <c r="AA1320" i="1" s="1"/>
  <c r="AA1319" i="1"/>
  <c r="AB1318" i="1" s="1"/>
  <c r="Z1319" i="1"/>
  <c r="AA1317" i="1"/>
  <c r="Z1317" i="1"/>
  <c r="Z1316" i="1"/>
  <c r="AA1316" i="1" s="1"/>
  <c r="AB1313" i="1" s="1"/>
  <c r="AA1315" i="1"/>
  <c r="Z1315" i="1"/>
  <c r="Z1314" i="1"/>
  <c r="AA1314" i="1" s="1"/>
  <c r="AA1312" i="1"/>
  <c r="Z1312" i="1"/>
  <c r="Z1311" i="1"/>
  <c r="AA1311" i="1" s="1"/>
  <c r="AB1310" i="1"/>
  <c r="Z1276" i="1"/>
  <c r="AA1276" i="1" s="1"/>
  <c r="AA1275" i="1"/>
  <c r="Z1275" i="1"/>
  <c r="AA1273" i="1"/>
  <c r="Z1273" i="1"/>
  <c r="Z1272" i="1"/>
  <c r="AA1272" i="1" s="1"/>
  <c r="Z1271" i="1"/>
  <c r="AA1271" i="1" s="1"/>
  <c r="Z1270" i="1"/>
  <c r="AA1270" i="1" s="1"/>
  <c r="AB1269" i="1" s="1"/>
  <c r="AA1262" i="1"/>
  <c r="Z1262" i="1"/>
  <c r="Z1261" i="1"/>
  <c r="AA1261" i="1" s="1"/>
  <c r="AA1260" i="1"/>
  <c r="Z1260" i="1"/>
  <c r="Z1259" i="1"/>
  <c r="AA1259" i="1" s="1"/>
  <c r="AA1258" i="1"/>
  <c r="Z1258" i="1"/>
  <c r="Z1257" i="1"/>
  <c r="AA1257" i="1" s="1"/>
  <c r="AA1256" i="1"/>
  <c r="Z1256" i="1"/>
  <c r="Z1255" i="1"/>
  <c r="AA1255" i="1" s="1"/>
  <c r="AA1254" i="1"/>
  <c r="Z1254" i="1"/>
  <c r="Z1253" i="1"/>
  <c r="AA1253" i="1" s="1"/>
  <c r="AA1252" i="1"/>
  <c r="Z1252" i="1"/>
  <c r="Z1251" i="1"/>
  <c r="AA1251" i="1" s="1"/>
  <c r="AB1250" i="1"/>
  <c r="Z1248" i="1"/>
  <c r="AA1248" i="1" s="1"/>
  <c r="AA1247" i="1"/>
  <c r="Z1247" i="1"/>
  <c r="Z1246" i="1"/>
  <c r="AA1246" i="1" s="1"/>
  <c r="AA1245" i="1"/>
  <c r="Z1245" i="1"/>
  <c r="Z1244" i="1"/>
  <c r="AA1244" i="1" s="1"/>
  <c r="AB1243" i="1"/>
  <c r="Y1242" i="1"/>
  <c r="Z1242" i="1" s="1"/>
  <c r="AA1242" i="1" s="1"/>
  <c r="AB1241" i="1" s="1"/>
  <c r="Z1240" i="1"/>
  <c r="AA1240" i="1" s="1"/>
  <c r="AA1239" i="1"/>
  <c r="Z1239" i="1"/>
  <c r="Z1238" i="1"/>
  <c r="AA1238" i="1" s="1"/>
  <c r="Z1237" i="1"/>
  <c r="AA1237" i="1" s="1"/>
  <c r="AB1236" i="1" s="1"/>
  <c r="AB1235" i="1"/>
  <c r="AA1234" i="1"/>
  <c r="AB1234" i="1" s="1"/>
  <c r="T2499" i="1" s="1"/>
  <c r="AB1233" i="1"/>
  <c r="Z1232" i="1"/>
  <c r="AA1232" i="1" s="1"/>
  <c r="AA1231" i="1"/>
  <c r="Z1231" i="1"/>
  <c r="Z1230" i="1"/>
  <c r="AA1230" i="1" s="1"/>
  <c r="AB1229" i="1" s="1"/>
  <c r="Y1228" i="1"/>
  <c r="Z1228" i="1" s="1"/>
  <c r="AA1228" i="1" s="1"/>
  <c r="AB1227" i="1"/>
  <c r="Z1226" i="1"/>
  <c r="AA1226" i="1" s="1"/>
  <c r="AB1225" i="1" s="1"/>
  <c r="AA1166" i="1"/>
  <c r="AB1165" i="1" s="1"/>
  <c r="T2479" i="1" s="1"/>
  <c r="Z1166" i="1"/>
  <c r="AA1164" i="1"/>
  <c r="AB1163" i="1" s="1"/>
  <c r="T2478" i="1" s="1"/>
  <c r="Z1164" i="1"/>
  <c r="Z1162" i="1"/>
  <c r="AA1162" i="1" s="1"/>
  <c r="AA1161" i="1"/>
  <c r="Z1161" i="1"/>
  <c r="Z1160" i="1"/>
  <c r="AA1160" i="1" s="1"/>
  <c r="AA1159" i="1"/>
  <c r="Z1159" i="1"/>
  <c r="Z1158" i="1"/>
  <c r="AA1158" i="1" s="1"/>
  <c r="AA1157" i="1"/>
  <c r="Z1157" i="1"/>
  <c r="Z1156" i="1"/>
  <c r="AA1156" i="1" s="1"/>
  <c r="AA1155" i="1"/>
  <c r="Z1155" i="1"/>
  <c r="Z1154" i="1"/>
  <c r="AA1154" i="1" s="1"/>
  <c r="AA1153" i="1"/>
  <c r="Z1153" i="1"/>
  <c r="Z1152" i="1"/>
  <c r="AA1152" i="1" s="1"/>
  <c r="AA1151" i="1"/>
  <c r="Z1151" i="1"/>
  <c r="Z1150" i="1"/>
  <c r="AA1150" i="1" s="1"/>
  <c r="AA1149" i="1"/>
  <c r="Z1149" i="1"/>
  <c r="Z1148" i="1"/>
  <c r="AA1148" i="1" s="1"/>
  <c r="AA1147" i="1"/>
  <c r="Z1147" i="1"/>
  <c r="Z1146" i="1"/>
  <c r="AA1146" i="1" s="1"/>
  <c r="AA1145" i="1"/>
  <c r="Z1145" i="1"/>
  <c r="Z1144" i="1"/>
  <c r="AA1144" i="1" s="1"/>
  <c r="AA1143" i="1"/>
  <c r="Z1143" i="1"/>
  <c r="Z1142" i="1"/>
  <c r="AA1142" i="1" s="1"/>
  <c r="AA1141" i="1"/>
  <c r="Z1141" i="1"/>
  <c r="Z1140" i="1"/>
  <c r="AA1140" i="1" s="1"/>
  <c r="AA1139" i="1"/>
  <c r="Z1139" i="1"/>
  <c r="Z1138" i="1"/>
  <c r="AA1138" i="1" s="1"/>
  <c r="AA1137" i="1"/>
  <c r="Z1137" i="1"/>
  <c r="Z1136" i="1"/>
  <c r="AA1136" i="1" s="1"/>
  <c r="AA1135" i="1"/>
  <c r="Z1135" i="1"/>
  <c r="Z1134" i="1"/>
  <c r="AA1134" i="1" s="1"/>
  <c r="AA1133" i="1"/>
  <c r="Z1133" i="1"/>
  <c r="Z1132" i="1"/>
  <c r="AA1132" i="1" s="1"/>
  <c r="AA1131" i="1"/>
  <c r="AB1129" i="1" s="1"/>
  <c r="T2473" i="1" s="1"/>
  <c r="Z1131" i="1"/>
  <c r="Z1130" i="1"/>
  <c r="AA1130" i="1" s="1"/>
  <c r="AA1128" i="1"/>
  <c r="Z1128" i="1"/>
  <c r="Z1127" i="1"/>
  <c r="AA1127" i="1" s="1"/>
  <c r="AA1126" i="1"/>
  <c r="Z1126" i="1"/>
  <c r="Z1125" i="1"/>
  <c r="AA1125" i="1" s="1"/>
  <c r="AB1123" i="1" s="1"/>
  <c r="AB1223" i="1" s="1"/>
  <c r="AA1124" i="1"/>
  <c r="Z1124" i="1"/>
  <c r="AA1113" i="1"/>
  <c r="Z1113" i="1"/>
  <c r="AB1112" i="1"/>
  <c r="AA1101" i="1"/>
  <c r="Z1101" i="1"/>
  <c r="Z1100" i="1"/>
  <c r="AA1100" i="1" s="1"/>
  <c r="AA1099" i="1"/>
  <c r="Z1099" i="1"/>
  <c r="Z1098" i="1"/>
  <c r="AA1098" i="1" s="1"/>
  <c r="AB1095" i="1" s="1"/>
  <c r="AA1097" i="1"/>
  <c r="Z1097" i="1"/>
  <c r="Z1096" i="1"/>
  <c r="AA1096" i="1" s="1"/>
  <c r="AA1084" i="1"/>
  <c r="Z1084" i="1"/>
  <c r="Z1083" i="1"/>
  <c r="AA1083" i="1" s="1"/>
  <c r="AB1082" i="1" s="1"/>
  <c r="Z1081" i="1"/>
  <c r="AA1081" i="1" s="1"/>
  <c r="AB1080" i="1"/>
  <c r="AA1079" i="1"/>
  <c r="Z1079" i="1"/>
  <c r="AB1078" i="1"/>
  <c r="AA1077" i="1"/>
  <c r="AB1076" i="1" s="1"/>
  <c r="Z1077" i="1"/>
  <c r="AA1075" i="1"/>
  <c r="AB1074" i="1" s="1"/>
  <c r="Z1075" i="1"/>
  <c r="Z1073" i="1"/>
  <c r="AA1073" i="1" s="1"/>
  <c r="AA1072" i="1"/>
  <c r="Z1072" i="1"/>
  <c r="Z1071" i="1"/>
  <c r="AA1071" i="1" s="1"/>
  <c r="AA1070" i="1"/>
  <c r="Z1070" i="1"/>
  <c r="Z1069" i="1"/>
  <c r="AA1069" i="1" s="1"/>
  <c r="AA1068" i="1"/>
  <c r="Z1068" i="1"/>
  <c r="Z1067" i="1"/>
  <c r="AA1067" i="1" s="1"/>
  <c r="AA1066" i="1"/>
  <c r="Z1066" i="1"/>
  <c r="Z1065" i="1"/>
  <c r="AA1065" i="1" s="1"/>
  <c r="AA1064" i="1"/>
  <c r="Z1064" i="1"/>
  <c r="Z1063" i="1"/>
  <c r="AA1063" i="1" s="1"/>
  <c r="AA1062" i="1"/>
  <c r="Z1062" i="1"/>
  <c r="Z1061" i="1"/>
  <c r="AA1061" i="1" s="1"/>
  <c r="AA1060" i="1"/>
  <c r="Z1060" i="1"/>
  <c r="Z1058" i="1"/>
  <c r="AA1058" i="1" s="1"/>
  <c r="AB1057" i="1" s="1"/>
  <c r="Z1056" i="1"/>
  <c r="AA1056" i="1" s="1"/>
  <c r="AB1055" i="1"/>
  <c r="Z1050" i="1"/>
  <c r="AA1050" i="1" s="1"/>
  <c r="AB1049" i="1"/>
  <c r="AA1040" i="1"/>
  <c r="Z1040" i="1"/>
  <c r="AB1039" i="1"/>
  <c r="AA1033" i="1"/>
  <c r="AB1031" i="1" s="1"/>
  <c r="Z1033" i="1"/>
  <c r="Z1032" i="1"/>
  <c r="AA1032" i="1" s="1"/>
  <c r="AA1030" i="1"/>
  <c r="Z1030" i="1"/>
  <c r="Z1029" i="1"/>
  <c r="AA1029" i="1" s="1"/>
  <c r="AA1028" i="1"/>
  <c r="Z1028" i="1"/>
  <c r="Z1027" i="1"/>
  <c r="AA1027" i="1" s="1"/>
  <c r="AA1026" i="1"/>
  <c r="Z1026" i="1"/>
  <c r="Z1025" i="1"/>
  <c r="AA1025" i="1" s="1"/>
  <c r="AA1024" i="1"/>
  <c r="Z1024" i="1"/>
  <c r="Z1023" i="1"/>
  <c r="AA1023" i="1" s="1"/>
  <c r="AA1022" i="1"/>
  <c r="Z1022" i="1"/>
  <c r="AA1020" i="1"/>
  <c r="Z1020" i="1"/>
  <c r="Z1019" i="1"/>
  <c r="AA1019" i="1" s="1"/>
  <c r="AA1018" i="1"/>
  <c r="Z1018" i="1"/>
  <c r="AA1014" i="1"/>
  <c r="AB1012" i="1" s="1"/>
  <c r="Z1014" i="1"/>
  <c r="AA1013" i="1"/>
  <c r="Z1013" i="1"/>
  <c r="AA999" i="1"/>
  <c r="Z999" i="1"/>
  <c r="Z998" i="1"/>
  <c r="AA998" i="1" s="1"/>
  <c r="AB997" i="1"/>
  <c r="Y993" i="1"/>
  <c r="Z993" i="1" s="1"/>
  <c r="AA993" i="1" s="1"/>
  <c r="AB992" i="1"/>
  <c r="Z988" i="1"/>
  <c r="AA988" i="1" s="1"/>
  <c r="AA987" i="1"/>
  <c r="AB986" i="1" s="1"/>
  <c r="Z987" i="1"/>
  <c r="Z978" i="1"/>
  <c r="AA978" i="1" s="1"/>
  <c r="AB976" i="1" s="1"/>
  <c r="AA977" i="1"/>
  <c r="Z977" i="1"/>
  <c r="AA973" i="1"/>
  <c r="AB971" i="1" s="1"/>
  <c r="Z973" i="1"/>
  <c r="Z972" i="1"/>
  <c r="AA972" i="1" s="1"/>
  <c r="AA955" i="1"/>
  <c r="Z955" i="1"/>
  <c r="Z954" i="1"/>
  <c r="AA954" i="1" s="1"/>
  <c r="AA953" i="1"/>
  <c r="Z953" i="1"/>
  <c r="Z952" i="1"/>
  <c r="AA952" i="1" s="1"/>
  <c r="Z935" i="1"/>
  <c r="AA935" i="1" s="1"/>
  <c r="AB934" i="1"/>
  <c r="AA933" i="1"/>
  <c r="Z933" i="1"/>
  <c r="Z932" i="1"/>
  <c r="AA932" i="1" s="1"/>
  <c r="AA931" i="1"/>
  <c r="Z931" i="1"/>
  <c r="Z930" i="1"/>
  <c r="AA930" i="1" s="1"/>
  <c r="Z928" i="1"/>
  <c r="AA928" i="1" s="1"/>
  <c r="AB927" i="1"/>
  <c r="Z908" i="1"/>
  <c r="AA908" i="1" s="1"/>
  <c r="AB908" i="1" s="1"/>
  <c r="T2498" i="1" s="1"/>
  <c r="Z907" i="1"/>
  <c r="AA907" i="1" s="1"/>
  <c r="AB907" i="1" s="1"/>
  <c r="T2497" i="1" s="1"/>
  <c r="AA906" i="1"/>
  <c r="AB905" i="1" s="1"/>
  <c r="Z906" i="1"/>
  <c r="AB892" i="1"/>
  <c r="T2503" i="1" s="1"/>
  <c r="AB890" i="1"/>
  <c r="T2502" i="1" s="1"/>
  <c r="AA886" i="1"/>
  <c r="Z886" i="1"/>
  <c r="AB885" i="1"/>
  <c r="T2492" i="1" s="1"/>
  <c r="AA874" i="1"/>
  <c r="AB873" i="1" s="1"/>
  <c r="Z874" i="1"/>
  <c r="Z872" i="1"/>
  <c r="AA872" i="1" s="1"/>
  <c r="AB871" i="1" s="1"/>
  <c r="Z868" i="1"/>
  <c r="AA868" i="1" s="1"/>
  <c r="AA867" i="1"/>
  <c r="AB866" i="1" s="1"/>
  <c r="Z867" i="1"/>
  <c r="AA865" i="1"/>
  <c r="Z865" i="1"/>
  <c r="AA864" i="1"/>
  <c r="Z864" i="1"/>
  <c r="AA863" i="1"/>
  <c r="AB861" i="1" s="1"/>
  <c r="Z863" i="1"/>
  <c r="AA862" i="1"/>
  <c r="Z862" i="1"/>
  <c r="AA860" i="1"/>
  <c r="AB859" i="1" s="1"/>
  <c r="T2464" i="1" s="1"/>
  <c r="Z860" i="1"/>
  <c r="AB856" i="1"/>
  <c r="AA855" i="1"/>
  <c r="AB854" i="1" s="1"/>
  <c r="T2462" i="1" s="1"/>
  <c r="Z855" i="1"/>
  <c r="Z848" i="1"/>
  <c r="AA848" i="1" s="1"/>
  <c r="AA847" i="1"/>
  <c r="Z847" i="1"/>
  <c r="Z846" i="1"/>
  <c r="AA846" i="1" s="1"/>
  <c r="AB845" i="1" s="1"/>
  <c r="Z844" i="1"/>
  <c r="AA844" i="1" s="1"/>
  <c r="AA843" i="1"/>
  <c r="Z843" i="1"/>
  <c r="Z841" i="1"/>
  <c r="AA841" i="1" s="1"/>
  <c r="AB840" i="1" s="1"/>
  <c r="Y841" i="1"/>
  <c r="Z839" i="1"/>
  <c r="AA839" i="1" s="1"/>
  <c r="AB838" i="1" s="1"/>
  <c r="Y839" i="1"/>
  <c r="AA802" i="1"/>
  <c r="Z802" i="1"/>
  <c r="AB801" i="1"/>
  <c r="AB797" i="1"/>
  <c r="T2484" i="1" s="1"/>
  <c r="AA796" i="1"/>
  <c r="Z796" i="1"/>
  <c r="AB795" i="1"/>
  <c r="AA787" i="1"/>
  <c r="AB786" i="1" s="1"/>
  <c r="T2465" i="1" s="1"/>
  <c r="Z787" i="1"/>
  <c r="AB782" i="1"/>
  <c r="T2477" i="1" s="1"/>
  <c r="AA779" i="1"/>
  <c r="AB778" i="1" s="1"/>
  <c r="Z779" i="1"/>
  <c r="Z777" i="1"/>
  <c r="AA777" i="1" s="1"/>
  <c r="AB775" i="1" s="1"/>
  <c r="T2461" i="1" s="1"/>
  <c r="AA776" i="1"/>
  <c r="Z776" i="1"/>
  <c r="AA774" i="1"/>
  <c r="AB773" i="1" s="1"/>
  <c r="T2460" i="1" s="1"/>
  <c r="Z774" i="1"/>
  <c r="AA728" i="1"/>
  <c r="AB727" i="1" s="1"/>
  <c r="Z728" i="1"/>
  <c r="Z725" i="1"/>
  <c r="AA725" i="1" s="1"/>
  <c r="AB724" i="1" s="1"/>
  <c r="Z723" i="1"/>
  <c r="AA723" i="1" s="1"/>
  <c r="AB722" i="1"/>
  <c r="AA721" i="1"/>
  <c r="Z721" i="1"/>
  <c r="Z720" i="1"/>
  <c r="AA720" i="1" s="1"/>
  <c r="AA719" i="1"/>
  <c r="Z719" i="1"/>
  <c r="Z718" i="1"/>
  <c r="AA718" i="1" s="1"/>
  <c r="AA717" i="1"/>
  <c r="Z717" i="1"/>
  <c r="Z716" i="1"/>
  <c r="AA716" i="1" s="1"/>
  <c r="AA715" i="1"/>
  <c r="Z715" i="1"/>
  <c r="Z714" i="1"/>
  <c r="AA714" i="1" s="1"/>
  <c r="Z710" i="1"/>
  <c r="AA710" i="1" s="1"/>
  <c r="AA709" i="1"/>
  <c r="AB708" i="1" s="1"/>
  <c r="Z709" i="1"/>
  <c r="AA706" i="1"/>
  <c r="AB705" i="1" s="1"/>
  <c r="T2489" i="1" s="1"/>
  <c r="Z706" i="1"/>
  <c r="Z704" i="1"/>
  <c r="AA704" i="1" s="1"/>
  <c r="AB703" i="1"/>
  <c r="AA701" i="1"/>
  <c r="Z701" i="1"/>
  <c r="AB700" i="1"/>
  <c r="U2476" i="1" s="1"/>
  <c r="AA699" i="1"/>
  <c r="AB698" i="1" s="1"/>
  <c r="Z699" i="1"/>
  <c r="AB685" i="1"/>
  <c r="AB683" i="1"/>
  <c r="AB681" i="1"/>
  <c r="AB679" i="1"/>
  <c r="AB677" i="1"/>
  <c r="AB675" i="1"/>
  <c r="AA671" i="1"/>
  <c r="AB670" i="1"/>
  <c r="AB668" i="1"/>
  <c r="T2521" i="1" s="1"/>
  <c r="AB666" i="1"/>
  <c r="Z665" i="1"/>
  <c r="AA665" i="1" s="1"/>
  <c r="AB664" i="1" s="1"/>
  <c r="AA660" i="1"/>
  <c r="Z660" i="1"/>
  <c r="AB659" i="1"/>
  <c r="T2459" i="1" s="1"/>
  <c r="AA658" i="1"/>
  <c r="AB657" i="1" s="1"/>
  <c r="Z658" i="1"/>
  <c r="Z649" i="1"/>
  <c r="AA649" i="1" s="1"/>
  <c r="AB647" i="1" s="1"/>
  <c r="AA648" i="1"/>
  <c r="Z648" i="1"/>
  <c r="AA623" i="1"/>
  <c r="AB622" i="1" s="1"/>
  <c r="Z623" i="1"/>
  <c r="AA611" i="1"/>
  <c r="Z611" i="1"/>
  <c r="AB610" i="1"/>
  <c r="AA609" i="1"/>
  <c r="Z609" i="1"/>
  <c r="Z608" i="1"/>
  <c r="AA608" i="1" s="1"/>
  <c r="AA607" i="1"/>
  <c r="Z607" i="1"/>
  <c r="AA603" i="1"/>
  <c r="Z603" i="1"/>
  <c r="AA602" i="1"/>
  <c r="Z602" i="1"/>
  <c r="AA601" i="1"/>
  <c r="Z601" i="1"/>
  <c r="AA600" i="1"/>
  <c r="Z600" i="1"/>
  <c r="AB599" i="1"/>
  <c r="AA583" i="1"/>
  <c r="Z583" i="1"/>
  <c r="Z582" i="1"/>
  <c r="AA582" i="1" s="1"/>
  <c r="AA581" i="1"/>
  <c r="AB579" i="1" s="1"/>
  <c r="Z581" i="1"/>
  <c r="Z580" i="1"/>
  <c r="AA580" i="1" s="1"/>
  <c r="AA578" i="1"/>
  <c r="Z578" i="1"/>
  <c r="Z577" i="1"/>
  <c r="AA577" i="1" s="1"/>
  <c r="AA576" i="1"/>
  <c r="Z576" i="1"/>
  <c r="Z575" i="1"/>
  <c r="AA575" i="1" s="1"/>
  <c r="AA574" i="1"/>
  <c r="Z574" i="1"/>
  <c r="Z573" i="1"/>
  <c r="AA573" i="1" s="1"/>
  <c r="AA572" i="1"/>
  <c r="Z572" i="1"/>
  <c r="Z571" i="1"/>
  <c r="AA571" i="1" s="1"/>
  <c r="AA570" i="1"/>
  <c r="Z570" i="1"/>
  <c r="Z569" i="1"/>
  <c r="AA569" i="1" s="1"/>
  <c r="AA568" i="1"/>
  <c r="Z568" i="1"/>
  <c r="Z567" i="1"/>
  <c r="AA567" i="1" s="1"/>
  <c r="AB566" i="1" s="1"/>
  <c r="Z565" i="1"/>
  <c r="AA565" i="1" s="1"/>
  <c r="AA564" i="1"/>
  <c r="Z564" i="1"/>
  <c r="Z557" i="1"/>
  <c r="AA557" i="1" s="1"/>
  <c r="AB556" i="1" s="1"/>
  <c r="Z555" i="1"/>
  <c r="AA555" i="1" s="1"/>
  <c r="AA554" i="1"/>
  <c r="Z554" i="1"/>
  <c r="Z553" i="1"/>
  <c r="AA553" i="1" s="1"/>
  <c r="AA552" i="1"/>
  <c r="Z552" i="1"/>
  <c r="AA548" i="1"/>
  <c r="AB547" i="1" s="1"/>
  <c r="Z548" i="1"/>
  <c r="Z546" i="1"/>
  <c r="AA546" i="1" s="1"/>
  <c r="AB545" i="1" s="1"/>
  <c r="Z519" i="1"/>
  <c r="AA519" i="1" s="1"/>
  <c r="AB518" i="1" s="1"/>
  <c r="AA512" i="1"/>
  <c r="Z512" i="1"/>
  <c r="AA511" i="1"/>
  <c r="AB510" i="1" s="1"/>
  <c r="Z511" i="1"/>
  <c r="Z509" i="1"/>
  <c r="AA509" i="1" s="1"/>
  <c r="AB508" i="1"/>
  <c r="AA504" i="1"/>
  <c r="Z504" i="1"/>
  <c r="AB503" i="1"/>
  <c r="AA499" i="1"/>
  <c r="AB498" i="1" s="1"/>
  <c r="Z499" i="1"/>
  <c r="Z494" i="1"/>
  <c r="AA494" i="1" s="1"/>
  <c r="AB493" i="1" s="1"/>
  <c r="AB451" i="1"/>
  <c r="T2506" i="1" s="1"/>
  <c r="Z386" i="1"/>
  <c r="AA386" i="1" s="1"/>
  <c r="AB385" i="1" s="1"/>
  <c r="AA381" i="1"/>
  <c r="Z381" i="1"/>
  <c r="AB380" i="1"/>
  <c r="Z361" i="1"/>
  <c r="AA361" i="1" s="1"/>
  <c r="AA360" i="1"/>
  <c r="AB358" i="1" s="1"/>
  <c r="AB378" i="1" s="1"/>
  <c r="Z360" i="1"/>
  <c r="Z359" i="1"/>
  <c r="AA359" i="1" s="1"/>
  <c r="AB357" i="1"/>
  <c r="Z314" i="1"/>
  <c r="AA314" i="1" s="1"/>
  <c r="AB313" i="1" s="1"/>
  <c r="T2446" i="1" s="1"/>
  <c r="Z312" i="1"/>
  <c r="AA312" i="1" s="1"/>
  <c r="AB311" i="1" s="1"/>
  <c r="T2445" i="1" s="1"/>
  <c r="AA290" i="1"/>
  <c r="Z290" i="1"/>
  <c r="AB289" i="1"/>
  <c r="T2443" i="1" s="1"/>
  <c r="AB287" i="1"/>
  <c r="AA286" i="1"/>
  <c r="Z286" i="1"/>
  <c r="AA285" i="1"/>
  <c r="AB284" i="1" s="1"/>
  <c r="AB326" i="1" s="1"/>
  <c r="AB379" i="1" s="1"/>
  <c r="Z285" i="1"/>
  <c r="Z254" i="1"/>
  <c r="AA254" i="1" s="1"/>
  <c r="AB253" i="1" s="1"/>
  <c r="T2501" i="1" s="1"/>
  <c r="Z249" i="1"/>
  <c r="AA249" i="1" s="1"/>
  <c r="AB248" i="1"/>
  <c r="T2523" i="1" s="1"/>
  <c r="T2542" i="1" s="1"/>
  <c r="Y246" i="1"/>
  <c r="Z246" i="1" s="1"/>
  <c r="AA246" i="1" s="1"/>
  <c r="AB246" i="1" s="1"/>
  <c r="T2496" i="1" s="1"/>
  <c r="Z244" i="1"/>
  <c r="AA244" i="1" s="1"/>
  <c r="AB244" i="1" s="1"/>
  <c r="T2495" i="1" s="1"/>
  <c r="Z243" i="1"/>
  <c r="AA243" i="1" s="1"/>
  <c r="AB242" i="1" s="1"/>
  <c r="Z241" i="1"/>
  <c r="AA241" i="1" s="1"/>
  <c r="AB240" i="1" s="1"/>
  <c r="T2520" i="1" s="1"/>
  <c r="Z236" i="1"/>
  <c r="AA236" i="1" s="1"/>
  <c r="AB235" i="1"/>
  <c r="AA234" i="1"/>
  <c r="Z234" i="1"/>
  <c r="Z233" i="1"/>
  <c r="AA233" i="1" s="1"/>
  <c r="AA232" i="1"/>
  <c r="Z232" i="1"/>
  <c r="Z231" i="1"/>
  <c r="AA231" i="1" s="1"/>
  <c r="AB230" i="1" s="1"/>
  <c r="T2472" i="1" s="1"/>
  <c r="Z228" i="1"/>
  <c r="AA228" i="1" s="1"/>
  <c r="AB227" i="1"/>
  <c r="AA226" i="1"/>
  <c r="AB225" i="1" s="1"/>
  <c r="AB273" i="1" s="1"/>
  <c r="Z226" i="1"/>
  <c r="AA198" i="1"/>
  <c r="AB197" i="1" s="1"/>
  <c r="T2481" i="1" s="1"/>
  <c r="Z198" i="1"/>
  <c r="Z196" i="1"/>
  <c r="AA196" i="1" s="1"/>
  <c r="Z195" i="1"/>
  <c r="AA195" i="1" s="1"/>
  <c r="Z194" i="1"/>
  <c r="AA194" i="1" s="1"/>
  <c r="Z193" i="1"/>
  <c r="AA193" i="1" s="1"/>
  <c r="AA192" i="1"/>
  <c r="Z192" i="1"/>
  <c r="Y189" i="1"/>
  <c r="Z189" i="1" s="1"/>
  <c r="AA189" i="1" s="1"/>
  <c r="AB188" i="1" s="1"/>
  <c r="T2451" i="1" s="1"/>
  <c r="Z184" i="1"/>
  <c r="AA184" i="1" s="1"/>
  <c r="AB183" i="1" s="1"/>
  <c r="Z169" i="1"/>
  <c r="AA169" i="1" s="1"/>
  <c r="AB168" i="1" s="1"/>
  <c r="T2442" i="1" s="1"/>
  <c r="AA167" i="1"/>
  <c r="Z167" i="1"/>
  <c r="AB166" i="1"/>
  <c r="T2440" i="1" s="1"/>
  <c r="Z165" i="1"/>
  <c r="AA165" i="1" s="1"/>
  <c r="AB164" i="1" s="1"/>
  <c r="T2439" i="1" s="1"/>
  <c r="Z163" i="1"/>
  <c r="AA163" i="1" s="1"/>
  <c r="AB162" i="1" s="1"/>
  <c r="T2438" i="1" s="1"/>
  <c r="Y161" i="1"/>
  <c r="Z161" i="1" s="1"/>
  <c r="AA161" i="1" s="1"/>
  <c r="AB160" i="1" s="1"/>
  <c r="Z158" i="1"/>
  <c r="AA158" i="1" s="1"/>
  <c r="AA157" i="1"/>
  <c r="Z157" i="1"/>
  <c r="Z156" i="1"/>
  <c r="AA156" i="1" s="1"/>
  <c r="AA155" i="1"/>
  <c r="Z155" i="1"/>
  <c r="Z154" i="1"/>
  <c r="AA154" i="1" s="1"/>
  <c r="AA153" i="1"/>
  <c r="Z153" i="1"/>
  <c r="Z152" i="1"/>
  <c r="AA152" i="1" s="1"/>
  <c r="AA151" i="1"/>
  <c r="Z151" i="1"/>
  <c r="Z150" i="1"/>
  <c r="AA150" i="1" s="1"/>
  <c r="AA149" i="1"/>
  <c r="Z149" i="1"/>
  <c r="Z148" i="1"/>
  <c r="AA148" i="1" s="1"/>
  <c r="AA147" i="1"/>
  <c r="Z147" i="1"/>
  <c r="Z146" i="1"/>
  <c r="AA146" i="1" s="1"/>
  <c r="AA145" i="1"/>
  <c r="Z145" i="1"/>
  <c r="Z144" i="1"/>
  <c r="AA144" i="1" s="1"/>
  <c r="AB143" i="1" s="1"/>
  <c r="Z139" i="1"/>
  <c r="AA139" i="1" s="1"/>
  <c r="AB138" i="1" s="1"/>
  <c r="AA134" i="1"/>
  <c r="Z134" i="1"/>
  <c r="AB133" i="1"/>
  <c r="Z130" i="1"/>
  <c r="AA130" i="1" s="1"/>
  <c r="AB128" i="1" s="1"/>
  <c r="Z129" i="1"/>
  <c r="AA129" i="1" s="1"/>
  <c r="AA127" i="1"/>
  <c r="Z127" i="1"/>
  <c r="Z126" i="1"/>
  <c r="AA126" i="1" s="1"/>
  <c r="AA125" i="1"/>
  <c r="Z125" i="1"/>
  <c r="Z124" i="1"/>
  <c r="AA124" i="1" s="1"/>
  <c r="AA123" i="1"/>
  <c r="Z123" i="1"/>
  <c r="Z122" i="1"/>
  <c r="AA122" i="1" s="1"/>
  <c r="AA121" i="1"/>
  <c r="Z121" i="1"/>
  <c r="Z120" i="1"/>
  <c r="AA120" i="1" s="1"/>
  <c r="AA119" i="1"/>
  <c r="Z119" i="1"/>
  <c r="Z118" i="1"/>
  <c r="AA118" i="1" s="1"/>
  <c r="AA117" i="1"/>
  <c r="Z117" i="1"/>
  <c r="Z116" i="1"/>
  <c r="AA116" i="1" s="1"/>
  <c r="AA115" i="1"/>
  <c r="Z115" i="1"/>
  <c r="Z114" i="1"/>
  <c r="AA114" i="1" s="1"/>
  <c r="AA113" i="1"/>
  <c r="Z113" i="1"/>
  <c r="Z112" i="1"/>
  <c r="AA112" i="1" s="1"/>
  <c r="AA111" i="1"/>
  <c r="Z111" i="1"/>
  <c r="Z110" i="1"/>
  <c r="AA110" i="1" s="1"/>
  <c r="AA109" i="1"/>
  <c r="Z109" i="1"/>
  <c r="Z108" i="1"/>
  <c r="AA108" i="1" s="1"/>
  <c r="AA107" i="1"/>
  <c r="Z107" i="1"/>
  <c r="Z106" i="1"/>
  <c r="AA106" i="1" s="1"/>
  <c r="AA105" i="1"/>
  <c r="Z105" i="1"/>
  <c r="Z104" i="1"/>
  <c r="AA104" i="1" s="1"/>
  <c r="AA103" i="1"/>
  <c r="Z103" i="1"/>
  <c r="Z102" i="1"/>
  <c r="AA102" i="1" s="1"/>
  <c r="AA101" i="1"/>
  <c r="Z101" i="1"/>
  <c r="Z100" i="1"/>
  <c r="AA100" i="1" s="1"/>
  <c r="AA99" i="1"/>
  <c r="Z99" i="1"/>
  <c r="Z98" i="1"/>
  <c r="AA98" i="1" s="1"/>
  <c r="Z96" i="1"/>
  <c r="AA96" i="1" s="1"/>
  <c r="AB95" i="1"/>
  <c r="T2482" i="1" s="1"/>
  <c r="AA94" i="1"/>
  <c r="Z94" i="1"/>
  <c r="Z93" i="1"/>
  <c r="AA93" i="1" s="1"/>
  <c r="AA92" i="1"/>
  <c r="Z92" i="1"/>
  <c r="Z91" i="1"/>
  <c r="AA91" i="1" s="1"/>
  <c r="AA90" i="1"/>
  <c r="Z90" i="1"/>
  <c r="Z89" i="1"/>
  <c r="AA89" i="1" s="1"/>
  <c r="Z83" i="1"/>
  <c r="AA83" i="1" s="1"/>
  <c r="AB82" i="1" s="1"/>
  <c r="Z74" i="1"/>
  <c r="AA74" i="1" s="1"/>
  <c r="AB73" i="1" s="1"/>
  <c r="T2448" i="1" s="1"/>
  <c r="AA72" i="1"/>
  <c r="Z72" i="1"/>
  <c r="AB71" i="1"/>
  <c r="T2447" i="1" s="1"/>
  <c r="Z69" i="1"/>
  <c r="AA69" i="1" s="1"/>
  <c r="AB68" i="1" s="1"/>
  <c r="T2487" i="1" s="1"/>
  <c r="Z54" i="1"/>
  <c r="AA54" i="1" s="1"/>
  <c r="AA53" i="1"/>
  <c r="Z53" i="1"/>
  <c r="Z52" i="1"/>
  <c r="AA52" i="1" s="1"/>
  <c r="AA51" i="1"/>
  <c r="Z51" i="1"/>
  <c r="Z50" i="1"/>
  <c r="AA50" i="1" s="1"/>
  <c r="AA49" i="1"/>
  <c r="Z49" i="1"/>
  <c r="Z48" i="1"/>
  <c r="AA48" i="1" s="1"/>
  <c r="Z41" i="1"/>
  <c r="AA41" i="1" s="1"/>
  <c r="Z40" i="1"/>
  <c r="AA40" i="1" s="1"/>
  <c r="Z39" i="1"/>
  <c r="AA39" i="1" s="1"/>
  <c r="Z38" i="1"/>
  <c r="AA38" i="1" s="1"/>
  <c r="Z37" i="1"/>
  <c r="AA37" i="1" s="1"/>
  <c r="Z36" i="1"/>
  <c r="AA36" i="1" s="1"/>
  <c r="AB35" i="1" s="1"/>
  <c r="Z19" i="1"/>
  <c r="AA19" i="1" s="1"/>
  <c r="AA18" i="1"/>
  <c r="Z18" i="1"/>
  <c r="Z17" i="1"/>
  <c r="AA17" i="1" s="1"/>
  <c r="AB15" i="1" s="1"/>
  <c r="AA16" i="1"/>
  <c r="Z16" i="1"/>
  <c r="AB97" i="1" l="1"/>
  <c r="T2467" i="1" s="1"/>
  <c r="AB440" i="1"/>
  <c r="T2452" i="1"/>
  <c r="AB929" i="1"/>
  <c r="AB991" i="1" s="1"/>
  <c r="AB951" i="1"/>
  <c r="AB1021" i="1"/>
  <c r="AB1683" i="1"/>
  <c r="T2470" i="1" s="1"/>
  <c r="AB87" i="1"/>
  <c r="AB47" i="1"/>
  <c r="AB88" i="1"/>
  <c r="AB159" i="1" s="1"/>
  <c r="T2441" i="1"/>
  <c r="AB550" i="1"/>
  <c r="AB697" i="1"/>
  <c r="AB713" i="1"/>
  <c r="T2485" i="1"/>
  <c r="AB772" i="1"/>
  <c r="T2537" i="1"/>
  <c r="AB1249" i="1"/>
  <c r="T2508" i="1"/>
  <c r="T2463" i="1"/>
  <c r="T2512" i="1"/>
  <c r="T2476" i="1"/>
  <c r="AB191" i="1"/>
  <c r="T2510" i="1" s="1"/>
  <c r="AB606" i="1"/>
  <c r="AB826" i="1"/>
  <c r="AB1378" i="1"/>
  <c r="AB1781" i="1"/>
  <c r="AB1808" i="1"/>
  <c r="AB2208" i="1"/>
  <c r="AB2260" i="1" s="1"/>
  <c r="T2509" i="1"/>
  <c r="T2538" i="1"/>
  <c r="AB2431" i="1"/>
  <c r="T2457" i="1"/>
  <c r="AB1017" i="1"/>
  <c r="AB1054" i="1" s="1"/>
  <c r="AB1349" i="1"/>
  <c r="AB1429" i="1"/>
  <c r="AB1471" i="1" s="1"/>
  <c r="AB1481" i="1"/>
  <c r="AB1543" i="1" s="1"/>
  <c r="AB486" i="1"/>
  <c r="AB551" i="1"/>
  <c r="AB563" i="1"/>
  <c r="T2513" i="1"/>
  <c r="T2531" i="1" s="1"/>
  <c r="AB842" i="1"/>
  <c r="T2518" i="1" s="1"/>
  <c r="T2539" i="1"/>
  <c r="T2532" i="1"/>
  <c r="AB1059" i="1"/>
  <c r="AB1117" i="1" s="1"/>
  <c r="AB1346" i="1"/>
  <c r="AB1368" i="1"/>
  <c r="AB1449" i="1"/>
  <c r="AB1493" i="1"/>
  <c r="AB1598" i="1"/>
  <c r="AB1743" i="1" s="1"/>
  <c r="AB1821" i="1"/>
  <c r="T2449" i="1"/>
  <c r="AB2131" i="1"/>
  <c r="AB2164" i="1" s="1"/>
  <c r="AB2352" i="1"/>
  <c r="AB2383" i="1" s="1"/>
  <c r="AB1919" i="1"/>
  <c r="AB1931" i="1" s="1"/>
  <c r="AB2235" i="1"/>
  <c r="T2511" i="1"/>
  <c r="AB1274" i="1"/>
  <c r="AB1307" i="1" s="1"/>
  <c r="AB1330" i="1"/>
  <c r="AB1406" i="1" s="1"/>
  <c r="AB1338" i="1"/>
  <c r="AB1352" i="1"/>
  <c r="AB1391" i="1"/>
  <c r="AB1434" i="1"/>
  <c r="AB1518" i="1"/>
  <c r="T2540" i="1"/>
  <c r="AB1711" i="1"/>
  <c r="T2468" i="1" s="1"/>
  <c r="AB1749" i="1"/>
  <c r="AB1790" i="1" s="1"/>
  <c r="AB1791" i="1"/>
  <c r="AB1891" i="1"/>
  <c r="AB2027" i="1"/>
  <c r="AB1941" i="1"/>
  <c r="AB2000" i="1" s="1"/>
  <c r="AB2050" i="1"/>
  <c r="T2453" i="1" s="1"/>
  <c r="AB2201" i="1"/>
  <c r="AB2220" i="1"/>
  <c r="AB487" i="1" l="1"/>
  <c r="T2469" i="1"/>
  <c r="T2524" i="1" s="1"/>
  <c r="T2471" i="1"/>
  <c r="T2450" i="1"/>
  <c r="AB224" i="1"/>
  <c r="AB926" i="1"/>
  <c r="AB1224" i="1" s="1"/>
  <c r="T2541" i="1"/>
  <c r="AB827" i="1"/>
  <c r="T2480" i="1"/>
  <c r="AB2105" i="1"/>
  <c r="AB2165" i="1" s="1"/>
  <c r="AB1865" i="1"/>
  <c r="AB2001" i="1" s="1"/>
  <c r="AB615" i="1"/>
  <c r="AB616" i="1" s="1"/>
  <c r="AB1585" i="1"/>
  <c r="T2486" i="1"/>
  <c r="AB2432" i="1" l="1"/>
  <c r="T2529" i="1"/>
  <c r="T2530" i="1"/>
  <c r="T2536" i="1"/>
  <c r="T2543" i="1" s="1"/>
  <c r="T2533" i="1" l="1"/>
</calcChain>
</file>

<file path=xl/comments1.xml><?xml version="1.0" encoding="utf-8"?>
<comments xmlns="http://schemas.openxmlformats.org/spreadsheetml/2006/main">
  <authors>
    <author/>
  </authors>
  <commentList>
    <comment ref="C8" authorId="0" shapeId="0">
      <text>
        <r>
          <rPr>
            <sz val="11"/>
            <color theme="1"/>
            <rFont val="Calibri"/>
            <family val="2"/>
            <scheme val="minor"/>
          </rPr>
          <t>======
ID#AAAAiGcACJU
Eunice Basilio    (2022-10-21 13:55:55)
Ingresar el Objetivo Nacional al que se alinea de acuerdo al OEI que tributa que la Meta.
Escoger entre las opciones de acuerdo al Plan de Creación de Oportunidades 2021 2025.</t>
        </r>
      </text>
    </comment>
    <comment ref="D8" authorId="0" shapeId="0">
      <text>
        <r>
          <rPr>
            <sz val="11"/>
            <color theme="1"/>
            <rFont val="Calibri"/>
            <family val="2"/>
            <scheme val="minor"/>
          </rPr>
          <t>======
ID#AAAAiGcACK8
Eunice Basilio    (2022-10-21 13:55:55)
Ingresar la Política Pública/Meta Nacional al que se alinea de acuerdo al OEI que tributa que la Meta.
Escoger entre las opciones de acuerdo al Plan de Creación de Oportunidades 2021 2025.</t>
        </r>
      </text>
    </comment>
    <comment ref="E8" authorId="0" shapeId="0">
      <text>
        <r>
          <rPr>
            <sz val="11"/>
            <color theme="1"/>
            <rFont val="Calibri"/>
            <family val="2"/>
            <scheme val="minor"/>
          </rPr>
          <t>======
ID#AAAAiGcACKY
Eunice Basilio    (2022-10-21 13:55:55)
Ingresar el Eje Estratégico al que se alinea la Meta.
Ver Anexo N° 1 Detalle de los Ejes y Lineamientos Estratégicos Institucionales del Instructivo metodológico para la elaboración del POA 2021-2024.</t>
        </r>
      </text>
    </comment>
    <comment ref="F8" authorId="0" shapeId="0">
      <text>
        <r>
          <rPr>
            <sz val="11"/>
            <color theme="1"/>
            <rFont val="Calibri"/>
            <family val="2"/>
            <scheme val="minor"/>
          </rPr>
          <t>======
ID#AAAAiGcACHo
Eunice Basilio    (2022-10-21 13:55:55)
Ingresar el Lineamiento Estratégico al que se alinea la Meta.
Ver Anexo N° 1 Detalle de los Ejes y Lineamientos Estratégicos Institucionales del Instructivo metodológico para la elaboración del POA 2021-2024.</t>
        </r>
      </text>
    </comment>
    <comment ref="G8" authorId="0" shapeId="0">
      <text>
        <r>
          <rPr>
            <sz val="11"/>
            <color theme="1"/>
            <rFont val="Calibri"/>
            <family val="2"/>
            <scheme val="minor"/>
          </rPr>
          <t>======
ID#AAAAiGcACJ8
Eunice Basilio    (2022-10-21 13:55:55)
Ingresar el Objetivo Estratégico al que se alinea la Meta.
Ver Anexo N° 1 Detalle de los Ejes y Lineamientos Estratégicos Institucionales del Instructivo metodológico para la elaboración del POA 2021-2024.</t>
        </r>
      </text>
    </comment>
    <comment ref="H8" authorId="0" shapeId="0">
      <text>
        <r>
          <rPr>
            <sz val="11"/>
            <color theme="1"/>
            <rFont val="Calibri"/>
            <family val="2"/>
            <scheme val="minor"/>
          </rPr>
          <t>======
ID#AAAAiGcACKc
Eunice Basilio    (2022-10-21 13:55:55)
Ingresar el Producto Institucional al que se alinea la Meta.
Ver Anexo N° 1 Detalle de los Ejes y Lineamientos Estratégicos Institucionales (Parte 2) del Instructivo metodológico para la elaboración del POA 2021-2024.</t>
        </r>
      </text>
    </comment>
    <comment ref="I8" authorId="0" shapeId="0">
      <text>
        <r>
          <rPr>
            <sz val="11"/>
            <color theme="1"/>
            <rFont val="Calibri"/>
            <family val="2"/>
            <scheme val="minor"/>
          </rPr>
          <t>======
ID#AAAAiGcACHg
Eunice Basilio    (2022-10-21 13:55:55)
Ingresar la Estrategia DAFO al que se alinea la Meta.
Ver Anexo N° 4 Estrategias – Matriz DAFO / FODA del Instructivo metodológico para la elaboración del POA 2021-2024.</t>
        </r>
      </text>
    </comment>
    <comment ref="J8" authorId="0" shapeId="0">
      <text>
        <r>
          <rPr>
            <sz val="11"/>
            <color theme="1"/>
            <rFont val="Calibri"/>
            <family val="2"/>
            <scheme val="minor"/>
          </rPr>
          <t>======
ID#AAAAiGcACIo
Eunice Basilio    (2022-10-21 13:55:55)
Ingresar la Meta Estratégica/Estándar de Calidad/Meta Operativa/Otras Metas que son de responsabilidad de la dependencia.</t>
        </r>
      </text>
    </comment>
    <comment ref="K8" authorId="0" shapeId="0">
      <text>
        <r>
          <rPr>
            <sz val="11"/>
            <color theme="1"/>
            <rFont val="Calibri"/>
            <family val="2"/>
            <scheme val="minor"/>
          </rPr>
          <t>======
ID#AAAAiGcACHY
Eunicebb    (2022-10-21 13:55:55)
Para el caso de las Metas Operativas, ingresar OBLIGATORIAMENTE los productos establecidos en el Reglamento de Gestión Organizacional por Procesos de la UTMACH.</t>
        </r>
      </text>
    </comment>
    <comment ref="L8" authorId="0" shapeId="0">
      <text>
        <r>
          <rPr>
            <sz val="11"/>
            <color theme="1"/>
            <rFont val="Calibri"/>
            <family val="2"/>
            <scheme val="minor"/>
          </rPr>
          <t>======
ID#AAAAiGcACKs
Eunice Basilio    (2022-10-21 13:55:55)
Representa la forma en cómo se medirá el cumplimiento de la Meta Operativa programada.</t>
        </r>
      </text>
    </comment>
    <comment ref="M8" authorId="0" shapeId="0">
      <text>
        <r>
          <rPr>
            <sz val="11"/>
            <color theme="1"/>
            <rFont val="Calibri"/>
            <family val="2"/>
            <scheme val="minor"/>
          </rPr>
          <t>======
ID#AAAAiGcACHw
Eunice    (2022-10-21 13:55:55)
Es la meta a cumplirse representada cuantitativamente y va de acuerdo al indicador de resultado antes planteado.
Para el caso de las Metas Operativa, se DEBERÁ registrar metas cuantificables, expresadas únicamente en términos numéricos, no porcentuales.</t>
        </r>
      </text>
    </comment>
    <comment ref="O8" authorId="0" shapeId="0">
      <text>
        <r>
          <rPr>
            <sz val="11"/>
            <color theme="1"/>
            <rFont val="Calibri"/>
            <family val="2"/>
            <scheme val="minor"/>
          </rPr>
          <t>======
ID#AAAAiGcACIQ
Eunice Basilio    (2022-10-21 13:55:55)
- Son las acciones esenciales con las que se propone alcanzar la meta propuesta, ordenadas secuencialmente y numeradas.
- Se debe Iniciar con verbo en infinitivo y demostrar que se cumpla el ciclo de la mejora continua (Planificar, Hacer, Verificar y Actuar)</t>
        </r>
      </text>
    </comment>
    <comment ref="P8" authorId="0" shapeId="0">
      <text>
        <r>
          <rPr>
            <sz val="11"/>
            <color theme="1"/>
            <rFont val="Calibri"/>
            <family val="2"/>
            <scheme val="minor"/>
          </rPr>
          <t>======
ID#AAAAiGcACI4
Eunice Basilio    (2022-10-21 13:55:55)
- Constituyen los documentos físicos y/o digitales que expresan el cumplimiento de la meta.
- Para el caso del Estándar de Calidad, se deberá registrar en esta columna, OBLIGATORIAMENTE, el medio de verificación definido en el Plan de Aseguramiento de la Calidad.</t>
        </r>
      </text>
    </comment>
    <comment ref="Q8" authorId="0" shapeId="0">
      <text>
        <r>
          <rPr>
            <sz val="11"/>
            <color theme="1"/>
            <rFont val="Calibri"/>
            <family val="2"/>
            <scheme val="minor"/>
          </rPr>
          <t>======
ID#AAAAiGcACI8
Eunice Basilio    (2022-10-21 13:55:55)
Son las personas que están a cargo de la ejecución de las Metas. Deben ir los nombres de las mismas a más del cargo.</t>
        </r>
      </text>
    </comment>
    <comment ref="AC8" authorId="0" shapeId="0">
      <text>
        <r>
          <rPr>
            <sz val="11"/>
            <color theme="1"/>
            <rFont val="Calibri"/>
            <family val="2"/>
            <scheme val="minor"/>
          </rPr>
          <t>======
ID#AAAAiGcACJ0
Eunice    (2022-10-21 13:55:55)
Marcar con una S en el cuatrimestre que va requerir el insumo para el cumplimiento de la meta.</t>
        </r>
      </text>
    </comment>
    <comment ref="AF8" authorId="0" shapeId="0">
      <text>
        <r>
          <rPr>
            <sz val="11"/>
            <color theme="1"/>
            <rFont val="Calibri"/>
            <family val="2"/>
            <scheme val="minor"/>
          </rPr>
          <t>======
ID#AAAAiGcACHk
Eunice    (2022-10-21 13:55:55)
Ingresar algún detalle adicional si es necesario.</t>
        </r>
      </text>
    </comment>
    <comment ref="M9" authorId="0" shapeId="0">
      <text>
        <r>
          <rPr>
            <sz val="11"/>
            <color theme="1"/>
            <rFont val="Calibri"/>
            <family val="2"/>
            <scheme val="minor"/>
          </rPr>
          <t>======
ID#AAAAiGcACJQ
Eunice    (2022-10-21 13:55:55)
Establecer la Meta a cumplirse en el 1er semestre. Se debe utilizar valores absolutos, más no porcentajes, esto para el caso de las Metas Operativas.</t>
        </r>
      </text>
    </comment>
    <comment ref="N9" authorId="0" shapeId="0">
      <text>
        <r>
          <rPr>
            <sz val="11"/>
            <color theme="1"/>
            <rFont val="Calibri"/>
            <family val="2"/>
            <scheme val="minor"/>
          </rPr>
          <t>======
ID#AAAAiGcACIk
Eunice    (2022-10-21 13:55:55)
Establecer la Meta a cumplirse en el 2do semestre. Se debe utilizar valores absolutos, más no porcentajes, esto para el caso de las Metas Operativas.</t>
        </r>
      </text>
    </comment>
    <comment ref="R9" authorId="0" shapeId="0">
      <text>
        <r>
          <rPr>
            <sz val="11"/>
            <color theme="1"/>
            <rFont val="Calibri"/>
            <family val="2"/>
            <scheme val="minor"/>
          </rPr>
          <t>======
ID#AAAAiGcACII
Eunice    (2022-10-21 13:55:55)
Ingresar el código de la Partida a la que corresponde el bien o servicio a requerir.</t>
        </r>
      </text>
    </comment>
    <comment ref="S9" authorId="0" shapeId="0">
      <text>
        <r>
          <rPr>
            <sz val="11"/>
            <color theme="1"/>
            <rFont val="Calibri"/>
            <family val="2"/>
            <scheme val="minor"/>
          </rPr>
          <t>======
ID#AAAAiGcACJE
Eunice    (2022-10-21 13:55:55)
Ingresar la descripción del objeto de contratación, agrupada según la partida a la que corresponde.</t>
        </r>
      </text>
    </comment>
    <comment ref="W9" authorId="0" shapeId="0">
      <text>
        <r>
          <rPr>
            <sz val="11"/>
            <color theme="1"/>
            <rFont val="Calibri"/>
            <family val="2"/>
            <scheme val="minor"/>
          </rPr>
          <t>======
ID#AAAAiGcACJk
Eunice    (2022-10-21 13:55:55)
Es la cantidad de los insumos que se requieren para el cumplimiento de las metas.</t>
        </r>
      </text>
    </comment>
    <comment ref="X9" authorId="0" shapeId="0">
      <text>
        <r>
          <rPr>
            <sz val="11"/>
            <color theme="1"/>
            <rFont val="Calibri"/>
            <family val="2"/>
            <scheme val="minor"/>
          </rPr>
          <t>======
ID#AAAAiGcACIM
Eunice    (2022-10-21 13:55:55)
Ubicar si es Unidad, Metros, Litros, etc.</t>
        </r>
      </text>
    </comment>
    <comment ref="Y9" authorId="0" shapeId="0">
      <text>
        <r>
          <rPr>
            <sz val="11"/>
            <color theme="1"/>
            <rFont val="Calibri"/>
            <family val="2"/>
            <scheme val="minor"/>
          </rPr>
          <t>======
ID#AAAAiGcACJo
Eunice    (2022-10-21 13:55:55)
Es el valor unitario del producto detallado.</t>
        </r>
      </text>
    </comment>
    <comment ref="Z9" authorId="0" shapeId="0">
      <text>
        <r>
          <rPr>
            <sz val="11"/>
            <color theme="1"/>
            <rFont val="Calibri"/>
            <family val="2"/>
            <scheme val="minor"/>
          </rPr>
          <t>======
ID#AAAAiGcACKE
Eunice    (2022-10-21 13:55:55)
Ingresar el subtotal, que resulta de multiplicar la cantidad anual por el costo unitario, sin incluir el IVA.</t>
        </r>
      </text>
    </comment>
    <comment ref="AA9" authorId="0" shapeId="0">
      <text>
        <r>
          <rPr>
            <sz val="11"/>
            <color theme="1"/>
            <rFont val="Calibri"/>
            <family val="2"/>
            <scheme val="minor"/>
          </rPr>
          <t>======
ID#AAAAiGcACJw
HP    (2022-10-21 13:55:55)
Ingresar el subtotal, que resulta de multiplicar la cantidad anual por el costo unitario, incluido el IVA.</t>
        </r>
      </text>
    </comment>
    <comment ref="AB9" authorId="0" shapeId="0">
      <text>
        <r>
          <rPr>
            <sz val="11"/>
            <color theme="1"/>
            <rFont val="Calibri"/>
            <family val="2"/>
            <scheme val="minor"/>
          </rPr>
          <t>======
ID#AAAAiGcACK0
Eunice    (2022-10-21 13:55:55)
Corresponde a la suma total de la Partida Presupuestaria, incluido el IVA.</t>
        </r>
      </text>
    </comment>
    <comment ref="Q10" authorId="0" shapeId="0">
      <text>
        <r>
          <rPr>
            <sz val="11"/>
            <color theme="1"/>
            <rFont val="Calibri"/>
            <family val="2"/>
            <scheme val="minor"/>
          </rPr>
          <t>======
ID#AAAAiGcACIU
HP    (2022-10-21 13:55:55)
Actualmente y por su nivel de experiencia y profesionalismo, se ha pedido la colaboración de la Lcda. Alicia Illescas, Analista de Posgrado</t>
        </r>
      </text>
    </comment>
    <comment ref="K488" authorId="0" shapeId="0">
      <text>
        <r>
          <rPr>
            <sz val="11"/>
            <color theme="1"/>
            <rFont val="Calibri"/>
            <family val="2"/>
            <scheme val="minor"/>
          </rPr>
          <t>======
ID#AAAAiGcACLA
HP    (2022-10-21 13:55:55)
Los productos y servicios corresponden al ROGOP aprobado con Resolución N° 518/2020, según Oficio N° UTMACH-DTH-2021-1237-OF_30092021.</t>
        </r>
      </text>
    </comment>
    <comment ref="J493" authorId="0" shapeId="0">
      <text>
        <r>
          <rPr>
            <sz val="11"/>
            <color theme="1"/>
            <rFont val="Calibri"/>
            <family val="2"/>
            <scheme val="minor"/>
          </rPr>
          <t>======
ID#AAAAiGcACKU
HP    (2022-10-21 13:55:55)
Se cambió la Meta Operativa considerando la Propuesta planteada de la respuesta a la Circular N° UTMACH-DPLAN-2021-002-C_25012021</t>
        </r>
      </text>
    </comment>
    <comment ref="J498" authorId="0" shapeId="0">
      <text>
        <r>
          <rPr>
            <sz val="11"/>
            <color theme="1"/>
            <rFont val="Calibri"/>
            <family val="2"/>
            <scheme val="minor"/>
          </rPr>
          <t>======
ID#AAAAiGcACJM
HP    (2022-10-21 13:55:55)
Se cambió la Meta Operativa considerando la Propuesta planteada de la respuesta a la Circular N° UTMACH-DPLAN-2021-002-C_25012021</t>
        </r>
      </text>
    </comment>
    <comment ref="K551" authorId="0" shapeId="0">
      <text>
        <r>
          <rPr>
            <sz val="11"/>
            <color theme="1"/>
            <rFont val="Calibri"/>
            <family val="2"/>
            <scheme val="minor"/>
          </rPr>
          <t>======
ID#AAAAiGcACHs
HP    (2022-10-21 13:55:55)
Según Oficio N° UTMACH-DTH-2021-1237-OF_30092021, estos son los productos que deben ser considerados (POA 2020), ya que es una dependencia directamente afectada en sus productos tanto en el ROGOP aprobado mediante Resolución N° 518/2020, como en el ROGOP aprobado con Resolución N° 345/2021.</t>
        </r>
      </text>
    </comment>
    <comment ref="J617" authorId="0" shapeId="0">
      <text>
        <r>
          <rPr>
            <sz val="11"/>
            <color theme="1"/>
            <rFont val="Calibri"/>
            <family val="2"/>
            <scheme val="minor"/>
          </rPr>
          <t>======
ID#AAAAiGcACLE
HP    (2022-10-21 13:55:55)
Se cambió la Meta Operativa considerando la Propuesta planteada de la respuesta a la Circular N° UTMACH-DPLAN-2021-002-C_25012021</t>
        </r>
      </text>
    </comment>
    <comment ref="K617" authorId="0" shapeId="0">
      <text>
        <r>
          <rPr>
            <sz val="11"/>
            <color theme="1"/>
            <rFont val="Calibri"/>
            <family val="2"/>
            <scheme val="minor"/>
          </rPr>
          <t>======
ID#AAAAiGcACH4
HP    (2022-10-21 13:55:55)
Los productos y servicios corresponden al ROGOP aprobado con Resolución N° 518/2020, según Oficio N° UTMACH-DTH-2021-1237-OF_30092021, aunque son iguales a los productos del ROGOP aprobado con Resolución N° 345/2021.</t>
        </r>
      </text>
    </comment>
    <comment ref="J622" authorId="0" shapeId="0">
      <text>
        <r>
          <rPr>
            <sz val="11"/>
            <color theme="1"/>
            <rFont val="Calibri"/>
            <family val="2"/>
            <scheme val="minor"/>
          </rPr>
          <t>======
ID#AAAAiGcACKk
HP    (2022-10-21 13:55:55)
Se cambió la Meta Operativa considerando la Propuesta planteada de la respuesta a la Circular N° UTMACH-DPLAN-2021-002-C_25012021</t>
        </r>
      </text>
    </comment>
    <comment ref="J637" authorId="0" shapeId="0">
      <text>
        <r>
          <rPr>
            <sz val="11"/>
            <color theme="1"/>
            <rFont val="Calibri"/>
            <family val="2"/>
            <scheme val="minor"/>
          </rPr>
          <t>======
ID#AAAAiGcACIw
HP    (2022-10-21 13:55:55)
Se cambió la Meta Operativa considerando la Propuesta planteada de la respuesta a la Circular N° UTMACH-DPLAN-2021-002-C_25012021</t>
        </r>
      </text>
    </comment>
    <comment ref="J642" authorId="0" shapeId="0">
      <text>
        <r>
          <rPr>
            <sz val="11"/>
            <color theme="1"/>
            <rFont val="Calibri"/>
            <family val="2"/>
            <scheme val="minor"/>
          </rPr>
          <t>======
ID#AAAAiGcACKw
HP    (2022-10-21 13:55:55)
Se cambió la Meta Operativa considerando la Propuesta planteada de la respuesta a la Circular N° UTMACH-DPLAN-2021-002-C_25012021</t>
        </r>
      </text>
    </comment>
    <comment ref="J647" authorId="0" shapeId="0">
      <text>
        <r>
          <rPr>
            <sz val="11"/>
            <color theme="1"/>
            <rFont val="Calibri"/>
            <family val="2"/>
            <scheme val="minor"/>
          </rPr>
          <t>======
ID#AAAAiGcACIA
HP    (2022-10-21 13:55:55)
Se cambió la Meta Operativa considerando la Propuesta planteada de la respuesta a la Circular N° UTMACH-DPLAN-2021-002-C_25012021</t>
        </r>
      </text>
    </comment>
    <comment ref="J657" authorId="0" shapeId="0">
      <text>
        <r>
          <rPr>
            <sz val="11"/>
            <color theme="1"/>
            <rFont val="Calibri"/>
            <family val="2"/>
            <scheme val="minor"/>
          </rPr>
          <t>======
ID#AAAAiGcACJc
HP    (2022-10-21 13:55:55)
Se cambió la Meta Operativa considerando la Propuesta planteada de la respuesta a la Circular N° UTMACH-DPLAN-2021-002-C_25012021</t>
        </r>
      </text>
    </comment>
    <comment ref="J664" authorId="0" shapeId="0">
      <text>
        <r>
          <rPr>
            <sz val="11"/>
            <color theme="1"/>
            <rFont val="Calibri"/>
            <family val="2"/>
            <scheme val="minor"/>
          </rPr>
          <t>======
ID#AAAAiGcACH0
HP    (2022-10-21 13:55:55)
Se cambió la Meta Operativa considerando la Propuesta planteada de la respuesta a la Circular N° UTMACH-DPLAN-2021-002-C_25012021</t>
        </r>
      </text>
    </comment>
    <comment ref="J698" authorId="0" shapeId="0">
      <text>
        <r>
          <rPr>
            <sz val="11"/>
            <color theme="1"/>
            <rFont val="Calibri"/>
            <family val="2"/>
            <scheme val="minor"/>
          </rPr>
          <t>======
ID#AAAAiGcACKI
HP    (2022-10-21 13:55:55)
Se cambió la Meta Operativa considerando la Propuesta planteada de la respuesta a la Circular N° UTMACH-DPLAN-2021-002-C_25012021</t>
        </r>
      </text>
    </comment>
    <comment ref="K698" authorId="0" shapeId="0">
      <text>
        <r>
          <rPr>
            <sz val="11"/>
            <color theme="1"/>
            <rFont val="Calibri"/>
            <family val="2"/>
            <scheme val="minor"/>
          </rPr>
          <t>======
ID#AAAAiGcACKM
HP    (2022-10-21 13:55:55)
Los productos y servicios corresponden al ROGOP aprobado con Resolución N° 518/2020, según Oficio N° UTMACH-DTH-2021-1237-OF_30092021.</t>
        </r>
      </text>
    </comment>
    <comment ref="J713" authorId="0" shapeId="0">
      <text>
        <r>
          <rPr>
            <sz val="11"/>
            <color theme="1"/>
            <rFont val="Calibri"/>
            <family val="2"/>
            <scheme val="minor"/>
          </rPr>
          <t>======
ID#AAAAiGcACK4
HP    (2022-10-21 13:55:55)
Se cambió la Meta Operativa considerando la Propuesta planteada de la respuesta a la Circular N° UTMACH-DPLAN-2021-002-C_25012021</t>
        </r>
      </text>
    </comment>
    <comment ref="J773" authorId="0" shapeId="0">
      <text>
        <r>
          <rPr>
            <sz val="11"/>
            <color theme="1"/>
            <rFont val="Calibri"/>
            <family val="2"/>
            <scheme val="minor"/>
          </rPr>
          <t>======
ID#AAAAiGcACJI
HP    (2022-10-21 13:55:55)
Se cambió la Meta Operativa considerando la Propuesta planteada como respuesta a la Circular N° UTMACH-DPLAN-2021-002-C_25012021.</t>
        </r>
      </text>
    </comment>
    <comment ref="K773" authorId="0" shapeId="0">
      <text>
        <r>
          <rPr>
            <sz val="11"/>
            <color theme="1"/>
            <rFont val="Calibri"/>
            <family val="2"/>
            <scheme val="minor"/>
          </rPr>
          <t>======
ID#AAAAiGcACIs
HP    (2022-10-21 13:55:55)
Los productos y servicios corresponden al ROGOP aprobado con Resolución N° 518/2020, según Oficio N° UTMACH-DTH-2021-1237-OF_30092021, aunque son iguales a los productos del ROGOP aprobado con Resolución N° 345/2021.</t>
        </r>
      </text>
    </comment>
    <comment ref="S855" authorId="0" shapeId="0">
      <text>
        <r>
          <rPr>
            <sz val="11"/>
            <color theme="1"/>
            <rFont val="Calibri"/>
            <family val="2"/>
            <scheme val="minor"/>
          </rPr>
          <t>======
ID#AAAAkPaNgSk
HP    (2022-11-21 18:49:12)
Hacer seguimiento</t>
        </r>
      </text>
    </comment>
    <comment ref="K1586" authorId="0" shapeId="0">
      <text>
        <r>
          <rPr>
            <sz val="11"/>
            <color theme="1"/>
            <rFont val="Calibri"/>
            <family val="2"/>
            <scheme val="minor"/>
          </rPr>
          <t>======
ID#AAAAiGcACKo
HP    (2022-10-21 13:55:55)
Los productos y servicios corresponden al ROGOP aprobado con Resolución N° 518/2020, según Oficio N° UTMACH-DTH-2021-1237-OF_30092021.</t>
        </r>
      </text>
    </comment>
    <comment ref="K1932" authorId="0" shapeId="0">
      <text>
        <r>
          <rPr>
            <sz val="11"/>
            <color theme="1"/>
            <rFont val="Calibri"/>
            <family val="2"/>
            <scheme val="minor"/>
          </rPr>
          <t>======
ID#AAAAiGcACIE
HP    (2022-10-21 13:55:55)
Los productos y servicios corresponden al ROGOP aprobado con Resolución N° 518/2020, según Oficio N° UTMACH-DTH-2021-1237-OF_30092021.</t>
        </r>
      </text>
    </comment>
    <comment ref="K1963" authorId="0" shapeId="0">
      <text>
        <r>
          <rPr>
            <sz val="11"/>
            <color theme="1"/>
            <rFont val="Calibri"/>
            <family val="2"/>
            <scheme val="minor"/>
          </rPr>
          <t>======
ID#AAAAiGcACJg
HP    (2022-10-21 13:55:55)
Respuesta a la Circular N° UTMACH-DPLAN-2021-002-C_25012021:
En razón de que el personal que se dedica a esta actividad (áreas verdes y escenarios deportivos) no se encuentran bajo la dependencia de esta Unidad.</t>
        </r>
      </text>
    </comment>
    <comment ref="K1968" authorId="0" shapeId="0">
      <text>
        <r>
          <rPr>
            <sz val="11"/>
            <color theme="1"/>
            <rFont val="Calibri"/>
            <family val="2"/>
            <scheme val="minor"/>
          </rPr>
          <t>======
ID#AAAAiGcACHc
HP    (2022-10-21 13:55:55)
Respuesta a la Circular N° UTMACH-DPLAN-2021-002-C_25012021:
Por no contar con el personal técnico necesario para la elaboración de los proyectos de inversión (Arquitecto, Ing. Estructural, Ing. Eléctrico).</t>
        </r>
      </text>
    </comment>
    <comment ref="S2081" authorId="0" shapeId="0">
      <text>
        <r>
          <rPr>
            <sz val="11"/>
            <color theme="1"/>
            <rFont val="Calibri"/>
            <family val="2"/>
            <scheme val="minor"/>
          </rPr>
          <t>======
ID#AAAAkPaNgSo
HP    (2022-11-21 18:49:12)
Insistir</t>
        </r>
      </text>
    </comment>
    <comment ref="S2086" authorId="0" shapeId="0">
      <text>
        <r>
          <rPr>
            <sz val="11"/>
            <color theme="1"/>
            <rFont val="Calibri"/>
            <family val="2"/>
            <scheme val="minor"/>
          </rPr>
          <t>======
ID#AAAAkPaNgSg
HP    (2022-11-21 18:49:12)
Insistir</t>
        </r>
      </text>
    </comment>
    <comment ref="O2106" authorId="0" shapeId="0">
      <text>
        <r>
          <rPr>
            <sz val="11"/>
            <color theme="1"/>
            <rFont val="Calibri"/>
            <family val="2"/>
            <scheme val="minor"/>
          </rPr>
          <t>======
ID#AAAAiGcACJ4
HP    (2022-10-21 13:55:55)
Detallar las actividades más relevantes que se realizan para ejecutar cada una de las Metas Operativas.
Detallar 1 actividad es muy poco en relación a los procesos que abarca cada Meta.</t>
        </r>
      </text>
    </comment>
    <comment ref="P2106" authorId="0" shapeId="0">
      <text>
        <r>
          <rPr>
            <sz val="11"/>
            <color theme="1"/>
            <rFont val="Calibri"/>
            <family val="2"/>
            <scheme val="minor"/>
          </rPr>
          <t>======
ID#AAAAiGcACIc
HP    (2022-10-21 13:55:55)
La memoria fotográfica no debe estar acompañada de Registros y/o informes que evidencien el cumplimiento de la ejecución de esta Meta.</t>
        </r>
      </text>
    </comment>
    <comment ref="K2111" authorId="0" shapeId="0">
      <text>
        <r>
          <rPr>
            <sz val="11"/>
            <color theme="1"/>
            <rFont val="Calibri"/>
            <family val="2"/>
            <scheme val="minor"/>
          </rPr>
          <t>======
ID#AAAAiGcACIg
HP    (2022-10-21 13:55:55)
La Meta Operativa, El Indicador de Resultados, las Metas semestrales, Las Actividades y los Medios de verificación con sus responsables deben ser coherentes con este Producto.
Su producto es:
Servicios de los espacios dedicados al expendio de alimentos, bebidas, fotocopiado y otros, coordinado.
Mientras que el Medio de Verificación es:
1. Informes de beneficiaros de ayudas económicas y tecnológicas.
No hay coherencia, favor verificar todo.</t>
        </r>
      </text>
    </comment>
    <comment ref="P2126" authorId="0" shapeId="0">
      <text>
        <r>
          <rPr>
            <sz val="11"/>
            <color theme="1"/>
            <rFont val="Calibri"/>
            <family val="2"/>
            <scheme val="minor"/>
          </rPr>
          <t>======
ID#AAAAiGcACJA
HP    (2022-10-21 13:55:55)
La convocatoria a eventos no es suficiente evidencia de que se hayan coordinado planes, programas y proyectos de las áreas de trabajo social, psicología, deporte y recreación.</t>
        </r>
      </text>
    </comment>
    <comment ref="K2131" authorId="0" shapeId="0">
      <text>
        <r>
          <rPr>
            <sz val="11"/>
            <color theme="1"/>
            <rFont val="Calibri"/>
            <family val="2"/>
            <scheme val="minor"/>
          </rPr>
          <t>======
ID#AAAAiGcACKQ
HP    (2022-10-21 13:55:55)
Verificar la coherencia entre el producto y el contenido de las demás celdas.
¿Validar los requisitos para el otorgamiento de becas… corresponde a un estudio socioeconómico…?</t>
        </r>
      </text>
    </comment>
    <comment ref="L2131" authorId="0" shapeId="0">
      <text>
        <r>
          <rPr>
            <sz val="11"/>
            <color theme="1"/>
            <rFont val="Calibri"/>
            <family val="2"/>
            <scheme val="minor"/>
          </rPr>
          <t>======
ID#AAAAiGcACJY
HP    (2022-10-21 13:55:55)
Plantear mejor el Indicador de Resultados para esta Meta, por cuanto están diciendo que solo 1 requisito se valida para el otorgamiento de becas y ayudas económicas.</t>
        </r>
      </text>
    </comment>
    <comment ref="N2154" authorId="0" shapeId="0">
      <text>
        <r>
          <rPr>
            <sz val="11"/>
            <color theme="1"/>
            <rFont val="Calibri"/>
            <family val="2"/>
            <scheme val="minor"/>
          </rPr>
          <t>======
ID#AAAAiGcACH8
HP    (2022-10-21 13:55:55)
Considerar que el 2do semestre deberán entregar también el POA 2023 previa solicitud de la Dirección de Planificación, a más de las 2 Evaluaciones del POA 2022.</t>
        </r>
      </text>
    </comment>
    <comment ref="O2154" authorId="0" shapeId="0">
      <text>
        <r>
          <rPr>
            <sz val="11"/>
            <color theme="1"/>
            <rFont val="Calibri"/>
            <family val="2"/>
            <scheme val="minor"/>
          </rPr>
          <t>======
ID#AAAAiGcACIY
HP    (2022-10-21 13:55:55)
Detallar las actividades tanto para la elaboración de los POAS 2022 y 2023 como las Evaluaciones del POA 2022 (1er semestre y 2do semestre de 2022)</t>
        </r>
      </text>
    </comment>
    <comment ref="P2154" authorId="0" shapeId="0">
      <text>
        <r>
          <rPr>
            <sz val="11"/>
            <color theme="1"/>
            <rFont val="Calibri"/>
            <family val="2"/>
            <scheme val="minor"/>
          </rPr>
          <t>======
ID#AAAAiGcACJs
HP    (2022-10-21 13:55:55)
Los medios de verificación serán:
1.- POA 2022
2.- Evaluación del 1er semestre del POA 2022.
3.- POA 2023
4.- Evaluación del 2do semestre del POA 2022.</t>
        </r>
      </text>
    </comment>
    <comment ref="K2317" authorId="0" shapeId="0">
      <text>
        <r>
          <rPr>
            <sz val="11"/>
            <color theme="1"/>
            <rFont val="Calibri"/>
            <family val="2"/>
            <scheme val="minor"/>
          </rPr>
          <t>======
ID#AAAAiGcACI0
HP    (2022-10-21 13:55:55)
Según Oficio N° UTMACH-DTH-2021-1237-OF_30092021, estos son los productos que deben ser considerados (POA 2020), ya que es una dependencia directamente afectada en sus productos tanto en el ROGOP aprobado mediante Resolución N° 518/2020, como en el ROGOP aprobado con Resolución N° 345/2021.</t>
        </r>
      </text>
    </comment>
  </commentList>
  <extLst>
    <ext xmlns:r="http://schemas.openxmlformats.org/officeDocument/2006/relationships" uri="GoogleSheetsCustomDataVersion1">
      <go:sheetsCustomData xmlns:go="http://customooxmlschemas.google.com/" r:id="rId1" roundtripDataSignature="AMtx7mjQLn9ttltaUCZRDCvPSK1FuMp7Nw=="/>
    </ext>
  </extLst>
</comments>
</file>

<file path=xl/sharedStrings.xml><?xml version="1.0" encoding="utf-8"?>
<sst xmlns="http://schemas.openxmlformats.org/spreadsheetml/2006/main" count="9790" uniqueCount="3353">
  <si>
    <t>UNIVERSIDAD TÉCNICA DE MACHALA</t>
  </si>
  <si>
    <t>Calidad, Pertinencia y Calidez</t>
  </si>
  <si>
    <t>ADMINISTRACIÓN CENTRAL</t>
  </si>
  <si>
    <t>PLAN  OPERATIVO  ANUAL  2022</t>
  </si>
  <si>
    <t>PROGRAMA PRESUPUESTARIO:</t>
  </si>
  <si>
    <t>01 Administración Central</t>
  </si>
  <si>
    <t>Dependencia</t>
  </si>
  <si>
    <t>PLAN NACIONAL DE DESARROLLO</t>
  </si>
  <si>
    <t>PLAN ESTRATÉGICO DE DESARROLLO INSTITUCIONAL</t>
  </si>
  <si>
    <t>INSTITUCIONAL</t>
  </si>
  <si>
    <t>PROGRAMACIÓN DE NECESIDADES DE RECURSOS</t>
  </si>
  <si>
    <t>Objetivo Nacional</t>
  </si>
  <si>
    <t>Políticas Públicas / Meta Nacional</t>
  </si>
  <si>
    <t>Eje Estratégico</t>
  </si>
  <si>
    <t>Lineamiento Estratégico</t>
  </si>
  <si>
    <t>Objetivo Estratégico Institucional</t>
  </si>
  <si>
    <t>Producto Institucional</t>
  </si>
  <si>
    <t>Estrategia DAFO</t>
  </si>
  <si>
    <t>Meta Estratégica / Estándar de Calidad / Meta Operativa / Otras Metas</t>
  </si>
  <si>
    <t>Producto (Resultado Esperado)</t>
  </si>
  <si>
    <t>Indicador de Resultado PEDI / Estándar de Calidad / POA</t>
  </si>
  <si>
    <t>Programación Física de la Meta</t>
  </si>
  <si>
    <t>Actividades</t>
  </si>
  <si>
    <t>Medios de Verificación</t>
  </si>
  <si>
    <t>Responsable</t>
  </si>
  <si>
    <t>Información Detallada del Objeto de la Contratación</t>
  </si>
  <si>
    <t>Presupuesto Estimativo</t>
  </si>
  <si>
    <t>Cronograma de Requisiciones</t>
  </si>
  <si>
    <t>Observaciones</t>
  </si>
  <si>
    <t>1er Semestre
(En-Jn)</t>
  </si>
  <si>
    <t>2do Semestre
(Jl-Dic)</t>
  </si>
  <si>
    <t>Código de la Partida</t>
  </si>
  <si>
    <t>Nombre de la Partida / Detalle del Objeto de Contratación</t>
  </si>
  <si>
    <t>Programa</t>
  </si>
  <si>
    <t>N° de Proyecto</t>
  </si>
  <si>
    <t>Tipo de Presupuesto</t>
  </si>
  <si>
    <t>Cantidad Anual</t>
  </si>
  <si>
    <r>
      <rPr>
        <sz val="12"/>
        <color rgb="FF000000"/>
        <rFont val="Cambria"/>
        <family val="1"/>
      </rPr>
      <t xml:space="preserve">Unidad </t>
    </r>
    <r>
      <rPr>
        <sz val="10"/>
        <color rgb="FF000000"/>
        <rFont val="Cambria"/>
        <family val="1"/>
      </rPr>
      <t>(metros, litros etc.)</t>
    </r>
  </si>
  <si>
    <t>Costo Unitario (Dólares)</t>
  </si>
  <si>
    <t>Subtotal (Sin IVA)</t>
  </si>
  <si>
    <t>Subtotal (Incluido el IVA)</t>
  </si>
  <si>
    <t>Total por Partida</t>
  </si>
  <si>
    <t>Cuatrimestre 1</t>
  </si>
  <si>
    <t>Cuatrimestre 2</t>
  </si>
  <si>
    <t>Cuatrimestre 3</t>
  </si>
  <si>
    <t>RECTORADO</t>
  </si>
  <si>
    <t>14 FORTALECER LAS CAPACIDADES DEL ESTADO CON ÉNFASIS EN LA ADMINISTRACIÓN DE JUSTICIA Y EFICIENCIA EN LOS PROCESOS DE REGULACIÓN Y CONTROL, CON INDEPENDENCIA Y AUTONOMÍA.</t>
  </si>
  <si>
    <t>P.14.3. Fortalecer la implementación de las buenas prácticas regulatorias que garanticen la transparencia, eficiencia y competitividad del Estado.</t>
  </si>
  <si>
    <t>_6_Eficiencia_en_la_organización_y_gestión_institucional.</t>
  </si>
  <si>
    <t>2. Garantizar la sustentabilidad económico - financiera de los programas y servicios para el bienestar estudiantil (becas, servicios, movilidad estudiantil, mejora de la infraestructura, equipamiento de laboratorios, acceso a herramientas para el aprendizaje autónomo, servicios de digitalización y copiado, acceso a las rutas urbanas desde la universidad).</t>
  </si>
  <si>
    <t>OEI_1_FORTALECER_LAS_CAPACIDADES_INSTITUCIONALES.</t>
  </si>
  <si>
    <t>FORTALECIMIENTO INSTITUCIONAL</t>
  </si>
  <si>
    <t>Estrategia DEFENSIVA</t>
  </si>
  <si>
    <r>
      <rPr>
        <b/>
        <sz val="10"/>
        <color rgb="FFFF0000"/>
        <rFont val="Arial Narrow"/>
        <family val="2"/>
      </rPr>
      <t>META ESTRATÉGICA</t>
    </r>
    <r>
      <rPr>
        <b/>
        <sz val="9"/>
        <color rgb="FF000000"/>
        <rFont val="Century Schoolbook"/>
        <family val="1"/>
      </rPr>
      <t xml:space="preserve">
1.-</t>
    </r>
    <r>
      <rPr>
        <sz val="10"/>
        <color rgb="FF000000"/>
        <rFont val="Arial Narrow"/>
        <family val="2"/>
      </rPr>
      <t xml:space="preserve"> Incrementar la efectividad de la gestión institucional a través de la elaboración y/o aplicación de los procedimientos y normativas institucionales.</t>
    </r>
  </si>
  <si>
    <t>Informe de ejecución presupuestaria</t>
  </si>
  <si>
    <t>Porcentaje de Ejecución Presupuestaria.</t>
  </si>
  <si>
    <r>
      <rPr>
        <b/>
        <sz val="9"/>
        <color rgb="FF000000"/>
        <rFont val="Century Schoolbook"/>
        <family val="1"/>
      </rPr>
      <t>1.-</t>
    </r>
    <r>
      <rPr>
        <sz val="10"/>
        <color rgb="FF000000"/>
        <rFont val="Arial Narrow"/>
        <family val="2"/>
      </rPr>
      <t xml:space="preserve"> Solicitar a la Dirección Financiera se emita un reporte pormenorizado de le evaluación de la ejecución presupuestaria de los programas, proyectos y actividades que conforman el presupuesto general.
</t>
    </r>
    <r>
      <rPr>
        <b/>
        <sz val="9"/>
        <color rgb="FF000000"/>
        <rFont val="Century Schoolbook"/>
        <family val="1"/>
      </rPr>
      <t>2.-</t>
    </r>
    <r>
      <rPr>
        <sz val="10"/>
        <color rgb="FF000000"/>
        <rFont val="Arial Narrow"/>
        <family val="2"/>
      </rPr>
      <t xml:space="preserve"> Establecer sesiones de trabajo con los jefes departamentales para identificar las mejores estrategias y priorizar los trámites que permitan cumplir con una ejecución presupuestaria eficiente.</t>
    </r>
  </si>
  <si>
    <r>
      <rPr>
        <b/>
        <sz val="9"/>
        <color rgb="FF000000"/>
        <rFont val="Century Schoolbook"/>
        <family val="1"/>
      </rPr>
      <t>1.-</t>
    </r>
    <r>
      <rPr>
        <sz val="10"/>
        <color rgb="FF000000"/>
        <rFont val="Arial Narrow"/>
        <family val="2"/>
      </rPr>
      <t xml:space="preserve"> Informe de Ejecución Presupuestaria a fecha corte de la evaluación del POA.</t>
    </r>
  </si>
  <si>
    <t>* Ing. César Quezada Abad, PhD.,
  Rector
* Lcda. Alicia Illescas,
  Analista de Posgrado</t>
  </si>
  <si>
    <t>_8_La_calidad_como_cultura_universitaria.</t>
  </si>
  <si>
    <t>2. Fortalecer el liderazgo en todos los niveles de decisión para incrementar el compromiso de la comunidad universitaria en el logro de los objetivos institucionales.</t>
  </si>
  <si>
    <t>Estrategia OFENSIVA</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</si>
  <si>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Presidir las sesiones del máximo órgano colegiado y demás órganos dispuestos por el Estatuto y Reglamentos institucionales.</t>
    </r>
  </si>
  <si>
    <t>Sesiones del máximo órgano colegiado y demás órganos dispuestos por el Estatuto y Reglamentos institucionales, presididas.</t>
  </si>
  <si>
    <t>N° de sesiones presididas en Consejo Universitario.</t>
  </si>
  <si>
    <r>
      <rPr>
        <b/>
        <sz val="9"/>
        <color rgb="FF000000"/>
        <rFont val="Century Schoolbook"/>
        <family val="1"/>
      </rPr>
      <t>1.-</t>
    </r>
    <r>
      <rPr>
        <sz val="10"/>
        <color rgb="FF000000"/>
        <rFont val="Arial Narrow"/>
        <family val="2"/>
      </rPr>
      <t xml:space="preserve"> Clasificar los documentos por prioridad que necesiten ser tratados en Consejo Universitario.
</t>
    </r>
    <r>
      <rPr>
        <b/>
        <sz val="9"/>
        <color rgb="FF000000"/>
        <rFont val="Century Schoolbook"/>
        <family val="1"/>
      </rPr>
      <t>2.-</t>
    </r>
    <r>
      <rPr>
        <sz val="10"/>
        <color rgb="FF000000"/>
        <rFont val="Arial Narrow"/>
        <family val="2"/>
      </rPr>
      <t xml:space="preserve"> Realizar las convocatorias a través de la Secretaría General de la UTMACH vía correo electrónico.
</t>
    </r>
    <r>
      <rPr>
        <b/>
        <sz val="9"/>
        <color rgb="FF000000"/>
        <rFont val="Century Schoolbook"/>
        <family val="1"/>
      </rPr>
      <t>3.-</t>
    </r>
    <r>
      <rPr>
        <sz val="10"/>
        <color rgb="FF000000"/>
        <rFont val="Arial Narrow"/>
        <family val="2"/>
      </rPr>
      <t xml:space="preserve"> Presidir la sesión de Consejo Universitario.
</t>
    </r>
    <r>
      <rPr>
        <b/>
        <sz val="9"/>
        <color rgb="FF000000"/>
        <rFont val="Century Schoolbook"/>
        <family val="1"/>
      </rPr>
      <t>4.-</t>
    </r>
    <r>
      <rPr>
        <sz val="10"/>
        <color rgb="FF000000"/>
        <rFont val="Arial Narrow"/>
        <family val="2"/>
      </rPr>
      <t xml:space="preserve"> Aprobar por Consejo Universitario las actas de sesiones del organismo.
</t>
    </r>
    <r>
      <rPr>
        <b/>
        <sz val="9"/>
        <color rgb="FF000000"/>
        <rFont val="Century Schoolbook"/>
        <family val="1"/>
      </rPr>
      <t>5.-</t>
    </r>
    <r>
      <rPr>
        <sz val="10"/>
        <color rgb="FF000000"/>
        <rFont val="Arial Narrow"/>
        <family val="2"/>
      </rPr>
      <t xml:space="preserve"> Firmar las actas.</t>
    </r>
  </si>
  <si>
    <r>
      <rPr>
        <b/>
        <sz val="9"/>
        <color rgb="FF000000"/>
        <rFont val="Century Schoolbook"/>
        <family val="1"/>
      </rPr>
      <t>1.-</t>
    </r>
    <r>
      <rPr>
        <sz val="10"/>
        <color rgb="FF000000"/>
        <rFont val="Arial Narrow"/>
        <family val="2"/>
      </rPr>
      <t xml:space="preserve"> Registro Consolidado de Sesiones de Consejo Universitario y demás órganos presididas por el Rector (actas).</t>
    </r>
  </si>
  <si>
    <t>* Ing. César Quezada Abad, PhD.
  Rector
* Lcda. Alicia Illescas,
  Analista de Posgrado
* Ing. Alexandra Alvarado,
  Analista de Cooperación Interinstitucional</t>
  </si>
  <si>
    <t>530807 0701 001</t>
  </si>
  <si>
    <t>Materiales de Impresión, Fotografía, Reproducción y Publicaciones</t>
  </si>
  <si>
    <t>Programa 01</t>
  </si>
  <si>
    <t>000</t>
  </si>
  <si>
    <t>GASTO CORRIENTE</t>
  </si>
  <si>
    <r>
      <rPr>
        <sz val="10"/>
        <color rgb="FF000000"/>
        <rFont val="Arial Narrow"/>
        <family val="2"/>
      </rPr>
      <t>TINTA EPSON WORKFORCE WF</t>
    </r>
    <r>
      <rPr>
        <sz val="10"/>
        <color rgb="FF000000"/>
        <rFont val="Century Schoolbook"/>
        <family val="1"/>
      </rPr>
      <t>5790</t>
    </r>
    <r>
      <rPr>
        <sz val="10"/>
        <color rgb="FF000000"/>
        <rFont val="Arial Narrow"/>
        <family val="2"/>
      </rPr>
      <t xml:space="preserve"> BLACK</t>
    </r>
  </si>
  <si>
    <t>Unidad</t>
  </si>
  <si>
    <t>S</t>
  </si>
  <si>
    <r>
      <rPr>
        <sz val="10"/>
        <color rgb="FF000000"/>
        <rFont val="Arial Narrow"/>
        <family val="2"/>
      </rPr>
      <t>TINTA EPSON WORKFORCE WF</t>
    </r>
    <r>
      <rPr>
        <sz val="10"/>
        <color rgb="FF000000"/>
        <rFont val="Century Schoolbook"/>
        <family val="1"/>
      </rPr>
      <t>5790</t>
    </r>
    <r>
      <rPr>
        <sz val="10"/>
        <color rgb="FF000000"/>
        <rFont val="Arial Narrow"/>
        <family val="2"/>
      </rPr>
      <t xml:space="preserve"> MAGENTA</t>
    </r>
  </si>
  <si>
    <r>
      <rPr>
        <sz val="10"/>
        <color rgb="FF000000"/>
        <rFont val="Arial Narrow"/>
        <family val="2"/>
      </rPr>
      <t>TINTA EPSON WORKFORCE WF</t>
    </r>
    <r>
      <rPr>
        <sz val="10"/>
        <color rgb="FF000000"/>
        <rFont val="Century Schoolbook"/>
        <family val="1"/>
      </rPr>
      <t>5790</t>
    </r>
    <r>
      <rPr>
        <sz val="10"/>
        <color rgb="FF000000"/>
        <rFont val="Arial Narrow"/>
        <family val="2"/>
      </rPr>
      <t xml:space="preserve"> CYAN</t>
    </r>
  </si>
  <si>
    <r>
      <rPr>
        <sz val="10"/>
        <color rgb="FF000000"/>
        <rFont val="Arial Narrow"/>
        <family val="2"/>
      </rPr>
      <t>TINTA EPSON WORKFORCE WF</t>
    </r>
    <r>
      <rPr>
        <sz val="10"/>
        <color rgb="FF000000"/>
        <rFont val="Century Schoolbook"/>
        <family val="1"/>
      </rPr>
      <t>5790</t>
    </r>
    <r>
      <rPr>
        <sz val="10"/>
        <color rgb="FF000000"/>
        <rFont val="Arial Narrow"/>
        <family val="2"/>
      </rPr>
      <t xml:space="preserve"> YELLOW</t>
    </r>
  </si>
  <si>
    <t>7 POTENCIAR LAS CAPACIDADES DE LA CIUDADANÍA Y PROMOVER UNA EDUCACIÓN INNOVADORA, INCLUSIVA Y DE CALIDAD EN TODOS LOS NIVELES.</t>
  </si>
  <si>
    <t>M.7.4.2. Incrementar la tasa bruta de matrícula en educación superior terciaria del 37,34% al 50,27%.</t>
  </si>
  <si>
    <t>_2_Responsabilidad_social_universitaria.</t>
  </si>
  <si>
    <t>6. Revalorizar la participación docente en proyectos de vinculación con fines de acceso a mejoras escalafonarias y/o de méritos para evaluación docente.</t>
  </si>
  <si>
    <t>OEI_2_INCREMENTAR_LA_FORMACIÓN_DE_PROFESIONALES_CON_EXCELENCIA.</t>
  </si>
  <si>
    <t>OFERTA ACADÉMICA</t>
  </si>
  <si>
    <r>
      <rPr>
        <b/>
        <sz val="9"/>
        <color rgb="FF000000"/>
        <rFont val="Century Schoolbook"/>
        <family val="1"/>
      </rPr>
      <t>2.-</t>
    </r>
    <r>
      <rPr>
        <sz val="10"/>
        <color rgb="FF000000"/>
        <rFont val="Arial Narrow"/>
        <family val="2"/>
      </rPr>
      <t xml:space="preserve"> Designar, encargar, subrogar y/o delegar de funciones para cargos académicos y/o administrativos.</t>
    </r>
  </si>
  <si>
    <t>Funciones para cargos académicos y/o administrativos delegadas.</t>
  </si>
  <si>
    <t>N° de designaciones encargos, subrogaciones y/o delegaciones realizadas.</t>
  </si>
  <si>
    <r>
      <rPr>
        <b/>
        <sz val="9"/>
        <color rgb="FF000000"/>
        <rFont val="Century Schoolbook"/>
        <family val="1"/>
      </rPr>
      <t>1.-</t>
    </r>
    <r>
      <rPr>
        <sz val="10"/>
        <color rgb="FF000000"/>
        <rFont val="Arial Narrow"/>
        <family val="2"/>
      </rPr>
      <t xml:space="preserve"> Recibir las solicitudes de las dependencias que cuentan con la ausencia temporal para que el rector realice el encargo, subrogación, designación.
</t>
    </r>
    <r>
      <rPr>
        <b/>
        <sz val="9"/>
        <color rgb="FF000000"/>
        <rFont val="Century Schoolbook"/>
        <family val="1"/>
      </rPr>
      <t>2.-</t>
    </r>
    <r>
      <rPr>
        <sz val="10"/>
        <color rgb="FF000000"/>
        <rFont val="Arial Narrow"/>
        <family val="2"/>
      </rPr>
      <t xml:space="preserve"> Emitir oficio de encargo, designación y/o subrogación, dependiente el caso.
</t>
    </r>
    <r>
      <rPr>
        <b/>
        <sz val="9"/>
        <color rgb="FF000000"/>
        <rFont val="Century Schoolbook"/>
        <family val="1"/>
      </rPr>
      <t>3.-</t>
    </r>
    <r>
      <rPr>
        <sz val="10"/>
        <color rgb="FF000000"/>
        <rFont val="Arial Narrow"/>
        <family val="2"/>
      </rPr>
      <t xml:space="preserve"> Emitir resoluciones administrativas.
</t>
    </r>
    <r>
      <rPr>
        <b/>
        <sz val="9"/>
        <color rgb="FF000000"/>
        <rFont val="Century Schoolbook"/>
        <family val="1"/>
      </rPr>
      <t>4.-</t>
    </r>
    <r>
      <rPr>
        <sz val="10"/>
        <color rgb="FF000000"/>
        <rFont val="Arial Narrow"/>
        <family val="2"/>
      </rPr>
      <t xml:space="preserve"> Comunicar a DTH para la emisión de la acción de personal.</t>
    </r>
  </si>
  <si>
    <r>
      <rPr>
        <b/>
        <sz val="9"/>
        <color rgb="FF000000"/>
        <rFont val="Century Schoolbook"/>
        <family val="1"/>
      </rPr>
      <t>1.-</t>
    </r>
    <r>
      <rPr>
        <sz val="10"/>
        <color rgb="FF000000"/>
        <rFont val="Arial Narrow"/>
        <family val="2"/>
      </rPr>
      <t xml:space="preserve"> Reporte Consolidado de Funciones Designadas, Encargadas, Subrogadas y/o Delegadas.</t>
    </r>
  </si>
  <si>
    <t>* Ing. César Quezada Abad, PhD.
  Rector
* Lcda. Alicia Illescas,
  Analista de Posgrado</t>
  </si>
  <si>
    <r>
      <rPr>
        <b/>
        <sz val="9"/>
        <color rgb="FF000000"/>
        <rFont val="Century Schoolbook"/>
        <family val="1"/>
      </rPr>
      <t>3.-</t>
    </r>
    <r>
      <rPr>
        <sz val="10"/>
        <color rgb="FF000000"/>
        <rFont val="Arial Narrow"/>
        <family val="2"/>
      </rPr>
      <t xml:space="preserve"> Suscribir Nombramiento, Posesión y/o Remoción de Cargos Académicos y/o Administrativos.</t>
    </r>
  </si>
  <si>
    <t>Cargos Académicos y/o Administrativos, Nombrados, Posesionados y/o Removidos.</t>
  </si>
  <si>
    <t>N° de Cargos Académicos y/o Administrativos Nombrados, Posesionados y/o Removidos.</t>
  </si>
  <si>
    <r>
      <rPr>
        <b/>
        <sz val="9"/>
        <color rgb="FF000000"/>
        <rFont val="Century Schoolbook"/>
        <family val="1"/>
      </rPr>
      <t>1.-</t>
    </r>
    <r>
      <rPr>
        <sz val="10"/>
        <color rgb="FF000000"/>
        <rFont val="Arial Narrow"/>
        <family val="2"/>
      </rPr>
      <t xml:space="preserve"> Recibir las solicitudes de las dependencias que cuentan con la ausencia permanente, para disponer ante DTH se emita el informe técnico de viabilidad.
</t>
    </r>
    <r>
      <rPr>
        <b/>
        <sz val="9"/>
        <color rgb="FF000000"/>
        <rFont val="Century Schoolbook"/>
        <family val="1"/>
      </rPr>
      <t>2.-</t>
    </r>
    <r>
      <rPr>
        <sz val="10"/>
        <color rgb="FF000000"/>
        <rFont val="Arial Narrow"/>
        <family val="2"/>
      </rPr>
      <t xml:space="preserve"> Aprobar el informe técnico y Emitir oficio de designación de cargos académicos y/o administrativos.
</t>
    </r>
    <r>
      <rPr>
        <b/>
        <sz val="9"/>
        <color rgb="FF000000"/>
        <rFont val="Century Schoolbook"/>
        <family val="1"/>
      </rPr>
      <t>3.-</t>
    </r>
    <r>
      <rPr>
        <sz val="10"/>
        <color rgb="FF000000"/>
        <rFont val="Arial Narrow"/>
        <family val="2"/>
      </rPr>
      <t xml:space="preserve"> Emitir resoluciones administrativas.
</t>
    </r>
    <r>
      <rPr>
        <b/>
        <sz val="9"/>
        <color rgb="FF000000"/>
        <rFont val="Century Schoolbook"/>
        <family val="1"/>
      </rPr>
      <t>4.-</t>
    </r>
    <r>
      <rPr>
        <sz val="10"/>
        <color rgb="FF000000"/>
        <rFont val="Arial Narrow"/>
        <family val="2"/>
      </rPr>
      <t xml:space="preserve"> Comunicar a DTH para la emisión de la acción de personal.</t>
    </r>
  </si>
  <si>
    <r>
      <rPr>
        <b/>
        <sz val="9"/>
        <color rgb="FF000000"/>
        <rFont val="Century Schoolbook"/>
        <family val="1"/>
      </rPr>
      <t>1.-</t>
    </r>
    <r>
      <rPr>
        <sz val="10"/>
        <color rgb="FF000000"/>
        <rFont val="Arial Narrow"/>
        <family val="2"/>
      </rPr>
      <t xml:space="preserve"> Reporte Consolidado de Nombramientos, Posesiones y/o Remociones efectuadas.</t>
    </r>
  </si>
  <si>
    <t>M.7.4.1. Incrementar los artículos publicados por las universidades y escuelas politécnicas en revistas indexadas de 6.624 a 12.423.</t>
  </si>
  <si>
    <t>_5_Transferencia_y_producción_del_conocimiento.</t>
  </si>
  <si>
    <t>5. Generar unidades de producción de conocimiento vinculadas a las áreas disciplinares de cada unidad académica.</t>
  </si>
  <si>
    <t>OEI_3_INCREMENTAR_LA_PRODUCCIÓN_CIENTÍFICA_Y_TECNOLÓGICA.</t>
  </si>
  <si>
    <t>INVESTIGACIONES</t>
  </si>
  <si>
    <r>
      <rPr>
        <b/>
        <sz val="9"/>
        <color rgb="FF000000"/>
        <rFont val="Century Schoolbook"/>
        <family val="1"/>
      </rPr>
      <t>4.-</t>
    </r>
    <r>
      <rPr>
        <sz val="10"/>
        <color rgb="FF000000"/>
        <rFont val="Arial Narrow"/>
        <family val="2"/>
      </rPr>
      <t xml:space="preserve"> Emitir directrices y lineamientos a las Vicerrectoras y/o Vicerrectores para el ejercicio de sus funciones.</t>
    </r>
  </si>
  <si>
    <t>Directrices y lineamientos a las Vicerrectoras y/o Vicerrectores para el ejercicio de sus funciones, emitidas.</t>
  </si>
  <si>
    <t>N° de Directrices y lineamientos emitidos.</t>
  </si>
  <si>
    <r>
      <rPr>
        <b/>
        <sz val="9"/>
        <color rgb="FF000000"/>
        <rFont val="Century Schoolbook"/>
        <family val="1"/>
      </rPr>
      <t>1.-</t>
    </r>
    <r>
      <rPr>
        <sz val="10"/>
        <color rgb="FF000000"/>
        <rFont val="Arial Narrow"/>
        <family val="2"/>
      </rPr>
      <t xml:space="preserve"> Establecer sesiones de trabajos con Vicerrectores académicos y/o administrativos.
</t>
    </r>
    <r>
      <rPr>
        <b/>
        <sz val="9"/>
        <color rgb="FF000000"/>
        <rFont val="Century Schoolbook"/>
        <family val="1"/>
      </rPr>
      <t>2.-</t>
    </r>
    <r>
      <rPr>
        <sz val="10"/>
        <color rgb="FF000000"/>
        <rFont val="Arial Narrow"/>
        <family val="2"/>
      </rPr>
      <t xml:space="preserve"> Efectuar directrices y lineamientos a los vicerrectores.</t>
    </r>
  </si>
  <si>
    <r>
      <rPr>
        <b/>
        <sz val="9"/>
        <color rgb="FF000000"/>
        <rFont val="Century Schoolbook"/>
        <family val="1"/>
      </rPr>
      <t>1.-</t>
    </r>
    <r>
      <rPr>
        <sz val="10"/>
        <color rgb="FF000000"/>
        <rFont val="Arial Narrow"/>
        <family val="2"/>
      </rPr>
      <t xml:space="preserve"> Reporte de Directrices y Lineamientos Emitidos.
</t>
    </r>
    <r>
      <rPr>
        <b/>
        <sz val="9"/>
        <color rgb="FF000000"/>
        <rFont val="Century Schoolbook"/>
        <family val="1"/>
      </rPr>
      <t>2.-</t>
    </r>
    <r>
      <rPr>
        <sz val="10"/>
        <color rgb="FF000000"/>
        <rFont val="Arial Narrow"/>
        <family val="2"/>
      </rPr>
      <t xml:space="preserve"> Convocatorias a sesiones virtuales.</t>
    </r>
  </si>
  <si>
    <t>P.7.4. Generar redes de conocimiento vinculadas a la educación superior, que promuevan espacios territoriales de innovación adaptados a las necesidades de la sociedad y el sector productivo local.</t>
  </si>
  <si>
    <t>2. Participar activamente en la resolución de problemas de la región mediante el desarrollo de propuestas científicas, tecnológicas y de vinculación social pertinentes y factibles.</t>
  </si>
  <si>
    <t>OEI_4_INCREMENTAR_LA_VINCULACIÓN_CON_LA_COLECTIVIDAD.</t>
  </si>
  <si>
    <t>PROYECTOS DE VINCULACIÓN CON LA COLECTIVIDAD</t>
  </si>
  <si>
    <r>
      <rPr>
        <b/>
        <sz val="9"/>
        <color rgb="FF000000"/>
        <rFont val="Century Schoolbook"/>
        <family val="1"/>
      </rPr>
      <t>5.-</t>
    </r>
    <r>
      <rPr>
        <sz val="10"/>
        <color rgb="FF000000"/>
        <rFont val="Arial Narrow"/>
        <family val="2"/>
      </rPr>
      <t xml:space="preserve"> Emitir y difundir el Informe Anual de Rendición de Cuentas.</t>
    </r>
  </si>
  <si>
    <t>Rendición anual de cuentas, presentado.</t>
  </si>
  <si>
    <t>N° de Informe de Rendición de Cuentas presentados.</t>
  </si>
  <si>
    <r>
      <rPr>
        <b/>
        <sz val="9"/>
        <color rgb="FF000000"/>
        <rFont val="Century Schoolbook"/>
        <family val="1"/>
      </rPr>
      <t>1.-</t>
    </r>
    <r>
      <rPr>
        <sz val="10"/>
        <color rgb="FF000000"/>
        <rFont val="Arial Narrow"/>
        <family val="2"/>
      </rPr>
      <t xml:space="preserve"> Presentar el informe ante Consejo Universitario de la Rendición de Cuentas.
</t>
    </r>
    <r>
      <rPr>
        <b/>
        <sz val="9"/>
        <color rgb="FF000000"/>
        <rFont val="Century Schoolbook"/>
        <family val="1"/>
      </rPr>
      <t>2.-</t>
    </r>
    <r>
      <rPr>
        <sz val="10"/>
        <color rgb="FF000000"/>
        <rFont val="Arial Narrow"/>
        <family val="2"/>
      </rPr>
      <t xml:space="preserve"> Aprobar por Consejo Universitario el informe de Rendición de Cuentas.
</t>
    </r>
    <r>
      <rPr>
        <b/>
        <sz val="9"/>
        <color rgb="FF000000"/>
        <rFont val="Century Schoolbook"/>
        <family val="1"/>
      </rPr>
      <t>3.-</t>
    </r>
    <r>
      <rPr>
        <sz val="10"/>
        <color rgb="FF000000"/>
        <rFont val="Arial Narrow"/>
        <family val="2"/>
      </rPr>
      <t xml:space="preserve"> Subir al portal del CPCCS de la Rendición de Cuentas del año anterior para constancia conforme es requerido por el comité de transparencia.</t>
    </r>
  </si>
  <si>
    <r>
      <rPr>
        <b/>
        <sz val="9"/>
        <color rgb="FF000000"/>
        <rFont val="Century Schoolbook"/>
        <family val="1"/>
      </rPr>
      <t>1.-</t>
    </r>
    <r>
      <rPr>
        <sz val="10"/>
        <color rgb="FF000000"/>
        <rFont val="Arial Narrow"/>
        <family val="2"/>
      </rPr>
      <t xml:space="preserve"> Informe de Rendición de Cuentas emitido por el portal web del Consejo de Participación Ciudadana y Control.</t>
    </r>
  </si>
  <si>
    <t>* Ing. César Quezada Abad, PhD.
  Rector
* Ing. Alexandra Alvarado,
  Analista de Cooperación Interinstitucional</t>
  </si>
  <si>
    <t>530804 0701 001</t>
  </si>
  <si>
    <t>Materiales de Oficina</t>
  </si>
  <si>
    <r>
      <rPr>
        <sz val="10"/>
        <color rgb="FF000000"/>
        <rFont val="Arial Narrow"/>
        <family val="2"/>
      </rPr>
      <t xml:space="preserve">Binder clips </t>
    </r>
    <r>
      <rPr>
        <sz val="10"/>
        <color rgb="FF000000"/>
        <rFont val="Century Schoolbook"/>
        <family val="1"/>
      </rPr>
      <t>50</t>
    </r>
    <r>
      <rPr>
        <sz val="10"/>
        <color rgb="FF000000"/>
        <rFont val="Arial Narrow"/>
        <family val="2"/>
      </rPr>
      <t xml:space="preserve"> mm</t>
    </r>
  </si>
  <si>
    <t>Caja</t>
  </si>
  <si>
    <t>Papel Bond</t>
  </si>
  <si>
    <t>Resma</t>
  </si>
  <si>
    <t>Engrampadora</t>
  </si>
  <si>
    <t>Cinta Para Empaque</t>
  </si>
  <si>
    <t>Cinta Adhesiva Scotch grande</t>
  </si>
  <si>
    <r>
      <rPr>
        <sz val="10"/>
        <color rgb="FF000000"/>
        <rFont val="Arial Narrow"/>
        <family val="2"/>
      </rPr>
      <t xml:space="preserve">Pendrive de </t>
    </r>
    <r>
      <rPr>
        <sz val="10"/>
        <color rgb="FF000000"/>
        <rFont val="Century Schoolbook"/>
        <family val="1"/>
      </rPr>
      <t>64</t>
    </r>
    <r>
      <rPr>
        <sz val="10"/>
        <color rgb="FF000000"/>
        <rFont val="Arial Narrow"/>
        <family val="2"/>
      </rPr>
      <t xml:space="preserve"> gigas</t>
    </r>
  </si>
  <si>
    <t>Estrategia de REORIENTACIÓN</t>
  </si>
  <si>
    <r>
      <rPr>
        <b/>
        <sz val="9"/>
        <color rgb="FF000000"/>
        <rFont val="Century Schoolbook"/>
        <family val="1"/>
      </rPr>
      <t>6.-</t>
    </r>
    <r>
      <rPr>
        <b/>
        <sz val="10"/>
        <color rgb="FF000000"/>
        <rFont val="Arial Narrow"/>
        <family val="2"/>
      </rPr>
      <t xml:space="preserve"> </t>
    </r>
    <r>
      <rPr>
        <sz val="10"/>
        <color rgb="FF000000"/>
        <rFont val="Arial Narrow"/>
        <family val="2"/>
      </rPr>
      <t>Presentar ante Consejo Universitario Proforma Presupuestaria y Reformas al Presupuesto; y propuestas de distribución de recurso de gasto no permanente provenientes de convenios de y otras fuentes externas.</t>
    </r>
  </si>
  <si>
    <t xml:space="preserve">Proforma presupuestaria y reformas al presupuesto; así como las propuestas de distribución de recurso de gasto no permanente provenientes de convenios y otras fuentes externas, presentadas ante Consejo Universitario. </t>
  </si>
  <si>
    <t>N° de proformas y reformas presupuestarias gestionadas para aprobación de Consejo Universitario.</t>
  </si>
  <si>
    <r>
      <rPr>
        <b/>
        <sz val="9"/>
        <color rgb="FF000000"/>
        <rFont val="Century Schoolbook"/>
        <family val="1"/>
      </rPr>
      <t>1.-</t>
    </r>
    <r>
      <rPr>
        <sz val="10"/>
        <color rgb="FF000000"/>
        <rFont val="Arial Narrow"/>
        <family val="2"/>
      </rPr>
      <t xml:space="preserve"> Planificar reuniones de trabajo con planificación y financiero para analizar la ejecución y ajustes presupuestarios.
</t>
    </r>
    <r>
      <rPr>
        <b/>
        <sz val="9"/>
        <color rgb="FF000000"/>
        <rFont val="Century Schoolbook"/>
        <family val="1"/>
      </rPr>
      <t>2.-</t>
    </r>
    <r>
      <rPr>
        <sz val="10"/>
        <color rgb="FF000000"/>
        <rFont val="Arial Narrow"/>
        <family val="2"/>
      </rPr>
      <t xml:space="preserve"> Disponer la elaboración del proyecto de reformas presupuestarias en apego a las necesidades institucionales.
</t>
    </r>
    <r>
      <rPr>
        <b/>
        <sz val="9"/>
        <color rgb="FF000000"/>
        <rFont val="Century Schoolbook"/>
        <family val="1"/>
      </rPr>
      <t>3.-</t>
    </r>
    <r>
      <rPr>
        <sz val="10"/>
        <color rgb="FF000000"/>
        <rFont val="Arial Narrow"/>
        <family val="2"/>
      </rPr>
      <t xml:space="preserve"> Presentar ante el órgano colegiado superior los proyectos de reformas presupuestarias.
</t>
    </r>
    <r>
      <rPr>
        <b/>
        <sz val="9"/>
        <color rgb="FF000000"/>
        <rFont val="Century Schoolbook"/>
        <family val="1"/>
      </rPr>
      <t>4.-</t>
    </r>
    <r>
      <rPr>
        <sz val="10"/>
        <color rgb="FF000000"/>
        <rFont val="Arial Narrow"/>
        <family val="2"/>
      </rPr>
      <t xml:space="preserve"> Suscribir la reforma presupuestaria aprobada por consejo universitario.
</t>
    </r>
    <r>
      <rPr>
        <b/>
        <sz val="9"/>
        <color rgb="FF000000"/>
        <rFont val="Century Schoolbook"/>
        <family val="1"/>
      </rPr>
      <t>5.-</t>
    </r>
    <r>
      <rPr>
        <sz val="10"/>
        <color rgb="FF000000"/>
        <rFont val="Arial Narrow"/>
        <family val="2"/>
      </rPr>
      <t xml:space="preserve"> Autorizar a la dirección financiera la subida a la plataforma del Ministerio de Finanzas el ajuste presupuestario.</t>
    </r>
  </si>
  <si>
    <r>
      <rPr>
        <b/>
        <sz val="9"/>
        <color rgb="FF000000"/>
        <rFont val="Century Schoolbook"/>
        <family val="1"/>
      </rPr>
      <t>1.-</t>
    </r>
    <r>
      <rPr>
        <sz val="10"/>
        <color rgb="FF000000"/>
        <rFont val="Arial Narrow"/>
        <family val="2"/>
      </rPr>
      <t xml:space="preserve"> Reporte de las proformas y reformas presupuestarias realizadas.</t>
    </r>
  </si>
  <si>
    <t>3. Promover la participación y el empoderamiento de la comunidad universitaria en la toma de decisiones institucionales.</t>
  </si>
  <si>
    <t>ASEGURAMIENTO DE LA CALIDAD</t>
  </si>
  <si>
    <t>Estrategia de SUPERVIVENCIA</t>
  </si>
  <si>
    <r>
      <rPr>
        <b/>
        <sz val="9"/>
        <color rgb="FF000000"/>
        <rFont val="Century Schoolbook"/>
        <family val="1"/>
      </rPr>
      <t>7.-</t>
    </r>
    <r>
      <rPr>
        <sz val="10"/>
        <color rgb="FF000000"/>
        <rFont val="Arial Narrow"/>
        <family val="2"/>
      </rPr>
      <t xml:space="preserve"> Realizar la gestión para mejoras en la ejecución de la planificación institucional.</t>
    </r>
  </si>
  <si>
    <t>Mejoras en la ejecución de la planificación institucional gestionadas.</t>
  </si>
  <si>
    <t>N° de acciones de mejora del estándar Planificación estratégica y operativa ejecutadas.</t>
  </si>
  <si>
    <r>
      <rPr>
        <b/>
        <sz val="9"/>
        <color rgb="FF000000"/>
        <rFont val="Century Schoolbook"/>
        <family val="1"/>
      </rPr>
      <t>1.-</t>
    </r>
    <r>
      <rPr>
        <sz val="10"/>
        <color rgb="FF000000"/>
        <rFont val="Arial Narrow"/>
        <family val="2"/>
      </rPr>
      <t xml:space="preserve"> Disponer la elaboración del Plan de Aseguramiento de la Calidad.
</t>
    </r>
    <r>
      <rPr>
        <b/>
        <sz val="9"/>
        <color rgb="FF000000"/>
        <rFont val="Century Schoolbook"/>
        <family val="1"/>
      </rPr>
      <t>2.-</t>
    </r>
    <r>
      <rPr>
        <sz val="10"/>
        <color rgb="FF000000"/>
        <rFont val="Arial Narrow"/>
        <family val="2"/>
      </rPr>
      <t xml:space="preserve"> Gestionar la aprobación del Plan de Aseguramiento de la Calidad ante Consejo Universitario.
</t>
    </r>
    <r>
      <rPr>
        <b/>
        <sz val="9"/>
        <color rgb="FF000000"/>
        <rFont val="Century Schoolbook"/>
        <family val="1"/>
      </rPr>
      <t>3.-</t>
    </r>
    <r>
      <rPr>
        <sz val="10"/>
        <color rgb="FF000000"/>
        <rFont val="Arial Narrow"/>
        <family val="2"/>
      </rPr>
      <t xml:space="preserve"> Informar ante los organismos competentes el Plan de Aseguramiento de la Calidad ante Consejo Universitario.
</t>
    </r>
    <r>
      <rPr>
        <b/>
        <sz val="9"/>
        <color rgb="FF000000"/>
        <rFont val="Century Schoolbook"/>
        <family val="1"/>
      </rPr>
      <t>4.-</t>
    </r>
    <r>
      <rPr>
        <sz val="10"/>
        <color rgb="FF000000"/>
        <rFont val="Arial Narrow"/>
        <family val="2"/>
      </rPr>
      <t xml:space="preserve"> Gestionar la ejecución de las acciones de mejora declaradas en el Plan de Aseguramiento de la Calidad.</t>
    </r>
  </si>
  <si>
    <r>
      <rPr>
        <b/>
        <sz val="9"/>
        <color rgb="FF000000"/>
        <rFont val="Century Schoolbook"/>
        <family val="1"/>
      </rPr>
      <t>1.-</t>
    </r>
    <r>
      <rPr>
        <sz val="10"/>
        <color rgb="FF000000"/>
        <rFont val="Arial Narrow"/>
        <family val="2"/>
      </rPr>
      <t xml:space="preserve"> Plan de Aseguramiento de la Calidad.
</t>
    </r>
    <r>
      <rPr>
        <b/>
        <sz val="9"/>
        <color rgb="FF000000"/>
        <rFont val="Century Schoolbook"/>
        <family val="1"/>
      </rPr>
      <t>2.-</t>
    </r>
    <r>
      <rPr>
        <sz val="10"/>
        <color rgb="FF000000"/>
        <rFont val="Arial Narrow"/>
        <family val="2"/>
      </rPr>
      <t xml:space="preserve"> Documentos que disponen ejecutar directrices para el cumplimiento del plan.</t>
    </r>
  </si>
  <si>
    <t>530805 0701 001</t>
  </si>
  <si>
    <t>Materiales de Aseo</t>
  </si>
  <si>
    <t>Paño de limpieza para superficies</t>
  </si>
  <si>
    <t>Paquetes</t>
  </si>
  <si>
    <t>Detergente en polvo</t>
  </si>
  <si>
    <t>Kilos</t>
  </si>
  <si>
    <t>Ambiental en spray</t>
  </si>
  <si>
    <t xml:space="preserve">Líquido para limpiar vidrios </t>
  </si>
  <si>
    <t>Mopas para trapeador</t>
  </si>
  <si>
    <t>Fundas para basura</t>
  </si>
  <si>
    <t>Papel higiénico</t>
  </si>
  <si>
    <t>5. Optimizar el desempeño institucional mediante la aplicación del principio de mejora continua.</t>
  </si>
  <si>
    <r>
      <rPr>
        <b/>
        <sz val="9"/>
        <color rgb="FF000000"/>
        <rFont val="Century Schoolbook"/>
        <family val="1"/>
      </rPr>
      <t>8.-</t>
    </r>
    <r>
      <rPr>
        <sz val="10"/>
        <color rgb="FF000000"/>
        <rFont val="Arial Narrow"/>
        <family val="2"/>
      </rPr>
      <t xml:space="preserve"> Gestionar procesos disciplinarios.</t>
    </r>
  </si>
  <si>
    <t>Procesos disciplinarios gestionados.</t>
  </si>
  <si>
    <t>N° de Procesos disciplinarios gestionados.</t>
  </si>
  <si>
    <r>
      <rPr>
        <b/>
        <sz val="9"/>
        <color rgb="FF000000"/>
        <rFont val="Century Schoolbook"/>
        <family val="1"/>
      </rPr>
      <t>1.-</t>
    </r>
    <r>
      <rPr>
        <sz val="10"/>
        <color rgb="FF000000"/>
        <rFont val="Arial Narrow"/>
        <family val="2"/>
      </rPr>
      <t xml:space="preserve"> Conocer el pedido sobre el proceso disciplinario.
</t>
    </r>
    <r>
      <rPr>
        <b/>
        <sz val="9"/>
        <color rgb="FF000000"/>
        <rFont val="Century Schoolbook"/>
        <family val="1"/>
      </rPr>
      <t>2.-</t>
    </r>
    <r>
      <rPr>
        <sz val="10"/>
        <color rgb="FF000000"/>
        <rFont val="Arial Narrow"/>
        <family val="2"/>
      </rPr>
      <t xml:space="preserve"> Solicitar análisis legal ante Procuraduría General.
</t>
    </r>
    <r>
      <rPr>
        <b/>
        <sz val="9"/>
        <color rgb="FF000000"/>
        <rFont val="Century Schoolbook"/>
        <family val="1"/>
      </rPr>
      <t>3.-</t>
    </r>
    <r>
      <rPr>
        <sz val="10"/>
        <color rgb="FF000000"/>
        <rFont val="Arial Narrow"/>
        <family val="2"/>
      </rPr>
      <t xml:space="preserve"> Presentar ante Consejo Universitario para el tratamiento respectivo.
</t>
    </r>
    <r>
      <rPr>
        <b/>
        <sz val="9"/>
        <color rgb="FF000000"/>
        <rFont val="Century Schoolbook"/>
        <family val="1"/>
      </rPr>
      <t>4.-</t>
    </r>
    <r>
      <rPr>
        <sz val="10"/>
        <color rgb="FF000000"/>
        <rFont val="Arial Narrow"/>
        <family val="2"/>
      </rPr>
      <t xml:space="preserve"> Difundir a las partes involucradas sobre lo resuelto en el órgano colegiado superior.</t>
    </r>
  </si>
  <si>
    <r>
      <rPr>
        <b/>
        <sz val="9"/>
        <color rgb="FF000000"/>
        <rFont val="Century Schoolbook"/>
        <family val="1"/>
      </rPr>
      <t>1.-</t>
    </r>
    <r>
      <rPr>
        <sz val="10"/>
        <color rgb="FF000000"/>
        <rFont val="Arial Narrow"/>
        <family val="2"/>
      </rPr>
      <t xml:space="preserve"> Reporte de Procesos Disciplinarios Gestionados.</t>
    </r>
  </si>
  <si>
    <t>_3_Posicionamiento_del_modelo_educativo_integrador_y_desarrollador.</t>
  </si>
  <si>
    <t>1. Mantener procesos continuos de capacitación para garantizar la implementación efectiva del modelo educativo.</t>
  </si>
  <si>
    <r>
      <rPr>
        <b/>
        <sz val="9"/>
        <color rgb="FF000000"/>
        <rFont val="Century Schoolbook"/>
        <family val="1"/>
      </rPr>
      <t>9.-</t>
    </r>
    <r>
      <rPr>
        <sz val="10"/>
        <color rgb="FF000000"/>
        <rFont val="Arial Narrow"/>
        <family val="2"/>
      </rPr>
      <t xml:space="preserve"> Gestionar procesos de refrendación de títulos.</t>
    </r>
  </si>
  <si>
    <t>Proceso de refrendación de títulos gestionados.</t>
  </si>
  <si>
    <t>N° de títulos refrendados.</t>
  </si>
  <si>
    <r>
      <rPr>
        <b/>
        <sz val="9"/>
        <color rgb="FF000000"/>
        <rFont val="Century Schoolbook"/>
        <family val="1"/>
      </rPr>
      <t>1.-</t>
    </r>
    <r>
      <rPr>
        <sz val="10"/>
        <color rgb="FF000000"/>
        <rFont val="Arial Narrow"/>
        <family val="2"/>
      </rPr>
      <t xml:space="preserve"> Receptar desde las facultades académicas la base de egresados que cumplen con los requisitos para incorporación ante Secretaría General.
</t>
    </r>
    <r>
      <rPr>
        <b/>
        <sz val="9"/>
        <color rgb="FF000000"/>
        <rFont val="Century Schoolbook"/>
        <family val="1"/>
      </rPr>
      <t>2.-</t>
    </r>
    <r>
      <rPr>
        <sz val="10"/>
        <color rgb="FF000000"/>
        <rFont val="Arial Narrow"/>
        <family val="2"/>
      </rPr>
      <t xml:space="preserve"> Disponer efectuar el registro en la plataforma SENESCYT.
</t>
    </r>
    <r>
      <rPr>
        <b/>
        <sz val="9"/>
        <color rgb="FF000000"/>
        <rFont val="Century Schoolbook"/>
        <family val="1"/>
      </rPr>
      <t>3.-</t>
    </r>
    <r>
      <rPr>
        <sz val="10"/>
        <color rgb="FF000000"/>
        <rFont val="Arial Narrow"/>
        <family val="2"/>
      </rPr>
      <t xml:space="preserve"> Disponer la Impresión de títulos.
</t>
    </r>
    <r>
      <rPr>
        <b/>
        <sz val="9"/>
        <color rgb="FF000000"/>
        <rFont val="Century Schoolbook"/>
        <family val="1"/>
      </rPr>
      <t>4.-</t>
    </r>
    <r>
      <rPr>
        <sz val="10"/>
        <color rgb="FF000000"/>
        <rFont val="Arial Narrow"/>
        <family val="2"/>
      </rPr>
      <t xml:space="preserve"> Firmar los títulos.
</t>
    </r>
    <r>
      <rPr>
        <b/>
        <sz val="9"/>
        <color rgb="FF000000"/>
        <rFont val="Century Schoolbook"/>
        <family val="1"/>
      </rPr>
      <t>5.-</t>
    </r>
    <r>
      <rPr>
        <sz val="10"/>
        <color rgb="FF000000"/>
        <rFont val="Arial Narrow"/>
        <family val="2"/>
      </rPr>
      <t xml:space="preserve"> Participar en la Investidura como profesionales.</t>
    </r>
  </si>
  <si>
    <r>
      <rPr>
        <b/>
        <sz val="9"/>
        <color rgb="FF000000"/>
        <rFont val="Century Schoolbook"/>
        <family val="1"/>
      </rPr>
      <t>1.-</t>
    </r>
    <r>
      <rPr>
        <sz val="10"/>
        <color rgb="FF000000"/>
        <rFont val="Arial Narrow"/>
        <family val="2"/>
      </rPr>
      <t xml:space="preserve"> Reporte de Títulos Refrendados.</t>
    </r>
  </si>
  <si>
    <t>* Ing. César Quezada Abad, PhD.
  Rector</t>
  </si>
  <si>
    <t>7. Optimizar la interacción social de la universidad con los proveedores, empleados y otras partes interesadas.</t>
  </si>
  <si>
    <r>
      <rPr>
        <b/>
        <sz val="9"/>
        <color rgb="FF000000"/>
        <rFont val="Century Schoolbook"/>
        <family val="1"/>
      </rPr>
      <t>10.-</t>
    </r>
    <r>
      <rPr>
        <sz val="10"/>
        <color rgb="FF000000"/>
        <rFont val="Arial Narrow"/>
        <family val="2"/>
      </rPr>
      <t xml:space="preserve"> Autorizar procesos de contratación pública.</t>
    </r>
  </si>
  <si>
    <t>Procesos de contratación pública autorizados.</t>
  </si>
  <si>
    <t>N° de Procesos de contratación pública autorizados.</t>
  </si>
  <si>
    <r>
      <rPr>
        <b/>
        <sz val="9"/>
        <color rgb="FF000000"/>
        <rFont val="Century Schoolbook"/>
        <family val="1"/>
      </rPr>
      <t>1.-</t>
    </r>
    <r>
      <rPr>
        <sz val="10"/>
        <color rgb="FF000000"/>
        <rFont val="Arial Narrow"/>
        <family val="2"/>
      </rPr>
      <t xml:space="preserve"> Receptar a través de la Unidad de Compras Públicas el Plan Anual de Contratación.
</t>
    </r>
    <r>
      <rPr>
        <b/>
        <sz val="9"/>
        <color rgb="FF000000"/>
        <rFont val="Century Schoolbook"/>
        <family val="1"/>
      </rPr>
      <t>2.-</t>
    </r>
    <r>
      <rPr>
        <sz val="10"/>
        <color rgb="FF000000"/>
        <rFont val="Arial Narrow"/>
        <family val="2"/>
      </rPr>
      <t xml:space="preserve"> Aprobar por Consejo Universitario el Plan Anual de Contratación.
</t>
    </r>
    <r>
      <rPr>
        <b/>
        <sz val="9"/>
        <color rgb="FF000000"/>
        <rFont val="Century Schoolbook"/>
        <family val="1"/>
      </rPr>
      <t>3.-</t>
    </r>
    <r>
      <rPr>
        <sz val="10"/>
        <color rgb="FF000000"/>
        <rFont val="Arial Narrow"/>
        <family val="2"/>
      </rPr>
      <t xml:space="preserve"> Subir a la plataforma del Sercop el Plan Anual de Contratación.
</t>
    </r>
    <r>
      <rPr>
        <b/>
        <sz val="9"/>
        <color rgb="FF000000"/>
        <rFont val="Century Schoolbook"/>
        <family val="1"/>
      </rPr>
      <t>4.-</t>
    </r>
    <r>
      <rPr>
        <sz val="10"/>
        <color rgb="FF000000"/>
        <rFont val="Arial Narrow"/>
        <family val="2"/>
      </rPr>
      <t xml:space="preserve"> Autorizar las contrataciones públicas conforme lo establece el Plan Anual de Contratación.</t>
    </r>
  </si>
  <si>
    <r>
      <rPr>
        <b/>
        <sz val="9"/>
        <color rgb="FF000000"/>
        <rFont val="Century Schoolbook"/>
        <family val="1"/>
      </rPr>
      <t>1.-</t>
    </r>
    <r>
      <rPr>
        <sz val="10"/>
        <color rgb="FF000000"/>
        <rFont val="Arial Narrow"/>
        <family val="2"/>
      </rPr>
      <t xml:space="preserve"> Reporte de Procesos de Contratación Pública Autorizados.</t>
    </r>
  </si>
  <si>
    <t>531408 0701 003</t>
  </si>
  <si>
    <t>Bienes Artísticos, Culturales, Deportivos y Símbolos Patrios</t>
  </si>
  <si>
    <t>Banderas</t>
  </si>
  <si>
    <t>2. Establecer alianzas estratégicas con los sectores académicos y productivos (público - privado) para establecer un parque tecnológico que permita la incubación y dinamización de empresas.</t>
  </si>
  <si>
    <r>
      <rPr>
        <b/>
        <sz val="9"/>
        <color rgb="FF000000"/>
        <rFont val="Century Schoolbook"/>
        <family val="1"/>
      </rPr>
      <t>11.-</t>
    </r>
    <r>
      <rPr>
        <sz val="10"/>
        <color rgb="FF000000"/>
        <rFont val="Arial Narrow"/>
        <family val="2"/>
      </rPr>
      <t xml:space="preserve"> Suscribir directamente convenios que no comprometan recursos económicos de la institución previo informe jurídico favorable y los convenios que si compromete recursos se suscribirá previa resolución de Consejo Universitario.</t>
    </r>
  </si>
  <si>
    <t>Convenios suscritos que no comprometan recursos económicos de la institución previo informe jurídico.</t>
  </si>
  <si>
    <t>N° de Convenios suscritos.</t>
  </si>
  <si>
    <r>
      <rPr>
        <b/>
        <sz val="9"/>
        <color rgb="FF000000"/>
        <rFont val="Century Schoolbook"/>
        <family val="1"/>
      </rPr>
      <t>1.-</t>
    </r>
    <r>
      <rPr>
        <sz val="10"/>
        <color rgb="FF000000"/>
        <rFont val="Arial Narrow"/>
        <family val="2"/>
      </rPr>
      <t xml:space="preserve"> Recepción de convenios revisados por la Dirección de Vinculación, Cooperación, Pasantías y Prácticas previo informe jurídico favorable.
</t>
    </r>
    <r>
      <rPr>
        <b/>
        <sz val="9"/>
        <color rgb="FF000000"/>
        <rFont val="Century Schoolbook"/>
        <family val="1"/>
      </rPr>
      <t>2.-</t>
    </r>
    <r>
      <rPr>
        <sz val="10"/>
        <color rgb="FF000000"/>
        <rFont val="Arial Narrow"/>
        <family val="2"/>
      </rPr>
      <t xml:space="preserve"> Suscripción de convenios interinstitucionales.</t>
    </r>
  </si>
  <si>
    <r>
      <rPr>
        <b/>
        <sz val="9"/>
        <color rgb="FF000000"/>
        <rFont val="Century Schoolbook"/>
        <family val="1"/>
      </rPr>
      <t>1.-</t>
    </r>
    <r>
      <rPr>
        <sz val="10"/>
        <color rgb="FF000000"/>
        <rFont val="Arial Narrow"/>
        <family val="2"/>
      </rPr>
      <t xml:space="preserve"> Reporte de Suscripción de Convenios que No comprometen recursos económicos.</t>
    </r>
  </si>
  <si>
    <t>530301 0701 001</t>
  </si>
  <si>
    <t>Pasajes al Interior</t>
  </si>
  <si>
    <t>Servicio</t>
  </si>
  <si>
    <t>530303 0701 001</t>
  </si>
  <si>
    <t>Viáticos y Subsistencias en el Interior</t>
  </si>
  <si>
    <t>6. Afianzar la toma de decisiones basada en evidencias, para fortalecer la objetividad y confianza en la gestión universitaria.</t>
  </si>
  <si>
    <r>
      <rPr>
        <b/>
        <sz val="9"/>
        <color rgb="FF000000"/>
        <rFont val="Century Schoolbook"/>
        <family val="1"/>
      </rPr>
      <t>12.-</t>
    </r>
    <r>
      <rPr>
        <sz val="10"/>
        <color rgb="FF000000"/>
        <rFont val="Arial Narrow"/>
        <family val="2"/>
      </rPr>
      <t xml:space="preserve"> Adoptar decisiones oportunas para el buen gobierno institucional.</t>
    </r>
  </si>
  <si>
    <t>Decisiones oportunas para el buen gobierno institucional adoptadas.</t>
  </si>
  <si>
    <t>N° de decisiones oportunas adoptadas.</t>
  </si>
  <si>
    <r>
      <rPr>
        <b/>
        <sz val="9"/>
        <color rgb="FF000000"/>
        <rFont val="Century Schoolbook"/>
        <family val="1"/>
      </rPr>
      <t>1.-</t>
    </r>
    <r>
      <rPr>
        <sz val="10"/>
        <color rgb="FF000000"/>
        <rFont val="Arial Narrow"/>
        <family val="2"/>
      </rPr>
      <t xml:space="preserve"> Disponer a los vicerrectorados académicos administrativo informen los trámites generados en base a su competencias.
</t>
    </r>
    <r>
      <rPr>
        <b/>
        <sz val="9"/>
        <color rgb="FF000000"/>
        <rFont val="Century Schoolbook"/>
        <family val="1"/>
      </rPr>
      <t>2.-</t>
    </r>
    <r>
      <rPr>
        <sz val="10"/>
        <color rgb="FF000000"/>
        <rFont val="Arial Narrow"/>
        <family val="2"/>
      </rPr>
      <t xml:space="preserve"> Analizar con las partes involucradas.
</t>
    </r>
    <r>
      <rPr>
        <b/>
        <sz val="9"/>
        <color rgb="FF000000"/>
        <rFont val="Century Schoolbook"/>
        <family val="1"/>
      </rPr>
      <t>3.-</t>
    </r>
    <r>
      <rPr>
        <sz val="10"/>
        <color rgb="FF000000"/>
        <rFont val="Arial Narrow"/>
        <family val="2"/>
      </rPr>
      <t xml:space="preserve"> Efectuar toma de decisiones oportunas.
</t>
    </r>
    <r>
      <rPr>
        <b/>
        <sz val="9"/>
        <color rgb="FF000000"/>
        <rFont val="Century Schoolbook"/>
        <family val="1"/>
      </rPr>
      <t>4.-</t>
    </r>
    <r>
      <rPr>
        <sz val="10"/>
        <color rgb="FF000000"/>
        <rFont val="Arial Narrow"/>
        <family val="2"/>
      </rPr>
      <t xml:space="preserve"> Comunicar lo resuelto.</t>
    </r>
  </si>
  <si>
    <r>
      <rPr>
        <b/>
        <sz val="9"/>
        <color rgb="FF000000"/>
        <rFont val="Century Schoolbook"/>
        <family val="1"/>
      </rPr>
      <t>1.-</t>
    </r>
    <r>
      <rPr>
        <sz val="10"/>
        <color rgb="FF000000"/>
        <rFont val="Arial Narrow"/>
        <family val="2"/>
      </rPr>
      <t xml:space="preserve"> Reporte de Decisiones Oportunas Adoptadas.</t>
    </r>
  </si>
  <si>
    <r>
      <rPr>
        <b/>
        <sz val="9"/>
        <color rgb="FF000000"/>
        <rFont val="Century Schoolbook"/>
        <family val="1"/>
      </rPr>
      <t>13.-</t>
    </r>
    <r>
      <rPr>
        <sz val="10"/>
        <color rgb="FF000000"/>
        <rFont val="Arial Narrow"/>
        <family val="2"/>
      </rPr>
      <t xml:space="preserve"> Entregar la Planificación Operativa Anual y Evaluación de la Planificación Operativa Anual.</t>
    </r>
  </si>
  <si>
    <t>Planificación Operativa Anual y Evaluación de la Planificación Operativa Anual entregadas oportunamente.</t>
  </si>
  <si>
    <t>N° de Planes Operativos y Evaluaciones de Planes Operativos entregados oportunamente.</t>
  </si>
  <si>
    <r>
      <rPr>
        <b/>
        <sz val="9"/>
        <color rgb="FF000000"/>
        <rFont val="Century Schoolbook"/>
        <family val="1"/>
      </rPr>
      <t>1.-</t>
    </r>
    <r>
      <rPr>
        <sz val="10"/>
        <color rgb="FF000000"/>
        <rFont val="Arial Narrow"/>
        <family val="2"/>
      </rPr>
      <t xml:space="preserve"> Presentar las propuestas de los Planes Operativos Anuales,
</t>
    </r>
    <r>
      <rPr>
        <b/>
        <sz val="9"/>
        <color rgb="FF000000"/>
        <rFont val="Century Schoolbook"/>
        <family val="1"/>
      </rPr>
      <t>2.-</t>
    </r>
    <r>
      <rPr>
        <sz val="10"/>
        <color rgb="FF000000"/>
        <rFont val="Arial Narrow"/>
        <family val="2"/>
      </rPr>
      <t xml:space="preserve"> Ejecutar las actividades enmarcadas con los Planes Operativos Anuales.
</t>
    </r>
    <r>
      <rPr>
        <b/>
        <sz val="9"/>
        <color rgb="FF000000"/>
        <rFont val="Century Schoolbook"/>
        <family val="1"/>
      </rPr>
      <t>3.-</t>
    </r>
    <r>
      <rPr>
        <sz val="10"/>
        <color rgb="FF000000"/>
        <rFont val="Arial Narrow"/>
        <family val="2"/>
      </rPr>
      <t xml:space="preserve"> Efectuar los requerimientos de los Planes Anuales de Compras.
</t>
    </r>
    <r>
      <rPr>
        <b/>
        <sz val="9"/>
        <color rgb="FF000000"/>
        <rFont val="Century Schoolbook"/>
        <family val="1"/>
      </rPr>
      <t>4.-</t>
    </r>
    <r>
      <rPr>
        <sz val="10"/>
        <color rgb="FF000000"/>
        <rFont val="Arial Narrow"/>
        <family val="2"/>
      </rPr>
      <t xml:space="preserve"> Reportar las evaluaciones de los POA PAC, conforme las directrices de la dirección de Planificación de la UTMACH.</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</si>
  <si>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</si>
  <si>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840107 0701 001</t>
  </si>
  <si>
    <t>Equipos, Sistemas y Paquetes Informáticos</t>
  </si>
  <si>
    <t>GASTO CAPITAL</t>
  </si>
  <si>
    <t>Computadora de escritorio</t>
  </si>
  <si>
    <t>TOTAL PRESUPUESTO ESTIMATIVO RECTORADO 2022:</t>
  </si>
  <si>
    <t xml:space="preserve">USD $ </t>
  </si>
  <si>
    <t>VICERRECTORADO ACADÉMICO</t>
  </si>
  <si>
    <t>3. Fortalecer la interacción de la docencia, investigación y vinculación para el logro de los objetivos operativos del modelo educativo.</t>
  </si>
  <si>
    <r>
      <rPr>
        <b/>
        <sz val="9"/>
        <color rgb="FFFF0000"/>
        <rFont val="Arial Narrow"/>
        <family val="2"/>
      </rPr>
      <t>META ESTRATÉGICA</t>
    </r>
    <r>
      <rPr>
        <b/>
        <sz val="9"/>
        <color rgb="FF000000"/>
        <rFont val="Arial Narrow"/>
        <family val="2"/>
      </rPr>
      <t xml:space="preserve">
</t>
    </r>
    <r>
      <rPr>
        <b/>
        <sz val="9"/>
        <color rgb="FF000000"/>
        <rFont val="Century Schoolbook"/>
        <family val="1"/>
      </rPr>
      <t>1.-</t>
    </r>
    <r>
      <rPr>
        <b/>
        <sz val="10"/>
        <color rgb="FF000000"/>
        <rFont val="Arial Narrow"/>
        <family val="2"/>
      </rPr>
      <t xml:space="preserve"> </t>
    </r>
    <r>
      <rPr>
        <sz val="10"/>
        <color rgb="FF000000"/>
        <rFont val="Arial Narrow"/>
        <family val="2"/>
      </rPr>
      <t>Incrementar la calidad de la oferta académica a través de la ejecución de la planificación del proceso de evaluación integral del desempeño docente.</t>
    </r>
  </si>
  <si>
    <t>Evaluación integral del desempeño docente gestionada.</t>
  </si>
  <si>
    <t>N° de procesos de evaluación integral de desempeño docente ejecutados.</t>
  </si>
  <si>
    <r>
      <rPr>
        <b/>
        <sz val="9"/>
        <color rgb="FF000000"/>
        <rFont val="Century Schoolbook"/>
        <family val="1"/>
      </rPr>
      <t>1.-</t>
    </r>
    <r>
      <rPr>
        <sz val="10"/>
        <color rgb="FF000000"/>
        <rFont val="Arial Narrow"/>
        <family val="2"/>
      </rPr>
      <t xml:space="preserve"> Realizar reuniones de trabajo. 
</t>
    </r>
    <r>
      <rPr>
        <b/>
        <sz val="9"/>
        <color rgb="FF000000"/>
        <rFont val="Century Schoolbook"/>
        <family val="1"/>
      </rPr>
      <t>2.-</t>
    </r>
    <r>
      <rPr>
        <sz val="10"/>
        <color rgb="FF000000"/>
        <rFont val="Arial Narrow"/>
        <family val="2"/>
      </rPr>
      <t xml:space="preserve"> Elaborar Cronograma, oficios, convocatorias, Resoluciones.
</t>
    </r>
    <r>
      <rPr>
        <b/>
        <sz val="9"/>
        <color rgb="FF000000"/>
        <rFont val="Century Schoolbook"/>
        <family val="1"/>
      </rPr>
      <t>3.-</t>
    </r>
    <r>
      <rPr>
        <sz val="10"/>
        <color rgb="FF000000"/>
        <rFont val="Arial Narrow"/>
        <family val="2"/>
      </rPr>
      <t xml:space="preserve"> Coordinar la ejecución de las actividades planificadas.
</t>
    </r>
    <r>
      <rPr>
        <b/>
        <sz val="9"/>
        <color rgb="FF000000"/>
        <rFont val="Century Schoolbook"/>
        <family val="1"/>
      </rPr>
      <t>4.-</t>
    </r>
    <r>
      <rPr>
        <sz val="10"/>
        <color rgb="FF000000"/>
        <rFont val="Arial Narrow"/>
        <family val="2"/>
      </rPr>
      <t xml:space="preserve"> Gestionar la aprobación del informe.
</t>
    </r>
    <r>
      <rPr>
        <b/>
        <sz val="9"/>
        <color rgb="FF000000"/>
        <rFont val="Century Schoolbook"/>
        <family val="1"/>
      </rPr>
      <t>5.-</t>
    </r>
    <r>
      <rPr>
        <sz val="10"/>
        <color rgb="FF000000"/>
        <rFont val="Arial Narrow"/>
        <family val="2"/>
      </rPr>
      <t xml:space="preserve"> Gestionar la aprobación del informe final.</t>
    </r>
  </si>
  <si>
    <r>
      <rPr>
        <b/>
        <sz val="9"/>
        <color rgb="FF000000"/>
        <rFont val="Century Schoolbook"/>
        <family val="1"/>
      </rPr>
      <t>1.-</t>
    </r>
    <r>
      <rPr>
        <sz val="10"/>
        <color rgb="FF000000"/>
        <rFont val="Arial Narrow"/>
        <family val="2"/>
      </rPr>
      <t xml:space="preserve"> Resoluciones emitidas por el Consejo Académico Universitario.
</t>
    </r>
    <r>
      <rPr>
        <b/>
        <sz val="9"/>
        <color rgb="FF000000"/>
        <rFont val="Century Schoolbook"/>
        <family val="1"/>
      </rPr>
      <t>2.-</t>
    </r>
    <r>
      <rPr>
        <sz val="10"/>
        <color rgb="FF000000"/>
        <rFont val="Arial Narrow"/>
        <family val="2"/>
      </rPr>
      <t xml:space="preserve"> Resoluciones emitidas por el Consejo Universitario.
</t>
    </r>
    <r>
      <rPr>
        <b/>
        <sz val="9"/>
        <color rgb="FF000000"/>
        <rFont val="Century Schoolbook"/>
        <family val="1"/>
      </rPr>
      <t>3.-</t>
    </r>
    <r>
      <rPr>
        <sz val="10"/>
        <color rgb="FF000000"/>
        <rFont val="Arial Narrow"/>
        <family val="2"/>
      </rPr>
      <t xml:space="preserve"> Informe final de resultados del desempeño académico de los docentes de la UTMACH.
</t>
    </r>
  </si>
  <si>
    <t xml:space="preserve">* Vicerrector(a) Académico
* Ing. Fernanda Samaniego V.,
  Analista del Vicerrectorado Académico
* Lic. Elly Villavicencio V.,
  Analista del Vicerrectorado Académico
* Lic. Iván Álvarez R.,
  Analista del Vicerrectorado Académico
</t>
  </si>
  <si>
    <r>
      <rPr>
        <sz val="10"/>
        <color rgb="FF000000"/>
        <rFont val="Arial Narrow"/>
        <family val="2"/>
      </rPr>
      <t xml:space="preserve">Unidad de imagen RICOH Modelo MP </t>
    </r>
    <r>
      <rPr>
        <sz val="10"/>
        <color rgb="FF000000"/>
        <rFont val="Century Schoolbook"/>
        <family val="1"/>
      </rPr>
      <t>305</t>
    </r>
  </si>
  <si>
    <r>
      <rPr>
        <sz val="10"/>
        <color rgb="FF000000"/>
        <rFont val="Arial Narrow"/>
        <family val="2"/>
      </rPr>
      <t xml:space="preserve">Tóner para impresora RICOH Modelo MP </t>
    </r>
    <r>
      <rPr>
        <sz val="10"/>
        <color rgb="FF000000"/>
        <rFont val="Century Schoolbook"/>
        <family val="1"/>
      </rPr>
      <t>305</t>
    </r>
    <r>
      <rPr>
        <sz val="10"/>
        <color rgb="FF000000"/>
        <rFont val="Arial Narrow"/>
        <family val="2"/>
      </rPr>
      <t xml:space="preserve"> color NEGRO</t>
    </r>
  </si>
  <si>
    <r>
      <rPr>
        <sz val="10"/>
        <color rgb="FF000000"/>
        <rFont val="Arial Narrow"/>
        <family val="2"/>
      </rPr>
      <t xml:space="preserve">Botella EPSON tinta NEGRA </t>
    </r>
    <r>
      <rPr>
        <sz val="10"/>
        <color rgb="FF000000"/>
        <rFont val="Century Schoolbook"/>
        <family val="1"/>
      </rPr>
      <t>70</t>
    </r>
    <r>
      <rPr>
        <sz val="10"/>
        <color rgb="FF000000"/>
        <rFont val="Arial Narrow"/>
        <family val="2"/>
      </rPr>
      <t xml:space="preserve"> ml</t>
    </r>
  </si>
  <si>
    <r>
      <rPr>
        <sz val="10"/>
        <color rgb="FF000000"/>
        <rFont val="Arial Narrow"/>
        <family val="2"/>
      </rPr>
      <t xml:space="preserve">Botella EPSON tinta CYAN </t>
    </r>
    <r>
      <rPr>
        <sz val="10"/>
        <color rgb="FF000000"/>
        <rFont val="Century Schoolbook"/>
        <family val="1"/>
      </rPr>
      <t>70</t>
    </r>
    <r>
      <rPr>
        <sz val="10"/>
        <color rgb="FF000000"/>
        <rFont val="Arial Narrow"/>
        <family val="2"/>
      </rPr>
      <t xml:space="preserve"> ml</t>
    </r>
  </si>
  <si>
    <r>
      <rPr>
        <sz val="10"/>
        <color rgb="FF000000"/>
        <rFont val="Arial Narrow"/>
        <family val="2"/>
      </rPr>
      <t xml:space="preserve">Botella EPSON tinta MAGENTA </t>
    </r>
    <r>
      <rPr>
        <sz val="10"/>
        <color rgb="FF000000"/>
        <rFont val="Century Schoolbook"/>
        <family val="1"/>
      </rPr>
      <t>70</t>
    </r>
    <r>
      <rPr>
        <sz val="10"/>
        <color rgb="FF000000"/>
        <rFont val="Arial Narrow"/>
        <family val="2"/>
      </rPr>
      <t xml:space="preserve"> ml</t>
    </r>
  </si>
  <si>
    <r>
      <rPr>
        <sz val="10"/>
        <color rgb="FF000000"/>
        <rFont val="Arial Narrow"/>
        <family val="2"/>
      </rPr>
      <t xml:space="preserve">Botella EPSON tinta YELLOW </t>
    </r>
    <r>
      <rPr>
        <sz val="10"/>
        <color rgb="FF000000"/>
        <rFont val="Century Schoolbook"/>
        <family val="1"/>
      </rPr>
      <t>70</t>
    </r>
    <r>
      <rPr>
        <sz val="10"/>
        <color rgb="FF000000"/>
        <rFont val="Arial Narrow"/>
        <family val="2"/>
      </rPr>
      <t xml:space="preserve"> ml</t>
    </r>
  </si>
  <si>
    <t>531404 0701 001</t>
  </si>
  <si>
    <t>Maquinarias y Equipos</t>
  </si>
  <si>
    <t>Aguzador eléctrico</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</si>
  <si>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Desarrollar actividades, funciones, y atribuciones delegadas por la máxima autoridad y/o máximo órgano colegiado.</t>
    </r>
  </si>
  <si>
    <t>Actividades, funciones, y atribuciones delegadas por la máxima autoridad y/o máximo órgano colegiado desarrolladas.</t>
  </si>
  <si>
    <t>N° de actividades funciones atendidas, delegadas por la máxima autoridad y/o máximo órgano colegiado.</t>
  </si>
  <si>
    <r>
      <rPr>
        <b/>
        <sz val="9"/>
        <color rgb="FF000000"/>
        <rFont val="Century Schoolbook"/>
        <family val="1"/>
      </rPr>
      <t>1.-</t>
    </r>
    <r>
      <rPr>
        <sz val="10"/>
        <color rgb="FF000000"/>
        <rFont val="Arial Narrow"/>
        <family val="2"/>
      </rPr>
      <t xml:space="preserve"> Realizar sesiones de trabajo de la comisión designada.
</t>
    </r>
    <r>
      <rPr>
        <b/>
        <sz val="9"/>
        <color rgb="FF000000"/>
        <rFont val="Century Schoolbook"/>
        <family val="1"/>
      </rPr>
      <t>2.-</t>
    </r>
    <r>
      <rPr>
        <sz val="10"/>
        <color rgb="FF000000"/>
        <rFont val="Arial Narrow"/>
        <family val="2"/>
      </rPr>
      <t xml:space="preserve"> Participar en eventos delegados y/o presentar informes para aprobación del Consejo Universitario de la UTMACH.</t>
    </r>
  </si>
  <si>
    <r>
      <rPr>
        <b/>
        <sz val="9"/>
        <color rgb="FF000000"/>
        <rFont val="Century Schoolbook"/>
        <family val="1"/>
      </rPr>
      <t>1.-</t>
    </r>
    <r>
      <rPr>
        <sz val="10"/>
        <color rgb="FF000000"/>
        <rFont val="Arial Narrow"/>
        <family val="2"/>
      </rPr>
      <t xml:space="preserve"> Reporte de actividades, funciones y atribuciones atendidas.</t>
    </r>
  </si>
  <si>
    <t>* Vicerrector(a) Académica
* Ing. Fernanda Samaniego V.,
  Analista del Vicerrectorado Académico
* Lic. Elly Villavicencio V.,
  Analista del Vicerrectorado Académico
* Lic. Iván Álvarez R.,
  Analista del Vicerrectorado Académico
* Manuel Sánchez M.,
  Auxiliar Administrativo
* Javier Aguirre B.,
  Chofer</t>
  </si>
  <si>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</si>
  <si>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 xml:space="preserve"> Cms*</t>
    </r>
  </si>
  <si>
    <t>Esferográfico rojo punta media</t>
  </si>
  <si>
    <t>Esferográfico azul punta fina</t>
  </si>
  <si>
    <r>
      <rPr>
        <sz val="10"/>
        <color rgb="FF000000"/>
        <rFont val="Arial Narrow"/>
        <family val="2"/>
      </rPr>
      <t xml:space="preserve">Cinta de embalaje transparente </t>
    </r>
    <r>
      <rPr>
        <sz val="10"/>
        <color rgb="FF000000"/>
        <rFont val="Century Schoolbook"/>
        <family val="1"/>
      </rPr>
      <t>2</t>
    </r>
    <r>
      <rPr>
        <sz val="10"/>
        <color rgb="FF000000"/>
        <rFont val="Arial Narrow"/>
        <family val="2"/>
      </rPr>
      <t>"x</t>
    </r>
    <r>
      <rPr>
        <sz val="10"/>
        <color rgb="FF000000"/>
        <rFont val="Century Schoolbook"/>
        <family val="1"/>
      </rPr>
      <t>40</t>
    </r>
    <r>
      <rPr>
        <sz val="10"/>
        <color rgb="FF000000"/>
        <rFont val="Arial Narrow"/>
        <family val="2"/>
      </rPr>
      <t xml:space="preserve"> ydas</t>
    </r>
  </si>
  <si>
    <r>
      <rPr>
        <sz val="10"/>
        <color rgb="FF000000"/>
        <rFont val="Arial Narrow"/>
        <family val="2"/>
      </rPr>
      <t xml:space="preserve">Notas Adhesivas Cubo de </t>
    </r>
    <r>
      <rPr>
        <sz val="10"/>
        <color rgb="FF000000"/>
        <rFont val="Century Schoolbook"/>
        <family val="1"/>
      </rPr>
      <t>5</t>
    </r>
    <r>
      <rPr>
        <sz val="10"/>
        <color rgb="FF000000"/>
        <rFont val="Arial Narrow"/>
        <family val="2"/>
      </rPr>
      <t xml:space="preserve"> Colores </t>
    </r>
    <r>
      <rPr>
        <sz val="10"/>
        <color rgb="FF000000"/>
        <rFont val="Century Schoolbook"/>
        <family val="1"/>
      </rPr>
      <t>3</t>
    </r>
    <r>
      <rPr>
        <sz val="10"/>
        <color rgb="FF000000"/>
        <rFont val="Arial Narrow"/>
        <family val="2"/>
      </rPr>
      <t>x</t>
    </r>
    <r>
      <rPr>
        <sz val="10"/>
        <color rgb="FF000000"/>
        <rFont val="Century Schoolbook"/>
        <family val="1"/>
      </rPr>
      <t>3</t>
    </r>
    <r>
      <rPr>
        <sz val="10"/>
        <color rgb="FF000000"/>
        <rFont val="Arial Narrow"/>
        <family val="2"/>
      </rPr>
      <t>"*</t>
    </r>
  </si>
  <si>
    <t xml:space="preserve">Cubo </t>
  </si>
  <si>
    <t>Tinta Correctora Tipo Esfero</t>
  </si>
  <si>
    <t>Borrador (grande) para lápiz</t>
  </si>
  <si>
    <t>Carpetas Folder de Cartulina Manila (Vincha Incluida)</t>
  </si>
  <si>
    <t>Carpetas plásticas un lado transparente</t>
  </si>
  <si>
    <t>Resaltadores varios colores</t>
  </si>
  <si>
    <r>
      <rPr>
        <sz val="10"/>
        <color rgb="FF000000"/>
        <rFont val="Arial Narrow"/>
        <family val="2"/>
      </rPr>
      <t>Libreta taquigráfica cuadros (</t>
    </r>
    <r>
      <rPr>
        <sz val="10"/>
        <color rgb="FF000000"/>
        <rFont val="Century Schoolbook"/>
        <family val="1"/>
      </rPr>
      <t>100</t>
    </r>
    <r>
      <rPr>
        <sz val="10"/>
        <color rgb="FF000000"/>
        <rFont val="Arial Narrow"/>
        <family val="2"/>
      </rPr>
      <t xml:space="preserve"> hojas)</t>
    </r>
  </si>
  <si>
    <r>
      <rPr>
        <sz val="10"/>
        <color rgb="FF000000"/>
        <rFont val="Arial Narrow"/>
        <family val="2"/>
      </rPr>
      <t xml:space="preserve">Goma liquida </t>
    </r>
    <r>
      <rPr>
        <sz val="10"/>
        <color rgb="FF000000"/>
        <rFont val="Century Schoolbook"/>
        <family val="1"/>
      </rPr>
      <t>250</t>
    </r>
    <r>
      <rPr>
        <sz val="10"/>
        <color rgb="FF000000"/>
        <rFont val="Arial Narrow"/>
        <family val="2"/>
      </rPr>
      <t xml:space="preserve"> gr</t>
    </r>
  </si>
  <si>
    <r>
      <rPr>
        <sz val="10"/>
        <color rgb="FF000000"/>
        <rFont val="Arial Narrow"/>
        <family val="2"/>
      </rPr>
      <t xml:space="preserve">Goma en barra </t>
    </r>
    <r>
      <rPr>
        <sz val="10"/>
        <color rgb="FF000000"/>
        <rFont val="Century Schoolbook"/>
        <family val="1"/>
      </rPr>
      <t>21</t>
    </r>
    <r>
      <rPr>
        <sz val="10"/>
        <color rgb="FF000000"/>
        <rFont val="Arial Narrow"/>
        <family val="2"/>
      </rPr>
      <t xml:space="preserve"> gr*</t>
    </r>
  </si>
  <si>
    <t>Estilete (reforzado punta metálica)</t>
  </si>
  <si>
    <r>
      <rPr>
        <sz val="10"/>
        <color rgb="FF000000"/>
        <rFont val="Arial Narrow"/>
        <family val="2"/>
      </rPr>
      <t xml:space="preserve">Regla metálica </t>
    </r>
    <r>
      <rPr>
        <sz val="10"/>
        <color rgb="FF000000"/>
        <rFont val="Century Schoolbook"/>
        <family val="1"/>
      </rPr>
      <t>30</t>
    </r>
    <r>
      <rPr>
        <sz val="10"/>
        <color rgb="FF000000"/>
        <rFont val="Arial Narrow"/>
        <family val="2"/>
      </rPr>
      <t xml:space="preserve"> cm</t>
    </r>
  </si>
  <si>
    <r>
      <rPr>
        <sz val="10"/>
        <color rgb="FF000000"/>
        <rFont val="Arial Narrow"/>
        <family val="2"/>
      </rPr>
      <t xml:space="preserve">Tijeras grandes de </t>
    </r>
    <r>
      <rPr>
        <sz val="10"/>
        <color rgb="FF000000"/>
        <rFont val="Century Schoolbook"/>
        <family val="1"/>
      </rPr>
      <t>8</t>
    </r>
    <r>
      <rPr>
        <sz val="10"/>
        <color rgb="FF000000"/>
        <rFont val="Arial Narrow"/>
        <family val="2"/>
      </rPr>
      <t xml:space="preserve"> pulg</t>
    </r>
  </si>
  <si>
    <r>
      <rPr>
        <sz val="10"/>
        <color rgb="FF000000"/>
        <rFont val="Arial Narrow"/>
        <family val="2"/>
      </rPr>
      <t xml:space="preserve">Etiquetas adhesivas </t>
    </r>
    <r>
      <rPr>
        <sz val="10"/>
        <color rgb="FF000000"/>
        <rFont val="Century Schoolbook"/>
        <family val="1"/>
      </rPr>
      <t>8.5</t>
    </r>
    <r>
      <rPr>
        <sz val="10"/>
        <color rgb="FF000000"/>
        <rFont val="Arial Narrow"/>
        <family val="2"/>
      </rPr>
      <t xml:space="preserve"> CM X </t>
    </r>
    <r>
      <rPr>
        <sz val="10"/>
        <color rgb="FF000000"/>
        <rFont val="Century Schoolbook"/>
        <family val="1"/>
      </rPr>
      <t>1.5</t>
    </r>
    <r>
      <rPr>
        <sz val="10"/>
        <color rgb="FF000000"/>
        <rFont val="Arial Narrow"/>
        <family val="2"/>
      </rPr>
      <t xml:space="preserve"> CM T-</t>
    </r>
    <r>
      <rPr>
        <sz val="10"/>
        <color rgb="FF000000"/>
        <rFont val="Century Schoolbook"/>
        <family val="1"/>
      </rPr>
      <t>22</t>
    </r>
  </si>
  <si>
    <t>Grapadora normal metálica grande</t>
  </si>
  <si>
    <t>Perforadora de escritorio grande</t>
  </si>
  <si>
    <t xml:space="preserve">Unidad </t>
  </si>
  <si>
    <r>
      <rPr>
        <sz val="10"/>
        <color rgb="FF000000"/>
        <rFont val="Arial Narrow"/>
        <family val="2"/>
      </rPr>
      <t xml:space="preserve">Ligas </t>
    </r>
    <r>
      <rPr>
        <sz val="10"/>
        <color rgb="FF000000"/>
        <rFont val="Century Schoolbook"/>
        <family val="1"/>
      </rPr>
      <t>8</t>
    </r>
    <r>
      <rPr>
        <sz val="10"/>
        <color rgb="FF000000"/>
        <rFont val="Arial Narrow"/>
        <family val="2"/>
      </rPr>
      <t xml:space="preserve"> cm funda </t>
    </r>
    <r>
      <rPr>
        <sz val="10"/>
        <color rgb="FF000000"/>
        <rFont val="Century Schoolbook"/>
        <family val="1"/>
      </rPr>
      <t>500</t>
    </r>
    <r>
      <rPr>
        <sz val="10"/>
        <color rgb="FF000000"/>
        <rFont val="Arial Narrow"/>
        <family val="2"/>
      </rPr>
      <t xml:space="preserve"> gr</t>
    </r>
  </si>
  <si>
    <t>Fundas</t>
  </si>
  <si>
    <r>
      <rPr>
        <sz val="10"/>
        <color rgb="FF000000"/>
        <rFont val="Arial Narrow"/>
        <family val="2"/>
      </rPr>
      <t xml:space="preserve">Lápiz </t>
    </r>
    <r>
      <rPr>
        <sz val="10"/>
        <color rgb="FF000000"/>
        <rFont val="Century Schoolbook"/>
        <family val="1"/>
      </rPr>
      <t>2</t>
    </r>
    <r>
      <rPr>
        <sz val="10"/>
        <color rgb="FF000000"/>
        <rFont val="Arial Narrow"/>
        <family val="2"/>
      </rPr>
      <t xml:space="preserve">B sin goma caja de </t>
    </r>
    <r>
      <rPr>
        <sz val="10"/>
        <color rgb="FF000000"/>
        <rFont val="Century Schoolbook"/>
        <family val="1"/>
      </rPr>
      <t>12</t>
    </r>
    <r>
      <rPr>
        <sz val="10"/>
        <color rgb="FF000000"/>
        <rFont val="Arial Narrow"/>
        <family val="2"/>
      </rPr>
      <t xml:space="preserve"> unidades</t>
    </r>
  </si>
  <si>
    <r>
      <rPr>
        <sz val="10"/>
        <color rgb="FF000000"/>
        <rFont val="Arial Narrow"/>
        <family val="2"/>
      </rPr>
      <t xml:space="preserve">Lápiz HB con goma caja </t>
    </r>
    <r>
      <rPr>
        <sz val="10"/>
        <color rgb="FF000000"/>
        <rFont val="Century Schoolbook"/>
        <family val="1"/>
      </rPr>
      <t>12</t>
    </r>
    <r>
      <rPr>
        <sz val="10"/>
        <color rgb="FF000000"/>
        <rFont val="Arial Narrow"/>
        <family val="2"/>
      </rPr>
      <t xml:space="preserve"> unidades</t>
    </r>
  </si>
  <si>
    <t>Porta clips magnéticos</t>
  </si>
  <si>
    <r>
      <rPr>
        <sz val="10"/>
        <color rgb="FF000000"/>
        <rFont val="Arial Narrow"/>
        <family val="2"/>
      </rPr>
      <t xml:space="preserve">Archivador de cartón plegable lomo </t>
    </r>
    <r>
      <rPr>
        <sz val="10"/>
        <color rgb="FF000000"/>
        <rFont val="Century Schoolbook"/>
        <family val="1"/>
      </rPr>
      <t>16</t>
    </r>
    <r>
      <rPr>
        <sz val="10"/>
        <color rgb="FF000000"/>
        <rFont val="Arial Narrow"/>
        <family val="2"/>
      </rPr>
      <t xml:space="preserve"> cms N° </t>
    </r>
    <r>
      <rPr>
        <sz val="10"/>
        <color rgb="FF000000"/>
        <rFont val="Century Schoolbook"/>
        <family val="1"/>
      </rPr>
      <t>3</t>
    </r>
  </si>
  <si>
    <t>Carpeta folder de cartulina kraft (vincha incluida)</t>
  </si>
  <si>
    <r>
      <rPr>
        <sz val="10"/>
        <color rgb="FF000000"/>
        <rFont val="Arial Narrow"/>
        <family val="2"/>
      </rPr>
      <t xml:space="preserve">Clips Standar </t>
    </r>
    <r>
      <rPr>
        <sz val="10"/>
        <color rgb="FF000000"/>
        <rFont val="Century Schoolbook"/>
        <family val="1"/>
      </rPr>
      <t>32</t>
    </r>
    <r>
      <rPr>
        <sz val="10"/>
        <color rgb="FF000000"/>
        <rFont val="Arial Narrow"/>
        <family val="2"/>
      </rPr>
      <t xml:space="preserve"> Mm Metálicos</t>
    </r>
  </si>
  <si>
    <t>Marcadores para CD</t>
  </si>
  <si>
    <r>
      <rPr>
        <sz val="10"/>
        <color rgb="FF000000"/>
        <rFont val="Arial Narrow"/>
        <family val="2"/>
      </rPr>
      <t xml:space="preserve">Clips mariposa caja de </t>
    </r>
    <r>
      <rPr>
        <sz val="10"/>
        <color rgb="FF000000"/>
        <rFont val="Century Schoolbook"/>
        <family val="1"/>
      </rPr>
      <t>50</t>
    </r>
    <r>
      <rPr>
        <sz val="10"/>
        <color rgb="FF000000"/>
        <rFont val="Arial Narrow"/>
        <family val="2"/>
      </rPr>
      <t xml:space="preserve"> unidades</t>
    </r>
  </si>
  <si>
    <t>Mouse pad</t>
  </si>
  <si>
    <r>
      <rPr>
        <b/>
        <sz val="9"/>
        <color rgb="FF000000"/>
        <rFont val="Century Schoolbook"/>
        <family val="1"/>
      </rPr>
      <t>2.-</t>
    </r>
    <r>
      <rPr>
        <b/>
        <sz val="10"/>
        <color rgb="FF000000"/>
        <rFont val="Arial Narrow"/>
        <family val="2"/>
      </rPr>
      <t xml:space="preserve"> </t>
    </r>
    <r>
      <rPr>
        <sz val="10"/>
        <color rgb="FF000000"/>
        <rFont val="Arial Narrow"/>
        <family val="2"/>
      </rPr>
      <t>Gestionar la planificación de los procesos académicos.</t>
    </r>
  </si>
  <si>
    <t>Planificación gestionada de los procesos académicos.</t>
  </si>
  <si>
    <t>N° de planificaciones de procesos académicos gestionados.</t>
  </si>
  <si>
    <r>
      <rPr>
        <b/>
        <sz val="9"/>
        <color rgb="FF000000"/>
        <rFont val="Century Schoolbook"/>
        <family val="1"/>
      </rPr>
      <t>1.-</t>
    </r>
    <r>
      <rPr>
        <sz val="10"/>
        <color rgb="FF000000"/>
        <rFont val="Arial Narrow"/>
        <family val="2"/>
      </rPr>
      <t xml:space="preserve"> Receptar y revisar la documentación recibida.
</t>
    </r>
    <r>
      <rPr>
        <b/>
        <sz val="9"/>
        <color rgb="FF000000"/>
        <rFont val="Century Schoolbook"/>
        <family val="1"/>
      </rPr>
      <t>2.-</t>
    </r>
    <r>
      <rPr>
        <sz val="10"/>
        <color rgb="FF000000"/>
        <rFont val="Arial Narrow"/>
        <family val="2"/>
      </rPr>
      <t xml:space="preserve"> Convocar a Sesiones de trabajo.
</t>
    </r>
    <r>
      <rPr>
        <b/>
        <sz val="9"/>
        <color rgb="FF000000"/>
        <rFont val="Century Schoolbook"/>
        <family val="1"/>
      </rPr>
      <t>3.-</t>
    </r>
    <r>
      <rPr>
        <sz val="10"/>
        <color rgb="FF000000"/>
        <rFont val="Arial Narrow"/>
        <family val="2"/>
      </rPr>
      <t xml:space="preserve"> Poner en conocimiento de los miembros de la sesión de trabajo la documentación para su análisis.
</t>
    </r>
    <r>
      <rPr>
        <b/>
        <sz val="9"/>
        <color rgb="FF000000"/>
        <rFont val="Century Schoolbook"/>
        <family val="1"/>
      </rPr>
      <t>4.-</t>
    </r>
    <r>
      <rPr>
        <sz val="10"/>
        <color rgb="FF000000"/>
        <rFont val="Arial Narrow"/>
        <family val="2"/>
      </rPr>
      <t xml:space="preserve"> Formular y aprobar resoluciones y/o decisiones adoptadas.
</t>
    </r>
    <r>
      <rPr>
        <b/>
        <sz val="9"/>
        <color rgb="FF000000"/>
        <rFont val="Century Schoolbook"/>
        <family val="1"/>
      </rPr>
      <t>5.-</t>
    </r>
    <r>
      <rPr>
        <sz val="10"/>
        <color rgb="FF000000"/>
        <rFont val="Arial Narrow"/>
        <family val="2"/>
      </rPr>
      <t xml:space="preserve"> Trasladar las resoluciones y/o decisiones adoptadas según corresponda.</t>
    </r>
  </si>
  <si>
    <r>
      <rPr>
        <b/>
        <sz val="9"/>
        <color rgb="FF000000"/>
        <rFont val="Century Schoolbook"/>
        <family val="1"/>
      </rPr>
      <t>1.-</t>
    </r>
    <r>
      <rPr>
        <sz val="10"/>
        <color rgb="FF000000"/>
        <rFont val="Arial Narrow"/>
        <family val="2"/>
      </rPr>
      <t xml:space="preserve"> Matriz consolidada de resoluciones y/o decisiones adoptadas.</t>
    </r>
  </si>
  <si>
    <t>* Vicerrector(a) Académica
* Ing. Fernanda Samaniego V.,
  Analista del Vicerrectorado Académico
* Lic. Elly Villavicencio V.,
  Analista del Vicerrectorado Académico
* Lic. Iván Álvarez R.,
  Analista del Vicerrectorado Académico</t>
  </si>
  <si>
    <t>531407 0701 001</t>
  </si>
  <si>
    <t>Mouse</t>
  </si>
  <si>
    <r>
      <rPr>
        <sz val="10"/>
        <color rgb="FF000000"/>
        <rFont val="Arial Narrow"/>
        <family val="2"/>
      </rPr>
      <t xml:space="preserve">UPS de </t>
    </r>
    <r>
      <rPr>
        <sz val="10"/>
        <color rgb="FF000000"/>
        <rFont val="Century Schoolbook"/>
        <family val="1"/>
      </rPr>
      <t>1000</t>
    </r>
    <r>
      <rPr>
        <sz val="10"/>
        <color rgb="FF000000"/>
        <rFont val="Arial Narrow"/>
        <family val="2"/>
      </rPr>
      <t>va/</t>
    </r>
    <r>
      <rPr>
        <sz val="10"/>
        <color rgb="FF000000"/>
        <rFont val="Century Schoolbook"/>
        <family val="1"/>
      </rPr>
      <t>120</t>
    </r>
    <r>
      <rPr>
        <sz val="10"/>
        <color rgb="FF000000"/>
        <rFont val="Arial Narrow"/>
        <family val="2"/>
      </rPr>
      <t xml:space="preserve"> voltios de </t>
    </r>
    <r>
      <rPr>
        <sz val="10"/>
        <color rgb="FF000000"/>
        <rFont val="Century Schoolbook"/>
        <family val="1"/>
      </rPr>
      <t>6</t>
    </r>
    <r>
      <rPr>
        <sz val="10"/>
        <color rgb="FF000000"/>
        <rFont val="Arial Narrow"/>
        <family val="2"/>
      </rPr>
      <t xml:space="preserve"> o </t>
    </r>
    <r>
      <rPr>
        <sz val="10"/>
        <color rgb="FF000000"/>
        <rFont val="Century Schoolbook"/>
        <family val="1"/>
      </rPr>
      <t>8</t>
    </r>
    <r>
      <rPr>
        <sz val="10"/>
        <color rgb="FF000000"/>
        <rFont val="Arial Narrow"/>
        <family val="2"/>
      </rPr>
      <t xml:space="preserve"> tomas</t>
    </r>
  </si>
  <si>
    <r>
      <rPr>
        <b/>
        <sz val="9"/>
        <color rgb="FF000000"/>
        <rFont val="Century Schoolbook"/>
        <family val="1"/>
      </rPr>
      <t>3.-</t>
    </r>
    <r>
      <rPr>
        <sz val="10"/>
        <color rgb="FF000000"/>
        <rFont val="Arial Narrow"/>
        <family val="2"/>
      </rPr>
      <t xml:space="preserve"> Gestionar acciones de mejora y/o correctivas en base a los resultados de seguimiento a los procesos académicos.</t>
    </r>
  </si>
  <si>
    <t>Acciones de mejora y/o correctivas gestionadas en base a los resultados de seguimiento a los procesos académicos.</t>
  </si>
  <si>
    <t>N° de acciones de mejora y/o correctivas gestionadas.</t>
  </si>
  <si>
    <r>
      <rPr>
        <b/>
        <sz val="9"/>
        <color rgb="FF000000"/>
        <rFont val="Century Schoolbook"/>
        <family val="1"/>
      </rPr>
      <t>1.-</t>
    </r>
    <r>
      <rPr>
        <sz val="10"/>
        <color rgb="FF000000"/>
        <rFont val="Arial Narrow"/>
        <family val="2"/>
      </rPr>
      <t xml:space="preserve"> Receptar y revisar la documentación.
</t>
    </r>
    <r>
      <rPr>
        <b/>
        <sz val="9"/>
        <color rgb="FF000000"/>
        <rFont val="Century Schoolbook"/>
        <family val="1"/>
      </rPr>
      <t>2.-</t>
    </r>
    <r>
      <rPr>
        <sz val="10"/>
        <color rgb="FF000000"/>
        <rFont val="Arial Narrow"/>
        <family val="2"/>
      </rPr>
      <t xml:space="preserve"> Solicitar informes.
</t>
    </r>
    <r>
      <rPr>
        <b/>
        <sz val="9"/>
        <color rgb="FF000000"/>
        <rFont val="Century Schoolbook"/>
        <family val="1"/>
      </rPr>
      <t>3.-</t>
    </r>
    <r>
      <rPr>
        <sz val="10"/>
        <color rgb="FF000000"/>
        <rFont val="Arial Narrow"/>
        <family val="2"/>
      </rPr>
      <t xml:space="preserve"> Analizar, validar los Informes entregados cumplan con lo requerido.
</t>
    </r>
    <r>
      <rPr>
        <b/>
        <sz val="9"/>
        <color rgb="FF000000"/>
        <rFont val="Century Schoolbook"/>
        <family val="1"/>
      </rPr>
      <t>4.-</t>
    </r>
    <r>
      <rPr>
        <sz val="10"/>
        <color rgb="FF000000"/>
        <rFont val="Arial Narrow"/>
        <family val="2"/>
      </rPr>
      <t xml:space="preserve"> Actualizar reporte.</t>
    </r>
  </si>
  <si>
    <r>
      <rPr>
        <b/>
        <sz val="9"/>
        <color rgb="FF000000"/>
        <rFont val="Century Schoolbook"/>
        <family val="1"/>
      </rPr>
      <t>1.-</t>
    </r>
    <r>
      <rPr>
        <sz val="10"/>
        <color rgb="FF000000"/>
        <rFont val="Arial Narrow"/>
        <family val="2"/>
      </rPr>
      <t xml:space="preserve"> Reporte del estado actual de la acción de mejora y/o acción correctiva.</t>
    </r>
  </si>
  <si>
    <t>840103 0701 002</t>
  </si>
  <si>
    <t>Mobiliario</t>
  </si>
  <si>
    <t>Archivador aéreo</t>
  </si>
  <si>
    <r>
      <rPr>
        <b/>
        <sz val="9"/>
        <color rgb="FF000000"/>
        <rFont val="Century Schoolbook"/>
        <family val="1"/>
      </rPr>
      <t>4.-</t>
    </r>
    <r>
      <rPr>
        <b/>
        <sz val="10"/>
        <color rgb="FF000000"/>
        <rFont val="Arial Narrow"/>
        <family val="2"/>
      </rPr>
      <t xml:space="preserve"> </t>
    </r>
    <r>
      <rPr>
        <sz val="10"/>
        <color rgb="FF000000"/>
        <rFont val="Arial Narrow"/>
        <family val="2"/>
      </rPr>
      <t>Presentar la Planificaciones Operativas Anuales y Evaluaciones semestrales del POA.</t>
    </r>
  </si>
  <si>
    <t>N° de documentos de POAS y evaluaciones semestrales de la planificación operativa presentados.</t>
  </si>
  <si>
    <r>
      <rPr>
        <b/>
        <sz val="9"/>
        <color rgb="FF000000"/>
        <rFont val="Century Schoolbook"/>
        <family val="1"/>
      </rPr>
      <t>1.-</t>
    </r>
    <r>
      <rPr>
        <sz val="10"/>
        <color rgb="FF000000"/>
        <rFont val="Arial Narrow"/>
        <family val="2"/>
      </rPr>
      <t xml:space="preserve"> Elaborar y entregar los Planes Operativos Anuales.
</t>
    </r>
    <r>
      <rPr>
        <b/>
        <sz val="9"/>
        <color rgb="FF000000"/>
        <rFont val="Century Schoolbook"/>
        <family val="1"/>
      </rPr>
      <t>2.-</t>
    </r>
    <r>
      <rPr>
        <sz val="10"/>
        <color rgb="FF000000"/>
        <rFont val="Arial Narrow"/>
        <family val="2"/>
      </rPr>
      <t xml:space="preserve"> Elaborar y entregar las evaluaciones semestrales del POA.</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</si>
  <si>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 Operativo Anual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Evidencias subidas en google drive que justifican la ejecución de las Metas del Vicerrectorado Académico.</t>
    </r>
  </si>
  <si>
    <t>531407 0701 002</t>
  </si>
  <si>
    <r>
      <rPr>
        <sz val="10"/>
        <color rgb="FF000000"/>
        <rFont val="Arial Narrow"/>
        <family val="2"/>
      </rPr>
      <t xml:space="preserve">Disco Duro externo, USB </t>
    </r>
    <r>
      <rPr>
        <sz val="10"/>
        <color rgb="FF000000"/>
        <rFont val="Century Schoolbook"/>
        <family val="1"/>
      </rPr>
      <t>2.5</t>
    </r>
    <r>
      <rPr>
        <sz val="10"/>
        <color rgb="FF000000"/>
        <rFont val="Arial Narrow"/>
        <family val="2"/>
      </rPr>
      <t xml:space="preserve"> o </t>
    </r>
    <r>
      <rPr>
        <sz val="10"/>
        <color rgb="FF000000"/>
        <rFont val="Century Schoolbook"/>
        <family val="1"/>
      </rPr>
      <t>3.2</t>
    </r>
  </si>
  <si>
    <r>
      <rPr>
        <b/>
        <sz val="9"/>
        <color rgb="FF000000"/>
        <rFont val="Century Schoolbook"/>
        <family val="1"/>
      </rPr>
      <t>5.-</t>
    </r>
    <r>
      <rPr>
        <sz val="10"/>
        <color rgb="FF000000"/>
        <rFont val="Arial Narrow"/>
        <family val="2"/>
      </rPr>
      <t xml:space="preserve"> Organizar el Archivo de Gestión.</t>
    </r>
  </si>
  <si>
    <t>Archivo de gestión organizado.</t>
  </si>
  <si>
    <t>N° de Cajas registradas en el inventario documental.</t>
  </si>
  <si>
    <r>
      <rPr>
        <b/>
        <sz val="9"/>
        <color rgb="FF000000"/>
        <rFont val="Century Schoolbook"/>
        <family val="1"/>
      </rPr>
      <t>1.-</t>
    </r>
    <r>
      <rPr>
        <sz val="10"/>
        <color rgb="FF000000"/>
        <rFont val="Arial Narrow"/>
        <family val="2"/>
      </rPr>
      <t xml:space="preserve"> Seleccionar la documentación.
</t>
    </r>
    <r>
      <rPr>
        <b/>
        <sz val="9"/>
        <color rgb="FF000000"/>
        <rFont val="Century Schoolbook"/>
        <family val="1"/>
      </rPr>
      <t>2.-</t>
    </r>
    <r>
      <rPr>
        <sz val="10"/>
        <color rgb="FF000000"/>
        <rFont val="Arial Narrow"/>
        <family val="2"/>
      </rPr>
      <t xml:space="preserve"> Clasificar la documentación.
</t>
    </r>
    <r>
      <rPr>
        <b/>
        <sz val="9"/>
        <color rgb="FF000000"/>
        <rFont val="Century Schoolbook"/>
        <family val="1"/>
      </rPr>
      <t>3.-</t>
    </r>
    <r>
      <rPr>
        <sz val="10"/>
        <color rgb="FF000000"/>
        <rFont val="Arial Narrow"/>
        <family val="2"/>
      </rPr>
      <t xml:space="preserve"> Describir la documentación según la norma ISAD-G.
</t>
    </r>
    <r>
      <rPr>
        <b/>
        <sz val="9"/>
        <color rgb="FF000000"/>
        <rFont val="Century Schoolbook"/>
        <family val="1"/>
      </rPr>
      <t>4.-</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</si>
  <si>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</si>
  <si>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 Vicerrector(a) Académica
* Ing. Fernanda Samaniego V.,
  Analista del Vicerrectorado Académico
* Lic. Iván Álvarez R.,
  Analista del Vicerrectorado Académico
* Lic. Elly Villavicencio V.,
  Analista del Vicerrectorado Académico
* Manuel Sánchez M.,
  Auxiliar Administrativo
* Javier Aguirre B.,
  Chofer</t>
  </si>
  <si>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</si>
  <si>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Funda de basura domestica negra </t>
    </r>
    <r>
      <rPr>
        <sz val="10"/>
        <color rgb="FF000000"/>
        <rFont val="Century Schoolbook"/>
        <family val="1"/>
      </rPr>
      <t>23</t>
    </r>
    <r>
      <rPr>
        <sz val="10"/>
        <color rgb="FF000000"/>
        <rFont val="Arial Narrow"/>
        <family val="2"/>
      </rPr>
      <t>"x</t>
    </r>
    <r>
      <rPr>
        <sz val="10"/>
        <color rgb="FF000000"/>
        <rFont val="Century Schoolbook"/>
        <family val="1"/>
      </rPr>
      <t>28</t>
    </r>
    <r>
      <rPr>
        <sz val="10"/>
        <color rgb="FF000000"/>
        <rFont val="Arial Narrow"/>
        <family val="2"/>
      </rPr>
      <t>"*</t>
    </r>
  </si>
  <si>
    <r>
      <rPr>
        <sz val="10"/>
        <color rgb="FF000000"/>
        <rFont val="Arial Narrow"/>
        <family val="2"/>
      </rPr>
      <t xml:space="preserve">Funda de basura semindustrial negra </t>
    </r>
    <r>
      <rPr>
        <sz val="10"/>
        <color rgb="FF000000"/>
        <rFont val="Century Schoolbook"/>
        <family val="1"/>
      </rPr>
      <t>30</t>
    </r>
    <r>
      <rPr>
        <sz val="10"/>
        <color rgb="FF000000"/>
        <rFont val="Arial Narrow"/>
        <family val="2"/>
      </rPr>
      <t>"X</t>
    </r>
    <r>
      <rPr>
        <sz val="10"/>
        <color rgb="FF000000"/>
        <rFont val="Century Schoolbook"/>
        <family val="1"/>
      </rPr>
      <t>36"</t>
    </r>
  </si>
  <si>
    <r>
      <rPr>
        <sz val="10"/>
        <color rgb="FF000000"/>
        <rFont val="Arial Narrow"/>
        <family val="2"/>
      </rPr>
      <t xml:space="preserve">Ambiental en Atomizador varias fragancias de </t>
    </r>
    <r>
      <rPr>
        <sz val="10"/>
        <color rgb="FF000000"/>
        <rFont val="Century Schoolbook"/>
        <family val="1"/>
      </rPr>
      <t>400</t>
    </r>
    <r>
      <rPr>
        <sz val="10"/>
        <color rgb="FF000000"/>
        <rFont val="Arial Narrow"/>
        <family val="2"/>
      </rPr>
      <t>cc</t>
    </r>
  </si>
  <si>
    <t>Escoba de plástico fibra suave</t>
  </si>
  <si>
    <t>Cepillo para sanitario con base plástica</t>
  </si>
  <si>
    <r>
      <rPr>
        <sz val="10"/>
        <color rgb="FF000000"/>
        <rFont val="Arial Narrow"/>
        <family val="2"/>
      </rPr>
      <t xml:space="preserve">Detergente en polvo funda de </t>
    </r>
    <r>
      <rPr>
        <sz val="10"/>
        <color rgb="FF000000"/>
        <rFont val="Century Schoolbook"/>
        <family val="1"/>
      </rPr>
      <t>5</t>
    </r>
    <r>
      <rPr>
        <sz val="10"/>
        <color rgb="FF000000"/>
        <rFont val="Arial Narrow"/>
        <family val="2"/>
      </rPr>
      <t xml:space="preserve"> kg</t>
    </r>
  </si>
  <si>
    <r>
      <rPr>
        <sz val="10"/>
        <color rgb="FF000000"/>
        <rFont val="Arial Narrow"/>
        <family val="2"/>
      </rPr>
      <t xml:space="preserve">Repuesto de trapeo (MOPA) de </t>
    </r>
    <r>
      <rPr>
        <sz val="10"/>
        <color rgb="FF000000"/>
        <rFont val="Century Schoolbook"/>
        <family val="1"/>
      </rPr>
      <t>64</t>
    </r>
    <r>
      <rPr>
        <sz val="10"/>
        <color rgb="FF000000"/>
        <rFont val="Arial Narrow"/>
        <family val="2"/>
      </rPr>
      <t xml:space="preserve"> cm </t>
    </r>
  </si>
  <si>
    <r>
      <rPr>
        <sz val="10"/>
        <color rgb="FF000000"/>
        <rFont val="Arial Narrow"/>
        <family val="2"/>
      </rPr>
      <t xml:space="preserve">Liquido (spray) limpia muebles frasco </t>
    </r>
    <r>
      <rPr>
        <sz val="10"/>
        <color rgb="FF000000"/>
        <rFont val="Century Schoolbook"/>
        <family val="1"/>
      </rPr>
      <t>1000</t>
    </r>
    <r>
      <rPr>
        <sz val="10"/>
        <color rgb="FF000000"/>
        <rFont val="Arial Narrow"/>
        <family val="2"/>
      </rPr>
      <t xml:space="preserve"> cc</t>
    </r>
  </si>
  <si>
    <r>
      <rPr>
        <sz val="10"/>
        <color rgb="FF000000"/>
        <rFont val="Arial Narrow"/>
        <family val="2"/>
      </rPr>
      <t xml:space="preserve">Líquido para limpiar vidrio atomizador </t>
    </r>
    <r>
      <rPr>
        <sz val="10"/>
        <color rgb="FF000000"/>
        <rFont val="Century Schoolbook"/>
        <family val="1"/>
      </rPr>
      <t>500</t>
    </r>
    <r>
      <rPr>
        <sz val="10"/>
        <color rgb="FF000000"/>
        <rFont val="Arial Narrow"/>
        <family val="2"/>
      </rPr>
      <t xml:space="preserve"> cc </t>
    </r>
  </si>
  <si>
    <r>
      <rPr>
        <sz val="10"/>
        <color rgb="FF000000"/>
        <rFont val="Arial Narrow"/>
        <family val="2"/>
      </rPr>
      <t xml:space="preserve">Franela cortada </t>
    </r>
    <r>
      <rPr>
        <sz val="10"/>
        <color rgb="FF000000"/>
        <rFont val="Century Schoolbook"/>
        <family val="1"/>
      </rPr>
      <t>1</t>
    </r>
    <r>
      <rPr>
        <sz val="10"/>
        <color rgb="FF000000"/>
        <rFont val="Arial Narrow"/>
        <family val="2"/>
      </rPr>
      <t xml:space="preserve"> metro</t>
    </r>
  </si>
  <si>
    <t>Metro</t>
  </si>
  <si>
    <r>
      <rPr>
        <sz val="10"/>
        <color rgb="FF000000"/>
        <rFont val="Arial Narrow"/>
        <family val="2"/>
      </rPr>
      <t xml:space="preserve">Lava vajilla </t>
    </r>
    <r>
      <rPr>
        <sz val="10"/>
        <color rgb="FF000000"/>
        <rFont val="Century Schoolbook"/>
        <family val="1"/>
      </rPr>
      <t>1000</t>
    </r>
    <r>
      <rPr>
        <sz val="10"/>
        <color rgb="FF000000"/>
        <rFont val="Arial Narrow"/>
        <family val="2"/>
      </rPr>
      <t xml:space="preserve"> gr*</t>
    </r>
  </si>
  <si>
    <t>Esponja para lavar platos fibra suave verde</t>
  </si>
  <si>
    <r>
      <rPr>
        <sz val="10"/>
        <color rgb="FF000000"/>
        <rFont val="Arial Narrow"/>
        <family val="2"/>
      </rPr>
      <t xml:space="preserve">Paños y limpiones (x </t>
    </r>
    <r>
      <rPr>
        <sz val="10"/>
        <color rgb="FF000000"/>
        <rFont val="Century Schoolbook"/>
        <family val="1"/>
      </rPr>
      <t>10</t>
    </r>
    <r>
      <rPr>
        <sz val="10"/>
        <color rgb="FF000000"/>
        <rFont val="Arial Narrow"/>
        <family val="2"/>
      </rPr>
      <t>)</t>
    </r>
  </si>
  <si>
    <r>
      <rPr>
        <sz val="10"/>
        <color rgb="FF000000"/>
        <rFont val="Arial Narrow"/>
        <family val="2"/>
      </rPr>
      <t xml:space="preserve">Tacho de basura con tapa y pedal negro </t>
    </r>
    <r>
      <rPr>
        <sz val="10"/>
        <color rgb="FF000000"/>
        <rFont val="Century Schoolbook"/>
        <family val="1"/>
      </rPr>
      <t>10</t>
    </r>
    <r>
      <rPr>
        <sz val="10"/>
        <color rgb="FF000000"/>
        <rFont val="Arial Narrow"/>
        <family val="2"/>
      </rPr>
      <t xml:space="preserve"> LT</t>
    </r>
  </si>
  <si>
    <t>TOTAL PRESUPUESTO ESTIMATIVO VICERRECTORADO ACADÉMICO 2022:</t>
  </si>
  <si>
    <t>VICERRECTORADO ADMINISTRATIVO</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</si>
  <si>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Coordinar y Supervisar las áreas y/o unidades adscritas al Vicerrectorado Administrativo, conforme constan en el organigrama estructural. </t>
    </r>
  </si>
  <si>
    <t>Áreas y/o unidades adscritas al Vicerrectorado Administrativo coordinadas y supervisadas, conforme constan en el organigrama estructural.</t>
  </si>
  <si>
    <t>N° de supervisiones realizadas a las áreas y/o unidades adscritas al Vicerrectorado Administrativo.</t>
  </si>
  <si>
    <r>
      <rPr>
        <b/>
        <sz val="9"/>
        <color rgb="FF000000"/>
        <rFont val="Century Schoolbook"/>
        <family val="1"/>
      </rPr>
      <t>1.-</t>
    </r>
    <r>
      <rPr>
        <sz val="10"/>
        <color rgb="FF000000"/>
        <rFont val="Arial Narrow"/>
        <family val="2"/>
      </rPr>
      <t xml:space="preserve"> Solicitar Informes de actividades a la Dirección de Talento Humano, Dirección Financiera, Dirección Administrativa y Dirección de TICs, de forma semestral.
</t>
    </r>
    <r>
      <rPr>
        <b/>
        <sz val="9"/>
        <color rgb="FF000000"/>
        <rFont val="Century Schoolbook"/>
        <family val="1"/>
      </rPr>
      <t>2.-</t>
    </r>
    <r>
      <rPr>
        <sz val="10"/>
        <color rgb="FF000000"/>
        <rFont val="Arial Narrow"/>
        <family val="2"/>
      </rPr>
      <t xml:space="preserve"> Revisar y validar los informes de cada área y/o unidad.
</t>
    </r>
    <r>
      <rPr>
        <sz val="10"/>
        <color rgb="FF000000"/>
        <rFont val="Century Schoolbook"/>
        <family val="1"/>
      </rPr>
      <t>3.-</t>
    </r>
    <r>
      <rPr>
        <sz val="10"/>
        <color rgb="FF000000"/>
        <rFont val="Arial Narrow"/>
        <family val="2"/>
      </rPr>
      <t xml:space="preserve"> Elaborar informe de supervisión de áreas y/o unidades.</t>
    </r>
  </si>
  <si>
    <r>
      <rPr>
        <sz val="10"/>
        <color rgb="FF000000"/>
        <rFont val="Arial Narrow"/>
        <family val="2"/>
      </rPr>
      <t xml:space="preserve">
</t>
    </r>
    <r>
      <rPr>
        <b/>
        <sz val="9"/>
        <color rgb="FF000000"/>
        <rFont val="Century Schoolbook"/>
        <family val="1"/>
      </rPr>
      <t>1.-</t>
    </r>
    <r>
      <rPr>
        <sz val="10"/>
        <color rgb="FF000000"/>
        <rFont val="Arial Narrow"/>
        <family val="2"/>
      </rPr>
      <t xml:space="preserve"> Informe de actividades presentados por la Dirección de Talento Humano, Dirección Financiera, Dirección Administrativa y Dirección de TICs, de forma semestral.
</t>
    </r>
    <r>
      <rPr>
        <b/>
        <sz val="9"/>
        <color rgb="FF000000"/>
        <rFont val="Century Schoolbook"/>
        <family val="1"/>
      </rPr>
      <t>2.-</t>
    </r>
    <r>
      <rPr>
        <sz val="10"/>
        <color rgb="FF000000"/>
        <rFont val="Arial Narrow"/>
        <family val="2"/>
      </rPr>
      <t xml:space="preserve"> Informe semestral sobre el estado de la ejecución de los procesos.</t>
    </r>
  </si>
  <si>
    <t>* Dr. Jhonny Pérez Rodríguez,
  Vicerrector Administrativo
* Abg. Andrea Torres Vivanco,
  Analista Jurídico de Vic. Adm.
* Lcda. Martha Rojas Lima,
  Analista de Vic. Administrativo
* Ing. Maribel Pineda de la Torre,
  Analista de Vic. Administrativo</t>
  </si>
  <si>
    <t>530105 0701 001</t>
  </si>
  <si>
    <t>Telecomunicaciones</t>
  </si>
  <si>
    <t>Pago de telefonía, cámaras y contrato de adquisición SIMCARD</t>
  </si>
  <si>
    <t>530101 0701 001</t>
  </si>
  <si>
    <t>Agua Potable</t>
  </si>
  <si>
    <t>Servicio de Agua Potable</t>
  </si>
  <si>
    <t>530101 0701 002</t>
  </si>
  <si>
    <t>530104 0701 001</t>
  </si>
  <si>
    <t>Energía Eléctrica</t>
  </si>
  <si>
    <t>Servicio de Energía Eléctrica</t>
  </si>
  <si>
    <t>530204 0701 001</t>
  </si>
  <si>
    <t>Edición, Impresión, Reproducción, Publicaciones, Suscripciones, Fotocopiado, Traducción, Empastado, Enmarcación, Serigrafía, Fotografía, Carnetización, Filmación e Imágenes Satelitales</t>
  </si>
  <si>
    <t>Suscripción a la Base de Datos Fiel Web</t>
  </si>
  <si>
    <t>9. Promover un programa de actualización de competencias laborales dirigido al personal administrativo y de servicio de la institución.</t>
  </si>
  <si>
    <r>
      <rPr>
        <b/>
        <sz val="9"/>
        <color rgb="FF000000"/>
        <rFont val="Century Schoolbook"/>
        <family val="1"/>
      </rPr>
      <t>2.-</t>
    </r>
    <r>
      <rPr>
        <sz val="10"/>
        <color rgb="FF000000"/>
        <rFont val="Arial Narrow"/>
        <family val="2"/>
      </rPr>
      <t xml:space="preserve"> Gestionar acciones de mejoras y/o correctivas a los resultados de la ejecución de los planes de capacitación y evaluación del desempeño; control de asistencia y permanencia del talento humano régimen LOSEP y Código de Trabajo; y estado de quejas, denuncias y/o contravenciones gestionadas, relacionadas con el personal administrativo y trabajadores.</t>
    </r>
  </si>
  <si>
    <t>Acciones de mejoras y/o correctivas a los resultados de la ejecución de los planes de capacitación y evaluación del desempeño; control de asistencia y permanencia del talento humano régimen LOSEP y Código de Trabajo; y estado actual de las quejas, denuncias y/o contravenciones, relacionadas con el personal administrativo y trabajadores, gestionadas.</t>
  </si>
  <si>
    <t>N° de acciones de mejoras y/o correctivas gestionadas, en base a los resultados de los planes de capacitación y evaluación, informes de asistencia y permanencia del personal sujeto a la LOSEP y Código de Trabajo, y sobre las quejas, denuncias y/o contravenciones, relacionadas con el personal administrativo y trabajadores.</t>
  </si>
  <si>
    <r>
      <rPr>
        <b/>
        <sz val="9"/>
        <color rgb="FF000000"/>
        <rFont val="Century Schoolbook"/>
        <family val="1"/>
      </rPr>
      <t>1.-</t>
    </r>
    <r>
      <rPr>
        <sz val="10"/>
        <color rgb="FF000000"/>
        <rFont val="Arial Narrow"/>
        <family val="2"/>
      </rPr>
      <t xml:space="preserve"> Solicitar a la Dirección de Talento Humano informe sobre la ejecución de los Planes de capacitación y evaluación del desempeño de los servidores; informes de asistencia y permanencia del personal sujetos al régimen LOSEP y Código de Trabajo; e informes del estado de quejas, denuncias y/o contravenciones gestionadas, relacionadas con el personal administrativo y trabajadores.
</t>
    </r>
    <r>
      <rPr>
        <b/>
        <sz val="9"/>
        <color rgb="FF000000"/>
        <rFont val="Century Schoolbook"/>
        <family val="1"/>
      </rPr>
      <t>2.-</t>
    </r>
    <r>
      <rPr>
        <sz val="10"/>
        <color rgb="FF000000"/>
        <rFont val="Arial Narrow"/>
        <family val="2"/>
      </rPr>
      <t xml:space="preserve"> Revisar y analizar informes emitidos por la Dirección de Talento Humano.
</t>
    </r>
    <r>
      <rPr>
        <b/>
        <sz val="9"/>
        <color rgb="FF000000"/>
        <rFont val="Century Schoolbook"/>
        <family val="1"/>
      </rPr>
      <t>3.-</t>
    </r>
    <r>
      <rPr>
        <sz val="10"/>
        <color rgb="FF000000"/>
        <rFont val="Arial Narrow"/>
        <family val="2"/>
      </rPr>
      <t xml:space="preserve"> Elaborar informe de acciones de mejoras y/o correctivas para su aplicación, de existir novedades.</t>
    </r>
  </si>
  <si>
    <r>
      <rPr>
        <b/>
        <sz val="9"/>
        <color rgb="FF000000"/>
        <rFont val="Century Schoolbook"/>
        <family val="1"/>
      </rPr>
      <t>1.-</t>
    </r>
    <r>
      <rPr>
        <sz val="10"/>
        <color rgb="FF000000"/>
        <rFont val="Arial Narrow"/>
        <family val="2"/>
      </rPr>
      <t xml:space="preserve"> Informes emitidos por la Dirección de Talento Humano.
</t>
    </r>
    <r>
      <rPr>
        <b/>
        <sz val="9"/>
        <color rgb="FF000000"/>
        <rFont val="Century Schoolbook"/>
        <family val="1"/>
      </rPr>
      <t>2.-</t>
    </r>
    <r>
      <rPr>
        <sz val="10"/>
        <color rgb="FF000000"/>
        <rFont val="Arial Narrow"/>
        <family val="2"/>
      </rPr>
      <t xml:space="preserve"> Reporte de acciones de mejoras y/o correctivas relacionadas con el personal administrativo y trabajadores, de existir novedades.</t>
    </r>
  </si>
  <si>
    <t>* Dr. Jhonny Pérez Rodríguez,
  Vicerrector Administrativo
* Ing. Maribel Pineda de la Torre,
  Analista de Vic. Administrativo
* Lcda. Martha Rojas Lima,
  Analista de Vic. Administrativo</t>
  </si>
  <si>
    <r>
      <rPr>
        <b/>
        <sz val="9"/>
        <color rgb="FF000000"/>
        <rFont val="Century Schoolbook"/>
        <family val="1"/>
      </rPr>
      <t>3.-</t>
    </r>
    <r>
      <rPr>
        <sz val="10"/>
        <color rgb="FF000000"/>
        <rFont val="Arial Narrow"/>
        <family val="2"/>
      </rPr>
      <t xml:space="preserve"> Coordinar y emitir directrices para el control administrativo del patrimonio institucional, en conjunto con las Direcciones Administrativa y Financiera.</t>
    </r>
  </si>
  <si>
    <t>Directrices para el control administrativo del patrimonio institucional, coordinadas y emitidas.</t>
  </si>
  <si>
    <t>N° de directrices para el control administrativo del patrimonio institucional coordinadas y emitidas.</t>
  </si>
  <si>
    <r>
      <rPr>
        <b/>
        <sz val="9"/>
        <color rgb="FF000000"/>
        <rFont val="Century Schoolbook"/>
        <family val="1"/>
      </rPr>
      <t>1.-</t>
    </r>
    <r>
      <rPr>
        <sz val="10"/>
        <color rgb="FF000000"/>
        <rFont val="Arial Narrow"/>
        <family val="2"/>
      </rPr>
      <t xml:space="preserve"> Realizar reuniones de trabajo.
</t>
    </r>
    <r>
      <rPr>
        <b/>
        <sz val="9"/>
        <color rgb="FF000000"/>
        <rFont val="Century Schoolbook"/>
        <family val="1"/>
      </rPr>
      <t>2.-</t>
    </r>
    <r>
      <rPr>
        <sz val="10"/>
        <color rgb="FF000000"/>
        <rFont val="Arial Narrow"/>
        <family val="2"/>
      </rPr>
      <t xml:space="preserve"> Elaborar actas de acuerdos establecidos.
</t>
    </r>
    <r>
      <rPr>
        <b/>
        <sz val="9"/>
        <color rgb="FF000000"/>
        <rFont val="Century Schoolbook"/>
        <family val="1"/>
      </rPr>
      <t>3.-</t>
    </r>
    <r>
      <rPr>
        <sz val="10"/>
        <color rgb="FF000000"/>
        <rFont val="Arial Narrow"/>
        <family val="2"/>
      </rPr>
      <t xml:space="preserve"> Emisión del documento sobre las directrices para el control de bienes.</t>
    </r>
  </si>
  <si>
    <r>
      <rPr>
        <b/>
        <sz val="9"/>
        <color rgb="FF000000"/>
        <rFont val="Century Schoolbook"/>
        <family val="1"/>
      </rPr>
      <t>1.-</t>
    </r>
    <r>
      <rPr>
        <sz val="10"/>
        <color rgb="FF000000"/>
        <rFont val="Arial Narrow"/>
        <family val="2"/>
      </rPr>
      <t xml:space="preserve"> Informes emitidos por la Unidad de Bienes y Control de Bienes.
</t>
    </r>
    <r>
      <rPr>
        <b/>
        <sz val="9"/>
        <color rgb="FF000000"/>
        <rFont val="Century Schoolbook"/>
        <family val="1"/>
      </rPr>
      <t>2.-</t>
    </r>
    <r>
      <rPr>
        <sz val="10"/>
        <color rgb="FF000000"/>
        <rFont val="Arial Narrow"/>
        <family val="2"/>
      </rPr>
      <t xml:space="preserve"> Informe semestral del estado actual de ejecución del control de bienes.</t>
    </r>
  </si>
  <si>
    <t xml:space="preserve">* Dr. Jhonny Pérez Rodríguez,
  Vicerrector Administrativo
* Abg. Andrea Torres Vivanco,
  Analista Jurídico de Vic. Adm. </t>
  </si>
  <si>
    <t>Adquisición de titas para impresora</t>
  </si>
  <si>
    <t>4. Reestructurar el marco jurídico interno y la estructura orgánica para armonizar la gobernabilidad universitaria con las exigencias del sistema universitario actual.</t>
  </si>
  <si>
    <r>
      <rPr>
        <b/>
        <sz val="9"/>
        <color rgb="FF000000"/>
        <rFont val="Century Schoolbook"/>
        <family val="1"/>
      </rPr>
      <t>4.-</t>
    </r>
    <r>
      <rPr>
        <sz val="10"/>
        <color rgb="FF000000"/>
        <rFont val="Arial Narrow"/>
        <family val="2"/>
      </rPr>
      <t xml:space="preserve"> Coordinar el proceso de elaboración y/o actualización de documentos de definición de estructura orgánica, descripción, valoración y clasificación de puestos, en conjunto con las instancias pertinentes.</t>
    </r>
  </si>
  <si>
    <t>Proceso coordinado de elaboración y/o actualización de documentos de definición de estructura orgánica, descripción, valoración y clasificación de puestos, en conjunto con las instancias pertinentes.</t>
  </si>
  <si>
    <t>N° de procesos elaborados y actualizados de documentos de definición de estructura orgánica, descripción, valoración y clasificación de puestos.</t>
  </si>
  <si>
    <r>
      <rPr>
        <b/>
        <sz val="9"/>
        <color rgb="FF000000"/>
        <rFont val="Century Schoolbook"/>
        <family val="1"/>
      </rPr>
      <t>1.-</t>
    </r>
    <r>
      <rPr>
        <sz val="10"/>
        <color rgb="FF000000"/>
        <rFont val="Arial Narrow"/>
        <family val="2"/>
      </rPr>
      <t xml:space="preserve"> Coordinar con la Dirección de Talento Humano la revisión, análisis y actualización del Reglamento Orgánico Funcional.
</t>
    </r>
    <r>
      <rPr>
        <b/>
        <sz val="9"/>
        <color rgb="FF000000"/>
        <rFont val="Century Schoolbook"/>
        <family val="1"/>
      </rPr>
      <t>2.-</t>
    </r>
    <r>
      <rPr>
        <sz val="10"/>
        <color rgb="FF000000"/>
        <rFont val="Arial Narrow"/>
        <family val="2"/>
      </rPr>
      <t xml:space="preserve"> Coordinar con otras Dependencias la elaboración y/o actualización de Instructivos y/o procedimientos.</t>
    </r>
  </si>
  <si>
    <r>
      <rPr>
        <b/>
        <sz val="9"/>
        <color rgb="FF000000"/>
        <rFont val="Century Schoolbook"/>
        <family val="1"/>
      </rPr>
      <t>1.-</t>
    </r>
    <r>
      <rPr>
        <sz val="10"/>
        <color rgb="FF000000"/>
        <rFont val="Arial Narrow"/>
        <family val="2"/>
      </rPr>
      <t xml:space="preserve"> Informe Semestral del estado actual de la implementación de documentos.</t>
    </r>
  </si>
  <si>
    <t>* Dr. Jhonny Pérez Rodríguez,
  Vicerrector Administrativo
* Abg. Andrea Torres Vivanco.
  Analista Jurídico de Vic. Adm.
* Directores, Jefes o delegados de las Dependencias involucradas</t>
  </si>
  <si>
    <t>530403 0701 001</t>
  </si>
  <si>
    <t>Mobiliario (Instalación, Mantenimiento y Reparación)</t>
  </si>
  <si>
    <t>Mantenimiento de Mobiliario</t>
  </si>
  <si>
    <r>
      <rPr>
        <b/>
        <sz val="9"/>
        <color rgb="FF000000"/>
        <rFont val="Century Schoolbook"/>
        <family val="1"/>
      </rPr>
      <t>5.-</t>
    </r>
    <r>
      <rPr>
        <sz val="10"/>
        <color rgb="FF000000"/>
        <rFont val="Arial Narrow"/>
        <family val="2"/>
      </rPr>
      <t xml:space="preserve"> Gestionar acciones de mejora y/o correctivas en base a la aplicación de normas de conservación del ambiente, mantenimiento de edificios, aseo, ornato, vialidad e iluminación.</t>
    </r>
  </si>
  <si>
    <t>Acciones de mejora y/o correctivas en base a la aplicación de normas de conservación del ambiente, mantenimiento de edificios, aseo, ornato, vialidad e iluminación, gestionadas.</t>
  </si>
  <si>
    <t>N° de acciones de mejora y/o correctivas gestionadas con base a la aplicación de normas de conservación del ambiente, mantenimiento de edificios, aseo, ornato, vialidad e iluminación.</t>
  </si>
  <si>
    <r>
      <rPr>
        <b/>
        <sz val="9"/>
        <color rgb="FF000000"/>
        <rFont val="Century Schoolbook"/>
        <family val="1"/>
      </rPr>
      <t>1.-</t>
    </r>
    <r>
      <rPr>
        <sz val="10"/>
        <color rgb="FF000000"/>
        <rFont val="Arial Narrow"/>
        <family val="2"/>
      </rPr>
      <t xml:space="preserve"> Dar seguimiento a la Dependencia responsable, la aplicación de normas de conservación del ambiente. 
</t>
    </r>
    <r>
      <rPr>
        <b/>
        <sz val="9"/>
        <color rgb="FF000000"/>
        <rFont val="Century Schoolbook"/>
        <family val="1"/>
      </rPr>
      <t>2.-</t>
    </r>
    <r>
      <rPr>
        <sz val="10"/>
        <color rgb="FF000000"/>
        <rFont val="Arial Narrow"/>
        <family val="2"/>
      </rPr>
      <t xml:space="preserve"> Solicitar informe de cumplimiento a la Unidad de Obras de Infraestructura, Fiscalización y Mantenimiento.</t>
    </r>
  </si>
  <si>
    <r>
      <rPr>
        <b/>
        <sz val="9"/>
        <color rgb="FF000000"/>
        <rFont val="Century Schoolbook"/>
        <family val="1"/>
      </rPr>
      <t>1.-</t>
    </r>
    <r>
      <rPr>
        <sz val="10"/>
        <color rgb="FF000000"/>
        <rFont val="Arial Narrow"/>
        <family val="2"/>
      </rPr>
      <t xml:space="preserve"> Informe de acciones de mejoras y/o correctivas.</t>
    </r>
  </si>
  <si>
    <t>* Dr. Jhonny Pérez Rodríguez,
  Vicerrector Administrativo
* Abg. Andrea Torres Vivanco,
  Analista Jurídico de Vic. Adm.
* Lcda. Martha Rojas Lima,
  Analista de Vic. Administrativo</t>
  </si>
  <si>
    <t>840103 0701 003</t>
  </si>
  <si>
    <t>Sofá Unipersonal</t>
  </si>
  <si>
    <t xml:space="preserve">Modular tres gavetas </t>
  </si>
  <si>
    <t>Credenza de tres puertas de 75x150x45</t>
  </si>
  <si>
    <t>Sillón</t>
  </si>
  <si>
    <t>Sofá triple</t>
  </si>
  <si>
    <t>531403 0701 002</t>
  </si>
  <si>
    <t>Mobiliarios</t>
  </si>
  <si>
    <t>Programa 82</t>
  </si>
  <si>
    <t>Mobiliario universitario o escolar</t>
  </si>
  <si>
    <t>Compra</t>
  </si>
  <si>
    <r>
      <rPr>
        <b/>
        <sz val="9"/>
        <color rgb="FF000000"/>
        <rFont val="Century Schoolbook"/>
        <family val="1"/>
      </rPr>
      <t>6.-</t>
    </r>
    <r>
      <rPr>
        <sz val="10"/>
        <color rgb="FF000000"/>
        <rFont val="Arial Narrow"/>
        <family val="2"/>
      </rPr>
      <t xml:space="preserve"> Coordinar el proceso del diseño y/o actualización de proyectos para el desarrollo de infraestructura física y tecnológica institucional, con las instancias pertinentes.</t>
    </r>
  </si>
  <si>
    <t>Proceso del diseño y/o actualización de proyectos de infraestructura física y tecnológica con las instancias pertinentes, coordinado.</t>
  </si>
  <si>
    <t>N° de procesos de diseño y/o actualización de proyectos coordinados.</t>
  </si>
  <si>
    <r>
      <rPr>
        <b/>
        <sz val="9"/>
        <color rgb="FF000000"/>
        <rFont val="Century Schoolbook"/>
        <family val="1"/>
      </rPr>
      <t>1.-</t>
    </r>
    <r>
      <rPr>
        <sz val="10"/>
        <color rgb="FF000000"/>
        <rFont val="Arial Narrow"/>
        <family val="2"/>
      </rPr>
      <t xml:space="preserve"> Dar seguimiento a las dependencias responsables de la elaboración del diseño para mejorar la infraestructura física y tecnológica.
</t>
    </r>
    <r>
      <rPr>
        <b/>
        <sz val="9"/>
        <color rgb="FF000000"/>
        <rFont val="Century Schoolbook"/>
        <family val="1"/>
      </rPr>
      <t>2.-</t>
    </r>
    <r>
      <rPr>
        <sz val="10"/>
        <color rgb="FF000000"/>
        <rFont val="Arial Narrow"/>
        <family val="2"/>
      </rPr>
      <t xml:space="preserve"> Solicitar informes de cumplimiento a la Jefatura de Obras de Infraestructura, Fiscalización y Mantenimiento; y Dirección de Tecnología de la Información y Comunicación.</t>
    </r>
  </si>
  <si>
    <r>
      <rPr>
        <b/>
        <sz val="9"/>
        <color rgb="FF000000"/>
        <rFont val="Century Schoolbook"/>
        <family val="1"/>
      </rPr>
      <t>1.-</t>
    </r>
    <r>
      <rPr>
        <sz val="10"/>
        <color rgb="FF000000"/>
        <rFont val="Arial Narrow"/>
        <family val="2"/>
      </rPr>
      <t xml:space="preserve"> Reporte de diseños de Proyectos coordinados.</t>
    </r>
  </si>
  <si>
    <t>* Dr. Jhonny Pérez Rodríguez,
  Vicerrector Administrativo
* Abg. Andrea Torres Vivanco, 
  Analista Jurídico de Vic. Adm.
* Lcda. Martha Rojas Lima,
  Analista de Vic. Administrativo</t>
  </si>
  <si>
    <t>8. Simplificar los trámites administrativos requeridos en la gestión universitaria.</t>
  </si>
  <si>
    <r>
      <rPr>
        <b/>
        <sz val="9"/>
        <color rgb="FF000000"/>
        <rFont val="Century Schoolbook"/>
        <family val="1"/>
      </rPr>
      <t>7.-</t>
    </r>
    <r>
      <rPr>
        <sz val="10"/>
        <color rgb="FF000000"/>
        <rFont val="Arial Narrow"/>
        <family val="2"/>
      </rPr>
      <t xml:space="preserve"> Ejecutar actividades dispuestas por la máxima autoridad y/o máximo órgano colegiado.</t>
    </r>
  </si>
  <si>
    <t>Actividades dispuestas por la máxima autoridad y/o máximo organismo colegiado, ejecutadas.</t>
  </si>
  <si>
    <t>N° de actividades ejecutadas, en cumplimiento a las disposiciones del máximo organismo y/o máxima autoridad.</t>
  </si>
  <si>
    <r>
      <rPr>
        <b/>
        <sz val="9"/>
        <color rgb="FF000000"/>
        <rFont val="Century Schoolbook"/>
        <family val="1"/>
      </rPr>
      <t>1.-</t>
    </r>
    <r>
      <rPr>
        <sz val="10"/>
        <color rgb="FF000000"/>
        <rFont val="Arial Narrow"/>
        <family val="2"/>
      </rPr>
      <t xml:space="preserve"> Atender las actividades dispuestas por el máximo organismo.
</t>
    </r>
    <r>
      <rPr>
        <b/>
        <sz val="9"/>
        <color rgb="FF000000"/>
        <rFont val="Century Schoolbook"/>
        <family val="1"/>
      </rPr>
      <t>2.-</t>
    </r>
    <r>
      <rPr>
        <sz val="10"/>
        <color rgb="FF000000"/>
        <rFont val="Arial Narrow"/>
        <family val="2"/>
      </rPr>
      <t xml:space="preserve"> Atender actividades delegadas por la máxima autoridad.</t>
    </r>
  </si>
  <si>
    <r>
      <rPr>
        <b/>
        <sz val="9"/>
        <color rgb="FF000000"/>
        <rFont val="Century Schoolbook"/>
        <family val="1"/>
      </rPr>
      <t>1.-</t>
    </r>
    <r>
      <rPr>
        <sz val="10"/>
        <color rgb="FF000000"/>
        <rFont val="Arial Narrow"/>
        <family val="2"/>
      </rPr>
      <t xml:space="preserve"> Reporte de actividades atendidas, dispuestas por el máximo organismo.
</t>
    </r>
    <r>
      <rPr>
        <b/>
        <sz val="9"/>
        <color rgb="FF000000"/>
        <rFont val="Century Schoolbook"/>
        <family val="1"/>
      </rPr>
      <t>2.-</t>
    </r>
    <r>
      <rPr>
        <sz val="10"/>
        <color rgb="FF000000"/>
        <rFont val="Arial Narrow"/>
        <family val="2"/>
      </rPr>
      <t xml:space="preserve"> Reporte de actividades atendidas, delegadas por la máxima autoridad.</t>
    </r>
  </si>
  <si>
    <t>* Dr. Jhonny Pérez Rodríguez,
  Vicerrector Administrativo
* Abg. Andrea Torres Vivanco 
  Analista Jurídico de Vic. Adm.
* Ing. Maribel Pineda de la Torre,
  Analista de Vic. Administrativo
* Lcda. Martha Rojas Lima,
  Analista de Vic. Administrativo</t>
  </si>
  <si>
    <r>
      <rPr>
        <b/>
        <sz val="9"/>
        <color rgb="FF000000"/>
        <rFont val="Century Schoolbook"/>
        <family val="1"/>
      </rPr>
      <t>8.-</t>
    </r>
    <r>
      <rPr>
        <sz val="10"/>
        <color rgb="FF000000"/>
        <rFont val="Arial Narrow"/>
        <family val="2"/>
      </rPr>
      <t xml:space="preserve"> Gestionar peticiones de permisos y/o licencias solicitadas por los servidores universitarios.</t>
    </r>
  </si>
  <si>
    <t>Peticiones de permisos y/o licencias solicitadas por los servidores universitarios, gestionadas.</t>
  </si>
  <si>
    <t>N° de peticiones de permisos y/o licencias gestionadas.</t>
  </si>
  <si>
    <r>
      <rPr>
        <b/>
        <sz val="9"/>
        <color rgb="FF000000"/>
        <rFont val="Century Schoolbook"/>
        <family val="1"/>
      </rPr>
      <t>1.-</t>
    </r>
    <r>
      <rPr>
        <sz val="10"/>
        <color rgb="FF000000"/>
        <rFont val="Arial Narrow"/>
        <family val="2"/>
      </rPr>
      <t xml:space="preserve"> Recibir las peticiones de permiso y/o licencias.
</t>
    </r>
    <r>
      <rPr>
        <b/>
        <sz val="9"/>
        <color rgb="FF000000"/>
        <rFont val="Century Schoolbook"/>
        <family val="1"/>
      </rPr>
      <t>2.-</t>
    </r>
    <r>
      <rPr>
        <sz val="10"/>
        <color rgb="FF000000"/>
        <rFont val="Arial Narrow"/>
        <family val="2"/>
      </rPr>
      <t xml:space="preserve"> Revisar y tramitar las peticiones de permiso y/o licencia.
</t>
    </r>
    <r>
      <rPr>
        <b/>
        <sz val="9"/>
        <color rgb="FF000000"/>
        <rFont val="Century Schoolbook"/>
        <family val="1"/>
      </rPr>
      <t>3.-</t>
    </r>
    <r>
      <rPr>
        <sz val="10"/>
        <color rgb="FF000000"/>
        <rFont val="Arial Narrow"/>
        <family val="2"/>
      </rPr>
      <t xml:space="preserve"> Reportar a la Dirección de Talento Humano las peticiones de permiso y/o licencia para su trámite correspondiente.</t>
    </r>
  </si>
  <si>
    <r>
      <rPr>
        <b/>
        <sz val="9"/>
        <color rgb="FF000000"/>
        <rFont val="Century Schoolbook"/>
        <family val="1"/>
      </rPr>
      <t>1.-</t>
    </r>
    <r>
      <rPr>
        <sz val="10"/>
        <color rgb="FF000000"/>
        <rFont val="Arial Narrow"/>
        <family val="2"/>
      </rPr>
      <t xml:space="preserve"> Reporte de permisos y/o licencias gestionadas.</t>
    </r>
  </si>
  <si>
    <t>* Dr. Jhonny Pérez Rodríguez,
  Vicerrector Administrativo
* Lcda. Martha Rojas Lima
  Analista de Vic. Administrativo
* Ing. Maribel Pineda de la Torre
  Analista de Vic. Administrativo</t>
  </si>
  <si>
    <r>
      <rPr>
        <b/>
        <sz val="9"/>
        <color rgb="FF000000"/>
        <rFont val="Century Schoolbook"/>
        <family val="1"/>
      </rPr>
      <t>9.-</t>
    </r>
    <r>
      <rPr>
        <sz val="10"/>
        <color rgb="FF000000"/>
        <rFont val="Arial Narrow"/>
        <family val="2"/>
      </rPr>
      <t xml:space="preserve"> Presentar las Planificaciones Operativas Anuales y Evaluaciones de la Planificación Operativa Anual.</t>
    </r>
  </si>
  <si>
    <t>Planificación Operativa Anual y Evaluación de la Planificación Operativa Anual, entregadas oportunamente.</t>
  </si>
  <si>
    <t>N° de Planificaciones Operativas Anual y Evaluaciones de las Planificaciones Operativas Anual, presentados.</t>
  </si>
  <si>
    <r>
      <rPr>
        <b/>
        <sz val="9"/>
        <color rgb="FF000000"/>
        <rFont val="Century Schoolbook"/>
        <family val="1"/>
      </rPr>
      <t>1.-</t>
    </r>
    <r>
      <rPr>
        <sz val="10"/>
        <color rgb="FF000000"/>
        <rFont val="Arial Narrow"/>
        <family val="2"/>
      </rPr>
      <t xml:space="preserve"> Elaboración de los POAS
</t>
    </r>
    <r>
      <rPr>
        <b/>
        <sz val="9"/>
        <color rgb="FF000000"/>
        <rFont val="Century Schoolbook"/>
        <family val="1"/>
      </rPr>
      <t>2.-</t>
    </r>
    <r>
      <rPr>
        <sz val="10"/>
        <color rgb="FF000000"/>
        <rFont val="Arial Narrow"/>
        <family val="2"/>
      </rPr>
      <t xml:space="preserve"> Solicitar informes y/o habilitantes para la evaluación de los POAS, Primer y Segundo Semestre </t>
    </r>
    <r>
      <rPr>
        <sz val="10"/>
        <color rgb="FF000000"/>
        <rFont val="Century Schoolbook"/>
        <family val="1"/>
      </rPr>
      <t>2022.</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</si>
  <si>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POA </t>
    </r>
    <r>
      <rPr>
        <sz val="10"/>
        <color rgb="FF000000"/>
        <rFont val="Century Schoolbook"/>
        <family val="1"/>
      </rPr>
      <t>2022 1</t>
    </r>
    <r>
      <rPr>
        <sz val="10"/>
        <color rgb="FF000000"/>
        <rFont val="Arial Narrow"/>
        <family val="2"/>
      </rPr>
      <t xml:space="preserve">er Semestre.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POA </t>
    </r>
    <r>
      <rPr>
        <sz val="10"/>
        <color rgb="FF000000"/>
        <rFont val="Century Schoolbook"/>
        <family val="1"/>
      </rPr>
      <t>2022 2</t>
    </r>
    <r>
      <rPr>
        <sz val="10"/>
        <color rgb="FF000000"/>
        <rFont val="Arial Narrow"/>
        <family val="2"/>
      </rPr>
      <t>do Semestre.</t>
    </r>
  </si>
  <si>
    <t>* Dr. Jhonny Pérez Rodríguez,
  Vicerrector Administrativo
* Abg. Andrea Torres Vivanco, 
  Analista Jurídico de Vic. Adm.
* Lcda. Martha Rojas Lima,
  Analista de Vic. Administrativo
* Ing. Maribel Pineda de la Torre,
  Analista de Vic. Administrativo</t>
  </si>
  <si>
    <r>
      <rPr>
        <b/>
        <sz val="9"/>
        <color rgb="FF000000"/>
        <rFont val="Century Schoolbook"/>
        <family val="1"/>
      </rPr>
      <t>10.-</t>
    </r>
    <r>
      <rPr>
        <sz val="10"/>
        <color rgb="FF000000"/>
        <rFont val="Arial Narrow"/>
        <family val="2"/>
      </rPr>
      <t xml:space="preserve"> Organizar el Archivo de Gestión.</t>
    </r>
  </si>
  <si>
    <t>N° de cajas del archivo del Vicerrectorado Administrativo registradas en el inventario documental.</t>
  </si>
  <si>
    <r>
      <rPr>
        <b/>
        <sz val="9"/>
        <color rgb="FF000000"/>
        <rFont val="Century Schoolbook"/>
        <family val="1"/>
      </rPr>
      <t>1.-</t>
    </r>
    <r>
      <rPr>
        <sz val="10"/>
        <color rgb="FF000000"/>
        <rFont val="Arial Narrow"/>
        <family val="2"/>
      </rPr>
      <t xml:space="preserve"> Llevar la organización de la correspondencia del Vicerrectorado Administrativo.</t>
    </r>
  </si>
  <si>
    <r>
      <rPr>
        <b/>
        <sz val="9"/>
        <color rgb="FF000000"/>
        <rFont val="Century Schoolbook"/>
        <family val="1"/>
      </rPr>
      <t>1.-</t>
    </r>
    <r>
      <rPr>
        <sz val="10"/>
        <color rgb="FF000000"/>
        <rFont val="Arial Narrow"/>
        <family val="2"/>
      </rPr>
      <t xml:space="preserve"> Inventario Documental.</t>
    </r>
  </si>
  <si>
    <t>TOTAL PRESUPUESTO ESTIMATIVO VICERRECTORADO ADMINISTRATIVO 2022:</t>
  </si>
  <si>
    <t>PROCURADURÍA GENERAL</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</si>
  <si>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Elaborar Pronunciamientos jurídicos.</t>
    </r>
  </si>
  <si>
    <t>Pronunciamientos jurídicos elaborados.</t>
  </si>
  <si>
    <t>N° de Pronunciamientos jurídicos elaborados.</t>
  </si>
  <si>
    <r>
      <rPr>
        <b/>
        <sz val="9"/>
        <color rgb="FF000000"/>
        <rFont val="Century Schoolbook"/>
        <family val="1"/>
      </rPr>
      <t>1.-</t>
    </r>
    <r>
      <rPr>
        <sz val="10"/>
        <color rgb="FF000000"/>
        <rFont val="Arial Narrow"/>
        <family val="2"/>
      </rPr>
      <t xml:space="preserve"> Recibir oficios de las diferentes dependencias donde expresan su consulta sobre la normativa vigente y entregar al procurador.
</t>
    </r>
    <r>
      <rPr>
        <b/>
        <sz val="9"/>
        <color rgb="FF000000"/>
        <rFont val="Century Schoolbook"/>
        <family val="1"/>
      </rPr>
      <t>2.-</t>
    </r>
    <r>
      <rPr>
        <sz val="10"/>
        <color rgb="FF000000"/>
        <rFont val="Arial Narrow"/>
        <family val="2"/>
      </rPr>
      <t xml:space="preserve"> Solicitar informe a las dependencias administrativas o facultades.
</t>
    </r>
    <r>
      <rPr>
        <b/>
        <sz val="9"/>
        <color rgb="FF000000"/>
        <rFont val="Century Schoolbook"/>
        <family val="1"/>
      </rPr>
      <t>3.-</t>
    </r>
    <r>
      <rPr>
        <sz val="10"/>
        <color rgb="FF000000"/>
        <rFont val="Arial Narrow"/>
        <family val="2"/>
      </rPr>
      <t xml:space="preserve"> Disponer la persona que realizara la absolución de consulta.
</t>
    </r>
    <r>
      <rPr>
        <b/>
        <sz val="9"/>
        <color rgb="FF000000"/>
        <rFont val="Century Schoolbook"/>
        <family val="1"/>
      </rPr>
      <t>4.-</t>
    </r>
    <r>
      <rPr>
        <sz val="10"/>
        <color rgb="FF000000"/>
        <rFont val="Arial Narrow"/>
        <family val="2"/>
      </rPr>
      <t xml:space="preserve"> Distribuir entre el personal las asignaciones realizadas por el procurador.
</t>
    </r>
    <r>
      <rPr>
        <b/>
        <sz val="9"/>
        <color rgb="FF000000"/>
        <rFont val="Century Schoolbook"/>
        <family val="1"/>
      </rPr>
      <t>5.-</t>
    </r>
    <r>
      <rPr>
        <sz val="10"/>
        <color rgb="FF000000"/>
        <rFont val="Arial Narrow"/>
        <family val="2"/>
      </rPr>
      <t xml:space="preserve"> Emitir pronunciamientos a las órdenes del Rector, Consejo Universitario y demás dependencias administrativas.
</t>
    </r>
    <r>
      <rPr>
        <b/>
        <sz val="9"/>
        <color rgb="FF000000"/>
        <rFont val="Century Schoolbook"/>
        <family val="1"/>
      </rPr>
      <t>6.-</t>
    </r>
    <r>
      <rPr>
        <sz val="10"/>
        <color rgb="FF000000"/>
        <rFont val="Arial Narrow"/>
        <family val="2"/>
      </rPr>
      <t xml:space="preserve"> Suscribir pronunciamientos conforme a la ley.</t>
    </r>
  </si>
  <si>
    <r>
      <rPr>
        <b/>
        <sz val="9"/>
        <color rgb="FF000000"/>
        <rFont val="Century Schoolbook"/>
        <family val="1"/>
      </rPr>
      <t>1.-</t>
    </r>
    <r>
      <rPr>
        <sz val="10"/>
        <color rgb="FF000000"/>
        <rFont val="Arial Narrow"/>
        <family val="2"/>
      </rPr>
      <t xml:space="preserve"> Registro de Pronunciamientos realizados.</t>
    </r>
  </si>
  <si>
    <r>
      <rPr>
        <sz val="10"/>
        <color rgb="FF000000"/>
        <rFont val="Arial Narrow"/>
        <family val="2"/>
      </rPr>
      <t xml:space="preserve">* Ab. Ruth Moscoso Parra,
  Procuradora General
* Ab. Andrea Márquez Sagal,
  Abogada </t>
    </r>
    <r>
      <rPr>
        <sz val="10"/>
        <color rgb="FF000000"/>
        <rFont val="Century Schoolbook"/>
        <family val="1"/>
      </rPr>
      <t>3</t>
    </r>
    <r>
      <rPr>
        <sz val="10"/>
        <color rgb="FF000000"/>
        <rFont val="Arial Narrow"/>
        <family val="2"/>
      </rPr>
      <t xml:space="preserve">
* Ab. Jenniffer Álvarez Carrión,
  Abogada
* Ab. Karina Rodríguez Romero,
  Abogada
* Ab. Michel Quiñonez Rojas,
  Asistente Procuraduría</t>
    </r>
  </si>
  <si>
    <t xml:space="preserve">Materiales de Aseo </t>
  </si>
  <si>
    <t>Papel higiénico blanco jumbo doble hoja</t>
  </si>
  <si>
    <t>Edición, Impresión, Reproducción, Publicaciones, Suscripciones</t>
  </si>
  <si>
    <t>Copias de expedientes judiciales</t>
  </si>
  <si>
    <r>
      <rPr>
        <b/>
        <sz val="9"/>
        <color rgb="FF000000"/>
        <rFont val="Century Schoolbook"/>
        <family val="1"/>
      </rPr>
      <t>2.-</t>
    </r>
    <r>
      <rPr>
        <sz val="10"/>
        <color rgb="FF000000"/>
        <rFont val="Arial Narrow"/>
        <family val="2"/>
      </rPr>
      <t xml:space="preserve"> Revisar Proyectos de la normativa jurídica interna.</t>
    </r>
  </si>
  <si>
    <t>Proyectos de creación, modificación o derogación de la reglamentación interna de la UTMACH, elaborados.</t>
  </si>
  <si>
    <t>N° de Proyectos de la normativa jurídica interna revisadas.</t>
  </si>
  <si>
    <r>
      <rPr>
        <b/>
        <sz val="9"/>
        <color rgb="FF000000"/>
        <rFont val="Century Schoolbook"/>
        <family val="1"/>
      </rPr>
      <t>1.-</t>
    </r>
    <r>
      <rPr>
        <sz val="10"/>
        <color rgb="FF000000"/>
        <rFont val="Arial Narrow"/>
        <family val="2"/>
      </rPr>
      <t xml:space="preserve"> Receptar Oficios que contengan solicitud de informe jurídico de proyectos o borradores de reglamentación, instructivos de diferentes departamentos o Facultades.
</t>
    </r>
    <r>
      <rPr>
        <b/>
        <sz val="9"/>
        <color rgb="FF000000"/>
        <rFont val="Century Schoolbook"/>
        <family val="1"/>
      </rPr>
      <t>2.-</t>
    </r>
    <r>
      <rPr>
        <sz val="10"/>
        <color rgb="FF000000"/>
        <rFont val="Arial Narrow"/>
        <family val="2"/>
      </rPr>
      <t xml:space="preserve"> Disponer la persona que revisara el o los proyectos de Reglamento o Instructivo.
</t>
    </r>
    <r>
      <rPr>
        <b/>
        <sz val="9"/>
        <color rgb="FF000000"/>
        <rFont val="Century Schoolbook"/>
        <family val="1"/>
      </rPr>
      <t>3.-</t>
    </r>
    <r>
      <rPr>
        <sz val="10"/>
        <color rgb="FF000000"/>
        <rFont val="Arial Narrow"/>
        <family val="2"/>
      </rPr>
      <t xml:space="preserve"> Distribuir entre el personal las asignaciones realizadas por el procurador.
</t>
    </r>
    <r>
      <rPr>
        <b/>
        <sz val="9"/>
        <color rgb="FF000000"/>
        <rFont val="Century Schoolbook"/>
        <family val="1"/>
      </rPr>
      <t>4.-</t>
    </r>
    <r>
      <rPr>
        <sz val="10"/>
        <color rgb="FF000000"/>
        <rFont val="Arial Narrow"/>
        <family val="2"/>
      </rPr>
      <t xml:space="preserve"> Revisar los proyectos o borradores de reglamentación o instructivos recibidos.
</t>
    </r>
    <r>
      <rPr>
        <b/>
        <sz val="9"/>
        <color rgb="FF000000"/>
        <rFont val="Century Schoolbook"/>
        <family val="1"/>
      </rPr>
      <t>5.-</t>
    </r>
    <r>
      <rPr>
        <sz val="10"/>
        <color rgb="FF000000"/>
        <rFont val="Arial Narrow"/>
        <family val="2"/>
      </rPr>
      <t xml:space="preserve"> Emitir el correspondiente informe sobre las observaciones realizadas al borrador del reglamento o instructivo.</t>
    </r>
  </si>
  <si>
    <r>
      <rPr>
        <b/>
        <sz val="9"/>
        <color rgb="FF000000"/>
        <rFont val="Century Schoolbook"/>
        <family val="1"/>
      </rPr>
      <t>1.-</t>
    </r>
    <r>
      <rPr>
        <sz val="10"/>
        <color rgb="FF000000"/>
        <rFont val="Arial Narrow"/>
        <family val="2"/>
      </rPr>
      <t xml:space="preserve"> Registro de Revisión Proyectos de la normativa jurídica interna.</t>
    </r>
  </si>
  <si>
    <r>
      <rPr>
        <sz val="10"/>
        <color rgb="FF000000"/>
        <rFont val="Arial Narrow"/>
        <family val="2"/>
      </rPr>
      <t xml:space="preserve">* Ab. Ruth Moscoso Parra,
  Procuradora General
* Ab. Andrea Márquez Sagal,
  Abogada </t>
    </r>
    <r>
      <rPr>
        <sz val="10"/>
        <color rgb="FF000000"/>
        <rFont val="Century Schoolbook"/>
        <family val="1"/>
      </rPr>
      <t>3</t>
    </r>
    <r>
      <rPr>
        <sz val="10"/>
        <color rgb="FF000000"/>
        <rFont val="Arial Narrow"/>
        <family val="2"/>
      </rPr>
      <t xml:space="preserve">
* Ab. Jenniffer Álvarez Carrión,
  Abogada
* Ab. Karina Rodríguez Romero,
  Abogada
* Ab. Michel Quiñonez Rojas,
  Asistente Procuraduría</t>
    </r>
  </si>
  <si>
    <t>530807 0701 002</t>
  </si>
  <si>
    <t>Materiales de Impresión, Fotografía, Reproducción y Publicación</t>
  </si>
  <si>
    <r>
      <rPr>
        <sz val="10"/>
        <color rgb="FF000000"/>
        <rFont val="Arial Narrow"/>
        <family val="2"/>
      </rPr>
      <t xml:space="preserve">Tinta original Epson </t>
    </r>
    <r>
      <rPr>
        <sz val="10"/>
        <color rgb="FF000000"/>
        <rFont val="Century Schoolbook"/>
        <family val="1"/>
      </rPr>
      <t>664</t>
    </r>
    <r>
      <rPr>
        <sz val="10"/>
        <color rgb="FF000000"/>
        <rFont val="Arial Narrow"/>
        <family val="2"/>
      </rPr>
      <t>, color negro</t>
    </r>
  </si>
  <si>
    <r>
      <rPr>
        <sz val="10"/>
        <color rgb="FF000000"/>
        <rFont val="Arial Narrow"/>
        <family val="2"/>
      </rPr>
      <t xml:space="preserve">Tinta original Epson </t>
    </r>
    <r>
      <rPr>
        <sz val="10"/>
        <color rgb="FF000000"/>
        <rFont val="Century Schoolbook"/>
        <family val="1"/>
      </rPr>
      <t>664</t>
    </r>
    <r>
      <rPr>
        <sz val="10"/>
        <color rgb="FF000000"/>
        <rFont val="Arial Narrow"/>
        <family val="2"/>
      </rPr>
      <t>, color azul</t>
    </r>
  </si>
  <si>
    <r>
      <rPr>
        <sz val="10"/>
        <color rgb="FF000000"/>
        <rFont val="Arial Narrow"/>
        <family val="2"/>
      </rPr>
      <t xml:space="preserve">Tinta original Epson </t>
    </r>
    <r>
      <rPr>
        <sz val="10"/>
        <color rgb="FF000000"/>
        <rFont val="Century Schoolbook"/>
        <family val="1"/>
      </rPr>
      <t>664</t>
    </r>
    <r>
      <rPr>
        <sz val="10"/>
        <color rgb="FF000000"/>
        <rFont val="Arial Narrow"/>
        <family val="2"/>
      </rPr>
      <t>, color rojo</t>
    </r>
  </si>
  <si>
    <r>
      <rPr>
        <sz val="10"/>
        <color rgb="FF000000"/>
        <rFont val="Arial Narrow"/>
        <family val="2"/>
      </rPr>
      <t xml:space="preserve">Tinta original Epson </t>
    </r>
    <r>
      <rPr>
        <sz val="10"/>
        <color rgb="FF000000"/>
        <rFont val="Century Schoolbook"/>
        <family val="1"/>
      </rPr>
      <t>664</t>
    </r>
    <r>
      <rPr>
        <sz val="10"/>
        <color rgb="FF000000"/>
        <rFont val="Arial Narrow"/>
        <family val="2"/>
      </rPr>
      <t>, color negro</t>
    </r>
  </si>
  <si>
    <t>14. Potenciar las condiciones de trabajo docente y de investigación para desarrollar sus capacidades dinámicas.</t>
  </si>
  <si>
    <r>
      <rPr>
        <b/>
        <sz val="9"/>
        <color rgb="FF000000"/>
        <rFont val="Century Schoolbook"/>
        <family val="1"/>
      </rPr>
      <t>3.-</t>
    </r>
    <r>
      <rPr>
        <sz val="10"/>
        <color rgb="FF000000"/>
        <rFont val="Arial Narrow"/>
        <family val="2"/>
      </rPr>
      <t xml:space="preserve"> Elaborar Contratos.</t>
    </r>
  </si>
  <si>
    <t>Contratos elaborados.</t>
  </si>
  <si>
    <t>N° de contratos elaborados.</t>
  </si>
  <si>
    <r>
      <rPr>
        <b/>
        <sz val="9"/>
        <color rgb="FF000000"/>
        <rFont val="Century Schoolbook"/>
        <family val="1"/>
      </rPr>
      <t>1.-</t>
    </r>
    <r>
      <rPr>
        <sz val="10"/>
        <color rgb="FF000000"/>
        <rFont val="Arial Narrow"/>
        <family val="2"/>
      </rPr>
      <t xml:space="preserve"> Receptar el Oficio o expediente para la elaboración del Contrato.
</t>
    </r>
    <r>
      <rPr>
        <b/>
        <sz val="9"/>
        <color rgb="FF000000"/>
        <rFont val="Century Schoolbook"/>
        <family val="1"/>
      </rPr>
      <t>2.-</t>
    </r>
    <r>
      <rPr>
        <sz val="10"/>
        <color rgb="FF000000"/>
        <rFont val="Arial Narrow"/>
        <family val="2"/>
      </rPr>
      <t xml:space="preserve"> Disponer la personas que realizará los contratos (Arriendo, Bienes y Servicios, Consultoría, Obras).
</t>
    </r>
    <r>
      <rPr>
        <b/>
        <sz val="9"/>
        <color rgb="FF000000"/>
        <rFont val="Century Schoolbook"/>
        <family val="1"/>
      </rPr>
      <t>3.-</t>
    </r>
    <r>
      <rPr>
        <sz val="10"/>
        <color rgb="FF000000"/>
        <rFont val="Arial Narrow"/>
        <family val="2"/>
      </rPr>
      <t xml:space="preserve"> Revisar la información recibida.
</t>
    </r>
    <r>
      <rPr>
        <b/>
        <sz val="9"/>
        <color rgb="FF000000"/>
        <rFont val="Century Schoolbook"/>
        <family val="1"/>
      </rPr>
      <t>4.-</t>
    </r>
    <r>
      <rPr>
        <sz val="10"/>
        <color rgb="FF000000"/>
        <rFont val="Arial Narrow"/>
        <family val="2"/>
      </rPr>
      <t xml:space="preserve"> Realizar el contrato respectivo.
</t>
    </r>
    <r>
      <rPr>
        <b/>
        <sz val="9"/>
        <color rgb="FF000000"/>
        <rFont val="Century Schoolbook"/>
        <family val="1"/>
      </rPr>
      <t>5.-</t>
    </r>
    <r>
      <rPr>
        <sz val="10"/>
        <color rgb="FF000000"/>
        <rFont val="Arial Narrow"/>
        <family val="2"/>
      </rPr>
      <t xml:space="preserve"> Aprobar los contratos para la suscripción de las partes.
</t>
    </r>
    <r>
      <rPr>
        <b/>
        <sz val="9"/>
        <color rgb="FF000000"/>
        <rFont val="Century Schoolbook"/>
        <family val="1"/>
      </rPr>
      <t>6.-</t>
    </r>
    <r>
      <rPr>
        <sz val="10"/>
        <color rgb="FF000000"/>
        <rFont val="Arial Narrow"/>
        <family val="2"/>
      </rPr>
      <t xml:space="preserve"> Enviar contratos para firma del Rector.
</t>
    </r>
    <r>
      <rPr>
        <b/>
        <sz val="9"/>
        <color rgb="FF000000"/>
        <rFont val="Century Schoolbook"/>
        <family val="1"/>
      </rPr>
      <t>7.-</t>
    </r>
    <r>
      <rPr>
        <sz val="10"/>
        <color rgb="FF000000"/>
        <rFont val="Arial Narrow"/>
        <family val="2"/>
      </rPr>
      <t xml:space="preserve"> Realizar el correspondiente oficio para enviar contrato a los diferentes departamentos una vez suscritos.</t>
    </r>
  </si>
  <si>
    <r>
      <rPr>
        <b/>
        <sz val="9"/>
        <color rgb="FF000000"/>
        <rFont val="Century Schoolbook"/>
        <family val="1"/>
      </rPr>
      <t>1.-</t>
    </r>
    <r>
      <rPr>
        <sz val="10"/>
        <color rgb="FF000000"/>
        <rFont val="Arial Narrow"/>
        <family val="2"/>
      </rPr>
      <t xml:space="preserve"> Registro de contratos realizados.</t>
    </r>
  </si>
  <si>
    <t>* Ab. Ruth Moscoso Parra,
  Procuradora General
* Ab. Karina Rodríguez Romero,
  Abogada
* Ab. Michel Quiñonez Rojas,
  Asistente Procuraduría</t>
  </si>
  <si>
    <t>530804 0701 002</t>
  </si>
  <si>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t>
    </r>
  </si>
  <si>
    <r>
      <rPr>
        <b/>
        <sz val="9"/>
        <color rgb="FF000000"/>
        <rFont val="Century Schoolbook"/>
        <family val="1"/>
      </rPr>
      <t>4.-</t>
    </r>
    <r>
      <rPr>
        <sz val="10"/>
        <color rgb="FF000000"/>
        <rFont val="Arial Narrow"/>
        <family val="2"/>
      </rPr>
      <t xml:space="preserve"> Emitir Informes sobre procesos contractuales.</t>
    </r>
  </si>
  <si>
    <t>Informe sobre procesos contractuales emitidos.</t>
  </si>
  <si>
    <t>N° de informe sobre procesos contractuales emitidos.</t>
  </si>
  <si>
    <r>
      <rPr>
        <b/>
        <sz val="9"/>
        <color rgb="FF000000"/>
        <rFont val="Century Schoolbook"/>
        <family val="1"/>
      </rPr>
      <t>1.-</t>
    </r>
    <r>
      <rPr>
        <sz val="10"/>
        <color rgb="FF000000"/>
        <rFont val="Arial Narrow"/>
        <family val="2"/>
      </rPr>
      <t xml:space="preserve"> Receptar Oficios con petición de informes de procesos contractuales.
</t>
    </r>
    <r>
      <rPr>
        <b/>
        <sz val="9"/>
        <color rgb="FF000000"/>
        <rFont val="Century Schoolbook"/>
        <family val="1"/>
      </rPr>
      <t>2.-</t>
    </r>
    <r>
      <rPr>
        <sz val="10"/>
        <color rgb="FF000000"/>
        <rFont val="Arial Narrow"/>
        <family val="2"/>
      </rPr>
      <t xml:space="preserve"> Disponer la persona encargada de emitir el correspondiente informe.
</t>
    </r>
    <r>
      <rPr>
        <b/>
        <sz val="9"/>
        <color rgb="FF000000"/>
        <rFont val="Century Schoolbook"/>
        <family val="1"/>
      </rPr>
      <t>3.-</t>
    </r>
    <r>
      <rPr>
        <sz val="10"/>
        <color rgb="FF000000"/>
        <rFont val="Arial Narrow"/>
        <family val="2"/>
      </rPr>
      <t xml:space="preserve"> Distribuir entre el personal las asignaciones realizadas por el procurador.
</t>
    </r>
    <r>
      <rPr>
        <b/>
        <sz val="9"/>
        <color rgb="FF000000"/>
        <rFont val="Century Schoolbook"/>
        <family val="1"/>
      </rPr>
      <t>4.-</t>
    </r>
    <r>
      <rPr>
        <sz val="10"/>
        <color rgb="FF000000"/>
        <rFont val="Arial Narrow"/>
        <family val="2"/>
      </rPr>
      <t xml:space="preserve"> Emitir el informe sobre los procesos contractuales.
</t>
    </r>
    <r>
      <rPr>
        <b/>
        <sz val="9"/>
        <color rgb="FF000000"/>
        <rFont val="Century Schoolbook"/>
        <family val="1"/>
      </rPr>
      <t>5.-</t>
    </r>
    <r>
      <rPr>
        <sz val="10"/>
        <color rgb="FF000000"/>
        <rFont val="Arial Narrow"/>
        <family val="2"/>
      </rPr>
      <t xml:space="preserve"> Suscribir el informe sobre procesos contractuales.</t>
    </r>
  </si>
  <si>
    <r>
      <rPr>
        <b/>
        <sz val="9"/>
        <color rgb="FF000000"/>
        <rFont val="Century Schoolbook"/>
        <family val="1"/>
      </rPr>
      <t>1.-</t>
    </r>
    <r>
      <rPr>
        <sz val="10"/>
        <color rgb="FF000000"/>
        <rFont val="Arial Narrow"/>
        <family val="2"/>
      </rPr>
      <t xml:space="preserve"> Registro de informes sobre procesos precontractuales y contractuales.</t>
    </r>
  </si>
  <si>
    <r>
      <rPr>
        <sz val="10"/>
        <color rgb="FF000000"/>
        <rFont val="Arial Narrow"/>
        <family val="2"/>
      </rPr>
      <t xml:space="preserve">* Ab. Ruth Moscoso Parra,
  Procuradora General
* Ab. Andrea Márquez Sagal,
  Abogada </t>
    </r>
    <r>
      <rPr>
        <sz val="10"/>
        <color rgb="FF000000"/>
        <rFont val="Century Schoolbook"/>
        <family val="1"/>
      </rPr>
      <t>3</t>
    </r>
    <r>
      <rPr>
        <sz val="10"/>
        <color rgb="FF000000"/>
        <rFont val="Arial Narrow"/>
        <family val="2"/>
      </rPr>
      <t xml:space="preserve">
* Ab. Michel Quiñonez Rojas,
  Asistente Procuraduría</t>
    </r>
  </si>
  <si>
    <t>840107 0701 003</t>
  </si>
  <si>
    <t>Impresora</t>
  </si>
  <si>
    <t>Programa 83</t>
  </si>
  <si>
    <t>Computadora</t>
  </si>
  <si>
    <t>570206 0701 001</t>
  </si>
  <si>
    <t>Costas Judiciales, Trámites Notariales, Legalización de Documentos y Arreglos Extrajudiciales</t>
  </si>
  <si>
    <t>570206 0701 002</t>
  </si>
  <si>
    <t>TALENTO HUMANO FORTALECIDO</t>
  </si>
  <si>
    <r>
      <rPr>
        <b/>
        <sz val="9"/>
        <color rgb="FF000000"/>
        <rFont val="Century Schoolbook"/>
        <family val="1"/>
      </rPr>
      <t>5.-</t>
    </r>
    <r>
      <rPr>
        <sz val="10"/>
        <color rgb="FF000000"/>
        <rFont val="Arial Narrow"/>
        <family val="2"/>
      </rPr>
      <t xml:space="preserve"> Elaborar Convenios.</t>
    </r>
  </si>
  <si>
    <t>Convenios elaborados.</t>
  </si>
  <si>
    <t>N° de convenios elaborados.</t>
  </si>
  <si>
    <r>
      <rPr>
        <b/>
        <sz val="9"/>
        <color rgb="FF000000"/>
        <rFont val="Century Schoolbook"/>
        <family val="1"/>
      </rPr>
      <t>1.-</t>
    </r>
    <r>
      <rPr>
        <sz val="10"/>
        <color rgb="FF000000"/>
        <rFont val="Arial Narrow"/>
        <family val="2"/>
      </rPr>
      <t xml:space="preserve"> Recibir la resolución emitida por consejo universitario para la elaboración de convenios de ayudas económicas, o el oficio solicitando la elaboración de convenio de pago.
</t>
    </r>
    <r>
      <rPr>
        <b/>
        <sz val="9"/>
        <color rgb="FF000000"/>
        <rFont val="Century Schoolbook"/>
        <family val="1"/>
      </rPr>
      <t>2.-</t>
    </r>
    <r>
      <rPr>
        <sz val="10"/>
        <color rgb="FF000000"/>
        <rFont val="Arial Narrow"/>
        <family val="2"/>
      </rPr>
      <t xml:space="preserve"> Disponer la persona encargada de la elaboración de convenios.
</t>
    </r>
    <r>
      <rPr>
        <b/>
        <sz val="9"/>
        <color rgb="FF000000"/>
        <rFont val="Century Schoolbook"/>
        <family val="1"/>
      </rPr>
      <t>3.-</t>
    </r>
    <r>
      <rPr>
        <sz val="10"/>
        <color rgb="FF000000"/>
        <rFont val="Arial Narrow"/>
        <family val="2"/>
      </rPr>
      <t xml:space="preserve"> Distribuir entre el personal las asignaciones realizadas por el procurador.
</t>
    </r>
    <r>
      <rPr>
        <b/>
        <sz val="9"/>
        <color rgb="FF000000"/>
        <rFont val="Century Schoolbook"/>
        <family val="1"/>
      </rPr>
      <t>4.-</t>
    </r>
    <r>
      <rPr>
        <sz val="10"/>
        <color rgb="FF000000"/>
        <rFont val="Arial Narrow"/>
        <family val="2"/>
      </rPr>
      <t xml:space="preserve"> Receptar la documentación necesaria para la elaboración de los convenios.
</t>
    </r>
    <r>
      <rPr>
        <b/>
        <sz val="9"/>
        <color rgb="FF000000"/>
        <rFont val="Century Schoolbook"/>
        <family val="1"/>
      </rPr>
      <t>5.-</t>
    </r>
    <r>
      <rPr>
        <sz val="10"/>
        <color rgb="FF000000"/>
        <rFont val="Arial Narrow"/>
        <family val="2"/>
      </rPr>
      <t xml:space="preserve"> Elaborar los convenios respectivos.
</t>
    </r>
    <r>
      <rPr>
        <b/>
        <sz val="9"/>
        <color rgb="FF000000"/>
        <rFont val="Century Schoolbook"/>
        <family val="1"/>
      </rPr>
      <t>6.-</t>
    </r>
    <r>
      <rPr>
        <sz val="10"/>
        <color rgb="FF000000"/>
        <rFont val="Arial Narrow"/>
        <family val="2"/>
      </rPr>
      <t xml:space="preserve"> Aprobar los convenios para la suscripción de las partes.
</t>
    </r>
    <r>
      <rPr>
        <b/>
        <sz val="9"/>
        <color rgb="FF000000"/>
        <rFont val="Century Schoolbook"/>
        <family val="1"/>
      </rPr>
      <t>7.-</t>
    </r>
    <r>
      <rPr>
        <sz val="10"/>
        <color rgb="FF000000"/>
        <rFont val="Arial Narrow"/>
        <family val="2"/>
      </rPr>
      <t xml:space="preserve"> Remitir las correspondientes letras de cambio firmadas por los beneficiarios y convenios a la unidad correspondiente.</t>
    </r>
  </si>
  <si>
    <r>
      <rPr>
        <b/>
        <sz val="9"/>
        <color rgb="FF000000"/>
        <rFont val="Century Schoolbook"/>
        <family val="1"/>
      </rPr>
      <t>1.-</t>
    </r>
    <r>
      <rPr>
        <sz val="10"/>
        <color rgb="FF000000"/>
        <rFont val="Arial Narrow"/>
        <family val="2"/>
      </rPr>
      <t xml:space="preserve"> Registro de convenios elaborados.</t>
    </r>
  </si>
  <si>
    <r>
      <rPr>
        <sz val="10"/>
        <color rgb="FF000000"/>
        <rFont val="Arial Narrow"/>
        <family val="2"/>
      </rPr>
      <t xml:space="preserve">* Ab. Ruth Moscoso Parra,
  Procuradora General
* Ab. Andrea Márquez Sagal,
  Abogada </t>
    </r>
    <r>
      <rPr>
        <sz val="10"/>
        <color rgb="FF000000"/>
        <rFont val="Century Schoolbook"/>
        <family val="1"/>
      </rPr>
      <t>3</t>
    </r>
    <r>
      <rPr>
        <sz val="10"/>
        <color rgb="FF000000"/>
        <rFont val="Arial Narrow"/>
        <family val="2"/>
      </rPr>
      <t xml:space="preserve">
* Ab. Jenniffer Álvarez Carrión,
  Abogada
* Ab. Karina Rodríguez Romero,
  Abogada
* Ab. Michel Quiñonez Rojas,
  Asistente Procuraduría</t>
    </r>
  </si>
  <si>
    <t>990101 0701 003</t>
  </si>
  <si>
    <t>Obligaciones de Ejercicios Anteriores por Egresos de Personal</t>
  </si>
  <si>
    <t>Para mediación de Vinicio Mora (FCE).</t>
  </si>
  <si>
    <t>11. Mejorar la satisfacción del servidor universitario en el ejercicio de sus funciones.</t>
  </si>
  <si>
    <r>
      <rPr>
        <b/>
        <sz val="9"/>
        <color rgb="FF000000"/>
        <rFont val="Century Schoolbook"/>
        <family val="1"/>
      </rPr>
      <t>6.-</t>
    </r>
    <r>
      <rPr>
        <sz val="10"/>
        <color rgb="FF000000"/>
        <rFont val="Arial Narrow"/>
        <family val="2"/>
      </rPr>
      <t xml:space="preserve"> Representar en el Patrocinio judicial y constitucional de la UTMACH.</t>
    </r>
  </si>
  <si>
    <t>Patrocinio judicial, administrativos y constitucional Representado.</t>
  </si>
  <si>
    <t>N° de los procesos judiciales y constitucionales patrocinados.</t>
  </si>
  <si>
    <r>
      <rPr>
        <b/>
        <sz val="9"/>
        <color rgb="FF000000"/>
        <rFont val="Century Schoolbook"/>
        <family val="1"/>
      </rPr>
      <t>1.-</t>
    </r>
    <r>
      <rPr>
        <sz val="10"/>
        <color rgb="FF000000"/>
        <rFont val="Arial Narrow"/>
        <family val="2"/>
      </rPr>
      <t xml:space="preserve"> Recibir las demandas realizadas en contra de la institución.
</t>
    </r>
    <r>
      <rPr>
        <b/>
        <sz val="9"/>
        <color rgb="FF000000"/>
        <rFont val="Century Schoolbook"/>
        <family val="1"/>
      </rPr>
      <t>2.-</t>
    </r>
    <r>
      <rPr>
        <sz val="10"/>
        <color rgb="FF000000"/>
        <rFont val="Arial Narrow"/>
        <family val="2"/>
      </rPr>
      <t xml:space="preserve"> Disponer se elabore el escrito de autorización de los abogados que realizan la defensa de los intereses de la institución.
</t>
    </r>
    <r>
      <rPr>
        <b/>
        <sz val="9"/>
        <color rgb="FF000000"/>
        <rFont val="Century Schoolbook"/>
        <family val="1"/>
      </rPr>
      <t>3.-</t>
    </r>
    <r>
      <rPr>
        <sz val="10"/>
        <color rgb="FF000000"/>
        <rFont val="Arial Narrow"/>
        <family val="2"/>
      </rPr>
      <t xml:space="preserve"> Solicitar a los departamentos correspondientes informes, y demás documentación que permitan elaborar la defensa técnica de la institución.
</t>
    </r>
    <r>
      <rPr>
        <b/>
        <sz val="9"/>
        <color rgb="FF000000"/>
        <rFont val="Century Schoolbook"/>
        <family val="1"/>
      </rPr>
      <t>4.-</t>
    </r>
    <r>
      <rPr>
        <sz val="10"/>
        <color rgb="FF000000"/>
        <rFont val="Arial Narrow"/>
        <family val="2"/>
      </rPr>
      <t xml:space="preserve"> Elaborar el escrito de autorización en el proceso judicial recibido.
</t>
    </r>
    <r>
      <rPr>
        <b/>
        <sz val="9"/>
        <color rgb="FF000000"/>
        <rFont val="Century Schoolbook"/>
        <family val="1"/>
      </rPr>
      <t>5.-</t>
    </r>
    <r>
      <rPr>
        <sz val="10"/>
        <color rgb="FF000000"/>
        <rFont val="Arial Narrow"/>
        <family val="2"/>
      </rPr>
      <t xml:space="preserve"> Determinar directrices para la defensa en los juicios y realizar el análisis de la normativa que corresponde.
</t>
    </r>
    <r>
      <rPr>
        <b/>
        <sz val="9"/>
        <color rgb="FF000000"/>
        <rFont val="Century Schoolbook"/>
        <family val="1"/>
      </rPr>
      <t>6.-</t>
    </r>
    <r>
      <rPr>
        <sz val="10"/>
        <color rgb="FF000000"/>
        <rFont val="Arial Narrow"/>
        <family val="2"/>
      </rPr>
      <t xml:space="preserve"> Coordinar la defensa con la Procuraduría General del estado para el patrocinio judicial y constitucional.
</t>
    </r>
    <r>
      <rPr>
        <b/>
        <sz val="9"/>
        <color rgb="FF000000"/>
        <rFont val="Century Schoolbook"/>
        <family val="1"/>
      </rPr>
      <t>7.-</t>
    </r>
    <r>
      <rPr>
        <sz val="10"/>
        <color rgb="FF000000"/>
        <rFont val="Arial Narrow"/>
        <family val="2"/>
      </rPr>
      <t xml:space="preserve"> Defender a la institución en las audiencias y en las diligencias dispuestas por la autoridad competente.</t>
    </r>
  </si>
  <si>
    <r>
      <rPr>
        <b/>
        <sz val="9"/>
        <color rgb="FF000000"/>
        <rFont val="Century Schoolbook"/>
        <family val="1"/>
      </rPr>
      <t>1.-</t>
    </r>
    <r>
      <rPr>
        <sz val="10"/>
        <color rgb="FF000000"/>
        <rFont val="Arial Narrow"/>
        <family val="2"/>
      </rPr>
      <t xml:space="preserve"> Registro de los procesos judiciales y constitucionales representado.</t>
    </r>
  </si>
  <si>
    <r>
      <rPr>
        <sz val="10"/>
        <color rgb="FF000000"/>
        <rFont val="Arial Narrow"/>
        <family val="2"/>
      </rPr>
      <t xml:space="preserve">* Ab. Ruth Moscoso Parra,
  Procuradora General
* Ab. Andrea Márquez Sagal,
  Abogada </t>
    </r>
    <r>
      <rPr>
        <sz val="10"/>
        <color rgb="FF000000"/>
        <rFont val="Century Schoolbook"/>
        <family val="1"/>
      </rPr>
      <t>3</t>
    </r>
    <r>
      <rPr>
        <sz val="10"/>
        <color rgb="FF000000"/>
        <rFont val="Arial Narrow"/>
        <family val="2"/>
      </rPr>
      <t xml:space="preserve">
* Ab. Jenniffer Álvarez Carrión,
  Abogada
* Ab. Karina Rodríguez Romero,
  Abogada
* Ab. Michel Quiñonez Rojas,
  Asistente Procuraduría</t>
    </r>
  </si>
  <si>
    <t>580209 0701 001</t>
  </si>
  <si>
    <t>A Jubilados Patronales</t>
  </si>
  <si>
    <t>Pago pensión jubilado por sentencia.</t>
  </si>
  <si>
    <r>
      <rPr>
        <b/>
        <sz val="9"/>
        <color rgb="FF000000"/>
        <rFont val="Century Schoolbook"/>
        <family val="1"/>
      </rPr>
      <t>7.-</t>
    </r>
    <r>
      <rPr>
        <b/>
        <sz val="10"/>
        <color rgb="FF000000"/>
        <rFont val="Arial Narrow"/>
        <family val="2"/>
      </rPr>
      <t xml:space="preserve"> </t>
    </r>
    <r>
      <rPr>
        <sz val="10"/>
        <color rgb="FF000000"/>
        <rFont val="Arial Narrow"/>
        <family val="2"/>
      </rPr>
      <t>Unificar criterios jurídicos con Secretarios y Secretaria Abogados de las Facultades.</t>
    </r>
  </si>
  <si>
    <t>Criterios jurídicos unificados.</t>
  </si>
  <si>
    <t>N° de criterios jurídicos unificados.</t>
  </si>
  <si>
    <r>
      <rPr>
        <b/>
        <sz val="9"/>
        <color rgb="FF000000"/>
        <rFont val="Century Schoolbook"/>
        <family val="1"/>
      </rPr>
      <t>1.-</t>
    </r>
    <r>
      <rPr>
        <sz val="10"/>
        <color rgb="FF000000"/>
        <rFont val="Arial Narrow"/>
        <family val="2"/>
      </rPr>
      <t xml:space="preserve"> Recibir oficios de las diferentes facultades académicas donde expresan su consulta sobre la normativa vigente y entregar al procurador.
</t>
    </r>
    <r>
      <rPr>
        <b/>
        <sz val="9"/>
        <color rgb="FF000000"/>
        <rFont val="Century Schoolbook"/>
        <family val="1"/>
      </rPr>
      <t>2.-</t>
    </r>
    <r>
      <rPr>
        <sz val="10"/>
        <color rgb="FF000000"/>
        <rFont val="Arial Narrow"/>
        <family val="2"/>
      </rPr>
      <t xml:space="preserve"> Solicitar informe a las facultades.
</t>
    </r>
    <r>
      <rPr>
        <b/>
        <sz val="9"/>
        <color rgb="FF000000"/>
        <rFont val="Century Schoolbook"/>
        <family val="1"/>
      </rPr>
      <t>3.-</t>
    </r>
    <r>
      <rPr>
        <sz val="10"/>
        <color rgb="FF000000"/>
        <rFont val="Arial Narrow"/>
        <family val="2"/>
      </rPr>
      <t xml:space="preserve"> Disponer la persona que realizara la absolución de consulta.
</t>
    </r>
    <r>
      <rPr>
        <b/>
        <sz val="9"/>
        <color rgb="FF000000"/>
        <rFont val="Century Schoolbook"/>
        <family val="1"/>
      </rPr>
      <t>4.-</t>
    </r>
    <r>
      <rPr>
        <sz val="10"/>
        <color rgb="FF000000"/>
        <rFont val="Arial Narrow"/>
        <family val="2"/>
      </rPr>
      <t xml:space="preserve"> Distribuir entre el personal las asignaciones realizadas por el procurador.
</t>
    </r>
    <r>
      <rPr>
        <b/>
        <sz val="9"/>
        <color rgb="FF000000"/>
        <rFont val="Century Schoolbook"/>
        <family val="1"/>
      </rPr>
      <t>5.-</t>
    </r>
    <r>
      <rPr>
        <sz val="10"/>
        <color rgb="FF000000"/>
        <rFont val="Arial Narrow"/>
        <family val="2"/>
      </rPr>
      <t xml:space="preserve"> Emitir pronunciamientos a las de Consejo Directivo y facultades académicas conforme a la ley.
</t>
    </r>
    <r>
      <rPr>
        <b/>
        <sz val="9"/>
        <color rgb="FF000000"/>
        <rFont val="Century Schoolbook"/>
        <family val="1"/>
      </rPr>
      <t>6.-</t>
    </r>
    <r>
      <rPr>
        <sz val="10"/>
        <color rgb="FF000000"/>
        <rFont val="Arial Narrow"/>
        <family val="2"/>
      </rPr>
      <t xml:space="preserve"> Suscribir pronunciamientos conforme a la ley.</t>
    </r>
  </si>
  <si>
    <r>
      <rPr>
        <b/>
        <sz val="9"/>
        <color rgb="FF000000"/>
        <rFont val="Century Schoolbook"/>
        <family val="1"/>
      </rPr>
      <t>1.-</t>
    </r>
    <r>
      <rPr>
        <sz val="10"/>
        <color rgb="FF000000"/>
        <rFont val="Arial Narrow"/>
        <family val="2"/>
      </rPr>
      <t xml:space="preserve"> Registro de criterios unificados.</t>
    </r>
  </si>
  <si>
    <r>
      <rPr>
        <sz val="10"/>
        <color rgb="FF000000"/>
        <rFont val="Arial Narrow"/>
        <family val="2"/>
      </rPr>
      <t xml:space="preserve">* Ab. Ruth Moscoso Parra,
  Procuradora General
* Ab. Andrea Márquez Sagal,
  Abogada </t>
    </r>
    <r>
      <rPr>
        <sz val="10"/>
        <color rgb="FF000000"/>
        <rFont val="Century Schoolbook"/>
        <family val="1"/>
      </rPr>
      <t>3</t>
    </r>
    <r>
      <rPr>
        <sz val="10"/>
        <color rgb="FF000000"/>
        <rFont val="Arial Narrow"/>
        <family val="2"/>
      </rPr>
      <t xml:space="preserve">
* Ab. Jenniffer Álvarez Carrión,
  Abogada
* Ab. Karina Rodríguez Romero,
  Abogada
* Ab. Michel Quiñonez Rojas,
  Asistente Procuraduría</t>
    </r>
  </si>
  <si>
    <r>
      <rPr>
        <b/>
        <sz val="9"/>
        <color rgb="FF000000"/>
        <rFont val="Century Schoolbook"/>
        <family val="1"/>
      </rPr>
      <t>8.-</t>
    </r>
    <r>
      <rPr>
        <sz val="10"/>
        <color rgb="FF000000"/>
        <rFont val="Arial Narrow"/>
        <family val="2"/>
      </rPr>
      <t xml:space="preserve"> Entregar la Planificación Operativa Anual y Evaluación de la Planificación Operativa Anual.</t>
    </r>
  </si>
  <si>
    <t>N° de Planificaciones Operativas Anuales y Evaluaciones del POA entregados oportunamente.</t>
  </si>
  <si>
    <r>
      <rPr>
        <b/>
        <sz val="9"/>
        <color rgb="FF000000"/>
        <rFont val="Century Schoolbook"/>
        <family val="1"/>
      </rPr>
      <t>1.-</t>
    </r>
    <r>
      <rPr>
        <sz val="10"/>
        <color rgb="FF000000"/>
        <rFont val="Arial Narrow"/>
        <family val="2"/>
      </rPr>
      <t xml:space="preserve"> Recibir el oficio de solicitud del Plan Operativo Anual y Evaluación del POA.
</t>
    </r>
    <r>
      <rPr>
        <b/>
        <sz val="9"/>
        <color rgb="FF000000"/>
        <rFont val="Century Schoolbook"/>
        <family val="1"/>
      </rPr>
      <t>2.-</t>
    </r>
    <r>
      <rPr>
        <sz val="10"/>
        <color rgb="FF000000"/>
        <rFont val="Arial Narrow"/>
        <family val="2"/>
      </rPr>
      <t xml:space="preserve"> Disponer la persona que realizara el Plan Operativo Anual y/o Evaluación del POA.
</t>
    </r>
    <r>
      <rPr>
        <b/>
        <sz val="9"/>
        <color rgb="FF000000"/>
        <rFont val="Century Schoolbook"/>
        <family val="1"/>
      </rPr>
      <t>3.-</t>
    </r>
    <r>
      <rPr>
        <sz val="10"/>
        <color rgb="FF000000"/>
        <rFont val="Arial Narrow"/>
        <family val="2"/>
      </rPr>
      <t xml:space="preserve"> Realizar el Plan Operativo Anual y/o Evaluación del POA.
</t>
    </r>
    <r>
      <rPr>
        <b/>
        <sz val="9"/>
        <color rgb="FF000000"/>
        <rFont val="Century Schoolbook"/>
        <family val="1"/>
      </rPr>
      <t>4.-</t>
    </r>
    <r>
      <rPr>
        <sz val="10"/>
        <color rgb="FF000000"/>
        <rFont val="Arial Narrow"/>
        <family val="2"/>
      </rPr>
      <t xml:space="preserve"> Revisar el Plan Operativo Anual y/o Evaluación del POA realizado.
</t>
    </r>
    <r>
      <rPr>
        <b/>
        <sz val="9"/>
        <color rgb="FF000000"/>
        <rFont val="Century Schoolbook"/>
        <family val="1"/>
      </rPr>
      <t>5.-</t>
    </r>
    <r>
      <rPr>
        <sz val="10"/>
        <color rgb="FF000000"/>
        <rFont val="Arial Narrow"/>
        <family val="2"/>
      </rPr>
      <t xml:space="preserve"> Realizar el oficio respectivo para enviar el Plan Operativo Anual y/o Evaluación del POA.
</t>
    </r>
    <r>
      <rPr>
        <b/>
        <sz val="9"/>
        <color rgb="FF000000"/>
        <rFont val="Century Schoolbook"/>
        <family val="1"/>
      </rPr>
      <t>6.-</t>
    </r>
    <r>
      <rPr>
        <sz val="10"/>
        <color rgb="FF000000"/>
        <rFont val="Arial Narrow"/>
        <family val="2"/>
      </rPr>
      <t xml:space="preserve"> Suscribir el Oficio para remitir Plan Operativo Anual y/o Evaluación del POA.</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</si>
  <si>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POA </t>
    </r>
    <r>
      <rPr>
        <sz val="10"/>
        <color rgb="FF000000"/>
        <rFont val="Century Schoolbook"/>
        <family val="1"/>
      </rPr>
      <t>1</t>
    </r>
    <r>
      <rPr>
        <sz val="10"/>
        <color rgb="FF000000"/>
        <rFont val="Arial Narrow"/>
        <family val="2"/>
      </rPr>
      <t xml:space="preserve">er Semestre.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POA </t>
    </r>
    <r>
      <rPr>
        <sz val="10"/>
        <color rgb="FF000000"/>
        <rFont val="Century Schoolbook"/>
        <family val="1"/>
      </rPr>
      <t>2022.</t>
    </r>
  </si>
  <si>
    <t>* Ab. Ruth Moscoso Parra,
  Procuradora General
* Ab. Michel Quiñonez Rojas,
  Asistente Procuraduría</t>
  </si>
  <si>
    <t>1. Fortalecer la plataforma tecnológica para la automatización de procesos, con la finalidad de mejorar la capacidad de respuesta oportuna.</t>
  </si>
  <si>
    <r>
      <rPr>
        <b/>
        <sz val="9"/>
        <color rgb="FF000000"/>
        <rFont val="Century Schoolbook"/>
        <family val="1"/>
      </rPr>
      <t>9.-</t>
    </r>
    <r>
      <rPr>
        <sz val="10"/>
        <color rgb="FF000000"/>
        <rFont val="Arial Narrow"/>
        <family val="2"/>
      </rPr>
      <t xml:space="preserve"> Organizar el Archivo de Gestión.</t>
    </r>
  </si>
  <si>
    <t>Archivo de Gestión organizado.</t>
  </si>
  <si>
    <t>N° de carpetas Archivadas registradas en el inventario documenta.</t>
  </si>
  <si>
    <r>
      <rPr>
        <b/>
        <sz val="9"/>
        <color rgb="FF000000"/>
        <rFont val="Century Schoolbook"/>
        <family val="1"/>
      </rPr>
      <t>1.-</t>
    </r>
    <r>
      <rPr>
        <sz val="10"/>
        <color rgb="FF000000"/>
        <rFont val="Arial Narrow"/>
        <family val="2"/>
      </rPr>
      <t xml:space="preserve"> Seleccionar y clasificar la documentación.
</t>
    </r>
    <r>
      <rPr>
        <b/>
        <sz val="9"/>
        <color rgb="FF000000"/>
        <rFont val="Century Schoolbook"/>
        <family val="1"/>
      </rPr>
      <t>2.-</t>
    </r>
    <r>
      <rPr>
        <sz val="10"/>
        <color rgb="FF000000"/>
        <rFont val="Arial Narrow"/>
        <family val="2"/>
      </rPr>
      <t xml:space="preserve"> Describir la documentación según la norma ISADG.
</t>
    </r>
    <r>
      <rPr>
        <b/>
        <sz val="9"/>
        <color rgb="FF000000"/>
        <rFont val="Century Schoolbook"/>
        <family val="1"/>
      </rPr>
      <t>3.-</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</si>
  <si>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</si>
  <si>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 xml:space="preserve">
* Ab. Michel Quiñonez Rojas,
  Asistente Procuraduría</t>
  </si>
  <si>
    <t>TOTAL PRESUPUESTO ESTIMATIVO PROCURADURÍA GENERAL 2022:</t>
  </si>
  <si>
    <t>DIRECCIÓN DE COMUNICACIÓN</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</si>
  <si>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Diseñar el Plan Anual de Comunicación Institucional.</t>
    </r>
  </si>
  <si>
    <t>Plan Anual de Comunicación Institucional diseñado.</t>
  </si>
  <si>
    <t>N° de actividades ejecutadas en el Plan Anual de Comunicación Institucional diseñado.</t>
  </si>
  <si>
    <r>
      <rPr>
        <b/>
        <sz val="9"/>
        <color rgb="FF000000"/>
        <rFont val="Century Schoolbook"/>
        <family val="1"/>
      </rPr>
      <t>1.-</t>
    </r>
    <r>
      <rPr>
        <sz val="10"/>
        <color rgb="FF000000"/>
        <rFont val="Arial Narrow"/>
        <family val="2"/>
      </rPr>
      <t xml:space="preserve"> Planificar.
</t>
    </r>
    <r>
      <rPr>
        <b/>
        <sz val="9"/>
        <color rgb="FF000000"/>
        <rFont val="Century Schoolbook"/>
        <family val="1"/>
      </rPr>
      <t>2.-</t>
    </r>
    <r>
      <rPr>
        <sz val="10"/>
        <color rgb="FF000000"/>
        <rFont val="Arial Narrow"/>
        <family val="2"/>
      </rPr>
      <t xml:space="preserve"> Coordinar con dependencias.
</t>
    </r>
    <r>
      <rPr>
        <b/>
        <sz val="9"/>
        <color rgb="FF000000"/>
        <rFont val="Century Schoolbook"/>
        <family val="1"/>
      </rPr>
      <t>3.-</t>
    </r>
    <r>
      <rPr>
        <sz val="10"/>
        <color rgb="FF000000"/>
        <rFont val="Arial Narrow"/>
        <family val="2"/>
      </rPr>
      <t xml:space="preserve"> Recolectar información.
</t>
    </r>
    <r>
      <rPr>
        <b/>
        <sz val="9"/>
        <color rgb="FF000000"/>
        <rFont val="Century Schoolbook"/>
        <family val="1"/>
      </rPr>
      <t>4.-</t>
    </r>
    <r>
      <rPr>
        <sz val="10"/>
        <color rgb="FF000000"/>
        <rFont val="Arial Narrow"/>
        <family val="2"/>
      </rPr>
      <t xml:space="preserve"> Redactar plan.
</t>
    </r>
    <r>
      <rPr>
        <b/>
        <sz val="9"/>
        <color rgb="FF000000"/>
        <rFont val="Century Schoolbook"/>
        <family val="1"/>
      </rPr>
      <t>5.-</t>
    </r>
    <r>
      <rPr>
        <sz val="10"/>
        <color rgb="FF000000"/>
        <rFont val="Arial Narrow"/>
        <family val="2"/>
      </rPr>
      <t xml:space="preserve"> Socializar plan.
</t>
    </r>
    <r>
      <rPr>
        <b/>
        <sz val="9"/>
        <color rgb="FF000000"/>
        <rFont val="Century Schoolbook"/>
        <family val="1"/>
      </rPr>
      <t>6.-</t>
    </r>
    <r>
      <rPr>
        <sz val="10"/>
        <color rgb="FF000000"/>
        <rFont val="Arial Narrow"/>
        <family val="2"/>
      </rPr>
      <t xml:space="preserve"> Evaluar plan.</t>
    </r>
  </si>
  <si>
    <r>
      <rPr>
        <b/>
        <sz val="9"/>
        <color rgb="FF000000"/>
        <rFont val="Century Schoolbook"/>
        <family val="1"/>
      </rPr>
      <t>1.-</t>
    </r>
    <r>
      <rPr>
        <sz val="10"/>
        <color rgb="FF000000"/>
        <rFont val="Arial Narrow"/>
        <family val="2"/>
      </rPr>
      <t xml:space="preserve"> Plan de Comunicación Institucional publicado.</t>
    </r>
  </si>
  <si>
    <t>* Andrés Carvajal,
  Director de Comunicación
* José Avecillas,
  Jefe de Relaciones Públicas</t>
  </si>
  <si>
    <t>3. Gestionar fondos que permitan la sostenibilidad de recursos humanos calificados.</t>
  </si>
  <si>
    <r>
      <rPr>
        <b/>
        <sz val="9"/>
        <color rgb="FF000000"/>
        <rFont val="Century Schoolbook"/>
        <family val="1"/>
      </rPr>
      <t>2.-</t>
    </r>
    <r>
      <rPr>
        <sz val="10"/>
        <color rgb="FF000000"/>
        <rFont val="Arial Narrow"/>
        <family val="2"/>
      </rPr>
      <t xml:space="preserve"> Medir el nivel de posicionamiento y percepción de la imagen institucional.</t>
    </r>
  </si>
  <si>
    <t>Nivel de Posicionamiento y percepción de la Imagen Institucional medido.</t>
  </si>
  <si>
    <t>N° de personas encuestadas sobre la imagen institucional en la comunidad universitaria.</t>
  </si>
  <si>
    <r>
      <rPr>
        <b/>
        <sz val="9"/>
        <color rgb="FF000000"/>
        <rFont val="Century Schoolbook"/>
        <family val="1"/>
      </rPr>
      <t>1.-</t>
    </r>
    <r>
      <rPr>
        <sz val="10"/>
        <color rgb="FF000000"/>
        <rFont val="Arial Narrow"/>
        <family val="2"/>
      </rPr>
      <t xml:space="preserve"> Diseñar encuesta.
</t>
    </r>
    <r>
      <rPr>
        <b/>
        <sz val="9"/>
        <color rgb="FF000000"/>
        <rFont val="Century Schoolbook"/>
        <family val="1"/>
      </rPr>
      <t>2.-</t>
    </r>
    <r>
      <rPr>
        <sz val="10"/>
        <color rgb="FF000000"/>
        <rFont val="Arial Narrow"/>
        <family val="2"/>
      </rPr>
      <t xml:space="preserve"> Elaborar cuestionario.
</t>
    </r>
    <r>
      <rPr>
        <b/>
        <sz val="9"/>
        <color rgb="FF000000"/>
        <rFont val="Century Schoolbook"/>
        <family val="1"/>
      </rPr>
      <t>3.-</t>
    </r>
    <r>
      <rPr>
        <sz val="10"/>
        <color rgb="FF000000"/>
        <rFont val="Arial Narrow"/>
        <family val="2"/>
      </rPr>
      <t xml:space="preserve"> Aplicar prueba piloto.
</t>
    </r>
    <r>
      <rPr>
        <b/>
        <sz val="9"/>
        <color rgb="FF000000"/>
        <rFont val="Century Schoolbook"/>
        <family val="1"/>
      </rPr>
      <t>4.-</t>
    </r>
    <r>
      <rPr>
        <sz val="10"/>
        <color rgb="FF000000"/>
        <rFont val="Arial Narrow"/>
        <family val="2"/>
      </rPr>
      <t xml:space="preserve"> Redactar encuesta definitiva.
</t>
    </r>
    <r>
      <rPr>
        <b/>
        <sz val="9"/>
        <color rgb="FF000000"/>
        <rFont val="Century Schoolbook"/>
        <family val="1"/>
      </rPr>
      <t>5.-</t>
    </r>
    <r>
      <rPr>
        <sz val="10"/>
        <color rgb="FF000000"/>
        <rFont val="Arial Narrow"/>
        <family val="2"/>
      </rPr>
      <t xml:space="preserve"> Subir a sistema informático.
</t>
    </r>
    <r>
      <rPr>
        <b/>
        <sz val="9"/>
        <color rgb="FF000000"/>
        <rFont val="Century Schoolbook"/>
        <family val="1"/>
      </rPr>
      <t>6.-</t>
    </r>
    <r>
      <rPr>
        <sz val="10"/>
        <color rgb="FF000000"/>
        <rFont val="Arial Narrow"/>
        <family val="2"/>
      </rPr>
      <t xml:space="preserve"> Analizar resultados.</t>
    </r>
  </si>
  <si>
    <r>
      <rPr>
        <b/>
        <sz val="9"/>
        <color rgb="FF000000"/>
        <rFont val="Century Schoolbook"/>
        <family val="1"/>
      </rPr>
      <t>1.-</t>
    </r>
    <r>
      <rPr>
        <sz val="10"/>
        <color rgb="FF000000"/>
        <rFont val="Arial Narrow"/>
        <family val="2"/>
      </rPr>
      <t xml:space="preserve"> Informe anual de los resultados de la medición del Nivel del Posicionamiento y percepción de la imagen institucional.</t>
    </r>
  </si>
  <si>
    <t>* Andrés Carvajal,
  Director de Comunicación
* Karen Rubio,
  Técnico Docente</t>
  </si>
  <si>
    <t>6. Impulsar un sistema tecnológico de comunicación interna que mejore la respuesta efectiva en la gestión administrativa.</t>
  </si>
  <si>
    <r>
      <rPr>
        <b/>
        <sz val="9"/>
        <color rgb="FF000000"/>
        <rFont val="Century Schoolbook"/>
        <family val="1"/>
      </rPr>
      <t>3.-</t>
    </r>
    <r>
      <rPr>
        <sz val="10"/>
        <color rgb="FF000000"/>
        <rFont val="Arial Narrow"/>
        <family val="2"/>
      </rPr>
      <t xml:space="preserve"> Diseñar productos comunicacionales institucionales.</t>
    </r>
  </si>
  <si>
    <t>Productos comunicacionales institucionales, diseñados.</t>
  </si>
  <si>
    <t>N° de productos comunicacionales institucionales diseñados.</t>
  </si>
  <si>
    <r>
      <rPr>
        <b/>
        <sz val="9"/>
        <color rgb="FF000000"/>
        <rFont val="Century Schoolbook"/>
        <family val="1"/>
      </rPr>
      <t>1.-</t>
    </r>
    <r>
      <rPr>
        <sz val="10"/>
        <color rgb="FF000000"/>
        <rFont val="Arial Narrow"/>
        <family val="2"/>
      </rPr>
      <t xml:space="preserve"> Planificar.
</t>
    </r>
    <r>
      <rPr>
        <b/>
        <sz val="9"/>
        <color rgb="FF000000"/>
        <rFont val="Century Schoolbook"/>
        <family val="1"/>
      </rPr>
      <t>2.-</t>
    </r>
    <r>
      <rPr>
        <sz val="10"/>
        <color rgb="FF000000"/>
        <rFont val="Arial Narrow"/>
        <family val="2"/>
      </rPr>
      <t xml:space="preserve"> Producir.
</t>
    </r>
    <r>
      <rPr>
        <b/>
        <sz val="9"/>
        <color rgb="FF000000"/>
        <rFont val="Century Schoolbook"/>
        <family val="1"/>
      </rPr>
      <t>3.-</t>
    </r>
    <r>
      <rPr>
        <sz val="10"/>
        <color rgb="FF000000"/>
        <rFont val="Arial Narrow"/>
        <family val="2"/>
      </rPr>
      <t xml:space="preserve"> Grabar o diseñar.
</t>
    </r>
    <r>
      <rPr>
        <b/>
        <sz val="9"/>
        <color rgb="FF000000"/>
        <rFont val="Century Schoolbook"/>
        <family val="1"/>
      </rPr>
      <t>4.-</t>
    </r>
    <r>
      <rPr>
        <b/>
        <sz val="10"/>
        <color rgb="FF000000"/>
        <rFont val="Century Schoolbook"/>
        <family val="1"/>
      </rPr>
      <t xml:space="preserve"> </t>
    </r>
    <r>
      <rPr>
        <sz val="10"/>
        <color rgb="FF000000"/>
        <rFont val="Arial Narrow"/>
        <family val="2"/>
      </rPr>
      <t xml:space="preserve">Editar.
</t>
    </r>
    <r>
      <rPr>
        <b/>
        <sz val="9"/>
        <color rgb="FF000000"/>
        <rFont val="Century Schoolbook"/>
        <family val="1"/>
      </rPr>
      <t>5.-</t>
    </r>
    <r>
      <rPr>
        <sz val="10"/>
        <color rgb="FF000000"/>
        <rFont val="Arial Narrow"/>
        <family val="2"/>
      </rPr>
      <t xml:space="preserve"> Post producir.
</t>
    </r>
    <r>
      <rPr>
        <b/>
        <sz val="9"/>
        <color rgb="FF000000"/>
        <rFont val="Century Schoolbook"/>
        <family val="1"/>
      </rPr>
      <t>6.-</t>
    </r>
    <r>
      <rPr>
        <sz val="10"/>
        <color rgb="FF000000"/>
        <rFont val="Arial Narrow"/>
        <family val="2"/>
      </rPr>
      <t xml:space="preserve"> Difundir.</t>
    </r>
  </si>
  <si>
    <r>
      <rPr>
        <b/>
        <sz val="9"/>
        <color rgb="FF000000"/>
        <rFont val="Century Schoolbook"/>
        <family val="1"/>
      </rPr>
      <t>1.-</t>
    </r>
    <r>
      <rPr>
        <sz val="10"/>
        <color rgb="FF000000"/>
        <rFont val="Arial Narrow"/>
        <family val="2"/>
      </rPr>
      <t xml:space="preserve"> Reporte de productos comunicacionales entregados.</t>
    </r>
  </si>
  <si>
    <t>* Andrés Carvajal,
  Director de Comunicación
* Luis Chuquirima,
  Jefe de Imprenta</t>
  </si>
  <si>
    <t>Adquisición de diarios locales</t>
  </si>
  <si>
    <t>Adquisición de diarios nacionales</t>
  </si>
  <si>
    <t>840104 0701 002</t>
  </si>
  <si>
    <t>Equipos varios</t>
  </si>
  <si>
    <t>530204 0701 002</t>
  </si>
  <si>
    <t>Para productos promocionales y señalética</t>
  </si>
  <si>
    <r>
      <rPr>
        <b/>
        <sz val="9"/>
        <color rgb="FF000000"/>
        <rFont val="Century Schoolbook"/>
        <family val="1"/>
      </rPr>
      <t>4.-</t>
    </r>
    <r>
      <rPr>
        <sz val="10"/>
        <color rgb="FF000000"/>
        <rFont val="Arial Narrow"/>
        <family val="2"/>
      </rPr>
      <t xml:space="preserve"> Cargar y organizar contenidos en el portal web institucional y otros medios digitales de difusión oficial.</t>
    </r>
  </si>
  <si>
    <t>Contenidos en el portal web institucional y otros medios digitales de difusión oficial, cargados.</t>
  </si>
  <si>
    <t>N° de contenidos cargados en el portal web institucional y otros medios digitales de difusión.</t>
  </si>
  <si>
    <r>
      <rPr>
        <b/>
        <sz val="9"/>
        <color rgb="FF000000"/>
        <rFont val="Century Schoolbook"/>
        <family val="1"/>
      </rPr>
      <t>1.-</t>
    </r>
    <r>
      <rPr>
        <sz val="10"/>
        <color rgb="FF000000"/>
        <rFont val="Arial Narrow"/>
        <family val="2"/>
      </rPr>
      <t xml:space="preserve"> Monitorear publicaciones en los diarios.
</t>
    </r>
    <r>
      <rPr>
        <b/>
        <sz val="9"/>
        <color rgb="FF000000"/>
        <rFont val="Century Schoolbook"/>
        <family val="1"/>
      </rPr>
      <t>2.-</t>
    </r>
    <r>
      <rPr>
        <sz val="10"/>
        <color rgb="FF000000"/>
        <rFont val="Arial Narrow"/>
        <family val="2"/>
      </rPr>
      <t xml:space="preserve"> Recortar noticias de los periódicos.
</t>
    </r>
    <r>
      <rPr>
        <b/>
        <sz val="9"/>
        <color rgb="FF000000"/>
        <rFont val="Century Schoolbook"/>
        <family val="1"/>
      </rPr>
      <t>3.-</t>
    </r>
    <r>
      <rPr>
        <sz val="10"/>
        <color rgb="FF000000"/>
        <rFont val="Arial Narrow"/>
        <family val="2"/>
      </rPr>
      <t xml:space="preserve"> Archivar en carpetas y clasificarlas por meses.
</t>
    </r>
    <r>
      <rPr>
        <b/>
        <sz val="9"/>
        <color rgb="FF000000"/>
        <rFont val="Century Schoolbook"/>
        <family val="1"/>
      </rPr>
      <t>4.-</t>
    </r>
    <r>
      <rPr>
        <sz val="10"/>
        <color rgb="FF000000"/>
        <rFont val="Arial Narrow"/>
        <family val="2"/>
      </rPr>
      <t xml:space="preserve"> Tabular datos y condensarlos en matriz.</t>
    </r>
  </si>
  <si>
    <r>
      <rPr>
        <b/>
        <sz val="9"/>
        <color rgb="FF000000"/>
        <rFont val="Century Schoolbook"/>
        <family val="1"/>
      </rPr>
      <t>1.-</t>
    </r>
    <r>
      <rPr>
        <sz val="10"/>
        <color rgb="FF000000"/>
        <rFont val="Arial Narrow"/>
        <family val="2"/>
      </rPr>
      <t xml:space="preserve"> Reporte de contenidos cargados.</t>
    </r>
  </si>
  <si>
    <r>
      <rPr>
        <b/>
        <sz val="9"/>
        <color rgb="FF000000"/>
        <rFont val="Century Schoolbook"/>
        <family val="1"/>
      </rPr>
      <t>5.-</t>
    </r>
    <r>
      <rPr>
        <sz val="10"/>
        <color rgb="FF000000"/>
        <rFont val="Arial Narrow"/>
        <family val="2"/>
      </rPr>
      <t xml:space="preserve"> Emitir informes de asesoría técnica a los procesos gobernantes.</t>
    </r>
  </si>
  <si>
    <t>Informes de asesoría técnica a los procesos gobernantes emitidos.</t>
  </si>
  <si>
    <t>N° de informes de asesoría técnica a los procesos gobernantes emitidos.</t>
  </si>
  <si>
    <r>
      <rPr>
        <b/>
        <sz val="9"/>
        <color rgb="FF000000"/>
        <rFont val="Century Schoolbook"/>
        <family val="1"/>
      </rPr>
      <t>1.-</t>
    </r>
    <r>
      <rPr>
        <sz val="10"/>
        <color rgb="FF000000"/>
        <rFont val="Arial Narrow"/>
        <family val="2"/>
      </rPr>
      <t xml:space="preserve"> Planificar.
</t>
    </r>
    <r>
      <rPr>
        <b/>
        <sz val="9"/>
        <color rgb="FF000000"/>
        <rFont val="Century Schoolbook"/>
        <family val="1"/>
      </rPr>
      <t>2.-</t>
    </r>
    <r>
      <rPr>
        <sz val="10"/>
        <color rgb="FF000000"/>
        <rFont val="Arial Narrow"/>
        <family val="2"/>
      </rPr>
      <t xml:space="preserve"> Asesorar.
</t>
    </r>
    <r>
      <rPr>
        <b/>
        <sz val="9"/>
        <color rgb="FF000000"/>
        <rFont val="Century Schoolbook"/>
        <family val="1"/>
      </rPr>
      <t>3.-</t>
    </r>
    <r>
      <rPr>
        <sz val="10"/>
        <color rgb="FF000000"/>
        <rFont val="Arial Narrow"/>
        <family val="2"/>
      </rPr>
      <t xml:space="preserve"> Evaluar.
</t>
    </r>
    <r>
      <rPr>
        <b/>
        <sz val="9"/>
        <color rgb="FF000000"/>
        <rFont val="Century Schoolbook"/>
        <family val="1"/>
      </rPr>
      <t>4.-</t>
    </r>
    <r>
      <rPr>
        <sz val="10"/>
        <color rgb="FF000000"/>
        <rFont val="Arial Narrow"/>
        <family val="2"/>
      </rPr>
      <t xml:space="preserve"> Consolidar informe.
</t>
    </r>
    <r>
      <rPr>
        <b/>
        <sz val="9"/>
        <color rgb="FF000000"/>
        <rFont val="Century Schoolbook"/>
        <family val="1"/>
      </rPr>
      <t>5.-</t>
    </r>
    <r>
      <rPr>
        <sz val="10"/>
        <color rgb="FF000000"/>
        <rFont val="Arial Narrow"/>
        <family val="2"/>
      </rPr>
      <t xml:space="preserve"> Redactar.</t>
    </r>
  </si>
  <si>
    <r>
      <rPr>
        <b/>
        <sz val="9"/>
        <color rgb="FF000000"/>
        <rFont val="Century Schoolbook"/>
        <family val="1"/>
      </rPr>
      <t>1.-</t>
    </r>
    <r>
      <rPr>
        <sz val="10"/>
        <color rgb="FF000000"/>
        <rFont val="Arial Narrow"/>
        <family val="2"/>
      </rPr>
      <t xml:space="preserve"> Reporte de informes consolidado otorgados.</t>
    </r>
  </si>
  <si>
    <r>
      <rPr>
        <b/>
        <sz val="9"/>
        <color rgb="FF000000"/>
        <rFont val="Century Schoolbook"/>
        <family val="1"/>
      </rPr>
      <t>6.-</t>
    </r>
    <r>
      <rPr>
        <sz val="10"/>
        <color rgb="FF000000"/>
        <rFont val="Arial Narrow"/>
        <family val="2"/>
      </rPr>
      <t xml:space="preserve"> Medir el nivel de la calidad y accesibilidad de la información difundida.</t>
    </r>
  </si>
  <si>
    <t>Nivel de calidad y accesibilidad de la información difundida, medida.</t>
  </si>
  <si>
    <t>N° de personas informadas y con accesibilidad a la información difundida.</t>
  </si>
  <si>
    <r>
      <rPr>
        <b/>
        <sz val="9"/>
        <color rgb="FF000000"/>
        <rFont val="Century Schoolbook"/>
        <family val="1"/>
      </rPr>
      <t>1.-</t>
    </r>
    <r>
      <rPr>
        <sz val="10"/>
        <color rgb="FF000000"/>
        <rFont val="Arial Narrow"/>
        <family val="2"/>
      </rPr>
      <t xml:space="preserve"> Diseñar encuesta.
</t>
    </r>
    <r>
      <rPr>
        <b/>
        <sz val="9"/>
        <color rgb="FF000000"/>
        <rFont val="Century Schoolbook"/>
        <family val="1"/>
      </rPr>
      <t>2.-</t>
    </r>
    <r>
      <rPr>
        <sz val="10"/>
        <color rgb="FF000000"/>
        <rFont val="Arial Narrow"/>
        <family val="2"/>
      </rPr>
      <t xml:space="preserve"> Elaborar cuestionario.
</t>
    </r>
    <r>
      <rPr>
        <b/>
        <sz val="9"/>
        <color rgb="FF000000"/>
        <rFont val="Century Schoolbook"/>
        <family val="1"/>
      </rPr>
      <t>3.-</t>
    </r>
    <r>
      <rPr>
        <sz val="10"/>
        <color rgb="FF000000"/>
        <rFont val="Arial Narrow"/>
        <family val="2"/>
      </rPr>
      <t xml:space="preserve"> Aplicar prueba piloto.
</t>
    </r>
    <r>
      <rPr>
        <b/>
        <sz val="9"/>
        <color rgb="FF000000"/>
        <rFont val="Century Schoolbook"/>
        <family val="1"/>
      </rPr>
      <t>4.-</t>
    </r>
    <r>
      <rPr>
        <sz val="10"/>
        <color rgb="FF000000"/>
        <rFont val="Arial Narrow"/>
        <family val="2"/>
      </rPr>
      <t xml:space="preserve"> Redactar encuesta definitiva.
</t>
    </r>
    <r>
      <rPr>
        <b/>
        <sz val="9"/>
        <color rgb="FF000000"/>
        <rFont val="Century Schoolbook"/>
        <family val="1"/>
      </rPr>
      <t>5.-</t>
    </r>
    <r>
      <rPr>
        <sz val="10"/>
        <color rgb="FF000000"/>
        <rFont val="Arial Narrow"/>
        <family val="2"/>
      </rPr>
      <t xml:space="preserve"> Subir a sistema informático.
</t>
    </r>
    <r>
      <rPr>
        <b/>
        <sz val="9"/>
        <color rgb="FF000000"/>
        <rFont val="Century Schoolbook"/>
        <family val="1"/>
      </rPr>
      <t>6.-</t>
    </r>
    <r>
      <rPr>
        <sz val="10"/>
        <color rgb="FF000000"/>
        <rFont val="Arial Narrow"/>
        <family val="2"/>
      </rPr>
      <t xml:space="preserve"> Analizar resultados.</t>
    </r>
  </si>
  <si>
    <r>
      <rPr>
        <b/>
        <sz val="9"/>
        <color rgb="FF000000"/>
        <rFont val="Century Schoolbook"/>
        <family val="1"/>
      </rPr>
      <t>1.-</t>
    </r>
    <r>
      <rPr>
        <sz val="10"/>
        <color rgb="FF000000"/>
        <rFont val="Arial Narrow"/>
        <family val="2"/>
      </rPr>
      <t xml:space="preserve"> Informe anual del nivel de la calidad y accesibilidad de la información difundida.</t>
    </r>
  </si>
  <si>
    <t>530207 0701 001</t>
  </si>
  <si>
    <t>Difusión, Información y Publicidad</t>
  </si>
  <si>
    <t>Avisos publicitarios en medios impresos y digitales</t>
  </si>
  <si>
    <t>seg/cms</t>
  </si>
  <si>
    <t>530207 0701 002</t>
  </si>
  <si>
    <t>Material varios publicidad.</t>
  </si>
  <si>
    <r>
      <rPr>
        <b/>
        <sz val="9"/>
        <color rgb="FF000000"/>
        <rFont val="Century Schoolbook"/>
        <family val="1"/>
      </rPr>
      <t>7.-</t>
    </r>
    <r>
      <rPr>
        <sz val="10"/>
        <color rgb="FF000000"/>
        <rFont val="Arial Narrow"/>
        <family val="2"/>
      </rPr>
      <t xml:space="preserve"> Entregar oportunamente las Planificaciones Operativas Anuales y Evaluaciones de la Planificación Operativa Anual.</t>
    </r>
  </si>
  <si>
    <t>N° de Planificaciones Operativas Anuales y Evaluaciones de la Planificación Anual presentadas.</t>
  </si>
  <si>
    <r>
      <rPr>
        <b/>
        <sz val="9"/>
        <color rgb="FF000000"/>
        <rFont val="Century Schoolbook"/>
        <family val="1"/>
      </rPr>
      <t>1.-</t>
    </r>
    <r>
      <rPr>
        <sz val="10"/>
        <color rgb="FF000000"/>
        <rFont val="Arial Narrow"/>
        <family val="2"/>
      </rPr>
      <t xml:space="preserve"> Planificar.
</t>
    </r>
    <r>
      <rPr>
        <b/>
        <sz val="9"/>
        <color rgb="FF000000"/>
        <rFont val="Century Schoolbook"/>
        <family val="1"/>
      </rPr>
      <t>2.-</t>
    </r>
    <r>
      <rPr>
        <sz val="10"/>
        <color rgb="FF000000"/>
        <rFont val="Arial Narrow"/>
        <family val="2"/>
      </rPr>
      <t xml:space="preserve"> Recoger información.
</t>
    </r>
    <r>
      <rPr>
        <b/>
        <sz val="9"/>
        <color rgb="FF000000"/>
        <rFont val="Century Schoolbook"/>
        <family val="1"/>
      </rPr>
      <t>3.-</t>
    </r>
    <r>
      <rPr>
        <sz val="10"/>
        <color rgb="FF000000"/>
        <rFont val="Arial Narrow"/>
        <family val="2"/>
      </rPr>
      <t xml:space="preserve"> Sistematizar.
</t>
    </r>
    <r>
      <rPr>
        <b/>
        <sz val="9"/>
        <color rgb="FF000000"/>
        <rFont val="Century Schoolbook"/>
        <family val="1"/>
      </rPr>
      <t>4.-</t>
    </r>
    <r>
      <rPr>
        <sz val="10"/>
        <color rgb="FF000000"/>
        <rFont val="Arial Narrow"/>
        <family val="2"/>
      </rPr>
      <t xml:space="preserve"> Evaluar.
</t>
    </r>
    <r>
      <rPr>
        <b/>
        <sz val="9"/>
        <color rgb="FF000000"/>
        <rFont val="Century Schoolbook"/>
        <family val="1"/>
      </rPr>
      <t>5.-</t>
    </r>
    <r>
      <rPr>
        <sz val="10"/>
        <color rgb="FF000000"/>
        <rFont val="Arial Narrow"/>
        <family val="2"/>
      </rPr>
      <t xml:space="preserve"> Presentar.</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</si>
  <si>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primer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 Operativo Anual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segundo semestre del POA </t>
    </r>
    <r>
      <rPr>
        <sz val="10"/>
        <color rgb="FF000000"/>
        <rFont val="Century Schoolbook"/>
        <family val="1"/>
      </rPr>
      <t>2022.</t>
    </r>
  </si>
  <si>
    <t>* Andrés Carvajal,
  Director de Comunicación
* Hugo Gaona,
  Comunicador Social</t>
  </si>
  <si>
    <r>
      <rPr>
        <b/>
        <sz val="9"/>
        <color rgb="FF000000"/>
        <rFont val="Century Schoolbook"/>
        <family val="1"/>
      </rPr>
      <t>8.-</t>
    </r>
    <r>
      <rPr>
        <sz val="10"/>
        <color rgb="FF000000"/>
        <rFont val="Arial Narrow"/>
        <family val="2"/>
      </rPr>
      <t xml:space="preserve"> Organizar Archivo de Gestión.</t>
    </r>
  </si>
  <si>
    <t>N° de archivos de gestión organizados y registrados en el inventario documental.</t>
  </si>
  <si>
    <r>
      <rPr>
        <b/>
        <sz val="9"/>
        <color rgb="FF000000"/>
        <rFont val="Century Schoolbook"/>
        <family val="1"/>
      </rPr>
      <t>1.-</t>
    </r>
    <r>
      <rPr>
        <sz val="10"/>
        <color rgb="FF000000"/>
        <rFont val="Arial Narrow"/>
        <family val="2"/>
      </rPr>
      <t xml:space="preserve"> Receptar archivos.
</t>
    </r>
    <r>
      <rPr>
        <b/>
        <sz val="9"/>
        <color rgb="FF000000"/>
        <rFont val="Century Schoolbook"/>
        <family val="1"/>
      </rPr>
      <t>2.-</t>
    </r>
    <r>
      <rPr>
        <sz val="10"/>
        <color rgb="FF000000"/>
        <rFont val="Arial Narrow"/>
        <family val="2"/>
      </rPr>
      <t xml:space="preserve"> Organizar.
</t>
    </r>
    <r>
      <rPr>
        <b/>
        <sz val="9"/>
        <color rgb="FF000000"/>
        <rFont val="Century Schoolbook"/>
        <family val="1"/>
      </rPr>
      <t>3.-</t>
    </r>
    <r>
      <rPr>
        <sz val="10"/>
        <color rgb="FF000000"/>
        <rFont val="Arial Narrow"/>
        <family val="2"/>
      </rPr>
      <t xml:space="preserve"> Clasificar.
</t>
    </r>
    <r>
      <rPr>
        <b/>
        <sz val="9"/>
        <color rgb="FF000000"/>
        <rFont val="Century Schoolbook"/>
        <family val="1"/>
      </rPr>
      <t>4.-</t>
    </r>
    <r>
      <rPr>
        <sz val="10"/>
        <color rgb="FF000000"/>
        <rFont val="Arial Narrow"/>
        <family val="2"/>
      </rPr>
      <t xml:space="preserve"> Archivar.</t>
    </r>
  </si>
  <si>
    <r>
      <rPr>
        <b/>
        <sz val="9"/>
        <color rgb="FF000000"/>
        <rFont val="Century Schoolbook"/>
        <family val="1"/>
      </rPr>
      <t>1.-</t>
    </r>
    <r>
      <rPr>
        <sz val="10"/>
        <color rgb="FF000000"/>
        <rFont val="Arial Narrow"/>
        <family val="2"/>
      </rPr>
      <t xml:space="preserve"> Inventario Documental.</t>
    </r>
  </si>
  <si>
    <t>TOTAL PRESUPUESTO ESTIMATIVO:</t>
  </si>
  <si>
    <t>UNIDAD DE RELACIONES PÚBLICAS</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</si>
  <si>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Emitir informes de los Actos Sociales Académicos y Ceremoniales.</t>
    </r>
  </si>
  <si>
    <t>Informes de los Actos Sociales Académicos y Ceremoniales emitidos.</t>
  </si>
  <si>
    <t>Nº de informes de los Actos Sociales Académicos y Ceremoniales entregados al Jefe inmediato.</t>
  </si>
  <si>
    <r>
      <rPr>
        <b/>
        <sz val="9"/>
        <color rgb="FF000000"/>
        <rFont val="Century Schoolbook"/>
        <family val="1"/>
      </rPr>
      <t>1.-</t>
    </r>
    <r>
      <rPr>
        <sz val="10"/>
        <color rgb="FF000000"/>
        <rFont val="Arial Narrow"/>
        <family val="2"/>
      </rPr>
      <t xml:space="preserve"> Dar asesoramiento a las dependencias que requieren formalizar un acto público académico.
</t>
    </r>
    <r>
      <rPr>
        <b/>
        <sz val="9"/>
        <color rgb="FF000000"/>
        <rFont val="Century Schoolbook"/>
        <family val="1"/>
      </rPr>
      <t>2.-</t>
    </r>
    <r>
      <rPr>
        <sz val="10"/>
        <color rgb="FF000000"/>
        <rFont val="Arial Narrow"/>
        <family val="2"/>
      </rPr>
      <t xml:space="preserve"> Supervisar el cumplimiento de actos y eventos protocolarios de la institución.</t>
    </r>
  </si>
  <si>
    <r>
      <rPr>
        <b/>
        <sz val="9"/>
        <color rgb="FF000000"/>
        <rFont val="Century Schoolbook"/>
        <family val="1"/>
      </rPr>
      <t>1.-</t>
    </r>
    <r>
      <rPr>
        <sz val="10"/>
        <color rgb="FF000000"/>
        <rFont val="Arial Narrow"/>
        <family val="2"/>
      </rPr>
      <t xml:space="preserve"> Reporte semestral de los informes de los Actos Sociales Académicos y Ceremoniales.</t>
    </r>
  </si>
  <si>
    <t>* José Avecillas Jaramillo,
  Jefe de Relaciones Públicas</t>
  </si>
  <si>
    <r>
      <rPr>
        <b/>
        <sz val="9"/>
        <color rgb="FF000000"/>
        <rFont val="Century Schoolbook"/>
        <family val="1"/>
      </rPr>
      <t>2.-</t>
    </r>
    <r>
      <rPr>
        <sz val="10"/>
        <color rgb="FF000000"/>
        <rFont val="Arial Narrow"/>
        <family val="2"/>
      </rPr>
      <t xml:space="preserve"> Registrar y atender visitas oficiales recibidas.</t>
    </r>
  </si>
  <si>
    <t>Visita oficiales registradas.</t>
  </si>
  <si>
    <t>Nº de visitas oficiales recibidas en la institución.</t>
  </si>
  <si>
    <r>
      <rPr>
        <b/>
        <sz val="9"/>
        <color rgb="FF000000"/>
        <rFont val="Century Schoolbook"/>
        <family val="1"/>
      </rPr>
      <t>1.-</t>
    </r>
    <r>
      <rPr>
        <sz val="10"/>
        <color rgb="FF000000"/>
        <rFont val="Arial Narrow"/>
        <family val="2"/>
      </rPr>
      <t xml:space="preserve"> Coordinar con la autoridad de la institución que visitará la UTMACH.
</t>
    </r>
    <r>
      <rPr>
        <b/>
        <sz val="9"/>
        <color rgb="FF000000"/>
        <rFont val="Century Schoolbook"/>
        <family val="1"/>
      </rPr>
      <t>2.-</t>
    </r>
    <r>
      <rPr>
        <sz val="10"/>
        <color rgb="FF000000"/>
        <rFont val="Arial Narrow"/>
        <family val="2"/>
      </rPr>
      <t xml:space="preserve"> Organizar con las autoridades de la UTMACH para el recibimiento de la visita.</t>
    </r>
  </si>
  <si>
    <r>
      <rPr>
        <b/>
        <sz val="9"/>
        <color rgb="FF000000"/>
        <rFont val="Century Schoolbook"/>
        <family val="1"/>
      </rPr>
      <t>1.-</t>
    </r>
    <r>
      <rPr>
        <sz val="10"/>
        <color rgb="FF000000"/>
        <rFont val="Arial Narrow"/>
        <family val="2"/>
      </rPr>
      <t xml:space="preserve"> Reporte semestral de visitas oficiales.</t>
    </r>
  </si>
  <si>
    <r>
      <rPr>
        <b/>
        <sz val="9"/>
        <color rgb="FF000000"/>
        <rFont val="Century Schoolbook"/>
        <family val="1"/>
      </rPr>
      <t>3.-</t>
    </r>
    <r>
      <rPr>
        <sz val="10"/>
        <color rgb="FF000000"/>
        <rFont val="Arial Narrow"/>
        <family val="2"/>
      </rPr>
      <t xml:space="preserve"> Supervisar la aplicación de la Normativa sobre Identidad visual corporativa.</t>
    </r>
  </si>
  <si>
    <t>Normativa sobre Identidad visual corporativa supervisada.</t>
  </si>
  <si>
    <t>Nº de supervisiones efectuadas para la verificación de la aplicación de la Normativa sobre Identidad visual corporativa.</t>
  </si>
  <si>
    <r>
      <rPr>
        <b/>
        <sz val="9"/>
        <color rgb="FF000000"/>
        <rFont val="Century Schoolbook"/>
        <family val="1"/>
      </rPr>
      <t>1.-</t>
    </r>
    <r>
      <rPr>
        <sz val="10"/>
        <color rgb="FF000000"/>
        <rFont val="Arial Narrow"/>
        <family val="2"/>
      </rPr>
      <t xml:space="preserve"> Supervisar la aplicación de la Normativa sobre Identidad visual corporativa.
</t>
    </r>
    <r>
      <rPr>
        <b/>
        <sz val="9"/>
        <color rgb="FF000000"/>
        <rFont val="Century Schoolbook"/>
        <family val="1"/>
      </rPr>
      <t>2.-</t>
    </r>
    <r>
      <rPr>
        <sz val="10"/>
        <color rgb="FF000000"/>
        <rFont val="Arial Narrow"/>
        <family val="2"/>
      </rPr>
      <t xml:space="preserve"> Elaborar el Registro de Firmas por Cumplimiento de las Políticas de Imagen Corporativa.</t>
    </r>
  </si>
  <si>
    <r>
      <rPr>
        <b/>
        <sz val="9"/>
        <color rgb="FF000000"/>
        <rFont val="Century Schoolbook"/>
        <family val="1"/>
      </rPr>
      <t>1.-</t>
    </r>
    <r>
      <rPr>
        <sz val="10"/>
        <color rgb="FF000000"/>
        <rFont val="Arial Narrow"/>
        <family val="2"/>
      </rPr>
      <t xml:space="preserve"> Reporte semestral de supervisión y firma de registro.</t>
    </r>
  </si>
  <si>
    <r>
      <rPr>
        <b/>
        <sz val="9"/>
        <color rgb="FF000000"/>
        <rFont val="Century Schoolbook"/>
        <family val="1"/>
      </rPr>
      <t>4.-</t>
    </r>
    <r>
      <rPr>
        <sz val="10"/>
        <color rgb="FF000000"/>
        <rFont val="Arial Narrow"/>
        <family val="2"/>
      </rPr>
      <t xml:space="preserve"> Ejecutar las funciones de la secretaría del comité de transparencia.</t>
    </r>
  </si>
  <si>
    <t>Funciones de la Secretaría del comité de transparencia ejecutadas.</t>
  </si>
  <si>
    <t>Nº de oficios elaborados para gestionar la publicación de la Ley de Transparencia.</t>
  </si>
  <si>
    <r>
      <rPr>
        <b/>
        <sz val="9"/>
        <color rgb="FF000000"/>
        <rFont val="Century Schoolbook"/>
        <family val="1"/>
      </rPr>
      <t>1.-</t>
    </r>
    <r>
      <rPr>
        <sz val="10"/>
        <color rgb="FF000000"/>
        <rFont val="Arial Narrow"/>
        <family val="2"/>
      </rPr>
      <t xml:space="preserve"> Elaborar las actas de las reuniones y oficios, dando fe de la veracidad de su contenido, con el visto bueno de la Presidencia del Comité de Transparencia.
</t>
    </r>
    <r>
      <rPr>
        <b/>
        <sz val="9"/>
        <color rgb="FF000000"/>
        <rFont val="Century Schoolbook"/>
        <family val="1"/>
      </rPr>
      <t>2.-</t>
    </r>
    <r>
      <rPr>
        <sz val="10"/>
        <color rgb="FF000000"/>
        <rFont val="Arial Narrow"/>
        <family val="2"/>
      </rPr>
      <t xml:space="preserve"> Custodiar y archivar la documentación de todas las unidades de la información que es aprobada por el Comité, garantizando el acceso a la misma de cualquier miembro del Comité.
</t>
    </r>
    <r>
      <rPr>
        <b/>
        <sz val="9"/>
        <color rgb="FF000000"/>
        <rFont val="Century Schoolbook"/>
        <family val="1"/>
      </rPr>
      <t>3.-</t>
    </r>
    <r>
      <rPr>
        <sz val="10"/>
        <color rgb="FF000000"/>
        <rFont val="Arial Narrow"/>
        <family val="2"/>
      </rPr>
      <t xml:space="preserve"> Receptar la información generada por las unidades poseedoras de la información, la que será validada por el Comité de Transparencia.
</t>
    </r>
    <r>
      <rPr>
        <b/>
        <sz val="9"/>
        <color rgb="FF000000"/>
        <rFont val="Century Schoolbook"/>
        <family val="1"/>
      </rPr>
      <t>4.-</t>
    </r>
    <r>
      <rPr>
        <sz val="10"/>
        <color rgb="FF000000"/>
        <rFont val="Arial Narrow"/>
        <family val="2"/>
      </rPr>
      <t xml:space="preserve"> Realizar las convocatorias a las reuniones del Comité, en tiempo y forma exigidos por la normativa vigente.</t>
    </r>
  </si>
  <si>
    <r>
      <rPr>
        <b/>
        <sz val="9"/>
        <color rgb="FF000000"/>
        <rFont val="Century Schoolbook"/>
        <family val="1"/>
      </rPr>
      <t>1.-</t>
    </r>
    <r>
      <rPr>
        <sz val="10"/>
        <color rgb="FF000000"/>
        <rFont val="Arial Narrow"/>
        <family val="2"/>
      </rPr>
      <t xml:space="preserve"> Reporte de recepción de Información del Comité de Transparencia.
</t>
    </r>
    <r>
      <rPr>
        <b/>
        <sz val="9"/>
        <color rgb="FF000000"/>
        <rFont val="Century Schoolbook"/>
        <family val="1"/>
      </rPr>
      <t>2.-</t>
    </r>
    <r>
      <rPr>
        <sz val="10"/>
        <color rgb="FF000000"/>
        <rFont val="Arial Narrow"/>
        <family val="2"/>
      </rPr>
      <t xml:space="preserve"> Archivo físicos de documentos (Actas y Oficios).
</t>
    </r>
    <r>
      <rPr>
        <b/>
        <sz val="9"/>
        <color rgb="FF000000"/>
        <rFont val="Century Schoolbook"/>
        <family val="1"/>
      </rPr>
      <t>3.-</t>
    </r>
    <r>
      <rPr>
        <sz val="10"/>
        <color rgb="FF000000"/>
        <rFont val="Arial Narrow"/>
        <family val="2"/>
      </rPr>
      <t xml:space="preserve"> Matrices según Art. </t>
    </r>
    <r>
      <rPr>
        <sz val="10"/>
        <color rgb="FF000000"/>
        <rFont val="Century Schoolbook"/>
        <family val="1"/>
      </rPr>
      <t>7</t>
    </r>
    <r>
      <rPr>
        <sz val="10"/>
        <color rgb="FF000000"/>
        <rFont val="Arial Narrow"/>
        <family val="2"/>
      </rPr>
      <t xml:space="preserve"> de la Ley de Transparencia y Acceso a la Información Pública que envían las diferentes dependencias.</t>
    </r>
  </si>
  <si>
    <r>
      <rPr>
        <b/>
        <sz val="9"/>
        <color rgb="FF000000"/>
        <rFont val="Century Schoolbook"/>
        <family val="1"/>
      </rPr>
      <t>5.-</t>
    </r>
    <r>
      <rPr>
        <sz val="10"/>
        <color rgb="FF000000"/>
        <rFont val="Arial Narrow"/>
        <family val="2"/>
      </rPr>
      <t xml:space="preserve"> Presentar las Planificaciones Operativas Anuales y Evaluaciones de las Planificaciones  Operativas Anuales.</t>
    </r>
  </si>
  <si>
    <t>Nº de Planificaciiones Operativas Anuales y Evaluaciones Semestrales de la Planificaciones Operativas Anuales presentados.</t>
  </si>
  <si>
    <r>
      <rPr>
        <b/>
        <sz val="9"/>
        <color rgb="FF000000"/>
        <rFont val="Century Schoolbook"/>
        <family val="1"/>
      </rPr>
      <t>1.-</t>
    </r>
    <r>
      <rPr>
        <sz val="10"/>
        <color rgb="FF000000"/>
        <rFont val="Arial Narrow"/>
        <family val="2"/>
      </rPr>
      <t xml:space="preserve"> Acoger las actividades principales de la Unidad de Relaciones Públicas asignadas en Reglamento Orgánico de Gestión por Procesos.
</t>
    </r>
    <r>
      <rPr>
        <b/>
        <sz val="9"/>
        <color rgb="FF000000"/>
        <rFont val="Century Schoolbook"/>
        <family val="1"/>
      </rPr>
      <t>2.-</t>
    </r>
    <r>
      <rPr>
        <sz val="10"/>
        <color rgb="FF000000"/>
        <rFont val="Arial Narrow"/>
        <family val="2"/>
      </rPr>
      <t xml:space="preserve"> Establecer las necesidades y costos de los bienes que se van a utilizar para la ejecución de las Metas Operativas.
</t>
    </r>
    <r>
      <rPr>
        <b/>
        <sz val="9"/>
        <color rgb="FF000000"/>
        <rFont val="Century Schoolbook"/>
        <family val="1"/>
      </rPr>
      <t>3.-</t>
    </r>
    <r>
      <rPr>
        <sz val="10"/>
        <color rgb="FF000000"/>
        <rFont val="Arial Narrow"/>
        <family val="2"/>
      </rPr>
      <t xml:space="preserve"> Elaborar y presentar el POA a la Dirección de Planificación.
</t>
    </r>
    <r>
      <rPr>
        <b/>
        <sz val="9"/>
        <color rgb="FF000000"/>
        <rFont val="Century Schoolbook"/>
        <family val="1"/>
      </rPr>
      <t>4.-</t>
    </r>
    <r>
      <rPr>
        <sz val="10"/>
        <color rgb="FF000000"/>
        <rFont val="Arial Narrow"/>
        <family val="2"/>
      </rPr>
      <t xml:space="preserve"> Identificar las evidencia que justifican la ejecución del POA.
</t>
    </r>
    <r>
      <rPr>
        <b/>
        <sz val="9"/>
        <color rgb="FF000000"/>
        <rFont val="Century Schoolbook"/>
        <family val="1"/>
      </rPr>
      <t>5.-</t>
    </r>
    <r>
      <rPr>
        <sz val="10"/>
        <color rgb="FF000000"/>
        <rFont val="Arial Narrow"/>
        <family val="2"/>
      </rPr>
      <t xml:space="preserve"> Elaborar las evaluaciones semestrales del POA y cargar las evidencias en el Google Drive.</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</si>
  <si>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</si>
  <si>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r>
      <rPr>
        <b/>
        <sz val="9"/>
        <color rgb="FF000000"/>
        <rFont val="Century Schoolbook"/>
        <family val="1"/>
      </rPr>
      <t>6.-</t>
    </r>
    <r>
      <rPr>
        <sz val="10"/>
        <color rgb="FF000000"/>
        <rFont val="Arial Narrow"/>
        <family val="2"/>
      </rPr>
      <t xml:space="preserve"> Organizar el Archivo de Gestión.</t>
    </r>
  </si>
  <si>
    <t>Nº de carpetas de información de la Unidad de Relaciones Públicas registrada en el inventario documental.</t>
  </si>
  <si>
    <r>
      <rPr>
        <b/>
        <sz val="9"/>
        <color rgb="FF000000"/>
        <rFont val="Century Schoolbook"/>
        <family val="1"/>
      </rPr>
      <t>1.-</t>
    </r>
    <r>
      <rPr>
        <sz val="10"/>
        <color rgb="FF000000"/>
        <rFont val="Arial Narrow"/>
        <family val="2"/>
      </rPr>
      <t xml:space="preserve"> Organizar comunicaciones recibidas y enviadas, tanto de la Unidad de Relaciones Públicas y el Comité de Ley de Transparencia Institucional.</t>
    </r>
  </si>
  <si>
    <r>
      <rPr>
        <b/>
        <sz val="9"/>
        <color rgb="FF000000"/>
        <rFont val="Century Schoolbook"/>
        <family val="1"/>
      </rPr>
      <t>1.-</t>
    </r>
    <r>
      <rPr>
        <sz val="10"/>
        <color rgb="FF000000"/>
        <rFont val="Arial Narrow"/>
        <family val="2"/>
      </rPr>
      <t xml:space="preserve"> Inventario Documental.</t>
    </r>
  </si>
  <si>
    <t>IMPRENTA UNIVERSITARIA</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</si>
  <si>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Diseñar, diagramar e imprimir documentos.</t>
    </r>
  </si>
  <si>
    <t>Documentos diseñados, diagramados e impresos.</t>
  </si>
  <si>
    <t>N° de Documentos Diseñados, Diagramados e Impresos.</t>
  </si>
  <si>
    <r>
      <rPr>
        <b/>
        <sz val="9"/>
        <color rgb="FF000000"/>
        <rFont val="Century Schoolbook"/>
        <family val="1"/>
      </rPr>
      <t>1.-</t>
    </r>
    <r>
      <rPr>
        <sz val="10"/>
        <color rgb="FF000000"/>
        <rFont val="Arial Narrow"/>
        <family val="2"/>
      </rPr>
      <t xml:space="preserve"> Imprimir trabajos requeridos.</t>
    </r>
  </si>
  <si>
    <r>
      <rPr>
        <b/>
        <sz val="9"/>
        <color rgb="FF000000"/>
        <rFont val="Century Schoolbook"/>
        <family val="1"/>
      </rPr>
      <t>1.-</t>
    </r>
    <r>
      <rPr>
        <sz val="10"/>
        <color rgb="FF000000"/>
        <rFont val="Arial Narrow"/>
        <family val="2"/>
      </rPr>
      <t xml:space="preserve"> Reporte de trabajos requeridos.</t>
    </r>
  </si>
  <si>
    <t>* Ing. Luis Chuquirima Espinoza,
  Jefe de la Imprenta Universitaria</t>
  </si>
  <si>
    <t>Pliego de catulina marfil (100*70) cm</t>
  </si>
  <si>
    <t>Resmas</t>
  </si>
  <si>
    <t>Estiletes</t>
  </si>
  <si>
    <t>Cinta de embalaje</t>
  </si>
  <si>
    <r>
      <rPr>
        <b/>
        <sz val="9"/>
        <color rgb="FF000000"/>
        <rFont val="Century Schoolbook"/>
        <family val="1"/>
      </rPr>
      <t>2.-</t>
    </r>
    <r>
      <rPr>
        <sz val="10"/>
        <color rgb="FF000000"/>
        <rFont val="Arial Narrow"/>
        <family val="2"/>
      </rPr>
      <t xml:space="preserve"> Empastar y refilar expedientes.</t>
    </r>
  </si>
  <si>
    <t>Expedientes empastados y refilados.</t>
  </si>
  <si>
    <t>_</t>
  </si>
  <si>
    <t>No hubo personal que labore esta Actividad durante el presente año.</t>
  </si>
  <si>
    <r>
      <rPr>
        <b/>
        <sz val="9"/>
        <color rgb="FF000000"/>
        <rFont val="Century Schoolbook"/>
        <family val="1"/>
      </rPr>
      <t>3.-</t>
    </r>
    <r>
      <rPr>
        <sz val="10"/>
        <color rgb="FF000000"/>
        <rFont val="Arial Narrow"/>
        <family val="2"/>
      </rPr>
      <t xml:space="preserve"> Entregar la Planificación Operativa Anual y Evaluación de la Planificación Operativa Anual.</t>
    </r>
  </si>
  <si>
    <t>N° de Planificaciones Operativas Anuales y Evaluaciones del POA entregadas.</t>
  </si>
  <si>
    <r>
      <rPr>
        <b/>
        <sz val="9"/>
        <color rgb="FF000000"/>
        <rFont val="Century Schoolbook"/>
        <family val="1"/>
      </rPr>
      <t>1.-</t>
    </r>
    <r>
      <rPr>
        <sz val="10"/>
        <color rgb="FF000000"/>
        <rFont val="Arial Narrow"/>
        <family val="2"/>
      </rPr>
      <t xml:space="preserve"> Elaborar los POA de la Imprenta.
</t>
    </r>
    <r>
      <rPr>
        <b/>
        <sz val="9"/>
        <color rgb="FF000000"/>
        <rFont val="Century Schoolbook"/>
        <family val="1"/>
      </rPr>
      <t>2.-</t>
    </r>
    <r>
      <rPr>
        <sz val="10"/>
        <color rgb="FF000000"/>
        <rFont val="Arial Narrow"/>
        <family val="2"/>
      </rPr>
      <t xml:space="preserve"> Evaluar el POA de la Imprenta semestralmente.</t>
    </r>
  </si>
  <si>
    <r>
      <rPr>
        <b/>
        <sz val="9"/>
        <color rgb="FF000000"/>
        <rFont val="Century Schoolbook"/>
        <family val="1"/>
      </rPr>
      <t>1.-</t>
    </r>
    <r>
      <rPr>
        <sz val="10"/>
        <color rgb="FF000000"/>
        <rFont val="Arial Narrow"/>
        <family val="2"/>
      </rPr>
      <t xml:space="preserve"> POA entregado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Primer Semestre del POA.
</t>
    </r>
    <r>
      <rPr>
        <b/>
        <sz val="9"/>
        <color rgb="FF000000"/>
        <rFont val="Century Schoolbook"/>
        <family val="1"/>
      </rPr>
      <t>3.-</t>
    </r>
    <r>
      <rPr>
        <sz val="10"/>
        <color rgb="FF000000"/>
        <rFont val="Arial Narrow"/>
        <family val="2"/>
      </rPr>
      <t xml:space="preserve"> Evaluación Segundo Semestre del POA.
</t>
    </r>
    <r>
      <rPr>
        <b/>
        <sz val="9"/>
        <color rgb="FF000000"/>
        <rFont val="Century Schoolbook"/>
        <family val="1"/>
      </rPr>
      <t>4.-</t>
    </r>
    <r>
      <rPr>
        <sz val="10"/>
        <color rgb="FF000000"/>
        <rFont val="Arial Narrow"/>
        <family val="2"/>
      </rPr>
      <t xml:space="preserve"> POA entregado </t>
    </r>
    <r>
      <rPr>
        <sz val="10"/>
        <color rgb="FF000000"/>
        <rFont val="Century Schoolbook"/>
        <family val="1"/>
      </rPr>
      <t>2023.</t>
    </r>
  </si>
  <si>
    <r>
      <rPr>
        <b/>
        <sz val="9"/>
        <color rgb="FF000000"/>
        <rFont val="Century Schoolbook"/>
        <family val="1"/>
      </rPr>
      <t>4.-</t>
    </r>
    <r>
      <rPr>
        <sz val="10"/>
        <color rgb="FF000000"/>
        <rFont val="Arial Narrow"/>
        <family val="2"/>
      </rPr>
      <t xml:space="preserve"> Organizar el Archivo de Gestión.</t>
    </r>
  </si>
  <si>
    <t>N° de Cajas organizadas.</t>
  </si>
  <si>
    <r>
      <rPr>
        <b/>
        <sz val="9"/>
        <color rgb="FF000000"/>
        <rFont val="Century Schoolbook"/>
        <family val="1"/>
      </rPr>
      <t>1.-</t>
    </r>
    <r>
      <rPr>
        <sz val="10"/>
        <color rgb="FF000000"/>
        <rFont val="Arial Narrow"/>
        <family val="2"/>
      </rPr>
      <t xml:space="preserve"> Organizar el archivo de gestión.
</t>
    </r>
    <r>
      <rPr>
        <b/>
        <sz val="9"/>
        <color rgb="FF000000"/>
        <rFont val="Century Schoolbook"/>
        <family val="1"/>
      </rPr>
      <t>2.-</t>
    </r>
    <r>
      <rPr>
        <sz val="10"/>
        <color rgb="FF000000"/>
        <rFont val="Arial Narrow"/>
        <family val="2"/>
      </rPr>
      <t xml:space="preserve"> Organizar el archivo de gestión de la Unidad de la Imprenta </t>
    </r>
    <r>
      <rPr>
        <sz val="10"/>
        <color rgb="FF000000"/>
        <rFont val="Century Schoolbook"/>
        <family val="1"/>
      </rPr>
      <t>2016</t>
    </r>
    <r>
      <rPr>
        <sz val="10"/>
        <color rgb="FF000000"/>
        <rFont val="Arial Narrow"/>
        <family val="2"/>
      </rPr>
      <t xml:space="preserve"> al </t>
    </r>
    <r>
      <rPr>
        <sz val="10"/>
        <color rgb="FF000000"/>
        <rFont val="Century Schoolbook"/>
        <family val="1"/>
      </rPr>
      <t>2018.</t>
    </r>
  </si>
  <si>
    <r>
      <rPr>
        <b/>
        <sz val="9"/>
        <color rgb="FF000000"/>
        <rFont val="Century Schoolbook"/>
        <family val="1"/>
      </rPr>
      <t>1.-</t>
    </r>
    <r>
      <rPr>
        <sz val="10"/>
        <color rgb="FF000000"/>
        <rFont val="Arial Narrow"/>
        <family val="2"/>
      </rPr>
      <t xml:space="preserve"> Cajas organizadas del año </t>
    </r>
    <r>
      <rPr>
        <sz val="10"/>
        <color rgb="FF000000"/>
        <rFont val="Century Schoolbook"/>
        <family val="1"/>
      </rPr>
      <t>2016</t>
    </r>
    <r>
      <rPr>
        <sz val="10"/>
        <color rgb="FF000000"/>
        <rFont val="Arial Narrow"/>
        <family val="2"/>
      </rPr>
      <t xml:space="preserve"> al </t>
    </r>
    <r>
      <rPr>
        <sz val="10"/>
        <color rgb="FF000000"/>
        <rFont val="Century Schoolbook"/>
        <family val="1"/>
      </rPr>
      <t>2018.</t>
    </r>
  </si>
  <si>
    <t>TOTAL PRESUPUESTO ESTIMATIVO DIRECCIÓN DE COMUNICACIÓN 2022:</t>
  </si>
  <si>
    <t>DIRECCIÓN DE PLANIFICACIÓN</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</si>
  <si>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Coordinar el Proceso de diseño y/o actualización de la planificación estratégica institucional.</t>
    </r>
  </si>
  <si>
    <t>Planificación estratégica institucional implementada.</t>
  </si>
  <si>
    <r>
      <rPr>
        <sz val="10"/>
        <color rgb="FF000000"/>
        <rFont val="Arial Narrow"/>
        <family val="2"/>
      </rPr>
      <t>N° de planes operativos anuales articulados al PEDI</t>
    </r>
    <r>
      <rPr>
        <sz val="10"/>
        <color rgb="FF000000"/>
        <rFont val="Century Schoolbook"/>
        <family val="1"/>
      </rPr>
      <t xml:space="preserve"> 2021 - 2024.</t>
    </r>
  </si>
  <si>
    <r>
      <rPr>
        <b/>
        <sz val="9"/>
        <color rgb="FF000000"/>
        <rFont val="Century Schoolbook"/>
        <family val="1"/>
      </rPr>
      <t>1.-</t>
    </r>
    <r>
      <rPr>
        <sz val="10"/>
        <color rgb="FF000000"/>
        <rFont val="Arial Narrow"/>
        <family val="2"/>
      </rPr>
      <t xml:space="preserve"> Organizar la socialización y difusión del PEDI </t>
    </r>
    <r>
      <rPr>
        <sz val="10"/>
        <color rgb="FF000000"/>
        <rFont val="Century Schoolbook"/>
        <family val="1"/>
      </rPr>
      <t>2021-2024.</t>
    </r>
    <r>
      <rPr>
        <sz val="10"/>
        <color rgb="FF000000"/>
        <rFont val="Arial Narrow"/>
        <family val="2"/>
      </rPr>
      <t xml:space="preserve">
</t>
    </r>
    <r>
      <rPr>
        <b/>
        <sz val="9"/>
        <color rgb="FF000000"/>
        <rFont val="Century Schoolbook"/>
        <family val="1"/>
      </rPr>
      <t>2.-</t>
    </r>
    <r>
      <rPr>
        <sz val="10"/>
        <color rgb="FF000000"/>
        <rFont val="Arial Narrow"/>
        <family val="2"/>
      </rPr>
      <t xml:space="preserve"> Ejecutar las acciones de socialización y difusión del PEDI </t>
    </r>
    <r>
      <rPr>
        <sz val="10"/>
        <color rgb="FF000000"/>
        <rFont val="Century Schoolbook"/>
        <family val="1"/>
      </rPr>
      <t>2021-2024</t>
    </r>
    <r>
      <rPr>
        <sz val="10"/>
        <color rgb="FF000000"/>
        <rFont val="Arial Narrow"/>
        <family val="2"/>
      </rPr>
      <t xml:space="preserve"> que son responsabilidad exclusiva de DPLAN.
</t>
    </r>
    <r>
      <rPr>
        <b/>
        <sz val="9"/>
        <color rgb="FF000000"/>
        <rFont val="Century Schoolbook"/>
        <family val="1"/>
      </rPr>
      <t>3.-</t>
    </r>
    <r>
      <rPr>
        <sz val="10"/>
        <color rgb="FF000000"/>
        <rFont val="Arial Narrow"/>
        <family val="2"/>
      </rPr>
      <t xml:space="preserve"> Diseñar matriz de articulación de metas POA y PEDI </t>
    </r>
    <r>
      <rPr>
        <sz val="10"/>
        <color rgb="FF000000"/>
        <rFont val="Century Schoolbook"/>
        <family val="1"/>
      </rPr>
      <t>2021-2024</t>
    </r>
    <r>
      <rPr>
        <sz val="10"/>
        <color rgb="FF000000"/>
        <rFont val="Arial Narrow"/>
        <family val="2"/>
      </rPr>
      <t xml:space="preserve">, una vez aprobada la actualización del POA </t>
    </r>
    <r>
      <rPr>
        <sz val="10"/>
        <color rgb="FF000000"/>
        <rFont val="Century Schoolbook"/>
        <family val="1"/>
      </rPr>
      <t>2021-2021.</t>
    </r>
  </si>
  <si>
    <r>
      <rPr>
        <b/>
        <sz val="9"/>
        <color rgb="FF000000"/>
        <rFont val="Century Schoolbook"/>
        <family val="1"/>
      </rPr>
      <t>1.-</t>
    </r>
    <r>
      <rPr>
        <sz val="10"/>
        <color rgb="FF000000"/>
        <rFont val="Arial Narrow"/>
        <family val="2"/>
      </rPr>
      <t xml:space="preserve"> Convocatorias a los actos de socialización y difusión del PEDI </t>
    </r>
    <r>
      <rPr>
        <sz val="10"/>
        <color rgb="FF000000"/>
        <rFont val="Century Schoolbook"/>
        <family val="1"/>
      </rPr>
      <t>2021-2024.</t>
    </r>
    <r>
      <rPr>
        <sz val="10"/>
        <color rgb="FF000000"/>
        <rFont val="Arial Narrow"/>
        <family val="2"/>
      </rPr>
      <t xml:space="preserve">
</t>
    </r>
    <r>
      <rPr>
        <b/>
        <sz val="9"/>
        <color rgb="FF000000"/>
        <rFont val="Century Schoolbook"/>
        <family val="1"/>
      </rPr>
      <t>2.-</t>
    </r>
    <r>
      <rPr>
        <sz val="10"/>
        <color rgb="FF000000"/>
        <rFont val="Arial Narrow"/>
        <family val="2"/>
      </rPr>
      <t xml:space="preserve"> Memoria de los actos de socialización y difusión del PEDI </t>
    </r>
    <r>
      <rPr>
        <sz val="10"/>
        <color rgb="FF000000"/>
        <rFont val="Century Schoolbook"/>
        <family val="1"/>
      </rPr>
      <t>2021-2024.</t>
    </r>
    <r>
      <rPr>
        <sz val="10"/>
        <color rgb="FF000000"/>
        <rFont val="Arial Narrow"/>
        <family val="2"/>
      </rPr>
      <t xml:space="preserve">
</t>
    </r>
    <r>
      <rPr>
        <b/>
        <sz val="9"/>
        <color rgb="FF000000"/>
        <rFont val="Century Schoolbook"/>
        <family val="1"/>
      </rPr>
      <t>3.-</t>
    </r>
    <r>
      <rPr>
        <sz val="10"/>
        <color rgb="FF000000"/>
        <rFont val="Arial Narrow"/>
        <family val="2"/>
      </rPr>
      <t xml:space="preserve"> Matriz de articulación de metas POA </t>
    </r>
    <r>
      <rPr>
        <sz val="10"/>
        <color rgb="FF000000"/>
        <rFont val="Century Schoolbook"/>
        <family val="1"/>
      </rPr>
      <t>2021</t>
    </r>
    <r>
      <rPr>
        <sz val="10"/>
        <color rgb="FF000000"/>
        <rFont val="Arial Narrow"/>
        <family val="2"/>
      </rPr>
      <t xml:space="preserve"> al PEDI </t>
    </r>
    <r>
      <rPr>
        <sz val="10"/>
        <color rgb="FF000000"/>
        <rFont val="Century Schoolbook"/>
        <family val="1"/>
      </rPr>
      <t>2021-2024</t>
    </r>
    <r>
      <rPr>
        <sz val="10"/>
        <color rgb="FF000000"/>
        <rFont val="Arial Narrow"/>
        <family val="2"/>
      </rPr>
      <t xml:space="preserve"> diseñada.</t>
    </r>
  </si>
  <si>
    <t>* Econ. Paola Apolo Silva,
  Directora de Planificación
* Lcda. Elizabeth Brito Arias,
  Analista de Planificación</t>
  </si>
  <si>
    <t>Micrófonos</t>
  </si>
  <si>
    <r>
      <rPr>
        <b/>
        <sz val="9"/>
        <color rgb="FF000000"/>
        <rFont val="Century Schoolbook"/>
        <family val="1"/>
      </rPr>
      <t>2.-</t>
    </r>
    <r>
      <rPr>
        <sz val="10"/>
        <color rgb="FF000000"/>
        <rFont val="Arial Narrow"/>
        <family val="2"/>
      </rPr>
      <t xml:space="preserve"> Consolidar y Validar la Planificación operativa anual y sus ajustes, en base a la programación de necesidades de recursos.</t>
    </r>
  </si>
  <si>
    <t xml:space="preserve">Planificación operativa anual y sus ajustes, con base a la programación de necesidades de recursos, consolidada y validada. </t>
  </si>
  <si>
    <t>N° de planes operativos anuales validados y aprobados.</t>
  </si>
  <si>
    <r>
      <rPr>
        <b/>
        <sz val="9"/>
        <color rgb="FF000000"/>
        <rFont val="Century Schoolbook"/>
        <family val="1"/>
      </rPr>
      <t>1.-</t>
    </r>
    <r>
      <rPr>
        <sz val="10"/>
        <color rgb="FF000000"/>
        <rFont val="Arial Narrow"/>
        <family val="2"/>
      </rPr>
      <t xml:space="preserve"> Emitir Directrices para la actualización de la Planificación Operativa Anual acorde al PEDI </t>
    </r>
    <r>
      <rPr>
        <sz val="10"/>
        <color rgb="FF000000"/>
        <rFont val="Century Schoolbook"/>
        <family val="1"/>
      </rPr>
      <t>2021-2024.</t>
    </r>
    <r>
      <rPr>
        <sz val="10"/>
        <color rgb="FF000000"/>
        <rFont val="Arial Narrow"/>
        <family val="2"/>
      </rPr>
      <t xml:space="preserve">
</t>
    </r>
    <r>
      <rPr>
        <b/>
        <sz val="9"/>
        <color rgb="FF000000"/>
        <rFont val="Century Schoolbook"/>
        <family val="1"/>
      </rPr>
      <t>2.-</t>
    </r>
    <r>
      <rPr>
        <sz val="10"/>
        <color rgb="FF000000"/>
        <rFont val="Arial Narrow"/>
        <family val="2"/>
      </rPr>
      <t xml:space="preserve"> Dirigir el proceso de revisión de los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Efectuar la validación de los POA </t>
    </r>
    <r>
      <rPr>
        <sz val="10"/>
        <color rgb="FF000000"/>
        <rFont val="Century Schoolbook"/>
        <family val="1"/>
      </rPr>
      <t>2022</t>
    </r>
    <r>
      <rPr>
        <sz val="10"/>
        <color rgb="FF000000"/>
        <rFont val="Arial Narrow"/>
        <family val="2"/>
      </rPr>
      <t xml:space="preserve"> revisados.
</t>
    </r>
    <r>
      <rPr>
        <b/>
        <sz val="9"/>
        <color rgb="FF000000"/>
        <rFont val="Century Schoolbook"/>
        <family val="1"/>
      </rPr>
      <t>4.-</t>
    </r>
    <r>
      <rPr>
        <sz val="10"/>
        <color rgb="FF000000"/>
        <rFont val="Arial Narrow"/>
        <family val="2"/>
      </rPr>
      <t xml:space="preserve"> Gestionar la aprobación de los POA </t>
    </r>
    <r>
      <rPr>
        <sz val="10"/>
        <color rgb="FF000000"/>
        <rFont val="Century Schoolbook"/>
        <family val="1"/>
      </rPr>
      <t>2022.</t>
    </r>
  </si>
  <si>
    <r>
      <rPr>
        <b/>
        <sz val="9"/>
        <color rgb="FF000000"/>
        <rFont val="Century Schoolbook"/>
        <family val="1"/>
      </rPr>
      <t xml:space="preserve">1.- </t>
    </r>
    <r>
      <rPr>
        <sz val="10"/>
        <color rgb="FF000000"/>
        <rFont val="Arial Narrow"/>
        <family val="2"/>
      </rPr>
      <t xml:space="preserve">Matriz de validación del POA </t>
    </r>
    <r>
      <rPr>
        <sz val="10"/>
        <color rgb="FF000000"/>
        <rFont val="Century Schoolbook"/>
        <family val="1"/>
      </rPr>
      <t>2022</t>
    </r>
    <r>
      <rPr>
        <sz val="10"/>
        <color rgb="FF000000"/>
        <rFont val="Arial Narrow"/>
        <family val="2"/>
      </rPr>
      <t xml:space="preserve"> institucional.
</t>
    </r>
    <r>
      <rPr>
        <b/>
        <sz val="9"/>
        <color rgb="FF000000"/>
        <rFont val="Century Schoolbook"/>
        <family val="1"/>
      </rPr>
      <t>2.-</t>
    </r>
    <r>
      <rPr>
        <sz val="10"/>
        <color rgb="FF000000"/>
        <rFont val="Arial Narrow"/>
        <family val="2"/>
      </rPr>
      <t xml:space="preserve"> Resolución de Aprobación del POA </t>
    </r>
    <r>
      <rPr>
        <sz val="10"/>
        <color rgb="FF000000"/>
        <rFont val="Century Schoolbook"/>
        <family val="1"/>
      </rPr>
      <t>2022.</t>
    </r>
  </si>
  <si>
    <t>* Econ. Paola Apolo Silva,
  Directora de Planificación
* Econ. Fanny Basilio Banchón,
  Analista de Formulación y Control Presupuestario
* Lcda. Elizabeth Brito Arias,
  Analista de Planificación</t>
  </si>
  <si>
    <r>
      <rPr>
        <b/>
        <sz val="9"/>
        <color rgb="FF000000"/>
        <rFont val="Century Schoolbook"/>
        <family val="1"/>
      </rPr>
      <t>3.-</t>
    </r>
    <r>
      <rPr>
        <sz val="10"/>
        <color rgb="FF000000"/>
        <rFont val="Arial Narrow"/>
        <family val="2"/>
      </rPr>
      <t xml:space="preserve"> Gestionar la priorización del Plan Anual de Inversiones.</t>
    </r>
  </si>
  <si>
    <t>Priorización del Plan Anual de Inversiones gestionada.</t>
  </si>
  <si>
    <t>N° de priorizaciones de proyectos de inversión gestionados.</t>
  </si>
  <si>
    <r>
      <rPr>
        <b/>
        <sz val="9"/>
        <color rgb="FF000000"/>
        <rFont val="Century Schoolbook"/>
        <family val="1"/>
      </rPr>
      <t>1.-</t>
    </r>
    <r>
      <rPr>
        <sz val="10"/>
        <color rgb="FF000000"/>
        <rFont val="Arial Narrow"/>
        <family val="2"/>
      </rPr>
      <t xml:space="preserve"> Convocar la actualización y/o presentación de proyectos de inversión.
</t>
    </r>
    <r>
      <rPr>
        <b/>
        <sz val="9"/>
        <color rgb="FF000000"/>
        <rFont val="Century Schoolbook"/>
        <family val="1"/>
      </rPr>
      <t>2.-</t>
    </r>
    <r>
      <rPr>
        <sz val="10"/>
        <color rgb="FF000000"/>
        <rFont val="Arial Narrow"/>
        <family val="2"/>
      </rPr>
      <t xml:space="preserve"> Revisar y validar los proyectos de inversión que cumplan con los requisitos legales y técnicos.
</t>
    </r>
    <r>
      <rPr>
        <b/>
        <sz val="9"/>
        <color rgb="FF000000"/>
        <rFont val="Century Schoolbook"/>
        <family val="1"/>
      </rPr>
      <t>3.-</t>
    </r>
    <r>
      <rPr>
        <sz val="10"/>
        <color rgb="FF000000"/>
        <rFont val="Arial Narrow"/>
        <family val="2"/>
      </rPr>
      <t xml:space="preserve"> Gestionar la aprobación de la priorización de los proyectos de inversión ante el Consejo Universitario.</t>
    </r>
  </si>
  <si>
    <r>
      <rPr>
        <b/>
        <sz val="9"/>
        <color rgb="FF000000"/>
        <rFont val="Century Schoolbook"/>
        <family val="1"/>
      </rPr>
      <t>1.-</t>
    </r>
    <r>
      <rPr>
        <sz val="10"/>
        <color rgb="FF000000"/>
        <rFont val="Arial Narrow"/>
        <family val="2"/>
      </rPr>
      <t xml:space="preserve"> Matriz de priorización de proyectos de inversión.
</t>
    </r>
    <r>
      <rPr>
        <b/>
        <sz val="9"/>
        <color rgb="FF000000"/>
        <rFont val="Century Schoolbook"/>
        <family val="1"/>
      </rPr>
      <t>2.-</t>
    </r>
    <r>
      <rPr>
        <sz val="10"/>
        <color rgb="FF000000"/>
        <rFont val="Arial Narrow"/>
        <family val="2"/>
      </rPr>
      <t xml:space="preserve"> Resolución de aprobación de la priorización de los proyectos de inversión.</t>
    </r>
  </si>
  <si>
    <r>
      <rPr>
        <b/>
        <sz val="9"/>
        <color rgb="FF000000"/>
        <rFont val="Century Schoolbook"/>
        <family val="1"/>
      </rPr>
      <t>4.-</t>
    </r>
    <r>
      <rPr>
        <sz val="10"/>
        <color rgb="FF000000"/>
        <rFont val="Arial Narrow"/>
        <family val="2"/>
      </rPr>
      <t xml:space="preserve"> Gestionar requerimientos de información para el registro de la planificación plurianual de la política pública y/o Programación Anual de la Planificación.</t>
    </r>
  </si>
  <si>
    <t>Planificación plurianual de la política pública y/o Programación Anual de la Planificación registrada.</t>
  </si>
  <si>
    <t>N° de procesos de registro de la planificación plurianual de la política pública y/o programación anual de la planificación gestionados.</t>
  </si>
  <si>
    <r>
      <rPr>
        <b/>
        <sz val="9"/>
        <color rgb="FF000000"/>
        <rFont val="Century Schoolbook"/>
        <family val="1"/>
      </rPr>
      <t>1.-</t>
    </r>
    <r>
      <rPr>
        <sz val="10"/>
        <color rgb="FF000000"/>
        <rFont val="Arial Narrow"/>
        <family val="2"/>
      </rPr>
      <t xml:space="preserve"> Analizar la información a solicitar a los responsables de las metas de la PPPP y PAP.
</t>
    </r>
    <r>
      <rPr>
        <b/>
        <sz val="9"/>
        <color rgb="FF000000"/>
        <rFont val="Century Schoolbook"/>
        <family val="1"/>
      </rPr>
      <t>2.-</t>
    </r>
    <r>
      <rPr>
        <sz val="10"/>
        <color rgb="FF000000"/>
        <rFont val="Arial Narrow"/>
        <family val="2"/>
      </rPr>
      <t xml:space="preserve"> Requerir la información a registrar en la plataforma SIPeIP.
</t>
    </r>
    <r>
      <rPr>
        <b/>
        <sz val="9"/>
        <color rgb="FF000000"/>
        <rFont val="Century Schoolbook"/>
        <family val="1"/>
      </rPr>
      <t>3.-</t>
    </r>
    <r>
      <rPr>
        <sz val="10"/>
        <color rgb="FF000000"/>
        <rFont val="Arial Narrow"/>
        <family val="2"/>
      </rPr>
      <t xml:space="preserve"> Validar y enviar la información registrada en el SIPeIP respecto de la PPPP y PAP.
</t>
    </r>
    <r>
      <rPr>
        <b/>
        <sz val="9"/>
        <color rgb="FF000000"/>
        <rFont val="Century Schoolbook"/>
        <family val="1"/>
      </rPr>
      <t>4.-</t>
    </r>
    <r>
      <rPr>
        <sz val="10"/>
        <color rgb="FF000000"/>
        <rFont val="Arial Narrow"/>
        <family val="2"/>
      </rPr>
      <t xml:space="preserve"> Informar a la máxima autoridad sobre el cumplimiento del proceso.</t>
    </r>
  </si>
  <si>
    <r>
      <rPr>
        <b/>
        <sz val="9"/>
        <color rgb="FF000000"/>
        <rFont val="Century Schoolbook"/>
        <family val="1"/>
      </rPr>
      <t>1.-</t>
    </r>
    <r>
      <rPr>
        <sz val="10"/>
        <color rgb="FF000000"/>
        <rFont val="Arial Narrow"/>
        <family val="2"/>
      </rPr>
      <t xml:space="preserve"> Informe de cumplimiento del proceso Proforma Presupuestaria </t>
    </r>
    <r>
      <rPr>
        <sz val="10"/>
        <color rgb="FF000000"/>
        <rFont val="Century Schoolbook"/>
        <family val="1"/>
      </rPr>
      <t xml:space="preserve">2023 </t>
    </r>
    <r>
      <rPr>
        <sz val="10"/>
        <color rgb="FF000000"/>
        <rFont val="Arial Narrow"/>
        <family val="2"/>
      </rPr>
      <t>- Ámbito Planificación.</t>
    </r>
  </si>
  <si>
    <r>
      <rPr>
        <b/>
        <sz val="9"/>
        <color rgb="FF000000"/>
        <rFont val="Century Schoolbook"/>
        <family val="1"/>
      </rPr>
      <t>5.-</t>
    </r>
    <r>
      <rPr>
        <b/>
        <sz val="10"/>
        <color rgb="FF000000"/>
        <rFont val="Arial Narrow"/>
        <family val="2"/>
      </rPr>
      <t xml:space="preserve"> </t>
    </r>
    <r>
      <rPr>
        <sz val="10"/>
        <color rgb="FF000000"/>
        <rFont val="Arial Narrow"/>
        <family val="2"/>
      </rPr>
      <t>Evaluar planes, programas y proyectos.</t>
    </r>
  </si>
  <si>
    <t>Planes, programas y proyectos evaluados.</t>
  </si>
  <si>
    <t>N° de procesos de evaluación de planes, programas y proyectos evaluados.</t>
  </si>
  <si>
    <r>
      <rPr>
        <b/>
        <sz val="9"/>
        <color rgb="FF000000"/>
        <rFont val="Century Schoolbook"/>
        <family val="1"/>
      </rPr>
      <t>1.-</t>
    </r>
    <r>
      <rPr>
        <sz val="10"/>
        <color rgb="FF000000"/>
        <rFont val="Arial Narrow"/>
        <family val="2"/>
      </rPr>
      <t xml:space="preserve"> Organizar el proceso de evaluación de planes programas y proyectos relacionados con el Plan Anual de Inversiones (</t>
    </r>
    <r>
      <rPr>
        <sz val="10"/>
        <color rgb="FF000000"/>
        <rFont val="Century Schoolbook"/>
        <family val="1"/>
      </rPr>
      <t>1</t>
    </r>
    <r>
      <rPr>
        <sz val="10"/>
        <color rgb="FF000000"/>
        <rFont val="Arial Narrow"/>
        <family val="2"/>
      </rPr>
      <t>), Seguimiento al Cumplimiento de la LOTAIP (</t>
    </r>
    <r>
      <rPr>
        <sz val="10"/>
        <color rgb="FF000000"/>
        <rFont val="Century Schoolbook"/>
        <family val="1"/>
      </rPr>
      <t>10</t>
    </r>
    <r>
      <rPr>
        <sz val="10"/>
        <color rgb="FF000000"/>
        <rFont val="Arial Narrow"/>
        <family val="2"/>
      </rPr>
      <t>) y Rendición Anual de Cuentas (</t>
    </r>
    <r>
      <rPr>
        <sz val="10"/>
        <color rgb="FF000000"/>
        <rFont val="Century Schoolbook"/>
        <family val="1"/>
      </rPr>
      <t>1</t>
    </r>
    <r>
      <rPr>
        <sz val="10"/>
        <color rgb="FF000000"/>
        <rFont val="Arial Narrow"/>
        <family val="2"/>
      </rPr>
      <t xml:space="preserve">).
</t>
    </r>
    <r>
      <rPr>
        <b/>
        <sz val="9"/>
        <color rgb="FF000000"/>
        <rFont val="Century Schoolbook"/>
        <family val="1"/>
      </rPr>
      <t>2.-</t>
    </r>
    <r>
      <rPr>
        <sz val="10"/>
        <color rgb="FF000000"/>
        <rFont val="Arial Narrow"/>
        <family val="2"/>
      </rPr>
      <t xml:space="preserve"> Efectuar la validación de los resultados de evaluación, seguimiento y monitoreo. 
</t>
    </r>
    <r>
      <rPr>
        <b/>
        <sz val="9"/>
        <color rgb="FF000000"/>
        <rFont val="Century Schoolbook"/>
        <family val="1"/>
      </rPr>
      <t>3.-</t>
    </r>
    <r>
      <rPr>
        <sz val="10"/>
        <color rgb="FF000000"/>
        <rFont val="Arial Narrow"/>
        <family val="2"/>
      </rPr>
      <t xml:space="preserve"> Informar los resultados de los procesos de evaluación de planes, programas y proyectos.</t>
    </r>
  </si>
  <si>
    <r>
      <rPr>
        <b/>
        <sz val="9"/>
        <color rgb="FF000000"/>
        <rFont val="Century Schoolbook"/>
        <family val="1"/>
      </rPr>
      <t>1.-</t>
    </r>
    <r>
      <rPr>
        <sz val="10"/>
        <color rgb="FF000000"/>
        <rFont val="Arial Narrow"/>
        <family val="2"/>
      </rPr>
      <t xml:space="preserve"> Informes de los evaluación de planes, programas y proyectos.</t>
    </r>
  </si>
  <si>
    <t>* Econ. Paola Apolo Silva,
  Directora de Planificación
* Econ. Fanny Basilio Banchón,
  Analista de Formulación y Control Presupuestario
* Econ. Gisell Ríos Ríos,
  Analista de Evaluación y Control Operativo
* Lcda. Elizabeth Brito Arias,
  Analista de Planificación</t>
  </si>
  <si>
    <r>
      <rPr>
        <b/>
        <sz val="9"/>
        <color rgb="FF000000"/>
        <rFont val="Century Schoolbook"/>
        <family val="1"/>
      </rPr>
      <t>6.-</t>
    </r>
    <r>
      <rPr>
        <sz val="10"/>
        <color rgb="FF000000"/>
        <rFont val="Arial Narrow"/>
        <family val="2"/>
      </rPr>
      <t xml:space="preserve"> Emitir insumos para la elaboración de la proforma presupuestaria y sus reformas.</t>
    </r>
  </si>
  <si>
    <t xml:space="preserve">Insumos para la elaboración de la proforma presupuestaria y sus reformas emitidos. </t>
  </si>
  <si>
    <t>N° de insumos para la elaboración de la proforma presupuestaria consolidados y entregados.</t>
  </si>
  <si>
    <r>
      <rPr>
        <b/>
        <sz val="9"/>
        <color rgb="FF000000"/>
        <rFont val="Century Schoolbook"/>
        <family val="1"/>
      </rPr>
      <t>1.-</t>
    </r>
    <r>
      <rPr>
        <sz val="10"/>
        <color rgb="FF000000"/>
        <rFont val="Arial Narrow"/>
        <family val="2"/>
      </rPr>
      <t xml:space="preserve"> Organizar el proceso de levantamiento de insumos para la proforma presupuestaria.
</t>
    </r>
    <r>
      <rPr>
        <b/>
        <sz val="9"/>
        <color rgb="FF000000"/>
        <rFont val="Century Schoolbook"/>
        <family val="1"/>
      </rPr>
      <t>2.-</t>
    </r>
    <r>
      <rPr>
        <sz val="10"/>
        <color rgb="FF000000"/>
        <rFont val="Arial Narrow"/>
        <family val="2"/>
      </rPr>
      <t xml:space="preserve"> Consolidar los insumos para el análisis y validación.
</t>
    </r>
    <r>
      <rPr>
        <b/>
        <sz val="9"/>
        <color rgb="FF000000"/>
        <rFont val="Century Schoolbook"/>
        <family val="1"/>
      </rPr>
      <t>3.-</t>
    </r>
    <r>
      <rPr>
        <sz val="10"/>
        <color rgb="FF000000"/>
        <rFont val="Arial Narrow"/>
        <family val="2"/>
      </rPr>
      <t xml:space="preserve"> Informar sobre los resultados del análisis de los insumos para la elaboración de la proforma presupuestaria.</t>
    </r>
  </si>
  <si>
    <r>
      <rPr>
        <b/>
        <sz val="9"/>
        <color rgb="FF000000"/>
        <rFont val="Century Schoolbook"/>
        <family val="1"/>
      </rPr>
      <t>1.-</t>
    </r>
    <r>
      <rPr>
        <sz val="10"/>
        <color rgb="FF000000"/>
        <rFont val="Arial Narrow"/>
        <family val="2"/>
      </rPr>
      <t xml:space="preserve"> Informe Técnico sobre los Insumos para la Proforma Presupuestaria emitido.</t>
    </r>
  </si>
  <si>
    <r>
      <rPr>
        <b/>
        <sz val="9"/>
        <color rgb="FF000000"/>
        <rFont val="Century Schoolbook"/>
        <family val="1"/>
      </rPr>
      <t>7.-</t>
    </r>
    <r>
      <rPr>
        <sz val="10"/>
        <color rgb="FF000000"/>
        <rFont val="Arial Narrow"/>
        <family val="2"/>
      </rPr>
      <t xml:space="preserve"> Coordinar el Proceso de rendición anual de cuentas.</t>
    </r>
  </si>
  <si>
    <t>Rendición anual de cuentas ejecutada.</t>
  </si>
  <si>
    <t>N° de fases del proceso de rendición anual de cuentas ejecutadas.</t>
  </si>
  <si>
    <r>
      <rPr>
        <b/>
        <sz val="9"/>
        <color rgb="FF000000"/>
        <rFont val="Century Schoolbook"/>
        <family val="1"/>
      </rPr>
      <t>1.-</t>
    </r>
    <r>
      <rPr>
        <sz val="10"/>
        <color rgb="FF000000"/>
        <rFont val="Arial Narrow"/>
        <family val="2"/>
      </rPr>
      <t xml:space="preserve"> Gestionar la conformación de la comisión de Rendición de Cuentas.
</t>
    </r>
    <r>
      <rPr>
        <b/>
        <sz val="9"/>
        <color rgb="FF000000"/>
        <rFont val="Century Schoolbook"/>
        <family val="1"/>
      </rPr>
      <t>2.-</t>
    </r>
    <r>
      <rPr>
        <sz val="10"/>
        <color rgb="FF000000"/>
        <rFont val="Arial Narrow"/>
        <family val="2"/>
      </rPr>
      <t xml:space="preserve"> Gestionar la actualización del Procedimiento de Rendición de Cuentas.
</t>
    </r>
    <r>
      <rPr>
        <b/>
        <sz val="9"/>
        <color rgb="FF000000"/>
        <rFont val="Century Schoolbook"/>
        <family val="1"/>
      </rPr>
      <t>3.-</t>
    </r>
    <r>
      <rPr>
        <sz val="10"/>
        <color rgb="FF000000"/>
        <rFont val="Arial Narrow"/>
        <family val="2"/>
      </rPr>
      <t xml:space="preserve"> Dirigir el proceso de levantamiento, análisis y emisión de resultados a presentarse en el informe de Rendición de Cuentas.
</t>
    </r>
    <r>
      <rPr>
        <b/>
        <sz val="9"/>
        <color rgb="FF000000"/>
        <rFont val="Century Schoolbook"/>
        <family val="1"/>
      </rPr>
      <t>4.-</t>
    </r>
    <r>
      <rPr>
        <sz val="10"/>
        <color rgb="FF000000"/>
        <rFont val="Arial Narrow"/>
        <family val="2"/>
      </rPr>
      <t xml:space="preserve"> Presentar ante el Consejo Universitario el informe preliminar de rendición de cuentas.
</t>
    </r>
    <r>
      <rPr>
        <b/>
        <sz val="9"/>
        <color rgb="FF000000"/>
        <rFont val="Century Schoolbook"/>
        <family val="1"/>
      </rPr>
      <t>5.-</t>
    </r>
    <r>
      <rPr>
        <sz val="10"/>
        <color rgb="FF000000"/>
        <rFont val="Arial Narrow"/>
        <family val="2"/>
      </rPr>
      <t xml:space="preserve"> Liderar la ejecución del evento público de deliberación.
</t>
    </r>
    <r>
      <rPr>
        <b/>
        <sz val="9"/>
        <color rgb="FF000000"/>
        <rFont val="Century Schoolbook"/>
        <family val="1"/>
      </rPr>
      <t>6.-</t>
    </r>
    <r>
      <rPr>
        <sz val="10"/>
        <color rgb="FF000000"/>
        <rFont val="Arial Narrow"/>
        <family val="2"/>
      </rPr>
      <t xml:space="preserve"> Gestionar la aprobación del informe final de rendición de cuentas.
</t>
    </r>
    <r>
      <rPr>
        <b/>
        <sz val="9"/>
        <color rgb="FF000000"/>
        <rFont val="Century Schoolbook"/>
        <family val="1"/>
      </rPr>
      <t>7.-</t>
    </r>
    <r>
      <rPr>
        <sz val="10"/>
        <color rgb="FF000000"/>
        <rFont val="Arial Narrow"/>
        <family val="2"/>
      </rPr>
      <t xml:space="preserve"> Verificar el cumplimiento del proceso de registro del informe final de RC en la plataforma del CPCCS.
</t>
    </r>
    <r>
      <rPr>
        <b/>
        <sz val="9"/>
        <color rgb="FF000000"/>
        <rFont val="Century Schoolbook"/>
        <family val="1"/>
      </rPr>
      <t>8.-</t>
    </r>
    <r>
      <rPr>
        <sz val="10"/>
        <color rgb="FF000000"/>
        <rFont val="Arial Narrow"/>
        <family val="2"/>
      </rPr>
      <t xml:space="preserve"> Notificar el cumplimiento del proceso a la máxima autoridad.</t>
    </r>
  </si>
  <si>
    <r>
      <rPr>
        <b/>
        <sz val="9"/>
        <color rgb="FF000000"/>
        <rFont val="Century Schoolbook"/>
        <family val="1"/>
      </rPr>
      <t>1.-</t>
    </r>
    <r>
      <rPr>
        <sz val="10"/>
        <color rgb="FF000000"/>
        <rFont val="Arial Narrow"/>
        <family val="2"/>
      </rPr>
      <t xml:space="preserve"> Informe Final de Rendición de Cuentas aprobado.
</t>
    </r>
    <r>
      <rPr>
        <b/>
        <sz val="9"/>
        <color rgb="FF000000"/>
        <rFont val="Century Schoolbook"/>
        <family val="1"/>
      </rPr>
      <t>2.-</t>
    </r>
    <r>
      <rPr>
        <sz val="10"/>
        <color rgb="FF000000"/>
        <rFont val="Arial Narrow"/>
        <family val="2"/>
      </rPr>
      <t xml:space="preserve"> Reporte del registro del informe de Rendición de Cuentas en la plataforma CPCCS.</t>
    </r>
  </si>
  <si>
    <t>* Econ. Paola Apolo Silva,
  Directora de Planificación
* Econ. Gisell Ríos Ríos,
  Analista de Evaluación y Control Operativo
* Lcda. Elizabeth Brito Arias,
  Analista de Planificación</t>
  </si>
  <si>
    <r>
      <rPr>
        <b/>
        <sz val="9"/>
        <color rgb="FF000000"/>
        <rFont val="Century Schoolbook"/>
        <family val="1"/>
      </rPr>
      <t>8.-</t>
    </r>
    <r>
      <rPr>
        <b/>
        <sz val="10"/>
        <color rgb="FF000000"/>
        <rFont val="Arial Narrow"/>
        <family val="2"/>
      </rPr>
      <t xml:space="preserve"> </t>
    </r>
    <r>
      <rPr>
        <sz val="10"/>
        <color rgb="FF000000"/>
        <rFont val="Arial Narrow"/>
        <family val="2"/>
      </rPr>
      <t>Coordinar el levantamiento de información para el proceso de distribución de recursos.</t>
    </r>
  </si>
  <si>
    <t>Información registrada para el proceso de distribución de recursos y otros fines institucionales.</t>
  </si>
  <si>
    <t>N° de procesos relacionados con la distribución de recursos gestionados.</t>
  </si>
  <si>
    <r>
      <rPr>
        <b/>
        <sz val="9"/>
        <color rgb="FF000000"/>
        <rFont val="Century Schoolbook"/>
        <family val="1"/>
      </rPr>
      <t>1.-</t>
    </r>
    <r>
      <rPr>
        <sz val="10"/>
        <color rgb="FF000000"/>
        <rFont val="Arial Narrow"/>
        <family val="2"/>
      </rPr>
      <t xml:space="preserve"> Organizar el proceso de levantamiento de información para la distribución de recursos.
</t>
    </r>
    <r>
      <rPr>
        <b/>
        <sz val="9"/>
        <color rgb="FF000000"/>
        <rFont val="Century Schoolbook"/>
        <family val="1"/>
      </rPr>
      <t>2.-</t>
    </r>
    <r>
      <rPr>
        <sz val="10"/>
        <color rgb="FF000000"/>
        <rFont val="Arial Narrow"/>
        <family val="2"/>
      </rPr>
      <t xml:space="preserve"> Analizar y hacer seguimiento al proceso de levantamiento, registro y carga de la información en el SIIES.
</t>
    </r>
    <r>
      <rPr>
        <b/>
        <sz val="9"/>
        <color rgb="FF000000"/>
        <rFont val="Century Schoolbook"/>
        <family val="1"/>
      </rPr>
      <t>3.-</t>
    </r>
    <r>
      <rPr>
        <sz val="10"/>
        <color rgb="FF000000"/>
        <rFont val="Arial Narrow"/>
        <family val="2"/>
      </rPr>
      <t xml:space="preserve"> Informar sobre el cumplimiento del proceso y sobre la etapa de corrección.</t>
    </r>
  </si>
  <si>
    <r>
      <rPr>
        <b/>
        <sz val="9"/>
        <color rgb="FF000000"/>
        <rFont val="Century Schoolbook"/>
        <family val="1"/>
      </rPr>
      <t>1.-</t>
    </r>
    <r>
      <rPr>
        <sz val="10"/>
        <color rgb="FF000000"/>
        <rFont val="Arial Narrow"/>
        <family val="2"/>
      </rPr>
      <t xml:space="preserve"> Informes de cumplimento y/o corrección del proceso de distribución de recursos.</t>
    </r>
  </si>
  <si>
    <r>
      <rPr>
        <b/>
        <sz val="9"/>
        <color rgb="FF000000"/>
        <rFont val="Century Schoolbook"/>
        <family val="1"/>
      </rPr>
      <t>9.-</t>
    </r>
    <r>
      <rPr>
        <sz val="10"/>
        <color rgb="FF000000"/>
        <rFont val="Arial Narrow"/>
        <family val="2"/>
      </rPr>
      <t xml:space="preserve"> Emitir informes técnicos para la toma de decisiones de los procesos gobernantes.</t>
    </r>
  </si>
  <si>
    <t>Informes técnicos para la toma de decisiones.</t>
  </si>
  <si>
    <t>N° de informes o criterios técnicos emitidos para la toma de decisiones.</t>
  </si>
  <si>
    <r>
      <rPr>
        <b/>
        <sz val="9"/>
        <color rgb="FF000000"/>
        <rFont val="Century Schoolbook"/>
        <family val="1"/>
      </rPr>
      <t>1.-</t>
    </r>
    <r>
      <rPr>
        <sz val="10"/>
        <color rgb="FF000000"/>
        <rFont val="Arial Narrow"/>
        <family val="2"/>
      </rPr>
      <t xml:space="preserve"> Analizar los requerimientos para la emisión de informes técnicos o en su defecto emitirlos de oficio cuando sea competente.
</t>
    </r>
    <r>
      <rPr>
        <b/>
        <sz val="9"/>
        <color rgb="FF000000"/>
        <rFont val="Century Schoolbook"/>
        <family val="1"/>
      </rPr>
      <t>2.-</t>
    </r>
    <r>
      <rPr>
        <sz val="10"/>
        <color rgb="FF000000"/>
        <rFont val="Arial Narrow"/>
        <family val="2"/>
      </rPr>
      <t xml:space="preserve"> Requerir insumos para la elaboración de informes y/o criterios técnicos.
</t>
    </r>
    <r>
      <rPr>
        <b/>
        <sz val="9"/>
        <color rgb="FF000000"/>
        <rFont val="Century Schoolbook"/>
        <family val="1"/>
      </rPr>
      <t>3.-</t>
    </r>
    <r>
      <rPr>
        <sz val="10"/>
        <color rgb="FF000000"/>
        <rFont val="Arial Narrow"/>
        <family val="2"/>
      </rPr>
      <t xml:space="preserve"> Emitir los informes y/o criterios técnicos para la toma de decisiones.</t>
    </r>
  </si>
  <si>
    <r>
      <rPr>
        <b/>
        <sz val="9"/>
        <color rgb="FF000000"/>
        <rFont val="Century Schoolbook"/>
        <family val="1"/>
      </rPr>
      <t>1.-</t>
    </r>
    <r>
      <rPr>
        <sz val="10"/>
        <color rgb="FF000000"/>
        <rFont val="Arial Narrow"/>
        <family val="2"/>
      </rPr>
      <t xml:space="preserve"> Informes y/o criterios técnicos emitidos.</t>
    </r>
  </si>
  <si>
    <r>
      <rPr>
        <b/>
        <sz val="9"/>
        <color rgb="FF000000"/>
        <rFont val="Century Schoolbook"/>
        <family val="1"/>
      </rPr>
      <t>10.-</t>
    </r>
    <r>
      <rPr>
        <b/>
        <sz val="10"/>
        <color rgb="FF000000"/>
        <rFont val="Arial Narrow"/>
        <family val="2"/>
      </rPr>
      <t xml:space="preserve"> </t>
    </r>
    <r>
      <rPr>
        <sz val="10"/>
        <color rgb="FF000000"/>
        <rFont val="Arial Narrow"/>
        <family val="2"/>
      </rPr>
      <t>Ejecutar las funciones de la presidencia del comité de transparencia.</t>
    </r>
  </si>
  <si>
    <t>Comité de transparencia institucional en funciones.</t>
  </si>
  <si>
    <t>N° de sesiones del Comité de Transparencia ejecutadas para la autorización de la publicación de la información.</t>
  </si>
  <si>
    <r>
      <rPr>
        <b/>
        <sz val="9"/>
        <color rgb="FF000000"/>
        <rFont val="Century Schoolbook"/>
        <family val="1"/>
      </rPr>
      <t>1.-</t>
    </r>
    <r>
      <rPr>
        <sz val="10"/>
        <color rgb="FF000000"/>
        <rFont val="Arial Narrow"/>
        <family val="2"/>
      </rPr>
      <t xml:space="preserve"> Convocar a los miembros del Comité de Transparencia para las sesiones de aprobación de la información a publicarse.
</t>
    </r>
    <r>
      <rPr>
        <b/>
        <sz val="9"/>
        <color rgb="FF000000"/>
        <rFont val="Century Schoolbook"/>
        <family val="1"/>
      </rPr>
      <t>2.-</t>
    </r>
    <r>
      <rPr>
        <sz val="10"/>
        <color rgb="FF000000"/>
        <rFont val="Arial Narrow"/>
        <family val="2"/>
      </rPr>
      <t xml:space="preserve"> Analizar el estado de conformidad/no conformidad de la información entregada por las UPI's en el marco de las sesiones de trabajo del Comité.
</t>
    </r>
    <r>
      <rPr>
        <b/>
        <sz val="9"/>
        <color rgb="FF000000"/>
        <rFont val="Century Schoolbook"/>
        <family val="1"/>
      </rPr>
      <t>3.-</t>
    </r>
    <r>
      <rPr>
        <sz val="10"/>
        <color rgb="FF000000"/>
        <rFont val="Arial Narrow"/>
        <family val="2"/>
      </rPr>
      <t xml:space="preserve"> Notificar a la Dirección de Comunicación sobre las resoluciones del Comité de Transparencia respecto de la autorización para publicar la información en el Portal de Transparencia.
</t>
    </r>
    <r>
      <rPr>
        <b/>
        <sz val="9"/>
        <color rgb="FF000000"/>
        <rFont val="Century Schoolbook"/>
        <family val="1"/>
      </rPr>
      <t>4.-</t>
    </r>
    <r>
      <rPr>
        <sz val="10"/>
        <color rgb="FF000000"/>
        <rFont val="Arial Narrow"/>
        <family val="2"/>
      </rPr>
      <t xml:space="preserve"> Notificar a los miembros del Comité de Transparencia el estado de seguimiento al cumplimiento del Art. </t>
    </r>
    <r>
      <rPr>
        <sz val="10"/>
        <color rgb="FF000000"/>
        <rFont val="Century Schoolbook"/>
        <family val="1"/>
      </rPr>
      <t>7</t>
    </r>
    <r>
      <rPr>
        <sz val="10"/>
        <color rgb="FF000000"/>
        <rFont val="Arial Narrow"/>
        <family val="2"/>
      </rPr>
      <t xml:space="preserve"> de la LOTAIP (mensualmente).</t>
    </r>
  </si>
  <si>
    <r>
      <rPr>
        <b/>
        <sz val="9"/>
        <color rgb="FF000000"/>
        <rFont val="Century Schoolbook"/>
        <family val="1"/>
      </rPr>
      <t>1.-</t>
    </r>
    <r>
      <rPr>
        <sz val="10"/>
        <color rgb="FF000000"/>
        <rFont val="Arial Narrow"/>
        <family val="2"/>
      </rPr>
      <t xml:space="preserve"> Convocatorias a las sesiones de trabajo para autorizar la publicación del la información en el portal de Transparencia.
</t>
    </r>
    <r>
      <rPr>
        <b/>
        <sz val="9"/>
        <color rgb="FF000000"/>
        <rFont val="Century Schoolbook"/>
        <family val="1"/>
      </rPr>
      <t>2.-</t>
    </r>
    <r>
      <rPr>
        <sz val="10"/>
        <color rgb="FF000000"/>
        <rFont val="Arial Narrow"/>
        <family val="2"/>
      </rPr>
      <t xml:space="preserve"> Autorizaciones emitidas a la Dirección de Comunicación para que publique la información en el portal de Transparencia.</t>
    </r>
  </si>
  <si>
    <r>
      <rPr>
        <b/>
        <sz val="9"/>
        <color rgb="FF000000"/>
        <rFont val="Century Schoolbook"/>
        <family val="1"/>
      </rPr>
      <t>11.-</t>
    </r>
    <r>
      <rPr>
        <sz val="10"/>
        <color rgb="FF000000"/>
        <rFont val="Arial Narrow"/>
        <family val="2"/>
      </rPr>
      <t xml:space="preserve"> Entregar la Planificación Operativa Anual y Evaluación de la Planificación Operativa Anual.</t>
    </r>
  </si>
  <si>
    <t>N° de planes operativos anuales y su evaluación entregados de forma oportuna.</t>
  </si>
  <si>
    <r>
      <rPr>
        <b/>
        <sz val="9"/>
        <color rgb="FF000000"/>
        <rFont val="Century Schoolbook"/>
        <family val="1"/>
      </rPr>
      <t>1.-</t>
    </r>
    <r>
      <rPr>
        <sz val="10"/>
        <color rgb="FF000000"/>
        <rFont val="Arial Narrow"/>
        <family val="2"/>
      </rPr>
      <t xml:space="preserve"> Actualizar el POA y registrar los resultados para la evaluación.
</t>
    </r>
    <r>
      <rPr>
        <b/>
        <sz val="9"/>
        <color rgb="FF000000"/>
        <rFont val="Century Schoolbook"/>
        <family val="1"/>
      </rPr>
      <t>2.-</t>
    </r>
    <r>
      <rPr>
        <sz val="10"/>
        <color rgb="FF000000"/>
        <rFont val="Arial Narrow"/>
        <family val="2"/>
      </rPr>
      <t xml:space="preserve"> Remitir el POA para revisión y de igual forma la evaluación.
</t>
    </r>
    <r>
      <rPr>
        <b/>
        <sz val="9"/>
        <color rgb="FF000000"/>
        <rFont val="Century Schoolbook"/>
        <family val="1"/>
      </rPr>
      <t>3.-</t>
    </r>
    <r>
      <rPr>
        <sz val="10"/>
        <color rgb="FF000000"/>
        <rFont val="Arial Narrow"/>
        <family val="2"/>
      </rPr>
      <t xml:space="preserve"> Entregar el POA y su evaluación.</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</si>
  <si>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Notificación de validación del POA.
</t>
    </r>
    <r>
      <rPr>
        <b/>
        <sz val="9"/>
        <color rgb="FF000000"/>
        <rFont val="Century Schoolbook"/>
        <family val="1"/>
      </rPr>
      <t>3.-</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4.-</t>
    </r>
    <r>
      <rPr>
        <sz val="10"/>
        <color rgb="FF000000"/>
        <rFont val="Arial Narrow"/>
        <family val="2"/>
      </rPr>
      <t xml:space="preserve"> Notificación de la validación del POA </t>
    </r>
    <r>
      <rPr>
        <sz val="10"/>
        <color rgb="FF000000"/>
        <rFont val="Century Schoolbook"/>
        <family val="1"/>
      </rPr>
      <t>2022</t>
    </r>
    <r>
      <rPr>
        <sz val="10"/>
        <color rgb="FF000000"/>
        <rFont val="Arial Narrow"/>
        <family val="2"/>
      </rPr>
      <t xml:space="preserve"> (I semestre).
</t>
    </r>
    <r>
      <rPr>
        <b/>
        <sz val="9"/>
        <color rgb="FF000000"/>
        <rFont val="Century Schoolbook"/>
        <family val="1"/>
      </rPr>
      <t>5.-</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6.-</t>
    </r>
    <r>
      <rPr>
        <sz val="10"/>
        <color rgb="FF000000"/>
        <rFont val="Arial Narrow"/>
        <family val="2"/>
      </rPr>
      <t xml:space="preserve"> Evaluación del POA </t>
    </r>
    <r>
      <rPr>
        <sz val="10"/>
        <color rgb="FF000000"/>
        <rFont val="Century Schoolbook"/>
        <family val="1"/>
      </rPr>
      <t>2022</t>
    </r>
    <r>
      <rPr>
        <sz val="10"/>
        <color rgb="FF000000"/>
        <rFont val="Arial Narrow"/>
        <family val="2"/>
      </rPr>
      <t xml:space="preserve"> (II semestre).
</t>
    </r>
    <r>
      <rPr>
        <b/>
        <sz val="9"/>
        <color rgb="FF000000"/>
        <rFont val="Century Schoolbook"/>
        <family val="1"/>
      </rPr>
      <t>7.-</t>
    </r>
    <r>
      <rPr>
        <sz val="10"/>
        <color rgb="FF000000"/>
        <rFont val="Arial Narrow"/>
        <family val="2"/>
      </rPr>
      <t xml:space="preserve"> Notificación de validación de la Evaluación del POA (II semestre).</t>
    </r>
  </si>
  <si>
    <r>
      <rPr>
        <b/>
        <sz val="9"/>
        <color rgb="FF000000"/>
        <rFont val="Century Schoolbook"/>
        <family val="1"/>
      </rPr>
      <t>12.-</t>
    </r>
    <r>
      <rPr>
        <sz val="10"/>
        <color rgb="FF000000"/>
        <rFont val="Arial Narrow"/>
        <family val="2"/>
      </rPr>
      <t xml:space="preserve"> Organizar el Archivo de Gestión.</t>
    </r>
  </si>
  <si>
    <t>N° de registros de procesos o expedientes en el inventario documental.</t>
  </si>
  <si>
    <r>
      <rPr>
        <b/>
        <sz val="9"/>
        <color rgb="FF000000"/>
        <rFont val="Century Schoolbook"/>
        <family val="1"/>
      </rPr>
      <t>1.-</t>
    </r>
    <r>
      <rPr>
        <sz val="10"/>
        <color rgb="FF000000"/>
        <rFont val="Arial Narrow"/>
        <family val="2"/>
      </rPr>
      <t xml:space="preserve"> Organizar el archivo de gestión.
</t>
    </r>
    <r>
      <rPr>
        <b/>
        <sz val="9"/>
        <color rgb="FF000000"/>
        <rFont val="Century Schoolbook"/>
        <family val="1"/>
      </rPr>
      <t>2.-</t>
    </r>
    <r>
      <rPr>
        <sz val="10"/>
        <color rgb="FF000000"/>
        <rFont val="Arial Narrow"/>
        <family val="2"/>
      </rPr>
      <t xml:space="preserve"> Actualizar el inventario documental.</t>
    </r>
  </si>
  <si>
    <r>
      <rPr>
        <b/>
        <sz val="9"/>
        <color rgb="FF000000"/>
        <rFont val="Century Schoolbook"/>
        <family val="1"/>
      </rPr>
      <t>1.-</t>
    </r>
    <r>
      <rPr>
        <sz val="10"/>
        <color rgb="FF000000"/>
        <rFont val="Arial Narrow"/>
        <family val="2"/>
      </rPr>
      <t xml:space="preserve"> Inventario documental actualizado.</t>
    </r>
  </si>
  <si>
    <t>UNIDAD DE PLANIFICACIÓN, EVALUACIÓN Y SEGUIMIENTO</t>
  </si>
  <si>
    <t>4. Actualizar los procesos organizacionales para garantizar el comportamiento sistémico y el ajuste contextual de la institución.</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</si>
  <si>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Elaborar y/o actualizar Propuestas de instructivo, Guías metodológicas o instrumentos de evaluación para el diseño de la planificación estratégica institucional, Planificación Operativa Anual y para el diseño de proyectos de inversión.</t>
    </r>
  </si>
  <si>
    <t>Propuestas de normativa interna y documentos técnicos.</t>
  </si>
  <si>
    <t>N° de Propuestas de Instructivos, Guías Metodológicas o Instrumentos de Evaluación para el Diseño de la Planificación Estratégica Institucional, Planificación Operativa Anual y para el Diseño de Proyectos de Inversión; elaboradas y/o actualizadas.</t>
  </si>
  <si>
    <r>
      <rPr>
        <b/>
        <sz val="9"/>
        <color rgb="FF000000"/>
        <rFont val="Century Schoolbook"/>
        <family val="1"/>
      </rPr>
      <t>1.-</t>
    </r>
    <r>
      <rPr>
        <sz val="10"/>
        <color rgb="FF000000"/>
        <rFont val="Arial Narrow"/>
        <family val="2"/>
      </rPr>
      <t xml:space="preserve"> Revisar cambios en el marco legal y normativo, así como de los resultados de aplicación a nivel institucional.
</t>
    </r>
    <r>
      <rPr>
        <b/>
        <sz val="9"/>
        <color rgb="FF000000"/>
        <rFont val="Century Schoolbook"/>
        <family val="1"/>
      </rPr>
      <t>2.-</t>
    </r>
    <r>
      <rPr>
        <sz val="10"/>
        <color rgb="FF000000"/>
        <rFont val="Arial Narrow"/>
        <family val="2"/>
      </rPr>
      <t xml:space="preserve"> Redactar las propuestas de diseño y/o actualización de instructivos, guías o instrumentos de evaluación.
</t>
    </r>
    <r>
      <rPr>
        <b/>
        <sz val="9"/>
        <color rgb="FF000000"/>
        <rFont val="Century Schoolbook"/>
        <family val="1"/>
      </rPr>
      <t>3.-</t>
    </r>
    <r>
      <rPr>
        <sz val="10"/>
        <color rgb="FF000000"/>
        <rFont val="Arial Narrow"/>
        <family val="2"/>
      </rPr>
      <t xml:space="preserve"> Remitir las propuestas para validación de la Dirección de Planificación.</t>
    </r>
  </si>
  <si>
    <r>
      <rPr>
        <b/>
        <sz val="9"/>
        <color rgb="FF000000"/>
        <rFont val="Century Schoolbook"/>
        <family val="1"/>
      </rPr>
      <t>1.-</t>
    </r>
    <r>
      <rPr>
        <sz val="10"/>
        <color rgb="FF000000"/>
        <rFont val="Arial Narrow"/>
        <family val="2"/>
      </rPr>
      <t xml:space="preserve"> Reporte de elaboración y/o actualización de Propuestas de Instructivos, Guías Metodológicas o Instrumentos de Evaluación para el Diseño de la Planificación Estratégica Institucional, Planificación Operativa Anual y para el Diseño de Proyectos de Inversión.</t>
    </r>
  </si>
  <si>
    <t>* Lcda. Elizabeth Brito Arias,
  Analista Administrativa de Planificación
* Ec. Gisell Ríos Ríos,
  Analista de Evaluación y Control Operativo
* Ec. Eunice Basilio Banchón,
  Analista de Formulación y Control Presupuestario</t>
  </si>
  <si>
    <t>Los Instructivos Metodológicos para la Elaboración del POA y para el Seguimiento y Evaluación de la Planificación Operativa Anual no necesitaron ser actualizados.</t>
  </si>
  <si>
    <r>
      <rPr>
        <b/>
        <sz val="9"/>
        <color rgb="FF000000"/>
        <rFont val="Century Schoolbook"/>
        <family val="1"/>
      </rPr>
      <t>2.-</t>
    </r>
    <r>
      <rPr>
        <sz val="10"/>
        <color rgb="FF000000"/>
        <rFont val="Arial Narrow"/>
        <family val="2"/>
      </rPr>
      <t xml:space="preserve"> Actualizar la información en las matrices y/o módulos de la planificación operativa anual y sus reformas.</t>
    </r>
  </si>
  <si>
    <t>Matrices y/o módulos de la planificación operativa anual actualizados.</t>
  </si>
  <si>
    <t>N° de matrices consolidadas de la planificación operativa anual, actualizadas.</t>
  </si>
  <si>
    <r>
      <rPr>
        <b/>
        <sz val="9"/>
        <color rgb="FF000000"/>
        <rFont val="Century Schoolbook"/>
        <family val="1"/>
      </rPr>
      <t xml:space="preserve">1.- </t>
    </r>
    <r>
      <rPr>
        <sz val="10"/>
        <color rgb="FF000000"/>
        <rFont val="Arial Narrow"/>
        <family val="2"/>
      </rPr>
      <t>Realizar capacitaciones a la unidades académicas y administrativas para las elaboración del POA.</t>
    </r>
    <r>
      <rPr>
        <b/>
        <sz val="9"/>
        <color rgb="FF000000"/>
        <rFont val="Century Schoolbook"/>
        <family val="1"/>
      </rPr>
      <t xml:space="preserve">
2.-</t>
    </r>
    <r>
      <rPr>
        <sz val="10"/>
        <color rgb="FF000000"/>
        <rFont val="Arial Narrow"/>
        <family val="2"/>
      </rPr>
      <t xml:space="preserve"> Receptar los archivos y revisar los archivos del POA a nivel institucional.
</t>
    </r>
    <r>
      <rPr>
        <b/>
        <sz val="9"/>
        <color rgb="FF000000"/>
        <rFont val="Century Schoolbook"/>
        <family val="1"/>
      </rPr>
      <t>3.-</t>
    </r>
    <r>
      <rPr>
        <sz val="10"/>
        <color rgb="FF000000"/>
        <rFont val="Arial Narrow"/>
        <family val="2"/>
      </rPr>
      <t xml:space="preserve"> Emitir observaciones para corrección (si aplica), previa revisión de la Dirección de Planificación.
</t>
    </r>
    <r>
      <rPr>
        <b/>
        <sz val="9"/>
        <color rgb="FF000000"/>
        <rFont val="Century Schoolbook"/>
        <family val="1"/>
      </rPr>
      <t>4.-</t>
    </r>
    <r>
      <rPr>
        <sz val="10"/>
        <color rgb="FF000000"/>
        <rFont val="Arial Narrow"/>
        <family val="2"/>
      </rPr>
      <t xml:space="preserve"> Recopilar los POAS corregidos para validación por parte de la Dirección de Planificación.
</t>
    </r>
    <r>
      <rPr>
        <b/>
        <sz val="9"/>
        <color rgb="FF000000"/>
        <rFont val="Century Schoolbook"/>
        <family val="1"/>
      </rPr>
      <t>5.-</t>
    </r>
    <r>
      <rPr>
        <sz val="10"/>
        <color rgb="FF000000"/>
        <rFont val="Arial Narrow"/>
        <family val="2"/>
      </rPr>
      <t xml:space="preserve"> Remitir los POAS y sus ajustes corregidos para validación de la Dirección de Planificación.</t>
    </r>
  </si>
  <si>
    <r>
      <rPr>
        <b/>
        <sz val="9"/>
        <color rgb="FF000000"/>
        <rFont val="Century Schoolbook"/>
        <family val="1"/>
      </rPr>
      <t>1.-</t>
    </r>
    <r>
      <rPr>
        <sz val="10"/>
        <color rgb="FF000000"/>
        <rFont val="Arial Narrow"/>
        <family val="2"/>
      </rPr>
      <t xml:space="preserve"> Matrices de la planificación operativa anual y sus reformas.
</t>
    </r>
    <r>
      <rPr>
        <b/>
        <sz val="9"/>
        <color rgb="FF000000"/>
        <rFont val="Century Schoolbook"/>
        <family val="1"/>
      </rPr>
      <t>2.-</t>
    </r>
    <r>
      <rPr>
        <sz val="10"/>
        <color rgb="FF000000"/>
        <rFont val="Arial Narrow"/>
        <family val="2"/>
      </rPr>
      <t xml:space="preserve"> Registro de firmas de personas asesoradas dentro y fuera de la Dirección de Planificación.</t>
    </r>
  </si>
  <si>
    <t>* Ec. Eunice Basilio Banchón,
  Analista de Formulación y Control Presupuestario</t>
  </si>
  <si>
    <t>Las matrices de la Planificación Operativa Anual están consolidadas por Programas Presupuestarios.</t>
  </si>
  <si>
    <r>
      <rPr>
        <b/>
        <sz val="9"/>
        <color rgb="FF000000"/>
        <rFont val="Century Schoolbook"/>
        <family val="1"/>
      </rPr>
      <t>3.-</t>
    </r>
    <r>
      <rPr>
        <sz val="10"/>
        <color rgb="FF000000"/>
        <rFont val="Arial Narrow"/>
        <family val="2"/>
      </rPr>
      <t xml:space="preserve"> Registrar y evaluar la planificación plurianual de la política pública y/o programación anual de la planificación, y de los proyectos de inversión, en la plataforma informática del órgano rector de la planificación e inversión pública.</t>
    </r>
  </si>
  <si>
    <t>Planificación plurianual de la política pública y/o programación anual de la planificación, y de los proyectos de inversión; registrada y evaluada.</t>
  </si>
  <si>
    <t>N° de registros de metas y registro de resultados para la evaluación de la Planificación Institucional (PI), Programación Anual de la Planificación (PAP) y de los proyectos de inversión, efectuados en la plataforma informática del órgano rector de la planificación e inversión pública.</t>
  </si>
  <si>
    <r>
      <rPr>
        <b/>
        <sz val="9"/>
        <color rgb="FF000000"/>
        <rFont val="Century Schoolbook"/>
        <family val="1"/>
      </rPr>
      <t>1.-</t>
    </r>
    <r>
      <rPr>
        <sz val="10"/>
        <color rgb="FF000000"/>
        <rFont val="Arial Narrow"/>
        <family val="2"/>
      </rPr>
      <t xml:space="preserve"> Elaborar reporte de datos a solicitar respecto de la información para el registro de metas de la Planificación Institucional (PI), la Programación Anual de la Planificación (PAP) y su evaluación.
</t>
    </r>
    <r>
      <rPr>
        <b/>
        <sz val="9"/>
        <color rgb="FF000000"/>
        <rFont val="Century Schoolbook"/>
        <family val="1"/>
      </rPr>
      <t>2.-</t>
    </r>
    <r>
      <rPr>
        <sz val="10"/>
        <color rgb="FF000000"/>
        <rFont val="Arial Narrow"/>
        <family val="2"/>
      </rPr>
      <t xml:space="preserve"> Receptar y analizar la información presentada por las dependencias responsables.
</t>
    </r>
    <r>
      <rPr>
        <b/>
        <sz val="9"/>
        <color rgb="FF000000"/>
        <rFont val="Century Schoolbook"/>
        <family val="1"/>
      </rPr>
      <t>3.-</t>
    </r>
    <r>
      <rPr>
        <sz val="10"/>
        <color rgb="FF000000"/>
        <rFont val="Arial Narrow"/>
        <family val="2"/>
      </rPr>
      <t xml:space="preserve"> Registrar la información respecto a las metas planificadas para la PI, para la PAP y su evaluación.
</t>
    </r>
    <r>
      <rPr>
        <b/>
        <sz val="9"/>
        <color rgb="FF000000"/>
        <rFont val="Century Schoolbook"/>
        <family val="1"/>
      </rPr>
      <t>4.-</t>
    </r>
    <r>
      <rPr>
        <sz val="10"/>
        <color rgb="FF000000"/>
        <rFont val="Arial Narrow"/>
        <family val="2"/>
      </rPr>
      <t xml:space="preserve"> Notificar a la Dirección de Planificación la culminación de la fase de registro de la PI, la PAP y su evaluación, para validación.</t>
    </r>
  </si>
  <si>
    <r>
      <rPr>
        <b/>
        <sz val="9"/>
        <color rgb="FF000000"/>
        <rFont val="Century Schoolbook"/>
        <family val="1"/>
      </rPr>
      <t>1.-</t>
    </r>
    <r>
      <rPr>
        <sz val="10"/>
        <color rgb="FF000000"/>
        <rFont val="Arial Narrow"/>
        <family val="2"/>
      </rPr>
      <t xml:space="preserve"> Reporte del registro de la Planificación Institucional, Programación Anual de la Planificación (Gasto Permanente y Gasto No Permanente (proyectos de inversión) y sus evaluaciones.</t>
    </r>
  </si>
  <si>
    <t>004 730601 0701 202</t>
  </si>
  <si>
    <t>Consultoría</t>
  </si>
  <si>
    <t>83 004</t>
  </si>
  <si>
    <t>GASTO DE INVERSIÓN</t>
  </si>
  <si>
    <t>Proyecto de Inversión: Estudios y diseños para la construcción, adecuación y equipamiento de edificio del CRAI.</t>
  </si>
  <si>
    <r>
      <rPr>
        <b/>
        <sz val="9"/>
        <color rgb="FF000000"/>
        <rFont val="Century Schoolbook"/>
        <family val="1"/>
      </rPr>
      <t>4.-</t>
    </r>
    <r>
      <rPr>
        <sz val="10"/>
        <color rgb="FF000000"/>
        <rFont val="Arial Narrow"/>
        <family val="2"/>
      </rPr>
      <t xml:space="preserve"> Emitir reportes de resultados de la evaluación de planes, programas, proyectos y del proceso de rendición anual de cuentas.</t>
    </r>
  </si>
  <si>
    <t>Reportes de resultados de la evaluación de planes, programas, proyectos y del proceso de rendición anual de cuentas, emitidos.</t>
  </si>
  <si>
    <t>N° de reportes de evaluación de planes, programas y proyectos y del proceso de rendición de cuentas emitidos para validación.</t>
  </si>
  <si>
    <r>
      <rPr>
        <b/>
        <sz val="9"/>
        <color rgb="FF000000"/>
        <rFont val="Century Schoolbook"/>
        <family val="1"/>
      </rPr>
      <t>1.-</t>
    </r>
    <r>
      <rPr>
        <sz val="10"/>
        <color rgb="FF000000"/>
        <rFont val="Arial Narrow"/>
        <family val="2"/>
      </rPr>
      <t xml:space="preserve"> Receptar información por parte de las dependencias.
</t>
    </r>
    <r>
      <rPr>
        <b/>
        <sz val="9"/>
        <color rgb="FF000000"/>
        <rFont val="Century Schoolbook"/>
        <family val="1"/>
      </rPr>
      <t>2.-</t>
    </r>
    <r>
      <rPr>
        <sz val="10"/>
        <color rgb="FF000000"/>
        <rFont val="Arial Narrow"/>
        <family val="2"/>
      </rPr>
      <t xml:space="preserve"> Efectuar el análisis de los resultados.
</t>
    </r>
    <r>
      <rPr>
        <b/>
        <sz val="9"/>
        <color rgb="FF000000"/>
        <rFont val="Century Schoolbook"/>
        <family val="1"/>
      </rPr>
      <t>3.-</t>
    </r>
    <r>
      <rPr>
        <sz val="10"/>
        <color rgb="FF000000"/>
        <rFont val="Arial Narrow"/>
        <family val="2"/>
      </rPr>
      <t xml:space="preserve"> Ingresar información de seguimiento a Planes, Programas, Proyectos y Rendición de Cuentas en los respectivos instrumentos de evaluación.
</t>
    </r>
    <r>
      <rPr>
        <b/>
        <sz val="9"/>
        <color rgb="FF000000"/>
        <rFont val="Century Schoolbook"/>
        <family val="1"/>
      </rPr>
      <t>4.-</t>
    </r>
    <r>
      <rPr>
        <sz val="10"/>
        <color rgb="FF000000"/>
        <rFont val="Arial Narrow"/>
        <family val="2"/>
      </rPr>
      <t xml:space="preserve"> Emitir reportes de evaluación de planes, programas, proyectos y del proceso de rendición de cuentas, para validación.</t>
    </r>
  </si>
  <si>
    <r>
      <rPr>
        <b/>
        <sz val="9"/>
        <color rgb="FF000000"/>
        <rFont val="Century Schoolbook"/>
        <family val="1"/>
      </rPr>
      <t>1.-</t>
    </r>
    <r>
      <rPr>
        <sz val="10"/>
        <color rgb="FF000000"/>
        <rFont val="Arial Narrow"/>
        <family val="2"/>
      </rPr>
      <t xml:space="preserve"> Reportes de resultados de la evaluación de planes, programas, proyectos y del proceso de rendición anual de cuentas.</t>
    </r>
  </si>
  <si>
    <t>* Ec. Gisell Ríos Ríos,
  Analista de Evaluación y Control Operativo
* Ec. Eunice Basilio Banchón,
  Analista de Formulación y Control Presupuestario</t>
  </si>
  <si>
    <r>
      <rPr>
        <b/>
        <sz val="10"/>
        <color rgb="FF000000"/>
        <rFont val="Century Schoolbook"/>
        <family val="1"/>
      </rPr>
      <t>1</t>
    </r>
    <r>
      <rPr>
        <b/>
        <sz val="10"/>
        <color rgb="FF000000"/>
        <rFont val="Arial Narrow"/>
        <family val="2"/>
      </rPr>
      <t xml:space="preserve">er semestre:
</t>
    </r>
    <r>
      <rPr>
        <sz val="10"/>
        <color rgb="FF000000"/>
        <rFont val="Century Schoolbook"/>
        <family val="1"/>
      </rPr>
      <t>1</t>
    </r>
    <r>
      <rPr>
        <sz val="10"/>
        <color rgb="FF000000"/>
        <rFont val="Arial Narrow"/>
        <family val="2"/>
      </rPr>
      <t xml:space="preserve"> Proceso de Rendición de Cuentas
</t>
    </r>
    <r>
      <rPr>
        <sz val="10"/>
        <color rgb="FF000000"/>
        <rFont val="Century Schoolbook"/>
        <family val="1"/>
      </rPr>
      <t>1</t>
    </r>
    <r>
      <rPr>
        <sz val="10"/>
        <color rgb="FF000000"/>
        <rFont val="Arial Narrow"/>
        <family val="2"/>
      </rPr>
      <t xml:space="preserve"> Evaluación de Proyectos (</t>
    </r>
    <r>
      <rPr>
        <sz val="10"/>
        <color rgb="FF000000"/>
        <rFont val="Century Schoolbook"/>
        <family val="1"/>
      </rPr>
      <t>2</t>
    </r>
    <r>
      <rPr>
        <sz val="10"/>
        <color rgb="FF000000"/>
        <rFont val="Arial Narrow"/>
        <family val="2"/>
      </rPr>
      <t xml:space="preserve">do semestre del año anterior)
</t>
    </r>
    <r>
      <rPr>
        <b/>
        <sz val="10"/>
        <color rgb="FF000000"/>
        <rFont val="Century Schoolbook"/>
        <family val="1"/>
      </rPr>
      <t>2</t>
    </r>
    <r>
      <rPr>
        <b/>
        <sz val="10"/>
        <color rgb="FF000000"/>
        <rFont val="Arial Narrow"/>
        <family val="2"/>
      </rPr>
      <t xml:space="preserve">do semestre:
</t>
    </r>
    <r>
      <rPr>
        <sz val="10"/>
        <color rgb="FF000000"/>
        <rFont val="Century Schoolbook"/>
        <family val="1"/>
      </rPr>
      <t>1</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institucional.
</t>
    </r>
    <r>
      <rPr>
        <sz val="10"/>
        <color rgb="FF000000"/>
        <rFont val="Century Schoolbook"/>
        <family val="1"/>
      </rPr>
      <t>1</t>
    </r>
    <r>
      <rPr>
        <sz val="10"/>
        <color rgb="FF000000"/>
        <rFont val="Arial Narrow"/>
        <family val="2"/>
      </rPr>
      <t xml:space="preserve"> Evaluación de Proyectos (</t>
    </r>
    <r>
      <rPr>
        <sz val="10"/>
        <color rgb="FF000000"/>
        <rFont val="Century Schoolbook"/>
        <family val="1"/>
      </rPr>
      <t>1</t>
    </r>
    <r>
      <rPr>
        <sz val="10"/>
        <color rgb="FF000000"/>
        <rFont val="Arial Narrow"/>
        <family val="2"/>
      </rPr>
      <t>er semestre del año en curso)</t>
    </r>
  </si>
  <si>
    <r>
      <rPr>
        <b/>
        <sz val="9"/>
        <color rgb="FF000000"/>
        <rFont val="Century Schoolbook"/>
        <family val="1"/>
      </rPr>
      <t>5.-</t>
    </r>
    <r>
      <rPr>
        <sz val="10"/>
        <color rgb="FF000000"/>
        <rFont val="Arial Narrow"/>
        <family val="2"/>
      </rPr>
      <t xml:space="preserve"> Aplicar el Control Interno al levantamiento de información para el proceso de distribución de recursos.</t>
    </r>
  </si>
  <si>
    <t>Control Interno al levantamiento de información para el proceso de distribución de recursos aplicado.</t>
  </si>
  <si>
    <t>N° de controles aplicados al levantamiento de información para el proceso de distribución de recursos.</t>
  </si>
  <si>
    <r>
      <rPr>
        <b/>
        <sz val="9"/>
        <color rgb="FF000000"/>
        <rFont val="Century Schoolbook"/>
        <family val="1"/>
      </rPr>
      <t>1.-</t>
    </r>
    <r>
      <rPr>
        <sz val="10"/>
        <color rgb="FF000000"/>
        <rFont val="Arial Narrow"/>
        <family val="2"/>
      </rPr>
      <t xml:space="preserve"> Recibir capacitación y analizar los instructivos de carga emitidos por los entes rectores del proceso de distribución de recursos.
</t>
    </r>
    <r>
      <rPr>
        <b/>
        <sz val="9"/>
        <color rgb="FF000000"/>
        <rFont val="Century Schoolbook"/>
        <family val="1"/>
      </rPr>
      <t>2.-</t>
    </r>
    <r>
      <rPr>
        <sz val="10"/>
        <color rgb="FF000000"/>
        <rFont val="Arial Narrow"/>
        <family val="2"/>
      </rPr>
      <t xml:space="preserve"> Asesorar a los responsables institucionales de carga y/o registro de la información en la plataforma gubernamental dispuesta para el efecto.
</t>
    </r>
    <r>
      <rPr>
        <b/>
        <sz val="9"/>
        <color rgb="FF000000"/>
        <rFont val="Century Schoolbook"/>
        <family val="1"/>
      </rPr>
      <t>3.-</t>
    </r>
    <r>
      <rPr>
        <sz val="10"/>
        <color rgb="FF000000"/>
        <rFont val="Arial Narrow"/>
        <family val="2"/>
      </rPr>
      <t xml:space="preserve"> Gestionar absolución de consultas ante la mesa de ayuda.
</t>
    </r>
    <r>
      <rPr>
        <b/>
        <sz val="9"/>
        <color rgb="FF000000"/>
        <rFont val="Century Schoolbook"/>
        <family val="1"/>
      </rPr>
      <t>4.-</t>
    </r>
    <r>
      <rPr>
        <sz val="10"/>
        <color rgb="FF000000"/>
        <rFont val="Arial Narrow"/>
        <family val="2"/>
      </rPr>
      <t xml:space="preserve"> Efectuar el seguimiento y control a la carga y/o registro de información.
</t>
    </r>
    <r>
      <rPr>
        <b/>
        <sz val="9"/>
        <color rgb="FF000000"/>
        <rFont val="Century Schoolbook"/>
        <family val="1"/>
      </rPr>
      <t>5.-</t>
    </r>
    <r>
      <rPr>
        <sz val="10"/>
        <color rgb="FF000000"/>
        <rFont val="Arial Narrow"/>
        <family val="2"/>
      </rPr>
      <t xml:space="preserve"> Emitir reportes de seguimiento para validación de la Dirección de Planificación.</t>
    </r>
  </si>
  <si>
    <r>
      <rPr>
        <b/>
        <sz val="9"/>
        <color rgb="FF000000"/>
        <rFont val="Century Schoolbook"/>
        <family val="1"/>
      </rPr>
      <t>1.-</t>
    </r>
    <r>
      <rPr>
        <sz val="10"/>
        <color rgb="FF000000"/>
        <rFont val="Arial Narrow"/>
        <family val="2"/>
      </rPr>
      <t xml:space="preserve"> Reportes de control interno de la incorporación de la información en la plataforma gubernamental dispuesta para el efecto, para el proceso de distribución de recursos.</t>
    </r>
  </si>
  <si>
    <r>
      <rPr>
        <b/>
        <sz val="9"/>
        <color rgb="FF000000"/>
        <rFont val="Century Schoolbook"/>
        <family val="1"/>
      </rPr>
      <t>6.-</t>
    </r>
    <r>
      <rPr>
        <sz val="10"/>
        <color rgb="FF000000"/>
        <rFont val="Arial Narrow"/>
        <family val="2"/>
      </rPr>
      <t xml:space="preserve"> Emitir reportes para la elaboración de informes técnicos solicitados a la Dirección de Planificación.</t>
    </r>
  </si>
  <si>
    <t>Reportes para la elaboración de informes técnicos solicitados a la Dirección de Planificación emitidos.</t>
  </si>
  <si>
    <t>N° de insumos emitidos para la elaboración de informes técnicos solicitados a la Dirección de Planificación (Techos Presupuestarios).</t>
  </si>
  <si>
    <r>
      <rPr>
        <b/>
        <sz val="9"/>
        <color rgb="FF000000"/>
        <rFont val="Century Schoolbook"/>
        <family val="1"/>
      </rPr>
      <t>1.-</t>
    </r>
    <r>
      <rPr>
        <sz val="10"/>
        <color rgb="FF000000"/>
        <rFont val="Arial Narrow"/>
        <family val="2"/>
      </rPr>
      <t xml:space="preserve"> Analizar la información receptada o remitida por gestión de la Dirección de Planificación o Dirección Financiera.
</t>
    </r>
    <r>
      <rPr>
        <b/>
        <sz val="9"/>
        <color rgb="FF000000"/>
        <rFont val="Century Schoolbook"/>
        <family val="1"/>
      </rPr>
      <t>2.-</t>
    </r>
    <r>
      <rPr>
        <sz val="10"/>
        <color rgb="FF000000"/>
        <rFont val="Arial Narrow"/>
        <family val="2"/>
      </rPr>
      <t xml:space="preserve"> Elaborar los Techos Presupuestarios conforme a las Reformas Presupuestarias realizadas.
</t>
    </r>
    <r>
      <rPr>
        <b/>
        <sz val="9"/>
        <color rgb="FF000000"/>
        <rFont val="Century Schoolbook"/>
        <family val="1"/>
      </rPr>
      <t>3.-</t>
    </r>
    <r>
      <rPr>
        <sz val="10"/>
        <color rgb="FF000000"/>
        <rFont val="Arial Narrow"/>
        <family val="2"/>
      </rPr>
      <t xml:space="preserve"> Remitir los Techos Presupuestario para revisión y/o validación de la Dirección de Planificación y efectuar correcciones (si aplica).</t>
    </r>
  </si>
  <si>
    <r>
      <rPr>
        <b/>
        <sz val="9"/>
        <color rgb="FF000000"/>
        <rFont val="Century Schoolbook"/>
        <family val="1"/>
      </rPr>
      <t>1.-</t>
    </r>
    <r>
      <rPr>
        <sz val="10"/>
        <color rgb="FF000000"/>
        <rFont val="Arial Narrow"/>
        <family val="2"/>
      </rPr>
      <t xml:space="preserve"> Techos Presupuestarios solicitados a la Dirección de Planificación.</t>
    </r>
  </si>
  <si>
    <t>Corresponde a la elaboración de los Techos Presupuestarios conforme a las Reformas que se hagan.</t>
  </si>
  <si>
    <r>
      <rPr>
        <b/>
        <sz val="9"/>
        <color rgb="FF000000"/>
        <rFont val="Century Schoolbook"/>
        <family val="1"/>
      </rPr>
      <t>7.-</t>
    </r>
    <r>
      <rPr>
        <sz val="10"/>
        <color rgb="FF000000"/>
        <rFont val="Arial Narrow"/>
        <family val="2"/>
      </rPr>
      <t xml:space="preserve"> Emitir la Plantilla de monitoreo al cumplimiento de la Ley Orgánica de Transparencia y Acceso a la Información Pública en la UTMACH.</t>
    </r>
  </si>
  <si>
    <t>Plantilla de monitoreo al cumplimiento de la Ley Orgánica de Transparencia y Acceso a la Información Pública en la UTMACH emitida.</t>
  </si>
  <si>
    <t>N° de Plantillas emitidas de monitoreo al cumplimiento de la Ley Orgánica de Transparencia y Acceso a la Información Pública en la UTMACH.</t>
  </si>
  <si>
    <r>
      <rPr>
        <b/>
        <sz val="9"/>
        <color rgb="FF000000"/>
        <rFont val="Century Schoolbook"/>
        <family val="1"/>
      </rPr>
      <t>1.-</t>
    </r>
    <r>
      <rPr>
        <sz val="10"/>
        <color rgb="FF000000"/>
        <rFont val="Arial Narrow"/>
        <family val="2"/>
      </rPr>
      <t xml:space="preserve"> Receptar y verificar el cumplimiento de los literales conforme al instructivo y en aplicación de los parámetros de valoración emitidos por la Defensoría del Pueblo.
</t>
    </r>
    <r>
      <rPr>
        <b/>
        <sz val="9"/>
        <color rgb="FF000000"/>
        <rFont val="Century Schoolbook"/>
        <family val="1"/>
      </rPr>
      <t>2.-</t>
    </r>
    <r>
      <rPr>
        <sz val="10"/>
        <color rgb="FF000000"/>
        <rFont val="Arial Narrow"/>
        <family val="2"/>
      </rPr>
      <t xml:space="preserve"> Asesorar a los responsables de las UPI's para corrección de observaciones emitidas producto del monitoreo (si aplica).
</t>
    </r>
    <r>
      <rPr>
        <b/>
        <sz val="9"/>
        <color rgb="FF000000"/>
        <rFont val="Century Schoolbook"/>
        <family val="1"/>
      </rPr>
      <t>3.-</t>
    </r>
    <r>
      <rPr>
        <sz val="10"/>
        <color rgb="FF000000"/>
        <rFont val="Arial Narrow"/>
        <family val="2"/>
      </rPr>
      <t xml:space="preserve"> Notificar por correo electrónico el estado de conformidad de cada literal.
</t>
    </r>
    <r>
      <rPr>
        <b/>
        <sz val="9"/>
        <color rgb="FF000000"/>
        <rFont val="Century Schoolbook"/>
        <family val="1"/>
      </rPr>
      <t xml:space="preserve">4.- </t>
    </r>
    <r>
      <rPr>
        <sz val="10"/>
        <color rgb="FF000000"/>
        <rFont val="Arial Narrow"/>
        <family val="2"/>
      </rPr>
      <t xml:space="preserve">Revisar el portal de transparencia institucional en la página web oficial.
</t>
    </r>
    <r>
      <rPr>
        <b/>
        <sz val="9"/>
        <color rgb="FF000000"/>
        <rFont val="Century Schoolbook"/>
        <family val="1"/>
      </rPr>
      <t>5.-</t>
    </r>
    <r>
      <rPr>
        <sz val="10"/>
        <color rgb="FF000000"/>
        <rFont val="Arial Narrow"/>
        <family val="2"/>
      </rPr>
      <t xml:space="preserve"> Emitir las plantillas de monitoreo de cumplimiento a la LOTAIP para validación de la Dirección de Planificación.</t>
    </r>
  </si>
  <si>
    <r>
      <rPr>
        <b/>
        <sz val="9"/>
        <color rgb="FF000000"/>
        <rFont val="Century Schoolbook"/>
        <family val="1"/>
      </rPr>
      <t>1.-</t>
    </r>
    <r>
      <rPr>
        <sz val="10"/>
        <color rgb="FF000000"/>
        <rFont val="Arial Narrow"/>
        <family val="2"/>
      </rPr>
      <t xml:space="preserve"> Reporte mensual de los resultados de monitoreo al cumplimiento de la Ley Orgánica de Transparencia y Acceso a la Información Pública en la UTMACH.</t>
    </r>
  </si>
  <si>
    <t>* Ec. Gisell Ríos Ríos,
  Analista de Evaluación y Control Operativo</t>
  </si>
  <si>
    <r>
      <rPr>
        <b/>
        <sz val="9"/>
        <color rgb="FF000000"/>
        <rFont val="Century Schoolbook"/>
        <family val="1"/>
      </rPr>
      <t>8.-</t>
    </r>
    <r>
      <rPr>
        <sz val="10"/>
        <color rgb="FF000000"/>
        <rFont val="Arial Narrow"/>
        <family val="2"/>
      </rPr>
      <t xml:space="preserve"> Entregar la Planificación Operativa Anual y Evaluación de la Planificación Operativa Anual.</t>
    </r>
  </si>
  <si>
    <t>N° de documentos de planificación operativa anual y evaluaciones de la planificación operativa anual entregadas oportunamente.</t>
  </si>
  <si>
    <r>
      <rPr>
        <b/>
        <sz val="9"/>
        <color rgb="FF000000"/>
        <rFont val="Century Schoolbook"/>
        <family val="1"/>
      </rPr>
      <t>1.-</t>
    </r>
    <r>
      <rPr>
        <sz val="10"/>
        <color rgb="FF000000"/>
        <rFont val="Arial Narrow"/>
        <family val="2"/>
      </rPr>
      <t xml:space="preserve"> Elaborar y presentar la planificación operativa anual y sus evaluaciones.
</t>
    </r>
    <r>
      <rPr>
        <b/>
        <sz val="9"/>
        <color rgb="FF000000"/>
        <rFont val="Century Schoolbook"/>
        <family val="1"/>
      </rPr>
      <t>2.-</t>
    </r>
    <r>
      <rPr>
        <sz val="10"/>
        <color rgb="FF000000"/>
        <rFont val="Arial Narrow"/>
        <family val="2"/>
      </rPr>
      <t xml:space="preserve"> Efectuar los respectivos cambios o ajustes.
</t>
    </r>
    <r>
      <rPr>
        <b/>
        <sz val="9"/>
        <color rgb="FF000000"/>
        <rFont val="Century Schoolbook"/>
        <family val="1"/>
      </rPr>
      <t>3.-</t>
    </r>
    <r>
      <rPr>
        <sz val="10"/>
        <color rgb="FF000000"/>
        <rFont val="Arial Narrow"/>
        <family val="2"/>
      </rPr>
      <t xml:space="preserve"> Notificar oficialmente los cambios efectuados.</t>
    </r>
  </si>
  <si>
    <r>
      <rPr>
        <b/>
        <sz val="9"/>
        <color rgb="FF000000"/>
        <rFont val="Century Schoolbook"/>
        <family val="1"/>
      </rPr>
      <t>1.-</t>
    </r>
    <r>
      <rPr>
        <sz val="10"/>
        <color rgb="FF000000"/>
        <rFont val="Arial Narrow"/>
        <family val="2"/>
      </rPr>
      <t xml:space="preserve"> Plan Operativo Anual.
</t>
    </r>
    <r>
      <rPr>
        <b/>
        <sz val="9"/>
        <color rgb="FF000000"/>
        <rFont val="Century Schoolbook"/>
        <family val="1"/>
      </rPr>
      <t>2.-</t>
    </r>
    <r>
      <rPr>
        <sz val="10"/>
        <color rgb="FF000000"/>
        <rFont val="Arial Narrow"/>
        <family val="2"/>
      </rPr>
      <t xml:space="preserve"> Evaluaciones semestrales del POA.
</t>
    </r>
    <r>
      <rPr>
        <b/>
        <sz val="9"/>
        <color rgb="FF000000"/>
        <rFont val="Century Schoolbook"/>
        <family val="1"/>
      </rPr>
      <t>3.-</t>
    </r>
    <r>
      <rPr>
        <sz val="10"/>
        <color rgb="FF000000"/>
        <rFont val="Arial Narrow"/>
        <family val="2"/>
      </rPr>
      <t xml:space="preserve"> Evidencias subidas en google drive que justifican la ejecución de las Metas Operativas de la UPES.</t>
    </r>
  </si>
  <si>
    <r>
      <rPr>
        <b/>
        <sz val="10"/>
        <color rgb="FF000000"/>
        <rFont val="Century Schoolbook"/>
        <family val="1"/>
      </rPr>
      <t>1</t>
    </r>
    <r>
      <rPr>
        <b/>
        <sz val="10"/>
        <color rgb="FF000000"/>
        <rFont val="Arial Narrow"/>
        <family val="2"/>
      </rPr>
      <t>er semestre:</t>
    </r>
    <r>
      <rPr>
        <sz val="10"/>
        <color rgb="FF000000"/>
        <rFont val="Arial Narrow"/>
        <family val="2"/>
      </rPr>
      <t xml:space="preserve">
</t>
    </r>
    <r>
      <rPr>
        <sz val="10"/>
        <color rgb="FF000000"/>
        <rFont val="Century Schoolbook"/>
        <family val="1"/>
      </rPr>
      <t>1</t>
    </r>
    <r>
      <rPr>
        <sz val="10"/>
        <color rgb="FF000000"/>
        <rFont val="Arial Narrow"/>
        <family val="2"/>
      </rPr>
      <t xml:space="preserve"> POA de la UPES (año </t>
    </r>
    <r>
      <rPr>
        <sz val="10"/>
        <color rgb="FF000000"/>
        <rFont val="Century Schoolbook"/>
        <family val="1"/>
      </rPr>
      <t>2022</t>
    </r>
    <r>
      <rPr>
        <sz val="10"/>
        <color rgb="FF000000"/>
        <rFont val="Arial Narrow"/>
        <family val="2"/>
      </rPr>
      <t xml:space="preserve">)
</t>
    </r>
    <r>
      <rPr>
        <b/>
        <sz val="10"/>
        <color rgb="FF000000"/>
        <rFont val="Century Schoolbook"/>
        <family val="1"/>
      </rPr>
      <t>2</t>
    </r>
    <r>
      <rPr>
        <b/>
        <sz val="10"/>
        <color rgb="FF000000"/>
        <rFont val="Arial Narrow"/>
        <family val="2"/>
      </rPr>
      <t>do semestre:</t>
    </r>
    <r>
      <rPr>
        <sz val="10"/>
        <color rgb="FF000000"/>
        <rFont val="Arial Narrow"/>
        <family val="2"/>
      </rPr>
      <t xml:space="preserve">
</t>
    </r>
    <r>
      <rPr>
        <sz val="10"/>
        <color rgb="FF000000"/>
        <rFont val="Century Schoolbook"/>
        <family val="1"/>
      </rPr>
      <t>2</t>
    </r>
    <r>
      <rPr>
        <sz val="10"/>
        <color rgb="FF000000"/>
        <rFont val="Arial Narrow"/>
        <family val="2"/>
      </rPr>
      <t xml:space="preserve"> Evaluaciones del POA de la UPES
</t>
    </r>
    <r>
      <rPr>
        <sz val="10"/>
        <color rgb="FF000000"/>
        <rFont val="Century Schoolbook"/>
        <family val="1"/>
      </rPr>
      <t>1</t>
    </r>
    <r>
      <rPr>
        <sz val="10"/>
        <color rgb="FF000000"/>
        <rFont val="Arial Narrow"/>
        <family val="2"/>
      </rPr>
      <t xml:space="preserve"> POA de la UPES (año </t>
    </r>
    <r>
      <rPr>
        <sz val="10"/>
        <color rgb="FF000000"/>
        <rFont val="Century Schoolbook"/>
        <family val="1"/>
      </rPr>
      <t>2023</t>
    </r>
    <r>
      <rPr>
        <sz val="10"/>
        <color rgb="FF000000"/>
        <rFont val="Arial Narrow"/>
        <family val="2"/>
      </rPr>
      <t>)</t>
    </r>
  </si>
  <si>
    <r>
      <rPr>
        <b/>
        <sz val="9"/>
        <color rgb="FF000000"/>
        <rFont val="Century Schoolbook"/>
        <family val="1"/>
      </rPr>
      <t>9.-</t>
    </r>
    <r>
      <rPr>
        <sz val="10"/>
        <color rgb="FF000000"/>
        <rFont val="Arial Narrow"/>
        <family val="2"/>
      </rPr>
      <t xml:space="preserve"> Organizar el Archivo de Gestión.</t>
    </r>
  </si>
  <si>
    <t>N° de oficios recibidos, enviados y documentación generada.</t>
  </si>
  <si>
    <r>
      <rPr>
        <b/>
        <sz val="9"/>
        <color rgb="FF000000"/>
        <rFont val="Century Schoolbook"/>
        <family val="1"/>
      </rPr>
      <t>1.-</t>
    </r>
    <r>
      <rPr>
        <sz val="10"/>
        <color rgb="FF000000"/>
        <rFont val="Arial Narrow"/>
        <family val="2"/>
      </rPr>
      <t xml:space="preserve"> Registrar oficios recibidos y enviados.
</t>
    </r>
    <r>
      <rPr>
        <b/>
        <sz val="9"/>
        <color rgb="FF000000"/>
        <rFont val="Century Schoolbook"/>
        <family val="1"/>
      </rPr>
      <t>2.-</t>
    </r>
    <r>
      <rPr>
        <sz val="10"/>
        <color rgb="FF000000"/>
        <rFont val="Arial Narrow"/>
        <family val="2"/>
      </rPr>
      <t xml:space="preserve"> Organizar el archivo digital.
</t>
    </r>
    <r>
      <rPr>
        <b/>
        <sz val="9"/>
        <color rgb="FF000000"/>
        <rFont val="Century Schoolbook"/>
        <family val="1"/>
      </rPr>
      <t>3.-</t>
    </r>
    <r>
      <rPr>
        <sz val="10"/>
        <color rgb="FF000000"/>
        <rFont val="Arial Narrow"/>
        <family val="2"/>
      </rPr>
      <t xml:space="preserve"> Ingresar los oficios al sistema informático de la Universidad Técnica de Machala.</t>
    </r>
  </si>
  <si>
    <r>
      <rPr>
        <b/>
        <sz val="9"/>
        <color rgb="FF000000"/>
        <rFont val="Century Schoolbook"/>
        <family val="1"/>
      </rPr>
      <t>1.-</t>
    </r>
    <r>
      <rPr>
        <sz val="10"/>
        <color rgb="FF000000"/>
        <rFont val="Arial Narrow"/>
        <family val="2"/>
      </rPr>
      <t xml:space="preserve"> Matriz de registro de oficios recibidos y enviados de la UPES.
</t>
    </r>
    <r>
      <rPr>
        <b/>
        <sz val="9"/>
        <color rgb="FF000000"/>
        <rFont val="Century Schoolbook"/>
        <family val="1"/>
      </rPr>
      <t>2.-</t>
    </r>
    <r>
      <rPr>
        <sz val="10"/>
        <color rgb="FF000000"/>
        <rFont val="Arial Narrow"/>
        <family val="2"/>
      </rPr>
      <t xml:space="preserve"> Directorio de archivo con la documentación generada y recibida en la UPES.
</t>
    </r>
    <r>
      <rPr>
        <b/>
        <sz val="9"/>
        <color rgb="FF000000"/>
        <rFont val="Century Schoolbook"/>
        <family val="1"/>
      </rPr>
      <t>3.-</t>
    </r>
    <r>
      <rPr>
        <sz val="10"/>
        <color rgb="FF000000"/>
        <rFont val="Arial Narrow"/>
        <family val="2"/>
      </rPr>
      <t xml:space="preserve"> Evidencias del registro de los oficios en el Sistema Informático de la Universidad Técnica de Machala.</t>
    </r>
  </si>
  <si>
    <t>No hay programación en esta meta, en razón de que no está en funciones la jefatura de la UPES.</t>
  </si>
  <si>
    <t>TOTAL PRESUPUESTO ESTIMATIVO DIRECCIÓN DE PLANIFICACIÓN 2022:</t>
  </si>
  <si>
    <t>SECRETARÍA GENERAL</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</si>
  <si>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Emitir convocatorias para sesiones del Consejo Universitario.</t>
    </r>
  </si>
  <si>
    <t>Convocatorias para las sesiones del Órgano Colegiado Superior emitidas.</t>
  </si>
  <si>
    <t>N° de convocatorias emitidas.</t>
  </si>
  <si>
    <r>
      <rPr>
        <b/>
        <sz val="9"/>
        <color rgb="FF000000"/>
        <rFont val="Century Schoolbook"/>
        <family val="1"/>
      </rPr>
      <t>1.-</t>
    </r>
    <r>
      <rPr>
        <sz val="10"/>
        <color rgb="FF000000"/>
        <rFont val="Arial Narrow"/>
        <family val="2"/>
      </rPr>
      <t xml:space="preserve"> Elaborar la convocatoria de sesión de Consejo Universitario.
</t>
    </r>
    <r>
      <rPr>
        <b/>
        <sz val="9"/>
        <color rgb="FF000000"/>
        <rFont val="Century Schoolbook"/>
        <family val="1"/>
      </rPr>
      <t>2.-</t>
    </r>
    <r>
      <rPr>
        <sz val="10"/>
        <color rgb="FF000000"/>
        <rFont val="Arial Narrow"/>
        <family val="2"/>
      </rPr>
      <t xml:space="preserve"> Remitir la convocatoria a los miembros de Consejo Universitario.</t>
    </r>
  </si>
  <si>
    <r>
      <rPr>
        <b/>
        <sz val="9"/>
        <color rgb="FF000000"/>
        <rFont val="Century Schoolbook"/>
        <family val="1"/>
      </rPr>
      <t>1.-</t>
    </r>
    <r>
      <rPr>
        <sz val="10"/>
        <color rgb="FF000000"/>
        <rFont val="Arial Narrow"/>
        <family val="2"/>
      </rPr>
      <t xml:space="preserve"> Registro de convocatorias de sesiones de Consejo Universitario.</t>
    </r>
  </si>
  <si>
    <t>* Abg. Gerardo Fernández Valdiviezo,
  Secretario General
* Lcda. Jessy Coello Jarre,
  Analista Actas y Resoluciones</t>
  </si>
  <si>
    <r>
      <rPr>
        <b/>
        <sz val="9"/>
        <color rgb="FF000000"/>
        <rFont val="Century Schoolbook"/>
        <family val="1"/>
      </rPr>
      <t>2.-</t>
    </r>
    <r>
      <rPr>
        <sz val="10"/>
        <color rgb="FF000000"/>
        <rFont val="Arial Narrow"/>
        <family val="2"/>
      </rPr>
      <t xml:space="preserve"> Elaborar las actas de las sesiones de Órgano Colegiado Superior.</t>
    </r>
  </si>
  <si>
    <t>Actas de las Sesiones del Órgano Colegiado Superior redactadas y suscritas.</t>
  </si>
  <si>
    <t>N° de actas emitidas.</t>
  </si>
  <si>
    <r>
      <rPr>
        <b/>
        <sz val="9"/>
        <color rgb="FF000000"/>
        <rFont val="Century Schoolbook"/>
        <family val="1"/>
      </rPr>
      <t>1.-</t>
    </r>
    <r>
      <rPr>
        <sz val="10"/>
        <color rgb="FF000000"/>
        <rFont val="Arial Narrow"/>
        <family val="2"/>
      </rPr>
      <t xml:space="preserve"> Elaborar el acta de la sesión de Consejo Universitario.</t>
    </r>
  </si>
  <si>
    <r>
      <rPr>
        <b/>
        <sz val="9"/>
        <color rgb="FF000000"/>
        <rFont val="Century Schoolbook"/>
        <family val="1"/>
      </rPr>
      <t>1.-</t>
    </r>
    <r>
      <rPr>
        <sz val="10"/>
        <color rgb="FF000000"/>
        <rFont val="Arial Narrow"/>
        <family val="2"/>
      </rPr>
      <t xml:space="preserve"> Matriz de seguimiento de resoluciones </t>
    </r>
    <r>
      <rPr>
        <sz val="10"/>
        <color rgb="FF000000"/>
        <rFont val="Century Schoolbook"/>
        <family val="1"/>
      </rPr>
      <t>2022.</t>
    </r>
  </si>
  <si>
    <r>
      <rPr>
        <sz val="10"/>
        <color rgb="FF000000"/>
        <rFont val="Arial Narrow"/>
        <family val="2"/>
      </rPr>
      <t xml:space="preserve">Ups </t>
    </r>
    <r>
      <rPr>
        <sz val="10"/>
        <color rgb="FF000000"/>
        <rFont val="Century Schoolbook"/>
        <family val="1"/>
      </rPr>
      <t>550</t>
    </r>
    <r>
      <rPr>
        <sz val="10"/>
        <color rgb="FF000000"/>
        <rFont val="Arial Narrow"/>
        <family val="2"/>
      </rPr>
      <t xml:space="preserve"> VA</t>
    </r>
  </si>
  <si>
    <r>
      <rPr>
        <b/>
        <sz val="9"/>
        <color rgb="FF000000"/>
        <rFont val="Century Schoolbook"/>
        <family val="1"/>
      </rPr>
      <t>3.-</t>
    </r>
    <r>
      <rPr>
        <sz val="10"/>
        <color rgb="FF000000"/>
        <rFont val="Arial Narrow"/>
        <family val="2"/>
      </rPr>
      <t xml:space="preserve"> Redactar las resoluciones del Órgano Colegiado Superior.</t>
    </r>
  </si>
  <si>
    <t>Resoluciones del Órgano Colegiado Superior redactadas y notificadas.</t>
  </si>
  <si>
    <t>N° de resoluciones emitidas.</t>
  </si>
  <si>
    <r>
      <rPr>
        <b/>
        <sz val="9"/>
        <color rgb="FF000000"/>
        <rFont val="Century Schoolbook"/>
        <family val="1"/>
      </rPr>
      <t>1.-</t>
    </r>
    <r>
      <rPr>
        <sz val="10"/>
        <color rgb="FF000000"/>
        <rFont val="Arial Narrow"/>
        <family val="2"/>
      </rPr>
      <t xml:space="preserve"> Formular y aprobar resoluciones.
</t>
    </r>
    <r>
      <rPr>
        <b/>
        <sz val="9"/>
        <color rgb="FF000000"/>
        <rFont val="Century Schoolbook"/>
        <family val="1"/>
      </rPr>
      <t>2.-</t>
    </r>
    <r>
      <rPr>
        <sz val="10"/>
        <color rgb="FF000000"/>
        <rFont val="Arial Narrow"/>
        <family val="2"/>
      </rPr>
      <t xml:space="preserve"> Notificar las resoluciones aprobadas a los involucrados.
</t>
    </r>
    <r>
      <rPr>
        <b/>
        <sz val="9"/>
        <color rgb="FF000000"/>
        <rFont val="Century Schoolbook"/>
        <family val="1"/>
      </rPr>
      <t>3.-</t>
    </r>
    <r>
      <rPr>
        <sz val="10"/>
        <color rgb="FF000000"/>
        <rFont val="Arial Narrow"/>
        <family val="2"/>
      </rPr>
      <t xml:space="preserve"> Remitir por vía correo electrónico las resoluciones aprobadas para que se visualice en la página web institucional.</t>
    </r>
  </si>
  <si>
    <r>
      <rPr>
        <b/>
        <sz val="9"/>
        <color rgb="FF000000"/>
        <rFont val="Century Schoolbook"/>
        <family val="1"/>
      </rPr>
      <t>1.-</t>
    </r>
    <r>
      <rPr>
        <sz val="10"/>
        <color rgb="FF000000"/>
        <rFont val="Arial Narrow"/>
        <family val="2"/>
      </rPr>
      <t xml:space="preserve"> Matriz de seguimiento de resoluciones </t>
    </r>
    <r>
      <rPr>
        <sz val="10"/>
        <color rgb="FF000000"/>
        <rFont val="Century Schoolbook"/>
        <family val="1"/>
      </rPr>
      <t>2022.</t>
    </r>
  </si>
  <si>
    <t>Edición, Impresión, Reproducción, Publicaciones, Suscripciones, Fotocopiado, Traducción, Empastado, Enmarcación, Serigrafía, Fotografía, Carnetización, Filmación e Imágenes Satelitales.</t>
  </si>
  <si>
    <t>Fiel web</t>
  </si>
  <si>
    <r>
      <rPr>
        <b/>
        <sz val="9"/>
        <color rgb="FF000000"/>
        <rFont val="Century Schoolbook"/>
        <family val="1"/>
      </rPr>
      <t>4.-</t>
    </r>
    <r>
      <rPr>
        <sz val="10"/>
        <color rgb="FF000000"/>
        <rFont val="Arial Narrow"/>
        <family val="2"/>
      </rPr>
      <t xml:space="preserve"> Administrar la documentación para tratamiento del Órgano Colegiado Superior.</t>
    </r>
  </si>
  <si>
    <t>Documentación para tratamiento del Órgano Colegiado Superior administrada.</t>
  </si>
  <si>
    <t>N° de documentos analizados por Consejo Universitario.</t>
  </si>
  <si>
    <r>
      <rPr>
        <b/>
        <sz val="9"/>
        <color rgb="FF000000"/>
        <rFont val="Century Schoolbook"/>
        <family val="1"/>
      </rPr>
      <t>1.-</t>
    </r>
    <r>
      <rPr>
        <sz val="10"/>
        <color rgb="FF000000"/>
        <rFont val="Arial Narrow"/>
        <family val="2"/>
      </rPr>
      <t xml:space="preserve"> Receptar y revisar la documentación.
</t>
    </r>
    <r>
      <rPr>
        <b/>
        <sz val="9"/>
        <color rgb="FF000000"/>
        <rFont val="Century Schoolbook"/>
        <family val="1"/>
      </rPr>
      <t>2.-</t>
    </r>
    <r>
      <rPr>
        <sz val="10"/>
        <color rgb="FF000000"/>
        <rFont val="Arial Narrow"/>
        <family val="2"/>
      </rPr>
      <t xml:space="preserve"> Solicitar informes en caso de ser necesario.</t>
    </r>
  </si>
  <si>
    <r>
      <rPr>
        <b/>
        <sz val="9"/>
        <color rgb="FF000000"/>
        <rFont val="Century Schoolbook"/>
        <family val="1"/>
      </rPr>
      <t>1.-</t>
    </r>
    <r>
      <rPr>
        <sz val="10"/>
        <color rgb="FF000000"/>
        <rFont val="Arial Narrow"/>
        <family val="2"/>
      </rPr>
      <t xml:space="preserve"> Registro de documentos recibidos para Consejo Universitario.</t>
    </r>
  </si>
  <si>
    <r>
      <rPr>
        <sz val="10"/>
        <color rgb="FF000000"/>
        <rFont val="Arial Narrow"/>
        <family val="2"/>
      </rPr>
      <t xml:space="preserve">Ups </t>
    </r>
    <r>
      <rPr>
        <sz val="10"/>
        <color rgb="FF000000"/>
        <rFont val="Century Schoolbook"/>
        <family val="1"/>
      </rPr>
      <t>550</t>
    </r>
    <r>
      <rPr>
        <sz val="10"/>
        <color rgb="FF000000"/>
        <rFont val="Arial Narrow"/>
        <family val="2"/>
      </rPr>
      <t xml:space="preserve"> VA</t>
    </r>
  </si>
  <si>
    <r>
      <rPr>
        <b/>
        <sz val="9"/>
        <color rgb="FF000000"/>
        <rFont val="Century Schoolbook"/>
        <family val="1"/>
      </rPr>
      <t>5.-</t>
    </r>
    <r>
      <rPr>
        <sz val="10"/>
        <color rgb="FF000000"/>
        <rFont val="Arial Narrow"/>
        <family val="2"/>
      </rPr>
      <t xml:space="preserve"> Certificar documentos.</t>
    </r>
  </si>
  <si>
    <t>Servicio de Certificación de documentos.</t>
  </si>
  <si>
    <t>N° de solicitudes de certificaciones atendidas.</t>
  </si>
  <si>
    <r>
      <rPr>
        <b/>
        <sz val="9"/>
        <color rgb="FF000000"/>
        <rFont val="Century Schoolbook"/>
        <family val="1"/>
      </rPr>
      <t>1.-</t>
    </r>
    <r>
      <rPr>
        <sz val="10"/>
        <color rgb="FF000000"/>
        <rFont val="Arial Narrow"/>
        <family val="2"/>
      </rPr>
      <t xml:space="preserve"> Receptar y revisar la solicitud.
</t>
    </r>
    <r>
      <rPr>
        <b/>
        <sz val="9"/>
        <color rgb="FF000000"/>
        <rFont val="Century Schoolbook"/>
        <family val="1"/>
      </rPr>
      <t>2.-</t>
    </r>
    <r>
      <rPr>
        <sz val="10"/>
        <color rgb="FF000000"/>
        <rFont val="Arial Narrow"/>
        <family val="2"/>
      </rPr>
      <t xml:space="preserve"> Ubicar la documentación a certificar.
</t>
    </r>
    <r>
      <rPr>
        <b/>
        <sz val="9"/>
        <color rgb="FF000000"/>
        <rFont val="Century Schoolbook"/>
        <family val="1"/>
      </rPr>
      <t>3.-</t>
    </r>
    <r>
      <rPr>
        <sz val="10"/>
        <color rgb="FF000000"/>
        <rFont val="Arial Narrow"/>
        <family val="2"/>
      </rPr>
      <t xml:space="preserve"> Realizar el sellado de copia original o compulsa.
</t>
    </r>
    <r>
      <rPr>
        <b/>
        <sz val="9"/>
        <color rgb="FF000000"/>
        <rFont val="Century Schoolbook"/>
        <family val="1"/>
      </rPr>
      <t>4.-</t>
    </r>
    <r>
      <rPr>
        <sz val="10"/>
        <color rgb="FF000000"/>
        <rFont val="Arial Narrow"/>
        <family val="2"/>
      </rPr>
      <t xml:space="preserve"> Firmar la Secretaria General.
</t>
    </r>
    <r>
      <rPr>
        <b/>
        <sz val="9"/>
        <color rgb="FF000000"/>
        <rFont val="Century Schoolbook"/>
        <family val="1"/>
      </rPr>
      <t>5.-</t>
    </r>
    <r>
      <rPr>
        <sz val="10"/>
        <color rgb="FF000000"/>
        <rFont val="Arial Narrow"/>
        <family val="2"/>
      </rPr>
      <t xml:space="preserve"> Entregar documentación certificada.</t>
    </r>
  </si>
  <si>
    <r>
      <rPr>
        <b/>
        <sz val="9"/>
        <color rgb="FF000000"/>
        <rFont val="Century Schoolbook"/>
        <family val="1"/>
      </rPr>
      <t>1.-</t>
    </r>
    <r>
      <rPr>
        <sz val="10"/>
        <color rgb="FF000000"/>
        <rFont val="Arial Narrow"/>
        <family val="2"/>
      </rPr>
      <t xml:space="preserve"> Registro de solicitudes atendidas.</t>
    </r>
  </si>
  <si>
    <t>* Abg. Gerardo Fernández Valdiviezo,
  Secretario General
* Ángel Aguirre León,
  Auxiliar Administrativo</t>
  </si>
  <si>
    <r>
      <rPr>
        <sz val="10"/>
        <color rgb="FF000000"/>
        <rFont val="Arial Narrow"/>
        <family val="2"/>
      </rPr>
      <t xml:space="preserve">Ups </t>
    </r>
    <r>
      <rPr>
        <sz val="10"/>
        <color rgb="FF000000"/>
        <rFont val="Century Schoolbook"/>
        <family val="1"/>
      </rPr>
      <t>550</t>
    </r>
    <r>
      <rPr>
        <sz val="10"/>
        <color rgb="FF000000"/>
        <rFont val="Arial Narrow"/>
        <family val="2"/>
      </rPr>
      <t xml:space="preserve"> VA</t>
    </r>
  </si>
  <si>
    <t>Escáner dúplex</t>
  </si>
  <si>
    <r>
      <rPr>
        <b/>
        <sz val="9"/>
        <color rgb="FF000000"/>
        <rFont val="Century Schoolbook"/>
        <family val="1"/>
      </rPr>
      <t>6.-</t>
    </r>
    <r>
      <rPr>
        <sz val="10"/>
        <color rgb="FF000000"/>
        <rFont val="Arial Narrow"/>
        <family val="2"/>
      </rPr>
      <t xml:space="preserve"> Registrar títulos conferidos.</t>
    </r>
  </si>
  <si>
    <t>Títulos conferidos y registrados.</t>
  </si>
  <si>
    <t>N° de Títulos Registrados.</t>
  </si>
  <si>
    <r>
      <rPr>
        <b/>
        <sz val="9"/>
        <color rgb="FF000000"/>
        <rFont val="Century Schoolbook"/>
        <family val="1"/>
      </rPr>
      <t>1.-</t>
    </r>
    <r>
      <rPr>
        <sz val="10"/>
        <color rgb="FF000000"/>
        <rFont val="Arial Narrow"/>
        <family val="2"/>
      </rPr>
      <t xml:space="preserve"> Elaborar las actas de Refrendación de los títulos.
</t>
    </r>
    <r>
      <rPr>
        <b/>
        <sz val="9"/>
        <color rgb="FF000000"/>
        <rFont val="Century Schoolbook"/>
        <family val="1"/>
      </rPr>
      <t>2.-</t>
    </r>
    <r>
      <rPr>
        <sz val="10"/>
        <color rgb="FF000000"/>
        <rFont val="Arial Narrow"/>
        <family val="2"/>
      </rPr>
      <t xml:space="preserve"> Realizar la emisión de títulos.
</t>
    </r>
    <r>
      <rPr>
        <b/>
        <sz val="9"/>
        <color rgb="FF000000"/>
        <rFont val="Century Schoolbook"/>
        <family val="1"/>
      </rPr>
      <t>3.-</t>
    </r>
    <r>
      <rPr>
        <sz val="10"/>
        <color rgb="FF000000"/>
        <rFont val="Arial Narrow"/>
        <family val="2"/>
      </rPr>
      <t xml:space="preserve"> Registrar los títulos en la plataforma del SNIESE.</t>
    </r>
  </si>
  <si>
    <r>
      <rPr>
        <b/>
        <sz val="9"/>
        <color rgb="FF000000"/>
        <rFont val="Century Schoolbook"/>
        <family val="1"/>
      </rPr>
      <t>1.-</t>
    </r>
    <r>
      <rPr>
        <sz val="10"/>
        <color rgb="FF000000"/>
        <rFont val="Arial Narrow"/>
        <family val="2"/>
      </rPr>
      <t xml:space="preserve"> Reporte semestrales de títulos registrados.</t>
    </r>
  </si>
  <si>
    <t>* Abg. Gerardo Fernández Valdiviezo,
  Secretario General
* Katherine Aguilar Toro,
  Analista de Certificación y Refrendación de Títulos.</t>
  </si>
  <si>
    <r>
      <rPr>
        <sz val="10"/>
        <color rgb="FF000000"/>
        <rFont val="Arial Narrow"/>
        <family val="2"/>
      </rPr>
      <t xml:space="preserve">Ups </t>
    </r>
    <r>
      <rPr>
        <sz val="10"/>
        <color rgb="FF000000"/>
        <rFont val="Century Schoolbook"/>
        <family val="1"/>
      </rPr>
      <t>550</t>
    </r>
    <r>
      <rPr>
        <sz val="10"/>
        <color rgb="FF000000"/>
        <rFont val="Arial Narrow"/>
        <family val="2"/>
      </rPr>
      <t xml:space="preserve"> VA</t>
    </r>
  </si>
  <si>
    <r>
      <rPr>
        <b/>
        <sz val="9"/>
        <color rgb="FF000000"/>
        <rFont val="Century Schoolbook"/>
        <family val="1"/>
      </rPr>
      <t>7.-</t>
    </r>
    <r>
      <rPr>
        <sz val="10"/>
        <color rgb="FF000000"/>
        <rFont val="Arial Narrow"/>
        <family val="2"/>
      </rPr>
      <t xml:space="preserve"> Registrar certificados emitidos por la Dirección de Educación Continua.</t>
    </r>
  </si>
  <si>
    <t>Certificados emitidos por la Dirección de Educación Continua, validados.</t>
  </si>
  <si>
    <t>N° de Certificados de la Dirección de Educación Continua Registrados y validados.</t>
  </si>
  <si>
    <r>
      <rPr>
        <b/>
        <sz val="9"/>
        <color rgb="FF000000"/>
        <rFont val="Century Schoolbook"/>
        <family val="1"/>
      </rPr>
      <t>1.-</t>
    </r>
    <r>
      <rPr>
        <sz val="10"/>
        <color rgb="FF000000"/>
        <rFont val="Arial Narrow"/>
        <family val="2"/>
      </rPr>
      <t xml:space="preserve"> Receptar y revisar la documentación.
</t>
    </r>
    <r>
      <rPr>
        <b/>
        <sz val="9"/>
        <color rgb="FF000000"/>
        <rFont val="Century Schoolbook"/>
        <family val="1"/>
      </rPr>
      <t>2.-</t>
    </r>
    <r>
      <rPr>
        <sz val="10"/>
        <color rgb="FF000000"/>
        <rFont val="Arial Narrow"/>
        <family val="2"/>
      </rPr>
      <t xml:space="preserve"> Registrar la información en la Matriz interna de Secretaria General.
</t>
    </r>
    <r>
      <rPr>
        <b/>
        <sz val="9"/>
        <color rgb="FF000000"/>
        <rFont val="Century Schoolbook"/>
        <family val="1"/>
      </rPr>
      <t>3.-</t>
    </r>
    <r>
      <rPr>
        <sz val="10"/>
        <color rgb="FF000000"/>
        <rFont val="Arial Narrow"/>
        <family val="2"/>
      </rPr>
      <t xml:space="preserve"> Imprimir el número de registro en los certificados.
</t>
    </r>
    <r>
      <rPr>
        <b/>
        <sz val="9"/>
        <color rgb="FF000000"/>
        <rFont val="Century Schoolbook"/>
        <family val="1"/>
      </rPr>
      <t>4.-</t>
    </r>
    <r>
      <rPr>
        <sz val="10"/>
        <color rgb="FF000000"/>
        <rFont val="Arial Narrow"/>
        <family val="2"/>
      </rPr>
      <t xml:space="preserve"> Firmar del Secretario General y entrega de documentos a la Dirección de Educación Continua.</t>
    </r>
  </si>
  <si>
    <r>
      <rPr>
        <b/>
        <sz val="9"/>
        <color rgb="FF000000"/>
        <rFont val="Century Schoolbook"/>
        <family val="1"/>
      </rPr>
      <t>1.-</t>
    </r>
    <r>
      <rPr>
        <sz val="10"/>
        <color rgb="FF000000"/>
        <rFont val="Arial Narrow"/>
        <family val="2"/>
      </rPr>
      <t xml:space="preserve"> Registro de Certificados emitidos por la Dirección de Educación Continua.</t>
    </r>
  </si>
  <si>
    <t>* Abg. Gerardo Fernández Valdiviezo,
  Secretario General
* Katherine Aguilar Toro,
  Analista de Certificación y Refrendación de Títulos</t>
  </si>
  <si>
    <t>No se ha receptado certificado alguno de capacitaciones de la Dirección de Educación Continua; por lo tanto, no se tiene la documentación para el respectivo registro y asimismo no se puede ejecutar dicho producto.</t>
  </si>
  <si>
    <t>15 FORTALECER LAS CAPACIDADES DEL ESTADO CON ÉNFASIS EN LA ADMINISTRACIÓN DE JUSTICIA Y EFICIENCIA EN LOS PROCESOS DE REGULACIÓN Y CONTROL, CON INDEPENDENCIA Y AUTONOMÍA.</t>
  </si>
  <si>
    <r>
      <rPr>
        <b/>
        <sz val="9"/>
        <color rgb="FF000000"/>
        <rFont val="Century Schoolbook"/>
        <family val="1"/>
      </rPr>
      <t>8.-</t>
    </r>
    <r>
      <rPr>
        <sz val="10"/>
        <color rgb="FF000000"/>
        <rFont val="Arial Narrow"/>
        <family val="2"/>
      </rPr>
      <t xml:space="preserve"> Gestionar el diseño de procesos, herramientas y/o lineamientos de gestión documental y archivo, gestionado.</t>
    </r>
  </si>
  <si>
    <t>Diseño de procesos, herramientas y/o lineamientos de gestión documental y archivo, gestionado.</t>
  </si>
  <si>
    <r>
      <rPr>
        <sz val="10"/>
        <color rgb="FF000000"/>
        <rFont val="Arial Narrow"/>
        <family val="2"/>
      </rPr>
      <t xml:space="preserve">Conforme a la resolución de Consejo Universitario Nro. </t>
    </r>
    <r>
      <rPr>
        <sz val="10"/>
        <color rgb="FF000000"/>
        <rFont val="Century Schoolbook"/>
        <family val="1"/>
      </rPr>
      <t>345/2021</t>
    </r>
    <r>
      <rPr>
        <sz val="10"/>
        <color rgb="FF000000"/>
        <rFont val="Arial Narrow"/>
        <family val="2"/>
      </rPr>
      <t>, se agregaron nuevas funciones y productos a esta dependencia en el Reglamento Orgánico de Gestión Organizacional por Procesos; en ese sentido por no contar con la actualización de los perfiles de puestos que corresponde para ejecutar este producto, por ende no existe el recurso humano para realizarlo hasta nueva disposición.</t>
    </r>
  </si>
  <si>
    <t>16 FORTALECER LAS CAPACIDADES DEL ESTADO CON ÉNFASIS EN LA ADMINISTRACIÓN DE JUSTICIA Y EFICIENCIA EN LOS PROCESOS DE REGULACIÓN Y CONTROL, CON INDEPENDENCIA Y AUTONOMÍA.</t>
  </si>
  <si>
    <r>
      <rPr>
        <b/>
        <sz val="9"/>
        <color rgb="FF000000"/>
        <rFont val="Century Schoolbook"/>
        <family val="1"/>
      </rPr>
      <t>9.-</t>
    </r>
    <r>
      <rPr>
        <sz val="10"/>
        <color rgb="FF000000"/>
        <rFont val="Arial Narrow"/>
        <family val="2"/>
      </rPr>
      <t xml:space="preserve"> Evaluar los procesos de gestión documental y archivo.</t>
    </r>
  </si>
  <si>
    <t>Procesos de gestión documental y archivo, evaluados.</t>
  </si>
  <si>
    <r>
      <rPr>
        <sz val="10"/>
        <color rgb="FF000000"/>
        <rFont val="Arial Narrow"/>
        <family val="2"/>
      </rPr>
      <t xml:space="preserve">Conforme a la resolución de Consejo Universitario Nro. </t>
    </r>
    <r>
      <rPr>
        <sz val="10"/>
        <color rgb="FF000000"/>
        <rFont val="Century Schoolbook"/>
        <family val="1"/>
      </rPr>
      <t>345/2021</t>
    </r>
    <r>
      <rPr>
        <sz val="10"/>
        <color rgb="FF000000"/>
        <rFont val="Arial Narrow"/>
        <family val="2"/>
      </rPr>
      <t>, se agregaron nuevas funciones y productos a esta dependencia en el Reglamento Orgánico de Gestión Organizacional por Procesos; en ese sentido por no contar con la actualización de los perfiles de puestos que corresponde para ejecutar este producto, por ende no existe el recurso humano para realizarlo hasta nueva disposición.</t>
    </r>
  </si>
  <si>
    <r>
      <rPr>
        <b/>
        <sz val="9"/>
        <color rgb="FF000000"/>
        <rFont val="Century Schoolbook"/>
        <family val="1"/>
      </rPr>
      <t xml:space="preserve">10.- </t>
    </r>
    <r>
      <rPr>
        <sz val="10"/>
        <color rgb="FF000000"/>
        <rFont val="Arial Narrow"/>
        <family val="2"/>
      </rPr>
      <t>Presentar las Planificaciones Operativas Anuales y Evaluaciones de las Planificaciones Operativas Anuales.</t>
    </r>
  </si>
  <si>
    <t>N° de POAS y Evaluaciones del POA presentados.</t>
  </si>
  <si>
    <r>
      <rPr>
        <b/>
        <sz val="9"/>
        <color rgb="FF000000"/>
        <rFont val="Century Schoolbook"/>
        <family val="1"/>
      </rPr>
      <t>1.-</t>
    </r>
    <r>
      <rPr>
        <sz val="10"/>
        <color rgb="FF000000"/>
        <rFont val="Arial Narrow"/>
        <family val="2"/>
      </rPr>
      <t xml:space="preserve"> Elaborar el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Evaluar el POA Primer semestre.
</t>
    </r>
    <r>
      <rPr>
        <b/>
        <sz val="9"/>
        <color rgb="FF000000"/>
        <rFont val="Century Schoolbook"/>
        <family val="1"/>
      </rPr>
      <t>3.-</t>
    </r>
    <r>
      <rPr>
        <sz val="10"/>
        <color rgb="FF000000"/>
        <rFont val="Arial Narrow"/>
        <family val="2"/>
      </rPr>
      <t xml:space="preserve"> Evaluación del POA Segundo semestre.
</t>
    </r>
    <r>
      <rPr>
        <b/>
        <sz val="9"/>
        <color rgb="FF000000"/>
        <rFont val="Century Schoolbook"/>
        <family val="1"/>
      </rPr>
      <t>4.-</t>
    </r>
    <r>
      <rPr>
        <sz val="10"/>
        <color rgb="FF000000"/>
        <rFont val="Arial Narrow"/>
        <family val="2"/>
      </rPr>
      <t xml:space="preserve"> Elaborar el POA </t>
    </r>
    <r>
      <rPr>
        <sz val="10"/>
        <color rgb="FF000000"/>
        <rFont val="Century Schoolbook"/>
        <family val="1"/>
      </rPr>
      <t>2023.</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</si>
  <si>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POA primer semestre.
</t>
    </r>
    <r>
      <rPr>
        <b/>
        <sz val="9"/>
        <color rgb="FF000000"/>
        <rFont val="Century Schoolbook"/>
        <family val="1"/>
      </rPr>
      <t>3.-</t>
    </r>
    <r>
      <rPr>
        <sz val="10"/>
        <color rgb="FF000000"/>
        <rFont val="Arial Narrow"/>
        <family val="2"/>
      </rPr>
      <t xml:space="preserve"> Evaluación POA segundo semestre.
</t>
    </r>
    <r>
      <rPr>
        <b/>
        <sz val="9"/>
        <color rgb="FF000000"/>
        <rFont val="Century Schoolbook"/>
        <family val="1"/>
      </rPr>
      <t>4.-</t>
    </r>
    <r>
      <rPr>
        <sz val="10"/>
        <color rgb="FF000000"/>
        <rFont val="Arial Narrow"/>
        <family val="2"/>
      </rPr>
      <t xml:space="preserve"> Plan Operativo Anual </t>
    </r>
    <r>
      <rPr>
        <sz val="10"/>
        <color rgb="FF000000"/>
        <rFont val="Century Schoolbook"/>
        <family val="1"/>
      </rPr>
      <t>2023.</t>
    </r>
  </si>
  <si>
    <t>* Abg. Gerardo Fernández Valdiviezo,
  Secretario General
* Lcda. Jessy Coello Jarre,
  Analista Actas y Resoluciones
* Katherine Aguilar Toro,
  Analista de Certificación y Refrendación de Títulos
* Ángel Aguirre León,
  Auxiliar Administrativo</t>
  </si>
  <si>
    <r>
      <rPr>
        <b/>
        <sz val="9"/>
        <color rgb="FF000000"/>
        <rFont val="Century Schoolbook"/>
        <family val="1"/>
      </rPr>
      <t>11.-</t>
    </r>
    <r>
      <rPr>
        <sz val="10"/>
        <color rgb="FF000000"/>
        <rFont val="Arial Narrow"/>
        <family val="2"/>
      </rPr>
      <t xml:space="preserve"> Organizar el Archivo de Gestión.</t>
    </r>
  </si>
  <si>
    <t>N° de cajas de archivo registradas en el inventario documental.</t>
  </si>
  <si>
    <r>
      <rPr>
        <b/>
        <sz val="9"/>
        <color rgb="FF000000"/>
        <rFont val="Century Schoolbook"/>
        <family val="1"/>
      </rPr>
      <t>1.-</t>
    </r>
    <r>
      <rPr>
        <sz val="10"/>
        <color rgb="FF000000"/>
        <rFont val="Arial Narrow"/>
        <family val="2"/>
      </rPr>
      <t xml:space="preserve"> Seleccionar la documentación para su depuración.
</t>
    </r>
    <r>
      <rPr>
        <b/>
        <sz val="9"/>
        <color rgb="FF000000"/>
        <rFont val="Century Schoolbook"/>
        <family val="1"/>
      </rPr>
      <t>2.-</t>
    </r>
    <r>
      <rPr>
        <sz val="10"/>
        <color rgb="FF000000"/>
        <rFont val="Arial Narrow"/>
        <family val="2"/>
      </rPr>
      <t xml:space="preserve"> Clasificar.
</t>
    </r>
    <r>
      <rPr>
        <b/>
        <sz val="9"/>
        <color rgb="FF000000"/>
        <rFont val="Century Schoolbook"/>
        <family val="1"/>
      </rPr>
      <t>3.-</t>
    </r>
    <r>
      <rPr>
        <sz val="10"/>
        <color rgb="FF000000"/>
        <rFont val="Arial Narrow"/>
        <family val="2"/>
      </rPr>
      <t xml:space="preserve"> Describir la documentación según la norma ISAD-G.
</t>
    </r>
    <r>
      <rPr>
        <b/>
        <sz val="9"/>
        <color rgb="FF000000"/>
        <rFont val="Century Schoolbook"/>
        <family val="1"/>
      </rPr>
      <t>4.-</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</si>
  <si>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</si>
  <si>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 Abg. Gerardo Fernández Valdiviezo,
  Secretario General
* Lcda. Jessy Coello Jarre,
  Analista Actas y Resoluciones
* Ángel Aguirre León,
  Auxiliar Administrativo</t>
  </si>
  <si>
    <t>Estantería metálica (2200mm de alto x 1000mm de ancho x 500mm de fondo).</t>
  </si>
  <si>
    <t>UNIDAD DE GESTIÓN DOCUMENTAL Y ARCHIVO</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</si>
  <si>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Ejecutar la fase de Planificación del Sistema de Gestión de Documentos y Archivo.</t>
    </r>
  </si>
  <si>
    <t>Fase de Planificación del Sistema de Gestión de Documentos y Archivo ejecutado.</t>
  </si>
  <si>
    <t>N° de lineamientos y/o herramientas archivísticas elaboradas.</t>
  </si>
  <si>
    <r>
      <rPr>
        <b/>
        <sz val="9"/>
        <color rgb="FF000000"/>
        <rFont val="Century Schoolbook"/>
        <family val="1"/>
      </rPr>
      <t>1.-</t>
    </r>
    <r>
      <rPr>
        <sz val="10"/>
        <color rgb="FF000000"/>
        <rFont val="Arial Narrow"/>
        <family val="2"/>
      </rPr>
      <t xml:space="preserve"> Definir POA.
</t>
    </r>
    <r>
      <rPr>
        <b/>
        <sz val="9"/>
        <color rgb="FF000000"/>
        <rFont val="Century Schoolbook"/>
        <family val="1"/>
      </rPr>
      <t>2.-</t>
    </r>
    <r>
      <rPr>
        <sz val="10"/>
        <color rgb="FF000000"/>
        <rFont val="Arial Narrow"/>
        <family val="2"/>
      </rPr>
      <t xml:space="preserve"> Diseñar lineamientos y/o herramientas archivísticas.
</t>
    </r>
    <r>
      <rPr>
        <b/>
        <sz val="9"/>
        <color rgb="FF000000"/>
        <rFont val="Century Schoolbook"/>
        <family val="1"/>
      </rPr>
      <t>3.-</t>
    </r>
    <r>
      <rPr>
        <sz val="10"/>
        <color rgb="FF000000"/>
        <rFont val="Arial Narrow"/>
        <family val="2"/>
      </rPr>
      <t xml:space="preserve"> Aprobar lineamientos y/o herramientas archivísticas.</t>
    </r>
  </si>
  <si>
    <r>
      <rPr>
        <b/>
        <sz val="9"/>
        <color rgb="FF000000"/>
        <rFont val="Century Schoolbook"/>
        <family val="1"/>
      </rPr>
      <t>1.-</t>
    </r>
    <r>
      <rPr>
        <sz val="10"/>
        <color rgb="FF000000"/>
        <rFont val="Arial Narrow"/>
        <family val="2"/>
      </rPr>
      <t xml:space="preserve"> Resolución de aprobación de manual de documentos administrativos.</t>
    </r>
  </si>
  <si>
    <t>* Lic. Maira Ramírez Apolo,
  Analista de Archivo General
* Ing. Roxana Sánchez Liendres,
  Jefe de Archivo General</t>
  </si>
  <si>
    <r>
      <rPr>
        <sz val="10"/>
        <color rgb="FF000000"/>
        <rFont val="Arial Narrow"/>
        <family val="2"/>
      </rPr>
      <t xml:space="preserve">Tóner negro </t>
    </r>
    <r>
      <rPr>
        <sz val="10"/>
        <color rgb="FF000000"/>
        <rFont val="Century Schoolbook"/>
        <family val="1"/>
      </rPr>
      <t>410</t>
    </r>
    <r>
      <rPr>
        <sz val="10"/>
        <color rgb="FF000000"/>
        <rFont val="Arial Narrow"/>
        <family val="2"/>
      </rPr>
      <t>A (CF</t>
    </r>
    <r>
      <rPr>
        <sz val="10"/>
        <color rgb="FF000000"/>
        <rFont val="Century Schoolbook"/>
        <family val="1"/>
      </rPr>
      <t>410</t>
    </r>
    <r>
      <rPr>
        <sz val="10"/>
        <color rgb="FF000000"/>
        <rFont val="Arial Narrow"/>
        <family val="2"/>
      </rPr>
      <t>A) HP COLOR LASERJET M</t>
    </r>
    <r>
      <rPr>
        <sz val="10"/>
        <color rgb="FF000000"/>
        <rFont val="Century Schoolbook"/>
        <family val="1"/>
      </rPr>
      <t>452</t>
    </r>
    <r>
      <rPr>
        <sz val="10"/>
        <color rgb="FF000000"/>
        <rFont val="Arial Narrow"/>
        <family val="2"/>
      </rPr>
      <t>d</t>
    </r>
  </si>
  <si>
    <r>
      <rPr>
        <sz val="10"/>
        <color rgb="FF000000"/>
        <rFont val="Arial Narrow"/>
        <family val="2"/>
      </rPr>
      <t xml:space="preserve">Tóner magenta </t>
    </r>
    <r>
      <rPr>
        <sz val="10"/>
        <color rgb="FF000000"/>
        <rFont val="Century Schoolbook"/>
        <family val="1"/>
      </rPr>
      <t>410</t>
    </r>
    <r>
      <rPr>
        <sz val="10"/>
        <color rgb="FF000000"/>
        <rFont val="Arial Narrow"/>
        <family val="2"/>
      </rPr>
      <t>A (CF</t>
    </r>
    <r>
      <rPr>
        <sz val="10"/>
        <color rgb="FF000000"/>
        <rFont val="Century Schoolbook"/>
        <family val="1"/>
      </rPr>
      <t>413</t>
    </r>
    <r>
      <rPr>
        <sz val="10"/>
        <color rgb="FF000000"/>
        <rFont val="Arial Narrow"/>
        <family val="2"/>
      </rPr>
      <t>A) HP COLOR LASERJET M</t>
    </r>
    <r>
      <rPr>
        <sz val="10"/>
        <color rgb="FF000000"/>
        <rFont val="Century Schoolbook"/>
        <family val="1"/>
      </rPr>
      <t>452</t>
    </r>
    <r>
      <rPr>
        <sz val="10"/>
        <color rgb="FF000000"/>
        <rFont val="Arial Narrow"/>
        <family val="2"/>
      </rPr>
      <t xml:space="preserve">dw </t>
    </r>
  </si>
  <si>
    <r>
      <rPr>
        <sz val="10"/>
        <color rgb="FF000000"/>
        <rFont val="Arial Narrow"/>
        <family val="2"/>
      </rPr>
      <t xml:space="preserve">Tóner amarillo </t>
    </r>
    <r>
      <rPr>
        <sz val="10"/>
        <color rgb="FF000000"/>
        <rFont val="Century Schoolbook"/>
        <family val="1"/>
      </rPr>
      <t>410</t>
    </r>
    <r>
      <rPr>
        <sz val="10"/>
        <color rgb="FF000000"/>
        <rFont val="Arial Narrow"/>
        <family val="2"/>
      </rPr>
      <t>A (CF</t>
    </r>
    <r>
      <rPr>
        <sz val="10"/>
        <color rgb="FF000000"/>
        <rFont val="Century Schoolbook"/>
        <family val="1"/>
      </rPr>
      <t>412</t>
    </r>
    <r>
      <rPr>
        <sz val="10"/>
        <color rgb="FF000000"/>
        <rFont val="Arial Narrow"/>
        <family val="2"/>
      </rPr>
      <t>A) HP COLOR LASERJET M</t>
    </r>
    <r>
      <rPr>
        <sz val="10"/>
        <color rgb="FF000000"/>
        <rFont val="Century Schoolbook"/>
        <family val="1"/>
      </rPr>
      <t>452</t>
    </r>
    <r>
      <rPr>
        <sz val="10"/>
        <color rgb="FF000000"/>
        <rFont val="Arial Narrow"/>
        <family val="2"/>
      </rPr>
      <t xml:space="preserve">dw </t>
    </r>
  </si>
  <si>
    <r>
      <rPr>
        <sz val="10"/>
        <color rgb="FF000000"/>
        <rFont val="Arial Narrow"/>
        <family val="2"/>
      </rPr>
      <t xml:space="preserve">Tóner cian </t>
    </r>
    <r>
      <rPr>
        <sz val="10"/>
        <color rgb="FF000000"/>
        <rFont val="Century Schoolbook"/>
        <family val="1"/>
      </rPr>
      <t>410</t>
    </r>
    <r>
      <rPr>
        <sz val="10"/>
        <color rgb="FF000000"/>
        <rFont val="Arial Narrow"/>
        <family val="2"/>
      </rPr>
      <t>A (CF</t>
    </r>
    <r>
      <rPr>
        <sz val="10"/>
        <color rgb="FF000000"/>
        <rFont val="Century Schoolbook"/>
        <family val="1"/>
      </rPr>
      <t>411</t>
    </r>
    <r>
      <rPr>
        <sz val="10"/>
        <color rgb="FF000000"/>
        <rFont val="Arial Narrow"/>
        <family val="2"/>
      </rPr>
      <t>A) HP COLOR LASERJET M</t>
    </r>
    <r>
      <rPr>
        <sz val="10"/>
        <color rgb="FF000000"/>
        <rFont val="Century Schoolbook"/>
        <family val="1"/>
      </rPr>
      <t>452</t>
    </r>
    <r>
      <rPr>
        <sz val="10"/>
        <color rgb="FF000000"/>
        <rFont val="Arial Narrow"/>
        <family val="2"/>
      </rPr>
      <t xml:space="preserve">dw </t>
    </r>
  </si>
  <si>
    <r>
      <rPr>
        <b/>
        <sz val="9"/>
        <color rgb="FF000000"/>
        <rFont val="Century Schoolbook"/>
        <family val="1"/>
      </rPr>
      <t>2.-</t>
    </r>
    <r>
      <rPr>
        <sz val="10"/>
        <color rgb="FF000000"/>
        <rFont val="Arial Narrow"/>
        <family val="2"/>
      </rPr>
      <t xml:space="preserve"> Ejecutar la fase de Consolidación del Sistema de Gestión de Documentos y Archivo.</t>
    </r>
  </si>
  <si>
    <t>Fase de consolidación del Sistema de Gestión de Documentos y Archivo ejecutado.</t>
  </si>
  <si>
    <t>N° de capacitaciones realizadas.</t>
  </si>
  <si>
    <r>
      <rPr>
        <b/>
        <sz val="9"/>
        <color rgb="FF000000"/>
        <rFont val="Century Schoolbook"/>
        <family val="1"/>
      </rPr>
      <t>1.-</t>
    </r>
    <r>
      <rPr>
        <sz val="10"/>
        <color rgb="FF000000"/>
        <rFont val="Arial Narrow"/>
        <family val="2"/>
      </rPr>
      <t xml:space="preserve"> Elaborar el material de la capacitación.
</t>
    </r>
    <r>
      <rPr>
        <b/>
        <sz val="9"/>
        <color rgb="FF000000"/>
        <rFont val="Century Schoolbook"/>
        <family val="1"/>
      </rPr>
      <t>2.-</t>
    </r>
    <r>
      <rPr>
        <sz val="10"/>
        <color rgb="FF000000"/>
        <rFont val="Arial Narrow"/>
        <family val="2"/>
      </rPr>
      <t xml:space="preserve"> Capacitar al personal responsable de la aplicación del manual de documentos administrativos.</t>
    </r>
  </si>
  <si>
    <r>
      <rPr>
        <b/>
        <sz val="9"/>
        <color rgb="FF000000"/>
        <rFont val="Century Schoolbook"/>
        <family val="1"/>
      </rPr>
      <t>1.-</t>
    </r>
    <r>
      <rPr>
        <sz val="10"/>
        <color rgb="FF000000"/>
        <rFont val="Arial Narrow"/>
        <family val="2"/>
      </rPr>
      <t xml:space="preserve"> Registro de asistencia.</t>
    </r>
  </si>
  <si>
    <t>* Tcnlgo. Andrés Castillo Cruz,
  Técnico de Documentación y Archivo
* Lic. Maira Ramírez Apolo,
  Analista de Archivo General
* Ing. Roxana Sánchez Liendres,
  Jefe de Archivo General</t>
  </si>
  <si>
    <r>
      <rPr>
        <sz val="10"/>
        <color rgb="FF000000"/>
        <rFont val="Arial Narrow"/>
        <family val="2"/>
      </rPr>
      <t xml:space="preserve">Ups </t>
    </r>
    <r>
      <rPr>
        <sz val="10"/>
        <color rgb="FF000000"/>
        <rFont val="Century Schoolbook"/>
        <family val="1"/>
      </rPr>
      <t>550</t>
    </r>
    <r>
      <rPr>
        <sz val="10"/>
        <color rgb="FF000000"/>
        <rFont val="Arial Narrow"/>
        <family val="2"/>
      </rPr>
      <t xml:space="preserve"> VA</t>
    </r>
  </si>
  <si>
    <r>
      <rPr>
        <b/>
        <sz val="9"/>
        <color rgb="FF000000"/>
        <rFont val="Century Schoolbook"/>
        <family val="1"/>
      </rPr>
      <t>3.-</t>
    </r>
    <r>
      <rPr>
        <sz val="10"/>
        <color rgb="FF000000"/>
        <rFont val="Arial Narrow"/>
        <family val="2"/>
      </rPr>
      <t xml:space="preserve"> Ejecutar la fase de evaluación del Sistema de Gestión de Documentos y Archivo.</t>
    </r>
  </si>
  <si>
    <t>Fase de evaluación del Sistema de Gestión de Documentos y Archivo ejecutado.</t>
  </si>
  <si>
    <t>N° de visitas realizadas en los archivos de gestión.</t>
  </si>
  <si>
    <r>
      <rPr>
        <b/>
        <sz val="9"/>
        <color rgb="FF000000"/>
        <rFont val="Century Schoolbook"/>
        <family val="1"/>
      </rPr>
      <t>1.-</t>
    </r>
    <r>
      <rPr>
        <sz val="10"/>
        <color rgb="FF000000"/>
        <rFont val="Arial Narrow"/>
        <family val="2"/>
      </rPr>
      <t xml:space="preserve"> Aplicar de lineamientos y/o herramientas archivísticas.
</t>
    </r>
    <r>
      <rPr>
        <b/>
        <sz val="9"/>
        <color rgb="FF000000"/>
        <rFont val="Century Schoolbook"/>
        <family val="1"/>
      </rPr>
      <t>2.-</t>
    </r>
    <r>
      <rPr>
        <sz val="10"/>
        <color rgb="FF000000"/>
        <rFont val="Arial Narrow"/>
        <family val="2"/>
      </rPr>
      <t xml:space="preserve"> Supervisar la aplicación de lineamientos y/o herramientas archivísticas.</t>
    </r>
  </si>
  <si>
    <r>
      <rPr>
        <b/>
        <sz val="9"/>
        <color rgb="FF000000"/>
        <rFont val="Century Schoolbook"/>
        <family val="1"/>
      </rPr>
      <t>1.-</t>
    </r>
    <r>
      <rPr>
        <sz val="10"/>
        <color rgb="FF000000"/>
        <rFont val="Arial Narrow"/>
        <family val="2"/>
      </rPr>
      <t xml:space="preserve"> Registro de visita in situ.</t>
    </r>
  </si>
  <si>
    <t>* Responsables de archivos de gestión e intermedio
* Tcnlgo. Andrés Castillo Cruz,
  Técnico de Documentación y Archivo
* Ing. Roxana Sánchez Liendres,
  Jefe de Archivo General</t>
  </si>
  <si>
    <r>
      <rPr>
        <sz val="10"/>
        <color rgb="FF000000"/>
        <rFont val="Arial Narrow"/>
        <family val="2"/>
      </rPr>
      <t xml:space="preserve">Ups </t>
    </r>
    <r>
      <rPr>
        <sz val="10"/>
        <color rgb="FF000000"/>
        <rFont val="Century Schoolbook"/>
        <family val="1"/>
      </rPr>
      <t>550</t>
    </r>
    <r>
      <rPr>
        <sz val="10"/>
        <color rgb="FF000000"/>
        <rFont val="Arial Narrow"/>
        <family val="2"/>
      </rPr>
      <t xml:space="preserve"> VA</t>
    </r>
  </si>
  <si>
    <t>Puntero laser tipo esfero</t>
  </si>
  <si>
    <r>
      <rPr>
        <b/>
        <sz val="9"/>
        <color rgb="FF000000"/>
        <rFont val="Century Schoolbook"/>
        <family val="1"/>
      </rPr>
      <t>4.-</t>
    </r>
    <r>
      <rPr>
        <sz val="10"/>
        <color rgb="FF000000"/>
        <rFont val="Arial Narrow"/>
        <family val="2"/>
      </rPr>
      <t xml:space="preserve"> Registrar y distribuir la correspondencia interna (de las primeras Autoridades) y externa.</t>
    </r>
  </si>
  <si>
    <t>Correspondencia interna (de las primeras Autoridades) y externa registrada y distribuida.</t>
  </si>
  <si>
    <t>N° de documentos registrados en el SIUTMACH.</t>
  </si>
  <si>
    <r>
      <rPr>
        <b/>
        <sz val="9"/>
        <color rgb="FF000000"/>
        <rFont val="Century Schoolbook"/>
        <family val="1"/>
      </rPr>
      <t>1.-</t>
    </r>
    <r>
      <rPr>
        <sz val="10"/>
        <color rgb="FF000000"/>
        <rFont val="Arial Narrow"/>
        <family val="2"/>
      </rPr>
      <t xml:space="preserve"> Recibir Documentos.
</t>
    </r>
    <r>
      <rPr>
        <b/>
        <sz val="9"/>
        <color rgb="FF000000"/>
        <rFont val="Century Schoolbook"/>
        <family val="1"/>
      </rPr>
      <t>2.-</t>
    </r>
    <r>
      <rPr>
        <sz val="10"/>
        <color rgb="FF000000"/>
        <rFont val="Arial Narrow"/>
        <family val="2"/>
      </rPr>
      <t xml:space="preserve"> Registrar en el SIUTMACH el ingreso y despacho de la documentación.
</t>
    </r>
    <r>
      <rPr>
        <b/>
        <sz val="9"/>
        <color rgb="FF000000"/>
        <rFont val="Century Schoolbook"/>
        <family val="1"/>
      </rPr>
      <t>3.-</t>
    </r>
    <r>
      <rPr>
        <sz val="10"/>
        <color rgb="FF000000"/>
        <rFont val="Arial Narrow"/>
        <family val="2"/>
      </rPr>
      <t xml:space="preserve"> Remitir la documentación a los destinatarios para su tratamiento.</t>
    </r>
  </si>
  <si>
    <r>
      <rPr>
        <b/>
        <sz val="9"/>
        <color rgb="FF000000"/>
        <rFont val="Century Schoolbook"/>
        <family val="1"/>
      </rPr>
      <t>1.-</t>
    </r>
    <r>
      <rPr>
        <sz val="10"/>
        <color rgb="FF000000"/>
        <rFont val="Arial Narrow"/>
        <family val="2"/>
      </rPr>
      <t xml:space="preserve"> Reporte de documentos registrados, generado del SIUTMACH.</t>
    </r>
  </si>
  <si>
    <t>* Lic. Maira Ramírez Apolo,
  Analista de Archivo General
* Tcnlga. Piedad Chamba Castro,
  Técnico de Documentación y Archivo</t>
  </si>
  <si>
    <t>Disposición Transitoria Tercera.- La recepción y distribución de las comunicaciones internas dirigidas a las máximas autoridades se mantendrá, hasta que se implemente el sistema informático de gestión documental.</t>
  </si>
  <si>
    <r>
      <rPr>
        <sz val="10"/>
        <color rgb="FF000000"/>
        <rFont val="Arial Narrow"/>
        <family val="2"/>
      </rPr>
      <t xml:space="preserve">Notas adhesivas grandes </t>
    </r>
    <r>
      <rPr>
        <sz val="10"/>
        <color rgb="FF000000"/>
        <rFont val="Century Schoolbook"/>
        <family val="1"/>
      </rPr>
      <t>3</t>
    </r>
    <r>
      <rPr>
        <sz val="10"/>
        <color rgb="FF000000"/>
        <rFont val="Arial Narrow"/>
        <family val="2"/>
      </rPr>
      <t>x</t>
    </r>
    <r>
      <rPr>
        <sz val="10"/>
        <color rgb="FF000000"/>
        <rFont val="Century Schoolbook"/>
        <family val="1"/>
      </rPr>
      <t>3</t>
    </r>
    <r>
      <rPr>
        <sz val="10"/>
        <color rgb="FF000000"/>
        <rFont val="Arial Narrow"/>
        <family val="2"/>
      </rPr>
      <t xml:space="preserve"> pulg.</t>
    </r>
  </si>
  <si>
    <r>
      <rPr>
        <sz val="10"/>
        <color rgb="FF000000"/>
        <rFont val="Arial Narrow"/>
        <family val="2"/>
      </rPr>
      <t xml:space="preserve">Grapas </t>
    </r>
    <r>
      <rPr>
        <sz val="10"/>
        <color rgb="FF000000"/>
        <rFont val="Century Schoolbook"/>
        <family val="1"/>
      </rPr>
      <t>26/6</t>
    </r>
    <r>
      <rPr>
        <sz val="10"/>
        <color rgb="FF000000"/>
        <rFont val="Arial Narrow"/>
        <family val="2"/>
      </rPr>
      <t xml:space="preserve"> caja de </t>
    </r>
    <r>
      <rPr>
        <sz val="10"/>
        <color rgb="FF000000"/>
        <rFont val="Century Schoolbook"/>
        <family val="1"/>
      </rPr>
      <t>1000</t>
    </r>
    <r>
      <rPr>
        <sz val="10"/>
        <color rgb="FF000000"/>
        <rFont val="Arial Narrow"/>
        <family val="2"/>
      </rPr>
      <t xml:space="preserve"> u</t>
    </r>
  </si>
  <si>
    <t>Cajas</t>
  </si>
  <si>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cms</t>
    </r>
  </si>
  <si>
    <t>Cera para dedos/ crema (mediana)</t>
  </si>
  <si>
    <t>Separadores de plásticos A4 funda 10U</t>
  </si>
  <si>
    <r>
      <rPr>
        <sz val="10"/>
        <color rgb="FF000000"/>
        <rFont val="Arial Narrow"/>
        <family val="2"/>
      </rPr>
      <t xml:space="preserve">Cinta de embalaje transparente </t>
    </r>
    <r>
      <rPr>
        <sz val="10"/>
        <color rgb="FF000000"/>
        <rFont val="Century Schoolbook"/>
        <family val="1"/>
      </rPr>
      <t>2</t>
    </r>
    <r>
      <rPr>
        <sz val="10"/>
        <color rgb="FF000000"/>
        <rFont val="Arial Narrow"/>
        <family val="2"/>
      </rPr>
      <t xml:space="preserve"> pulgadas x </t>
    </r>
    <r>
      <rPr>
        <sz val="10"/>
        <color rgb="FF000000"/>
        <rFont val="Century Schoolbook"/>
        <family val="1"/>
      </rPr>
      <t>40</t>
    </r>
    <r>
      <rPr>
        <sz val="10"/>
        <color rgb="FF000000"/>
        <rFont val="Arial Narrow"/>
        <family val="2"/>
      </rPr>
      <t xml:space="preserve"> ydas</t>
    </r>
  </si>
  <si>
    <r>
      <rPr>
        <sz val="10"/>
        <color rgb="FF000000"/>
        <rFont val="Arial Narrow"/>
        <family val="2"/>
      </rPr>
      <t xml:space="preserve">Tijeras medianas de </t>
    </r>
    <r>
      <rPr>
        <sz val="10"/>
        <color rgb="FF000000"/>
        <rFont val="Century Schoolbook"/>
        <family val="1"/>
      </rPr>
      <t>6</t>
    </r>
    <r>
      <rPr>
        <sz val="10"/>
        <color rgb="FF000000"/>
        <rFont val="Arial Narrow"/>
        <family val="2"/>
      </rPr>
      <t xml:space="preserve"> pulgadas</t>
    </r>
  </si>
  <si>
    <r>
      <rPr>
        <sz val="10"/>
        <color rgb="FF000000"/>
        <rFont val="Arial Narrow"/>
        <family val="2"/>
      </rPr>
      <t xml:space="preserve">Clips estándar </t>
    </r>
    <r>
      <rPr>
        <sz val="10"/>
        <color rgb="FF000000"/>
        <rFont val="Century Schoolbook"/>
        <family val="1"/>
      </rPr>
      <t>32</t>
    </r>
    <r>
      <rPr>
        <sz val="10"/>
        <color rgb="FF000000"/>
        <rFont val="Arial Narrow"/>
        <family val="2"/>
      </rPr>
      <t xml:space="preserve"> mm</t>
    </r>
  </si>
  <si>
    <r>
      <rPr>
        <sz val="10"/>
        <color rgb="FF000000"/>
        <rFont val="Arial Narrow"/>
        <family val="2"/>
      </rPr>
      <t xml:space="preserve">Clips mariposa caja de </t>
    </r>
    <r>
      <rPr>
        <sz val="10"/>
        <color rgb="FF000000"/>
        <rFont val="Century Schoolbook"/>
        <family val="1"/>
      </rPr>
      <t>50</t>
    </r>
    <r>
      <rPr>
        <sz val="10"/>
        <color rgb="FF000000"/>
        <rFont val="Arial Narrow"/>
        <family val="2"/>
      </rPr>
      <t xml:space="preserve"> unidades</t>
    </r>
  </si>
  <si>
    <r>
      <rPr>
        <sz val="10"/>
        <color rgb="FF000000"/>
        <rFont val="Arial Narrow"/>
        <family val="2"/>
      </rPr>
      <t xml:space="preserve">Goma en barra de </t>
    </r>
    <r>
      <rPr>
        <sz val="10"/>
        <color rgb="FF000000"/>
        <rFont val="Century Schoolbook"/>
        <family val="1"/>
      </rPr>
      <t>40</t>
    </r>
    <r>
      <rPr>
        <sz val="10"/>
        <color rgb="FF000000"/>
        <rFont val="Arial Narrow"/>
        <family val="2"/>
      </rPr>
      <t>GR</t>
    </r>
  </si>
  <si>
    <t>Adquisición de materiales de oficina no catalogados</t>
  </si>
  <si>
    <r>
      <rPr>
        <sz val="10"/>
        <color rgb="FF000000"/>
        <rFont val="Arial Narrow"/>
        <family val="2"/>
      </rPr>
      <t xml:space="preserve">Tinta black sistema continuo EPSON </t>
    </r>
    <r>
      <rPr>
        <sz val="10"/>
        <color rgb="FF000000"/>
        <rFont val="Century Schoolbook"/>
        <family val="1"/>
      </rPr>
      <t>544 70</t>
    </r>
    <r>
      <rPr>
        <sz val="10"/>
        <color rgb="FF000000"/>
        <rFont val="Arial Narrow"/>
        <family val="2"/>
      </rPr>
      <t>ml</t>
    </r>
  </si>
  <si>
    <r>
      <rPr>
        <sz val="10"/>
        <color rgb="FF000000"/>
        <rFont val="Arial Narrow"/>
        <family val="2"/>
      </rPr>
      <t xml:space="preserve">Tinta cyan sistema continuo EPSON </t>
    </r>
    <r>
      <rPr>
        <sz val="10"/>
        <color rgb="FF000000"/>
        <rFont val="Century Schoolbook"/>
        <family val="1"/>
      </rPr>
      <t>544 70</t>
    </r>
    <r>
      <rPr>
        <sz val="10"/>
        <color rgb="FF000000"/>
        <rFont val="Arial Narrow"/>
        <family val="2"/>
      </rPr>
      <t>ml</t>
    </r>
  </si>
  <si>
    <r>
      <rPr>
        <sz val="10"/>
        <color rgb="FF000000"/>
        <rFont val="Arial Narrow"/>
        <family val="2"/>
      </rPr>
      <t xml:space="preserve">Tinta magenta sistema continuo EPSON </t>
    </r>
    <r>
      <rPr>
        <sz val="10"/>
        <color rgb="FF000000"/>
        <rFont val="Century Schoolbook"/>
        <family val="1"/>
      </rPr>
      <t>544 70</t>
    </r>
    <r>
      <rPr>
        <sz val="10"/>
        <color rgb="FF000000"/>
        <rFont val="Arial Narrow"/>
        <family val="2"/>
      </rPr>
      <t>ml</t>
    </r>
  </si>
  <si>
    <r>
      <rPr>
        <sz val="10"/>
        <color rgb="FF000000"/>
        <rFont val="Arial Narrow"/>
        <family val="2"/>
      </rPr>
      <t xml:space="preserve">Tinta yellow sistema continuo EPSON </t>
    </r>
    <r>
      <rPr>
        <sz val="10"/>
        <color rgb="FF000000"/>
        <rFont val="Century Schoolbook"/>
        <family val="1"/>
      </rPr>
      <t>544 70</t>
    </r>
    <r>
      <rPr>
        <sz val="10"/>
        <color rgb="FF000000"/>
        <rFont val="Arial Narrow"/>
        <family val="2"/>
      </rPr>
      <t>ml</t>
    </r>
  </si>
  <si>
    <r>
      <rPr>
        <b/>
        <sz val="9"/>
        <color rgb="FF000000"/>
        <rFont val="Century Schoolbook"/>
        <family val="1"/>
      </rPr>
      <t>5.-</t>
    </r>
    <r>
      <rPr>
        <sz val="10"/>
        <color rgb="FF000000"/>
        <rFont val="Arial Narrow"/>
        <family val="2"/>
      </rPr>
      <t xml:space="preserve"> Difundir el Patrimonio documental en el portal web institucional.</t>
    </r>
  </si>
  <si>
    <t>Patrimonio documental en el portal web institucional difundidos.</t>
  </si>
  <si>
    <t>N° de difusiones realizadas en la página web.</t>
  </si>
  <si>
    <r>
      <rPr>
        <b/>
        <sz val="9"/>
        <color rgb="FF000000"/>
        <rFont val="Century Schoolbook"/>
        <family val="1"/>
      </rPr>
      <t>1.-</t>
    </r>
    <r>
      <rPr>
        <sz val="10"/>
        <color rgb="FF000000"/>
        <rFont val="Arial Narrow"/>
        <family val="2"/>
      </rPr>
      <t xml:space="preserve"> Elaborar el material de la difusión.
</t>
    </r>
    <r>
      <rPr>
        <b/>
        <sz val="9"/>
        <color rgb="FF000000"/>
        <rFont val="Century Schoolbook"/>
        <family val="1"/>
      </rPr>
      <t>2.-</t>
    </r>
    <r>
      <rPr>
        <sz val="10"/>
        <color rgb="FF000000"/>
        <rFont val="Arial Narrow"/>
        <family val="2"/>
      </rPr>
      <t xml:space="preserve"> Remitir la información para su publicación en el portal web institucional.</t>
    </r>
  </si>
  <si>
    <r>
      <rPr>
        <b/>
        <sz val="9"/>
        <color rgb="FF000000"/>
        <rFont val="Century Schoolbook"/>
        <family val="1"/>
      </rPr>
      <t>1.-</t>
    </r>
    <r>
      <rPr>
        <sz val="10"/>
        <color rgb="FF000000"/>
        <rFont val="Arial Narrow"/>
        <family val="2"/>
      </rPr>
      <t xml:space="preserve"> Memoria gráfica de la difusión del patrimonio documental en el portal web institucional.</t>
    </r>
  </si>
  <si>
    <t>* Tcnlgo. Andrés Castillo Cruz,
  Técnico de Documentación y Archivo
* Ing. Roxana Sánchez Liendres,
  Jefe de Archivo General</t>
  </si>
  <si>
    <r>
      <rPr>
        <b/>
        <sz val="9"/>
        <color rgb="FF000000"/>
        <rFont val="Century Schoolbook"/>
        <family val="1"/>
      </rPr>
      <t>6.-</t>
    </r>
    <r>
      <rPr>
        <sz val="10"/>
        <color rgb="FF000000"/>
        <rFont val="Arial Narrow"/>
        <family val="2"/>
      </rPr>
      <t xml:space="preserve"> Prestación de Servicio de consulta de documentos.</t>
    </r>
  </si>
  <si>
    <t>Servicio prestado de consulta de documento.</t>
  </si>
  <si>
    <t>N° de atenciones de servicio de consulta de documentos.</t>
  </si>
  <si>
    <r>
      <rPr>
        <b/>
        <sz val="9"/>
        <color rgb="FF000000"/>
        <rFont val="Century Schoolbook"/>
        <family val="1"/>
      </rPr>
      <t>1.-</t>
    </r>
    <r>
      <rPr>
        <sz val="10"/>
        <color rgb="FF000000"/>
        <rFont val="Arial Narrow"/>
        <family val="2"/>
      </rPr>
      <t xml:space="preserve"> Receptar las solicitudes de consulta de documentos.
</t>
    </r>
    <r>
      <rPr>
        <b/>
        <sz val="9"/>
        <color rgb="FF000000"/>
        <rFont val="Century Schoolbook"/>
        <family val="1"/>
      </rPr>
      <t>2.-</t>
    </r>
    <r>
      <rPr>
        <sz val="10"/>
        <color rgb="FF000000"/>
        <rFont val="Arial Narrow"/>
        <family val="2"/>
      </rPr>
      <t xml:space="preserve"> Entregar la documentación al solicitante.</t>
    </r>
  </si>
  <si>
    <r>
      <rPr>
        <b/>
        <sz val="9"/>
        <color rgb="FF000000"/>
        <rFont val="Century Schoolbook"/>
        <family val="1"/>
      </rPr>
      <t>1.-</t>
    </r>
    <r>
      <rPr>
        <sz val="10"/>
        <color rgb="FF000000"/>
        <rFont val="Arial Narrow"/>
        <family val="2"/>
      </rPr>
      <t xml:space="preserve"> Registro de servicio de consulta de documentos.</t>
    </r>
  </si>
  <si>
    <r>
      <rPr>
        <b/>
        <sz val="9"/>
        <color rgb="FF000000"/>
        <rFont val="Century Schoolbook"/>
        <family val="1"/>
      </rPr>
      <t>7.-</t>
    </r>
    <r>
      <rPr>
        <sz val="10"/>
        <color rgb="FF000000"/>
        <rFont val="Arial Narrow"/>
        <family val="2"/>
      </rPr>
      <t xml:space="preserve"> Ejecución de las funciones de Secretaria del comité de Archivo.</t>
    </r>
  </si>
  <si>
    <t>Funciones de la Secretaria del comité de Archivo ejecutadas.</t>
  </si>
  <si>
    <t>N° de sesiones de comité de Archivo.</t>
  </si>
  <si>
    <r>
      <rPr>
        <b/>
        <sz val="9"/>
        <color rgb="FF000000"/>
        <rFont val="Century Schoolbook"/>
        <family val="1"/>
      </rPr>
      <t>1.-</t>
    </r>
    <r>
      <rPr>
        <sz val="10"/>
        <color rgb="FF000000"/>
        <rFont val="Arial Narrow"/>
        <family val="2"/>
      </rPr>
      <t xml:space="preserve"> Realizar la convocatoria de sesiones de Comité de Archivo.
</t>
    </r>
    <r>
      <rPr>
        <b/>
        <sz val="9"/>
        <color rgb="FF000000"/>
        <rFont val="Century Schoolbook"/>
        <family val="1"/>
      </rPr>
      <t>2.-</t>
    </r>
    <r>
      <rPr>
        <sz val="10"/>
        <color rgb="FF000000"/>
        <rFont val="Arial Narrow"/>
        <family val="2"/>
      </rPr>
      <t xml:space="preserve"> Elaborar el acta de sesiones de Comité de Archivo.
</t>
    </r>
    <r>
      <rPr>
        <b/>
        <sz val="9"/>
        <color rgb="FF000000"/>
        <rFont val="Century Schoolbook"/>
        <family val="1"/>
      </rPr>
      <t>3.-</t>
    </r>
    <r>
      <rPr>
        <sz val="10"/>
        <color rgb="FF000000"/>
        <rFont val="Arial Narrow"/>
        <family val="2"/>
      </rPr>
      <t xml:space="preserve"> Elaborar las resoluciones de Comité de Archivo.
</t>
    </r>
    <r>
      <rPr>
        <b/>
        <sz val="9"/>
        <color rgb="FF000000"/>
        <rFont val="Century Schoolbook"/>
        <family val="1"/>
      </rPr>
      <t>4.-</t>
    </r>
    <r>
      <rPr>
        <sz val="10"/>
        <color rgb="FF000000"/>
        <rFont val="Arial Narrow"/>
        <family val="2"/>
      </rPr>
      <t xml:space="preserve"> Notificar las resoluciones de Comité de Archivo a las partes interesadas.</t>
    </r>
  </si>
  <si>
    <r>
      <rPr>
        <b/>
        <sz val="9"/>
        <color rgb="FF000000"/>
        <rFont val="Century Schoolbook"/>
        <family val="1"/>
      </rPr>
      <t>1.-</t>
    </r>
    <r>
      <rPr>
        <sz val="10"/>
        <color rgb="FF000000"/>
        <rFont val="Arial Narrow"/>
        <family val="2"/>
      </rPr>
      <t xml:space="preserve"> Reporte semestral del comité de archivo.</t>
    </r>
  </si>
  <si>
    <t>* Abg. Gerardo Fernández Valdiviezo,  Secretario General
* Ing. Roxana Sánchez Liendres,
  Jefe de Archivo General</t>
  </si>
  <si>
    <r>
      <rPr>
        <b/>
        <sz val="9"/>
        <color rgb="FF000000"/>
        <rFont val="Century Schoolbook"/>
        <family val="1"/>
      </rPr>
      <t>8.-</t>
    </r>
    <r>
      <rPr>
        <sz val="10"/>
        <color rgb="FF000000"/>
        <rFont val="Arial Narrow"/>
        <family val="2"/>
      </rPr>
      <t xml:space="preserve"> Entregar las Planificaciones Operativas Anuales y la Evaluaciones de la Planificación Operativa Anual.</t>
    </r>
  </si>
  <si>
    <t>N° de POA y evaluaciones del POA presentados.</t>
  </si>
  <si>
    <r>
      <rPr>
        <b/>
        <sz val="9"/>
        <color rgb="FF000000"/>
        <rFont val="Century Schoolbook"/>
        <family val="1"/>
      </rPr>
      <t>1.-</t>
    </r>
    <r>
      <rPr>
        <sz val="10"/>
        <color rgb="FF000000"/>
        <rFont val="Arial Narrow"/>
        <family val="2"/>
      </rPr>
      <t xml:space="preserve"> Elaborar el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Evaluar el primer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Evaluar el segundo semestre del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Elaborar el POA </t>
    </r>
    <r>
      <rPr>
        <sz val="10"/>
        <color rgb="FF000000"/>
        <rFont val="Century Schoolbook"/>
        <family val="1"/>
      </rPr>
      <t>2023.</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</si>
  <si>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</si>
  <si>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 Tcnlga. Piedad Chamba Castro,
  Técnico de Documentación y Archivo
* Tcnlgo. Andrés Castillo Cruz,
  Técnico de Documentación y Archivo
* Lic. Maira Ramírez Apolo,
  Analista de Archivo General
* Ing. Roxana Sánchez Liendres,
  Jefe de Archivo General</t>
  </si>
  <si>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</si>
  <si>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Funda negra uso industrial </t>
    </r>
    <r>
      <rPr>
        <sz val="10"/>
        <color rgb="FF000000"/>
        <rFont val="Century Schoolbook"/>
        <family val="1"/>
      </rPr>
      <t>35"*47"</t>
    </r>
  </si>
  <si>
    <r>
      <rPr>
        <sz val="10"/>
        <color rgb="FF000000"/>
        <rFont val="Arial Narrow"/>
        <family val="2"/>
      </rPr>
      <t xml:space="preserve">Jabón de tocador líquido con válvula </t>
    </r>
    <r>
      <rPr>
        <sz val="10"/>
        <color rgb="FF000000"/>
        <rFont val="Century Schoolbook"/>
        <family val="1"/>
      </rPr>
      <t>1000</t>
    </r>
    <r>
      <rPr>
        <sz val="10"/>
        <color rgb="FF000000"/>
        <rFont val="Arial Narrow"/>
        <family val="2"/>
      </rPr>
      <t>ml</t>
    </r>
  </si>
  <si>
    <r>
      <rPr>
        <sz val="10"/>
        <color rgb="FF000000"/>
        <rFont val="Arial Narrow"/>
        <family val="2"/>
      </rPr>
      <t xml:space="preserve">Repuesto de trapeo (mopa) </t>
    </r>
    <r>
      <rPr>
        <sz val="10"/>
        <color rgb="FF000000"/>
        <rFont val="Century Schoolbook"/>
        <family val="1"/>
      </rPr>
      <t>46</t>
    </r>
    <r>
      <rPr>
        <sz val="10"/>
        <color rgb="FF000000"/>
        <rFont val="Arial Narrow"/>
        <family val="2"/>
      </rPr>
      <t>cm</t>
    </r>
  </si>
  <si>
    <r>
      <rPr>
        <b/>
        <sz val="9"/>
        <color rgb="FF000000"/>
        <rFont val="Century Schoolbook"/>
        <family val="1"/>
      </rPr>
      <t>9.-</t>
    </r>
    <r>
      <rPr>
        <sz val="10"/>
        <color rgb="FF000000"/>
        <rFont val="Arial Narrow"/>
        <family val="2"/>
      </rPr>
      <t xml:space="preserve"> Organización del Archivo de Gestión.</t>
    </r>
  </si>
  <si>
    <r>
      <rPr>
        <b/>
        <sz val="9"/>
        <color rgb="FF000000"/>
        <rFont val="Century Schoolbook"/>
        <family val="1"/>
      </rPr>
      <t>1.-</t>
    </r>
    <r>
      <rPr>
        <sz val="10"/>
        <color rgb="FF000000"/>
        <rFont val="Arial Narrow"/>
        <family val="2"/>
      </rPr>
      <t xml:space="preserve"> Seleccionar la documentación para su depuración.
</t>
    </r>
    <r>
      <rPr>
        <b/>
        <sz val="9"/>
        <color rgb="FF000000"/>
        <rFont val="Century Schoolbook"/>
        <family val="1"/>
      </rPr>
      <t>2.-</t>
    </r>
    <r>
      <rPr>
        <sz val="10"/>
        <color rgb="FF000000"/>
        <rFont val="Arial Narrow"/>
        <family val="2"/>
      </rPr>
      <t xml:space="preserve"> Clasificar.
</t>
    </r>
    <r>
      <rPr>
        <b/>
        <sz val="9"/>
        <color rgb="FF000000"/>
        <rFont val="Century Schoolbook"/>
        <family val="1"/>
      </rPr>
      <t>3.-</t>
    </r>
    <r>
      <rPr>
        <sz val="10"/>
        <color rgb="FF000000"/>
        <rFont val="Arial Narrow"/>
        <family val="2"/>
      </rPr>
      <t xml:space="preserve"> Describir la documentación según la norma ISAD-G.
</t>
    </r>
    <r>
      <rPr>
        <b/>
        <sz val="9"/>
        <color rgb="FF000000"/>
        <rFont val="Century Schoolbook"/>
        <family val="1"/>
      </rPr>
      <t>4.-</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</si>
  <si>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</si>
  <si>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 Tcnlga. Piedad Chamba Castro,
  Técnico de Documentación y Archivo</t>
  </si>
  <si>
    <r>
      <rPr>
        <sz val="10"/>
        <color rgb="FF000000"/>
        <rFont val="Arial Narrow"/>
        <family val="2"/>
      </rPr>
      <t xml:space="preserve">Lápiz hb sin goma caja de </t>
    </r>
    <r>
      <rPr>
        <sz val="10"/>
        <color rgb="FF000000"/>
        <rFont val="Century Schoolbook"/>
        <family val="1"/>
      </rPr>
      <t>12</t>
    </r>
    <r>
      <rPr>
        <sz val="10"/>
        <color rgb="FF000000"/>
        <rFont val="Arial Narrow"/>
        <family val="2"/>
      </rPr>
      <t xml:space="preserve"> unidades</t>
    </r>
  </si>
  <si>
    <t>Carpetas fólder de cartulina manila (vincha incluida)</t>
  </si>
  <si>
    <r>
      <rPr>
        <sz val="10"/>
        <color rgb="FF000000"/>
        <rFont val="Arial Narrow"/>
        <family val="2"/>
      </rPr>
      <t>Separadores de plásticos A</t>
    </r>
    <r>
      <rPr>
        <sz val="10"/>
        <color rgb="FF000000"/>
        <rFont val="Century Schoolbook"/>
        <family val="1"/>
      </rPr>
      <t>4</t>
    </r>
    <r>
      <rPr>
        <sz val="10"/>
        <color rgb="FF000000"/>
        <rFont val="Arial Narrow"/>
        <family val="2"/>
      </rPr>
      <t xml:space="preserve"> funda </t>
    </r>
    <r>
      <rPr>
        <sz val="10"/>
        <color rgb="FF000000"/>
        <rFont val="Century Schoolbook"/>
        <family val="1"/>
      </rPr>
      <t>10</t>
    </r>
    <r>
      <rPr>
        <sz val="10"/>
        <color rgb="FF000000"/>
        <rFont val="Arial Narrow"/>
        <family val="2"/>
      </rPr>
      <t>U</t>
    </r>
  </si>
  <si>
    <r>
      <rPr>
        <b/>
        <sz val="9"/>
        <color rgb="FF000000"/>
        <rFont val="Century Schoolbook"/>
        <family val="1"/>
      </rPr>
      <t>10.-</t>
    </r>
    <r>
      <rPr>
        <sz val="10"/>
        <color rgb="FF000000"/>
        <rFont val="Arial Narrow"/>
        <family val="2"/>
      </rPr>
      <t xml:space="preserve"> Organización del Archivo General.</t>
    </r>
  </si>
  <si>
    <t>Archivo General organizado.</t>
  </si>
  <si>
    <r>
      <rPr>
        <b/>
        <sz val="9"/>
        <color rgb="FF000000"/>
        <rFont val="Century Schoolbook"/>
        <family val="1"/>
      </rPr>
      <t>1.-</t>
    </r>
    <r>
      <rPr>
        <sz val="10"/>
        <color rgb="FF000000"/>
        <rFont val="Arial Narrow"/>
        <family val="2"/>
      </rPr>
      <t xml:space="preserve"> Seleccionar la documentación para su depuración.
</t>
    </r>
    <r>
      <rPr>
        <b/>
        <sz val="9"/>
        <color rgb="FF000000"/>
        <rFont val="Century Schoolbook"/>
        <family val="1"/>
      </rPr>
      <t>2.-</t>
    </r>
    <r>
      <rPr>
        <sz val="10"/>
        <color rgb="FF000000"/>
        <rFont val="Arial Narrow"/>
        <family val="2"/>
      </rPr>
      <t xml:space="preserve"> Clasificar.
</t>
    </r>
    <r>
      <rPr>
        <b/>
        <sz val="9"/>
        <color rgb="FF000000"/>
        <rFont val="Century Schoolbook"/>
        <family val="1"/>
      </rPr>
      <t>3.-</t>
    </r>
    <r>
      <rPr>
        <sz val="10"/>
        <color rgb="FF000000"/>
        <rFont val="Arial Narrow"/>
        <family val="2"/>
      </rPr>
      <t xml:space="preserve"> Describir la documentación según la norma ISAD-G.
</t>
    </r>
    <r>
      <rPr>
        <b/>
        <sz val="9"/>
        <color rgb="FF000000"/>
        <rFont val="Century Schoolbook"/>
        <family val="1"/>
      </rPr>
      <t>4.-</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</si>
  <si>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</si>
  <si>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 Tcnlgo. Andrés Castillo Cruz,
  Técnico de Documentación y Archivo</t>
  </si>
  <si>
    <r>
      <rPr>
        <sz val="10"/>
        <color rgb="FF000000"/>
        <rFont val="Arial Narrow"/>
        <family val="2"/>
      </rPr>
      <t xml:space="preserve">Ups </t>
    </r>
    <r>
      <rPr>
        <sz val="10"/>
        <color rgb="FF000000"/>
        <rFont val="Century Schoolbook"/>
        <family val="1"/>
      </rPr>
      <t>550</t>
    </r>
    <r>
      <rPr>
        <sz val="10"/>
        <color rgb="FF000000"/>
        <rFont val="Arial Narrow"/>
        <family val="2"/>
      </rPr>
      <t xml:space="preserve"> VA</t>
    </r>
  </si>
  <si>
    <t>TOTAL PRESUPUESTO ESTIMATIVO SECRETARÍA GENERAL 2022:</t>
  </si>
  <si>
    <t>DIRECCIÓN DE TECNOLOGÍAS DE LA INFORMACIÓN Y COMUNICACIÓN</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</si>
  <si>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Gestionar la conformación del comité informático, proponiendo los perfiles requeridos para cumplir las atribuciones señaladas en las normas de control interno emitidas por el máximo organismo de control.</t>
    </r>
  </si>
  <si>
    <t>Comité Informático implementado.</t>
  </si>
  <si>
    <t>N° de propuestas para implementación del Comité Informático, aprobadas.</t>
  </si>
  <si>
    <r>
      <rPr>
        <b/>
        <sz val="9"/>
        <color rgb="FF000000"/>
        <rFont val="Century Schoolbook"/>
        <family val="1"/>
      </rPr>
      <t>1.-</t>
    </r>
    <r>
      <rPr>
        <sz val="10"/>
        <color rgb="FF000000"/>
        <rFont val="Arial Narrow"/>
        <family val="2"/>
      </rPr>
      <t xml:space="preserve"> Solicitar a Procuraduría dictamen legal sobre la propuesta.
</t>
    </r>
    <r>
      <rPr>
        <b/>
        <sz val="9"/>
        <color rgb="FF000000"/>
        <rFont val="Century Schoolbook"/>
        <family val="1"/>
      </rPr>
      <t>2.-</t>
    </r>
    <r>
      <rPr>
        <sz val="10"/>
        <color rgb="FF000000"/>
        <rFont val="Arial Narrow"/>
        <family val="2"/>
      </rPr>
      <t xml:space="preserve"> Aplicar las observaciones realizadas a la propuesta.
</t>
    </r>
    <r>
      <rPr>
        <b/>
        <sz val="9"/>
        <color rgb="FF000000"/>
        <rFont val="Century Schoolbook"/>
        <family val="1"/>
      </rPr>
      <t>3.-</t>
    </r>
    <r>
      <rPr>
        <sz val="10"/>
        <color rgb="FF000000"/>
        <rFont val="Arial Narrow"/>
        <family val="2"/>
      </rPr>
      <t xml:space="preserve"> Gestionar ante Consejo Universitario su aprobación como requisito para su implementación.</t>
    </r>
  </si>
  <si>
    <r>
      <rPr>
        <b/>
        <sz val="9"/>
        <color rgb="FF000000"/>
        <rFont val="Century Schoolbook"/>
        <family val="1"/>
      </rPr>
      <t>1.-</t>
    </r>
    <r>
      <rPr>
        <sz val="10"/>
        <color rgb="FF000000"/>
        <rFont val="Arial Narrow"/>
        <family val="2"/>
      </rPr>
      <t xml:space="preserve"> Solicitud a procuraduría para dictamen legal.
</t>
    </r>
    <r>
      <rPr>
        <b/>
        <sz val="9"/>
        <color rgb="FF000000"/>
        <rFont val="Century Schoolbook"/>
        <family val="1"/>
      </rPr>
      <t>2.-</t>
    </r>
    <r>
      <rPr>
        <sz val="10"/>
        <color rgb="FF000000"/>
        <rFont val="Arial Narrow"/>
        <family val="2"/>
      </rPr>
      <t xml:space="preserve"> Solicitud para aprobación de propuesta para la conformación del Comité Informático de la UTMACH ante Consejo Universitario.
</t>
    </r>
    <r>
      <rPr>
        <b/>
        <sz val="9"/>
        <color rgb="FF000000"/>
        <rFont val="Century Schoolbook"/>
        <family val="1"/>
      </rPr>
      <t xml:space="preserve">3.- </t>
    </r>
    <r>
      <rPr>
        <sz val="10"/>
        <color rgb="FF000000"/>
        <rFont val="Arial Narrow"/>
        <family val="2"/>
      </rPr>
      <t>Resolución CU de aprobación, previa su implementación.</t>
    </r>
  </si>
  <si>
    <t>* Oscar Riofrío Orozco,
  Director TIC
* Betty Pachucho Hernández,
  Jefa de Sistemas
* Byron Ramírez Carrillo,
  Jefe de Redes y Telecomunicaciones</t>
  </si>
  <si>
    <r>
      <rPr>
        <b/>
        <sz val="9"/>
        <color rgb="FF000000"/>
        <rFont val="Century Schoolbook"/>
        <family val="1"/>
      </rPr>
      <t>2.-</t>
    </r>
    <r>
      <rPr>
        <sz val="10"/>
        <color rgb="FF000000"/>
        <rFont val="Arial Narrow"/>
        <family val="2"/>
      </rPr>
      <t xml:space="preserve"> Gestionar con las unidades administrativas DTIC las asesorías técnicas para la toma de decisiones relacionadas con las actividades y procesos de las tecnologías de la información y comunicación.</t>
    </r>
  </si>
  <si>
    <t>Asesorías técnicas relacionadas con los procesos tecnológicos, gestionadas.</t>
  </si>
  <si>
    <t>N° de informes de valoración de las asesorías técnicas brindadas por las unidades administrativas DTIC, gestionados.</t>
  </si>
  <si>
    <r>
      <rPr>
        <b/>
        <sz val="9"/>
        <color rgb="FF000000"/>
        <rFont val="Century Schoolbook"/>
        <family val="1"/>
      </rPr>
      <t>1.-</t>
    </r>
    <r>
      <rPr>
        <sz val="10"/>
        <color rgb="FF000000"/>
        <rFont val="Arial Narrow"/>
        <family val="2"/>
      </rPr>
      <t xml:space="preserve"> Solicitar a las unidades administrativas DTIC el diseño del informe de asesorías técnicas brindadas.
</t>
    </r>
    <r>
      <rPr>
        <b/>
        <sz val="9"/>
        <color rgb="FF000000"/>
        <rFont val="Century Schoolbook"/>
        <family val="1"/>
      </rPr>
      <t>2.-</t>
    </r>
    <r>
      <rPr>
        <sz val="10"/>
        <color rgb="FF000000"/>
        <rFont val="Arial Narrow"/>
        <family val="2"/>
      </rPr>
      <t xml:space="preserve"> Diseñar el informe de valoración de las asesorías técnicas brindadas por las unidades administrativas DTIC.
</t>
    </r>
  </si>
  <si>
    <r>
      <rPr>
        <b/>
        <sz val="9"/>
        <color rgb="FF000000"/>
        <rFont val="Century Schoolbook"/>
        <family val="1"/>
      </rPr>
      <t>1.-</t>
    </r>
    <r>
      <rPr>
        <sz val="10"/>
        <color rgb="FF000000"/>
        <rFont val="Arial Narrow"/>
        <family val="2"/>
      </rPr>
      <t xml:space="preserve"> Informe de valoración de asesorías técnicas DTIC brindadas por las unidades administrativas de Sistemas-Seguridad, Redes y Telecomunicaciones, Mantenimiento de equipos informáticos, gestionado.</t>
    </r>
  </si>
  <si>
    <t>* Oscar Riofrío Orozco,
  Director TIC
* Betty Pachucho Hernández,
  Jefa de Sistemas
* Byron Ramírez Carrillo,
  Jefe de Redes y Telecomunicaciones
* Howard Pazmiño Carrión,
  Analista de Mantenimiento de Equipos Informáticos</t>
  </si>
  <si>
    <t>Fuentes de poder</t>
  </si>
  <si>
    <r>
      <rPr>
        <b/>
        <sz val="9"/>
        <color rgb="FF000000"/>
        <rFont val="Century Schoolbook"/>
        <family val="1"/>
      </rPr>
      <t>3.-</t>
    </r>
    <r>
      <rPr>
        <b/>
        <sz val="10"/>
        <color rgb="FF000000"/>
        <rFont val="Arial Narrow"/>
        <family val="2"/>
      </rPr>
      <t xml:space="preserve"> </t>
    </r>
    <r>
      <rPr>
        <sz val="10"/>
        <color rgb="FF000000"/>
        <rFont val="Arial Narrow"/>
        <family val="2"/>
      </rPr>
      <t>Gestionar la definición e implementación del modelo de gestión institucional de la información y comunicación.</t>
    </r>
  </si>
  <si>
    <t>Definición e implementación del modelo de gestión institucional de la información y comunicación, gestionado.</t>
  </si>
  <si>
    <t>N° de modelo de gestión institucional de la información y comunicación, definido.</t>
  </si>
  <si>
    <r>
      <rPr>
        <b/>
        <sz val="9"/>
        <color rgb="FF000000"/>
        <rFont val="Century Schoolbook"/>
        <family val="1"/>
      </rPr>
      <t>1.-</t>
    </r>
    <r>
      <rPr>
        <sz val="10"/>
        <color rgb="FF000000"/>
        <rFont val="Arial Narrow"/>
        <family val="2"/>
      </rPr>
      <t xml:space="preserve"> Valorar para actualizara la propuesta inicial del modelo de gestión institucional de la información y comunicación.
</t>
    </r>
    <r>
      <rPr>
        <b/>
        <sz val="9"/>
        <color rgb="FF000000"/>
        <rFont val="Century Schoolbook"/>
        <family val="1"/>
      </rPr>
      <t>2.-</t>
    </r>
    <r>
      <rPr>
        <sz val="10"/>
        <color rgb="FF000000"/>
        <rFont val="Arial Narrow"/>
        <family val="2"/>
      </rPr>
      <t xml:space="preserve"> Actualizar la definición inicial del modelo de gestión institucional de la información y comunicación.</t>
    </r>
  </si>
  <si>
    <r>
      <rPr>
        <b/>
        <sz val="9"/>
        <color rgb="FF000000"/>
        <rFont val="Century Schoolbook"/>
        <family val="1"/>
      </rPr>
      <t>1.-</t>
    </r>
    <r>
      <rPr>
        <sz val="10"/>
        <color rgb="FF000000"/>
        <rFont val="Arial Narrow"/>
        <family val="2"/>
      </rPr>
      <t xml:space="preserve"> Modelo de gestión de la información y comunicación UTMACH, definido.</t>
    </r>
  </si>
  <si>
    <r>
      <rPr>
        <b/>
        <sz val="9"/>
        <color rgb="FF000000"/>
        <rFont val="Century Schoolbook"/>
        <family val="1"/>
      </rPr>
      <t>4.-</t>
    </r>
    <r>
      <rPr>
        <b/>
        <sz val="10"/>
        <color rgb="FF000000"/>
        <rFont val="Arial Narrow"/>
        <family val="2"/>
      </rPr>
      <t xml:space="preserve"> </t>
    </r>
    <r>
      <rPr>
        <sz val="10"/>
        <color rgb="FF000000"/>
        <rFont val="Arial Narrow"/>
        <family val="2"/>
      </rPr>
      <t>Proponer la aprobación para implementación de la Planificación Estratégica de Tecnologías de la Información y Comunicación.</t>
    </r>
  </si>
  <si>
    <t xml:space="preserve">Planificación Estratégica de Tecnologías de la Información y Comunicación, implementada. </t>
  </si>
  <si>
    <t>N° de Planificaciones Estratégicas de TIC, aprobadas.</t>
  </si>
  <si>
    <r>
      <rPr>
        <b/>
        <sz val="9"/>
        <color rgb="FF000000"/>
        <rFont val="Century Schoolbook"/>
        <family val="1"/>
      </rPr>
      <t>1.-</t>
    </r>
    <r>
      <rPr>
        <sz val="10"/>
        <color rgb="FF000000"/>
        <rFont val="Arial Narrow"/>
        <family val="2"/>
      </rPr>
      <t xml:space="preserve"> Gestionar ante Consejo Universitario la aprobación previa implementación de la Planificación Estratégica TIC.</t>
    </r>
  </si>
  <si>
    <r>
      <rPr>
        <b/>
        <sz val="9"/>
        <color rgb="FF000000"/>
        <rFont val="Century Schoolbook"/>
        <family val="1"/>
      </rPr>
      <t>1.-</t>
    </r>
    <r>
      <rPr>
        <sz val="10"/>
        <color rgb="FF000000"/>
        <rFont val="Arial Narrow"/>
        <family val="2"/>
      </rPr>
      <t xml:space="preserve"> Planificación Estratégica de TIC, aprobada.</t>
    </r>
  </si>
  <si>
    <r>
      <rPr>
        <b/>
        <sz val="9"/>
        <color rgb="FF000000"/>
        <rFont val="Century Schoolbook"/>
        <family val="1"/>
      </rPr>
      <t>5.-</t>
    </r>
    <r>
      <rPr>
        <b/>
        <sz val="10"/>
        <color rgb="FF000000"/>
        <rFont val="Arial Narrow"/>
        <family val="2"/>
      </rPr>
      <t xml:space="preserve"> </t>
    </r>
    <r>
      <rPr>
        <sz val="10"/>
        <color rgb="FF000000"/>
        <rFont val="Arial Narrow"/>
        <family val="2"/>
      </rPr>
      <t>Gestionar la planificación anual de contingencia de desarrollo de software UTMACH.</t>
    </r>
  </si>
  <si>
    <t>Planificación anual de contingencia de desarrollo de software, gestionada.</t>
  </si>
  <si>
    <t>N° de planes de contingencia de desarrollo de software UTMACH, gestionados.</t>
  </si>
  <si>
    <r>
      <rPr>
        <b/>
        <sz val="9"/>
        <color rgb="FF000000"/>
        <rFont val="Century Schoolbook"/>
        <family val="1"/>
      </rPr>
      <t>1.-</t>
    </r>
    <r>
      <rPr>
        <sz val="10"/>
        <color rgb="FF000000"/>
        <rFont val="Arial Narrow"/>
        <family val="2"/>
      </rPr>
      <t xml:space="preserve"> Solicitar a la unidad de sistemas, el diseño del plan anual de contingencia de desarrollo de software.
</t>
    </r>
    <r>
      <rPr>
        <b/>
        <sz val="9"/>
        <color rgb="FF000000"/>
        <rFont val="Century Schoolbook"/>
        <family val="1"/>
      </rPr>
      <t>2.-</t>
    </r>
    <r>
      <rPr>
        <sz val="10"/>
        <color rgb="FF000000"/>
        <rFont val="Arial Narrow"/>
        <family val="2"/>
      </rPr>
      <t xml:space="preserve"> Aprobar el plan de contingencia de desarrollo de software.</t>
    </r>
  </si>
  <si>
    <r>
      <rPr>
        <b/>
        <sz val="9"/>
        <color rgb="FF000000"/>
        <rFont val="Century Schoolbook"/>
        <family val="1"/>
      </rPr>
      <t>1.-</t>
    </r>
    <r>
      <rPr>
        <sz val="10"/>
        <color rgb="FF000000"/>
        <rFont val="Arial Narrow"/>
        <family val="2"/>
      </rPr>
      <t xml:space="preserve"> Solicitud a la unidad de sistemas el diseño del plan anual de contingencia de desarrollo de software.
</t>
    </r>
    <r>
      <rPr>
        <b/>
        <sz val="9"/>
        <color rgb="FF000000"/>
        <rFont val="Century Schoolbook"/>
        <family val="1"/>
      </rPr>
      <t>2.-</t>
    </r>
    <r>
      <rPr>
        <sz val="10"/>
        <color rgb="FF000000"/>
        <rFont val="Arial Narrow"/>
        <family val="2"/>
      </rPr>
      <t xml:space="preserve"> Plan anual de contingencia de desarrollo de software UTMACH, aprobado.</t>
    </r>
  </si>
  <si>
    <t>* Oscar Riofrío Orozco,
  Director TIC
* Betty Pachucho Hernández,
  Jefa de Sistemas</t>
  </si>
  <si>
    <r>
      <rPr>
        <b/>
        <sz val="9"/>
        <color rgb="FF000000"/>
        <rFont val="Century Schoolbook"/>
        <family val="1"/>
      </rPr>
      <t>6.-</t>
    </r>
    <r>
      <rPr>
        <b/>
        <sz val="10"/>
        <color rgb="FF000000"/>
        <rFont val="Arial Narrow"/>
        <family val="2"/>
      </rPr>
      <t xml:space="preserve"> </t>
    </r>
    <r>
      <rPr>
        <sz val="10"/>
        <color rgb="FF000000"/>
        <rFont val="Arial Narrow"/>
        <family val="2"/>
      </rPr>
      <t>Dirigir el proceso de identificación de la información relacionada con el modelo de sistemas de información UTMACH.</t>
    </r>
  </si>
  <si>
    <t>Modelo de sistemas de información, implementado.</t>
  </si>
  <si>
    <t>N° de modelos de sistemas de información, implementados.</t>
  </si>
  <si>
    <r>
      <rPr>
        <b/>
        <sz val="9"/>
        <color rgb="FF000000"/>
        <rFont val="Century Schoolbook"/>
        <family val="1"/>
      </rPr>
      <t>1.-</t>
    </r>
    <r>
      <rPr>
        <sz val="10"/>
        <color rgb="FF000000"/>
        <rFont val="Arial Narrow"/>
        <family val="2"/>
      </rPr>
      <t xml:space="preserve"> Revisar la propuesta inicial relacionada con el modelo de sistemas de información.
</t>
    </r>
    <r>
      <rPr>
        <b/>
        <sz val="9"/>
        <color rgb="FF000000"/>
        <rFont val="Century Schoolbook"/>
        <family val="1"/>
      </rPr>
      <t>2.-</t>
    </r>
    <r>
      <rPr>
        <sz val="10"/>
        <color rgb="FF000000"/>
        <rFont val="Arial Narrow"/>
        <family val="2"/>
      </rPr>
      <t xml:space="preserve"> Rediseñar el modelo de sistemas de información en base a posibles observaciones identificadas.
</t>
    </r>
    <r>
      <rPr>
        <b/>
        <sz val="9"/>
        <color rgb="FF000000"/>
        <rFont val="Century Schoolbook"/>
        <family val="1"/>
      </rPr>
      <t xml:space="preserve">3.- </t>
    </r>
    <r>
      <rPr>
        <sz val="10"/>
        <color rgb="FF000000"/>
        <rFont val="Arial Narrow"/>
        <family val="2"/>
      </rPr>
      <t>Aprobar el modelo de sistemas de información.</t>
    </r>
  </si>
  <si>
    <r>
      <rPr>
        <b/>
        <sz val="9"/>
        <color rgb="FF000000"/>
        <rFont val="Century Schoolbook"/>
        <family val="1"/>
      </rPr>
      <t>1.-</t>
    </r>
    <r>
      <rPr>
        <sz val="10"/>
        <color rgb="FF000000"/>
        <rFont val="Arial Narrow"/>
        <family val="2"/>
      </rPr>
      <t xml:space="preserve"> Modelo de sistemas de información, aprobado.</t>
    </r>
  </si>
  <si>
    <r>
      <rPr>
        <b/>
        <sz val="9"/>
        <color rgb="FF000000"/>
        <rFont val="Century Schoolbook"/>
        <family val="1"/>
      </rPr>
      <t>7.-</t>
    </r>
    <r>
      <rPr>
        <b/>
        <sz val="10"/>
        <color rgb="FF000000"/>
        <rFont val="Arial Narrow"/>
        <family val="2"/>
      </rPr>
      <t xml:space="preserve"> </t>
    </r>
    <r>
      <rPr>
        <sz val="10"/>
        <color rgb="FF000000"/>
        <rFont val="Arial Narrow"/>
        <family val="2"/>
      </rPr>
      <t>Dirigir el seguimiento y monitoreo a la política general de seguridad de la información.</t>
    </r>
  </si>
  <si>
    <t>Seguimiento y monitoreo a la política general de seguridad de la información, dirigido.</t>
  </si>
  <si>
    <t>N° de procesos de seguimiento y monitoreo a la Política general de seguridad de la información UTMACH, dirigido.</t>
  </si>
  <si>
    <r>
      <rPr>
        <b/>
        <sz val="9"/>
        <color rgb="FF000000"/>
        <rFont val="Century Schoolbook"/>
        <family val="1"/>
      </rPr>
      <t>1.-</t>
    </r>
    <r>
      <rPr>
        <sz val="10"/>
        <color rgb="FF000000"/>
        <rFont val="Arial Narrow"/>
        <family val="2"/>
      </rPr>
      <t xml:space="preserve"> Socializar con la comunidad universitaria la Política de seguridad de la información.
</t>
    </r>
    <r>
      <rPr>
        <b/>
        <sz val="9"/>
        <color rgb="FF000000"/>
        <rFont val="Century Schoolbook"/>
        <family val="1"/>
      </rPr>
      <t>2.-</t>
    </r>
    <r>
      <rPr>
        <sz val="10"/>
        <color rgb="FF000000"/>
        <rFont val="Arial Narrow"/>
        <family val="2"/>
      </rPr>
      <t xml:space="preserve"> Supervisar el cumplimiento de la Política de seguridad de la información.
</t>
    </r>
    <r>
      <rPr>
        <b/>
        <sz val="9"/>
        <color rgb="FF000000"/>
        <rFont val="Century Schoolbook"/>
        <family val="1"/>
      </rPr>
      <t>3.-</t>
    </r>
    <r>
      <rPr>
        <sz val="10"/>
        <color rgb="FF000000"/>
        <rFont val="Arial Narrow"/>
        <family val="2"/>
      </rPr>
      <t xml:space="preserve"> Identificar los hallazgos encontrados mediante informe de seguimiento y monitoreo.</t>
    </r>
  </si>
  <si>
    <r>
      <rPr>
        <b/>
        <sz val="9"/>
        <color rgb="FF000000"/>
        <rFont val="Century Schoolbook"/>
        <family val="1"/>
      </rPr>
      <t>1.-</t>
    </r>
    <r>
      <rPr>
        <sz val="10"/>
        <color rgb="FF000000"/>
        <rFont val="Arial Narrow"/>
        <family val="2"/>
      </rPr>
      <t xml:space="preserve"> Informe de seguimiento y monitoreo a la Política general de seguridad de la información UTMACH, diseñado.</t>
    </r>
  </si>
  <si>
    <t>Tóner para impresora laser HP</t>
  </si>
  <si>
    <r>
      <rPr>
        <sz val="10"/>
        <color rgb="FF000000"/>
        <rFont val="Arial Narrow"/>
        <family val="2"/>
      </rPr>
      <t>Tinta impresora EPSON L</t>
    </r>
    <r>
      <rPr>
        <sz val="10"/>
        <color rgb="FF000000"/>
        <rFont val="Century Schoolbook"/>
        <family val="1"/>
      </rPr>
      <t>6160</t>
    </r>
    <r>
      <rPr>
        <sz val="10"/>
        <color rgb="FF000000"/>
        <rFont val="Arial Narrow"/>
        <family val="2"/>
      </rPr>
      <t xml:space="preserve"> (negra, amarilla, azul, roja)</t>
    </r>
  </si>
  <si>
    <r>
      <rPr>
        <b/>
        <sz val="9"/>
        <color rgb="FF000000"/>
        <rFont val="Century Schoolbook"/>
        <family val="1"/>
      </rPr>
      <t>8.-</t>
    </r>
    <r>
      <rPr>
        <b/>
        <sz val="10"/>
        <color rgb="FF000000"/>
        <rFont val="Arial Narrow"/>
        <family val="2"/>
      </rPr>
      <t xml:space="preserve"> </t>
    </r>
    <r>
      <rPr>
        <sz val="10"/>
        <color rgb="FF000000"/>
        <rFont val="Arial Narrow"/>
        <family val="2"/>
      </rPr>
      <t>Gestionar la Evaluación del impacto de los procesos automatizados.</t>
    </r>
  </si>
  <si>
    <t>Evaluación del impacto de los procesos automatizados, gestionada.</t>
  </si>
  <si>
    <t>N° de procesos de evaluación del impacto de los procesos automatizados, gestionados.</t>
  </si>
  <si>
    <r>
      <rPr>
        <b/>
        <sz val="9"/>
        <color rgb="FF000000"/>
        <rFont val="Century Schoolbook"/>
        <family val="1"/>
      </rPr>
      <t>1.-</t>
    </r>
    <r>
      <rPr>
        <sz val="10"/>
        <color rgb="FF000000"/>
        <rFont val="Arial Narrow"/>
        <family val="2"/>
      </rPr>
      <t xml:space="preserve"> Solicitar a la unidad de sistemas, el informe de evaluación del impacto de los procesos automatizados.
</t>
    </r>
    <r>
      <rPr>
        <b/>
        <sz val="9"/>
        <color rgb="FF000000"/>
        <rFont val="Century Schoolbook"/>
        <family val="1"/>
      </rPr>
      <t>2.-</t>
    </r>
    <r>
      <rPr>
        <sz val="10"/>
        <color rgb="FF000000"/>
        <rFont val="Arial Narrow"/>
        <family val="2"/>
      </rPr>
      <t xml:space="preserve"> Aprobar el informe de la evaluación del impacto de los procesos automatizados.</t>
    </r>
  </si>
  <si>
    <r>
      <rPr>
        <b/>
        <sz val="9"/>
        <color rgb="FF000000"/>
        <rFont val="Century Schoolbook"/>
        <family val="1"/>
      </rPr>
      <t>1.-</t>
    </r>
    <r>
      <rPr>
        <sz val="10"/>
        <color rgb="FF000000"/>
        <rFont val="Arial Narrow"/>
        <family val="2"/>
      </rPr>
      <t xml:space="preserve"> Informe de evaluación del impacto de los procesos automatizados UTMACH, aprobado.</t>
    </r>
  </si>
  <si>
    <r>
      <rPr>
        <b/>
        <sz val="9"/>
        <color rgb="FF000000"/>
        <rFont val="Century Schoolbook"/>
        <family val="1"/>
      </rPr>
      <t>9.-</t>
    </r>
    <r>
      <rPr>
        <b/>
        <sz val="10"/>
        <color rgb="FF000000"/>
        <rFont val="Arial Narrow"/>
        <family val="2"/>
      </rPr>
      <t xml:space="preserve"> </t>
    </r>
    <r>
      <rPr>
        <sz val="10"/>
        <color rgb="FF000000"/>
        <rFont val="Arial Narrow"/>
        <family val="2"/>
      </rPr>
      <t>Gestionar el diseño del plan de contingencia de procesos tecnológicos.</t>
    </r>
  </si>
  <si>
    <t>Planificación de contingencias de procesos tecnológicos, gestionada.</t>
  </si>
  <si>
    <t>N° de planes de contingencia de procesos tecnológicos, gestionados.</t>
  </si>
  <si>
    <r>
      <rPr>
        <b/>
        <sz val="9"/>
        <color rgb="FF000000"/>
        <rFont val="Century Schoolbook"/>
        <family val="1"/>
      </rPr>
      <t>1.-</t>
    </r>
    <r>
      <rPr>
        <sz val="10"/>
        <color rgb="FF000000"/>
        <rFont val="Arial Narrow"/>
        <family val="2"/>
      </rPr>
      <t xml:space="preserve"> Solicitar a las unidades administrativas DIR TIC, el diseño del plan de contingencia de procesos tecnológicos.
</t>
    </r>
    <r>
      <rPr>
        <b/>
        <sz val="9"/>
        <color rgb="FF000000"/>
        <rFont val="Century Schoolbook"/>
        <family val="1"/>
      </rPr>
      <t>2.-</t>
    </r>
    <r>
      <rPr>
        <sz val="10"/>
        <color rgb="FF000000"/>
        <rFont val="Arial Narrow"/>
        <family val="2"/>
      </rPr>
      <t xml:space="preserve"> Aprobar el plan de contingencia de procesos tecnológicos.</t>
    </r>
  </si>
  <si>
    <r>
      <rPr>
        <b/>
        <sz val="9"/>
        <color rgb="FF000000"/>
        <rFont val="Century Schoolbook"/>
        <family val="1"/>
      </rPr>
      <t>1.-</t>
    </r>
    <r>
      <rPr>
        <sz val="10"/>
        <color rgb="FF000000"/>
        <rFont val="Arial Narrow"/>
        <family val="2"/>
      </rPr>
      <t xml:space="preserve"> Plan de contingencia de procesos tecnológicos, aprobado.</t>
    </r>
  </si>
  <si>
    <t>* Oscar Riofrío Orozco,
  Director TIC
* Byron Ramírez Carrillo,
  Jefe de Redes y Telecomunicaciones</t>
  </si>
  <si>
    <t>530243 0701 001</t>
  </si>
  <si>
    <t>Garantía Extendida de Bienes</t>
  </si>
  <si>
    <t>Adquisición de Garantía Extendida de Bienes</t>
  </si>
  <si>
    <t>530702 0701 002</t>
  </si>
  <si>
    <t>Arrendamiento y Licencias de Uso de Paquetes Informáticos</t>
  </si>
  <si>
    <t>Licenciamiento Microsoft</t>
  </si>
  <si>
    <r>
      <rPr>
        <b/>
        <sz val="9"/>
        <color rgb="FF000000"/>
        <rFont val="Century Schoolbook"/>
        <family val="1"/>
      </rPr>
      <t>10.-</t>
    </r>
    <r>
      <rPr>
        <b/>
        <sz val="10"/>
        <color rgb="FF000000"/>
        <rFont val="Arial Narrow"/>
        <family val="2"/>
      </rPr>
      <t xml:space="preserve"> </t>
    </r>
    <r>
      <rPr>
        <sz val="10"/>
        <color rgb="FF000000"/>
        <rFont val="Arial Narrow"/>
        <family val="2"/>
      </rPr>
      <t>Gestionar proyectos tecnológicos en coordinación con la Dirección de Planificación u otras instancias pertinentes.</t>
    </r>
  </si>
  <si>
    <t>Proyectos tecnológicos, gestionados.</t>
  </si>
  <si>
    <t>N° de proyectos tecnológicos, gestionados.</t>
  </si>
  <si>
    <r>
      <rPr>
        <b/>
        <sz val="9"/>
        <color rgb="FF000000"/>
        <rFont val="Century Schoolbook"/>
        <family val="1"/>
      </rPr>
      <t>1.-</t>
    </r>
    <r>
      <rPr>
        <sz val="10"/>
        <color rgb="FF000000"/>
        <rFont val="Arial Narrow"/>
        <family val="2"/>
      </rPr>
      <t xml:space="preserve"> Solicitar a las unidades administrativas DIR TIC, el diseño de proyectos tecnológicos gestionados en coordinación con la Dirección de Planificación u otras instancias pertinentes.
</t>
    </r>
    <r>
      <rPr>
        <b/>
        <sz val="9"/>
        <color rgb="FF000000"/>
        <rFont val="Century Schoolbook"/>
        <family val="1"/>
      </rPr>
      <t>2.-</t>
    </r>
    <r>
      <rPr>
        <sz val="10"/>
        <color rgb="FF000000"/>
        <rFont val="Arial Narrow"/>
        <family val="2"/>
      </rPr>
      <t xml:space="preserve"> Aprobar el informe de proyectos tecnológicos gestionados.</t>
    </r>
  </si>
  <si>
    <r>
      <rPr>
        <b/>
        <sz val="9"/>
        <color rgb="FF000000"/>
        <rFont val="Century Schoolbook"/>
        <family val="1"/>
      </rPr>
      <t>1.-</t>
    </r>
    <r>
      <rPr>
        <sz val="10"/>
        <color rgb="FF000000"/>
        <rFont val="Arial Narrow"/>
        <family val="2"/>
      </rPr>
      <t xml:space="preserve"> Informe de proyectos tecnológicos, gestionados.</t>
    </r>
  </si>
  <si>
    <r>
      <rPr>
        <sz val="10"/>
        <color rgb="FF000000"/>
        <rFont val="Arial Narrow"/>
        <family val="2"/>
      </rPr>
      <t xml:space="preserve">Flash Memory </t>
    </r>
    <r>
      <rPr>
        <sz val="10"/>
        <color rgb="FF000000"/>
        <rFont val="Century Schoolbook"/>
        <family val="1"/>
      </rPr>
      <t>128</t>
    </r>
    <r>
      <rPr>
        <sz val="10"/>
        <color rgb="FF000000"/>
        <rFont val="Arial Narrow"/>
        <family val="2"/>
      </rPr>
      <t xml:space="preserve"> GB</t>
    </r>
  </si>
  <si>
    <t>002 730703 0701 202</t>
  </si>
  <si>
    <t>Arrendamiento de Equipos Informáticos</t>
  </si>
  <si>
    <t>83 002</t>
  </si>
  <si>
    <t>Proyecto de Inversión: Actualización de la infraestructura tecnológica de nueva generación de procesamiento, almacenamiento y del Core de la red LAN de la UTMACH.</t>
  </si>
  <si>
    <t>002 840107 0701 202</t>
  </si>
  <si>
    <r>
      <rPr>
        <b/>
        <sz val="9"/>
        <color rgb="FF000000"/>
        <rFont val="Century Schoolbook"/>
        <family val="1"/>
      </rPr>
      <t>11.-</t>
    </r>
    <r>
      <rPr>
        <b/>
        <sz val="10"/>
        <color rgb="FF000000"/>
        <rFont val="Arial Narrow"/>
        <family val="2"/>
      </rPr>
      <t xml:space="preserve"> </t>
    </r>
    <r>
      <rPr>
        <sz val="10"/>
        <color rgb="FF000000"/>
        <rFont val="Arial Narrow"/>
        <family val="2"/>
      </rPr>
      <t>Gestionar la Planificación de capacitación informática.</t>
    </r>
  </si>
  <si>
    <t>Planificación de capacitación informática, gestionada.</t>
  </si>
  <si>
    <t>N° de planificaciones para capacitación informática UTMACH, aprobada.</t>
  </si>
  <si>
    <r>
      <rPr>
        <b/>
        <sz val="9"/>
        <color rgb="FF000000"/>
        <rFont val="Century Schoolbook"/>
        <family val="1"/>
      </rPr>
      <t>1.-</t>
    </r>
    <r>
      <rPr>
        <sz val="10"/>
        <color rgb="FF000000"/>
        <rFont val="Arial Narrow"/>
        <family val="2"/>
      </rPr>
      <t xml:space="preserve"> Solicitar a la unidad de sistemas, el diseño del plan de capacitación informático.
</t>
    </r>
    <r>
      <rPr>
        <b/>
        <sz val="9"/>
        <color rgb="FF000000"/>
        <rFont val="Century Schoolbook"/>
        <family val="1"/>
      </rPr>
      <t xml:space="preserve">2.- </t>
    </r>
    <r>
      <rPr>
        <sz val="10"/>
        <color rgb="FF000000"/>
        <rFont val="Arial Narrow"/>
        <family val="2"/>
      </rPr>
      <t>Aprobar el plan de capacitación informático.</t>
    </r>
  </si>
  <si>
    <r>
      <rPr>
        <b/>
        <sz val="9"/>
        <color rgb="FF000000"/>
        <rFont val="Century Schoolbook"/>
        <family val="1"/>
      </rPr>
      <t>1.-</t>
    </r>
    <r>
      <rPr>
        <sz val="10"/>
        <color rgb="FF000000"/>
        <rFont val="Arial Narrow"/>
        <family val="2"/>
      </rPr>
      <t xml:space="preserve"> Plan de capacitación informático UTMACH aprobado.</t>
    </r>
  </si>
  <si>
    <t xml:space="preserve">* Oscar Riofrío Orozco,
  Director TIC
* Betty Pachucho Hernández,
  Jefa de Sistemas
</t>
  </si>
  <si>
    <t>530811 0701 002</t>
  </si>
  <si>
    <t>Insumos, Materiales y Suministros para Construcción, Electricidad, Plomería, Carpintería, Señalización Vial, Navegación, Contra incendios y Placas</t>
  </si>
  <si>
    <t>Programa 81</t>
  </si>
  <si>
    <r>
      <rPr>
        <sz val="10"/>
        <color theme="1"/>
        <rFont val="Arial Narrow"/>
        <family val="2"/>
      </rPr>
      <t>Pilas de litio CR</t>
    </r>
    <r>
      <rPr>
        <sz val="10"/>
        <color theme="1"/>
        <rFont val="Century Schoolbook"/>
        <family val="1"/>
      </rPr>
      <t>3022</t>
    </r>
  </si>
  <si>
    <r>
      <rPr>
        <b/>
        <sz val="9"/>
        <color rgb="FF000000"/>
        <rFont val="Century Schoolbook"/>
        <family val="1"/>
      </rPr>
      <t>12.-</t>
    </r>
    <r>
      <rPr>
        <b/>
        <sz val="10"/>
        <color rgb="FF000000"/>
        <rFont val="Arial Narrow"/>
        <family val="2"/>
      </rPr>
      <t xml:space="preserve"> </t>
    </r>
    <r>
      <rPr>
        <sz val="10"/>
        <color rgb="FF000000"/>
        <rFont val="Arial Narrow"/>
        <family val="2"/>
      </rPr>
      <t>Gestionar la Planificación de desarrollo y adquisición de software e infraestructura tecnológica.</t>
    </r>
  </si>
  <si>
    <t>Planificación de desarrollo y adquisición de software e infraestructura tecnológica, gestionada.</t>
  </si>
  <si>
    <t>N° de planificaciones de desarrollo de software e infraestructura tecnológica UTMACH, aprobado.</t>
  </si>
  <si>
    <r>
      <rPr>
        <b/>
        <sz val="9"/>
        <color rgb="FF000000"/>
        <rFont val="Century Schoolbook"/>
        <family val="1"/>
      </rPr>
      <t>1.-</t>
    </r>
    <r>
      <rPr>
        <sz val="10"/>
        <color rgb="FF000000"/>
        <rFont val="Arial Narrow"/>
        <family val="2"/>
      </rPr>
      <t xml:space="preserve"> Solicitar a la unidad de sistemas, el diseño del plan de desarrollo de software e infraestructura tecnológica.
</t>
    </r>
    <r>
      <rPr>
        <b/>
        <sz val="9"/>
        <color rgb="FF000000"/>
        <rFont val="Century Schoolbook"/>
        <family val="1"/>
      </rPr>
      <t>2.-</t>
    </r>
    <r>
      <rPr>
        <sz val="10"/>
        <color rgb="FF000000"/>
        <rFont val="Arial Narrow"/>
        <family val="2"/>
      </rPr>
      <t xml:space="preserve"> Aprobar el plan de capacitación informático.</t>
    </r>
  </si>
  <si>
    <r>
      <rPr>
        <b/>
        <sz val="9"/>
        <color rgb="FF000000"/>
        <rFont val="Century Schoolbook"/>
        <family val="1"/>
      </rPr>
      <t>1.-</t>
    </r>
    <r>
      <rPr>
        <sz val="10"/>
        <color rgb="FF000000"/>
        <rFont val="Arial Narrow"/>
        <family val="2"/>
      </rPr>
      <t xml:space="preserve"> Plan de desarrollo de software e infraestructura tecnológica UTMACH, aprobado.</t>
    </r>
  </si>
  <si>
    <t>840104 0701 001</t>
  </si>
  <si>
    <t>Proyectores</t>
  </si>
  <si>
    <t>Computadoras</t>
  </si>
  <si>
    <t>Impresoras</t>
  </si>
  <si>
    <t>840104 0701 003</t>
  </si>
  <si>
    <t>Programa 84</t>
  </si>
  <si>
    <t>Proyector multimedia para salón auditorium</t>
  </si>
  <si>
    <r>
      <rPr>
        <b/>
        <sz val="9"/>
        <color rgb="FF000000"/>
        <rFont val="Century Schoolbook"/>
        <family val="1"/>
      </rPr>
      <t>13.-</t>
    </r>
    <r>
      <rPr>
        <b/>
        <sz val="10"/>
        <color rgb="FF000000"/>
        <rFont val="Arial Narrow"/>
        <family val="2"/>
      </rPr>
      <t xml:space="preserve"> </t>
    </r>
    <r>
      <rPr>
        <sz val="10"/>
        <color rgb="FF000000"/>
        <rFont val="Arial Narrow"/>
        <family val="2"/>
      </rPr>
      <t xml:space="preserve">Entregar las Planificaciones Operativas Anuales </t>
    </r>
    <r>
      <rPr>
        <sz val="10"/>
        <color rgb="FF000000"/>
        <rFont val="Century Schoolbook"/>
        <family val="1"/>
      </rPr>
      <t>2022, 2023</t>
    </r>
    <r>
      <rPr>
        <sz val="10"/>
        <color rgb="FF000000"/>
        <rFont val="Arial Narrow"/>
        <family val="2"/>
      </rPr>
      <t xml:space="preserve"> y Evaluaciones de la Planificación Operativa Anual </t>
    </r>
    <r>
      <rPr>
        <sz val="10"/>
        <color rgb="FF000000"/>
        <rFont val="Century Schoolbook"/>
        <family val="1"/>
      </rPr>
      <t>2022</t>
    </r>
    <r>
      <rPr>
        <sz val="10"/>
        <color rgb="FF000000"/>
        <rFont val="Arial Narrow"/>
        <family val="2"/>
      </rPr>
      <t xml:space="preserve"> DTIC.</t>
    </r>
  </si>
  <si>
    <t>N° de planificaciones operativas anuales y evaluaciones de la planificación operativa anual DIR TIC, entregadas.</t>
  </si>
  <si>
    <r>
      <rPr>
        <b/>
        <sz val="9"/>
        <color rgb="FF000000"/>
        <rFont val="Century Schoolbook"/>
        <family val="1"/>
      </rPr>
      <t>1.-</t>
    </r>
    <r>
      <rPr>
        <sz val="10"/>
        <color rgb="FF000000"/>
        <rFont val="Arial Narrow"/>
        <family val="2"/>
      </rPr>
      <t xml:space="preserve"> Determinar las metas a alcanzar en base a la necesidad institucional.
</t>
    </r>
    <r>
      <rPr>
        <b/>
        <sz val="9"/>
        <color rgb="FF000000"/>
        <rFont val="Century Schoolbook"/>
        <family val="1"/>
      </rPr>
      <t>2.-</t>
    </r>
    <r>
      <rPr>
        <sz val="10"/>
        <color rgb="FF000000"/>
        <rFont val="Arial Narrow"/>
        <family val="2"/>
      </rPr>
      <t xml:space="preserve"> Efectuar la relación de las evidencias a las metas planteadas.
</t>
    </r>
    <r>
      <rPr>
        <b/>
        <sz val="9"/>
        <color rgb="FF000000"/>
        <rFont val="Century Schoolbook"/>
        <family val="1"/>
      </rPr>
      <t>3.-</t>
    </r>
    <r>
      <rPr>
        <sz val="10"/>
        <color rgb="FF000000"/>
        <rFont val="Arial Narrow"/>
        <family val="2"/>
      </rPr>
      <t xml:space="preserve"> Elaborar el plan operativo anual DTIC.
</t>
    </r>
    <r>
      <rPr>
        <b/>
        <sz val="9"/>
        <color rgb="FF000000"/>
        <rFont val="Century Schoolbook"/>
        <family val="1"/>
      </rPr>
      <t>4.-</t>
    </r>
    <r>
      <rPr>
        <sz val="10"/>
        <color rgb="FF000000"/>
        <rFont val="Arial Narrow"/>
        <family val="2"/>
      </rPr>
      <t xml:space="preserve"> Realizar la recolección de evidencias de cumplimiento.
</t>
    </r>
    <r>
      <rPr>
        <b/>
        <sz val="9"/>
        <color rgb="FF000000"/>
        <rFont val="Century Schoolbook"/>
        <family val="1"/>
      </rPr>
      <t xml:space="preserve">5.- </t>
    </r>
    <r>
      <rPr>
        <sz val="10"/>
        <color rgb="FF000000"/>
        <rFont val="Arial Narrow"/>
        <family val="2"/>
      </rPr>
      <t>Elaborar matriz de evaluación del POA DTIC.</t>
    </r>
  </si>
  <si>
    <r>
      <rPr>
        <b/>
        <sz val="9"/>
        <color rgb="FF000000"/>
        <rFont val="Century Schoolbook"/>
        <family val="1"/>
      </rPr>
      <t>1.-</t>
    </r>
    <r>
      <rPr>
        <sz val="10"/>
        <color rgb="FF000000"/>
        <rFont val="Arial Narrow"/>
        <family val="2"/>
      </rPr>
      <t xml:space="preserve"> POA DTIC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POA DTIC </t>
    </r>
    <r>
      <rPr>
        <sz val="10"/>
        <color rgb="FF000000"/>
        <rFont val="Century Schoolbook"/>
        <family val="1"/>
      </rPr>
      <t>2022</t>
    </r>
    <r>
      <rPr>
        <sz val="10"/>
        <color rgb="FF000000"/>
        <rFont val="Arial Narrow"/>
        <family val="2"/>
      </rPr>
      <t xml:space="preserve"> I.
</t>
    </r>
    <r>
      <rPr>
        <b/>
        <sz val="10"/>
        <color rgb="FF000000"/>
        <rFont val="Century Schoolbook"/>
        <family val="1"/>
      </rPr>
      <t>3.-</t>
    </r>
    <r>
      <rPr>
        <sz val="10"/>
        <color rgb="FF000000"/>
        <rFont val="Arial Narrow"/>
        <family val="2"/>
      </rPr>
      <t xml:space="preserve"> Evaluación POA DTIC </t>
    </r>
    <r>
      <rPr>
        <sz val="10"/>
        <color rgb="FF000000"/>
        <rFont val="Century Schoolbook"/>
        <family val="1"/>
      </rPr>
      <t>2022</t>
    </r>
    <r>
      <rPr>
        <sz val="10"/>
        <color rgb="FF000000"/>
        <rFont val="Arial Narrow"/>
        <family val="2"/>
      </rPr>
      <t xml:space="preserve"> II.
</t>
    </r>
    <r>
      <rPr>
        <b/>
        <sz val="9"/>
        <color rgb="FF000000"/>
        <rFont val="Century Schoolbook"/>
        <family val="1"/>
      </rPr>
      <t>4.-</t>
    </r>
    <r>
      <rPr>
        <sz val="10"/>
        <color rgb="FF000000"/>
        <rFont val="Arial Narrow"/>
        <family val="2"/>
      </rPr>
      <t xml:space="preserve"> POA DTIC </t>
    </r>
    <r>
      <rPr>
        <sz val="10"/>
        <color rgb="FF000000"/>
        <rFont val="Century Schoolbook"/>
        <family val="1"/>
      </rPr>
      <t>2023.</t>
    </r>
  </si>
  <si>
    <r>
      <rPr>
        <b/>
        <sz val="9"/>
        <color rgb="FF000000"/>
        <rFont val="Century Schoolbook"/>
        <family val="1"/>
      </rPr>
      <t>14.-</t>
    </r>
    <r>
      <rPr>
        <b/>
        <sz val="10"/>
        <color rgb="FF000000"/>
        <rFont val="Arial Narrow"/>
        <family val="2"/>
      </rPr>
      <t xml:space="preserve"> </t>
    </r>
    <r>
      <rPr>
        <sz val="10"/>
        <color rgb="FF000000"/>
        <rFont val="Arial Narrow"/>
        <family val="2"/>
      </rPr>
      <t>Organizar el Archivo de Gestión DTIC.</t>
    </r>
  </si>
  <si>
    <t>Archivo de gestión, organizado.</t>
  </si>
  <si>
    <t>N° de carpetas registradas en el inventario documental DTIC, organizadas.</t>
  </si>
  <si>
    <r>
      <rPr>
        <b/>
        <sz val="9"/>
        <color rgb="FF000000"/>
        <rFont val="Century Schoolbook"/>
        <family val="1"/>
      </rPr>
      <t>1.-</t>
    </r>
    <r>
      <rPr>
        <sz val="10"/>
        <color rgb="FF000000"/>
        <rFont val="Arial Narrow"/>
        <family val="2"/>
      </rPr>
      <t xml:space="preserve"> Seleccionar y clasificar la documentación.
</t>
    </r>
    <r>
      <rPr>
        <b/>
        <sz val="9"/>
        <color rgb="FF000000"/>
        <rFont val="Century Schoolbook"/>
        <family val="1"/>
      </rPr>
      <t>2.-</t>
    </r>
    <r>
      <rPr>
        <sz val="10"/>
        <color rgb="FF000000"/>
        <rFont val="Arial Narrow"/>
        <family val="2"/>
      </rPr>
      <t xml:space="preserve"> Describir la documentación según la norma ISAD-G.
</t>
    </r>
    <r>
      <rPr>
        <b/>
        <sz val="9"/>
        <color rgb="FF000000"/>
        <rFont val="Century Schoolbook"/>
        <family val="1"/>
      </rPr>
      <t>3.-</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</si>
  <si>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</si>
  <si>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 Oscar Riofrío Orozco,
  Director TIC</t>
  </si>
  <si>
    <t>UNIDAD DE SISTEMAS Y SEGURIDAD INFORMÁTICA</t>
  </si>
  <si>
    <r>
      <rPr>
        <b/>
        <sz val="10"/>
        <color rgb="FFFF0000"/>
        <rFont val="Arial Narrow"/>
        <family val="2"/>
      </rPr>
      <t>METAS OPERATIVAS</t>
    </r>
    <r>
      <rPr>
        <b/>
        <sz val="9"/>
        <color rgb="FF000000"/>
        <rFont val="Century Schoolbook"/>
        <family val="1"/>
      </rPr>
      <t xml:space="preserve">
1.-</t>
    </r>
    <r>
      <rPr>
        <b/>
        <sz val="10"/>
        <color rgb="FF000000"/>
        <rFont val="Arial Narrow"/>
        <family val="2"/>
      </rPr>
      <t xml:space="preserve"> </t>
    </r>
    <r>
      <rPr>
        <sz val="10"/>
        <color rgb="FF000000"/>
        <rFont val="Arial Narrow"/>
        <family val="2"/>
      </rPr>
      <t>Diseñar y/o actualizar Propuestas de políticas, procedimientos, proyectos, manuales u otros instrumentos, que contribuyan a la implementación del modelo de gestión institucional de tecnologías de la información y comunicación, relacionado con aplicaciones informáticas.</t>
    </r>
  </si>
  <si>
    <t>Propuestas de políticas, procedimientos, proyectos, manuales y otros instrumentos, que contribuyan a la implementación del modelo de gestión institucional de tecnologías de la información y comunicación, relacionado con aplicaciones informáticas, diseñadas y/o actualizadas.</t>
  </si>
  <si>
    <t>N° de propuestas de políticas, procedimientos, proyectos, manuales y otros instrumentos.</t>
  </si>
  <si>
    <r>
      <rPr>
        <b/>
        <sz val="9"/>
        <color rgb="FF000000"/>
        <rFont val="Century Schoolbook"/>
        <family val="1"/>
      </rPr>
      <t>1.-</t>
    </r>
    <r>
      <rPr>
        <sz val="10"/>
        <color rgb="FF000000"/>
        <rFont val="Arial Narrow"/>
        <family val="2"/>
      </rPr>
      <t xml:space="preserve"> Elaborar la propuesta.
</t>
    </r>
    <r>
      <rPr>
        <b/>
        <sz val="9"/>
        <color rgb="FF000000"/>
        <rFont val="Century Schoolbook"/>
        <family val="1"/>
      </rPr>
      <t>2.-</t>
    </r>
    <r>
      <rPr>
        <sz val="10"/>
        <color rgb="FF000000"/>
        <rFont val="Arial Narrow"/>
        <family val="2"/>
      </rPr>
      <t xml:space="preserve"> Gestionar la aprobación de la propuesta.</t>
    </r>
  </si>
  <si>
    <r>
      <rPr>
        <b/>
        <sz val="9"/>
        <color rgb="FF000000"/>
        <rFont val="Century Schoolbook"/>
        <family val="1"/>
      </rPr>
      <t>1.-</t>
    </r>
    <r>
      <rPr>
        <sz val="10"/>
        <color rgb="FF000000"/>
        <rFont val="Arial Narrow"/>
        <family val="2"/>
      </rPr>
      <t xml:space="preserve"> Oficios y/o correos electrónicos de entrega de los documentos.
</t>
    </r>
    <r>
      <rPr>
        <b/>
        <sz val="9"/>
        <color rgb="FF000000"/>
        <rFont val="Century Schoolbook"/>
        <family val="1"/>
      </rPr>
      <t>2.-</t>
    </r>
    <r>
      <rPr>
        <sz val="10"/>
        <color rgb="FF000000"/>
        <rFont val="Arial Narrow"/>
        <family val="2"/>
      </rPr>
      <t xml:space="preserve"> Documento de la política, procedimientos, proyectos, manuales u otros instrumentos.</t>
    </r>
  </si>
  <si>
    <t>* Betty Pachucho Hernández,
  Jefe de la Unidad de Sistemas
* Analistas de Sistemas:
  Oswaldo Chuquirima Camacho,
  Freddy Rojas Vilela,
  Margarita Severino Maza,
  Jorge Villalta Cuenca</t>
  </si>
  <si>
    <t>Audífonos LogiTech USB con micrófono incorporado para computadora</t>
  </si>
  <si>
    <t>530813 0701 001</t>
  </si>
  <si>
    <t>Repuestos y Accesorios</t>
  </si>
  <si>
    <t>Adaptador de corriente para teléfono IP y Cable adaptador para disco duro</t>
  </si>
  <si>
    <r>
      <rPr>
        <b/>
        <sz val="9"/>
        <color rgb="FF000000"/>
        <rFont val="Century Schoolbook"/>
        <family val="1"/>
      </rPr>
      <t>2.-</t>
    </r>
    <r>
      <rPr>
        <b/>
        <sz val="10"/>
        <color rgb="FF000000"/>
        <rFont val="Arial Narrow"/>
        <family val="2"/>
      </rPr>
      <t xml:space="preserve"> </t>
    </r>
    <r>
      <rPr>
        <sz val="10"/>
        <color rgb="FF000000"/>
        <rFont val="Arial Narrow"/>
        <family val="2"/>
      </rPr>
      <t>Planificar el proceso de desarrollo de Software.</t>
    </r>
  </si>
  <si>
    <t>Planificación anual de desarrollo de Software, efectuada.</t>
  </si>
  <si>
    <t>N° de planes de desarrollo de software presentados.</t>
  </si>
  <si>
    <r>
      <rPr>
        <b/>
        <sz val="9"/>
        <color rgb="FF000000"/>
        <rFont val="Century Schoolbook"/>
        <family val="1"/>
      </rPr>
      <t>1.-</t>
    </r>
    <r>
      <rPr>
        <sz val="10"/>
        <color rgb="FF000000"/>
        <rFont val="Arial Narrow"/>
        <family val="2"/>
      </rPr>
      <t xml:space="preserve"> Analizar procesos que requieren automatización.
</t>
    </r>
    <r>
      <rPr>
        <b/>
        <sz val="9"/>
        <color rgb="FF000000"/>
        <rFont val="Century Schoolbook"/>
        <family val="1"/>
      </rPr>
      <t>2.-</t>
    </r>
    <r>
      <rPr>
        <sz val="10"/>
        <color rgb="FF000000"/>
        <rFont val="Arial Narrow"/>
        <family val="2"/>
      </rPr>
      <t xml:space="preserve"> Validar los requerimientos de automatización.
</t>
    </r>
    <r>
      <rPr>
        <b/>
        <sz val="9"/>
        <color rgb="FF000000"/>
        <rFont val="Century Schoolbook"/>
        <family val="1"/>
      </rPr>
      <t>3.-</t>
    </r>
    <r>
      <rPr>
        <sz val="10"/>
        <color rgb="FF000000"/>
        <rFont val="Arial Narrow"/>
        <family val="2"/>
      </rPr>
      <t xml:space="preserve"> Elaborar el Plan anual de desarrollo de software.</t>
    </r>
  </si>
  <si>
    <r>
      <rPr>
        <b/>
        <sz val="9"/>
        <color rgb="FF000000"/>
        <rFont val="Century Schoolbook"/>
        <family val="1"/>
      </rPr>
      <t>1.-</t>
    </r>
    <r>
      <rPr>
        <sz val="10"/>
        <color rgb="FF000000"/>
        <rFont val="Arial Narrow"/>
        <family val="2"/>
      </rPr>
      <t xml:space="preserve"> Plan anual de desarrollo de software.</t>
    </r>
  </si>
  <si>
    <t>* Betty Pachucho Hernández,
  Jefe de la Unidad de Sistemas</t>
  </si>
  <si>
    <t>Discos Blu-Ray (BD-R)</t>
  </si>
  <si>
    <t>531411 0701 001</t>
  </si>
  <si>
    <t>Partes y Repuestos</t>
  </si>
  <si>
    <t>Baterías para UPS</t>
  </si>
  <si>
    <r>
      <rPr>
        <b/>
        <sz val="9"/>
        <color rgb="FF000000"/>
        <rFont val="Century Schoolbook"/>
        <family val="1"/>
      </rPr>
      <t>3.-</t>
    </r>
    <r>
      <rPr>
        <b/>
        <sz val="10"/>
        <color rgb="FF000000"/>
        <rFont val="Arial Narrow"/>
        <family val="2"/>
      </rPr>
      <t xml:space="preserve"> </t>
    </r>
    <r>
      <rPr>
        <sz val="10"/>
        <color rgb="FF000000"/>
        <rFont val="Arial Narrow"/>
        <family val="2"/>
      </rPr>
      <t>Supervisar la ejecución del proceso de desarrollo de Software.</t>
    </r>
  </si>
  <si>
    <t>Planificación anual de contingencia de desarrollo de software, efectuada.</t>
  </si>
  <si>
    <t>N° de planes de contingencia presentados.</t>
  </si>
  <si>
    <r>
      <rPr>
        <b/>
        <sz val="9"/>
        <color rgb="FF000000"/>
        <rFont val="Century Schoolbook"/>
        <family val="1"/>
      </rPr>
      <t>1.-</t>
    </r>
    <r>
      <rPr>
        <sz val="10"/>
        <color rgb="FF000000"/>
        <rFont val="Arial Narrow"/>
        <family val="2"/>
      </rPr>
      <t xml:space="preserve"> Realizar el seguimiento de la ejecución del Plan de desarrollo de software.
</t>
    </r>
    <r>
      <rPr>
        <b/>
        <sz val="9"/>
        <color rgb="FF000000"/>
        <rFont val="Century Schoolbook"/>
        <family val="1"/>
      </rPr>
      <t>2.-</t>
    </r>
    <r>
      <rPr>
        <sz val="10"/>
        <color rgb="FF000000"/>
        <rFont val="Arial Narrow"/>
        <family val="2"/>
      </rPr>
      <t xml:space="preserve"> Analizar requerimientos de automatización emergentes.
</t>
    </r>
    <r>
      <rPr>
        <b/>
        <sz val="9"/>
        <color rgb="FF000000"/>
        <rFont val="Century Schoolbook"/>
        <family val="1"/>
      </rPr>
      <t>3.-</t>
    </r>
    <r>
      <rPr>
        <sz val="10"/>
        <color rgb="FF000000"/>
        <rFont val="Arial Narrow"/>
        <family val="2"/>
      </rPr>
      <t xml:space="preserve"> Elaborar el Plan anual de contingencia de desarrollo de software.</t>
    </r>
  </si>
  <si>
    <r>
      <rPr>
        <b/>
        <sz val="9"/>
        <color rgb="FF000000"/>
        <rFont val="Century Schoolbook"/>
        <family val="1"/>
      </rPr>
      <t>1.-</t>
    </r>
    <r>
      <rPr>
        <sz val="10"/>
        <color rgb="FF000000"/>
        <rFont val="Arial Narrow"/>
        <family val="2"/>
      </rPr>
      <t xml:space="preserve"> Plan anual de contingencia de software.
</t>
    </r>
    <r>
      <rPr>
        <b/>
        <sz val="9"/>
        <color rgb="FF000000"/>
        <rFont val="Century Schoolbook"/>
        <family val="1"/>
      </rPr>
      <t>2.-</t>
    </r>
    <r>
      <rPr>
        <sz val="10"/>
        <color rgb="FF000000"/>
        <rFont val="Arial Narrow"/>
        <family val="2"/>
      </rPr>
      <t xml:space="preserve"> Informe semestral del estado de ejecución del plan de desarrollo de software.</t>
    </r>
  </si>
  <si>
    <r>
      <rPr>
        <sz val="10"/>
        <color rgb="FF000000"/>
        <rFont val="Arial Narrow"/>
        <family val="2"/>
      </rPr>
      <t xml:space="preserve">Fuentes de poder de </t>
    </r>
    <r>
      <rPr>
        <sz val="10"/>
        <color rgb="FF000000"/>
        <rFont val="Century Schoolbook"/>
        <family val="1"/>
      </rPr>
      <t>650</t>
    </r>
    <r>
      <rPr>
        <sz val="10"/>
        <color rgb="FF000000"/>
        <rFont val="Arial Narrow"/>
        <family val="2"/>
      </rPr>
      <t>W para equipo INTEL- AMD</t>
    </r>
  </si>
  <si>
    <r>
      <rPr>
        <sz val="10"/>
        <color rgb="FF000000"/>
        <rFont val="Arial Narrow"/>
        <family val="2"/>
      </rPr>
      <t xml:space="preserve">Disco Duro Externo de </t>
    </r>
    <r>
      <rPr>
        <sz val="10"/>
        <color rgb="FF000000"/>
        <rFont val="Century Schoolbook"/>
        <family val="1"/>
      </rPr>
      <t>1</t>
    </r>
    <r>
      <rPr>
        <sz val="10"/>
        <color rgb="FF000000"/>
        <rFont val="Arial Narrow"/>
        <family val="2"/>
      </rPr>
      <t xml:space="preserve"> TB</t>
    </r>
  </si>
  <si>
    <r>
      <rPr>
        <b/>
        <sz val="9"/>
        <color rgb="FF000000"/>
        <rFont val="Century Schoolbook"/>
        <family val="1"/>
      </rPr>
      <t>4.-</t>
    </r>
    <r>
      <rPr>
        <b/>
        <sz val="10"/>
        <color rgb="FF000000"/>
        <rFont val="Arial Narrow"/>
        <family val="2"/>
      </rPr>
      <t xml:space="preserve"> </t>
    </r>
    <r>
      <rPr>
        <sz val="10"/>
        <color rgb="FF000000"/>
        <rFont val="Arial Narrow"/>
        <family val="2"/>
      </rPr>
      <t>Analizar y desarrollar aplicaciones informáticas.</t>
    </r>
  </si>
  <si>
    <t>Aplicaciones informáticas, implementadas.</t>
  </si>
  <si>
    <t>N° de aplicaciones informáticas implementadas.</t>
  </si>
  <si>
    <r>
      <rPr>
        <b/>
        <sz val="9"/>
        <color rgb="FF000000"/>
        <rFont val="Century Schoolbook"/>
        <family val="1"/>
      </rPr>
      <t>1.-</t>
    </r>
    <r>
      <rPr>
        <sz val="10"/>
        <color rgb="FF000000"/>
        <rFont val="Arial Narrow"/>
        <family val="2"/>
      </rPr>
      <t xml:space="preserve"> Convocar a reuniones de trabajo con los usuarios de las aplicaciones.
</t>
    </r>
    <r>
      <rPr>
        <b/>
        <sz val="9"/>
        <color rgb="FF000000"/>
        <rFont val="Century Schoolbook"/>
        <family val="1"/>
      </rPr>
      <t>2.-</t>
    </r>
    <r>
      <rPr>
        <sz val="10"/>
        <color rgb="FF000000"/>
        <rFont val="Arial Narrow"/>
        <family val="2"/>
      </rPr>
      <t xml:space="preserve"> Realizar el análisis, diseño y programación del sistema informáticos.
</t>
    </r>
    <r>
      <rPr>
        <b/>
        <sz val="9"/>
        <color rgb="FF000000"/>
        <rFont val="Century Schoolbook"/>
        <family val="1"/>
      </rPr>
      <t>3.-</t>
    </r>
    <r>
      <rPr>
        <sz val="10"/>
        <color rgb="FF000000"/>
        <rFont val="Arial Narrow"/>
        <family val="2"/>
      </rPr>
      <t xml:space="preserve"> Implementar la aplicación.</t>
    </r>
  </si>
  <si>
    <r>
      <rPr>
        <b/>
        <sz val="9"/>
        <color rgb="FF000000"/>
        <rFont val="Century Schoolbook"/>
        <family val="1"/>
      </rPr>
      <t>1.-</t>
    </r>
    <r>
      <rPr>
        <sz val="10"/>
        <color rgb="FF000000"/>
        <rFont val="Arial Narrow"/>
        <family val="2"/>
      </rPr>
      <t xml:space="preserve"> Acta de entrega-recepción del software.</t>
    </r>
  </si>
  <si>
    <r>
      <rPr>
        <sz val="10"/>
        <color rgb="FF000000"/>
        <rFont val="Arial Narrow"/>
        <family val="2"/>
      </rPr>
      <t xml:space="preserve">Jabón de tocador líquido con válvula </t>
    </r>
    <r>
      <rPr>
        <sz val="10"/>
        <color rgb="FF000000"/>
        <rFont val="Century Schoolbook"/>
        <family val="1"/>
      </rPr>
      <t>1000</t>
    </r>
    <r>
      <rPr>
        <sz val="10"/>
        <color rgb="FF000000"/>
        <rFont val="Arial Narrow"/>
        <family val="2"/>
      </rPr>
      <t xml:space="preserve"> ml</t>
    </r>
  </si>
  <si>
    <t xml:space="preserve">Desinfectante amonio cuaternario </t>
  </si>
  <si>
    <t>Galón</t>
  </si>
  <si>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</si>
  <si>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Hipoclorito de sodio al </t>
    </r>
    <r>
      <rPr>
        <sz val="10"/>
        <color rgb="FF000000"/>
        <rFont val="Century Schoolbook"/>
        <family val="1"/>
      </rPr>
      <t>10</t>
    </r>
    <r>
      <rPr>
        <sz val="10"/>
        <color rgb="FF000000"/>
        <rFont val="Arial Narrow"/>
        <family val="2"/>
      </rPr>
      <t xml:space="preserve"> por ciento</t>
    </r>
  </si>
  <si>
    <t>Antisarro</t>
  </si>
  <si>
    <r>
      <rPr>
        <sz val="10"/>
        <color rgb="FF000000"/>
        <rFont val="Arial Narrow"/>
        <family val="2"/>
      </rPr>
      <t xml:space="preserve">Fundas de basura doméstica negra </t>
    </r>
    <r>
      <rPr>
        <sz val="10"/>
        <color rgb="FF000000"/>
        <rFont val="Century Schoolbook"/>
        <family val="1"/>
      </rPr>
      <t>23</t>
    </r>
    <r>
      <rPr>
        <sz val="10"/>
        <color rgb="FF000000"/>
        <rFont val="Arial Narrow"/>
        <family val="2"/>
      </rPr>
      <t>x</t>
    </r>
    <r>
      <rPr>
        <sz val="10"/>
        <color rgb="FF000000"/>
        <rFont val="Century Schoolbook"/>
        <family val="1"/>
      </rPr>
      <t>28</t>
    </r>
    <r>
      <rPr>
        <sz val="10"/>
        <color rgb="FF000000"/>
        <rFont val="Arial Narrow"/>
        <family val="2"/>
      </rPr>
      <t xml:space="preserve"> pulgadas</t>
    </r>
  </si>
  <si>
    <t>Paquete</t>
  </si>
  <si>
    <r>
      <rPr>
        <sz val="10"/>
        <color rgb="FF000000"/>
        <rFont val="Arial Narrow"/>
        <family val="2"/>
      </rPr>
      <t xml:space="preserve">Atomizador </t>
    </r>
    <r>
      <rPr>
        <sz val="10"/>
        <color rgb="FF000000"/>
        <rFont val="Century Schoolbook"/>
        <family val="1"/>
      </rPr>
      <t>500</t>
    </r>
    <r>
      <rPr>
        <sz val="10"/>
        <color rgb="FF000000"/>
        <rFont val="Arial Narrow"/>
        <family val="2"/>
      </rPr>
      <t xml:space="preserve"> cc</t>
    </r>
  </si>
  <si>
    <r>
      <rPr>
        <sz val="10"/>
        <color rgb="FF000000"/>
        <rFont val="Arial Narrow"/>
        <family val="2"/>
      </rPr>
      <t xml:space="preserve">Paño de limpieza para superficie </t>
    </r>
    <r>
      <rPr>
        <sz val="10"/>
        <color rgb="FF000000"/>
        <rFont val="Century Schoolbook"/>
        <family val="1"/>
      </rPr>
      <t>10</t>
    </r>
    <r>
      <rPr>
        <sz val="10"/>
        <color rgb="FF000000"/>
        <rFont val="Arial Narrow"/>
        <family val="2"/>
      </rPr>
      <t xml:space="preserve"> unidades</t>
    </r>
  </si>
  <si>
    <r>
      <rPr>
        <b/>
        <sz val="9"/>
        <color rgb="FF000000"/>
        <rFont val="Century Schoolbook"/>
        <family val="1"/>
      </rPr>
      <t>5.-</t>
    </r>
    <r>
      <rPr>
        <b/>
        <sz val="10"/>
        <color rgb="FF000000"/>
        <rFont val="Arial Narrow"/>
        <family val="2"/>
      </rPr>
      <t xml:space="preserve"> </t>
    </r>
    <r>
      <rPr>
        <sz val="10"/>
        <color rgb="FF000000"/>
        <rFont val="Arial Narrow"/>
        <family val="2"/>
      </rPr>
      <t>Planificar y supervisar el proceso de capacitación relacionado con las aplicaciones informáticas.</t>
    </r>
  </si>
  <si>
    <t>Planificación de capacitación en el uso de las aplicaciones informáticas, diseñada y supervisada.</t>
  </si>
  <si>
    <t>N° de planes de capacitación elaborados.</t>
  </si>
  <si>
    <r>
      <rPr>
        <b/>
        <sz val="9"/>
        <color rgb="FF000000"/>
        <rFont val="Century Schoolbook"/>
        <family val="1"/>
      </rPr>
      <t>1.-</t>
    </r>
    <r>
      <rPr>
        <sz val="10"/>
        <color rgb="FF000000"/>
        <rFont val="Arial Narrow"/>
        <family val="2"/>
      </rPr>
      <t xml:space="preserve"> Revisar el inventario de aplicaciones informáticas desarrolladas.
</t>
    </r>
    <r>
      <rPr>
        <b/>
        <sz val="9"/>
        <color rgb="FF000000"/>
        <rFont val="Century Schoolbook"/>
        <family val="1"/>
      </rPr>
      <t>2.-</t>
    </r>
    <r>
      <rPr>
        <sz val="10"/>
        <color rgb="FF000000"/>
        <rFont val="Arial Narrow"/>
        <family val="2"/>
      </rPr>
      <t xml:space="preserve"> Receptar requerimientos de capacitación.
</t>
    </r>
    <r>
      <rPr>
        <b/>
        <sz val="9"/>
        <color rgb="FF000000"/>
        <rFont val="Century Schoolbook"/>
        <family val="1"/>
      </rPr>
      <t>3.-</t>
    </r>
    <r>
      <rPr>
        <sz val="10"/>
        <color rgb="FF000000"/>
        <rFont val="Arial Narrow"/>
        <family val="2"/>
      </rPr>
      <t xml:space="preserve"> Analizar la necesidad de capacitación.
</t>
    </r>
    <r>
      <rPr>
        <b/>
        <sz val="9"/>
        <color rgb="FF000000"/>
        <rFont val="Century Schoolbook"/>
        <family val="1"/>
      </rPr>
      <t>4.-</t>
    </r>
    <r>
      <rPr>
        <sz val="10"/>
        <color rgb="FF000000"/>
        <rFont val="Arial Narrow"/>
        <family val="2"/>
      </rPr>
      <t xml:space="preserve"> Elaborar el plan de capacitación. 
</t>
    </r>
    <r>
      <rPr>
        <b/>
        <sz val="9"/>
        <color rgb="FF000000"/>
        <rFont val="Century Schoolbook"/>
        <family val="1"/>
      </rPr>
      <t>5.-</t>
    </r>
    <r>
      <rPr>
        <sz val="10"/>
        <color rgb="FF000000"/>
        <rFont val="Arial Narrow"/>
        <family val="2"/>
      </rPr>
      <t xml:space="preserve"> Coordinar la capacitación.</t>
    </r>
  </si>
  <si>
    <r>
      <rPr>
        <b/>
        <sz val="9"/>
        <color rgb="FF000000"/>
        <rFont val="Century Schoolbook"/>
        <family val="1"/>
      </rPr>
      <t>1.-</t>
    </r>
    <r>
      <rPr>
        <sz val="10"/>
        <color rgb="FF000000"/>
        <rFont val="Arial Narrow"/>
        <family val="2"/>
      </rPr>
      <t xml:space="preserve"> Plan anual del proceso de capacitación relacionado con las aplicaciones informáticas.
</t>
    </r>
    <r>
      <rPr>
        <b/>
        <sz val="9"/>
        <color rgb="FF000000"/>
        <rFont val="Century Schoolbook"/>
        <family val="1"/>
      </rPr>
      <t>2.-</t>
    </r>
    <r>
      <rPr>
        <sz val="10"/>
        <color rgb="FF000000"/>
        <rFont val="Arial Narrow"/>
        <family val="2"/>
      </rPr>
      <t xml:space="preserve"> Informe semestral del estado de ejecución del proceso de capacitación relacionado con las aplicaciones informáticas.</t>
    </r>
  </si>
  <si>
    <r>
      <rPr>
        <sz val="10"/>
        <color rgb="FF000000"/>
        <rFont val="Arial Narrow"/>
        <family val="2"/>
      </rPr>
      <t xml:space="preserve">UPS de </t>
    </r>
    <r>
      <rPr>
        <sz val="10"/>
        <color rgb="FF000000"/>
        <rFont val="Century Schoolbook"/>
        <family val="1"/>
      </rPr>
      <t>550</t>
    </r>
  </si>
  <si>
    <t>Pilas AAA</t>
  </si>
  <si>
    <r>
      <rPr>
        <b/>
        <sz val="9"/>
        <color rgb="FF000000"/>
        <rFont val="Century Schoolbook"/>
        <family val="1"/>
      </rPr>
      <t>6.-</t>
    </r>
    <r>
      <rPr>
        <b/>
        <sz val="10"/>
        <color rgb="FF000000"/>
        <rFont val="Arial Narrow"/>
        <family val="2"/>
      </rPr>
      <t xml:space="preserve"> </t>
    </r>
    <r>
      <rPr>
        <sz val="10"/>
        <color rgb="FF000000"/>
        <rFont val="Arial Narrow"/>
        <family val="2"/>
      </rPr>
      <t>Emitir criterios técnicos (informe de asesoría) para soporte a usuarios.</t>
    </r>
  </si>
  <si>
    <t>Soporte técnico a usuarios en lo relacionado al uso de las aplicaciones informáticas, coordinado.</t>
  </si>
  <si>
    <t>N° de soportes técnicos brindado a usuarios en lo relacionado al uso de las aplicaciones informáticas.</t>
  </si>
  <si>
    <r>
      <rPr>
        <b/>
        <sz val="9"/>
        <color rgb="FF000000"/>
        <rFont val="Century Schoolbook"/>
        <family val="1"/>
      </rPr>
      <t>1.-</t>
    </r>
    <r>
      <rPr>
        <sz val="10"/>
        <color rgb="FF000000"/>
        <rFont val="Arial Narrow"/>
        <family val="2"/>
      </rPr>
      <t xml:space="preserve"> Receptar el requerimiento de criterio técnico.
</t>
    </r>
    <r>
      <rPr>
        <b/>
        <sz val="9"/>
        <color rgb="FF000000"/>
        <rFont val="Century Schoolbook"/>
        <family val="1"/>
      </rPr>
      <t>2.-</t>
    </r>
    <r>
      <rPr>
        <sz val="10"/>
        <color rgb="FF000000"/>
        <rFont val="Arial Narrow"/>
        <family val="2"/>
      </rPr>
      <t xml:space="preserve"> Analizar el requerimiento solicitado.
</t>
    </r>
    <r>
      <rPr>
        <b/>
        <sz val="9"/>
        <color rgb="FF000000"/>
        <rFont val="Century Schoolbook"/>
        <family val="1"/>
      </rPr>
      <t>3.-</t>
    </r>
    <r>
      <rPr>
        <sz val="10"/>
        <color rgb="FF000000"/>
        <rFont val="Arial Narrow"/>
        <family val="2"/>
      </rPr>
      <t xml:space="preserve"> Notificar al usuario el soporte brindado.</t>
    </r>
  </si>
  <si>
    <r>
      <rPr>
        <b/>
        <sz val="9"/>
        <color rgb="FF000000"/>
        <rFont val="Century Schoolbook"/>
        <family val="1"/>
      </rPr>
      <t>1.-</t>
    </r>
    <r>
      <rPr>
        <sz val="10"/>
        <color rgb="FF000000"/>
        <rFont val="Arial Narrow"/>
        <family val="2"/>
      </rPr>
      <t xml:space="preserve"> Reporte de criterios técnicos para soporte de usuarios.</t>
    </r>
  </si>
  <si>
    <t>840103 0701 001</t>
  </si>
  <si>
    <t>Silla oficina ejecutiva giratoria ergonómica</t>
  </si>
  <si>
    <r>
      <rPr>
        <b/>
        <sz val="10"/>
        <color rgb="FF000000"/>
        <rFont val="Arial Narrow"/>
        <family val="2"/>
      </rPr>
      <t xml:space="preserve">7.- </t>
    </r>
    <r>
      <rPr>
        <sz val="10"/>
        <color rgb="FF000000"/>
        <rFont val="Arial Narrow"/>
        <family val="2"/>
      </rPr>
      <t>Coordinar la funcionalidad del aspecto tecnológico del sitio web oficial de la institución.</t>
    </r>
  </si>
  <si>
    <t>Funcionalidad del aspecto tecnológico del sitio web oficial de la institución, coordinado.</t>
  </si>
  <si>
    <t>N° de estudios de funcionalidad del sitio web oficial de la institución realizados.</t>
  </si>
  <si>
    <r>
      <rPr>
        <b/>
        <sz val="9"/>
        <color rgb="FF000000"/>
        <rFont val="Century Schoolbook"/>
        <family val="1"/>
      </rPr>
      <t>1.-</t>
    </r>
    <r>
      <rPr>
        <sz val="10"/>
        <color rgb="FF000000"/>
        <rFont val="Arial Narrow"/>
        <family val="2"/>
      </rPr>
      <t xml:space="preserve"> Revisar la capacidad de almacenamiento en el servidor.
</t>
    </r>
    <r>
      <rPr>
        <b/>
        <sz val="9"/>
        <color rgb="FF000000"/>
        <rFont val="Century Schoolbook"/>
        <family val="1"/>
      </rPr>
      <t>2.-</t>
    </r>
    <r>
      <rPr>
        <sz val="10"/>
        <color rgb="FF000000"/>
        <rFont val="Arial Narrow"/>
        <family val="2"/>
      </rPr>
      <t xml:space="preserve"> Analizar nuevas versiones de software para actualización de acuerdo a compatibilidad.
</t>
    </r>
    <r>
      <rPr>
        <b/>
        <sz val="9"/>
        <color rgb="FF000000"/>
        <rFont val="Century Schoolbook"/>
        <family val="1"/>
      </rPr>
      <t>3.-</t>
    </r>
    <r>
      <rPr>
        <sz val="10"/>
        <color rgb="FF000000"/>
        <rFont val="Arial Narrow"/>
        <family val="2"/>
      </rPr>
      <t xml:space="preserve"> Realizar la actualización de la versión del software del portal.</t>
    </r>
  </si>
  <si>
    <r>
      <rPr>
        <b/>
        <sz val="9"/>
        <color rgb="FF000000"/>
        <rFont val="Century Schoolbook"/>
        <family val="1"/>
      </rPr>
      <t>1.-</t>
    </r>
    <r>
      <rPr>
        <sz val="10"/>
        <color rgb="FF000000"/>
        <rFont val="Arial Narrow"/>
        <family val="2"/>
      </rPr>
      <t xml:space="preserve"> Informe de funcionalidad del sitio web oficial de la institución.</t>
    </r>
  </si>
  <si>
    <t>* Betty Pachucho Hernández,
  Jefe de la Unidad de Sistemas
* Analistas de Sistemas:
  Jorge Villalta Cuenca</t>
  </si>
  <si>
    <r>
      <rPr>
        <b/>
        <sz val="10"/>
        <color rgb="FF000000"/>
        <rFont val="Arial Narrow"/>
        <family val="2"/>
      </rPr>
      <t xml:space="preserve">8.- </t>
    </r>
    <r>
      <rPr>
        <sz val="10"/>
        <color rgb="FF000000"/>
        <rFont val="Arial Narrow"/>
        <family val="2"/>
      </rPr>
      <t>Coordinar y supervisar la administración del correo electrónico institucional.</t>
    </r>
  </si>
  <si>
    <t>Administración del correo electrónico institucional, coordinada y supervisada.</t>
  </si>
  <si>
    <t>N° de cuentas de correo electrónico institucional creadas.</t>
  </si>
  <si>
    <r>
      <rPr>
        <b/>
        <sz val="9"/>
        <color rgb="FF000000"/>
        <rFont val="Century Schoolbook"/>
        <family val="1"/>
      </rPr>
      <t>1.-</t>
    </r>
    <r>
      <rPr>
        <sz val="10"/>
        <color rgb="FF000000"/>
        <rFont val="Arial Narrow"/>
        <family val="2"/>
      </rPr>
      <t xml:space="preserve"> Efectuar la recepción de las solicitudes de creación de correos institucionales.
</t>
    </r>
    <r>
      <rPr>
        <b/>
        <sz val="9"/>
        <color rgb="FF000000"/>
        <rFont val="Century Schoolbook"/>
        <family val="1"/>
      </rPr>
      <t>2.-</t>
    </r>
    <r>
      <rPr>
        <sz val="10"/>
        <color rgb="FF000000"/>
        <rFont val="Arial Narrow"/>
        <family val="2"/>
      </rPr>
      <t xml:space="preserve"> Realizar la creación de las cuentas de correos institucionales.
</t>
    </r>
    <r>
      <rPr>
        <b/>
        <sz val="9"/>
        <color rgb="FF000000"/>
        <rFont val="Century Schoolbook"/>
        <family val="1"/>
      </rPr>
      <t>3.-</t>
    </r>
    <r>
      <rPr>
        <sz val="10"/>
        <color rgb="FF000000"/>
        <rFont val="Arial Narrow"/>
        <family val="2"/>
      </rPr>
      <t xml:space="preserve"> Realizar la actualización de la plataforma de correos institucionales.</t>
    </r>
  </si>
  <si>
    <r>
      <rPr>
        <b/>
        <sz val="9"/>
        <color rgb="FF000000"/>
        <rFont val="Century Schoolbook"/>
        <family val="1"/>
      </rPr>
      <t>1.-</t>
    </r>
    <r>
      <rPr>
        <sz val="10"/>
        <color rgb="FF000000"/>
        <rFont val="Arial Narrow"/>
        <family val="2"/>
      </rPr>
      <t xml:space="preserve"> Informe de administración del correo electrónico institucional.</t>
    </r>
  </si>
  <si>
    <t>* Betty Pachucho Hernández,
  Jefe de la Unidad de Sistemas
* Analistas de Sistemas:
  Oswaldo Chuquirima Camacho</t>
  </si>
  <si>
    <r>
      <rPr>
        <b/>
        <sz val="9"/>
        <color rgb="FF000000"/>
        <rFont val="Century Schoolbook"/>
        <family val="1"/>
      </rPr>
      <t>9.-</t>
    </r>
    <r>
      <rPr>
        <b/>
        <sz val="10"/>
        <color rgb="FF000000"/>
        <rFont val="Arial Narrow"/>
        <family val="2"/>
      </rPr>
      <t xml:space="preserve"> </t>
    </r>
    <r>
      <rPr>
        <sz val="10"/>
        <color rgb="FF000000"/>
        <rFont val="Arial Narrow"/>
        <family val="2"/>
      </rPr>
      <t>Emitir reportes de estado de aplicación de las políticas de seguridad de la información (sistemas informáticos).</t>
    </r>
  </si>
  <si>
    <t>Cumplimiento de la Política General de Seguridad de la Información, en el ámbito de las aplicaciones informáticas, coordinado.</t>
  </si>
  <si>
    <t>N° de accesos a las aplicaciones informáticas institucionales otorgados a usuarios.</t>
  </si>
  <si>
    <r>
      <rPr>
        <b/>
        <sz val="9"/>
        <color rgb="FF000000"/>
        <rFont val="Century Schoolbook"/>
        <family val="1"/>
      </rPr>
      <t>1.-</t>
    </r>
    <r>
      <rPr>
        <sz val="10"/>
        <color rgb="FF000000"/>
        <rFont val="Arial Narrow"/>
        <family val="2"/>
      </rPr>
      <t xml:space="preserve"> Otorgar acceso a las aplicaciones informáticas de acuerdo al uso de claves y seguridad.</t>
    </r>
  </si>
  <si>
    <r>
      <rPr>
        <b/>
        <sz val="9"/>
        <color rgb="FF000000"/>
        <rFont val="Century Schoolbook"/>
        <family val="1"/>
      </rPr>
      <t>1.-</t>
    </r>
    <r>
      <rPr>
        <sz val="10"/>
        <color rgb="FF000000"/>
        <rFont val="Arial Narrow"/>
        <family val="2"/>
      </rPr>
      <t xml:space="preserve"> Informe de estado de aplicación de las políticas de seguridad de la información.</t>
    </r>
  </si>
  <si>
    <r>
      <rPr>
        <b/>
        <sz val="9"/>
        <color rgb="FF000000"/>
        <rFont val="Century Schoolbook"/>
        <family val="1"/>
      </rPr>
      <t>10.-</t>
    </r>
    <r>
      <rPr>
        <b/>
        <sz val="10"/>
        <color rgb="FF000000"/>
        <rFont val="Arial Narrow"/>
        <family val="2"/>
      </rPr>
      <t xml:space="preserve"> </t>
    </r>
    <r>
      <rPr>
        <sz val="10"/>
        <color rgb="FF000000"/>
        <rFont val="Arial Narrow"/>
        <family val="2"/>
      </rPr>
      <t>Emitir reportes de estado de monitoreo y revisión de los riesgos.</t>
    </r>
  </si>
  <si>
    <t>Riesgos de seguridad de la información, identificados y controlados.</t>
  </si>
  <si>
    <t>N° de monitoreos de los riesgos.</t>
  </si>
  <si>
    <r>
      <rPr>
        <b/>
        <sz val="9"/>
        <color rgb="FF000000"/>
        <rFont val="Century Schoolbook"/>
        <family val="1"/>
      </rPr>
      <t>1.-</t>
    </r>
    <r>
      <rPr>
        <sz val="10"/>
        <color rgb="FF000000"/>
        <rFont val="Arial Narrow"/>
        <family val="2"/>
      </rPr>
      <t xml:space="preserve"> Supervisar el monitoreo y revisión de los riesgos.</t>
    </r>
  </si>
  <si>
    <r>
      <rPr>
        <b/>
        <sz val="9"/>
        <color rgb="FF000000"/>
        <rFont val="Century Schoolbook"/>
        <family val="1"/>
      </rPr>
      <t>1.-</t>
    </r>
    <r>
      <rPr>
        <sz val="10"/>
        <color rgb="FF000000"/>
        <rFont val="Arial Narrow"/>
        <family val="2"/>
      </rPr>
      <t xml:space="preserve"> Informe de resultados.</t>
    </r>
  </si>
  <si>
    <t>* Freddy Rojas Vilela,
  Analista de Sistemas</t>
  </si>
  <si>
    <r>
      <rPr>
        <b/>
        <sz val="9"/>
        <color rgb="FF000000"/>
        <rFont val="Century Schoolbook"/>
        <family val="1"/>
      </rPr>
      <t>11.-</t>
    </r>
    <r>
      <rPr>
        <b/>
        <sz val="10"/>
        <color rgb="FF000000"/>
        <rFont val="Arial Narrow"/>
        <family val="2"/>
      </rPr>
      <t xml:space="preserve"> </t>
    </r>
    <r>
      <rPr>
        <sz val="10"/>
        <color rgb="FF000000"/>
        <rFont val="Arial Narrow"/>
        <family val="2"/>
      </rPr>
      <t>Emitir reportes de cumplimiento de las soluciones tecnológicas.</t>
    </r>
  </si>
  <si>
    <t>Seguimiento del desempeño de las soluciones tecnológicas, coordinado.</t>
  </si>
  <si>
    <t>N° de procesos de seguimiento del desempeño de las soluciones tecnológicas, coordinado.</t>
  </si>
  <si>
    <r>
      <rPr>
        <b/>
        <sz val="9"/>
        <color rgb="FF000000"/>
        <rFont val="Century Schoolbook"/>
        <family val="1"/>
      </rPr>
      <t>1.-</t>
    </r>
    <r>
      <rPr>
        <sz val="10"/>
        <color rgb="FF000000"/>
        <rFont val="Arial Narrow"/>
        <family val="2"/>
      </rPr>
      <t xml:space="preserve"> Revisar las soluciones tecnológicas.
</t>
    </r>
    <r>
      <rPr>
        <b/>
        <sz val="9"/>
        <color rgb="FF000000"/>
        <rFont val="Century Schoolbook"/>
        <family val="1"/>
      </rPr>
      <t>2.-</t>
    </r>
    <r>
      <rPr>
        <sz val="10"/>
        <color rgb="FF000000"/>
        <rFont val="Arial Narrow"/>
        <family val="2"/>
      </rPr>
      <t xml:space="preserve"> Proponer el informe de cumplimiento.</t>
    </r>
  </si>
  <si>
    <r>
      <rPr>
        <b/>
        <sz val="9"/>
        <color rgb="FF000000"/>
        <rFont val="Century Schoolbook"/>
        <family val="1"/>
      </rPr>
      <t>1.-</t>
    </r>
    <r>
      <rPr>
        <sz val="10"/>
        <color rgb="FF000000"/>
        <rFont val="Arial Narrow"/>
        <family val="2"/>
      </rPr>
      <t xml:space="preserve"> Informe de cumplimiento.</t>
    </r>
  </si>
  <si>
    <r>
      <rPr>
        <b/>
        <sz val="9"/>
        <color rgb="FF000000"/>
        <rFont val="Century Schoolbook"/>
        <family val="1"/>
      </rPr>
      <t>12.-</t>
    </r>
    <r>
      <rPr>
        <b/>
        <sz val="10"/>
        <color rgb="FF000000"/>
        <rFont val="Arial Narrow"/>
        <family val="2"/>
      </rPr>
      <t xml:space="preserve"> </t>
    </r>
    <r>
      <rPr>
        <sz val="10"/>
        <color rgb="FF000000"/>
        <rFont val="Arial Narrow"/>
        <family val="2"/>
      </rPr>
      <t>Planificar y supervisar el proceso de capacitación relacionado con las soluciones tecnológicas.</t>
    </r>
  </si>
  <si>
    <t>Usuarios capacitados en el uso seguro de las soluciones tecnológicas.</t>
  </si>
  <si>
    <t>N° de usuarios capacitados en el uso seguro de las soluciones tecnológicas.</t>
  </si>
  <si>
    <r>
      <rPr>
        <b/>
        <sz val="9"/>
        <color rgb="FF000000"/>
        <rFont val="Century Schoolbook"/>
        <family val="1"/>
      </rPr>
      <t>1.-</t>
    </r>
    <r>
      <rPr>
        <sz val="10"/>
        <color rgb="FF000000"/>
        <rFont val="Arial Narrow"/>
        <family val="2"/>
      </rPr>
      <t xml:space="preserve"> Elaborar el plan de capacitación.
</t>
    </r>
    <r>
      <rPr>
        <b/>
        <sz val="9"/>
        <color rgb="FF000000"/>
        <rFont val="Century Schoolbook"/>
        <family val="1"/>
      </rPr>
      <t>2.-</t>
    </r>
    <r>
      <rPr>
        <sz val="10"/>
        <color rgb="FF000000"/>
        <rFont val="Arial Narrow"/>
        <family val="2"/>
      </rPr>
      <t xml:space="preserve"> Realizar la capacitación.</t>
    </r>
  </si>
  <si>
    <r>
      <rPr>
        <b/>
        <sz val="9"/>
        <color rgb="FF000000"/>
        <rFont val="Century Schoolbook"/>
        <family val="1"/>
      </rPr>
      <t>1.-</t>
    </r>
    <r>
      <rPr>
        <sz val="10"/>
        <color rgb="FF000000"/>
        <rFont val="Arial Narrow"/>
        <family val="2"/>
      </rPr>
      <t xml:space="preserve"> Plan anual del proceso de capacitación relacionado con las soluciones tecnológicas.
</t>
    </r>
    <r>
      <rPr>
        <b/>
        <sz val="9"/>
        <color rgb="FF000000"/>
        <rFont val="Century Schoolbook"/>
        <family val="1"/>
      </rPr>
      <t>2.-</t>
    </r>
    <r>
      <rPr>
        <sz val="10"/>
        <color rgb="FF000000"/>
        <rFont val="Arial Narrow"/>
        <family val="2"/>
      </rPr>
      <t xml:space="preserve"> Informe semestral del estado de ejecución del proceso de capacitación relacionado con las soluciones tecnológicas.</t>
    </r>
  </si>
  <si>
    <r>
      <rPr>
        <b/>
        <sz val="9"/>
        <color rgb="FF000000"/>
        <rFont val="Century Schoolbook"/>
        <family val="1"/>
      </rPr>
      <t>13.-</t>
    </r>
    <r>
      <rPr>
        <b/>
        <sz val="10"/>
        <color rgb="FF000000"/>
        <rFont val="Arial Narrow"/>
        <family val="2"/>
      </rPr>
      <t xml:space="preserve"> </t>
    </r>
    <r>
      <rPr>
        <sz val="10"/>
        <color rgb="FF000000"/>
        <rFont val="Arial Narrow"/>
        <family val="2"/>
      </rPr>
      <t>Entregar las Planificaciones Operativas Anuales y Evaluaciones de la Planificación Operativa Anual.</t>
    </r>
  </si>
  <si>
    <t>N° de planificaciones y evaluaciones del POA entregadas oportunamente.</t>
  </si>
  <si>
    <r>
      <rPr>
        <b/>
        <sz val="9"/>
        <color rgb="FF000000"/>
        <rFont val="Century Schoolbook"/>
        <family val="1"/>
      </rPr>
      <t>1.-</t>
    </r>
    <r>
      <rPr>
        <sz val="10"/>
        <color rgb="FF000000"/>
        <rFont val="Arial Narrow"/>
        <family val="2"/>
      </rPr>
      <t xml:space="preserve"> Determinar las metas a alcanzar en base a la necesidad institucional.
</t>
    </r>
    <r>
      <rPr>
        <b/>
        <sz val="9"/>
        <color rgb="FF000000"/>
        <rFont val="Century Schoolbook"/>
        <family val="1"/>
      </rPr>
      <t>2.-</t>
    </r>
    <r>
      <rPr>
        <sz val="10"/>
        <color rgb="FF000000"/>
        <rFont val="Arial Narrow"/>
        <family val="2"/>
      </rPr>
      <t xml:space="preserve"> Efectuar la relación de las evidencias a las metas planteadas.
</t>
    </r>
    <r>
      <rPr>
        <b/>
        <sz val="9"/>
        <color rgb="FF000000"/>
        <rFont val="Century Schoolbook"/>
        <family val="1"/>
      </rPr>
      <t>3.-</t>
    </r>
    <r>
      <rPr>
        <sz val="10"/>
        <color rgb="FF000000"/>
        <rFont val="Arial Narrow"/>
        <family val="2"/>
      </rPr>
      <t xml:space="preserve"> Elaborar los planes operativos anuales.
</t>
    </r>
    <r>
      <rPr>
        <b/>
        <sz val="9"/>
        <color rgb="FF000000"/>
        <rFont val="Century Schoolbook"/>
        <family val="1"/>
      </rPr>
      <t>4.-</t>
    </r>
    <r>
      <rPr>
        <sz val="10"/>
        <color rgb="FF000000"/>
        <rFont val="Arial Narrow"/>
        <family val="2"/>
      </rPr>
      <t xml:space="preserve"> Realizar la recolección de evidencias de cumplimiento.
</t>
    </r>
    <r>
      <rPr>
        <b/>
        <sz val="9"/>
        <color rgb="FF000000"/>
        <rFont val="Century Schoolbook"/>
        <family val="1"/>
      </rPr>
      <t>5.-</t>
    </r>
    <r>
      <rPr>
        <sz val="10"/>
        <color rgb="FF000000"/>
        <rFont val="Arial Narrow"/>
        <family val="2"/>
      </rPr>
      <t xml:space="preserve"> Elaborar matrices de evaluación del POA.</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</si>
  <si>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</si>
  <si>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r>
      <rPr>
        <b/>
        <sz val="9"/>
        <color rgb="FF000000"/>
        <rFont val="Century Schoolbook"/>
        <family val="1"/>
      </rPr>
      <t>14.-</t>
    </r>
    <r>
      <rPr>
        <b/>
        <sz val="10"/>
        <color rgb="FF000000"/>
        <rFont val="Arial Narrow"/>
        <family val="2"/>
      </rPr>
      <t xml:space="preserve"> </t>
    </r>
    <r>
      <rPr>
        <sz val="10"/>
        <color rgb="FF000000"/>
        <rFont val="Arial Narrow"/>
        <family val="2"/>
      </rPr>
      <t>Organizar el Archivo de Gestión.</t>
    </r>
  </si>
  <si>
    <t>N° de carpetas registradas en el inventario documental.</t>
  </si>
  <si>
    <r>
      <rPr>
        <b/>
        <sz val="9"/>
        <color rgb="FF000000"/>
        <rFont val="Century Schoolbook"/>
        <family val="1"/>
      </rPr>
      <t>1.-</t>
    </r>
    <r>
      <rPr>
        <sz val="10"/>
        <color rgb="FF000000"/>
        <rFont val="Arial Narrow"/>
        <family val="2"/>
      </rPr>
      <t xml:space="preserve"> Seleccionar y clasificar la documentación.
</t>
    </r>
    <r>
      <rPr>
        <b/>
        <sz val="9"/>
        <color rgb="FF000000"/>
        <rFont val="Century Schoolbook"/>
        <family val="1"/>
      </rPr>
      <t>2.-</t>
    </r>
    <r>
      <rPr>
        <sz val="10"/>
        <color rgb="FF000000"/>
        <rFont val="Arial Narrow"/>
        <family val="2"/>
      </rPr>
      <t xml:space="preserve"> Describir la documentación según la norma ISAD-G.
</t>
    </r>
    <r>
      <rPr>
        <b/>
        <sz val="9"/>
        <color rgb="FF000000"/>
        <rFont val="Century Schoolbook"/>
        <family val="1"/>
      </rPr>
      <t>3.-</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</si>
  <si>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</si>
  <si>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UNIDAD DE REDES Y TELECOMUNICACIONES</t>
  </si>
  <si>
    <r>
      <rPr>
        <b/>
        <sz val="10"/>
        <color rgb="FFFF0000"/>
        <rFont val="Arial Narrow"/>
        <family val="2"/>
      </rPr>
      <t>METAS OPERATIVAS</t>
    </r>
    <r>
      <rPr>
        <b/>
        <sz val="9"/>
        <color rgb="FF000000"/>
        <rFont val="Century Schoolbook"/>
        <family val="1"/>
      </rPr>
      <t xml:space="preserve">
1.-</t>
    </r>
    <r>
      <rPr>
        <b/>
        <sz val="10"/>
        <color rgb="FF000000"/>
        <rFont val="Arial Narrow"/>
        <family val="2"/>
      </rPr>
      <t xml:space="preserve"> </t>
    </r>
    <r>
      <rPr>
        <sz val="10"/>
        <color rgb="FF000000"/>
        <rFont val="Arial Narrow"/>
        <family val="2"/>
      </rPr>
      <t>Diseñar y/o actualizar Propuestas de políticas, procedimientos, proyectos, manuales y/o otros instrumentos, que contribuyan a la implementación del modelo de gestión institucional de tecnologías de la información y comunicación, relacionado con los procesos de la Unidad de Redes y Telecomunicaciones.</t>
    </r>
  </si>
  <si>
    <t>Propuestas de políticas, procedimientos, proyectos, manuales y otros instrumentos, que contribuyan a la implementación del modelo de gestión institucional de tecnologías de la información y comunicación, relacionado con los procesos de la Unidad de Redes y Telecomunicaciones, diseñar y/o actualizadas.</t>
  </si>
  <si>
    <t>N° de oficios o correos electrónicos enviados con Propuestas de políticas, procedimientos, proyectos, manuales y/o otros instrumentos, que contribuyan a la implementación del modelo de gestión institucional de tecnologías de la información y comunicación, relacionado con los procesos de la Unidad de Redes y Telecomunicaciones, diseñadas y/o actualizadas.</t>
  </si>
  <si>
    <r>
      <rPr>
        <b/>
        <sz val="9"/>
        <color rgb="FF000000"/>
        <rFont val="Century Schoolbook"/>
        <family val="1"/>
      </rPr>
      <t>1.-</t>
    </r>
    <r>
      <rPr>
        <sz val="10"/>
        <color rgb="FF000000"/>
        <rFont val="Arial Narrow"/>
        <family val="2"/>
      </rPr>
      <t xml:space="preserve"> Analizar el modelo de gestión institucional de Tic.
</t>
    </r>
    <r>
      <rPr>
        <b/>
        <sz val="9"/>
        <color rgb="FF000000"/>
        <rFont val="Century Schoolbook"/>
        <family val="1"/>
      </rPr>
      <t>2.-</t>
    </r>
    <r>
      <rPr>
        <sz val="10"/>
        <color rgb="FF000000"/>
        <rFont val="Arial Narrow"/>
        <family val="2"/>
      </rPr>
      <t xml:space="preserve"> Elaborar propuesta de políticas, procedimientos, proyectos manuales y otros instrumentos.</t>
    </r>
  </si>
  <si>
    <r>
      <rPr>
        <b/>
        <sz val="9"/>
        <color rgb="FF000000"/>
        <rFont val="Century Schoolbook"/>
        <family val="1"/>
      </rPr>
      <t>1.-</t>
    </r>
    <r>
      <rPr>
        <sz val="10"/>
        <color rgb="FF000000"/>
        <rFont val="Arial Narrow"/>
        <family val="2"/>
      </rPr>
      <t xml:space="preserve"> Oficios o correos enviados con Propuestas de políticas, procedimientos, proyectos, manuales y/o otros instrumentos, que contribuyan a la implementación del modelo de gestión institucional de tecnologías de la información y comunicación, relacionado con los procesos de la Unidad de Redes y Telecomunicaciones, diseñar y/o actualizadas.
</t>
    </r>
    <r>
      <rPr>
        <b/>
        <sz val="9"/>
        <color rgb="FF000000"/>
        <rFont val="Century Schoolbook"/>
        <family val="1"/>
      </rPr>
      <t>2.-</t>
    </r>
    <r>
      <rPr>
        <sz val="10"/>
        <color rgb="FF000000"/>
        <rFont val="Arial Narrow"/>
        <family val="2"/>
      </rPr>
      <t xml:space="preserve"> Plan de Contingencia de procesos tecnológicos.</t>
    </r>
  </si>
  <si>
    <t>* Ing. Byron Ramírez C.,
  Jefe de la URT</t>
  </si>
  <si>
    <t>530704 0701 001</t>
  </si>
  <si>
    <t>Mantenimiento y Reparación de Equipos y Sistemas Informáticos</t>
  </si>
  <si>
    <r>
      <rPr>
        <sz val="10"/>
        <color rgb="FF000000"/>
        <rFont val="Arial Narrow"/>
        <family val="2"/>
      </rPr>
      <t xml:space="preserve">Reparación de varios UPS de </t>
    </r>
    <r>
      <rPr>
        <sz val="10"/>
        <color rgb="FF000000"/>
        <rFont val="Century Schoolbook"/>
        <family val="1"/>
      </rPr>
      <t>6</t>
    </r>
    <r>
      <rPr>
        <sz val="10"/>
        <color rgb="FF000000"/>
        <rFont val="Arial Narrow"/>
        <family val="2"/>
      </rPr>
      <t xml:space="preserve"> Kva</t>
    </r>
  </si>
  <si>
    <t>530704 0701 002</t>
  </si>
  <si>
    <r>
      <rPr>
        <sz val="10"/>
        <color rgb="FF000000"/>
        <rFont val="Arial Narrow"/>
        <family val="2"/>
      </rPr>
      <t xml:space="preserve">Mantenimiento de UPS de TR FACULTADES UTMACH </t>
    </r>
    <r>
      <rPr>
        <sz val="10"/>
        <color rgb="FF000000"/>
        <rFont val="Century Schoolbook"/>
        <family val="1"/>
      </rPr>
      <t>2021</t>
    </r>
  </si>
  <si>
    <t>Mantenimiento preventivo para acondicionador de aire de precisión</t>
  </si>
  <si>
    <t>Varios repuestos y accesorios para aire acondicionado, varillas de plata y baterías para UPS</t>
  </si>
  <si>
    <t>530813 0701 002</t>
  </si>
  <si>
    <r>
      <rPr>
        <sz val="10"/>
        <color rgb="FF000000"/>
        <rFont val="Arial Narrow"/>
        <family val="2"/>
      </rPr>
      <t xml:space="preserve">Patchs FO dúplex monomodo sc/lc </t>
    </r>
    <r>
      <rPr>
        <sz val="10"/>
        <color rgb="FF000000"/>
        <rFont val="Century Schoolbook"/>
        <family val="1"/>
      </rPr>
      <t>2</t>
    </r>
    <r>
      <rPr>
        <sz val="10"/>
        <color rgb="FF000000"/>
        <rFont val="Arial Narrow"/>
        <family val="2"/>
      </rPr>
      <t>M</t>
    </r>
  </si>
  <si>
    <r>
      <rPr>
        <sz val="10"/>
        <color rgb="FF000000"/>
        <rFont val="Arial Narrow"/>
        <family val="2"/>
      </rPr>
      <t xml:space="preserve">Patch cords f/utp cat </t>
    </r>
    <r>
      <rPr>
        <sz val="10"/>
        <color rgb="FF000000"/>
        <rFont val="Century Schoolbook"/>
        <family val="1"/>
      </rPr>
      <t>6</t>
    </r>
    <r>
      <rPr>
        <sz val="10"/>
        <color rgb="FF000000"/>
        <rFont val="Arial Narrow"/>
        <family val="2"/>
      </rPr>
      <t xml:space="preserve"> color </t>
    </r>
    <r>
      <rPr>
        <sz val="10"/>
        <color rgb="FF000000"/>
        <rFont val="Century Schoolbook"/>
        <family val="1"/>
      </rPr>
      <t>1 7</t>
    </r>
    <r>
      <rPr>
        <sz val="10"/>
        <color rgb="FF000000"/>
        <rFont val="Arial Narrow"/>
        <family val="2"/>
      </rPr>
      <t xml:space="preserve">ft lszh </t>
    </r>
    <r>
      <rPr>
        <sz val="10"/>
        <color rgb="FF000000"/>
        <rFont val="Century Schoolbook"/>
        <family val="1"/>
      </rPr>
      <t>4</t>
    </r>
    <r>
      <rPr>
        <sz val="10"/>
        <color rgb="FF000000"/>
        <rFont val="Arial Narrow"/>
        <family val="2"/>
      </rPr>
      <t xml:space="preserve"> pares</t>
    </r>
  </si>
  <si>
    <r>
      <rPr>
        <sz val="10"/>
        <color rgb="FF000000"/>
        <rFont val="Arial Narrow"/>
        <family val="2"/>
      </rPr>
      <t xml:space="preserve">Patch cords f/utp cat </t>
    </r>
    <r>
      <rPr>
        <sz val="10"/>
        <color rgb="FF000000"/>
        <rFont val="Century Schoolbook"/>
        <family val="1"/>
      </rPr>
      <t>6</t>
    </r>
    <r>
      <rPr>
        <sz val="10"/>
        <color rgb="FF000000"/>
        <rFont val="Arial Narrow"/>
        <family val="2"/>
      </rPr>
      <t xml:space="preserve"> color </t>
    </r>
    <r>
      <rPr>
        <sz val="10"/>
        <color rgb="FF000000"/>
        <rFont val="Century Schoolbook"/>
        <family val="1"/>
      </rPr>
      <t>2 7</t>
    </r>
    <r>
      <rPr>
        <sz val="10"/>
        <color rgb="FF000000"/>
        <rFont val="Arial Narrow"/>
        <family val="2"/>
      </rPr>
      <t xml:space="preserve">ft lszh </t>
    </r>
    <r>
      <rPr>
        <sz val="10"/>
        <color rgb="FF000000"/>
        <rFont val="Century Schoolbook"/>
        <family val="1"/>
      </rPr>
      <t>4</t>
    </r>
    <r>
      <rPr>
        <sz val="10"/>
        <color rgb="FF000000"/>
        <rFont val="Arial Narrow"/>
        <family val="2"/>
      </rPr>
      <t xml:space="preserve"> pares</t>
    </r>
  </si>
  <si>
    <r>
      <rPr>
        <b/>
        <sz val="9"/>
        <color rgb="FF000000"/>
        <rFont val="Century Schoolbook"/>
        <family val="1"/>
      </rPr>
      <t>2.-</t>
    </r>
    <r>
      <rPr>
        <b/>
        <sz val="10"/>
        <color rgb="FF000000"/>
        <rFont val="Arial Narrow"/>
        <family val="2"/>
      </rPr>
      <t xml:space="preserve"> </t>
    </r>
    <r>
      <rPr>
        <sz val="10"/>
        <color rgb="FF000000"/>
        <rFont val="Arial Narrow"/>
        <family val="2"/>
      </rPr>
      <t>Planificar anualmente el proceso de mantenimiento de infraestructura de red (activa y/o pasiva).</t>
    </r>
  </si>
  <si>
    <t>Planificación del proceso de mantenimiento de infraestructura de red (activa y/o pasiva) diseñado.</t>
  </si>
  <si>
    <t>N° de procesos de contratación de mantenimiento iniciados o en ejecución.</t>
  </si>
  <si>
    <r>
      <rPr>
        <b/>
        <sz val="9"/>
        <color rgb="FF000000"/>
        <rFont val="Century Schoolbook"/>
        <family val="1"/>
      </rPr>
      <t>1.-</t>
    </r>
    <r>
      <rPr>
        <sz val="10"/>
        <color rgb="FF000000"/>
        <rFont val="Arial Narrow"/>
        <family val="2"/>
      </rPr>
      <t xml:space="preserve"> Revisar el estado de los contratos de mantenimiento activos.
</t>
    </r>
    <r>
      <rPr>
        <b/>
        <sz val="9"/>
        <color rgb="FF000000"/>
        <rFont val="Century Schoolbook"/>
        <family val="1"/>
      </rPr>
      <t>2.-</t>
    </r>
    <r>
      <rPr>
        <sz val="10"/>
        <color rgb="FF000000"/>
        <rFont val="Arial Narrow"/>
        <family val="2"/>
      </rPr>
      <t xml:space="preserve"> Revisar el estado inicial de los equipos de red activa y/o pasiva.
</t>
    </r>
    <r>
      <rPr>
        <b/>
        <sz val="9"/>
        <color rgb="FF000000"/>
        <rFont val="Century Schoolbook"/>
        <family val="1"/>
      </rPr>
      <t>3.-</t>
    </r>
    <r>
      <rPr>
        <sz val="10"/>
        <color rgb="FF000000"/>
        <rFont val="Arial Narrow"/>
        <family val="2"/>
      </rPr>
      <t xml:space="preserve"> Elaborar el plan de mantenimiento de infraestructura de red activa y/o pasiva.
</t>
    </r>
    <r>
      <rPr>
        <b/>
        <sz val="9"/>
        <color rgb="FF000000"/>
        <rFont val="Century Schoolbook"/>
        <family val="1"/>
      </rPr>
      <t>4.-</t>
    </r>
    <r>
      <rPr>
        <sz val="10"/>
        <color rgb="FF000000"/>
        <rFont val="Arial Narrow"/>
        <family val="2"/>
      </rPr>
      <t xml:space="preserve"> Elaborar los Términos de referencia para el proceso de contratación del mantenimiento de la red activa y/o pasiva.
</t>
    </r>
    <r>
      <rPr>
        <b/>
        <sz val="9"/>
        <color rgb="FF000000"/>
        <rFont val="Century Schoolbook"/>
        <family val="1"/>
      </rPr>
      <t>5.-</t>
    </r>
    <r>
      <rPr>
        <sz val="10"/>
        <color rgb="FF000000"/>
        <rFont val="Arial Narrow"/>
        <family val="2"/>
      </rPr>
      <t xml:space="preserve"> Solicitar el inicio del proceso de contratación.</t>
    </r>
  </si>
  <si>
    <r>
      <rPr>
        <b/>
        <sz val="9"/>
        <color rgb="FF000000"/>
        <rFont val="Century Schoolbook"/>
        <family val="1"/>
      </rPr>
      <t>1.-</t>
    </r>
    <r>
      <rPr>
        <sz val="10"/>
        <color rgb="FF000000"/>
        <rFont val="Arial Narrow"/>
        <family val="2"/>
      </rPr>
      <t xml:space="preserve"> Contratos Vigentes de mantenimiento.
</t>
    </r>
    <r>
      <rPr>
        <b/>
        <sz val="9"/>
        <color rgb="FF000000"/>
        <rFont val="Century Schoolbook"/>
        <family val="1"/>
      </rPr>
      <t>2.-</t>
    </r>
    <r>
      <rPr>
        <sz val="10"/>
        <color rgb="FF000000"/>
        <rFont val="Arial Narrow"/>
        <family val="2"/>
      </rPr>
      <t xml:space="preserve"> Plan de mantenimiento de infraestructura activa y/o pasiva.
</t>
    </r>
    <r>
      <rPr>
        <b/>
        <sz val="9"/>
        <color rgb="FF000000"/>
        <rFont val="Century Schoolbook"/>
        <family val="1"/>
      </rPr>
      <t>3.-</t>
    </r>
    <r>
      <rPr>
        <sz val="10"/>
        <color rgb="FF000000"/>
        <rFont val="Arial Narrow"/>
        <family val="2"/>
      </rPr>
      <t xml:space="preserve"> Documentos para inicio de proceso de contratación del servicio de mantenimiento de la infraestructura de red activa y/o pasiva.
</t>
    </r>
    <r>
      <rPr>
        <b/>
        <sz val="9"/>
        <color rgb="FF000000"/>
        <rFont val="Century Schoolbook"/>
        <family val="1"/>
      </rPr>
      <t>4.-</t>
    </r>
    <r>
      <rPr>
        <sz val="10"/>
        <color rgb="FF000000"/>
        <rFont val="Arial Narrow"/>
        <family val="2"/>
      </rPr>
      <t xml:space="preserve"> Oficio enviado solicitando el inicio del proceso de contratación, adjuntando formularios de requerimiento.</t>
    </r>
  </si>
  <si>
    <t>* Ing. Byron Ramírez C.,
  Jefe de la URT
* Paúl Cabrera,
  Analista de la URT</t>
  </si>
  <si>
    <t>530803 0701 001</t>
  </si>
  <si>
    <t>Combustibles y Lubricantes</t>
  </si>
  <si>
    <t>Gas Propano para limpieza de cañerías</t>
  </si>
  <si>
    <r>
      <rPr>
        <b/>
        <sz val="9"/>
        <color rgb="FF000000"/>
        <rFont val="Century Schoolbook"/>
        <family val="1"/>
      </rPr>
      <t>3.-</t>
    </r>
    <r>
      <rPr>
        <b/>
        <sz val="10"/>
        <color rgb="FF000000"/>
        <rFont val="Arial Narrow"/>
        <family val="2"/>
      </rPr>
      <t xml:space="preserve"> </t>
    </r>
    <r>
      <rPr>
        <sz val="10"/>
        <color rgb="FF000000"/>
        <rFont val="Arial Narrow"/>
        <family val="2"/>
      </rPr>
      <t>Supervisar la ejecución del proceso de mantenimiento de infraestructura de red (activa y/o pasiva).</t>
    </r>
  </si>
  <si>
    <t>Mantenimiento de la infraestructura de red (activa y/o pasiva), coordinado y evaluado.</t>
  </si>
  <si>
    <t>N° de contratos de mantenimiento ejecutados o en ejecución.</t>
  </si>
  <si>
    <r>
      <rPr>
        <b/>
        <sz val="9"/>
        <color rgb="FF000000"/>
        <rFont val="Century Schoolbook"/>
        <family val="1"/>
      </rPr>
      <t>1.-</t>
    </r>
    <r>
      <rPr>
        <sz val="10"/>
        <color rgb="FF000000"/>
        <rFont val="Arial Narrow"/>
        <family val="2"/>
      </rPr>
      <t xml:space="preserve"> Elaborar el cronograma para la ejecución del mantenimiento de infraestructura de red (activa y/o pasiva).
</t>
    </r>
    <r>
      <rPr>
        <b/>
        <sz val="9"/>
        <color rgb="FF000000"/>
        <rFont val="Century Schoolbook"/>
        <family val="1"/>
      </rPr>
      <t>2.-</t>
    </r>
    <r>
      <rPr>
        <sz val="10"/>
        <color rgb="FF000000"/>
        <rFont val="Arial Narrow"/>
        <family val="2"/>
      </rPr>
      <t xml:space="preserve"> Coordinar el mantenimiento con contratista.
</t>
    </r>
    <r>
      <rPr>
        <b/>
        <sz val="9"/>
        <color rgb="FF000000"/>
        <rFont val="Century Schoolbook"/>
        <family val="1"/>
      </rPr>
      <t>3.-</t>
    </r>
    <r>
      <rPr>
        <sz val="10"/>
        <color rgb="FF000000"/>
        <rFont val="Arial Narrow"/>
        <family val="2"/>
      </rPr>
      <t xml:space="preserve"> Revisar y aprobar el informe de ejecución de mantenimiento.</t>
    </r>
  </si>
  <si>
    <r>
      <rPr>
        <b/>
        <sz val="9"/>
        <color rgb="FF000000"/>
        <rFont val="Century Schoolbook"/>
        <family val="1"/>
      </rPr>
      <t>1.-</t>
    </r>
    <r>
      <rPr>
        <sz val="10"/>
        <color rgb="FF000000"/>
        <rFont val="Arial Narrow"/>
        <family val="2"/>
      </rPr>
      <t xml:space="preserve"> Cronograma de mantenimiento de infraestructura de red (activo y/o pasivo).
</t>
    </r>
    <r>
      <rPr>
        <b/>
        <sz val="9"/>
        <color rgb="FF000000"/>
        <rFont val="Century Schoolbook"/>
        <family val="1"/>
      </rPr>
      <t>2.-</t>
    </r>
    <r>
      <rPr>
        <sz val="10"/>
        <color rgb="FF000000"/>
        <rFont val="Arial Narrow"/>
        <family val="2"/>
      </rPr>
      <t xml:space="preserve"> Correo de confirmación al contratista para la ejecución del mantenimiento a la infraestructura de red (activo y/o) pasivo.
</t>
    </r>
    <r>
      <rPr>
        <b/>
        <sz val="9"/>
        <color rgb="FF000000"/>
        <rFont val="Century Schoolbook"/>
        <family val="1"/>
      </rPr>
      <t>3.-</t>
    </r>
    <r>
      <rPr>
        <sz val="10"/>
        <color rgb="FF000000"/>
        <rFont val="Arial Narrow"/>
        <family val="2"/>
      </rPr>
      <t xml:space="preserve"> Informe de ejecución de mantenimiento.</t>
    </r>
  </si>
  <si>
    <t>Adquisición de OTDR</t>
  </si>
  <si>
    <t>531406 0701 002</t>
  </si>
  <si>
    <t>Herramientas y Equipos Menores</t>
  </si>
  <si>
    <t>Ponchadora de impacto regulable para patch panel, Crimpadora RJ45 con ratchet y Crimpadora Cat 6a furukawa</t>
  </si>
  <si>
    <r>
      <rPr>
        <b/>
        <sz val="9"/>
        <color rgb="FF000000"/>
        <rFont val="Century Schoolbook"/>
        <family val="1"/>
      </rPr>
      <t>4.-</t>
    </r>
    <r>
      <rPr>
        <b/>
        <sz val="10"/>
        <color rgb="FF000000"/>
        <rFont val="Arial Narrow"/>
        <family val="2"/>
      </rPr>
      <t xml:space="preserve"> </t>
    </r>
    <r>
      <rPr>
        <sz val="10"/>
        <color rgb="FF000000"/>
        <rFont val="Arial Narrow"/>
        <family val="2"/>
      </rPr>
      <t>Diseñar y/o actualizar proyectos para la implementación de la infraestructura de red (activa y/o pasiva).</t>
    </r>
  </si>
  <si>
    <t>Proyectos para la implementación de la infraestructura de red (activa y/o pasiva) diseñados.</t>
  </si>
  <si>
    <t>N° de proyectos de infraestructura de red propuestos.</t>
  </si>
  <si>
    <r>
      <rPr>
        <b/>
        <sz val="9"/>
        <color rgb="FF000000"/>
        <rFont val="Century Schoolbook"/>
        <family val="1"/>
      </rPr>
      <t>1.-</t>
    </r>
    <r>
      <rPr>
        <sz val="10"/>
        <color rgb="FF000000"/>
        <rFont val="Arial Narrow"/>
        <family val="2"/>
      </rPr>
      <t xml:space="preserve"> Atender nuevas solicitudes de implementación de infraestructura de red (activa y/o pasiva).
</t>
    </r>
    <r>
      <rPr>
        <b/>
        <sz val="9"/>
        <color rgb="FF000000"/>
        <rFont val="Century Schoolbook"/>
        <family val="1"/>
      </rPr>
      <t>2.-</t>
    </r>
    <r>
      <rPr>
        <sz val="10"/>
        <color rgb="FF000000"/>
        <rFont val="Arial Narrow"/>
        <family val="2"/>
      </rPr>
      <t xml:space="preserve"> Levantar información en sitio.
</t>
    </r>
    <r>
      <rPr>
        <b/>
        <sz val="9"/>
        <color rgb="FF000000"/>
        <rFont val="Century Schoolbook"/>
        <family val="1"/>
      </rPr>
      <t>3.-</t>
    </r>
    <r>
      <rPr>
        <sz val="10"/>
        <color rgb="FF000000"/>
        <rFont val="Arial Narrow"/>
        <family val="2"/>
      </rPr>
      <t xml:space="preserve"> Elaborar Informe técnico o similares.
</t>
    </r>
    <r>
      <rPr>
        <b/>
        <sz val="9"/>
        <color rgb="FF000000"/>
        <rFont val="Century Schoolbook"/>
        <family val="1"/>
      </rPr>
      <t>4.-</t>
    </r>
    <r>
      <rPr>
        <sz val="10"/>
        <color rgb="FF000000"/>
        <rFont val="Arial Narrow"/>
        <family val="2"/>
      </rPr>
      <t xml:space="preserve"> Elaborar informe de estado de proyectos de infraestructura de red.</t>
    </r>
  </si>
  <si>
    <r>
      <rPr>
        <b/>
        <sz val="9"/>
        <color rgb="FF000000"/>
        <rFont val="Century Schoolbook"/>
        <family val="1"/>
      </rPr>
      <t>1.-</t>
    </r>
    <r>
      <rPr>
        <sz val="10"/>
        <color rgb="FF000000"/>
        <rFont val="Arial Narrow"/>
        <family val="2"/>
      </rPr>
      <t xml:space="preserve"> Oficios recibidos de solicitudes de implementación de infraestructura de red (activo y/o pasiva).
</t>
    </r>
    <r>
      <rPr>
        <b/>
        <sz val="9"/>
        <color rgb="FF000000"/>
        <rFont val="Century Schoolbook"/>
        <family val="1"/>
      </rPr>
      <t>2.-</t>
    </r>
    <r>
      <rPr>
        <sz val="10"/>
        <color rgb="FF000000"/>
        <rFont val="Arial Narrow"/>
        <family val="2"/>
      </rPr>
      <t xml:space="preserve"> Oficio enviado con informe técnico o similares referente a los proyectos de infraestructura de red.</t>
    </r>
  </si>
  <si>
    <t>Teléfono IP</t>
  </si>
  <si>
    <r>
      <rPr>
        <b/>
        <sz val="9"/>
        <color rgb="FF000000"/>
        <rFont val="Century Schoolbook"/>
        <family val="1"/>
      </rPr>
      <t>5.-</t>
    </r>
    <r>
      <rPr>
        <b/>
        <sz val="10"/>
        <color rgb="FF000000"/>
        <rFont val="Arial Narrow"/>
        <family val="2"/>
      </rPr>
      <t xml:space="preserve"> </t>
    </r>
    <r>
      <rPr>
        <sz val="10"/>
        <color rgb="FF000000"/>
        <rFont val="Arial Narrow"/>
        <family val="2"/>
      </rPr>
      <t>Emitir reportes del estado de aplicación de las políticas de seguridad de la información (acceso a la red).</t>
    </r>
  </si>
  <si>
    <t>Cumplimiento de la Política General de Seguridad de la Información, en el ámbito de las competencias de la Unidad de Redes y Telecomunicaciones, coordinado.</t>
  </si>
  <si>
    <t>N° de reportes semestrales emitidos del estado de aplicación de las políticas de seguridad de la información (acceso a la red).</t>
  </si>
  <si>
    <r>
      <rPr>
        <b/>
        <sz val="9"/>
        <color rgb="FF000000"/>
        <rFont val="Century Schoolbook"/>
        <family val="1"/>
      </rPr>
      <t>1.-</t>
    </r>
    <r>
      <rPr>
        <sz val="10"/>
        <color rgb="FF000000"/>
        <rFont val="Arial Narrow"/>
        <family val="2"/>
      </rPr>
      <t xml:space="preserve"> Monitorear el tráfico generado en la Red de UTMACH.
</t>
    </r>
    <r>
      <rPr>
        <b/>
        <sz val="9"/>
        <color rgb="FF000000"/>
        <rFont val="Century Schoolbook"/>
        <family val="1"/>
      </rPr>
      <t>2.-</t>
    </r>
    <r>
      <rPr>
        <sz val="10"/>
        <color rgb="FF000000"/>
        <rFont val="Arial Narrow"/>
        <family val="2"/>
      </rPr>
      <t xml:space="preserve"> Elaborar el informe semestral de estado de la aplicación de las Políticas de Seguridad de la Información.</t>
    </r>
  </si>
  <si>
    <r>
      <rPr>
        <b/>
        <sz val="9"/>
        <color rgb="FF000000"/>
        <rFont val="Century Schoolbook"/>
        <family val="1"/>
      </rPr>
      <t>1.-</t>
    </r>
    <r>
      <rPr>
        <sz val="10"/>
        <color rgb="FF000000"/>
        <rFont val="Arial Narrow"/>
        <family val="2"/>
      </rPr>
      <t xml:space="preserve"> Informe de monitoreo de servicio de tráfico generado en la Red de UTMACH.
</t>
    </r>
    <r>
      <rPr>
        <b/>
        <sz val="9"/>
        <color rgb="FF000000"/>
        <rFont val="Century Schoolbook"/>
        <family val="1"/>
      </rPr>
      <t>2.-</t>
    </r>
    <r>
      <rPr>
        <sz val="10"/>
        <color rgb="FF000000"/>
        <rFont val="Arial Narrow"/>
        <family val="2"/>
      </rPr>
      <t xml:space="preserve"> Informe semestral de estado de la aplicación de las Políticas de Seguridad de la Información.</t>
    </r>
  </si>
  <si>
    <r>
      <rPr>
        <b/>
        <sz val="9"/>
        <color rgb="FF000000"/>
        <rFont val="Century Schoolbook"/>
        <family val="1"/>
      </rPr>
      <t>6.-</t>
    </r>
    <r>
      <rPr>
        <b/>
        <sz val="10"/>
        <color rgb="FF000000"/>
        <rFont val="Arial Narrow"/>
        <family val="2"/>
      </rPr>
      <t xml:space="preserve"> </t>
    </r>
    <r>
      <rPr>
        <sz val="10"/>
        <color rgb="FF000000"/>
        <rFont val="Arial Narrow"/>
        <family val="2"/>
      </rPr>
      <t>Administrar los servicios del centro de datos.</t>
    </r>
  </si>
  <si>
    <t>Servicios del centro de datos, administrados.</t>
  </si>
  <si>
    <t>N° de reportes semestrales emitidos de los servicios del centro de datos.</t>
  </si>
  <si>
    <r>
      <rPr>
        <b/>
        <sz val="9"/>
        <color rgb="FF000000"/>
        <rFont val="Century Schoolbook"/>
        <family val="1"/>
      </rPr>
      <t>1.-</t>
    </r>
    <r>
      <rPr>
        <sz val="10"/>
        <color rgb="FF000000"/>
        <rFont val="Arial Narrow"/>
        <family val="2"/>
      </rPr>
      <t xml:space="preserve"> Monitorear el estado de servicio de virtualización.
</t>
    </r>
    <r>
      <rPr>
        <b/>
        <sz val="9"/>
        <color rgb="FF000000"/>
        <rFont val="Century Schoolbook"/>
        <family val="1"/>
      </rPr>
      <t>2.-</t>
    </r>
    <r>
      <rPr>
        <sz val="10"/>
        <color rgb="FF000000"/>
        <rFont val="Arial Narrow"/>
        <family val="2"/>
      </rPr>
      <t xml:space="preserve"> Mantener la infraestructura de Virtualización.
</t>
    </r>
    <r>
      <rPr>
        <b/>
        <sz val="9"/>
        <color rgb="FF000000"/>
        <rFont val="Century Schoolbook"/>
        <family val="1"/>
      </rPr>
      <t>3.-</t>
    </r>
    <r>
      <rPr>
        <sz val="10"/>
        <color rgb="FF000000"/>
        <rFont val="Arial Narrow"/>
        <family val="2"/>
      </rPr>
      <t xml:space="preserve"> Elaborar informe de estado de la infraestructura de Virtualización.</t>
    </r>
  </si>
  <si>
    <r>
      <rPr>
        <b/>
        <sz val="9"/>
        <color rgb="FF000000"/>
        <rFont val="Century Schoolbook"/>
        <family val="1"/>
      </rPr>
      <t>1.-</t>
    </r>
    <r>
      <rPr>
        <sz val="10"/>
        <color rgb="FF000000"/>
        <rFont val="Arial Narrow"/>
        <family val="2"/>
      </rPr>
      <t xml:space="preserve"> Informe de monitoreo de servicio de virtualización.
</t>
    </r>
    <r>
      <rPr>
        <b/>
        <sz val="9"/>
        <color rgb="FF000000"/>
        <rFont val="Century Schoolbook"/>
        <family val="1"/>
      </rPr>
      <t>2.-</t>
    </r>
    <r>
      <rPr>
        <sz val="10"/>
        <color rgb="FF000000"/>
        <rFont val="Arial Narrow"/>
        <family val="2"/>
      </rPr>
      <t xml:space="preserve"> Informe de mantenimiento de infraestructura de virtualización.
</t>
    </r>
    <r>
      <rPr>
        <b/>
        <sz val="9"/>
        <color rgb="FF000000"/>
        <rFont val="Century Schoolbook"/>
        <family val="1"/>
      </rPr>
      <t>3.-</t>
    </r>
    <r>
      <rPr>
        <sz val="10"/>
        <color rgb="FF000000"/>
        <rFont val="Arial Narrow"/>
        <family val="2"/>
      </rPr>
      <t xml:space="preserve"> Informe semestral de estado de la infraestructura de Virtualización.</t>
    </r>
  </si>
  <si>
    <r>
      <rPr>
        <b/>
        <sz val="9"/>
        <color rgb="FF000000"/>
        <rFont val="Century Schoolbook"/>
        <family val="1"/>
      </rPr>
      <t>7.-</t>
    </r>
    <r>
      <rPr>
        <b/>
        <sz val="10"/>
        <color rgb="FF000000"/>
        <rFont val="Arial Narrow"/>
        <family val="2"/>
      </rPr>
      <t xml:space="preserve"> </t>
    </r>
    <r>
      <rPr>
        <sz val="10"/>
        <color rgb="FF000000"/>
        <rFont val="Arial Narrow"/>
        <family val="2"/>
      </rPr>
      <t>Entregar las Planificaciones Operativas Anuales y Evaluaciones de las Planificaciones Operativas Anuales.</t>
    </r>
  </si>
  <si>
    <t>N° de Planificaciones Operativas Anuales y Evaluaciones de las Planificaciones Operativas Anuales entregadas oportunamente.</t>
  </si>
  <si>
    <r>
      <rPr>
        <b/>
        <sz val="9"/>
        <color rgb="FF000000"/>
        <rFont val="Century Schoolbook"/>
        <family val="1"/>
      </rPr>
      <t>1.-</t>
    </r>
    <r>
      <rPr>
        <sz val="10"/>
        <color rgb="FF000000"/>
        <rFont val="Arial Narrow"/>
        <family val="2"/>
      </rPr>
      <t xml:space="preserve"> Elaborar las Planificaciones Operativas.
</t>
    </r>
    <r>
      <rPr>
        <b/>
        <sz val="9"/>
        <color rgb="FF000000"/>
        <rFont val="Century Schoolbook"/>
        <family val="1"/>
      </rPr>
      <t>2.-</t>
    </r>
    <r>
      <rPr>
        <sz val="10"/>
        <color rgb="FF000000"/>
        <rFont val="Arial Narrow"/>
        <family val="2"/>
      </rPr>
      <t xml:space="preserve"> Elaborar la evaluación de las planificaciones operativas anuales del 1er y segundo semestre del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Analizar las adquisiciones acorde a las Planificaciones Operativas.
</t>
    </r>
    <r>
      <rPr>
        <b/>
        <sz val="9"/>
        <color rgb="FF000000"/>
        <rFont val="Century Schoolbook"/>
        <family val="1"/>
      </rPr>
      <t>4.-</t>
    </r>
    <r>
      <rPr>
        <sz val="10"/>
        <color rgb="FF000000"/>
        <rFont val="Arial Narrow"/>
        <family val="2"/>
      </rPr>
      <t xml:space="preserve"> Elaborar el Plan anual de contratación.
</t>
    </r>
    <r>
      <rPr>
        <b/>
        <sz val="9"/>
        <color rgb="FF000000"/>
        <rFont val="Century Schoolbook"/>
        <family val="1"/>
      </rPr>
      <t>5.-</t>
    </r>
    <r>
      <rPr>
        <sz val="10"/>
        <color rgb="FF000000"/>
        <rFont val="Arial Narrow"/>
        <family val="2"/>
      </rPr>
      <t xml:space="preserve"> Ejecutar el PAC.
</t>
    </r>
    <r>
      <rPr>
        <b/>
        <sz val="9"/>
        <color rgb="FF000000"/>
        <rFont val="Century Schoolbook"/>
        <family val="1"/>
      </rPr>
      <t>6.-</t>
    </r>
    <r>
      <rPr>
        <sz val="10"/>
        <color rgb="FF000000"/>
        <rFont val="Arial Narrow"/>
        <family val="2"/>
      </rPr>
      <t xml:space="preserve"> Evaluar el PAC.</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</si>
  <si>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</si>
  <si>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r>
      <rPr>
        <b/>
        <sz val="9"/>
        <color rgb="FF000000"/>
        <rFont val="Century Schoolbook"/>
        <family val="1"/>
      </rPr>
      <t>8.-</t>
    </r>
    <r>
      <rPr>
        <b/>
        <sz val="10"/>
        <color rgb="FF000000"/>
        <rFont val="Arial Narrow"/>
        <family val="2"/>
      </rPr>
      <t xml:space="preserve"> </t>
    </r>
    <r>
      <rPr>
        <sz val="10"/>
        <color rgb="FF000000"/>
        <rFont val="Arial Narrow"/>
        <family val="2"/>
      </rPr>
      <t>Organizar el Archivo de Gestión.</t>
    </r>
  </si>
  <si>
    <t>N° de carpetas registradas.</t>
  </si>
  <si>
    <r>
      <rPr>
        <b/>
        <sz val="9"/>
        <color rgb="FF000000"/>
        <rFont val="Century Schoolbook"/>
        <family val="1"/>
      </rPr>
      <t>1.-</t>
    </r>
    <r>
      <rPr>
        <sz val="10"/>
        <color rgb="FF000000"/>
        <rFont val="Arial Narrow"/>
        <family val="2"/>
      </rPr>
      <t xml:space="preserve"> Seleccionar y clasificar la documentación.
</t>
    </r>
    <r>
      <rPr>
        <b/>
        <sz val="9"/>
        <color rgb="FF000000"/>
        <rFont val="Century Schoolbook"/>
        <family val="1"/>
      </rPr>
      <t>2.-</t>
    </r>
    <r>
      <rPr>
        <sz val="10"/>
        <color rgb="FF000000"/>
        <rFont val="Arial Narrow"/>
        <family val="2"/>
      </rPr>
      <t xml:space="preserve"> Describir la documentación según la norma ISAD-G.
</t>
    </r>
    <r>
      <rPr>
        <b/>
        <sz val="9"/>
        <color rgb="FF000000"/>
        <rFont val="Century Schoolbook"/>
        <family val="1"/>
      </rPr>
      <t>3.-</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</si>
  <si>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</si>
  <si>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TOTAL PRESUPUESTO ESTIMATIVO DIRECCIÓN DE TECNOLOGÍAS DE LA INFORMACIÓN Y COMUNICACIÓN 2022:</t>
  </si>
  <si>
    <t>DIRECCIÓN DE TALENTO HUMANO</t>
  </si>
  <si>
    <r>
      <rPr>
        <b/>
        <sz val="9"/>
        <color rgb="FFFF0000"/>
        <rFont val="Arial Narrow"/>
        <family val="2"/>
      </rPr>
      <t>META ESTRATÉGICA</t>
    </r>
    <r>
      <rPr>
        <b/>
        <sz val="9"/>
        <color rgb="FF000000"/>
        <rFont val="Arial Narrow"/>
        <family val="2"/>
      </rPr>
      <t xml:space="preserve">
</t>
    </r>
    <r>
      <rPr>
        <b/>
        <sz val="9"/>
        <color rgb="FF000000"/>
        <rFont val="Century Schoolbook"/>
        <family val="1"/>
      </rPr>
      <t>1.-</t>
    </r>
    <r>
      <rPr>
        <b/>
        <sz val="10"/>
        <color rgb="FF000000"/>
        <rFont val="Arial Narrow"/>
        <family val="2"/>
      </rPr>
      <t xml:space="preserve"> </t>
    </r>
    <r>
      <rPr>
        <sz val="10"/>
        <color rgb="FF000000"/>
        <rFont val="Arial Narrow"/>
        <family val="2"/>
      </rPr>
      <t>Fortalecer las competencias tecnológicas de estudiantes, docentes y servidores a través de programas de capacitación continua.</t>
    </r>
  </si>
  <si>
    <t xml:space="preserve">Directrices para la ejecución de programas de capacitación </t>
  </si>
  <si>
    <t>Porcentaje de población estudiantil, docente y de servidores capacitados.</t>
  </si>
  <si>
    <r>
      <rPr>
        <b/>
        <sz val="9"/>
        <color rgb="FF000000"/>
        <rFont val="Century Schoolbook"/>
        <family val="1"/>
      </rPr>
      <t>1.-</t>
    </r>
    <r>
      <rPr>
        <sz val="10"/>
        <color rgb="FF000000"/>
        <rFont val="Arial Narrow"/>
        <family val="2"/>
      </rPr>
      <t xml:space="preserve"> Coordinar las directrices para la ejecución de capacitaciones al personal administrativo y trabajadores.
</t>
    </r>
    <r>
      <rPr>
        <b/>
        <sz val="9"/>
        <color rgb="FF000000"/>
        <rFont val="Century Schoolbook"/>
        <family val="1"/>
      </rPr>
      <t>2.-</t>
    </r>
    <r>
      <rPr>
        <sz val="10"/>
        <color rgb="FF000000"/>
        <rFont val="Arial Narrow"/>
        <family val="2"/>
      </rPr>
      <t xml:space="preserve"> Coordinar la designación del personal a participar en las capacitaciones.
</t>
    </r>
    <r>
      <rPr>
        <b/>
        <sz val="9"/>
        <color rgb="FF000000"/>
        <rFont val="Century Schoolbook"/>
        <family val="1"/>
      </rPr>
      <t>3.-</t>
    </r>
    <r>
      <rPr>
        <sz val="10"/>
        <color rgb="FF000000"/>
        <rFont val="Arial Narrow"/>
        <family val="2"/>
      </rPr>
      <t xml:space="preserve"> Realizar el seguimiento del informe final de las capacitaciones impartidas a los servidores y trabajadores.</t>
    </r>
  </si>
  <si>
    <r>
      <rPr>
        <b/>
        <sz val="9"/>
        <color rgb="FF000000"/>
        <rFont val="Century Schoolbook"/>
        <family val="1"/>
      </rPr>
      <t>1.-</t>
    </r>
    <r>
      <rPr>
        <sz val="10"/>
        <color rgb="FF000000"/>
        <rFont val="Arial Narrow"/>
        <family val="2"/>
      </rPr>
      <t xml:space="preserve"> Reporte de servidores administrativos y trabajadores capacitados.</t>
    </r>
  </si>
  <si>
    <t>* Ab. Mariuxi Apolo Silva,
  Directora de Talento Humano
* Ing. Rina Loayza,
  Jefe de Desarrollo de Talento Humano</t>
  </si>
  <si>
    <t>12. Modernizar los sistemas de gestión del talento humano.</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</si>
  <si>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Emitir las directrices para la organización interna con las unidades que dependen de la Dirección de Talento Humano.</t>
    </r>
  </si>
  <si>
    <t>Directrices para la organización interna con las unidades que dependen de la Dirección de Talento Humano gestionadas.</t>
  </si>
  <si>
    <t>N° de directrices para la organización interna, emitidas.</t>
  </si>
  <si>
    <r>
      <rPr>
        <b/>
        <sz val="9"/>
        <color rgb="FF000000"/>
        <rFont val="Century Schoolbook"/>
        <family val="1"/>
      </rPr>
      <t>1.-</t>
    </r>
    <r>
      <rPr>
        <sz val="10"/>
        <color rgb="FF000000"/>
        <rFont val="Arial Narrow"/>
        <family val="2"/>
      </rPr>
      <t xml:space="preserve"> Emitir Directrices a las Unidades de esta Dirección de Talento Humano.
</t>
    </r>
    <r>
      <rPr>
        <b/>
        <sz val="9"/>
        <color rgb="FF000000"/>
        <rFont val="Century Schoolbook"/>
        <family val="1"/>
      </rPr>
      <t>2.-</t>
    </r>
    <r>
      <rPr>
        <sz val="10"/>
        <color rgb="FF000000"/>
        <rFont val="Arial Narrow"/>
        <family val="2"/>
      </rPr>
      <t xml:space="preserve"> Socializar lineamientos para los diversos procedimientos que se desarrollan en la Dirección de Talento Humano.</t>
    </r>
  </si>
  <si>
    <r>
      <rPr>
        <b/>
        <sz val="9"/>
        <color rgb="FF000000"/>
        <rFont val="Century Schoolbook"/>
        <family val="1"/>
      </rPr>
      <t>1.-</t>
    </r>
    <r>
      <rPr>
        <sz val="10"/>
        <color rgb="FF000000"/>
        <rFont val="Arial Narrow"/>
        <family val="2"/>
      </rPr>
      <t xml:space="preserve"> Reporte de directrices validadas con las unidades que dependen de la Dirección de Talento Humano.</t>
    </r>
  </si>
  <si>
    <t>* Ab. Mariuxi Apolo Silva,
  Directora de Talento Humano</t>
  </si>
  <si>
    <r>
      <rPr>
        <b/>
        <sz val="9"/>
        <color rgb="FF000000"/>
        <rFont val="Century Schoolbook"/>
        <family val="1"/>
      </rPr>
      <t>2.-</t>
    </r>
    <r>
      <rPr>
        <sz val="10"/>
        <color rgb="FF000000"/>
        <rFont val="Arial Narrow"/>
        <family val="2"/>
      </rPr>
      <t xml:space="preserve"> Gestionar el proceso de control de asistencia y permanencia de personal.</t>
    </r>
  </si>
  <si>
    <t>Control de asistencia y permanencia del personal, gestionados.</t>
  </si>
  <si>
    <t>N° de Controles de asistencia y permanencia del personal gestionados.</t>
  </si>
  <si>
    <r>
      <rPr>
        <b/>
        <sz val="9"/>
        <color rgb="FF000000"/>
        <rFont val="Century Schoolbook"/>
        <family val="1"/>
      </rPr>
      <t>1.-</t>
    </r>
    <r>
      <rPr>
        <sz val="10"/>
        <color rgb="FF000000"/>
        <rFont val="Arial Narrow"/>
        <family val="2"/>
      </rPr>
      <t xml:space="preserve"> Verificar del horario de trabajo y/o unidad administrativa en la que se encuentre el personal laborando.
</t>
    </r>
    <r>
      <rPr>
        <b/>
        <sz val="9"/>
        <color rgb="FF000000"/>
        <rFont val="Century Schoolbook"/>
        <family val="1"/>
      </rPr>
      <t xml:space="preserve">2.- </t>
    </r>
    <r>
      <rPr>
        <sz val="10"/>
        <color rgb="FF000000"/>
        <rFont val="Arial Narrow"/>
        <family val="2"/>
      </rPr>
      <t xml:space="preserve">Verificar la permanencia del personal de conformidad a su horario y lugar de trabajo.
</t>
    </r>
    <r>
      <rPr>
        <b/>
        <sz val="9"/>
        <color rgb="FF000000"/>
        <rFont val="Century Schoolbook"/>
        <family val="1"/>
      </rPr>
      <t>3.-</t>
    </r>
    <r>
      <rPr>
        <sz val="10"/>
        <color rgb="FF000000"/>
        <rFont val="Arial Narrow"/>
        <family val="2"/>
      </rPr>
      <t xml:space="preserve"> Emitir el informe final del control de asistencia y permanencia al personal a la Autoridad Nominadora.</t>
    </r>
  </si>
  <si>
    <r>
      <rPr>
        <b/>
        <sz val="9"/>
        <color rgb="FF000000"/>
        <rFont val="Century Schoolbook"/>
        <family val="1"/>
      </rPr>
      <t>1.-</t>
    </r>
    <r>
      <rPr>
        <sz val="10"/>
        <color rgb="FF000000"/>
        <rFont val="Arial Narrow"/>
        <family val="2"/>
      </rPr>
      <t xml:space="preserve"> Informe del resultado del proceso de control de asistencia y permanencia de personal.
</t>
    </r>
    <r>
      <rPr>
        <b/>
        <sz val="9"/>
        <color rgb="FF000000"/>
        <rFont val="Century Schoolbook"/>
        <family val="1"/>
      </rPr>
      <t xml:space="preserve">2.- </t>
    </r>
    <r>
      <rPr>
        <sz val="10"/>
        <color rgb="FF000000"/>
        <rFont val="Arial Narrow"/>
        <family val="2"/>
      </rPr>
      <t>Reportes para la verificación del control de asistencia y permanencia del personal.</t>
    </r>
  </si>
  <si>
    <t>* Ab. Mariuxi Apolo Silva,
  Directora de Talento Humano
* Ing. Liliana Campoverde Muñoz,
  Jefe de Gestión del Talento Humano</t>
  </si>
  <si>
    <t>530404 0701 001</t>
  </si>
  <si>
    <t>Maquinarias y Equipos (Instalación, Mantenimiento y Reparación)</t>
  </si>
  <si>
    <t xml:space="preserve">Mantenimiento Reloj Biométrico </t>
  </si>
  <si>
    <t>530404 0701 002</t>
  </si>
  <si>
    <t>Mantenimiento de Reloj Biométrico</t>
  </si>
  <si>
    <t>TIBBO</t>
  </si>
  <si>
    <r>
      <rPr>
        <sz val="10"/>
        <color rgb="FF000000"/>
        <rFont val="Arial Narrow"/>
        <family val="2"/>
      </rPr>
      <t>Tinta para impresora EPSONWF - C</t>
    </r>
    <r>
      <rPr>
        <sz val="10"/>
        <color rgb="FF000000"/>
        <rFont val="Century Schoolbook"/>
        <family val="1"/>
      </rPr>
      <t>5790</t>
    </r>
    <r>
      <rPr>
        <sz val="10"/>
        <color rgb="FF000000"/>
        <rFont val="Arial Narrow"/>
        <family val="2"/>
      </rPr>
      <t xml:space="preserve"> Series (Network)amarillo amareto R</t>
    </r>
    <r>
      <rPr>
        <sz val="10"/>
        <color rgb="FF000000"/>
        <rFont val="Century Schoolbook"/>
        <family val="1"/>
      </rPr>
      <t>04</t>
    </r>
    <r>
      <rPr>
        <sz val="10"/>
        <color rgb="FF000000"/>
        <rFont val="Arial Narrow"/>
        <family val="2"/>
      </rPr>
      <t>L</t>
    </r>
  </si>
  <si>
    <r>
      <rPr>
        <sz val="10"/>
        <color rgb="FF000000"/>
        <rFont val="Arial Narrow"/>
        <family val="2"/>
      </rPr>
      <t>Tinta para impresora EPSONWF - C</t>
    </r>
    <r>
      <rPr>
        <sz val="10"/>
        <color rgb="FF000000"/>
        <rFont val="Century Schoolbook"/>
        <family val="1"/>
      </rPr>
      <t>5790</t>
    </r>
    <r>
      <rPr>
        <sz val="10"/>
        <color rgb="FF000000"/>
        <rFont val="Arial Narrow"/>
        <family val="2"/>
      </rPr>
      <t xml:space="preserve"> Series (Network) magenta R</t>
    </r>
    <r>
      <rPr>
        <sz val="10"/>
        <color rgb="FF000000"/>
        <rFont val="Century Schoolbook"/>
        <family val="1"/>
      </rPr>
      <t>04</t>
    </r>
    <r>
      <rPr>
        <sz val="10"/>
        <color rgb="FF000000"/>
        <rFont val="Arial Narrow"/>
        <family val="2"/>
      </rPr>
      <t>L</t>
    </r>
  </si>
  <si>
    <r>
      <rPr>
        <sz val="10"/>
        <color rgb="FF000000"/>
        <rFont val="Arial Narrow"/>
        <family val="2"/>
      </rPr>
      <t>Tinta para impresora EPSONWF - C</t>
    </r>
    <r>
      <rPr>
        <sz val="10"/>
        <color rgb="FF000000"/>
        <rFont val="Century Schoolbook"/>
        <family val="1"/>
      </rPr>
      <t>5790</t>
    </r>
    <r>
      <rPr>
        <sz val="10"/>
        <color rgb="FF000000"/>
        <rFont val="Arial Narrow"/>
        <family val="2"/>
      </rPr>
      <t xml:space="preserve"> Series (Network) Cuab/Ciano R</t>
    </r>
    <r>
      <rPr>
        <sz val="10"/>
        <color rgb="FF000000"/>
        <rFont val="Century Schoolbook"/>
        <family val="1"/>
      </rPr>
      <t>04</t>
    </r>
    <r>
      <rPr>
        <sz val="10"/>
        <color rgb="FF000000"/>
        <rFont val="Arial Narrow"/>
        <family val="2"/>
      </rPr>
      <t>L</t>
    </r>
  </si>
  <si>
    <r>
      <rPr>
        <b/>
        <sz val="9"/>
        <color rgb="FF000000"/>
        <rFont val="Century Schoolbook"/>
        <family val="1"/>
      </rPr>
      <t>3.-</t>
    </r>
    <r>
      <rPr>
        <sz val="10"/>
        <color rgb="FF000000"/>
        <rFont val="Arial Narrow"/>
        <family val="2"/>
      </rPr>
      <t xml:space="preserve"> Gestionar el proceso de planificación del Talento Humano.</t>
    </r>
  </si>
  <si>
    <t>Planificación del Talento Humano gestionada.</t>
  </si>
  <si>
    <t>N° de procesos de planificación del Talento Humano gestionado.</t>
  </si>
  <si>
    <r>
      <rPr>
        <b/>
        <sz val="9"/>
        <color rgb="FF000000"/>
        <rFont val="Century Schoolbook"/>
        <family val="1"/>
      </rPr>
      <t>1.-</t>
    </r>
    <r>
      <rPr>
        <sz val="10"/>
        <color rgb="FF000000"/>
        <rFont val="Arial Narrow"/>
        <family val="2"/>
      </rPr>
      <t xml:space="preserve"> Solicitar a las Unidades Administrativas y/o Facultades las plantillas para la Planificación del Talento Humano.
</t>
    </r>
    <r>
      <rPr>
        <b/>
        <sz val="9"/>
        <color rgb="FF000000"/>
        <rFont val="Century Schoolbook"/>
        <family val="1"/>
      </rPr>
      <t xml:space="preserve">2.- </t>
    </r>
    <r>
      <rPr>
        <sz val="10"/>
        <color rgb="FF000000"/>
        <rFont val="Arial Narrow"/>
        <family val="2"/>
      </rPr>
      <t xml:space="preserve">Realizar el seguimiento del proceso de planificación del Talento Humano.
</t>
    </r>
    <r>
      <rPr>
        <b/>
        <sz val="9"/>
        <color rgb="FF000000"/>
        <rFont val="Century Schoolbook"/>
        <family val="1"/>
      </rPr>
      <t>3.-</t>
    </r>
    <r>
      <rPr>
        <sz val="10"/>
        <color rgb="FF000000"/>
        <rFont val="Arial Narrow"/>
        <family val="2"/>
      </rPr>
      <t xml:space="preserve"> Elaborar el informe de Planificación del Talento Humano para la aprobación de la autoridad nominadora.</t>
    </r>
  </si>
  <si>
    <r>
      <rPr>
        <b/>
        <sz val="9"/>
        <color rgb="FF000000"/>
        <rFont val="Century Schoolbook"/>
        <family val="1"/>
      </rPr>
      <t>1.-</t>
    </r>
    <r>
      <rPr>
        <sz val="10"/>
        <color rgb="FF000000"/>
        <rFont val="Arial Narrow"/>
        <family val="2"/>
      </rPr>
      <t xml:space="preserve"> Informe de cumplimiento del proceso de Planificación del Talento Humano Gestionado.</t>
    </r>
  </si>
  <si>
    <t>* Ab. Mariuxi Apolo Silva,
  Directora de Talento Humano
* Ing. Nelly Zapata Eras,
  Jefe de Gestión Organizacional del Talento Humano</t>
  </si>
  <si>
    <r>
      <rPr>
        <b/>
        <sz val="9"/>
        <color rgb="FF000000"/>
        <rFont val="Century Schoolbook"/>
        <family val="1"/>
      </rPr>
      <t>4.-</t>
    </r>
    <r>
      <rPr>
        <b/>
        <sz val="10"/>
        <color rgb="FF000000"/>
        <rFont val="Arial Narrow"/>
        <family val="2"/>
      </rPr>
      <t xml:space="preserve"> </t>
    </r>
    <r>
      <rPr>
        <sz val="10"/>
        <color rgb="FF000000"/>
        <rFont val="Arial Narrow"/>
        <family val="2"/>
      </rPr>
      <t>Gestionar recursos para los procesos relacionados con la salud y seguridad ocupacional, prevención de riesgos laborales.</t>
    </r>
  </si>
  <si>
    <t>Recursos para los procesos relacionados con la salud y seguridad ocupacional, prevención de riesgos laborales, gestionados.</t>
  </si>
  <si>
    <t>N° de procesos para la obtención de recursos respecto a la salud y prevención de riesgos laborales, gestionados.</t>
  </si>
  <si>
    <r>
      <rPr>
        <b/>
        <sz val="9"/>
        <color rgb="FF000000"/>
        <rFont val="Century Schoolbook"/>
        <family val="1"/>
      </rPr>
      <t>1.-</t>
    </r>
    <r>
      <rPr>
        <sz val="10"/>
        <color rgb="FF000000"/>
        <rFont val="Arial Narrow"/>
        <family val="2"/>
      </rPr>
      <t xml:space="preserve"> Requerir a la Unidad de Seguridad Salud y Riesgos del trabajo detección de necesidades para atender procesos de prevención de riesgos laborales.
</t>
    </r>
    <r>
      <rPr>
        <b/>
        <sz val="9"/>
        <color rgb="FF000000"/>
        <rFont val="Century Schoolbook"/>
        <family val="1"/>
      </rPr>
      <t xml:space="preserve">2.- </t>
    </r>
    <r>
      <rPr>
        <sz val="10"/>
        <color rgb="FF000000"/>
        <rFont val="Arial Narrow"/>
        <family val="2"/>
      </rPr>
      <t xml:space="preserve">Gestionar la asignación de recursos en las partidas correspondientes para los procesos relacionados con la salud y seguridad ocupacional.
</t>
    </r>
    <r>
      <rPr>
        <b/>
        <sz val="9"/>
        <color rgb="FF000000"/>
        <rFont val="Century Schoolbook"/>
        <family val="1"/>
      </rPr>
      <t>3.-</t>
    </r>
    <r>
      <rPr>
        <sz val="10"/>
        <color rgb="FF000000"/>
        <rFont val="Arial Narrow"/>
        <family val="2"/>
      </rPr>
      <t xml:space="preserve"> Coordinar con la unidad respectiva para la ejecución de los recursos para la prevención de riesgos laborales.</t>
    </r>
  </si>
  <si>
    <r>
      <rPr>
        <b/>
        <sz val="9"/>
        <color rgb="FF000000"/>
        <rFont val="Century Schoolbook"/>
        <family val="1"/>
      </rPr>
      <t>1.-</t>
    </r>
    <r>
      <rPr>
        <sz val="10"/>
        <color rgb="FF000000"/>
        <rFont val="Arial Narrow"/>
        <family val="2"/>
      </rPr>
      <t xml:space="preserve"> Informe de cumplimiento de procesos para prevención en salud y riesgos laborales.</t>
    </r>
  </si>
  <si>
    <t>530802 0701 001</t>
  </si>
  <si>
    <t>Vestuario, Lencería, Prendas de Protección y Accesorios para Uniformes del Personal de Protección, Vigilancia y Seguridad</t>
  </si>
  <si>
    <t>Equipos y Prendas de Protección</t>
  </si>
  <si>
    <t>530802 0701 002</t>
  </si>
  <si>
    <t>Uniformes Personal LOSEP</t>
  </si>
  <si>
    <t>Uniformes Personal Código de trabajo</t>
  </si>
  <si>
    <t>530802 0701 003</t>
  </si>
  <si>
    <t>Uniformes personal Código de Trabajo</t>
  </si>
  <si>
    <r>
      <rPr>
        <b/>
        <sz val="9"/>
        <color rgb="FF000000"/>
        <rFont val="Century Schoolbook"/>
        <family val="1"/>
      </rPr>
      <t>5.-</t>
    </r>
    <r>
      <rPr>
        <sz val="10"/>
        <color rgb="FF000000"/>
        <rFont val="Arial Narrow"/>
        <family val="2"/>
      </rPr>
      <t xml:space="preserve"> Gestionar el proceso de conformación de comisiones para la elaboración y/o actualización de la estructura organizacional y manuales de descripción, valoración clasificación de puestos.</t>
    </r>
  </si>
  <si>
    <t>Proceso de elaboración y/o actualización de la Estructura Organizacional y Manual de Descripción y Valoración de Puestos, dirigido.</t>
  </si>
  <si>
    <t>N° de procesos sobre elaboración y/o actualización de Manuales para la descripción, valoración y clasificación de puestos, coordinados.</t>
  </si>
  <si>
    <r>
      <rPr>
        <b/>
        <sz val="9"/>
        <color rgb="FF000000"/>
        <rFont val="Century Schoolbook"/>
        <family val="1"/>
      </rPr>
      <t>1.-</t>
    </r>
    <r>
      <rPr>
        <sz val="10"/>
        <color rgb="FF000000"/>
        <rFont val="Arial Narrow"/>
        <family val="2"/>
      </rPr>
      <t xml:space="preserve"> Solicitar la Disponibilidad Económica a la Dirección Financiera.
</t>
    </r>
    <r>
      <rPr>
        <b/>
        <sz val="9"/>
        <color rgb="FF000000"/>
        <rFont val="Century Schoolbook"/>
        <family val="1"/>
      </rPr>
      <t>2.-</t>
    </r>
    <r>
      <rPr>
        <sz val="10"/>
        <color rgb="FF000000"/>
        <rFont val="Arial Narrow"/>
        <family val="2"/>
      </rPr>
      <t xml:space="preserve"> Emitir el informe técnico a la Autoridad Nominadora para la autorización de la planificación del concurso.
</t>
    </r>
    <r>
      <rPr>
        <b/>
        <sz val="9"/>
        <color rgb="FF000000"/>
        <rFont val="Century Schoolbook"/>
        <family val="1"/>
      </rPr>
      <t>3.-</t>
    </r>
    <r>
      <rPr>
        <sz val="10"/>
        <color rgb="FF000000"/>
        <rFont val="Arial Narrow"/>
        <family val="2"/>
      </rPr>
      <t xml:space="preserve"> Realizar etapas de concurso de méritos y oposición.</t>
    </r>
  </si>
  <si>
    <r>
      <rPr>
        <b/>
        <sz val="9"/>
        <color rgb="FF000000"/>
        <rFont val="Century Schoolbook"/>
        <family val="1"/>
      </rPr>
      <t>1.-</t>
    </r>
    <r>
      <rPr>
        <sz val="10"/>
        <color rgb="FF000000"/>
        <rFont val="Arial Narrow"/>
        <family val="2"/>
      </rPr>
      <t xml:space="preserve"> Reporte de la coordinación del proceso de elaboración y/o actualización de Manuales para la descripción, valoración y clasificación de puestos.</t>
    </r>
  </si>
  <si>
    <t>* Ing. Nelly Zapata Eras,
  Jefe de Gestión Organizacional
* Lic. Amparito Pogo Labanda,
  Analista de Gestión Organizacional</t>
  </si>
  <si>
    <t>Papel higiénico jumbo doble hoja</t>
  </si>
  <si>
    <t>Ambiental varias fragancias líquido galón</t>
  </si>
  <si>
    <t>Antisarro galón</t>
  </si>
  <si>
    <r>
      <rPr>
        <sz val="10"/>
        <color rgb="FF000000"/>
        <rFont val="Arial Narrow"/>
        <family val="2"/>
      </rPr>
      <t xml:space="preserve">Cloro líquido al </t>
    </r>
    <r>
      <rPr>
        <sz val="10"/>
        <color rgb="FF000000"/>
        <rFont val="Century Schoolbook"/>
        <family val="1"/>
      </rPr>
      <t>5</t>
    </r>
    <r>
      <rPr>
        <sz val="10"/>
        <color rgb="FF000000"/>
        <rFont val="Arial Narrow"/>
        <family val="2"/>
      </rPr>
      <t xml:space="preserve"> por ciento, galón</t>
    </r>
  </si>
  <si>
    <r>
      <rPr>
        <b/>
        <sz val="10"/>
        <color rgb="FF000000"/>
        <rFont val="Arial Narrow"/>
        <family val="2"/>
      </rPr>
      <t xml:space="preserve">6.- </t>
    </r>
    <r>
      <rPr>
        <sz val="10"/>
        <color rgb="FF000000"/>
        <rFont val="Arial Narrow"/>
        <family val="2"/>
      </rPr>
      <t>Dirigir Concursos de Méritos y Oposición para el personal administrativo.</t>
    </r>
  </si>
  <si>
    <t>Concursos de Méritos y Oposición para el personal administrativo dirigidos.</t>
  </si>
  <si>
    <t>N° de Informes técnicos para la toma de decisiones de la autoridad nominadora relacionados con los procesos de concursos de méritos y oposición para el ingreso de personal administrativo.</t>
  </si>
  <si>
    <r>
      <rPr>
        <b/>
        <sz val="9"/>
        <color rgb="FF000000"/>
        <rFont val="Century Schoolbook"/>
        <family val="1"/>
      </rPr>
      <t xml:space="preserve">1.- </t>
    </r>
    <r>
      <rPr>
        <sz val="10"/>
        <color rgb="FF000000"/>
        <rFont val="Arial Narrow"/>
        <family val="2"/>
      </rPr>
      <t xml:space="preserve">Solicitar la Disponibilidad Económica a la Dirección Financiera.
</t>
    </r>
    <r>
      <rPr>
        <b/>
        <sz val="9"/>
        <color rgb="FF000000"/>
        <rFont val="Century Schoolbook"/>
        <family val="1"/>
      </rPr>
      <t>2.-</t>
    </r>
    <r>
      <rPr>
        <sz val="10"/>
        <color rgb="FF000000"/>
        <rFont val="Arial Narrow"/>
        <family val="2"/>
      </rPr>
      <t xml:space="preserve"> Emitir el informe técnico a la Autoridad Nominadora para la autorización de la planificación del concurso.
</t>
    </r>
    <r>
      <rPr>
        <b/>
        <sz val="9"/>
        <color rgb="FF000000"/>
        <rFont val="Century Schoolbook"/>
        <family val="1"/>
      </rPr>
      <t>3.-</t>
    </r>
    <r>
      <rPr>
        <sz val="10"/>
        <color rgb="FF000000"/>
        <rFont val="Arial Narrow"/>
        <family val="2"/>
      </rPr>
      <t xml:space="preserve"> realizar etapas de concurso de méritos y oposición.</t>
    </r>
  </si>
  <si>
    <r>
      <rPr>
        <b/>
        <sz val="9"/>
        <color rgb="FF000000"/>
        <rFont val="Century Schoolbook"/>
        <family val="1"/>
      </rPr>
      <t>1.-</t>
    </r>
    <r>
      <rPr>
        <sz val="10"/>
        <color rgb="FF000000"/>
        <rFont val="Arial Narrow"/>
        <family val="2"/>
      </rPr>
      <t xml:space="preserve"> informes técnicos para la toma de decisiones de la autoridad nominadora relacionados con los procesos de concursos de méritos y oposición.</t>
    </r>
  </si>
  <si>
    <r>
      <rPr>
        <sz val="10"/>
        <color rgb="FF000000"/>
        <rFont val="Arial Narrow"/>
        <family val="2"/>
      </rPr>
      <t xml:space="preserve">Ambiental varias fragancias en aerosol </t>
    </r>
    <r>
      <rPr>
        <sz val="10"/>
        <color rgb="FF000000"/>
        <rFont val="Century Schoolbook"/>
        <family val="1"/>
      </rPr>
      <t>400</t>
    </r>
  </si>
  <si>
    <r>
      <rPr>
        <sz val="10"/>
        <color rgb="FF000000"/>
        <rFont val="Arial Narrow"/>
        <family val="2"/>
      </rPr>
      <t xml:space="preserve">Jabón de tocador liquido con válvula </t>
    </r>
    <r>
      <rPr>
        <sz val="10"/>
        <color rgb="FF000000"/>
        <rFont val="Century Schoolbook"/>
        <family val="1"/>
      </rPr>
      <t>500</t>
    </r>
    <r>
      <rPr>
        <sz val="10"/>
        <color rgb="FF000000"/>
        <rFont val="Arial Narrow"/>
        <family val="2"/>
      </rPr>
      <t xml:space="preserve"> ml</t>
    </r>
  </si>
  <si>
    <r>
      <rPr>
        <b/>
        <sz val="9"/>
        <color rgb="FF000000"/>
        <rFont val="Century Schoolbook"/>
        <family val="1"/>
      </rPr>
      <t>7.-</t>
    </r>
    <r>
      <rPr>
        <sz val="10"/>
        <color rgb="FF000000"/>
        <rFont val="Arial Narrow"/>
        <family val="2"/>
      </rPr>
      <t xml:space="preserve"> Emitir los informes técnicos para la toma de decisiones de la autoridad nominadora relacionados con los procesos de contratación y/o concursos de méritos y oposición para el ingreso de personal.</t>
    </r>
  </si>
  <si>
    <t>Cumplimiento de requisitos técnicos previo a la emisión de contratos o nombramientos para el personal académico y de apoyo académico, certificado.</t>
  </si>
  <si>
    <t>N° de Informes técnicos para la toma de decisiones de la autoridad nominadora relacionados con los procesos de contratación y/o concursos de méritos y oposición para el ingreso de personal emitidos.</t>
  </si>
  <si>
    <r>
      <rPr>
        <b/>
        <sz val="9"/>
        <color rgb="FF000000"/>
        <rFont val="Century Schoolbook"/>
        <family val="1"/>
      </rPr>
      <t xml:space="preserve">1.- </t>
    </r>
    <r>
      <rPr>
        <sz val="10"/>
        <color rgb="FF000000"/>
        <rFont val="Arial Narrow"/>
        <family val="2"/>
      </rPr>
      <t xml:space="preserve">Receptar las peticiones de las Unidades Administrativas y/o Facultades para su proceso de contratación.
</t>
    </r>
    <r>
      <rPr>
        <b/>
        <sz val="9"/>
        <color rgb="FF000000"/>
        <rFont val="Century Schoolbook"/>
        <family val="1"/>
      </rPr>
      <t>2.-</t>
    </r>
    <r>
      <rPr>
        <sz val="10"/>
        <color rgb="FF000000"/>
        <rFont val="Arial Narrow"/>
        <family val="2"/>
      </rPr>
      <t xml:space="preserve"> Solicitar la Disponibilidad Económica a la Dirección Financiera.
</t>
    </r>
    <r>
      <rPr>
        <b/>
        <sz val="9"/>
        <color rgb="FF000000"/>
        <rFont val="Century Schoolbook"/>
        <family val="1"/>
      </rPr>
      <t>3.-</t>
    </r>
    <r>
      <rPr>
        <sz val="10"/>
        <color rgb="FF000000"/>
        <rFont val="Arial Narrow"/>
        <family val="2"/>
      </rPr>
      <t xml:space="preserve"> Emitir el informe técnico a la Autoridad Nominadora conforme a la pertinencia del pedido.
</t>
    </r>
    <r>
      <rPr>
        <b/>
        <sz val="9"/>
        <color rgb="FF000000"/>
        <rFont val="Century Schoolbook"/>
        <family val="1"/>
      </rPr>
      <t xml:space="preserve">4.- </t>
    </r>
    <r>
      <rPr>
        <sz val="10"/>
        <color rgb="FF000000"/>
        <rFont val="Arial Narrow"/>
        <family val="2"/>
      </rPr>
      <t>Elaborar Contratos previa aprobación del Consejo Universitario.</t>
    </r>
  </si>
  <si>
    <r>
      <rPr>
        <b/>
        <sz val="9"/>
        <color rgb="FF000000"/>
        <rFont val="Century Schoolbook"/>
        <family val="1"/>
      </rPr>
      <t>1.-</t>
    </r>
    <r>
      <rPr>
        <sz val="10"/>
        <color rgb="FF000000"/>
        <rFont val="Arial Narrow"/>
        <family val="2"/>
      </rPr>
      <t xml:space="preserve"> Reporte de informes técnicos para la toma de decisiones de la autoridad nominadora relacionados con los procesos de contratación y/o concursos de méritos y oposición para el ingreso de personal.</t>
    </r>
  </si>
  <si>
    <t>* Fernanda Lorena Rojas Ramírez,
  Directora de Talento Humano
* Ing. Liliana Campoverde Muñoz,
  Jefe de Gestión del Talento Humano</t>
  </si>
  <si>
    <t>Adquisición de materiales de oficina</t>
  </si>
  <si>
    <r>
      <rPr>
        <sz val="10"/>
        <color rgb="FF000000"/>
        <rFont val="Arial Narrow"/>
        <family val="2"/>
      </rPr>
      <t>Tinta para impresora EPSON WF - C</t>
    </r>
    <r>
      <rPr>
        <sz val="10"/>
        <color rgb="FF000000"/>
        <rFont val="Century Schoolbook"/>
        <family val="1"/>
      </rPr>
      <t>5790</t>
    </r>
    <r>
      <rPr>
        <sz val="10"/>
        <color rgb="FF000000"/>
        <rFont val="Arial Narrow"/>
        <family val="2"/>
      </rPr>
      <t xml:space="preserve"> Series (Network) negro preto R</t>
    </r>
    <r>
      <rPr>
        <sz val="10"/>
        <color rgb="FF000000"/>
        <rFont val="Century Schoolbook"/>
        <family val="1"/>
      </rPr>
      <t>04</t>
    </r>
    <r>
      <rPr>
        <sz val="10"/>
        <color rgb="FF000000"/>
        <rFont val="Arial Narrow"/>
        <family val="2"/>
      </rPr>
      <t>X</t>
    </r>
  </si>
  <si>
    <r>
      <rPr>
        <b/>
        <sz val="9"/>
        <color rgb="FF000000"/>
        <rFont val="Century Schoolbook"/>
        <family val="1"/>
      </rPr>
      <t>8.-</t>
    </r>
    <r>
      <rPr>
        <sz val="10"/>
        <color rgb="FF000000"/>
        <rFont val="Arial Narrow"/>
        <family val="2"/>
      </rPr>
      <t xml:space="preserve"> Gestionar los recursos para la ejecución de la capacitación y formación de los servidores administrativos y de servicio.</t>
    </r>
  </si>
  <si>
    <t>Capacitación y formación de los servidores administrativos y de servicio gestionada.</t>
  </si>
  <si>
    <t>N° de las capacitaciones y formación de los servidores administrativos y de servicio gestionado.</t>
  </si>
  <si>
    <r>
      <rPr>
        <b/>
        <sz val="9"/>
        <color rgb="FF000000"/>
        <rFont val="Century Schoolbook"/>
        <family val="1"/>
      </rPr>
      <t>1.-</t>
    </r>
    <r>
      <rPr>
        <sz val="10"/>
        <color rgb="FF000000"/>
        <rFont val="Arial Narrow"/>
        <family val="2"/>
      </rPr>
      <t xml:space="preserve"> Gestionar la asignación de recursos en la partidas correspondientes para capacitación y formación de los servidores.
</t>
    </r>
    <r>
      <rPr>
        <b/>
        <sz val="9"/>
        <color rgb="FF000000"/>
        <rFont val="Century Schoolbook"/>
        <family val="1"/>
      </rPr>
      <t>2.-</t>
    </r>
    <r>
      <rPr>
        <sz val="10"/>
        <color rgb="FF000000"/>
        <rFont val="Arial Narrow"/>
        <family val="2"/>
      </rPr>
      <t xml:space="preserve"> Tramitar ante la Autoridad Nominadora el informe de pertinencia de las capacitaciones para el personal administrativo y de servicio.
</t>
    </r>
    <r>
      <rPr>
        <b/>
        <sz val="9"/>
        <color rgb="FF000000"/>
        <rFont val="Century Schoolbook"/>
        <family val="1"/>
      </rPr>
      <t>3.-</t>
    </r>
    <r>
      <rPr>
        <sz val="10"/>
        <color rgb="FF000000"/>
        <rFont val="Arial Narrow"/>
        <family val="2"/>
      </rPr>
      <t xml:space="preserve"> Coordinar el proceso de capacitación y formación de los servidores.
</t>
    </r>
    <r>
      <rPr>
        <b/>
        <sz val="9"/>
        <color rgb="FF000000"/>
        <rFont val="Century Schoolbook"/>
        <family val="1"/>
      </rPr>
      <t>4.-</t>
    </r>
    <r>
      <rPr>
        <sz val="10"/>
        <color rgb="FF000000"/>
        <rFont val="Arial Narrow"/>
        <family val="2"/>
      </rPr>
      <t xml:space="preserve"> Elaborar el reporte de capacitaciones efectuadas.</t>
    </r>
  </si>
  <si>
    <r>
      <rPr>
        <b/>
        <sz val="9"/>
        <color rgb="FF000000"/>
        <rFont val="Century Schoolbook"/>
        <family val="1"/>
      </rPr>
      <t>1.-</t>
    </r>
    <r>
      <rPr>
        <sz val="10"/>
        <color rgb="FF000000"/>
        <rFont val="Arial Narrow"/>
        <family val="2"/>
      </rPr>
      <t xml:space="preserve"> Informe de resultados de la ejecución de la capacitación y formación de los servidores administrativos y de servicio.</t>
    </r>
  </si>
  <si>
    <r>
      <rPr>
        <b/>
        <sz val="9"/>
        <color rgb="FF000000"/>
        <rFont val="Century Schoolbook"/>
        <family val="1"/>
      </rPr>
      <t>9.-</t>
    </r>
    <r>
      <rPr>
        <sz val="10"/>
        <color rgb="FF000000"/>
        <rFont val="Arial Narrow"/>
        <family val="2"/>
      </rPr>
      <t xml:space="preserve"> Gestionar el proceso de evaluación de desempeño del personal administrativo.</t>
    </r>
  </si>
  <si>
    <t>Evaluación de desempeño del personal administrativo gestionado.</t>
  </si>
  <si>
    <t>N° de Fases del Proceso de evaluación de desempeño del personal administrativo gestionadas.</t>
  </si>
  <si>
    <r>
      <rPr>
        <b/>
        <sz val="9"/>
        <color rgb="FF000000"/>
        <rFont val="Century Schoolbook"/>
        <family val="1"/>
      </rPr>
      <t xml:space="preserve">1.- </t>
    </r>
    <r>
      <rPr>
        <sz val="10"/>
        <color rgb="FF000000"/>
        <rFont val="Arial Narrow"/>
        <family val="2"/>
      </rPr>
      <t xml:space="preserve">Gestionar ante la Autoridad Nominadora la aprobación del proceso de evaluación de desempeño del personal administrativo.
</t>
    </r>
    <r>
      <rPr>
        <b/>
        <sz val="9"/>
        <color rgb="FF000000"/>
        <rFont val="Century Schoolbook"/>
        <family val="1"/>
      </rPr>
      <t xml:space="preserve">2.- </t>
    </r>
    <r>
      <rPr>
        <sz val="10"/>
        <color rgb="FF000000"/>
        <rFont val="Arial Narrow"/>
        <family val="2"/>
      </rPr>
      <t xml:space="preserve">Supervisar la ejecución del proceso de evaluación de desempeño.
</t>
    </r>
    <r>
      <rPr>
        <b/>
        <sz val="9"/>
        <color rgb="FF000000"/>
        <rFont val="Century Schoolbook"/>
        <family val="1"/>
      </rPr>
      <t xml:space="preserve">3.- </t>
    </r>
    <r>
      <rPr>
        <sz val="10"/>
        <color rgb="FF000000"/>
        <rFont val="Arial Narrow"/>
        <family val="2"/>
      </rPr>
      <t>Realizar el reporte final del proceso de evaluación de desempeño.</t>
    </r>
  </si>
  <si>
    <r>
      <rPr>
        <b/>
        <sz val="9"/>
        <color rgb="FF000000"/>
        <rFont val="Century Schoolbook"/>
        <family val="1"/>
      </rPr>
      <t>1.-</t>
    </r>
    <r>
      <rPr>
        <sz val="10"/>
        <color rgb="FF000000"/>
        <rFont val="Arial Narrow"/>
        <family val="2"/>
      </rPr>
      <t xml:space="preserve"> Informe de resultados del proceso de evaluación de desempeño del personal administrativo.</t>
    </r>
  </si>
  <si>
    <r>
      <rPr>
        <b/>
        <sz val="9"/>
        <color rgb="FF000000"/>
        <rFont val="Century Schoolbook"/>
        <family val="1"/>
      </rPr>
      <t>10.-</t>
    </r>
    <r>
      <rPr>
        <sz val="10"/>
        <color rgb="FF000000"/>
        <rFont val="Arial Narrow"/>
        <family val="2"/>
      </rPr>
      <t xml:space="preserve"> Emitir la información relacionada con el Talento Humano, solicitados por organismos externos que rigen a la institución.</t>
    </r>
  </si>
  <si>
    <t>Información solicitada por organismos externos respecto de la Administración del Talento Humano, gestionada.</t>
  </si>
  <si>
    <t>N° de Informes relacionados con el Talento Humano, solicitados por organismos externos.</t>
  </si>
  <si>
    <r>
      <rPr>
        <b/>
        <sz val="9"/>
        <color rgb="FF000000"/>
        <rFont val="Century Schoolbook"/>
        <family val="1"/>
      </rPr>
      <t>1.-</t>
    </r>
    <r>
      <rPr>
        <sz val="10"/>
        <color rgb="FF000000"/>
        <rFont val="Arial Narrow"/>
        <family val="2"/>
      </rPr>
      <t xml:space="preserve"> Coordinar con el personal de la Dirección de Talento Humano, para cumplir con la información solicitada por los Organismos externos.
</t>
    </r>
    <r>
      <rPr>
        <b/>
        <sz val="9"/>
        <color rgb="FF000000"/>
        <rFont val="Century Schoolbook"/>
        <family val="1"/>
      </rPr>
      <t>2.-</t>
    </r>
    <r>
      <rPr>
        <sz val="10"/>
        <color rgb="FF000000"/>
        <rFont val="Arial Narrow"/>
        <family val="2"/>
      </rPr>
      <t xml:space="preserve"> Dar seguimiento y evaluación a la información requerida por los organismos externos.
</t>
    </r>
    <r>
      <rPr>
        <b/>
        <sz val="9"/>
        <color rgb="FF000000"/>
        <rFont val="Century Schoolbook"/>
        <family val="1"/>
      </rPr>
      <t>3.-</t>
    </r>
    <r>
      <rPr>
        <sz val="10"/>
        <color rgb="FF000000"/>
        <rFont val="Arial Narrow"/>
        <family val="2"/>
      </rPr>
      <t xml:space="preserve"> Emitir el informe de cumplimiento de la información solicitada por los organismos externos.</t>
    </r>
  </si>
  <si>
    <r>
      <rPr>
        <b/>
        <sz val="9"/>
        <color rgb="FF000000"/>
        <rFont val="Century Schoolbook"/>
        <family val="1"/>
      </rPr>
      <t>1.-</t>
    </r>
    <r>
      <rPr>
        <sz val="10"/>
        <color rgb="FF000000"/>
        <rFont val="Arial Narrow"/>
        <family val="2"/>
      </rPr>
      <t xml:space="preserve"> Reporte de Cumplimiento de carga de información relacionada con el Talento Humano solicitados por organismos externos que rigen a la institución.</t>
    </r>
  </si>
  <si>
    <t>* Ab. Mariuxi Apolo Silva,
  Directora de Talento Humano
* Ing. Rina Loayza,
  Jefe de Desarrollo de Talento Humano
* Ing. Nely Zapata Eras,
  Jefe de Gestión Organizacional del Talento Humano
* Ing. Liliana Campoverde Muñoz,
  Jefe de Gestión del Talento Humano</t>
  </si>
  <si>
    <t>570201 0701 001</t>
  </si>
  <si>
    <t>Seguros</t>
  </si>
  <si>
    <t>Seguros de Fidelidad de Caución</t>
  </si>
  <si>
    <r>
      <rPr>
        <b/>
        <sz val="9"/>
        <color rgb="FF000000"/>
        <rFont val="Century Schoolbook"/>
        <family val="1"/>
      </rPr>
      <t>11.-</t>
    </r>
    <r>
      <rPr>
        <b/>
        <sz val="10"/>
        <color rgb="FF000000"/>
        <rFont val="Arial Narrow"/>
        <family val="2"/>
      </rPr>
      <t xml:space="preserve"> </t>
    </r>
    <r>
      <rPr>
        <sz val="10"/>
        <color rgb="FF000000"/>
        <rFont val="Arial Narrow"/>
        <family val="2"/>
      </rPr>
      <t>Gestionar procesos de desvinculación de los servidores de la institución.</t>
    </r>
  </si>
  <si>
    <t>Procesos de desvinculación de los servidores de la institución, gestionados.</t>
  </si>
  <si>
    <t>N° de procesos de desvinculación de personal gestionados.</t>
  </si>
  <si>
    <r>
      <rPr>
        <b/>
        <sz val="9"/>
        <color rgb="FF000000"/>
        <rFont val="Century Schoolbook"/>
        <family val="1"/>
      </rPr>
      <t>1.-</t>
    </r>
    <r>
      <rPr>
        <sz val="10"/>
        <color rgb="FF000000"/>
        <rFont val="Arial Narrow"/>
        <family val="2"/>
      </rPr>
      <t xml:space="preserve"> Elaborar el Plan de Desvinculación.
</t>
    </r>
    <r>
      <rPr>
        <b/>
        <sz val="9"/>
        <color rgb="FF000000"/>
        <rFont val="Century Schoolbook"/>
        <family val="1"/>
      </rPr>
      <t>2.-</t>
    </r>
    <r>
      <rPr>
        <sz val="10"/>
        <color rgb="FF000000"/>
        <rFont val="Arial Narrow"/>
        <family val="2"/>
      </rPr>
      <t xml:space="preserve"> Coordinar el seguimiento de la aplicación del Plan de Desvinculación del Personal.
</t>
    </r>
    <r>
      <rPr>
        <b/>
        <sz val="9"/>
        <color rgb="FF000000"/>
        <rFont val="Century Schoolbook"/>
        <family val="1"/>
      </rPr>
      <t>3.-</t>
    </r>
    <r>
      <rPr>
        <sz val="10"/>
        <color rgb="FF000000"/>
        <rFont val="Arial Narrow"/>
        <family val="2"/>
      </rPr>
      <t xml:space="preserve"> Elaborar Informes de Tiempo de Servicio para efectos de pago de Liquidación en la UTMACH y otras Instituciones del Sector Público (CODIGO DE TRABAJO, LOSEP Y LOES), así como para pago de Desahucio (CÓDIGO DEL TRABAJO).
</t>
    </r>
    <r>
      <rPr>
        <b/>
        <sz val="9"/>
        <color rgb="FF000000"/>
        <rFont val="Century Schoolbook"/>
        <family val="1"/>
      </rPr>
      <t xml:space="preserve">4.- </t>
    </r>
    <r>
      <rPr>
        <sz val="10"/>
        <color rgb="FF000000"/>
        <rFont val="Arial Narrow"/>
        <family val="2"/>
      </rPr>
      <t xml:space="preserve">Elaborar informes del Promedio de Horas Docencia durante tiempo de servicio del Docente en la UTMACH (LOES).
</t>
    </r>
    <r>
      <rPr>
        <b/>
        <sz val="9"/>
        <color rgb="FF000000"/>
        <rFont val="Century Schoolbook"/>
        <family val="1"/>
      </rPr>
      <t>5.-</t>
    </r>
    <r>
      <rPr>
        <sz val="10"/>
        <color rgb="FF000000"/>
        <rFont val="Arial Narrow"/>
        <family val="2"/>
      </rPr>
      <t xml:space="preserve"> Elaborar informes para Liquidación de Vacaciones del Personal Desvincularte de la UTMACH (CODIGO DE TRABAJO, LOSEP Y LOES).
</t>
    </r>
    <r>
      <rPr>
        <b/>
        <sz val="9"/>
        <color rgb="FF000000"/>
        <rFont val="Century Schoolbook"/>
        <family val="1"/>
      </rPr>
      <t>6.-</t>
    </r>
    <r>
      <rPr>
        <sz val="10"/>
        <color rgb="FF000000"/>
        <rFont val="Arial Narrow"/>
        <family val="2"/>
      </rPr>
      <t xml:space="preserve"> Elaborar Avisos de Entrada y Salida del IESS del Personal Cesante.</t>
    </r>
  </si>
  <si>
    <r>
      <rPr>
        <b/>
        <sz val="9"/>
        <color rgb="FF000000"/>
        <rFont val="Century Schoolbook"/>
        <family val="1"/>
      </rPr>
      <t>1.-</t>
    </r>
    <r>
      <rPr>
        <sz val="10"/>
        <color rgb="FF000000"/>
        <rFont val="Arial Narrow"/>
        <family val="2"/>
      </rPr>
      <t xml:space="preserve"> Informe semestral de los procesos de desvinculación de personal.</t>
    </r>
  </si>
  <si>
    <t>* JEFE DE GESTIÓN DE TALENTO HUMANO
  Liliana Campoverde
* ANALISTAS DE GESTIÓN DEL TALENTO HUMANO
  Walter Correa-Analista de GTH
  Ana Satán-Analista de GTH
  Lourdes Zhiminaycela
  Erwin Cevallos
  Rocío Espinoza
  Viviana Mendoza</t>
  </si>
  <si>
    <t>011 710704 0701 202</t>
  </si>
  <si>
    <t>Compensación por Desahucio</t>
  </si>
  <si>
    <t>01 011</t>
  </si>
  <si>
    <t>PROYECTO DE INVERSION</t>
  </si>
  <si>
    <t>Proyecto de Inversión: Implementación de Planes Institucionales de retiro voluntario y obligatorio con fines de jubilación, de los servidores de la UTMACH.</t>
  </si>
  <si>
    <t>011 710706 0701 202</t>
  </si>
  <si>
    <t>Beneficio por Jubilación</t>
  </si>
  <si>
    <r>
      <rPr>
        <b/>
        <sz val="9"/>
        <color rgb="FF000000"/>
        <rFont val="Century Schoolbook"/>
        <family val="1"/>
      </rPr>
      <t>12.-</t>
    </r>
    <r>
      <rPr>
        <b/>
        <sz val="10"/>
        <color rgb="FF000000"/>
        <rFont val="Arial Narrow"/>
        <family val="2"/>
      </rPr>
      <t xml:space="preserve"> </t>
    </r>
    <r>
      <rPr>
        <sz val="10"/>
        <color rgb="FF000000"/>
        <rFont val="Arial Narrow"/>
        <family val="2"/>
      </rPr>
      <t>Gestionar quejas y denuncias realizadas por usuarios internos y externos, en contra de servidores universitarios.</t>
    </r>
  </si>
  <si>
    <t>Quejas y denuncias realizadas por usuarios internos y externos, en contra de servidores universitarios, gestionadas.</t>
  </si>
  <si>
    <t>N° de quejas y denuncias gestionadas.</t>
  </si>
  <si>
    <r>
      <rPr>
        <b/>
        <sz val="9"/>
        <color rgb="FF000000"/>
        <rFont val="Century Schoolbook"/>
        <family val="1"/>
      </rPr>
      <t>1.-</t>
    </r>
    <r>
      <rPr>
        <sz val="10"/>
        <color rgb="FF000000"/>
        <rFont val="Arial Narrow"/>
        <family val="2"/>
      </rPr>
      <t xml:space="preserve"> Revisar y direccionar la quejas y denuncias, a la Unidad de Gestión Organizacional para el trámite respectivo.
</t>
    </r>
    <r>
      <rPr>
        <b/>
        <sz val="9"/>
        <color rgb="FF000000"/>
        <rFont val="Century Schoolbook"/>
        <family val="1"/>
      </rPr>
      <t xml:space="preserve">2.- </t>
    </r>
    <r>
      <rPr>
        <sz val="10"/>
        <color rgb="FF000000"/>
        <rFont val="Arial Narrow"/>
        <family val="2"/>
      </rPr>
      <t xml:space="preserve">Gestionar ante las Unidades Académicas o Administrativas, según el caso, las quejas para la solución pertinente.
</t>
    </r>
    <r>
      <rPr>
        <b/>
        <sz val="9"/>
        <color rgb="FF000000"/>
        <rFont val="Century Schoolbook"/>
        <family val="1"/>
      </rPr>
      <t>3.-</t>
    </r>
    <r>
      <rPr>
        <sz val="10"/>
        <color rgb="FF000000"/>
        <rFont val="Arial Narrow"/>
        <family val="2"/>
      </rPr>
      <t>.Coordinar el seguimiento de la solución de las quejas gestionadas.</t>
    </r>
  </si>
  <si>
    <r>
      <rPr>
        <b/>
        <sz val="9"/>
        <color rgb="FF000000"/>
        <rFont val="Century Schoolbook"/>
        <family val="1"/>
      </rPr>
      <t>1.-</t>
    </r>
    <r>
      <rPr>
        <sz val="10"/>
        <color rgb="FF000000"/>
        <rFont val="Arial Narrow"/>
        <family val="2"/>
      </rPr>
      <t xml:space="preserve"> Reporte de quejas y denuncias tramitadas.</t>
    </r>
  </si>
  <si>
    <r>
      <rPr>
        <b/>
        <sz val="9"/>
        <color rgb="FF000000"/>
        <rFont val="Century Schoolbook"/>
        <family val="1"/>
      </rPr>
      <t>13.-</t>
    </r>
    <r>
      <rPr>
        <b/>
        <sz val="10"/>
        <color rgb="FF000000"/>
        <rFont val="Arial Narrow"/>
        <family val="2"/>
      </rPr>
      <t xml:space="preserve"> </t>
    </r>
    <r>
      <rPr>
        <sz val="10"/>
        <color rgb="FF000000"/>
        <rFont val="Arial Narrow"/>
        <family val="2"/>
      </rPr>
      <t>Gestionar procesos de movimientos de personal.</t>
    </r>
  </si>
  <si>
    <t>Procesos de movimientos de personal, gestionados.</t>
  </si>
  <si>
    <t>N° de Procesos de movimientos de personal gestionados.</t>
  </si>
  <si>
    <r>
      <rPr>
        <b/>
        <sz val="9"/>
        <color rgb="FF000000"/>
        <rFont val="Century Schoolbook"/>
        <family val="1"/>
      </rPr>
      <t>1.-</t>
    </r>
    <r>
      <rPr>
        <sz val="10"/>
        <color rgb="FF000000"/>
        <rFont val="Arial Narrow"/>
        <family val="2"/>
      </rPr>
      <t xml:space="preserve"> Solicitar a la Autoridad Nominadora la autorización para legalización del movimiento de personal según la necesidad institucional.
</t>
    </r>
    <r>
      <rPr>
        <b/>
        <sz val="9"/>
        <color rgb="FF000000"/>
        <rFont val="Century Schoolbook"/>
        <family val="1"/>
      </rPr>
      <t xml:space="preserve">2.- </t>
    </r>
    <r>
      <rPr>
        <sz val="10"/>
        <color rgb="FF000000"/>
        <rFont val="Arial Narrow"/>
        <family val="2"/>
      </rPr>
      <t xml:space="preserve">Coordinar la elaboración y legalización de la Acción de Personal.
</t>
    </r>
    <r>
      <rPr>
        <b/>
        <sz val="9"/>
        <color rgb="FF000000"/>
        <rFont val="Century Schoolbook"/>
        <family val="1"/>
      </rPr>
      <t xml:space="preserve">3.- </t>
    </r>
    <r>
      <rPr>
        <sz val="10"/>
        <color rgb="FF000000"/>
        <rFont val="Arial Narrow"/>
        <family val="2"/>
      </rPr>
      <t>Remitir a la Unidad de Remuneraciones la Acción de Movimientos de Personal gestionados.</t>
    </r>
  </si>
  <si>
    <r>
      <rPr>
        <b/>
        <sz val="9"/>
        <color rgb="FF000000"/>
        <rFont val="Century Schoolbook"/>
        <family val="1"/>
      </rPr>
      <t>1.-</t>
    </r>
    <r>
      <rPr>
        <sz val="10"/>
        <color rgb="FF000000"/>
        <rFont val="Arial Narrow"/>
        <family val="2"/>
      </rPr>
      <t xml:space="preserve"> Reporte de Informes técnicos de movimientos de personal.</t>
    </r>
  </si>
  <si>
    <r>
      <rPr>
        <b/>
        <sz val="9"/>
        <color rgb="FF000000"/>
        <rFont val="Century Schoolbook"/>
        <family val="1"/>
      </rPr>
      <t>14.-</t>
    </r>
    <r>
      <rPr>
        <b/>
        <sz val="10"/>
        <color rgb="FF000000"/>
        <rFont val="Arial Narrow"/>
        <family val="2"/>
      </rPr>
      <t xml:space="preserve"> </t>
    </r>
    <r>
      <rPr>
        <sz val="10"/>
        <color rgb="FF000000"/>
        <rFont val="Arial Narrow"/>
        <family val="2"/>
      </rPr>
      <t>Gestionar la implementación de normativas e instrumentos relacionada con los procesos de Talento Humano.</t>
    </r>
  </si>
  <si>
    <t>Implementación de normativas e instrumentos relacionada con los procesos de Talento Humano, gestionada.</t>
  </si>
  <si>
    <t>N° de procesos relacionados con la actualización de la normativa para el Talento Humano, gestionada.</t>
  </si>
  <si>
    <r>
      <rPr>
        <b/>
        <sz val="9"/>
        <color rgb="FF000000"/>
        <rFont val="Century Schoolbook"/>
        <family val="1"/>
      </rPr>
      <t>1.-</t>
    </r>
    <r>
      <rPr>
        <sz val="10"/>
        <color rgb="FF000000"/>
        <rFont val="Arial Narrow"/>
        <family val="2"/>
      </rPr>
      <t xml:space="preserve"> Disponer la aplicación de normativas en procesos del Talento Humano.
</t>
    </r>
    <r>
      <rPr>
        <b/>
        <sz val="9"/>
        <color rgb="FF000000"/>
        <rFont val="Century Schoolbook"/>
        <family val="1"/>
      </rPr>
      <t>2.-</t>
    </r>
    <r>
      <rPr>
        <sz val="10"/>
        <color rgb="FF000000"/>
        <rFont val="Arial Narrow"/>
        <family val="2"/>
      </rPr>
      <t xml:space="preserve"> Realizar el seguimiento de la implementación de las normativas.</t>
    </r>
  </si>
  <si>
    <r>
      <rPr>
        <b/>
        <sz val="9"/>
        <color rgb="FF000000"/>
        <rFont val="Century Schoolbook"/>
        <family val="1"/>
      </rPr>
      <t xml:space="preserve">1.- </t>
    </r>
    <r>
      <rPr>
        <sz val="10"/>
        <color rgb="FF000000"/>
        <rFont val="Arial Narrow"/>
        <family val="2"/>
      </rPr>
      <t>Reporte de directrices de la implementación de normativa en los procesos de Talento Humano.</t>
    </r>
  </si>
  <si>
    <t>Silla Ergonómica</t>
  </si>
  <si>
    <t>570216 0701 003</t>
  </si>
  <si>
    <t>Obligaciones con el IESS por Responsabilidad Patronal</t>
  </si>
  <si>
    <t>570218 0701 001</t>
  </si>
  <si>
    <t>Interés Por Mora Patronal al IESS</t>
  </si>
  <si>
    <r>
      <rPr>
        <b/>
        <sz val="9"/>
        <color rgb="FF000000"/>
        <rFont val="Century Schoolbook"/>
        <family val="1"/>
      </rPr>
      <t>15.-</t>
    </r>
    <r>
      <rPr>
        <b/>
        <sz val="10"/>
        <color rgb="FF000000"/>
        <rFont val="Arial Narrow"/>
        <family val="2"/>
      </rPr>
      <t xml:space="preserve"> </t>
    </r>
    <r>
      <rPr>
        <sz val="10"/>
        <color rgb="FF000000"/>
        <rFont val="Arial Narrow"/>
        <family val="2"/>
      </rPr>
      <t>Gestionar el Proceso de diseño y/o actualización del sistema de evaluación de desempeño de los trabajadores amparados en el Código de Trabajo.</t>
    </r>
  </si>
  <si>
    <t>Proceso de diseño y/o actualización del sistema de evaluación de desempeño de los trabajadores amparados en el Código de Trabajo, gestionado.</t>
  </si>
  <si>
    <t>N° de procesos de diseño y/o actualización del sistema de evaluación de desempeño de los trabajadores, gestionada.</t>
  </si>
  <si>
    <r>
      <rPr>
        <b/>
        <sz val="9"/>
        <color rgb="FF000000"/>
        <rFont val="Century Schoolbook"/>
        <family val="1"/>
      </rPr>
      <t>1.-</t>
    </r>
    <r>
      <rPr>
        <sz val="10"/>
        <color rgb="FF000000"/>
        <rFont val="Arial Narrow"/>
        <family val="2"/>
      </rPr>
      <t xml:space="preserve"> Revisar y analizar normativa externa aplicada al proceso de evaluación de los trabajadores.
</t>
    </r>
    <r>
      <rPr>
        <b/>
        <sz val="9"/>
        <color rgb="FF000000"/>
        <rFont val="Century Schoolbook"/>
        <family val="1"/>
      </rPr>
      <t>2.-</t>
    </r>
    <r>
      <rPr>
        <sz val="10"/>
        <color rgb="FF000000"/>
        <rFont val="Arial Narrow"/>
        <family val="2"/>
      </rPr>
      <t xml:space="preserve"> Presentar ante la Autoridad Nominadora la propuesta del Diseño del Sistema de Evaluación de desempeño del personal sujeto al Código del Trabajo.</t>
    </r>
  </si>
  <si>
    <r>
      <rPr>
        <b/>
        <sz val="9"/>
        <color rgb="FF000000"/>
        <rFont val="Century Schoolbook"/>
        <family val="1"/>
      </rPr>
      <t>1.-</t>
    </r>
    <r>
      <rPr>
        <sz val="10"/>
        <color rgb="FF000000"/>
        <rFont val="Arial Narrow"/>
        <family val="2"/>
      </rPr>
      <t xml:space="preserve"> Propuesta del Diseño del Sistema de Evaluación de desempeño del personal sujeto al Código del Trabajo.</t>
    </r>
  </si>
  <si>
    <t>* Ab. Mariuxi Apolo Silva.
  Directora de Talento Humano
* Ing. Rina Loayza,
  Jefe de Desarrollo de Talento Humano</t>
  </si>
  <si>
    <t>Esta actividad requiere de análisis jurídico y pertinencia bajo factores externos.</t>
  </si>
  <si>
    <r>
      <rPr>
        <b/>
        <sz val="9"/>
        <color rgb="FF000000"/>
        <rFont val="Century Schoolbook"/>
        <family val="1"/>
      </rPr>
      <t>16.-</t>
    </r>
    <r>
      <rPr>
        <sz val="10"/>
        <color rgb="FF000000"/>
        <rFont val="Arial Narrow"/>
        <family val="2"/>
      </rPr>
      <t xml:space="preserve"> Presentación de la Planificación Operativa Anual y Evaluación de la Planificación Operativa Anual.</t>
    </r>
  </si>
  <si>
    <t>N° de Planificaciones Operativas Anuales y evaluaciones de las planificaciones operativas anuales, presentadas.</t>
  </si>
  <si>
    <r>
      <rPr>
        <b/>
        <sz val="9"/>
        <color rgb="FF000000"/>
        <rFont val="Century Schoolbook"/>
        <family val="1"/>
      </rPr>
      <t>1.-</t>
    </r>
    <r>
      <rPr>
        <sz val="10"/>
        <color rgb="FF000000"/>
        <rFont val="Arial Narrow"/>
        <family val="2"/>
      </rPr>
      <t xml:space="preserve"> Detectar necesidades.
</t>
    </r>
    <r>
      <rPr>
        <b/>
        <sz val="9"/>
        <color rgb="FF000000"/>
        <rFont val="Century Schoolbook"/>
        <family val="1"/>
      </rPr>
      <t>2.-</t>
    </r>
    <r>
      <rPr>
        <sz val="10"/>
        <color rgb="FF000000"/>
        <rFont val="Arial Narrow"/>
        <family val="2"/>
      </rPr>
      <t xml:space="preserve"> Elaborar el POA.
</t>
    </r>
    <r>
      <rPr>
        <b/>
        <sz val="9"/>
        <color rgb="FF000000"/>
        <rFont val="Century Schoolbook"/>
        <family val="1"/>
      </rPr>
      <t>3.-</t>
    </r>
    <r>
      <rPr>
        <sz val="10"/>
        <color rgb="FF000000"/>
        <rFont val="Arial Narrow"/>
        <family val="2"/>
      </rPr>
      <t xml:space="preserve"> Elaborar las evaluaciones semestrales del POA.
</t>
    </r>
    <r>
      <rPr>
        <b/>
        <sz val="9"/>
        <color rgb="FF000000"/>
        <rFont val="Century Schoolbook"/>
        <family val="1"/>
      </rPr>
      <t>4.-</t>
    </r>
    <r>
      <rPr>
        <sz val="10"/>
        <color rgb="FF000000"/>
        <rFont val="Arial Narrow"/>
        <family val="2"/>
      </rPr>
      <t xml:space="preserve"> Cargar evidencias del cumplimiento de las metas operativas en la carpeta de la Unidad de Desarrollo del Talento Humano en el google drive.
</t>
    </r>
    <r>
      <rPr>
        <b/>
        <sz val="9"/>
        <color rgb="FF000000"/>
        <rFont val="Century Schoolbook"/>
        <family val="1"/>
      </rPr>
      <t>5.-</t>
    </r>
    <r>
      <rPr>
        <sz val="10"/>
        <color rgb="FF000000"/>
        <rFont val="Arial Narrow"/>
        <family val="2"/>
      </rPr>
      <t xml:space="preserve"> Realizar la entrega de la planificación y evaluaciones semestrales del POA.</t>
    </r>
  </si>
  <si>
    <r>
      <rPr>
        <b/>
        <sz val="9"/>
        <color rgb="FF000000"/>
        <rFont val="Century Schoolbook"/>
        <family val="1"/>
      </rPr>
      <t>1.-</t>
    </r>
    <r>
      <rPr>
        <sz val="10"/>
        <color rgb="FF000000"/>
        <rFont val="Arial Narrow"/>
        <family val="2"/>
      </rPr>
      <t xml:space="preserve"> Planificación Operativa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Primer Semestre de la Planificación Operativa Anual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Planificación Operativa Anual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Segundo Semestre de la Planificación Operativa Anual </t>
    </r>
    <r>
      <rPr>
        <sz val="10"/>
        <color rgb="FF000000"/>
        <rFont val="Century Schoolbook"/>
        <family val="1"/>
      </rPr>
      <t>2022.</t>
    </r>
  </si>
  <si>
    <t>* Ab. Mariuxi Apolo Silva.
  Directora de Talento Humano</t>
  </si>
  <si>
    <r>
      <rPr>
        <b/>
        <sz val="9"/>
        <color rgb="FF000000"/>
        <rFont val="Century Schoolbook"/>
        <family val="1"/>
      </rPr>
      <t>17.-</t>
    </r>
    <r>
      <rPr>
        <sz val="10"/>
        <color rgb="FF000000"/>
        <rFont val="Arial Narrow"/>
        <family val="2"/>
      </rPr>
      <t xml:space="preserve"> Organizar el Archivo de Gestión.</t>
    </r>
  </si>
  <si>
    <t>N° de Cajas del Archivo de la Dirección de Talento Humano registradas en el Inventario Documental.</t>
  </si>
  <si>
    <r>
      <rPr>
        <b/>
        <sz val="9"/>
        <color rgb="FF000000"/>
        <rFont val="Century Schoolbook"/>
        <family val="1"/>
      </rPr>
      <t>1.-</t>
    </r>
    <r>
      <rPr>
        <sz val="10"/>
        <color rgb="FF000000"/>
        <rFont val="Arial Narrow"/>
        <family val="2"/>
      </rPr>
      <t xml:space="preserve"> Seleccionar y clasificar la documentación.
</t>
    </r>
    <r>
      <rPr>
        <b/>
        <sz val="9"/>
        <color rgb="FF000000"/>
        <rFont val="Century Schoolbook"/>
        <family val="1"/>
      </rPr>
      <t>2.-</t>
    </r>
    <r>
      <rPr>
        <sz val="10"/>
        <color rgb="FF000000"/>
        <rFont val="Arial Narrow"/>
        <family val="2"/>
      </rPr>
      <t xml:space="preserve"> Describir la documentación según la norma ISAD-G.
</t>
    </r>
    <r>
      <rPr>
        <b/>
        <sz val="9"/>
        <color rgb="FF000000"/>
        <rFont val="Century Schoolbook"/>
        <family val="1"/>
      </rPr>
      <t>3.-</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</si>
  <si>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</si>
  <si>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 Ab. Mariuxi Apolo Silva,
  Directora de Talento Humano
* Tlga. Nely Vera Encalada e
   Ing. Xavier Chávez Arciniegas,
  Técnicos de Documentación y Archivo</t>
  </si>
  <si>
    <t>UNIDAD DE GESTIÓN DEL TALENTO HUMANO</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</si>
  <si>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Coordinar y ejecutar los Procesos de contratación según competencias, y/o registros de concursos de méritos y oposición (LOSEP, para el ingreso del personal).</t>
    </r>
  </si>
  <si>
    <t>Procesos de contratación (todos los regímenes laborales, y en el caso de régimen LOES previa intervención de las instancias académicas pertinentes) y/o concursos de méritos y oposición (LOSEP) para el ingreso de personal coordinados y ejecutados.</t>
  </si>
  <si>
    <t xml:space="preserve">
N° de contratos registrados y/o registro de concursos de méritos y oposición.</t>
  </si>
  <si>
    <r>
      <rPr>
        <b/>
        <sz val="9"/>
        <color rgb="FF000000"/>
        <rFont val="Century Schoolbook"/>
        <family val="1"/>
      </rPr>
      <t>1.-</t>
    </r>
    <r>
      <rPr>
        <sz val="10"/>
        <color rgb="FF000000"/>
        <rFont val="Arial Narrow"/>
        <family val="2"/>
      </rPr>
      <t xml:space="preserve"> Receptar las notificaciones canalizadas desde la Dirección TH, coordinar y asignar al personal la elaboración de contratos o acciones de personal previo cumplimiento de requisitos notificados hasta la suscripción y firma de los servidores.
</t>
    </r>
    <r>
      <rPr>
        <b/>
        <sz val="9"/>
        <color rgb="FF000000"/>
        <rFont val="Century Schoolbook"/>
        <family val="1"/>
      </rPr>
      <t>2.-</t>
    </r>
    <r>
      <rPr>
        <sz val="10"/>
        <color rgb="FF000000"/>
        <rFont val="Arial Narrow"/>
        <family val="2"/>
      </rPr>
      <t xml:space="preserve"> Elaborar de avisos de entrada o salida al IESS, según reforma web de la UREM.
</t>
    </r>
    <r>
      <rPr>
        <b/>
        <sz val="9"/>
        <color rgb="FF000000"/>
        <rFont val="Century Schoolbook"/>
        <family val="1"/>
      </rPr>
      <t>3.-</t>
    </r>
    <r>
      <rPr>
        <sz val="10"/>
        <color rgb="FF000000"/>
        <rFont val="Arial Narrow"/>
        <family val="2"/>
      </rPr>
      <t xml:space="preserve"> Registrar las Actas de Declaratoria de Concursos de Méritos y Oposición canalizadas desde la DTH ante la Autoridad Nominadora.
</t>
    </r>
    <r>
      <rPr>
        <b/>
        <sz val="9"/>
        <color rgb="FF000000"/>
        <rFont val="Century Schoolbook"/>
        <family val="1"/>
      </rPr>
      <t xml:space="preserve">4.- </t>
    </r>
    <r>
      <rPr>
        <sz val="10"/>
        <color rgb="FF000000"/>
        <rFont val="Arial Narrow"/>
        <family val="2"/>
      </rPr>
      <t>Elaborar el Proceso de Elaboración de Acciones de Personal.</t>
    </r>
  </si>
  <si>
    <r>
      <rPr>
        <b/>
        <sz val="9"/>
        <color rgb="FF000000"/>
        <rFont val="Century Schoolbook"/>
        <family val="1"/>
      </rPr>
      <t>1.-</t>
    </r>
    <r>
      <rPr>
        <sz val="10"/>
        <color rgb="FF000000"/>
        <rFont val="Arial Narrow"/>
        <family val="2"/>
      </rPr>
      <t xml:space="preserve"> Reporte del estado de
Ejecución de los Procesos de
contratación y/o concursos de
méritos y oposición (LOSEP) para el ingreso de personal registrados.
</t>
    </r>
  </si>
  <si>
    <t>* Ing. Liliana Campoverde Muñoz,
  Jefe de Gestión del Talento Humano
* Lic. Erwin Cevallos Onofre,
  Supervisor de Gestión del Talento Humano
* Ing. Viviana Mendoza Ramia,
* ing. Xavier Chávez Arciniegas,
* Ing. Ana Satán Moreira,
* Ing. Walter Correa Anchundia,
* Lic. Rocío Espinoza González,
* Ing. Lourdes Zhiminaycela Pacheco,
  Analistas de Gestión del Talento Humano</t>
  </si>
  <si>
    <r>
      <rPr>
        <sz val="10"/>
        <color rgb="FF000000"/>
        <rFont val="Arial Narrow"/>
        <family val="2"/>
      </rPr>
      <t xml:space="preserve">Resmas de papel de </t>
    </r>
    <r>
      <rPr>
        <sz val="10"/>
        <color rgb="FF000000"/>
        <rFont val="Century Schoolbook"/>
        <family val="1"/>
      </rPr>
      <t>75</t>
    </r>
    <r>
      <rPr>
        <sz val="10"/>
        <color rgb="FF000000"/>
        <rFont val="Arial Narrow"/>
        <family val="2"/>
      </rPr>
      <t xml:space="preserve"> gr.</t>
    </r>
  </si>
  <si>
    <r>
      <rPr>
        <sz val="10"/>
        <color rgb="FF000000"/>
        <rFont val="Arial Narrow"/>
        <family val="2"/>
      </rPr>
      <t>Tinta para impresora EPSON WF - C</t>
    </r>
    <r>
      <rPr>
        <sz val="10"/>
        <color rgb="FF000000"/>
        <rFont val="Century Schoolbook"/>
        <family val="1"/>
      </rPr>
      <t>5790</t>
    </r>
    <r>
      <rPr>
        <sz val="10"/>
        <color rgb="FF000000"/>
        <rFont val="Arial Narrow"/>
        <family val="2"/>
      </rPr>
      <t xml:space="preserve"> Series (Network) negro preto R</t>
    </r>
    <r>
      <rPr>
        <sz val="10"/>
        <color rgb="FF000000"/>
        <rFont val="Century Schoolbook"/>
        <family val="1"/>
      </rPr>
      <t>04</t>
    </r>
    <r>
      <rPr>
        <sz val="10"/>
        <color rgb="FF000000"/>
        <rFont val="Arial Narrow"/>
        <family val="2"/>
      </rPr>
      <t>X</t>
    </r>
  </si>
  <si>
    <r>
      <rPr>
        <sz val="10"/>
        <color rgb="FF000000"/>
        <rFont val="Arial Narrow"/>
        <family val="2"/>
      </rPr>
      <t>Tinta para impresora EPSONWF - C</t>
    </r>
    <r>
      <rPr>
        <sz val="10"/>
        <color rgb="FF000000"/>
        <rFont val="Century Schoolbook"/>
        <family val="1"/>
      </rPr>
      <t>5790</t>
    </r>
    <r>
      <rPr>
        <sz val="10"/>
        <color rgb="FF000000"/>
        <rFont val="Arial Narrow"/>
        <family val="2"/>
      </rPr>
      <t xml:space="preserve"> Series (Network)amarillo amareto R</t>
    </r>
    <r>
      <rPr>
        <sz val="10"/>
        <color rgb="FF000000"/>
        <rFont val="Century Schoolbook"/>
        <family val="1"/>
      </rPr>
      <t>04</t>
    </r>
    <r>
      <rPr>
        <sz val="10"/>
        <color rgb="FF000000"/>
        <rFont val="Arial Narrow"/>
        <family val="2"/>
      </rPr>
      <t>L</t>
    </r>
  </si>
  <si>
    <r>
      <rPr>
        <sz val="10"/>
        <color rgb="FF000000"/>
        <rFont val="Arial Narrow"/>
        <family val="2"/>
      </rPr>
      <t>Tinta para impresora EPSONWF - C</t>
    </r>
    <r>
      <rPr>
        <sz val="10"/>
        <color rgb="FF000000"/>
        <rFont val="Century Schoolbook"/>
        <family val="1"/>
      </rPr>
      <t>5790</t>
    </r>
    <r>
      <rPr>
        <sz val="10"/>
        <color rgb="FF000000"/>
        <rFont val="Arial Narrow"/>
        <family val="2"/>
      </rPr>
      <t xml:space="preserve"> Series (Network) magenta R</t>
    </r>
    <r>
      <rPr>
        <sz val="10"/>
        <color rgb="FF000000"/>
        <rFont val="Century Schoolbook"/>
        <family val="1"/>
      </rPr>
      <t>04</t>
    </r>
    <r>
      <rPr>
        <sz val="10"/>
        <color rgb="FF000000"/>
        <rFont val="Arial Narrow"/>
        <family val="2"/>
      </rPr>
      <t>L</t>
    </r>
  </si>
  <si>
    <r>
      <rPr>
        <sz val="10"/>
        <color rgb="FF000000"/>
        <rFont val="Arial Narrow"/>
        <family val="2"/>
      </rPr>
      <t>Tinta para impresora EPSONWF - C</t>
    </r>
    <r>
      <rPr>
        <sz val="10"/>
        <color rgb="FF000000"/>
        <rFont val="Century Schoolbook"/>
        <family val="1"/>
      </rPr>
      <t>5790</t>
    </r>
    <r>
      <rPr>
        <sz val="10"/>
        <color rgb="FF000000"/>
        <rFont val="Arial Narrow"/>
        <family val="2"/>
      </rPr>
      <t xml:space="preserve"> Series (Network) Cuab/Ciano R</t>
    </r>
    <r>
      <rPr>
        <sz val="10"/>
        <color rgb="FF000000"/>
        <rFont val="Century Schoolbook"/>
        <family val="1"/>
      </rPr>
      <t>04</t>
    </r>
    <r>
      <rPr>
        <sz val="10"/>
        <color rgb="FF000000"/>
        <rFont val="Arial Narrow"/>
        <family val="2"/>
      </rPr>
      <t>L</t>
    </r>
  </si>
  <si>
    <r>
      <rPr>
        <b/>
        <sz val="9"/>
        <color rgb="FF000000"/>
        <rFont val="Century Schoolbook"/>
        <family val="1"/>
      </rPr>
      <t>2.-</t>
    </r>
    <r>
      <rPr>
        <sz val="10"/>
        <color rgb="FF000000"/>
        <rFont val="Arial Narrow"/>
        <family val="2"/>
      </rPr>
      <t xml:space="preserve"> Ejecutar los requerimientos de cambios en los contratos y/o acciones de personal.</t>
    </r>
  </si>
  <si>
    <t>Requerimientos de cambios en los contratos y/o acciones de personal ejecutados.</t>
  </si>
  <si>
    <t>N° de procesos de contratos y/o acciones por cambios ejecutados y registrados.</t>
  </si>
  <si>
    <r>
      <rPr>
        <b/>
        <sz val="9"/>
        <color rgb="FF000000"/>
        <rFont val="Century Schoolbook"/>
        <family val="1"/>
      </rPr>
      <t>1.-</t>
    </r>
    <r>
      <rPr>
        <sz val="10"/>
        <color rgb="FF000000"/>
        <rFont val="Arial Narrow"/>
        <family val="2"/>
      </rPr>
      <t xml:space="preserve"> Receptar de la documentación sustento para trámite de modificación canalizada desde la Dirección.
</t>
    </r>
    <r>
      <rPr>
        <b/>
        <sz val="9"/>
        <color rgb="FF000000"/>
        <rFont val="Century Schoolbook"/>
        <family val="1"/>
      </rPr>
      <t>2.-</t>
    </r>
    <r>
      <rPr>
        <sz val="10"/>
        <color rgb="FF000000"/>
        <rFont val="Arial Narrow"/>
        <family val="2"/>
      </rPr>
      <t xml:space="preserve"> Registrar el reajuste de la disponibilidad económica, en caso de requerirlo.
</t>
    </r>
    <r>
      <rPr>
        <b/>
        <sz val="9"/>
        <color rgb="FF000000"/>
        <rFont val="Century Schoolbook"/>
        <family val="1"/>
      </rPr>
      <t>3.-</t>
    </r>
    <r>
      <rPr>
        <sz val="10"/>
        <color rgb="FF000000"/>
        <rFont val="Arial Narrow"/>
        <family val="2"/>
      </rPr>
      <t xml:space="preserve"> Elaborar del nuevo contrato y/o acción. de ser el caso y registrarlo.
</t>
    </r>
    <r>
      <rPr>
        <b/>
        <sz val="9"/>
        <color rgb="FF000000"/>
        <rFont val="Century Schoolbook"/>
        <family val="1"/>
      </rPr>
      <t>4.-</t>
    </r>
    <r>
      <rPr>
        <sz val="10"/>
        <color rgb="FF000000"/>
        <rFont val="Arial Narrow"/>
        <family val="2"/>
      </rPr>
      <t xml:space="preserve"> Realizar los Avisos de entrada y/o salida al IESS según corresponda.</t>
    </r>
  </si>
  <si>
    <r>
      <rPr>
        <b/>
        <sz val="9"/>
        <color rgb="FF000000"/>
        <rFont val="Century Schoolbook"/>
        <family val="1"/>
      </rPr>
      <t>1.-</t>
    </r>
    <r>
      <rPr>
        <sz val="10"/>
        <color rgb="FF000000"/>
        <rFont val="Arial Narrow"/>
        <family val="2"/>
      </rPr>
      <t xml:space="preserve"> Reporte de procesos de modificaciones a los
contratos y/o acciones de personal.</t>
    </r>
  </si>
  <si>
    <t>* Ing. Liliana Campoverde Muñoz,
  Jefe de Gestión del Talento Humano
* Lic. Erwin Cevallos Onofre,
* Ing. María Pacheco Carvajal,
  Supervisores de Gestión del Talento Humano
* Ing. Viviana Mendoza Ramia,
* Ing. Xavier Chávez Arciniega,
* Ing. Ana Satán Moreira,
* Ing. Walter Correa Anchundia,
* Lic. Rocío Espinoza González,
* Ing. Lourdes Zhiminaycela Pacheco,
  Analistas de Gestión del Talento Humano</t>
  </si>
  <si>
    <r>
      <rPr>
        <b/>
        <sz val="9"/>
        <color rgb="FF000000"/>
        <rFont val="Century Schoolbook"/>
        <family val="1"/>
      </rPr>
      <t>3.-</t>
    </r>
    <r>
      <rPr>
        <sz val="10"/>
        <color rgb="FF000000"/>
        <rFont val="Arial Narrow"/>
        <family val="2"/>
      </rPr>
      <t xml:space="preserve"> Supervisar el registro de asistencia (todos los regímenes laborales) y permanencia de personal (LOSEP, Código de Trabajo).</t>
    </r>
  </si>
  <si>
    <t>Registro de asistencia (todos los regímenes laborales) y permanencia de personal (LOSEP, Código de Trabajo), supervisado.</t>
  </si>
  <si>
    <t>N° de procesos realizados inherentes al registro de la asistencia y la permanencia de personal ejecutados y supervisados.</t>
  </si>
  <si>
    <r>
      <rPr>
        <b/>
        <sz val="9"/>
        <color rgb="FF000000"/>
        <rFont val="Century Schoolbook"/>
        <family val="1"/>
      </rPr>
      <t>1)</t>
    </r>
    <r>
      <rPr>
        <sz val="10"/>
        <color rgb="FF000000"/>
        <rFont val="Arial Narrow"/>
        <family val="2"/>
      </rPr>
      <t xml:space="preserve"> PERSONAL DOCENTE - REGISTROS DE ASISTENCIA Y PERMANENCIA
</t>
    </r>
    <r>
      <rPr>
        <b/>
        <sz val="9"/>
        <color rgb="FF000000"/>
        <rFont val="Century Schoolbook"/>
        <family val="1"/>
      </rPr>
      <t>1.-</t>
    </r>
    <r>
      <rPr>
        <sz val="10"/>
        <color rgb="FF000000"/>
        <rFont val="Arial Narrow"/>
        <family val="2"/>
      </rPr>
      <t xml:space="preserve"> Receptar notificación de documentación sustento de justificaciones canalizadas desde la Dirección TH.
</t>
    </r>
    <r>
      <rPr>
        <b/>
        <sz val="9"/>
        <color rgb="FF000000"/>
        <rFont val="Century Schoolbook"/>
        <family val="1"/>
      </rPr>
      <t>2.-</t>
    </r>
    <r>
      <rPr>
        <sz val="10"/>
        <color rgb="FF000000"/>
        <rFont val="Arial Narrow"/>
        <family val="2"/>
      </rPr>
      <t xml:space="preserve"> Ingresar horario de labores al sistema del reloj biométrico y descargar archivos de los relojes.
</t>
    </r>
    <r>
      <rPr>
        <b/>
        <sz val="9"/>
        <color rgb="FF000000"/>
        <rFont val="Century Schoolbook"/>
        <family val="1"/>
      </rPr>
      <t>3.-</t>
    </r>
    <r>
      <rPr>
        <sz val="10"/>
        <color rgb="FF000000"/>
        <rFont val="Arial Narrow"/>
        <family val="2"/>
      </rPr>
      <t xml:space="preserve"> Analizar y registrar en el sistema para obtener la generación del reporte de asistencia consolidado.
</t>
    </r>
    <r>
      <rPr>
        <b/>
        <sz val="9"/>
        <color rgb="FF000000"/>
        <rFont val="Century Schoolbook"/>
        <family val="1"/>
      </rPr>
      <t>4.-</t>
    </r>
    <r>
      <rPr>
        <sz val="10"/>
        <color rgb="FF000000"/>
        <rFont val="Arial Narrow"/>
        <family val="2"/>
      </rPr>
      <t xml:space="preserve"> Realizar el proceso de coactivas.
</t>
    </r>
    <r>
      <rPr>
        <b/>
        <sz val="9"/>
        <color rgb="FF000000"/>
        <rFont val="Century Schoolbook"/>
        <family val="1"/>
      </rPr>
      <t>5.-</t>
    </r>
    <r>
      <rPr>
        <sz val="10"/>
        <color rgb="FF000000"/>
        <rFont val="Arial Narrow"/>
        <family val="2"/>
      </rPr>
      <t xml:space="preserve"> Supervisar y/o monitorear la permanencia de personal, según requerimiento DTH y presentar informe de cumplimiento o novedades.
</t>
    </r>
    <r>
      <rPr>
        <b/>
        <sz val="9"/>
        <color rgb="FF000000"/>
        <rFont val="Century Schoolbook"/>
        <family val="1"/>
      </rPr>
      <t>2)</t>
    </r>
    <r>
      <rPr>
        <sz val="10"/>
        <color rgb="FF000000"/>
        <rFont val="Arial Narrow"/>
        <family val="2"/>
      </rPr>
      <t xml:space="preserve"> PERSONAL NO DOCENTE - REGISTROS DE ASISTENCIA Y PERMANENCIA
</t>
    </r>
    <r>
      <rPr>
        <b/>
        <sz val="9"/>
        <color rgb="FF000000"/>
        <rFont val="Century Schoolbook"/>
        <family val="1"/>
      </rPr>
      <t>1.-</t>
    </r>
    <r>
      <rPr>
        <sz val="10"/>
        <color rgb="FF000000"/>
        <rFont val="Arial Narrow"/>
        <family val="2"/>
      </rPr>
      <t xml:space="preserve"> Receptar y registrar horarios y justificaciones del Personal no docente, para consolidación de nóminas e información de informes para pago al personal no docente, por diferentes rubros de: Alimentación y Transporte del Personal (Código de Trabajo); para pago de Horas Suplementarias y/o extraordinarias de personal autorizado (LOSEP y Código de Trabajo), previa autorización de la Autoridad competente; de Cargas Familiares (Código de Trabajo).
</t>
    </r>
    <r>
      <rPr>
        <b/>
        <sz val="9"/>
        <color rgb="FF000000"/>
        <rFont val="Century Schoolbook"/>
        <family val="1"/>
      </rPr>
      <t>2.-</t>
    </r>
    <r>
      <rPr>
        <sz val="10"/>
        <color rgb="FF000000"/>
        <rFont val="Arial Narrow"/>
        <family val="2"/>
      </rPr>
      <t xml:space="preserve"> Supervisar y/o monitorear del buen uso del uniforme institucional y/o la permanencia del personal, según requerimiento, previo disposición canalizada desde la Dirección.</t>
    </r>
  </si>
  <si>
    <r>
      <rPr>
        <b/>
        <sz val="9"/>
        <color rgb="FF000000"/>
        <rFont val="Century Schoolbook"/>
        <family val="1"/>
      </rPr>
      <t>1.-</t>
    </r>
    <r>
      <rPr>
        <sz val="10"/>
        <color rgb="FF000000"/>
        <rFont val="Arial Narrow"/>
        <family val="2"/>
      </rPr>
      <t xml:space="preserve"> Reporte consolidado de Registro de la asistencia y de la
permanencia de personal.</t>
    </r>
  </si>
  <si>
    <t>* Ing. Liliana Campoverde Muñoz,
  Jefe de Gestión del Talento Humano
* Lic. Erwin Cevallos Onofre,
* Ing. María Pacheco Carvajal,
  Supervisores de Gestión del Talento Humano
* Lic. Rocío Espinoza González,
  Analistas de Gestión del Talento Humano</t>
  </si>
  <si>
    <r>
      <rPr>
        <b/>
        <sz val="9"/>
        <color rgb="FF000000"/>
        <rFont val="Century Schoolbook"/>
        <family val="1"/>
      </rPr>
      <t>4.-</t>
    </r>
    <r>
      <rPr>
        <b/>
        <sz val="10"/>
        <color rgb="FF000000"/>
        <rFont val="Arial Narrow"/>
        <family val="2"/>
      </rPr>
      <t xml:space="preserve"> </t>
    </r>
    <r>
      <rPr>
        <sz val="10"/>
        <color rgb="FF000000"/>
        <rFont val="Arial Narrow"/>
        <family val="2"/>
      </rPr>
      <t>Realizar la actualización de información en el sistema del ente rector del Control Fiscal, para efecto de validación de las declaraciones juramentadas patrimoniales de los servidores.</t>
    </r>
  </si>
  <si>
    <t>Actualización de información en el sistema del ente rector del Control Fiscal, para efecto de validación de las declaraciones juramentadas patrimoniales de los servidores, efectuada.</t>
  </si>
  <si>
    <t>N° de actualizaciones de información en el sistema del ente rector del Control Fiscal, sobre validación de las declaraciones juramentadas patrimoniales.</t>
  </si>
  <si>
    <r>
      <rPr>
        <sz val="10"/>
        <color rgb="FF000000"/>
        <rFont val="Arial Narrow"/>
        <family val="2"/>
      </rPr>
      <t xml:space="preserve">PROCESO DE REGISTRO EN EL SISTEMA DE CONTRALORIA LAS DECLARACIONES JURAMENTADAS
</t>
    </r>
    <r>
      <rPr>
        <b/>
        <sz val="9"/>
        <color rgb="FF000000"/>
        <rFont val="Century Schoolbook"/>
        <family val="1"/>
      </rPr>
      <t>1.-</t>
    </r>
    <r>
      <rPr>
        <sz val="10"/>
        <color rgb="FF000000"/>
        <rFont val="Arial Narrow"/>
        <family val="2"/>
      </rPr>
      <t xml:space="preserve"> Validar las declaraciones juramentadas de bienes en la Plataforma de la Contraloría General del Estado. Por inicio, fin de gestión y periódicas.
</t>
    </r>
    <r>
      <rPr>
        <b/>
        <sz val="9"/>
        <color rgb="FF000000"/>
        <rFont val="Century Schoolbook"/>
        <family val="1"/>
      </rPr>
      <t>2.-</t>
    </r>
    <r>
      <rPr>
        <sz val="10"/>
        <color rgb="FF000000"/>
        <rFont val="Arial Narrow"/>
        <family val="2"/>
      </rPr>
      <t xml:space="preserve"> Elaborar el Reporte mensual de declaraciones juramentadas de bienes en la plataforma de la CGE. Por inicio, fin de gestión y periódicas y carga del mismo.</t>
    </r>
  </si>
  <si>
    <r>
      <rPr>
        <b/>
        <sz val="9"/>
        <color rgb="FF000000"/>
        <rFont val="Century Schoolbook"/>
        <family val="1"/>
      </rPr>
      <t>1.-</t>
    </r>
    <r>
      <rPr>
        <sz val="10"/>
        <color rgb="FF000000"/>
        <rFont val="Arial Narrow"/>
        <family val="2"/>
      </rPr>
      <t xml:space="preserve"> Reporte del estado de la actualización de información en el sistema del ente rector del Control Fiscal, para efecto de validación de las declaraciones juramentadas patrimoniales de los servidores.</t>
    </r>
  </si>
  <si>
    <t>* Ing. Liliana Campoverde Muñoz,
  Jefe de Gestión del Talento Humano
* Ing. Ana Satán Moreira,
  Analista de Gestión del Talento Humano</t>
  </si>
  <si>
    <r>
      <rPr>
        <b/>
        <sz val="9"/>
        <color rgb="FF000000"/>
        <rFont val="Century Schoolbook"/>
        <family val="1"/>
      </rPr>
      <t>5.-</t>
    </r>
    <r>
      <rPr>
        <sz val="10"/>
        <color rgb="FF000000"/>
        <rFont val="Arial Narrow"/>
        <family val="2"/>
      </rPr>
      <t xml:space="preserve"> Registrar y/o actualizar los expedientes del personal respecto del ingreso, desvinculación y otros cambios de su situación laboral, en físico y digital.</t>
    </r>
  </si>
  <si>
    <t>Expedientes del personal respecto del ingreso, desvinculación y otros cambios de su situación laboral; organizados y/o actualizados.</t>
  </si>
  <si>
    <t>N° de servidores ingresados y/o actualizados en expedientes.</t>
  </si>
  <si>
    <r>
      <rPr>
        <b/>
        <sz val="9"/>
        <color rgb="FF000000"/>
        <rFont val="Century Schoolbook"/>
        <family val="1"/>
      </rPr>
      <t>1)</t>
    </r>
    <r>
      <rPr>
        <sz val="10"/>
        <color rgb="FF000000"/>
        <rFont val="Arial Narrow"/>
        <family val="2"/>
      </rPr>
      <t xml:space="preserve"> PROCESO EXPEDIENTES FISICO y DIGITAL ACTUALIZADOS
</t>
    </r>
    <r>
      <rPr>
        <b/>
        <sz val="9"/>
        <color rgb="FF000000"/>
        <rFont val="Century Schoolbook"/>
        <family val="1"/>
      </rPr>
      <t>1.-</t>
    </r>
    <r>
      <rPr>
        <sz val="10"/>
        <color rgb="FF000000"/>
        <rFont val="Arial Narrow"/>
        <family val="2"/>
      </rPr>
      <t xml:space="preserve"> Clasificar, Depurar, organizar y archivar la documentación en los expedientes del personal de la UTMACH.
</t>
    </r>
    <r>
      <rPr>
        <b/>
        <sz val="9"/>
        <color rgb="FF000000"/>
        <rFont val="Century Schoolbook"/>
        <family val="1"/>
      </rPr>
      <t>2.-</t>
    </r>
    <r>
      <rPr>
        <sz val="10"/>
        <color rgb="FF000000"/>
        <rFont val="Arial Narrow"/>
        <family val="2"/>
      </rPr>
      <t xml:space="preserve"> Elaborar Certificaciones laborales del personal requirente, con sustento al expediente.
</t>
    </r>
    <r>
      <rPr>
        <b/>
        <sz val="9"/>
        <color rgb="FF000000"/>
        <rFont val="Century Schoolbook"/>
        <family val="1"/>
      </rPr>
      <t>2)</t>
    </r>
    <r>
      <rPr>
        <sz val="10"/>
        <color rgb="FF000000"/>
        <rFont val="Arial Narrow"/>
        <family val="2"/>
      </rPr>
      <t xml:space="preserve"> SISTEMA INFORMATICO INSTITUCIONAL SIUTMACH
</t>
    </r>
    <r>
      <rPr>
        <b/>
        <sz val="9"/>
        <color rgb="FF000000"/>
        <rFont val="Century Schoolbook"/>
        <family val="1"/>
      </rPr>
      <t>1.-</t>
    </r>
    <r>
      <rPr>
        <sz val="10"/>
        <color rgb="FF000000"/>
        <rFont val="Arial Narrow"/>
        <family val="2"/>
      </rPr>
      <t xml:space="preserve"> Crear y asignar del currículo de servidores nuevos y pasantes; activar e inactivar puestos, en el sistema SIUTMACH.
</t>
    </r>
    <r>
      <rPr>
        <b/>
        <sz val="9"/>
        <color rgb="FF000000"/>
        <rFont val="Century Schoolbook"/>
        <family val="1"/>
      </rPr>
      <t>2.-</t>
    </r>
    <r>
      <rPr>
        <sz val="10"/>
        <color rgb="FF000000"/>
        <rFont val="Arial Narrow"/>
        <family val="2"/>
      </rPr>
      <t xml:space="preserve"> Ingresar y actualizar datos personales, instrucción, formal, trayectoria laboral de los servidores en el sistema.</t>
    </r>
  </si>
  <si>
    <r>
      <rPr>
        <b/>
        <sz val="9"/>
        <color rgb="FF000000"/>
        <rFont val="Century Schoolbook"/>
        <family val="1"/>
      </rPr>
      <t>1.-</t>
    </r>
    <r>
      <rPr>
        <sz val="10"/>
        <color rgb="FF000000"/>
        <rFont val="Arial Narrow"/>
        <family val="2"/>
      </rPr>
      <t xml:space="preserve"> Reporte consolidado de Registro y actualización de los expedientes del personal respecto del ingreso, desvinculación y otros cambios de su situación laboral, en físico y digital, según corresponda. Además el registro en el sistema informático institucional y/o del ente rector del trabajo.</t>
    </r>
  </si>
  <si>
    <t>* Ing. Liliana Campoverde Muñoz,
  Jefe de Gestión del Talento Humano
* Ing. Ana Satán Moreira,
* Ing. Lourdes Zhiminaycela Pacheco,
  Analistas de Gestión del Talento Humano</t>
  </si>
  <si>
    <r>
      <rPr>
        <sz val="10"/>
        <color rgb="FF000000"/>
        <rFont val="Arial Narrow"/>
        <family val="2"/>
      </rPr>
      <t xml:space="preserve">Grapas </t>
    </r>
    <r>
      <rPr>
        <sz val="10"/>
        <color rgb="FF000000"/>
        <rFont val="Century Schoolbook"/>
        <family val="1"/>
      </rPr>
      <t>26/6</t>
    </r>
    <r>
      <rPr>
        <sz val="10"/>
        <color rgb="FF000000"/>
        <rFont val="Arial Narrow"/>
        <family val="2"/>
      </rPr>
      <t xml:space="preserve"> Caja </t>
    </r>
    <r>
      <rPr>
        <sz val="10"/>
        <color rgb="FF000000"/>
        <rFont val="Century Schoolbook"/>
        <family val="1"/>
      </rPr>
      <t>5000</t>
    </r>
    <r>
      <rPr>
        <sz val="10"/>
        <color rgb="FF000000"/>
        <rFont val="Arial Narrow"/>
        <family val="2"/>
      </rPr>
      <t xml:space="preserve"> unidades</t>
    </r>
  </si>
  <si>
    <t>Folder colgante varios colores</t>
  </si>
  <si>
    <r>
      <rPr>
        <b/>
        <sz val="9"/>
        <color rgb="FF000000"/>
        <rFont val="Century Schoolbook"/>
        <family val="1"/>
      </rPr>
      <t xml:space="preserve">6.- </t>
    </r>
    <r>
      <rPr>
        <sz val="10"/>
        <color rgb="FF000000"/>
        <rFont val="Arial Narrow"/>
        <family val="2"/>
      </rPr>
      <t>Planificar y controlar la ejecución de las vacaciones del personal, en caso de la LOES, la aplicación es vinculante según calendario aprobado previa intervención de instancias académicas.</t>
    </r>
  </si>
  <si>
    <t>Planificación Anual de Vacaciones personal efectuada y controlada.</t>
  </si>
  <si>
    <t>N° de Procesos de Ejecución de las vacaciones del personal planificada y controlada.</t>
  </si>
  <si>
    <r>
      <rPr>
        <b/>
        <sz val="9"/>
        <color rgb="FF000000"/>
        <rFont val="Century Schoolbook"/>
        <family val="1"/>
      </rPr>
      <t>1)</t>
    </r>
    <r>
      <rPr>
        <sz val="10"/>
        <color rgb="FF000000"/>
        <rFont val="Arial Narrow"/>
        <family val="2"/>
      </rPr>
      <t xml:space="preserve"> PROCESO PLAN Y EJECUCIÓN ANUAL DE VACACIONES
</t>
    </r>
    <r>
      <rPr>
        <b/>
        <sz val="9"/>
        <color rgb="FF000000"/>
        <rFont val="Century Schoolbook"/>
        <family val="1"/>
      </rPr>
      <t>1.-</t>
    </r>
    <r>
      <rPr>
        <sz val="10"/>
        <color rgb="FF000000"/>
        <rFont val="Arial Narrow"/>
        <family val="2"/>
      </rPr>
      <t xml:space="preserve"> Elaborar Plan de Vacaciones, en consolidación con la información requerida a otras unidades.
</t>
    </r>
    <r>
      <rPr>
        <b/>
        <sz val="9"/>
        <color rgb="FF000000"/>
        <rFont val="Century Schoolbook"/>
        <family val="1"/>
      </rPr>
      <t>2.-</t>
    </r>
    <r>
      <rPr>
        <sz val="10"/>
        <color rgb="FF000000"/>
        <rFont val="Arial Narrow"/>
        <family val="2"/>
      </rPr>
      <t xml:space="preserve"> Aplicar el Plan mediante el control de marcaciones y/o consolidación de registros manuales de los servidores.
</t>
    </r>
    <r>
      <rPr>
        <b/>
        <sz val="9"/>
        <color rgb="FF000000"/>
        <rFont val="Century Schoolbook"/>
        <family val="1"/>
      </rPr>
      <t>3.-</t>
    </r>
    <r>
      <rPr>
        <sz val="10"/>
        <color rgb="FF000000"/>
        <rFont val="Arial Narrow"/>
        <family val="2"/>
      </rPr>
      <t xml:space="preserve"> Elaborar Acciones de personal por vacaciones, en los casos que se requiera, autorizadas por modificaciones fuera del calendario establecido, previo notificación desde la Dirección.
</t>
    </r>
    <r>
      <rPr>
        <b/>
        <sz val="9"/>
        <color rgb="FF000000"/>
        <rFont val="Century Schoolbook"/>
        <family val="1"/>
      </rPr>
      <t>4.-</t>
    </r>
    <r>
      <rPr>
        <sz val="10"/>
        <color rgb="FF000000"/>
        <rFont val="Arial Narrow"/>
        <family val="2"/>
      </rPr>
      <t xml:space="preserve"> Realizar Informes para Liquidación de vacaciones del personal NO TITULAR que se desvincula definitivamente de la UTMACH, en concordancia con las directrices del Ministerio de Finanzas.(CODIGO DE TRABAJO-LOSEP-LOES).</t>
    </r>
  </si>
  <si>
    <r>
      <rPr>
        <b/>
        <sz val="9"/>
        <color rgb="FF000000"/>
        <rFont val="Century Schoolbook"/>
        <family val="1"/>
      </rPr>
      <t>1.-</t>
    </r>
    <r>
      <rPr>
        <sz val="10"/>
        <color rgb="FF000000"/>
        <rFont val="Arial Narrow"/>
        <family val="2"/>
      </rPr>
      <t xml:space="preserve"> Reporte de la Ejecución de vacaciones del personal.</t>
    </r>
  </si>
  <si>
    <r>
      <rPr>
        <b/>
        <sz val="9"/>
        <color rgb="FF000000"/>
        <rFont val="Century Schoolbook"/>
        <family val="1"/>
      </rPr>
      <t>7.-</t>
    </r>
    <r>
      <rPr>
        <sz val="10"/>
        <color rgb="FF000000"/>
        <rFont val="Arial Narrow"/>
        <family val="2"/>
      </rPr>
      <t xml:space="preserve"> Coordinar los procesos de desvinculación de personal.</t>
    </r>
  </si>
  <si>
    <t>Procesos de desvinculación de personal, coordinados.</t>
  </si>
  <si>
    <t>N° de procesos de desvinculación de personal coordinados.</t>
  </si>
  <si>
    <r>
      <rPr>
        <sz val="10"/>
        <color rgb="FF000000"/>
        <rFont val="Arial Narrow"/>
        <family val="2"/>
      </rPr>
      <t xml:space="preserve">PROCESO PLAN DE DESVINCULACION
</t>
    </r>
    <r>
      <rPr>
        <b/>
        <sz val="9"/>
        <color rgb="FF000000"/>
        <rFont val="Century Schoolbook"/>
        <family val="1"/>
      </rPr>
      <t>1.-</t>
    </r>
    <r>
      <rPr>
        <sz val="10"/>
        <color rgb="FF000000"/>
        <rFont val="Arial Narrow"/>
        <family val="2"/>
      </rPr>
      <t xml:space="preserve"> Consolidar los requisitos en aplicación al Proceso del Plan Institucional de Retiro Voluntario y Obligatorio con fines de Jubilación, aprobado por instancias superiores.
</t>
    </r>
    <r>
      <rPr>
        <b/>
        <sz val="9"/>
        <color rgb="FF000000"/>
        <rFont val="Century Schoolbook"/>
        <family val="1"/>
      </rPr>
      <t>2.-</t>
    </r>
    <r>
      <rPr>
        <sz val="10"/>
        <color rgb="FF000000"/>
        <rFont val="Arial Narrow"/>
        <family val="2"/>
      </rPr>
      <t xml:space="preserve"> Realizar las actas de finiquito (CODIGO DE TRABAJO).
</t>
    </r>
    <r>
      <rPr>
        <b/>
        <sz val="9"/>
        <color rgb="FF000000"/>
        <rFont val="Century Schoolbook"/>
        <family val="1"/>
      </rPr>
      <t>3.-</t>
    </r>
    <r>
      <rPr>
        <sz val="10"/>
        <color rgb="FF000000"/>
        <rFont val="Arial Narrow"/>
        <family val="2"/>
      </rPr>
      <t xml:space="preserve"> Elaborar acciones de personal por desvinculación de personal titular LOSEP Y LOES).
</t>
    </r>
    <r>
      <rPr>
        <b/>
        <sz val="9"/>
        <color rgb="FF000000"/>
        <rFont val="Century Schoolbook"/>
        <family val="1"/>
      </rPr>
      <t>4.-</t>
    </r>
    <r>
      <rPr>
        <sz val="10"/>
        <color rgb="FF000000"/>
        <rFont val="Arial Narrow"/>
        <family val="2"/>
      </rPr>
      <t xml:space="preserve"> Efectuar informes para pago de indemnización de tiempo de servicio en la UTMACH y otras instituciones del sector público de todos los regímenes.
</t>
    </r>
    <r>
      <rPr>
        <b/>
        <sz val="9"/>
        <color rgb="FF000000"/>
        <rFont val="Century Schoolbook"/>
        <family val="1"/>
      </rPr>
      <t>5.-</t>
    </r>
    <r>
      <rPr>
        <sz val="10"/>
        <color rgb="FF000000"/>
        <rFont val="Arial Narrow"/>
        <family val="2"/>
      </rPr>
      <t xml:space="preserve"> Elaborar informes del promedio de horas de docencia durante el tiempo de servicio en la UTMACH (LOES).
</t>
    </r>
    <r>
      <rPr>
        <b/>
        <sz val="9"/>
        <color rgb="FF000000"/>
        <rFont val="Century Schoolbook"/>
        <family val="1"/>
      </rPr>
      <t>6.-</t>
    </r>
    <r>
      <rPr>
        <sz val="10"/>
        <color rgb="FF000000"/>
        <rFont val="Arial Narrow"/>
        <family val="2"/>
      </rPr>
      <t xml:space="preserve"> Realizar informes para liquidación de vacaciones del personal titular que se desvincula definitivamente (CODIGO DE TRABAJO, LOSEP Y LOES).
</t>
    </r>
    <r>
      <rPr>
        <b/>
        <sz val="9"/>
        <color rgb="FF000000"/>
        <rFont val="Century Schoolbook"/>
        <family val="1"/>
      </rPr>
      <t>7.-</t>
    </r>
    <r>
      <rPr>
        <sz val="10"/>
        <color rgb="FF000000"/>
        <rFont val="Arial Narrow"/>
        <family val="2"/>
      </rPr>
      <t xml:space="preserve"> Elaborar informes para pago por desahucio (CODIGO DE TRABAJO).
</t>
    </r>
    <r>
      <rPr>
        <b/>
        <sz val="9"/>
        <color rgb="FF000000"/>
        <rFont val="Century Schoolbook"/>
        <family val="1"/>
      </rPr>
      <t>8.-</t>
    </r>
    <r>
      <rPr>
        <sz val="10"/>
        <color rgb="FF000000"/>
        <rFont val="Arial Narrow"/>
        <family val="2"/>
      </rPr>
      <t xml:space="preserve"> Elaborar avisos de salida al IESS del personal cesante.</t>
    </r>
  </si>
  <si>
    <r>
      <rPr>
        <b/>
        <sz val="9"/>
        <color rgb="FF000000"/>
        <rFont val="Century Schoolbook"/>
        <family val="1"/>
      </rPr>
      <t>1.-</t>
    </r>
    <r>
      <rPr>
        <sz val="10"/>
        <color rgb="FF000000"/>
        <rFont val="Arial Narrow"/>
        <family val="2"/>
      </rPr>
      <t xml:space="preserve"> Informe semestral de los procesos de desvinculación de personal.</t>
    </r>
  </si>
  <si>
    <t>* Ing. Liliana Campoverde Muñoz,
  Jefe de Gestión del Talento Humano
* Lic. Erwin Cevallos Onofre,
* Ing. María Pacheco Carvajal,
  Supervisores de Gestión del Talento Humano
* Ing. Viviana Mendoza Ramia,
* Ing. Xavier Chávez Arciniegas,
* Ing. Ana Satán Moreira,
* Ing. Walter Correa Anchundia,
* Lic. Rocío Espinoza González,
* Ing. Lourdes Zhiminaycela Pacheco,
  Analistas de Gestión del Talento Humano</t>
  </si>
  <si>
    <r>
      <rPr>
        <b/>
        <sz val="9"/>
        <color rgb="FF000000"/>
        <rFont val="Century Schoolbook"/>
        <family val="1"/>
      </rPr>
      <t>8.-</t>
    </r>
    <r>
      <rPr>
        <b/>
        <sz val="10"/>
        <color rgb="FF000000"/>
        <rFont val="Arial Narrow"/>
        <family val="2"/>
      </rPr>
      <t xml:space="preserve"> </t>
    </r>
    <r>
      <rPr>
        <sz val="10"/>
        <color rgb="FF000000"/>
        <rFont val="Arial Narrow"/>
        <family val="2"/>
      </rPr>
      <t>Coordinar el proceso de aplicación de las resoluciones adoptadas por el máximo órgano colegiado superior, relacionado con sanciones impuestas por faltas disciplinarias a los servidores de la UTMACH.</t>
    </r>
  </si>
  <si>
    <t>Proceso de aplicación de las resoluciones adoptadas por el máximo órgano colegiado superior, relacionado con sanciones impuestas por faltas disciplinarias a los servidores de la UTMACH, coordinado.</t>
  </si>
  <si>
    <t>N° de sanciones disciplinarias ejecutadas mediante acciones de personal.</t>
  </si>
  <si>
    <r>
      <rPr>
        <sz val="10"/>
        <color rgb="FF000000"/>
        <rFont val="Arial Narrow"/>
        <family val="2"/>
      </rPr>
      <t xml:space="preserve">PROCESO SANCIONES 
</t>
    </r>
    <r>
      <rPr>
        <b/>
        <sz val="9"/>
        <color rgb="FF000000"/>
        <rFont val="Century Schoolbook"/>
        <family val="1"/>
      </rPr>
      <t>1.-</t>
    </r>
    <r>
      <rPr>
        <sz val="10"/>
        <color rgb="FF000000"/>
        <rFont val="Arial Narrow"/>
        <family val="2"/>
      </rPr>
      <t xml:space="preserve"> Receptar de la documentación sustento de la ejecución de la sanción de personal canalizada desde la Dirección.
</t>
    </r>
    <r>
      <rPr>
        <b/>
        <sz val="9"/>
        <color rgb="FF000000"/>
        <rFont val="Century Schoolbook"/>
        <family val="1"/>
      </rPr>
      <t>2.-</t>
    </r>
    <r>
      <rPr>
        <sz val="10"/>
        <color rgb="FF000000"/>
        <rFont val="Arial Narrow"/>
        <family val="2"/>
      </rPr>
      <t xml:space="preserve"> Solicitar a la Secretaría General informe si la sanción ha sido ejecutoriada.
</t>
    </r>
    <r>
      <rPr>
        <b/>
        <sz val="9"/>
        <color rgb="FF000000"/>
        <rFont val="Century Schoolbook"/>
        <family val="1"/>
      </rPr>
      <t>3.-</t>
    </r>
    <r>
      <rPr>
        <sz val="10"/>
        <color rgb="FF000000"/>
        <rFont val="Arial Narrow"/>
        <family val="2"/>
      </rPr>
      <t xml:space="preserve"> Consolidar la información con respuesta de lo antes solicitado.
</t>
    </r>
    <r>
      <rPr>
        <b/>
        <sz val="9"/>
        <color rgb="FF000000"/>
        <rFont val="Century Schoolbook"/>
        <family val="1"/>
      </rPr>
      <t>4.-</t>
    </r>
    <r>
      <rPr>
        <sz val="10"/>
        <color rgb="FF000000"/>
        <rFont val="Arial Narrow"/>
        <family val="2"/>
      </rPr>
      <t xml:space="preserve"> Registrar respuesta de Secretaría General cuando ha sido ejecutoriada la sanción impuesta.
</t>
    </r>
    <r>
      <rPr>
        <b/>
        <sz val="9"/>
        <color rgb="FF000000"/>
        <rFont val="Century Schoolbook"/>
        <family val="1"/>
      </rPr>
      <t>5.-</t>
    </r>
    <r>
      <rPr>
        <sz val="10"/>
        <color rgb="FF000000"/>
        <rFont val="Arial Narrow"/>
        <family val="2"/>
      </rPr>
      <t xml:space="preserve"> Elaborar la acción de personal por sanción y registro.
</t>
    </r>
    <r>
      <rPr>
        <b/>
        <sz val="9"/>
        <color rgb="FF000000"/>
        <rFont val="Century Schoolbook"/>
        <family val="1"/>
      </rPr>
      <t>6.-</t>
    </r>
    <r>
      <rPr>
        <sz val="10"/>
        <color rgb="FF000000"/>
        <rFont val="Arial Narrow"/>
        <family val="2"/>
      </rPr>
      <t xml:space="preserve"> Alimentar la Matriz de Sanciones UTMACH.
</t>
    </r>
    <r>
      <rPr>
        <b/>
        <sz val="9"/>
        <color rgb="FF000000"/>
        <rFont val="Century Schoolbook"/>
        <family val="1"/>
      </rPr>
      <t>7.-</t>
    </r>
    <r>
      <rPr>
        <sz val="10"/>
        <color rgb="FF000000"/>
        <rFont val="Arial Narrow"/>
        <family val="2"/>
      </rPr>
      <t xml:space="preserve"> Registrar en el Sistema Biométrico para control de la sanción vs asistencia del personal.</t>
    </r>
  </si>
  <si>
    <r>
      <rPr>
        <b/>
        <sz val="9"/>
        <color rgb="FF000000"/>
        <rFont val="Century Schoolbook"/>
        <family val="1"/>
      </rPr>
      <t>1.-</t>
    </r>
    <r>
      <rPr>
        <sz val="10"/>
        <color rgb="FF000000"/>
        <rFont val="Arial Narrow"/>
        <family val="2"/>
      </rPr>
      <t xml:space="preserve"> Reporte de acciones de personal emitidas para aplicación de las resoluciones adoptadas por el máximo órgano colegiado
superior, relacionado con
sanciones impuestas por faltas
disciplinarias a los servidores de la UTMACH.</t>
    </r>
  </si>
  <si>
    <t>* Ing. Liliana Campoverde Muñoz,
  Jefe de Gestión del Talento Humano
* Lic. Erwin Cevallos Onofre,
* Ing. María Pacheco Carvajal,
  Supervisores de Gestión del Talento Humano
* Ing. Viviana Mendoza Ramia,
* Ing. Xavier Chávez Arciniegas,
* Ing. Ana Satán Moreira,
* Lic. Rocío Espinoza González,
* Ing. Lourdes Zhiminaycela Pacheco,
  Analistas de Gestión del Talento Humano</t>
  </si>
  <si>
    <r>
      <rPr>
        <b/>
        <sz val="9"/>
        <color rgb="FF000000"/>
        <rFont val="Century Schoolbook"/>
        <family val="1"/>
      </rPr>
      <t>9.-</t>
    </r>
    <r>
      <rPr>
        <sz val="10"/>
        <color rgb="FF000000"/>
        <rFont val="Arial Narrow"/>
        <family val="2"/>
      </rPr>
      <t xml:space="preserve"> Emitir los Informes técnicos relacionados con permisos, licencias, comisiones de servicios, vacaciones, y demás procesos que se lleven a cabo en la Unidad de Gestión de Talento Humano.</t>
    </r>
  </si>
  <si>
    <t>Informes técnicos relacionados con permisos, licencias, comisiones de servicios, vacaciones, y demás procesos que se lleven a cabo en la Unidad de Gestión de Talento Humano emitidos.</t>
  </si>
  <si>
    <t>N° de Informes Técnicos por permisos, licencias en general y demás requerimientos atendidos.</t>
  </si>
  <si>
    <r>
      <rPr>
        <b/>
        <sz val="9"/>
        <color rgb="FF000000"/>
        <rFont val="Century Schoolbook"/>
        <family val="1"/>
      </rPr>
      <t>1)</t>
    </r>
    <r>
      <rPr>
        <sz val="10"/>
        <color rgb="FF000000"/>
        <rFont val="Arial Narrow"/>
        <family val="2"/>
      </rPr>
      <t xml:space="preserve"> PROCESO INFORMES TECNICOS DE ANTECEDENTES SOLICITADOS (NO LEGALES) RELACIONADOS CON PERMISOS, LICENCIAS, COMISIONES DE SERVICIOS, VACACIONES 
</t>
    </r>
    <r>
      <rPr>
        <b/>
        <sz val="9"/>
        <color rgb="FF000000"/>
        <rFont val="Century Schoolbook"/>
        <family val="1"/>
      </rPr>
      <t>1.-</t>
    </r>
    <r>
      <rPr>
        <sz val="10"/>
        <color rgb="FF000000"/>
        <rFont val="Arial Narrow"/>
        <family val="2"/>
      </rPr>
      <t xml:space="preserve"> Receptar la petición cuando lo requiera desde la Dirección TH.
</t>
    </r>
    <r>
      <rPr>
        <b/>
        <sz val="9"/>
        <color rgb="FF000000"/>
        <rFont val="Century Schoolbook"/>
        <family val="1"/>
      </rPr>
      <t>2.-</t>
    </r>
    <r>
      <rPr>
        <sz val="10"/>
        <color rgb="FF000000"/>
        <rFont val="Arial Narrow"/>
        <family val="2"/>
      </rPr>
      <t xml:space="preserve"> Analizar los Antecedentes.
</t>
    </r>
    <r>
      <rPr>
        <b/>
        <sz val="9"/>
        <color rgb="FF000000"/>
        <rFont val="Century Schoolbook"/>
        <family val="1"/>
      </rPr>
      <t>3.-</t>
    </r>
    <r>
      <rPr>
        <sz val="10"/>
        <color rgb="FF000000"/>
        <rFont val="Arial Narrow"/>
        <family val="2"/>
      </rPr>
      <t xml:space="preserve"> Elaborar informe Técnico de Antecedentes solicitado desde la Dirección.
</t>
    </r>
    <r>
      <rPr>
        <b/>
        <sz val="9"/>
        <color rgb="FF000000"/>
        <rFont val="Century Schoolbook"/>
        <family val="1"/>
      </rPr>
      <t>2)</t>
    </r>
    <r>
      <rPr>
        <sz val="10"/>
        <color rgb="FF000000"/>
        <rFont val="Arial Narrow"/>
        <family val="2"/>
      </rPr>
      <t xml:space="preserve"> PROCESO ACCIONES DE PERSONAL
</t>
    </r>
    <r>
      <rPr>
        <b/>
        <sz val="9"/>
        <color rgb="FF000000"/>
        <rFont val="Century Schoolbook"/>
        <family val="1"/>
      </rPr>
      <t>1.-</t>
    </r>
    <r>
      <rPr>
        <sz val="10"/>
        <color rgb="FF000000"/>
        <rFont val="Arial Narrow"/>
        <family val="2"/>
      </rPr>
      <t xml:space="preserve"> Receptar la autorización para elaborar la acción de personal canalizada desde la Dirección.
</t>
    </r>
    <r>
      <rPr>
        <b/>
        <sz val="9"/>
        <color rgb="FF000000"/>
        <rFont val="Century Schoolbook"/>
        <family val="1"/>
      </rPr>
      <t xml:space="preserve">2.- </t>
    </r>
    <r>
      <rPr>
        <sz val="10"/>
        <color rgb="FF000000"/>
        <rFont val="Arial Narrow"/>
        <family val="2"/>
      </rPr>
      <t>Elaborar acción de personal.</t>
    </r>
  </si>
  <si>
    <r>
      <rPr>
        <b/>
        <sz val="9"/>
        <color rgb="FF000000"/>
        <rFont val="Century Schoolbook"/>
        <family val="1"/>
      </rPr>
      <t>1.-</t>
    </r>
    <r>
      <rPr>
        <sz val="10"/>
        <color rgb="FF000000"/>
        <rFont val="Arial Narrow"/>
        <family val="2"/>
      </rPr>
      <t xml:space="preserve"> Reporte de informes técnicos
relacionados con permisos,
licencias, comisiones de servicios, vacaciones, y demás procesos que se lleven a cabo en la unidad de Gestión de Talento Humano.
</t>
    </r>
  </si>
  <si>
    <t>Tinta correctora tipo esfero</t>
  </si>
  <si>
    <r>
      <rPr>
        <b/>
        <sz val="9"/>
        <color rgb="FF000000"/>
        <rFont val="Century Schoolbook"/>
        <family val="1"/>
      </rPr>
      <t>10.-</t>
    </r>
    <r>
      <rPr>
        <sz val="10"/>
        <color rgb="FF000000"/>
        <rFont val="Arial Narrow"/>
        <family val="2"/>
      </rPr>
      <t xml:space="preserve"> Emitir la información relacionada con el Talento Humano, solicitados por organismos externo que rigen a la institución.</t>
    </r>
  </si>
  <si>
    <t>Información relacionada con el Talento Humano, solicitada por organismos externos que rigen a la institución en el área de competencia, emitidos.</t>
  </si>
  <si>
    <t>N° de Procesos solicitados por organismos externos atendidos.</t>
  </si>
  <si>
    <r>
      <rPr>
        <b/>
        <sz val="9"/>
        <color rgb="FF000000"/>
        <rFont val="Century Schoolbook"/>
        <family val="1"/>
      </rPr>
      <t>1)</t>
    </r>
    <r>
      <rPr>
        <sz val="10"/>
        <color rgb="FF000000"/>
        <rFont val="Arial Narrow"/>
        <family val="2"/>
      </rPr>
      <t xml:space="preserve"> </t>
    </r>
    <r>
      <rPr>
        <u/>
        <sz val="10"/>
        <color rgb="FF000000"/>
        <rFont val="Arial Narrow"/>
        <family val="2"/>
      </rPr>
      <t>PARTICIPACION EN PROCESO para ingreso de información al PAC</t>
    </r>
    <r>
      <rPr>
        <sz val="10"/>
        <color rgb="FF000000"/>
        <rFont val="Arial Narrow"/>
        <family val="2"/>
      </rPr>
      <t xml:space="preserve"> bajo la Dirección de Talento Humano
</t>
    </r>
    <r>
      <rPr>
        <b/>
        <sz val="9"/>
        <color rgb="FF000000"/>
        <rFont val="Century Schoolbook"/>
        <family val="1"/>
      </rPr>
      <t>2)</t>
    </r>
    <r>
      <rPr>
        <sz val="10"/>
        <color rgb="FF000000"/>
        <rFont val="Arial Narrow"/>
        <family val="2"/>
      </rPr>
      <t xml:space="preserve"> </t>
    </r>
    <r>
      <rPr>
        <u/>
        <sz val="10"/>
        <color rgb="FF000000"/>
        <rFont val="Arial Narrow"/>
        <family val="2"/>
      </rPr>
      <t>PROCESO SISTEMA INFORMATICO EXTERNO/ SIITH MDT EN AREA DE COMPETENCIA</t>
    </r>
    <r>
      <rPr>
        <sz val="10"/>
        <color rgb="FF000000"/>
        <rFont val="Arial Narrow"/>
        <family val="2"/>
      </rPr>
      <t xml:space="preserve">
</t>
    </r>
    <r>
      <rPr>
        <b/>
        <sz val="9"/>
        <color rgb="FF000000"/>
        <rFont val="Century Schoolbook"/>
        <family val="1"/>
      </rPr>
      <t>1.-</t>
    </r>
    <r>
      <rPr>
        <sz val="10"/>
        <color rgb="FF000000"/>
        <rFont val="Arial Narrow"/>
        <family val="2"/>
      </rPr>
      <t xml:space="preserve"> Ingresar datos personales, familiares e instrucción formal de los servidores en la plataforma del MDT.
</t>
    </r>
    <r>
      <rPr>
        <b/>
        <sz val="9"/>
        <color rgb="FF000000"/>
        <rFont val="Century Schoolbook"/>
        <family val="1"/>
      </rPr>
      <t>2.-</t>
    </r>
    <r>
      <rPr>
        <sz val="10"/>
        <color rgb="FF000000"/>
        <rFont val="Arial Narrow"/>
        <family val="2"/>
      </rPr>
      <t xml:space="preserve"> Vincular y actualizar a los servidores, a la institución en caso de existir en el sistema en la plataforma del MDT.
</t>
    </r>
    <r>
      <rPr>
        <b/>
        <sz val="9"/>
        <color rgb="FF000000"/>
        <rFont val="Century Schoolbook"/>
        <family val="1"/>
      </rPr>
      <t>3.-</t>
    </r>
    <r>
      <rPr>
        <sz val="10"/>
        <color rgb="FF000000"/>
        <rFont val="Arial Narrow"/>
        <family val="2"/>
      </rPr>
      <t xml:space="preserve"> Desvincular servidores por movimientos de renuncias, jubilaciones, visto bueno en la plataforma del MDT.
</t>
    </r>
    <r>
      <rPr>
        <b/>
        <sz val="9"/>
        <color rgb="FF000000"/>
        <rFont val="Century Schoolbook"/>
        <family val="1"/>
      </rPr>
      <t>4.-</t>
    </r>
    <r>
      <rPr>
        <sz val="10"/>
        <color rgb="FF000000"/>
        <rFont val="Arial Narrow"/>
        <family val="2"/>
      </rPr>
      <t xml:space="preserve"> Enlazar los puestos.
</t>
    </r>
    <r>
      <rPr>
        <b/>
        <sz val="9"/>
        <color rgb="FF000000"/>
        <rFont val="Century Schoolbook"/>
        <family val="1"/>
      </rPr>
      <t>3)</t>
    </r>
    <r>
      <rPr>
        <sz val="10"/>
        <color rgb="FF000000"/>
        <rFont val="Arial Narrow"/>
        <family val="2"/>
      </rPr>
      <t xml:space="preserve"> </t>
    </r>
    <r>
      <rPr>
        <u/>
        <sz val="10"/>
        <color rgb="FF000000"/>
        <rFont val="Arial Narrow"/>
        <family val="2"/>
      </rPr>
      <t>Otras Matrices que soliciten Organismos Externos en Área de Competencias.</t>
    </r>
  </si>
  <si>
    <r>
      <rPr>
        <b/>
        <sz val="9"/>
        <color rgb="FF000000"/>
        <rFont val="Century Schoolbook"/>
        <family val="1"/>
      </rPr>
      <t>1.-</t>
    </r>
    <r>
      <rPr>
        <sz val="10"/>
        <color rgb="FF000000"/>
        <rFont val="Arial Narrow"/>
        <family val="2"/>
      </rPr>
      <t xml:space="preserve"> Reporte de Cumplimiento de
carga de información relacionada
con el Talento Humano o matrices solicitados por organismos externos que rigen a la institución.</t>
    </r>
  </si>
  <si>
    <t>Lápiz hb con goma caja 12 unidades</t>
  </si>
  <si>
    <t>Mouse Pad con apoya muñeca de Gel</t>
  </si>
  <si>
    <r>
      <rPr>
        <b/>
        <sz val="9"/>
        <color rgb="FF000000"/>
        <rFont val="Century Schoolbook"/>
        <family val="1"/>
      </rPr>
      <t>11.-</t>
    </r>
    <r>
      <rPr>
        <sz val="10"/>
        <color rgb="FF000000"/>
        <rFont val="Arial Narrow"/>
        <family val="2"/>
      </rPr>
      <t xml:space="preserve"> Presentar la Planificación Operativa Anual y Evaluación de la Planificación Operativa Anual.</t>
    </r>
  </si>
  <si>
    <t>N° de Planificaciones Operativas Anuales y evaluaciones de la planificación operativa anual, presentadas.</t>
  </si>
  <si>
    <r>
      <rPr>
        <b/>
        <sz val="9"/>
        <color rgb="FF000000"/>
        <rFont val="Century Schoolbook"/>
        <family val="1"/>
      </rPr>
      <t>1.-</t>
    </r>
    <r>
      <rPr>
        <sz val="10"/>
        <color rgb="FF000000"/>
        <rFont val="Arial Narrow"/>
        <family val="2"/>
      </rPr>
      <t xml:space="preserve"> Detectar necesidades.
</t>
    </r>
    <r>
      <rPr>
        <b/>
        <sz val="9"/>
        <color rgb="FF000000"/>
        <rFont val="Century Schoolbook"/>
        <family val="1"/>
      </rPr>
      <t>2.-</t>
    </r>
    <r>
      <rPr>
        <sz val="10"/>
        <color rgb="FF000000"/>
        <rFont val="Arial Narrow"/>
        <family val="2"/>
      </rPr>
      <t xml:space="preserve"> Elaborar el POA de acuerdo a las directrices emitidas.
</t>
    </r>
    <r>
      <rPr>
        <b/>
        <sz val="9"/>
        <color rgb="FF000000"/>
        <rFont val="Century Schoolbook"/>
        <family val="1"/>
      </rPr>
      <t xml:space="preserve">3.- </t>
    </r>
    <r>
      <rPr>
        <sz val="10"/>
        <color rgb="FF000000"/>
        <rFont val="Arial Narrow"/>
        <family val="2"/>
      </rPr>
      <t xml:space="preserve">Efectuar las evaluaciones del POA.
</t>
    </r>
    <r>
      <rPr>
        <b/>
        <sz val="9"/>
        <color rgb="FF000000"/>
        <rFont val="Century Schoolbook"/>
        <family val="1"/>
      </rPr>
      <t>4.-</t>
    </r>
    <r>
      <rPr>
        <sz val="10"/>
        <color rgb="FF000000"/>
        <rFont val="Arial Narrow"/>
        <family val="2"/>
      </rPr>
      <t xml:space="preserve"> Preparar y cargar evidencias del POA en la carpeta asignada a la Unidad en google drive u otra.</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</si>
  <si>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 xml:space="preserve">2.- </t>
    </r>
    <r>
      <rPr>
        <sz val="10"/>
        <color rgb="FF000000"/>
        <rFont val="Arial Narrow"/>
        <family val="2"/>
      </rPr>
      <t xml:space="preserve">Evaluación del POA I Semestre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 Operativo Anual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POA II Semestre </t>
    </r>
    <r>
      <rPr>
        <sz val="10"/>
        <color rgb="FF000000"/>
        <rFont val="Century Schoolbook"/>
        <family val="1"/>
      </rPr>
      <t>2022.</t>
    </r>
  </si>
  <si>
    <t>* Ing. Liliana Campoverde Muñoz,
  Jefe de Gestión del Talento Humano (POA)
EVAL POA:
* Lic. Erwin Cevallos Onofre,
* Ing. María Pacheco Carvajal,
  Supervisores de Gestión del Talento Humano
* Ing. Viviana Mendoza Ramia,
* Ing. Xavier Chávez Arciniegas,
* Ing. Ana Satán Moreira,
* Ing. Walter Correa Anchundia,
* Lic. Rocío Espinoza González,
* Ing. Lourdes Zhiminaycela Pacheco,
  Analistas de Gestión del Talento Humano</t>
  </si>
  <si>
    <r>
      <rPr>
        <b/>
        <sz val="9"/>
        <color rgb="FF000000"/>
        <rFont val="Century Schoolbook"/>
        <family val="1"/>
      </rPr>
      <t>12.-</t>
    </r>
    <r>
      <rPr>
        <sz val="10"/>
        <color rgb="FF000000"/>
        <rFont val="Arial Narrow"/>
        <family val="2"/>
      </rPr>
      <t xml:space="preserve"> Organizar el Archivo de Gestión.</t>
    </r>
  </si>
  <si>
    <r>
      <rPr>
        <b/>
        <sz val="9"/>
        <color rgb="FF000000"/>
        <rFont val="Century Schoolbook"/>
        <family val="1"/>
      </rPr>
      <t>1.-</t>
    </r>
    <r>
      <rPr>
        <sz val="10"/>
        <color rgb="FF000000"/>
        <rFont val="Arial Narrow"/>
        <family val="2"/>
      </rPr>
      <t xml:space="preserve"> Seleccionar la documentación para su depuración.
</t>
    </r>
    <r>
      <rPr>
        <b/>
        <sz val="9"/>
        <color rgb="FF000000"/>
        <rFont val="Century Schoolbook"/>
        <family val="1"/>
      </rPr>
      <t>2.-</t>
    </r>
    <r>
      <rPr>
        <sz val="10"/>
        <color rgb="FF000000"/>
        <rFont val="Arial Narrow"/>
        <family val="2"/>
      </rPr>
      <t xml:space="preserve"> Organizar las carpetas.
</t>
    </r>
    <r>
      <rPr>
        <b/>
        <sz val="9"/>
        <color rgb="FF000000"/>
        <rFont val="Century Schoolbook"/>
        <family val="1"/>
      </rPr>
      <t>3.-</t>
    </r>
    <r>
      <rPr>
        <sz val="10"/>
        <color rgb="FF000000"/>
        <rFont val="Arial Narrow"/>
        <family val="2"/>
      </rPr>
      <t xml:space="preserve"> Describir la documentación según la norma ISAD-G.
</t>
    </r>
    <r>
      <rPr>
        <b/>
        <sz val="9"/>
        <color rgb="FF000000"/>
        <rFont val="Century Schoolbook"/>
        <family val="1"/>
      </rPr>
      <t>4.-</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</si>
  <si>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</si>
  <si>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 Ing. Liliana Campoverde Muñoz,
  Jefe de Gestión del Talento Humano
* Lic. Erwin Cevallos Onofre,
 * Ing. María del Cisne Pacheco Carvajal
  Supervisor de Gestión del Talento Humano ..
* Lic. Rocío Espinoza González,
* Ing. Ana Satán Moreira,
* Ing. Lourdes Zhiminaycela Pacheco,
* Ing. Viviana Mendoza Ramia, (CONSOLIDACIÓN)           
* Ing. Xavier Chávez,
  Analistas de Gestión del Talento Humano</t>
  </si>
  <si>
    <r>
      <rPr>
        <sz val="10"/>
        <color rgb="FF000000"/>
        <rFont val="Arial Narrow"/>
        <family val="2"/>
      </rPr>
      <t xml:space="preserve">Archivador de cartón plegable lomo </t>
    </r>
    <r>
      <rPr>
        <sz val="10"/>
        <color rgb="FF000000"/>
        <rFont val="Century Schoolbook"/>
        <family val="1"/>
      </rPr>
      <t>16</t>
    </r>
    <r>
      <rPr>
        <sz val="10"/>
        <color rgb="FF000000"/>
        <rFont val="Arial Narrow"/>
        <family val="2"/>
      </rPr>
      <t xml:space="preserve"> cms N° </t>
    </r>
    <r>
      <rPr>
        <sz val="10"/>
        <color rgb="FF000000"/>
        <rFont val="Century Schoolbook"/>
        <family val="1"/>
      </rPr>
      <t>3</t>
    </r>
  </si>
  <si>
    <t>UNIDAD DE DESARROLLO DEL TALENTO HUMANO</t>
  </si>
  <si>
    <r>
      <rPr>
        <b/>
        <sz val="10"/>
        <color rgb="FFFF0000"/>
        <rFont val="Arial Narrow"/>
        <family val="2"/>
      </rPr>
      <t>METAS OPERATIVAS</t>
    </r>
    <r>
      <rPr>
        <b/>
        <sz val="9"/>
        <color rgb="FF000000"/>
        <rFont val="Century Schoolbook"/>
        <family val="1"/>
      </rPr>
      <t xml:space="preserve">
1.-</t>
    </r>
    <r>
      <rPr>
        <b/>
        <sz val="10"/>
        <color rgb="FF000000"/>
        <rFont val="Arial Narrow"/>
        <family val="2"/>
      </rPr>
      <t xml:space="preserve"> </t>
    </r>
    <r>
      <rPr>
        <sz val="10"/>
        <color rgb="FF000000"/>
        <rFont val="Arial Narrow"/>
        <family val="2"/>
      </rPr>
      <t>Coordinar la Planificación anual de capacitación del personal administrativo perteneciente a la Ley Orgánica de Servicio Público y trabajadores amparados bajo el régimen de Código de Trabajo.</t>
    </r>
  </si>
  <si>
    <t>Planificación anual de capacitación del personal administrativo perteneciente a la Ley Orgánica de Servicio Público y trabajadores amparados bajo el régimen de Código de Trabajo, coordinada.</t>
  </si>
  <si>
    <t>N° de Planes de Capacitación de los servidores amparados por la Ley Orgánica del Servicio Publico y Código del Trabajo, coordinados.</t>
  </si>
  <si>
    <r>
      <rPr>
        <b/>
        <sz val="9"/>
        <color rgb="FF000000"/>
        <rFont val="Century Schoolbook"/>
        <family val="1"/>
      </rPr>
      <t>1.-</t>
    </r>
    <r>
      <rPr>
        <sz val="10"/>
        <color rgb="FF000000"/>
        <rFont val="Arial Narrow"/>
        <family val="2"/>
      </rPr>
      <t xml:space="preserve"> Coordinar la elaboración y envío de los formularios para la detección de las necesidades de capacitación.
</t>
    </r>
    <r>
      <rPr>
        <b/>
        <sz val="9"/>
        <color rgb="FF000000"/>
        <rFont val="Century Schoolbook"/>
        <family val="1"/>
      </rPr>
      <t>2.-</t>
    </r>
    <r>
      <rPr>
        <sz val="10"/>
        <color rgb="FF000000"/>
        <rFont val="Arial Narrow"/>
        <family val="2"/>
      </rPr>
      <t xml:space="preserve"> Elaborar el reporte de necesidades de capacitación.
</t>
    </r>
    <r>
      <rPr>
        <b/>
        <sz val="9"/>
        <color rgb="FF000000"/>
        <rFont val="Century Schoolbook"/>
        <family val="1"/>
      </rPr>
      <t>3.-</t>
    </r>
    <r>
      <rPr>
        <sz val="10"/>
        <color rgb="FF000000"/>
        <rFont val="Arial Narrow"/>
        <family val="2"/>
      </rPr>
      <t xml:space="preserve"> Elaborar la propuesta del Plan Anual de Capacitación del personal administrativo y trabajadores.</t>
    </r>
  </si>
  <si>
    <r>
      <rPr>
        <b/>
        <sz val="9"/>
        <color rgb="FF000000"/>
        <rFont val="Century Schoolbook"/>
        <family val="1"/>
      </rPr>
      <t>1.-</t>
    </r>
    <r>
      <rPr>
        <sz val="10"/>
        <color rgb="FF000000"/>
        <rFont val="Arial Narrow"/>
        <family val="2"/>
      </rPr>
      <t xml:space="preserve"> Plan Anual de Capacitación de los servidores amparados por la Ley Orgánica del Servicio Público y Código del Trabajo.
</t>
    </r>
    <r>
      <rPr>
        <b/>
        <sz val="9"/>
        <color rgb="FF000000"/>
        <rFont val="Century Schoolbook"/>
        <family val="1"/>
      </rPr>
      <t>2.-</t>
    </r>
    <r>
      <rPr>
        <sz val="10"/>
        <color rgb="FF000000"/>
        <rFont val="Arial Narrow"/>
        <family val="2"/>
      </rPr>
      <t xml:space="preserve"> Resolución de Consejo Universitario de aprobación del Plan de Capacitación de los servidores amparados por la Ley Orgánica del Servicio Público y Código del Trabajo.</t>
    </r>
  </si>
  <si>
    <t>* Ab. Mariuxi Apolo Silva,
  Directora de Talento Humano
* Ing. Rina Loayza Ramírez,
  Jefe de Desarrollo del Talento Humano
* Ing. Verónica Delgado Bermeo,
  Analista de Desarrollo del Talento Humano</t>
  </si>
  <si>
    <t>530612 0701 002</t>
  </si>
  <si>
    <t>Capacitación a Servidores Públicos</t>
  </si>
  <si>
    <t>Capacitación a Servidores Públicos de la UTMACH</t>
  </si>
  <si>
    <r>
      <rPr>
        <b/>
        <sz val="9"/>
        <color rgb="FF000000"/>
        <rFont val="Century Schoolbook"/>
        <family val="1"/>
      </rPr>
      <t>2.-</t>
    </r>
    <r>
      <rPr>
        <sz val="10"/>
        <color rgb="FF000000"/>
        <rFont val="Arial Narrow"/>
        <family val="2"/>
      </rPr>
      <t xml:space="preserve"> Supervisar la ejecución del Plan Anual de Capacitación de los servidores administrativos y de servicio de la UTMACH.</t>
    </r>
  </si>
  <si>
    <t>Seguimiento y evaluación de la ejecución de la planificación anual de capacitación del personal, efectuada.</t>
  </si>
  <si>
    <t xml:space="preserve">N° de Cursos del Plan de Capacitación de los Servidores amparados por la Ley Orgánica del Servicio Público y Código del Trabajo, ejecutados. </t>
  </si>
  <si>
    <r>
      <rPr>
        <b/>
        <sz val="9"/>
        <color rgb="FF000000"/>
        <rFont val="Century Schoolbook"/>
        <family val="1"/>
      </rPr>
      <t>1.-</t>
    </r>
    <r>
      <rPr>
        <sz val="10"/>
        <color rgb="FF000000"/>
        <rFont val="Arial Narrow"/>
        <family val="2"/>
      </rPr>
      <t xml:space="preserve"> Preparar la logística de los eventos.
</t>
    </r>
    <r>
      <rPr>
        <b/>
        <sz val="9"/>
        <color rgb="FF000000"/>
        <rFont val="Century Schoolbook"/>
        <family val="1"/>
      </rPr>
      <t>2.-</t>
    </r>
    <r>
      <rPr>
        <sz val="10"/>
        <color rgb="FF000000"/>
        <rFont val="Arial Narrow"/>
        <family val="2"/>
      </rPr>
      <t xml:space="preserve"> Notificar a los servidores designados a los eventos de capacitación.
</t>
    </r>
    <r>
      <rPr>
        <b/>
        <sz val="9"/>
        <color rgb="FF000000"/>
        <rFont val="Century Schoolbook"/>
        <family val="1"/>
      </rPr>
      <t>3.-</t>
    </r>
    <r>
      <rPr>
        <sz val="10"/>
        <color rgb="FF000000"/>
        <rFont val="Arial Narrow"/>
        <family val="2"/>
      </rPr>
      <t xml:space="preserve"> Evaluar los Eventos de capacitación.
</t>
    </r>
    <r>
      <rPr>
        <b/>
        <sz val="9"/>
        <color rgb="FF000000"/>
        <rFont val="Century Schoolbook"/>
        <family val="1"/>
      </rPr>
      <t>4.-</t>
    </r>
    <r>
      <rPr>
        <sz val="10"/>
        <color rgb="FF000000"/>
        <rFont val="Arial Narrow"/>
        <family val="2"/>
      </rPr>
      <t xml:space="preserve"> Realizar informes de ejecución de los eventos de capacitación.
</t>
    </r>
    <r>
      <rPr>
        <b/>
        <sz val="9"/>
        <color rgb="FF000000"/>
        <rFont val="Century Schoolbook"/>
        <family val="1"/>
      </rPr>
      <t>5.-</t>
    </r>
    <r>
      <rPr>
        <sz val="10"/>
        <color rgb="FF000000"/>
        <rFont val="Arial Narrow"/>
        <family val="2"/>
      </rPr>
      <t xml:space="preserve"> Efectuar informes de impacto de capacitación.</t>
    </r>
  </si>
  <si>
    <r>
      <rPr>
        <b/>
        <sz val="9"/>
        <color rgb="FF000000"/>
        <rFont val="Century Schoolbook"/>
        <family val="1"/>
      </rPr>
      <t>1.-</t>
    </r>
    <r>
      <rPr>
        <sz val="10"/>
        <color rgb="FF000000"/>
        <rFont val="Arial Narrow"/>
        <family val="2"/>
      </rPr>
      <t xml:space="preserve"> Informes de ejecución de los eventos de capacitación.</t>
    </r>
  </si>
  <si>
    <t>Sillas ergonómicas</t>
  </si>
  <si>
    <r>
      <rPr>
        <sz val="10"/>
        <color rgb="FF000000"/>
        <rFont val="Arial Narrow"/>
        <family val="2"/>
      </rPr>
      <t xml:space="preserve">Pizarra líquida pedestal </t>
    </r>
    <r>
      <rPr>
        <sz val="10"/>
        <color rgb="FF000000"/>
        <rFont val="Century Schoolbook"/>
        <family val="1"/>
      </rPr>
      <t>200</t>
    </r>
    <r>
      <rPr>
        <sz val="10"/>
        <color rgb="FF000000"/>
        <rFont val="Arial Narrow"/>
        <family val="2"/>
      </rPr>
      <t xml:space="preserve"> cm x </t>
    </r>
    <r>
      <rPr>
        <sz val="10"/>
        <color rgb="FF000000"/>
        <rFont val="Century Schoolbook"/>
        <family val="1"/>
      </rPr>
      <t>120</t>
    </r>
    <r>
      <rPr>
        <sz val="10"/>
        <color rgb="FF000000"/>
        <rFont val="Arial Narrow"/>
        <family val="2"/>
      </rPr>
      <t xml:space="preserve"> cm</t>
    </r>
  </si>
  <si>
    <r>
      <rPr>
        <b/>
        <sz val="9"/>
        <color rgb="FF000000"/>
        <rFont val="Century Schoolbook"/>
        <family val="1"/>
      </rPr>
      <t>3.-</t>
    </r>
    <r>
      <rPr>
        <b/>
        <sz val="10"/>
        <color rgb="FF000000"/>
        <rFont val="Arial Narrow"/>
        <family val="2"/>
      </rPr>
      <t xml:space="preserve"> </t>
    </r>
    <r>
      <rPr>
        <sz val="10"/>
        <color rgb="FF000000"/>
        <rFont val="Arial Narrow"/>
        <family val="2"/>
      </rPr>
      <t>Coordinar la Planificación anual de apoyo institucional para formación de los servidores administrativos de la UTMACH.</t>
    </r>
  </si>
  <si>
    <t>Planificación anual de apoyo institucional para formación de los servidores administrativos de la UTMACH, coordinada.</t>
  </si>
  <si>
    <t>N° de Planes de Apoyo Institucional para formación de servidores administrativos, coordinados.</t>
  </si>
  <si>
    <r>
      <rPr>
        <b/>
        <sz val="9"/>
        <color rgb="FF000000"/>
        <rFont val="Century Schoolbook"/>
        <family val="1"/>
      </rPr>
      <t>1.-</t>
    </r>
    <r>
      <rPr>
        <sz val="10"/>
        <color rgb="FF000000"/>
        <rFont val="Arial Narrow"/>
        <family val="2"/>
      </rPr>
      <t xml:space="preserve"> Coordinar con la Directora de Talento Humano, el envío de circulares a servidores sobre plan.
</t>
    </r>
    <r>
      <rPr>
        <b/>
        <sz val="9"/>
        <color rgb="FF000000"/>
        <rFont val="Century Schoolbook"/>
        <family val="1"/>
      </rPr>
      <t>2.-</t>
    </r>
    <r>
      <rPr>
        <sz val="10"/>
        <color rgb="FF000000"/>
        <rFont val="Arial Narrow"/>
        <family val="2"/>
      </rPr>
      <t xml:space="preserve"> Elaborar la propuesta del Plan Anual de apoyo institucional tipo A, previo análisis de la documentación por parte de la Comisión.</t>
    </r>
  </si>
  <si>
    <r>
      <rPr>
        <b/>
        <sz val="9"/>
        <color rgb="FF000000"/>
        <rFont val="Century Schoolbook"/>
        <family val="1"/>
      </rPr>
      <t>1.-</t>
    </r>
    <r>
      <rPr>
        <sz val="10"/>
        <color rgb="FF000000"/>
        <rFont val="Arial Narrow"/>
        <family val="2"/>
      </rPr>
      <t xml:space="preserve"> Plan Anual de Apoyo Institucional Económico Tipo A.
</t>
    </r>
    <r>
      <rPr>
        <b/>
        <sz val="9"/>
        <color rgb="FF000000"/>
        <rFont val="Century Schoolbook"/>
        <family val="1"/>
      </rPr>
      <t>2.-</t>
    </r>
    <r>
      <rPr>
        <sz val="10"/>
        <color rgb="FF000000"/>
        <rFont val="Arial Narrow"/>
        <family val="2"/>
      </rPr>
      <t xml:space="preserve"> Resolución de Consejo Universitario de aprobación del Plan.</t>
    </r>
  </si>
  <si>
    <t>* Ab. Mariuxi Apolo Silva,
  Directora de Talento Humano
* Ing. Rina Loayza Ramírez,
  Jefe de Desarrollo del Talento Humano</t>
  </si>
  <si>
    <r>
      <rPr>
        <b/>
        <sz val="9"/>
        <color rgb="FF000000"/>
        <rFont val="Century Schoolbook"/>
        <family val="1"/>
      </rPr>
      <t>4.-</t>
    </r>
    <r>
      <rPr>
        <sz val="10"/>
        <color rgb="FF000000"/>
        <rFont val="Arial Narrow"/>
        <family val="2"/>
      </rPr>
      <t xml:space="preserve"> Supervisar la ejecución del Plan Anual de apoyo institucional económico tipo A para los servidores administrativos.</t>
    </r>
  </si>
  <si>
    <t>Seguimiento y evaluación de la planificación anual de apoyo institucional para los servidores administrativos, efectuado.</t>
  </si>
  <si>
    <t>N° de Servidores Administrativos atendidos.</t>
  </si>
  <si>
    <r>
      <rPr>
        <b/>
        <sz val="9"/>
        <color rgb="FF000000"/>
        <rFont val="Century Schoolbook"/>
        <family val="1"/>
      </rPr>
      <t>1.-</t>
    </r>
    <r>
      <rPr>
        <sz val="10"/>
        <color rgb="FF000000"/>
        <rFont val="Arial Narrow"/>
        <family val="2"/>
      </rPr>
      <t xml:space="preserve"> Realizar el seguimiento a los justificativos presentados por los servidores.
</t>
    </r>
    <r>
      <rPr>
        <b/>
        <sz val="9"/>
        <color rgb="FF000000"/>
        <rFont val="Century Schoolbook"/>
        <family val="1"/>
      </rPr>
      <t>2.-</t>
    </r>
    <r>
      <rPr>
        <sz val="10"/>
        <color rgb="FF000000"/>
        <rFont val="Arial Narrow"/>
        <family val="2"/>
      </rPr>
      <t xml:space="preserve"> Elaborar Informe de ejecución del Plan Anual de Apoyo Institucional.</t>
    </r>
  </si>
  <si>
    <r>
      <rPr>
        <b/>
        <sz val="9"/>
        <color rgb="FF000000"/>
        <rFont val="Century Schoolbook"/>
        <family val="1"/>
      </rPr>
      <t>1.-</t>
    </r>
    <r>
      <rPr>
        <sz val="10"/>
        <color rgb="FF000000"/>
        <rFont val="Arial Narrow"/>
        <family val="2"/>
      </rPr>
      <t xml:space="preserve"> Informe de la ejecución del Plan Anual de apoyo institucional económico tipo A para los servidores administrativos.</t>
    </r>
  </si>
  <si>
    <t>5. Desarrollar un sistema de incentivos que reconozca la eficiencia individual y colectiva en la gestión administrativa.</t>
  </si>
  <si>
    <r>
      <rPr>
        <b/>
        <sz val="9"/>
        <color rgb="FF000000"/>
        <rFont val="Century Schoolbook"/>
        <family val="1"/>
      </rPr>
      <t>5.-</t>
    </r>
    <r>
      <rPr>
        <b/>
        <sz val="10"/>
        <color rgb="FF000000"/>
        <rFont val="Arial Narrow"/>
        <family val="2"/>
      </rPr>
      <t xml:space="preserve"> </t>
    </r>
    <r>
      <rPr>
        <sz val="10"/>
        <color rgb="FF000000"/>
        <rFont val="Arial Narrow"/>
        <family val="2"/>
      </rPr>
      <t>Coordinar la Planificación anual de evaluación de desempeño de los servidores.</t>
    </r>
  </si>
  <si>
    <t>Planificación anual de evaluación de desempeño de los servidores, coordinada.</t>
  </si>
  <si>
    <t>N° de Planes de Evaluación de Desempeño, coordinados.</t>
  </si>
  <si>
    <r>
      <rPr>
        <b/>
        <sz val="9"/>
        <color rgb="FF000000"/>
        <rFont val="Century Schoolbook"/>
        <family val="1"/>
      </rPr>
      <t>1.-</t>
    </r>
    <r>
      <rPr>
        <sz val="10"/>
        <color rgb="FF000000"/>
        <rFont val="Arial Narrow"/>
        <family val="2"/>
      </rPr>
      <t xml:space="preserve"> Realizar el ingreso del cronograma en el SIITH.
</t>
    </r>
    <r>
      <rPr>
        <b/>
        <sz val="9"/>
        <color rgb="FF000000"/>
        <rFont val="Century Schoolbook"/>
        <family val="1"/>
      </rPr>
      <t>2.-</t>
    </r>
    <r>
      <rPr>
        <sz val="10"/>
        <color rgb="FF000000"/>
        <rFont val="Arial Narrow"/>
        <family val="2"/>
      </rPr>
      <t xml:space="preserve"> Elaborar la propuesta del Plan Anual de Evaluación del Desempeño.
</t>
    </r>
    <r>
      <rPr>
        <b/>
        <sz val="9"/>
        <color rgb="FF000000"/>
        <rFont val="Century Schoolbook"/>
        <family val="1"/>
      </rPr>
      <t>3.-</t>
    </r>
    <r>
      <rPr>
        <sz val="10"/>
        <color rgb="FF000000"/>
        <rFont val="Arial Narrow"/>
        <family val="2"/>
      </rPr>
      <t xml:space="preserve"> Coordinar la socialización del proceso de evaluación, ingreso de Metas por Unidad.
</t>
    </r>
    <r>
      <rPr>
        <b/>
        <sz val="9"/>
        <color rgb="FF000000"/>
        <rFont val="Century Schoolbook"/>
        <family val="1"/>
      </rPr>
      <t>4.-</t>
    </r>
    <r>
      <rPr>
        <sz val="10"/>
        <color rgb="FF000000"/>
        <rFont val="Arial Narrow"/>
        <family val="2"/>
      </rPr>
      <t xml:space="preserve"> Coordinar el proceso de asignación de responsabilidades en el SIITH.</t>
    </r>
  </si>
  <si>
    <r>
      <rPr>
        <b/>
        <sz val="9"/>
        <color rgb="FF000000"/>
        <rFont val="Century Schoolbook"/>
        <family val="1"/>
      </rPr>
      <t>1.-</t>
    </r>
    <r>
      <rPr>
        <sz val="10"/>
        <color rgb="FF000000"/>
        <rFont val="Arial Narrow"/>
        <family val="2"/>
      </rPr>
      <t xml:space="preserve"> Plan de Evaluación de Desempeño.
</t>
    </r>
    <r>
      <rPr>
        <b/>
        <sz val="9"/>
        <color rgb="FF000000"/>
        <rFont val="Century Schoolbook"/>
        <family val="1"/>
      </rPr>
      <t>2.-</t>
    </r>
    <r>
      <rPr>
        <sz val="10"/>
        <color rgb="FF000000"/>
        <rFont val="Arial Narrow"/>
        <family val="2"/>
      </rPr>
      <t xml:space="preserve"> Oficio Aprobación Plan de Evaluación de Desempeño.</t>
    </r>
  </si>
  <si>
    <r>
      <rPr>
        <sz val="10"/>
        <color rgb="FF000000"/>
        <rFont val="Arial Narrow"/>
        <family val="2"/>
      </rPr>
      <t xml:space="preserve">Ambiental varias fragancias en aerosol </t>
    </r>
    <r>
      <rPr>
        <sz val="10"/>
        <color rgb="FF000000"/>
        <rFont val="Century Schoolbook"/>
        <family val="1"/>
      </rPr>
      <t>400</t>
    </r>
  </si>
  <si>
    <r>
      <rPr>
        <sz val="10"/>
        <color rgb="FF000000"/>
        <rFont val="Arial Narrow"/>
        <family val="2"/>
      </rPr>
      <t xml:space="preserve">Jabón de tocador liquido con válvula </t>
    </r>
    <r>
      <rPr>
        <sz val="10"/>
        <color rgb="FF000000"/>
        <rFont val="Century Schoolbook"/>
        <family val="1"/>
      </rPr>
      <t>500</t>
    </r>
    <r>
      <rPr>
        <sz val="10"/>
        <color rgb="FF000000"/>
        <rFont val="Arial Narrow"/>
        <family val="2"/>
      </rPr>
      <t xml:space="preserve"> ml</t>
    </r>
  </si>
  <si>
    <r>
      <rPr>
        <b/>
        <sz val="9"/>
        <color rgb="FF000000"/>
        <rFont val="Century Schoolbook"/>
        <family val="1"/>
      </rPr>
      <t>6.-</t>
    </r>
    <r>
      <rPr>
        <sz val="10"/>
        <color rgb="FF000000"/>
        <rFont val="Arial Narrow"/>
        <family val="2"/>
      </rPr>
      <t xml:space="preserve"> Administrar el módulo relacionado con la evaluación del Talento Humano en la plataforma dispuesta por el ente rector del trabajo.</t>
    </r>
  </si>
  <si>
    <t>Seguimiento y evaluación de la planificación anual de evaluación del desempeño de los servidores, efectuado.</t>
  </si>
  <si>
    <t>N° de Fases del Proceso de Evaluación de Desempeño de los servidores amparados por la LOSEP, ejecutadas.</t>
  </si>
  <si>
    <r>
      <rPr>
        <b/>
        <sz val="9"/>
        <color rgb="FF000000"/>
        <rFont val="Century Schoolbook"/>
        <family val="1"/>
      </rPr>
      <t>1.-</t>
    </r>
    <r>
      <rPr>
        <sz val="10"/>
        <color rgb="FF000000"/>
        <rFont val="Arial Narrow"/>
        <family val="2"/>
      </rPr>
      <t xml:space="preserve"> Revisar en el SIITH el proceso de asignación de Responsabilidades, de ser necesario habilitar los formularios de metas y de asignación de responsabilidades.
</t>
    </r>
    <r>
      <rPr>
        <b/>
        <sz val="9"/>
        <color rgb="FF000000"/>
        <rFont val="Century Schoolbook"/>
        <family val="1"/>
      </rPr>
      <t>2.-</t>
    </r>
    <r>
      <rPr>
        <sz val="10"/>
        <color rgb="FF000000"/>
        <rFont val="Arial Narrow"/>
        <family val="2"/>
      </rPr>
      <t xml:space="preserve"> Coordinar la evaluación de Niveles de Eficiencia.
</t>
    </r>
    <r>
      <rPr>
        <b/>
        <sz val="9"/>
        <color rgb="FF000000"/>
        <rFont val="Century Schoolbook"/>
        <family val="1"/>
      </rPr>
      <t>3.-</t>
    </r>
    <r>
      <rPr>
        <sz val="10"/>
        <color rgb="FF000000"/>
        <rFont val="Arial Narrow"/>
        <family val="2"/>
      </rPr>
      <t xml:space="preserve"> Coordinar la evaluación de los Niveles de Satisfacción de Usuarios externos, así como la evaluación de los Niveles de Satisfacción de Usuarios Internos.
</t>
    </r>
    <r>
      <rPr>
        <b/>
        <sz val="9"/>
        <color rgb="FF000000"/>
        <rFont val="Century Schoolbook"/>
        <family val="1"/>
      </rPr>
      <t>4.-</t>
    </r>
    <r>
      <rPr>
        <sz val="10"/>
        <color rgb="FF000000"/>
        <rFont val="Arial Narrow"/>
        <family val="2"/>
      </rPr>
      <t xml:space="preserve"> Coordinar la evaluación a los servidores del Nivel Jerárquico Superior.
</t>
    </r>
    <r>
      <rPr>
        <b/>
        <sz val="9"/>
        <color rgb="FF000000"/>
        <rFont val="Century Schoolbook"/>
        <family val="1"/>
      </rPr>
      <t>5.-</t>
    </r>
    <r>
      <rPr>
        <sz val="10"/>
        <color rgb="FF000000"/>
        <rFont val="Arial Narrow"/>
        <family val="2"/>
      </rPr>
      <t xml:space="preserve"> Elaborar el Informe Anual del Plan de Evaluación del Desempeño.</t>
    </r>
  </si>
  <si>
    <r>
      <rPr>
        <b/>
        <sz val="9"/>
        <color rgb="FF000000"/>
        <rFont val="Century Schoolbook"/>
        <family val="1"/>
      </rPr>
      <t>1.-</t>
    </r>
    <r>
      <rPr>
        <sz val="10"/>
        <color rgb="FF000000"/>
        <rFont val="Arial Narrow"/>
        <family val="2"/>
      </rPr>
      <t xml:space="preserve"> Informe sobre la ejecución de las Fases del Plan Anual de Evaluación de Desempeño de los servidores régimen LOSEP.</t>
    </r>
  </si>
  <si>
    <t>* Ing. Rina Loayza Ramírez,
  Jefe de Desarrollo del Talento Humano
* Ing. Verónica Delgado Bermeo,
  Analista de Desarrollo del Talento Humano</t>
  </si>
  <si>
    <r>
      <rPr>
        <sz val="10"/>
        <color rgb="FF000000"/>
        <rFont val="Arial Narrow"/>
        <family val="2"/>
      </rPr>
      <t>Tinta para impresora EPSON WF - C</t>
    </r>
    <r>
      <rPr>
        <sz val="10"/>
        <color rgb="FF000000"/>
        <rFont val="Century Schoolbook"/>
        <family val="1"/>
      </rPr>
      <t>5790</t>
    </r>
    <r>
      <rPr>
        <sz val="10"/>
        <color rgb="FF000000"/>
        <rFont val="Arial Narrow"/>
        <family val="2"/>
      </rPr>
      <t xml:space="preserve"> Series (Network) negro preto R</t>
    </r>
    <r>
      <rPr>
        <sz val="10"/>
        <color rgb="FF000000"/>
        <rFont val="Century Schoolbook"/>
        <family val="1"/>
      </rPr>
      <t>04</t>
    </r>
    <r>
      <rPr>
        <sz val="10"/>
        <color rgb="FF000000"/>
        <rFont val="Arial Narrow"/>
        <family val="2"/>
      </rPr>
      <t>X</t>
    </r>
  </si>
  <si>
    <r>
      <rPr>
        <sz val="10"/>
        <color rgb="FF000000"/>
        <rFont val="Arial Narrow"/>
        <family val="2"/>
      </rPr>
      <t>Tinta para impresora EPSONWF - C</t>
    </r>
    <r>
      <rPr>
        <sz val="10"/>
        <color rgb="FF000000"/>
        <rFont val="Century Schoolbook"/>
        <family val="1"/>
      </rPr>
      <t>5790</t>
    </r>
    <r>
      <rPr>
        <sz val="10"/>
        <color rgb="FF000000"/>
        <rFont val="Arial Narrow"/>
        <family val="2"/>
      </rPr>
      <t xml:space="preserve"> Series (Network) amarillo amaretto R</t>
    </r>
    <r>
      <rPr>
        <sz val="10"/>
        <color rgb="FF000000"/>
        <rFont val="Century Schoolbook"/>
        <family val="1"/>
      </rPr>
      <t>04</t>
    </r>
    <r>
      <rPr>
        <sz val="10"/>
        <color rgb="FF000000"/>
        <rFont val="Arial Narrow"/>
        <family val="2"/>
      </rPr>
      <t>L</t>
    </r>
  </si>
  <si>
    <r>
      <rPr>
        <sz val="10"/>
        <color rgb="FF000000"/>
        <rFont val="Arial Narrow"/>
        <family val="2"/>
      </rPr>
      <t>Tinta para impresora EPSONWF - C</t>
    </r>
    <r>
      <rPr>
        <sz val="10"/>
        <color rgb="FF000000"/>
        <rFont val="Century Schoolbook"/>
        <family val="1"/>
      </rPr>
      <t>5790</t>
    </r>
    <r>
      <rPr>
        <sz val="10"/>
        <color rgb="FF000000"/>
        <rFont val="Arial Narrow"/>
        <family val="2"/>
      </rPr>
      <t xml:space="preserve"> Series (Network) magenta R</t>
    </r>
    <r>
      <rPr>
        <sz val="10"/>
        <color rgb="FF000000"/>
        <rFont val="Century Schoolbook"/>
        <family val="1"/>
      </rPr>
      <t>04</t>
    </r>
    <r>
      <rPr>
        <sz val="10"/>
        <color rgb="FF000000"/>
        <rFont val="Arial Narrow"/>
        <family val="2"/>
      </rPr>
      <t>L</t>
    </r>
  </si>
  <si>
    <r>
      <rPr>
        <b/>
        <sz val="9"/>
        <color rgb="FF000000"/>
        <rFont val="Century Schoolbook"/>
        <family val="1"/>
      </rPr>
      <t>7.-</t>
    </r>
    <r>
      <rPr>
        <sz val="10"/>
        <color rgb="FF000000"/>
        <rFont val="Arial Narrow"/>
        <family val="2"/>
      </rPr>
      <t xml:space="preserve"> Emitir informes técnicos relacionados con el desarrollo del talento humano (capacitación, formación y evaluación, peticiones de becas y/o ayudas económicas, apoyo institucional, comisiones de servicio, licencias y permisos para estudios de tercer o cuarto nivel).</t>
    </r>
  </si>
  <si>
    <t>Informes técnicos respecto a la capacitación, formación y evaluación, peticiones de becas y/o ayudas económicas, apoyo institucional, comisiones de servicio, licencias y permisos para estudios de tercer o cuarto nivel para los servidores universitarios; emitidos.</t>
  </si>
  <si>
    <t>N° de Informes técnicos solicitados por los servidores universitarios, relacionados con el desarrollo del talento humano (capacitación, formación y evaluación, peticiones de becas y/o ayudas económicas, apoyo institucional, comisiones de servicio, licencias y permisos para estudios de tercer o cuarto nivel), emitidos.</t>
  </si>
  <si>
    <r>
      <rPr>
        <b/>
        <sz val="9"/>
        <color rgb="FF000000"/>
        <rFont val="Century Schoolbook"/>
        <family val="1"/>
      </rPr>
      <t>1.-</t>
    </r>
    <r>
      <rPr>
        <sz val="10"/>
        <color rgb="FF000000"/>
        <rFont val="Arial Narrow"/>
        <family val="2"/>
      </rPr>
      <t xml:space="preserve"> Efectuar el análisis de la normativa interna y externa.
</t>
    </r>
    <r>
      <rPr>
        <b/>
        <sz val="9"/>
        <color rgb="FF000000"/>
        <rFont val="Century Schoolbook"/>
        <family val="1"/>
      </rPr>
      <t>2.-</t>
    </r>
    <r>
      <rPr>
        <sz val="10"/>
        <color rgb="FF000000"/>
        <rFont val="Arial Narrow"/>
        <family val="2"/>
      </rPr>
      <t xml:space="preserve"> Realizar la revisión de expedientes de los servidores.
</t>
    </r>
    <r>
      <rPr>
        <b/>
        <sz val="9"/>
        <color rgb="FF000000"/>
        <rFont val="Century Schoolbook"/>
        <family val="1"/>
      </rPr>
      <t>3.-</t>
    </r>
    <r>
      <rPr>
        <sz val="10"/>
        <color rgb="FF000000"/>
        <rFont val="Arial Narrow"/>
        <family val="2"/>
      </rPr>
      <t xml:space="preserve"> Efectuar los informes técnicos según los requerimientos.
</t>
    </r>
    <r>
      <rPr>
        <b/>
        <sz val="9"/>
        <color rgb="FF000000"/>
        <rFont val="Century Schoolbook"/>
        <family val="1"/>
      </rPr>
      <t>4.-</t>
    </r>
    <r>
      <rPr>
        <sz val="10"/>
        <color rgb="FF000000"/>
        <rFont val="Arial Narrow"/>
        <family val="2"/>
      </rPr>
      <t xml:space="preserve"> Elaborar reporte consolidado de informes técnicos emitidos.</t>
    </r>
  </si>
  <si>
    <r>
      <rPr>
        <b/>
        <sz val="9"/>
        <color rgb="FF000000"/>
        <rFont val="Century Schoolbook"/>
        <family val="1"/>
      </rPr>
      <t>1.-</t>
    </r>
    <r>
      <rPr>
        <sz val="10"/>
        <color rgb="FF000000"/>
        <rFont val="Arial Narrow"/>
        <family val="2"/>
      </rPr>
      <t xml:space="preserve"> Reporte consolidado de informes técnicos emitidos.</t>
    </r>
  </si>
  <si>
    <r>
      <rPr>
        <sz val="10"/>
        <color rgb="FF000000"/>
        <rFont val="Arial Narrow"/>
        <family val="2"/>
      </rPr>
      <t xml:space="preserve">Resmas de papel de </t>
    </r>
    <r>
      <rPr>
        <sz val="10"/>
        <color rgb="FF000000"/>
        <rFont val="Century Schoolbook"/>
        <family val="1"/>
      </rPr>
      <t>75</t>
    </r>
    <r>
      <rPr>
        <sz val="10"/>
        <color rgb="FF000000"/>
        <rFont val="Arial Narrow"/>
        <family val="2"/>
      </rPr>
      <t xml:space="preserve"> gr.</t>
    </r>
  </si>
  <si>
    <t>Sacagrapas</t>
  </si>
  <si>
    <r>
      <rPr>
        <sz val="10"/>
        <color rgb="FF000000"/>
        <rFont val="Arial Narrow"/>
        <family val="2"/>
      </rPr>
      <t xml:space="preserve">Anillos adhesivos refuerzos de hojas plástico </t>
    </r>
    <r>
      <rPr>
        <sz val="10"/>
        <color rgb="FF000000"/>
        <rFont val="Century Schoolbook"/>
        <family val="1"/>
      </rPr>
      <t>500</t>
    </r>
    <r>
      <rPr>
        <sz val="10"/>
        <color rgb="FF000000"/>
        <rFont val="Arial Narrow"/>
        <family val="2"/>
      </rPr>
      <t xml:space="preserve"> u</t>
    </r>
  </si>
  <si>
    <t>Mouse Pad con apoya muñecas de gel</t>
  </si>
  <si>
    <r>
      <rPr>
        <sz val="10"/>
        <color rgb="FF000000"/>
        <rFont val="Arial Narrow"/>
        <family val="2"/>
      </rPr>
      <t xml:space="preserve">Grapas </t>
    </r>
    <r>
      <rPr>
        <sz val="10"/>
        <color rgb="FF000000"/>
        <rFont val="Century Schoolbook"/>
        <family val="1"/>
      </rPr>
      <t>26/6</t>
    </r>
    <r>
      <rPr>
        <sz val="10"/>
        <color rgb="FF000000"/>
        <rFont val="Arial Narrow"/>
        <family val="2"/>
      </rPr>
      <t xml:space="preserve"> Caja </t>
    </r>
    <r>
      <rPr>
        <sz val="10"/>
        <color rgb="FF000000"/>
        <rFont val="Century Schoolbook"/>
        <family val="1"/>
      </rPr>
      <t>5000</t>
    </r>
    <r>
      <rPr>
        <sz val="10"/>
        <color rgb="FF000000"/>
        <rFont val="Arial Narrow"/>
        <family val="2"/>
      </rPr>
      <t xml:space="preserve"> unidades</t>
    </r>
  </si>
  <si>
    <r>
      <rPr>
        <sz val="10"/>
        <color rgb="FF000000"/>
        <rFont val="Arial Narrow"/>
        <family val="2"/>
      </rPr>
      <t>Tinta para impresora EPSON WF - C</t>
    </r>
    <r>
      <rPr>
        <sz val="10"/>
        <color rgb="FF000000"/>
        <rFont val="Century Schoolbook"/>
        <family val="1"/>
      </rPr>
      <t>5790</t>
    </r>
    <r>
      <rPr>
        <sz val="10"/>
        <color rgb="FF000000"/>
        <rFont val="Arial Narrow"/>
        <family val="2"/>
      </rPr>
      <t xml:space="preserve"> Series (Network) negro preto R</t>
    </r>
    <r>
      <rPr>
        <sz val="10"/>
        <color rgb="FF000000"/>
        <rFont val="Century Schoolbook"/>
        <family val="1"/>
      </rPr>
      <t>04</t>
    </r>
    <r>
      <rPr>
        <sz val="10"/>
        <color rgb="FF000000"/>
        <rFont val="Arial Narrow"/>
        <family val="2"/>
      </rPr>
      <t>X</t>
    </r>
  </si>
  <si>
    <r>
      <rPr>
        <sz val="10"/>
        <color rgb="FF000000"/>
        <rFont val="Arial Narrow"/>
        <family val="2"/>
      </rPr>
      <t>Tinta para impresora EPSONWF - C</t>
    </r>
    <r>
      <rPr>
        <sz val="10"/>
        <color rgb="FF000000"/>
        <rFont val="Century Schoolbook"/>
        <family val="1"/>
      </rPr>
      <t>5790</t>
    </r>
    <r>
      <rPr>
        <sz val="10"/>
        <color rgb="FF000000"/>
        <rFont val="Arial Narrow"/>
        <family val="2"/>
      </rPr>
      <t xml:space="preserve"> Series (Network) Cuab/Ciano R</t>
    </r>
    <r>
      <rPr>
        <sz val="10"/>
        <color rgb="FF000000"/>
        <rFont val="Century Schoolbook"/>
        <family val="1"/>
      </rPr>
      <t>04</t>
    </r>
    <r>
      <rPr>
        <sz val="10"/>
        <color rgb="FF000000"/>
        <rFont val="Arial Narrow"/>
        <family val="2"/>
      </rPr>
      <t>L</t>
    </r>
  </si>
  <si>
    <r>
      <rPr>
        <b/>
        <sz val="9"/>
        <color rgb="FF000000"/>
        <rFont val="Century Schoolbook"/>
        <family val="1"/>
      </rPr>
      <t>8.-</t>
    </r>
    <r>
      <rPr>
        <sz val="10"/>
        <color rgb="FF000000"/>
        <rFont val="Arial Narrow"/>
        <family val="2"/>
      </rPr>
      <t xml:space="preserve"> Administrar el módulo relacionado con la capacitación del Talento Humano en la plataforma dispuesta por el ente rector del trabajo.</t>
    </r>
  </si>
  <si>
    <t>Actualización de la información de capacitación de los servidores, ejecutada.</t>
  </si>
  <si>
    <t>N° de servidores con información en el módulo de Capacitación del SIITH, actualizada.</t>
  </si>
  <si>
    <r>
      <rPr>
        <b/>
        <sz val="9"/>
        <color rgb="FF000000"/>
        <rFont val="Century Schoolbook"/>
        <family val="1"/>
      </rPr>
      <t>1.-</t>
    </r>
    <r>
      <rPr>
        <sz val="10"/>
        <color rgb="FF000000"/>
        <rFont val="Arial Narrow"/>
        <family val="2"/>
      </rPr>
      <t xml:space="preserve"> Revisar expedientes y/o la información registrada en el Módulo Capacitaciones del SIUTMACH.
</t>
    </r>
    <r>
      <rPr>
        <b/>
        <sz val="9"/>
        <color rgb="FF000000"/>
        <rFont val="Century Schoolbook"/>
        <family val="1"/>
      </rPr>
      <t>2.-</t>
    </r>
    <r>
      <rPr>
        <sz val="10"/>
        <color rgb="FF000000"/>
        <rFont val="Arial Narrow"/>
        <family val="2"/>
      </rPr>
      <t xml:space="preserve"> Ingresar la información de capacitación de los servidores en el SIITH - módulo de capacitación.
</t>
    </r>
    <r>
      <rPr>
        <b/>
        <sz val="9"/>
        <color rgb="FF000000"/>
        <rFont val="Century Schoolbook"/>
        <family val="1"/>
      </rPr>
      <t>3.-</t>
    </r>
    <r>
      <rPr>
        <sz val="10"/>
        <color rgb="FF000000"/>
        <rFont val="Arial Narrow"/>
        <family val="2"/>
      </rPr>
      <t xml:space="preserve"> Realizar reportes de capacitaciones registradas en la plataforma.</t>
    </r>
  </si>
  <si>
    <r>
      <rPr>
        <b/>
        <sz val="9"/>
        <color rgb="FF000000"/>
        <rFont val="Century Schoolbook"/>
        <family val="1"/>
      </rPr>
      <t>1.-</t>
    </r>
    <r>
      <rPr>
        <sz val="10"/>
        <color rgb="FF000000"/>
        <rFont val="Arial Narrow"/>
        <family val="2"/>
      </rPr>
      <t xml:space="preserve"> Reporte de capacitaciones registradas en la plataforma dispuesta por el ente rector del trabajo.</t>
    </r>
  </si>
  <si>
    <r>
      <rPr>
        <b/>
        <sz val="9"/>
        <color rgb="FF000000"/>
        <rFont val="Century Schoolbook"/>
        <family val="1"/>
      </rPr>
      <t>9.-</t>
    </r>
    <r>
      <rPr>
        <sz val="10"/>
        <color rgb="FF000000"/>
        <rFont val="Arial Narrow"/>
        <family val="2"/>
      </rPr>
      <t xml:space="preserve"> Emitir información relacionada con el Talento Humano solicitada por Organismos Externos que rigen a la Institución.</t>
    </r>
  </si>
  <si>
    <t>Información solicitada por organismos externos respecto de la Administración de Talento Humano, coordinada.</t>
  </si>
  <si>
    <t>N° de solicitudes de información por parte de organismos externos atendidas.</t>
  </si>
  <si>
    <r>
      <rPr>
        <b/>
        <sz val="9"/>
        <color rgb="FF000000"/>
        <rFont val="Century Schoolbook"/>
        <family val="1"/>
      </rPr>
      <t>1.-</t>
    </r>
    <r>
      <rPr>
        <sz val="10"/>
        <color rgb="FF000000"/>
        <rFont val="Arial Narrow"/>
        <family val="2"/>
      </rPr>
      <t xml:space="preserve"> Obtener y revisar la información solicitada por organismos externos.
</t>
    </r>
    <r>
      <rPr>
        <b/>
        <sz val="9"/>
        <color rgb="FF000000"/>
        <rFont val="Century Schoolbook"/>
        <family val="1"/>
      </rPr>
      <t>2.-</t>
    </r>
    <r>
      <rPr>
        <sz val="10"/>
        <color rgb="FF000000"/>
        <rFont val="Arial Narrow"/>
        <family val="2"/>
      </rPr>
      <t xml:space="preserve"> Elaborar la matriz o reportes según los requerimientos de organismos externos.
</t>
    </r>
    <r>
      <rPr>
        <b/>
        <sz val="9"/>
        <color rgb="FF000000"/>
        <rFont val="Century Schoolbook"/>
        <family val="1"/>
      </rPr>
      <t>3.-</t>
    </r>
    <r>
      <rPr>
        <sz val="10"/>
        <color rgb="FF000000"/>
        <rFont val="Arial Narrow"/>
        <family val="2"/>
      </rPr>
      <t xml:space="preserve"> Revisar la información de ingresos y salida del personal.
</t>
    </r>
    <r>
      <rPr>
        <b/>
        <sz val="9"/>
        <color rgb="FF000000"/>
        <rFont val="Century Schoolbook"/>
        <family val="1"/>
      </rPr>
      <t>4.-</t>
    </r>
    <r>
      <rPr>
        <sz val="10"/>
        <color rgb="FF000000"/>
        <rFont val="Arial Narrow"/>
        <family val="2"/>
      </rPr>
      <t xml:space="preserve"> Elaborar la matriz del literal b)</t>
    </r>
    <r>
      <rPr>
        <sz val="10"/>
        <color rgb="FF000000"/>
        <rFont val="Century Schoolbook"/>
        <family val="1"/>
      </rPr>
      <t>1</t>
    </r>
    <r>
      <rPr>
        <sz val="10"/>
        <color rgb="FF000000"/>
        <rFont val="Arial Narrow"/>
        <family val="2"/>
      </rPr>
      <t xml:space="preserve"> Directorio de la Institución.</t>
    </r>
  </si>
  <si>
    <r>
      <rPr>
        <b/>
        <sz val="9"/>
        <color rgb="FF000000"/>
        <rFont val="Century Schoolbook"/>
        <family val="1"/>
      </rPr>
      <t>1.-</t>
    </r>
    <r>
      <rPr>
        <sz val="10"/>
        <color rgb="FF000000"/>
        <rFont val="Arial Narrow"/>
        <family val="2"/>
      </rPr>
      <t xml:space="preserve"> Reporte sobre información relacionada con el Talento Humano solicitados por organismos externos que rigen a la institución.
</t>
    </r>
    <r>
      <rPr>
        <b/>
        <sz val="9"/>
        <color rgb="FF000000"/>
        <rFont val="Century Schoolbook"/>
        <family val="1"/>
      </rPr>
      <t>2.-</t>
    </r>
    <r>
      <rPr>
        <sz val="10"/>
        <color rgb="FF000000"/>
        <rFont val="Arial Narrow"/>
        <family val="2"/>
      </rPr>
      <t xml:space="preserve"> Reporte de Plantillas del Directorio de la Institución.</t>
    </r>
  </si>
  <si>
    <t>UPS</t>
  </si>
  <si>
    <r>
      <rPr>
        <b/>
        <sz val="9"/>
        <color rgb="FF000000"/>
        <rFont val="Century Schoolbook"/>
        <family val="1"/>
      </rPr>
      <t>10.-</t>
    </r>
    <r>
      <rPr>
        <sz val="10"/>
        <color rgb="FF000000"/>
        <rFont val="Arial Narrow"/>
        <family val="2"/>
      </rPr>
      <t xml:space="preserve"> Presentar la Planificación Operativa Anual y Evaluación de la Planificación Operativa Anual.</t>
    </r>
  </si>
  <si>
    <r>
      <rPr>
        <b/>
        <sz val="9"/>
        <color rgb="FF000000"/>
        <rFont val="Century Schoolbook"/>
        <family val="1"/>
      </rPr>
      <t>1.-</t>
    </r>
    <r>
      <rPr>
        <sz val="10"/>
        <color rgb="FF000000"/>
        <rFont val="Arial Narrow"/>
        <family val="2"/>
      </rPr>
      <t xml:space="preserve"> Elaborar el POA de acuerdo a las directrices emitidas.
</t>
    </r>
    <r>
      <rPr>
        <b/>
        <sz val="9"/>
        <color rgb="FF000000"/>
        <rFont val="Century Schoolbook"/>
        <family val="1"/>
      </rPr>
      <t>2.-</t>
    </r>
    <r>
      <rPr>
        <sz val="10"/>
        <color rgb="FF000000"/>
        <rFont val="Arial Narrow"/>
        <family val="2"/>
      </rPr>
      <t xml:space="preserve"> Efectuar las evaluaciones del POA.
</t>
    </r>
    <r>
      <rPr>
        <b/>
        <sz val="9"/>
        <color rgb="FF000000"/>
        <rFont val="Century Schoolbook"/>
        <family val="1"/>
      </rPr>
      <t>3.-</t>
    </r>
    <r>
      <rPr>
        <sz val="10"/>
        <color rgb="FF000000"/>
        <rFont val="Arial Narrow"/>
        <family val="2"/>
      </rPr>
      <t xml:space="preserve"> Preparar y cargar evidencias del POA en la carpeta asignada a la Unidad.</t>
    </r>
  </si>
  <si>
    <r>
      <rPr>
        <b/>
        <sz val="9"/>
        <color rgb="FF000000"/>
        <rFont val="Century Schoolbook"/>
        <family val="1"/>
      </rPr>
      <t>1.-</t>
    </r>
    <r>
      <rPr>
        <sz val="10"/>
        <color rgb="FF000000"/>
        <rFont val="Arial Narrow"/>
        <family val="2"/>
      </rPr>
      <t xml:space="preserve"> Planificación Operativa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Primer Semestre de la Planificación Operativa Anual </t>
    </r>
    <r>
      <rPr>
        <sz val="9"/>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Planificación Operativa Anual </t>
    </r>
    <r>
      <rPr>
        <sz val="9"/>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Segundo Semestre de la Planificación Operativa Anual </t>
    </r>
    <r>
      <rPr>
        <sz val="9"/>
        <color rgb="FF000000"/>
        <rFont val="Century Schoolbook"/>
        <family val="1"/>
      </rPr>
      <t>2022.</t>
    </r>
  </si>
  <si>
    <r>
      <rPr>
        <b/>
        <sz val="9"/>
        <color rgb="FF000000"/>
        <rFont val="Century Schoolbook"/>
        <family val="1"/>
      </rPr>
      <t>11.-</t>
    </r>
    <r>
      <rPr>
        <sz val="10"/>
        <color rgb="FF000000"/>
        <rFont val="Arial Narrow"/>
        <family val="2"/>
      </rPr>
      <t xml:space="preserve"> Organizar el Archivo de Gestión.</t>
    </r>
  </si>
  <si>
    <t>Archivo de Gestión Organizado</t>
  </si>
  <si>
    <r>
      <rPr>
        <b/>
        <sz val="9"/>
        <color rgb="FF000000"/>
        <rFont val="Century Schoolbook"/>
        <family val="1"/>
      </rPr>
      <t>1.-</t>
    </r>
    <r>
      <rPr>
        <sz val="10"/>
        <color rgb="FF000000"/>
        <rFont val="Arial Narrow"/>
        <family val="2"/>
      </rPr>
      <t xml:space="preserve"> Seleccionar la documentación para su depuración.
</t>
    </r>
    <r>
      <rPr>
        <b/>
        <sz val="9"/>
        <color rgb="FF000000"/>
        <rFont val="Century Schoolbook"/>
        <family val="1"/>
      </rPr>
      <t>2.-</t>
    </r>
    <r>
      <rPr>
        <sz val="10"/>
        <color rgb="FF000000"/>
        <rFont val="Arial Narrow"/>
        <family val="2"/>
      </rPr>
      <t xml:space="preserve"> Organizar las carpetas.
</t>
    </r>
    <r>
      <rPr>
        <b/>
        <sz val="9"/>
        <color rgb="FF000000"/>
        <rFont val="Century Schoolbook"/>
        <family val="1"/>
      </rPr>
      <t>3.-</t>
    </r>
    <r>
      <rPr>
        <sz val="10"/>
        <color rgb="FF000000"/>
        <rFont val="Arial Narrow"/>
        <family val="2"/>
      </rPr>
      <t xml:space="preserve"> Describir la documentación según la norma ISAD-G.
</t>
    </r>
    <r>
      <rPr>
        <b/>
        <sz val="9"/>
        <color rgb="FF000000"/>
        <rFont val="Century Schoolbook"/>
        <family val="1"/>
      </rPr>
      <t>4.-</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</si>
  <si>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</si>
  <si>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UNIDAD DE GESTIÓN ORGANIZACIONAL</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</si>
  <si>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Coordinar el proceso de elaboración y/o actualización de la Estructura Organizacional y Manuales para la descripción, valoración y clasificación de puestos.</t>
    </r>
  </si>
  <si>
    <t>Proceso de elaboración y/o actualización de la Estructura Organizacional y Manual de Descripción y Valoración de Puestos, coordinado.</t>
  </si>
  <si>
    <t>N° de inicio de coordinación para el proceso de elaboración y/o actualización de la Estructura Organizacional, Reglamento Orgánico de Gestión Organizacional por Procesos y Manual de Descripción, Valoración y Clasificación de Puestos.</t>
  </si>
  <si>
    <r>
      <rPr>
        <b/>
        <sz val="9"/>
        <color rgb="FF000000"/>
        <rFont val="Century Schoolbook"/>
        <family val="1"/>
      </rPr>
      <t>1.-</t>
    </r>
    <r>
      <rPr>
        <sz val="10"/>
        <color rgb="FF000000"/>
        <rFont val="Arial Narrow"/>
        <family val="2"/>
      </rPr>
      <t xml:space="preserve"> Revisar, analizar, para reformar, actualizar y/o corregir la Estructura Orgánica y el Reglamento Orgánico de Gestión Organizacional por Procesos.
</t>
    </r>
    <r>
      <rPr>
        <b/>
        <sz val="9"/>
        <color rgb="FF000000"/>
        <rFont val="Century Schoolbook"/>
        <family val="1"/>
      </rPr>
      <t>2.-</t>
    </r>
    <r>
      <rPr>
        <sz val="10"/>
        <color rgb="FF000000"/>
        <rFont val="Arial Narrow"/>
        <family val="2"/>
      </rPr>
      <t xml:space="preserve"> Elaborar oficio para el proceso.
</t>
    </r>
    <r>
      <rPr>
        <b/>
        <sz val="9"/>
        <color rgb="FF000000"/>
        <rFont val="Century Schoolbook"/>
        <family val="1"/>
      </rPr>
      <t>3.-</t>
    </r>
    <r>
      <rPr>
        <sz val="10"/>
        <color rgb="FF000000"/>
        <rFont val="Arial Narrow"/>
        <family val="2"/>
      </rPr>
      <t xml:space="preserve"> Elaborar oficio, convocatoria y cronograma para el inicio del proceso de actualización y/o reforma Integral del Manual de Descripción, Valoración y Clasificación de Puestos, previa aprobación de la comisión que fue aprobada por el C.U. para el efecto.</t>
    </r>
  </si>
  <si>
    <r>
      <rPr>
        <b/>
        <sz val="9"/>
        <color rgb="FF000000"/>
        <rFont val="Century Schoolbook"/>
        <family val="1"/>
      </rPr>
      <t>1.-</t>
    </r>
    <r>
      <rPr>
        <sz val="10"/>
        <color rgb="FF000000"/>
        <rFont val="Arial Narrow"/>
        <family val="2"/>
      </rPr>
      <t xml:space="preserve"> Reporte de oficios para analizar, reformar o corregir Estructura Organizacional, Reglamento Orgánico de Gestión Organizacional por Procesos e inicio del Proceso de actualización del Manual de Puestos.
</t>
    </r>
    <r>
      <rPr>
        <b/>
        <sz val="9"/>
        <color rgb="FF000000"/>
        <rFont val="Century Schoolbook"/>
        <family val="1"/>
      </rPr>
      <t>2.-</t>
    </r>
    <r>
      <rPr>
        <sz val="10"/>
        <color rgb="FF000000"/>
        <rFont val="Arial Narrow"/>
        <family val="2"/>
      </rPr>
      <t xml:space="preserve"> Cronograma y Registro Asistencia de reuniones trabajo para reforma Integral del Manual de Puestos.</t>
    </r>
  </si>
  <si>
    <t>* Nelly Zapata Eras,
  Jefe de Gestión Organizacional
* Amparo Pogo Labanda,
  Analista de Gestión Organizacional</t>
  </si>
  <si>
    <t>En el Segundo semestre están programadas las reuniones de trabajo según cronograma que se elabora en el primer semestre, para revisar, analizar, y reformar el Manual de Descripción, Valoración y Clasificación de Puestos.</t>
  </si>
  <si>
    <r>
      <rPr>
        <sz val="10"/>
        <color rgb="FF000000"/>
        <rFont val="Arial Narrow"/>
        <family val="2"/>
      </rPr>
      <t xml:space="preserve">Resmas de papel de </t>
    </r>
    <r>
      <rPr>
        <sz val="10"/>
        <color rgb="FF000000"/>
        <rFont val="Century Schoolbook"/>
        <family val="1"/>
      </rPr>
      <t>75</t>
    </r>
    <r>
      <rPr>
        <sz val="10"/>
        <color rgb="FF000000"/>
        <rFont val="Arial Narrow"/>
        <family val="2"/>
      </rPr>
      <t xml:space="preserve"> gr.</t>
    </r>
  </si>
  <si>
    <r>
      <rPr>
        <sz val="10"/>
        <color rgb="FF000000"/>
        <rFont val="Arial Narrow"/>
        <family val="2"/>
      </rPr>
      <t>Tinta para impresora WF - C</t>
    </r>
    <r>
      <rPr>
        <sz val="10"/>
        <color rgb="FF000000"/>
        <rFont val="Century Schoolbook"/>
        <family val="1"/>
      </rPr>
      <t>5790</t>
    </r>
    <r>
      <rPr>
        <sz val="10"/>
        <color rgb="FF000000"/>
        <rFont val="Arial Narrow"/>
        <family val="2"/>
      </rPr>
      <t xml:space="preserve"> Series (Network) negro preto R</t>
    </r>
    <r>
      <rPr>
        <sz val="10"/>
        <color rgb="FF000000"/>
        <rFont val="Century Schoolbook"/>
        <family val="1"/>
      </rPr>
      <t>04</t>
    </r>
    <r>
      <rPr>
        <sz val="10"/>
        <color rgb="FF000000"/>
        <rFont val="Arial Narrow"/>
        <family val="2"/>
      </rPr>
      <t>X</t>
    </r>
  </si>
  <si>
    <r>
      <rPr>
        <b/>
        <sz val="9"/>
        <color rgb="FF000000"/>
        <rFont val="Century Schoolbook"/>
        <family val="1"/>
      </rPr>
      <t>2.-</t>
    </r>
    <r>
      <rPr>
        <sz val="10"/>
        <color rgb="FF000000"/>
        <rFont val="Arial Narrow"/>
        <family val="2"/>
      </rPr>
      <t xml:space="preserve"> Emitir Informes técnicos relacionados con cambios en la estructura organizacional, movimiento de personal y análisis de perfiles de puestos.</t>
    </r>
  </si>
  <si>
    <t>Criterios técnicos relacionados con cambios de la estructura organizacional, movimiento de personal y análisis de perfiles de puestos, emitidos.</t>
  </si>
  <si>
    <t>N° de Criterios técnicos relacionados con cambios de la estructura organizacional, movimiento de personal y análisis de perfiles de puestos, emitidos.</t>
  </si>
  <si>
    <r>
      <rPr>
        <b/>
        <sz val="9"/>
        <color rgb="FF000000"/>
        <rFont val="Century Schoolbook"/>
        <family val="1"/>
      </rPr>
      <t>1.-</t>
    </r>
    <r>
      <rPr>
        <sz val="10"/>
        <color rgb="FF000000"/>
        <rFont val="Arial Narrow"/>
        <family val="2"/>
      </rPr>
      <t xml:space="preserve"> Registrar los requerimientos sumillados por la Dirección de Talento Humano.
</t>
    </r>
    <r>
      <rPr>
        <b/>
        <sz val="9"/>
        <color rgb="FF000000"/>
        <rFont val="Century Schoolbook"/>
        <family val="1"/>
      </rPr>
      <t>2.-</t>
    </r>
    <r>
      <rPr>
        <sz val="10"/>
        <color rgb="FF000000"/>
        <rFont val="Arial Narrow"/>
        <family val="2"/>
      </rPr>
      <t xml:space="preserve"> Analizar la base legal, respecto de cada caso.
</t>
    </r>
    <r>
      <rPr>
        <b/>
        <sz val="9"/>
        <color rgb="FF000000"/>
        <rFont val="Century Schoolbook"/>
        <family val="1"/>
      </rPr>
      <t>3.-</t>
    </r>
    <r>
      <rPr>
        <sz val="10"/>
        <color rgb="FF000000"/>
        <rFont val="Arial Narrow"/>
        <family val="2"/>
      </rPr>
      <t xml:space="preserve"> Realizar el informe respectivo.</t>
    </r>
  </si>
  <si>
    <r>
      <rPr>
        <b/>
        <sz val="9"/>
        <color rgb="FF000000"/>
        <rFont val="Century Schoolbook"/>
        <family val="1"/>
      </rPr>
      <t>1.-</t>
    </r>
    <r>
      <rPr>
        <sz val="10"/>
        <color rgb="FF000000"/>
        <rFont val="Arial Narrow"/>
        <family val="2"/>
      </rPr>
      <t xml:space="preserve"> Reporte de entrega de Informes Técnicos Relacionados con cambios en la Estructura Organizacional, Perfiles de puestos, Traspasos, Cambios Administrativos y/o Traslados.</t>
    </r>
  </si>
  <si>
    <t xml:space="preserve">530804 0701 001 </t>
  </si>
  <si>
    <r>
      <rPr>
        <sz val="10"/>
        <color rgb="FF000000"/>
        <rFont val="Arial Narrow"/>
        <family val="2"/>
      </rPr>
      <t xml:space="preserve">Resmas de papel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</si>
  <si>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ANILLOS ADHESIVOS REFUERZOS DE HOJAS PLASTICO </t>
    </r>
    <r>
      <rPr>
        <sz val="10"/>
        <color rgb="FF000000"/>
        <rFont val="Century Schoolbook"/>
        <family val="1"/>
      </rPr>
      <t>500</t>
    </r>
    <r>
      <rPr>
        <sz val="10"/>
        <color rgb="FF000000"/>
        <rFont val="Arial Narrow"/>
        <family val="2"/>
      </rPr>
      <t>U</t>
    </r>
  </si>
  <si>
    <t>MOUSE PAD CON APOYA MUNECAS DE GEL</t>
  </si>
  <si>
    <r>
      <rPr>
        <sz val="10"/>
        <color rgb="FF000000"/>
        <rFont val="Arial Narrow"/>
        <family val="2"/>
      </rPr>
      <t xml:space="preserve">FLASH MEMORY </t>
    </r>
    <r>
      <rPr>
        <sz val="10"/>
        <color rgb="FF000000"/>
        <rFont val="Century Schoolbook"/>
        <family val="1"/>
      </rPr>
      <t>128</t>
    </r>
    <r>
      <rPr>
        <sz val="10"/>
        <color rgb="FF000000"/>
        <rFont val="Arial Narrow"/>
        <family val="2"/>
      </rPr>
      <t xml:space="preserve"> GB</t>
    </r>
  </si>
  <si>
    <r>
      <rPr>
        <sz val="10"/>
        <color rgb="FF000000"/>
        <rFont val="Arial Narrow"/>
        <family val="2"/>
      </rPr>
      <t>SOBRE MANILA F</t>
    </r>
    <r>
      <rPr>
        <sz val="10"/>
        <color rgb="FF000000"/>
        <rFont val="Century Schoolbook"/>
        <family val="1"/>
      </rPr>
      <t>6</t>
    </r>
  </si>
  <si>
    <r>
      <rPr>
        <sz val="10"/>
        <color rgb="FF000000"/>
        <rFont val="Arial Narrow"/>
        <family val="2"/>
      </rPr>
      <t>RESALTADORES VARIOS COLORES (</t>
    </r>
    <r>
      <rPr>
        <sz val="10"/>
        <color rgb="FF000000"/>
        <rFont val="Century Schoolbook"/>
        <family val="1"/>
      </rPr>
      <t>2</t>
    </r>
    <r>
      <rPr>
        <sz val="10"/>
        <color rgb="FF000000"/>
        <rFont val="Arial Narrow"/>
        <family val="2"/>
      </rPr>
      <t xml:space="preserve"> verdes, </t>
    </r>
    <r>
      <rPr>
        <sz val="10"/>
        <color rgb="FF000000"/>
        <rFont val="Century Schoolbook"/>
        <family val="1"/>
      </rPr>
      <t>2</t>
    </r>
    <r>
      <rPr>
        <sz val="10"/>
        <color rgb="FF000000"/>
        <rFont val="Arial Narrow"/>
        <family val="2"/>
      </rPr>
      <t xml:space="preserve"> naranja, </t>
    </r>
    <r>
      <rPr>
        <sz val="10"/>
        <color rgb="FF000000"/>
        <rFont val="Century Schoolbook"/>
        <family val="1"/>
      </rPr>
      <t>2</t>
    </r>
    <r>
      <rPr>
        <sz val="10"/>
        <color rgb="FF000000"/>
        <rFont val="Arial Narrow"/>
        <family val="2"/>
      </rPr>
      <t xml:space="preserve"> amarillo, </t>
    </r>
    <r>
      <rPr>
        <sz val="10"/>
        <color rgb="FF000000"/>
        <rFont val="Century Schoolbook"/>
        <family val="1"/>
      </rPr>
      <t>2</t>
    </r>
    <r>
      <rPr>
        <sz val="10"/>
        <color rgb="FF000000"/>
        <rFont val="Arial Narrow"/>
        <family val="2"/>
      </rPr>
      <t xml:space="preserve"> rosado)</t>
    </r>
  </si>
  <si>
    <r>
      <rPr>
        <sz val="10"/>
        <color rgb="FF000000"/>
        <rFont val="Arial Narrow"/>
        <family val="2"/>
      </rPr>
      <t xml:space="preserve">GRAPAS </t>
    </r>
    <r>
      <rPr>
        <sz val="10"/>
        <color rgb="FF000000"/>
        <rFont val="Century Schoolbook"/>
        <family val="1"/>
      </rPr>
      <t>26/6</t>
    </r>
    <r>
      <rPr>
        <sz val="10"/>
        <color rgb="FF000000"/>
        <rFont val="Arial Narrow"/>
        <family val="2"/>
      </rPr>
      <t xml:space="preserve"> CAJA DE </t>
    </r>
    <r>
      <rPr>
        <sz val="10"/>
        <color rgb="FF000000"/>
        <rFont val="Century Schoolbook"/>
        <family val="1"/>
      </rPr>
      <t>5000</t>
    </r>
    <r>
      <rPr>
        <sz val="10"/>
        <color rgb="FF000000"/>
        <rFont val="Arial Narrow"/>
        <family val="2"/>
      </rPr>
      <t xml:space="preserve"> U</t>
    </r>
  </si>
  <si>
    <t>SEÑALADORES TIPO BANDERITAS</t>
  </si>
  <si>
    <t>MARCADOR PARA CD</t>
  </si>
  <si>
    <r>
      <rPr>
        <sz val="10"/>
        <color rgb="FF000000"/>
        <rFont val="Arial Narrow"/>
        <family val="2"/>
      </rPr>
      <t xml:space="preserve">NOTAS ADHESIVAS CUBO DE </t>
    </r>
    <r>
      <rPr>
        <sz val="10"/>
        <color rgb="FF000000"/>
        <rFont val="Century Schoolbook"/>
        <family val="1"/>
      </rPr>
      <t>5</t>
    </r>
    <r>
      <rPr>
        <sz val="10"/>
        <color rgb="FF000000"/>
        <rFont val="Arial Narrow"/>
        <family val="2"/>
      </rPr>
      <t xml:space="preserve"> COLORES </t>
    </r>
    <r>
      <rPr>
        <sz val="10"/>
        <color rgb="FF000000"/>
        <rFont val="Century Schoolbook"/>
        <family val="1"/>
      </rPr>
      <t>3</t>
    </r>
    <r>
      <rPr>
        <sz val="10"/>
        <color rgb="FF000000"/>
        <rFont val="Arial Narrow"/>
        <family val="2"/>
      </rPr>
      <t>X</t>
    </r>
    <r>
      <rPr>
        <sz val="10"/>
        <color rgb="FF000000"/>
        <rFont val="Century Schoolbook"/>
        <family val="1"/>
      </rPr>
      <t>3</t>
    </r>
  </si>
  <si>
    <t>Cubo</t>
  </si>
  <si>
    <t>TABLA PARA APUNTES (APOYAMANOS) PLASTICO</t>
  </si>
  <si>
    <r>
      <rPr>
        <sz val="10"/>
        <color rgb="FF000000"/>
        <rFont val="Arial Narrow"/>
        <family val="2"/>
      </rPr>
      <t xml:space="preserve">GOMA EN BARRA DE </t>
    </r>
    <r>
      <rPr>
        <sz val="10"/>
        <color rgb="FF000000"/>
        <rFont val="Century Schoolbook"/>
        <family val="1"/>
      </rPr>
      <t>40</t>
    </r>
    <r>
      <rPr>
        <sz val="10"/>
        <color rgb="FF000000"/>
        <rFont val="Arial Narrow"/>
        <family val="2"/>
      </rPr>
      <t xml:space="preserve"> GR</t>
    </r>
  </si>
  <si>
    <r>
      <rPr>
        <sz val="10"/>
        <color rgb="FF000000"/>
        <rFont val="Arial Narrow"/>
        <family val="2"/>
      </rPr>
      <t xml:space="preserve">MASKING DE </t>
    </r>
    <r>
      <rPr>
        <sz val="10"/>
        <color rgb="FF000000"/>
        <rFont val="Century Schoolbook"/>
        <family val="1"/>
      </rPr>
      <t>2</t>
    </r>
    <r>
      <rPr>
        <sz val="10"/>
        <color rgb="FF000000"/>
        <rFont val="Arial Narrow"/>
        <family val="2"/>
      </rPr>
      <t xml:space="preserve"> PULG. X </t>
    </r>
    <r>
      <rPr>
        <sz val="10"/>
        <color rgb="FF000000"/>
        <rFont val="Century Schoolbook"/>
        <family val="1"/>
      </rPr>
      <t>40</t>
    </r>
    <r>
      <rPr>
        <sz val="10"/>
        <color rgb="FF000000"/>
        <rFont val="Arial Narrow"/>
        <family val="2"/>
      </rPr>
      <t xml:space="preserve"> YARDAS MULTIUSO</t>
    </r>
  </si>
  <si>
    <t>AGENDAS EJECUTIVAS</t>
  </si>
  <si>
    <t>COMPUTADOR DE ESCRITORIO</t>
  </si>
  <si>
    <t>SILLA TIPO SECRETARIA (ERGONOMICA)</t>
  </si>
  <si>
    <r>
      <rPr>
        <sz val="10"/>
        <color rgb="FF000000"/>
        <rFont val="Arial Narrow"/>
        <family val="2"/>
      </rPr>
      <t>Tinta para impresora WF - C</t>
    </r>
    <r>
      <rPr>
        <sz val="10"/>
        <color rgb="FF000000"/>
        <rFont val="Century Schoolbook"/>
        <family val="1"/>
      </rPr>
      <t>5790</t>
    </r>
    <r>
      <rPr>
        <sz val="10"/>
        <color rgb="FF000000"/>
        <rFont val="Arial Narrow"/>
        <family val="2"/>
      </rPr>
      <t xml:space="preserve"> Series (Network) amarillo amaretto R</t>
    </r>
    <r>
      <rPr>
        <sz val="10"/>
        <color rgb="FF000000"/>
        <rFont val="Century Schoolbook"/>
        <family val="1"/>
      </rPr>
      <t>04</t>
    </r>
    <r>
      <rPr>
        <sz val="10"/>
        <color rgb="FF000000"/>
        <rFont val="Arial Narrow"/>
        <family val="2"/>
      </rPr>
      <t>L</t>
    </r>
  </si>
  <si>
    <r>
      <rPr>
        <b/>
        <sz val="9"/>
        <color rgb="FF000000"/>
        <rFont val="Century Schoolbook"/>
        <family val="1"/>
      </rPr>
      <t>3.-</t>
    </r>
    <r>
      <rPr>
        <sz val="10"/>
        <color rgb="FF000000"/>
        <rFont val="Arial Narrow"/>
        <family val="2"/>
      </rPr>
      <t xml:space="preserve"> Coordinar el proceso de Planificación del Talento Humano.</t>
    </r>
  </si>
  <si>
    <t>Proceso de Planificación de Talento Humano, coordinado.</t>
  </si>
  <si>
    <t>N° de procesos de planificación del Talento Humano efectuados.</t>
  </si>
  <si>
    <r>
      <rPr>
        <b/>
        <sz val="9"/>
        <color rgb="FF000000"/>
        <rFont val="Century Schoolbook"/>
        <family val="1"/>
      </rPr>
      <t>1.-</t>
    </r>
    <r>
      <rPr>
        <sz val="10"/>
        <color rgb="FF000000"/>
        <rFont val="Arial Narrow"/>
        <family val="2"/>
      </rPr>
      <t xml:space="preserve"> Solicitar autorización para el inicio del proceso de planificación de talento humano. 
</t>
    </r>
    <r>
      <rPr>
        <b/>
        <sz val="9"/>
        <color rgb="FF000000"/>
        <rFont val="Century Schoolbook"/>
        <family val="1"/>
      </rPr>
      <t>2.-</t>
    </r>
    <r>
      <rPr>
        <sz val="10"/>
        <color rgb="FF000000"/>
        <rFont val="Arial Narrow"/>
        <family val="2"/>
      </rPr>
      <t xml:space="preserve"> Absolver consultas y asesorar a los responsables de unidad o proceso sobre el registro de información en las Plantillas antes mencionadas.
</t>
    </r>
    <r>
      <rPr>
        <b/>
        <sz val="9"/>
        <color rgb="FF000000"/>
        <rFont val="Century Schoolbook"/>
        <family val="1"/>
      </rPr>
      <t>3.-</t>
    </r>
    <r>
      <rPr>
        <sz val="10"/>
        <color rgb="FF000000"/>
        <rFont val="Arial Narrow"/>
        <family val="2"/>
      </rPr>
      <t xml:space="preserve"> Receptar y Revisar las Plantillas de Talento Humano emitidas por las diferentes unidades.
</t>
    </r>
    <r>
      <rPr>
        <b/>
        <sz val="9"/>
        <color rgb="FF000000"/>
        <rFont val="Century Schoolbook"/>
        <family val="1"/>
      </rPr>
      <t>4.-</t>
    </r>
    <r>
      <rPr>
        <sz val="10"/>
        <color rgb="FF000000"/>
        <rFont val="Arial Narrow"/>
        <family val="2"/>
      </rPr>
      <t xml:space="preserve"> Consolidar el resultado de las Plantilla de T. H. a fin de elaborar la Planificación para el año siguiente.
</t>
    </r>
    <r>
      <rPr>
        <b/>
        <sz val="9"/>
        <color rgb="FF000000"/>
        <rFont val="Century Schoolbook"/>
        <family val="1"/>
      </rPr>
      <t>5.-</t>
    </r>
    <r>
      <rPr>
        <sz val="10"/>
        <color rgb="FF000000"/>
        <rFont val="Arial Narrow"/>
        <family val="2"/>
      </rPr>
      <t xml:space="preserve"> Elaborar el Informe y Plan de Optimización y Racionalización del Talento Humano.</t>
    </r>
  </si>
  <si>
    <r>
      <rPr>
        <b/>
        <sz val="9"/>
        <color rgb="FF000000"/>
        <rFont val="Century Schoolbook"/>
        <family val="1"/>
      </rPr>
      <t>1.-</t>
    </r>
    <r>
      <rPr>
        <sz val="10"/>
        <color rgb="FF000000"/>
        <rFont val="Arial Narrow"/>
        <family val="2"/>
      </rPr>
      <t xml:space="preserve"> Matriz de Planificación de Talento Humano por Niveles Territoriales.
</t>
    </r>
    <r>
      <rPr>
        <b/>
        <sz val="9"/>
        <color rgb="FF000000"/>
        <rFont val="Century Schoolbook"/>
        <family val="1"/>
      </rPr>
      <t>2.-</t>
    </r>
    <r>
      <rPr>
        <sz val="10"/>
        <color rgb="FF000000"/>
        <rFont val="Arial Narrow"/>
        <family val="2"/>
      </rPr>
      <t xml:space="preserve"> Registro de Plantillas de Talento Humano, con reporte de brechas (servidores requeridos).
</t>
    </r>
    <r>
      <rPr>
        <b/>
        <sz val="9"/>
        <color rgb="FF000000"/>
        <rFont val="Century Schoolbook"/>
        <family val="1"/>
      </rPr>
      <t>3.-</t>
    </r>
    <r>
      <rPr>
        <sz val="10"/>
        <color rgb="FF000000"/>
        <rFont val="Arial Narrow"/>
        <family val="2"/>
      </rPr>
      <t xml:space="preserve"> Informe de optimización y racionalización por Nivel Territorial.
</t>
    </r>
    <r>
      <rPr>
        <b/>
        <sz val="9"/>
        <color rgb="FF000000"/>
        <rFont val="Century Schoolbook"/>
        <family val="1"/>
      </rPr>
      <t>4.-</t>
    </r>
    <r>
      <rPr>
        <sz val="10"/>
        <color rgb="FF000000"/>
        <rFont val="Arial Narrow"/>
        <family val="2"/>
      </rPr>
      <t xml:space="preserve"> Informe del Plan Consolidado de la Planificación de Talento Humano.</t>
    </r>
  </si>
  <si>
    <r>
      <rPr>
        <sz val="10"/>
        <color rgb="FF000000"/>
        <rFont val="Arial Narrow"/>
        <family val="2"/>
      </rPr>
      <t xml:space="preserve">Resmas de papel de </t>
    </r>
    <r>
      <rPr>
        <sz val="10"/>
        <color rgb="FF000000"/>
        <rFont val="Century Schoolbook"/>
        <family val="1"/>
      </rPr>
      <t>75</t>
    </r>
    <r>
      <rPr>
        <sz val="10"/>
        <color rgb="FF000000"/>
        <rFont val="Arial Narrow"/>
        <family val="2"/>
      </rPr>
      <t xml:space="preserve"> gr.</t>
    </r>
  </si>
  <si>
    <r>
      <rPr>
        <sz val="10"/>
        <color rgb="FF000000"/>
        <rFont val="Arial Narrow"/>
        <family val="2"/>
      </rPr>
      <t>Tinta para impresora WF - C</t>
    </r>
    <r>
      <rPr>
        <sz val="10"/>
        <color rgb="FF000000"/>
        <rFont val="Century Schoolbook"/>
        <family val="1"/>
      </rPr>
      <t>5790</t>
    </r>
    <r>
      <rPr>
        <sz val="10"/>
        <color rgb="FF000000"/>
        <rFont val="Arial Narrow"/>
        <family val="2"/>
      </rPr>
      <t xml:space="preserve"> Series (Network) magenta R</t>
    </r>
    <r>
      <rPr>
        <sz val="10"/>
        <color rgb="FF000000"/>
        <rFont val="Century Schoolbook"/>
        <family val="1"/>
      </rPr>
      <t>04</t>
    </r>
    <r>
      <rPr>
        <sz val="10"/>
        <color rgb="FF000000"/>
        <rFont val="Arial Narrow"/>
        <family val="2"/>
      </rPr>
      <t>L</t>
    </r>
  </si>
  <si>
    <r>
      <rPr>
        <sz val="10"/>
        <color rgb="FF000000"/>
        <rFont val="Arial Narrow"/>
        <family val="2"/>
      </rPr>
      <t>Tinta para impresora WF - C</t>
    </r>
    <r>
      <rPr>
        <sz val="10"/>
        <color rgb="FF000000"/>
        <rFont val="Century Schoolbook"/>
        <family val="1"/>
      </rPr>
      <t>5790</t>
    </r>
    <r>
      <rPr>
        <sz val="10"/>
        <color rgb="FF000000"/>
        <rFont val="Arial Narrow"/>
        <family val="2"/>
      </rPr>
      <t xml:space="preserve"> Series (Network) Cuab/Ciano R</t>
    </r>
    <r>
      <rPr>
        <sz val="10"/>
        <color rgb="FF000000"/>
        <rFont val="Century Schoolbook"/>
        <family val="1"/>
      </rPr>
      <t>04</t>
    </r>
    <r>
      <rPr>
        <sz val="10"/>
        <color rgb="FF000000"/>
        <rFont val="Arial Narrow"/>
        <family val="2"/>
      </rPr>
      <t>L</t>
    </r>
  </si>
  <si>
    <r>
      <rPr>
        <b/>
        <sz val="9"/>
        <color rgb="FF000000"/>
        <rFont val="Century Schoolbook"/>
        <family val="1"/>
      </rPr>
      <t>4.-</t>
    </r>
    <r>
      <rPr>
        <sz val="10"/>
        <color rgb="FF000000"/>
        <rFont val="Arial Narrow"/>
        <family val="2"/>
      </rPr>
      <t xml:space="preserve"> Coordinar procesos de auditoría de trabajo.</t>
    </r>
  </si>
  <si>
    <t>Auditoría administrativa con base a las brechas resultantes del proceso de planificación del Talento Humano, coordinada.</t>
  </si>
  <si>
    <t>N° de Planes de Auditoria elaborados.</t>
  </si>
  <si>
    <r>
      <rPr>
        <b/>
        <sz val="9"/>
        <color rgb="FF000000"/>
        <rFont val="Century Schoolbook"/>
        <family val="1"/>
      </rPr>
      <t>1.-</t>
    </r>
    <r>
      <rPr>
        <sz val="10"/>
        <color rgb="FF000000"/>
        <rFont val="Arial Narrow"/>
        <family val="2"/>
      </rPr>
      <t xml:space="preserve"> Analizar el resultado de las Brechas de la planificación de talento humano.
</t>
    </r>
    <r>
      <rPr>
        <b/>
        <sz val="9"/>
        <color rgb="FF000000"/>
        <rFont val="Century Schoolbook"/>
        <family val="1"/>
      </rPr>
      <t>2.-</t>
    </r>
    <r>
      <rPr>
        <sz val="10"/>
        <color rgb="FF000000"/>
        <rFont val="Arial Narrow"/>
        <family val="2"/>
      </rPr>
      <t xml:space="preserve"> Efectuar el calculo aleatorio para realizar el Plan de Auditoría.
</t>
    </r>
    <r>
      <rPr>
        <b/>
        <sz val="9"/>
        <color rgb="FF000000"/>
        <rFont val="Century Schoolbook"/>
        <family val="1"/>
      </rPr>
      <t>3.-</t>
    </r>
    <r>
      <rPr>
        <sz val="10"/>
        <color rgb="FF000000"/>
        <rFont val="Arial Narrow"/>
        <family val="2"/>
      </rPr>
      <t xml:space="preserve"> Elaborar el Plan de Auditoría.
</t>
    </r>
    <r>
      <rPr>
        <b/>
        <sz val="9"/>
        <color rgb="FF000000"/>
        <rFont val="Century Schoolbook"/>
        <family val="1"/>
      </rPr>
      <t>4.-</t>
    </r>
    <r>
      <rPr>
        <sz val="10"/>
        <color rgb="FF000000"/>
        <rFont val="Arial Narrow"/>
        <family val="2"/>
      </rPr>
      <t xml:space="preserve"> Solicitar a la Dirección de Talento Humano se gestione la aprobación del Plan.</t>
    </r>
  </si>
  <si>
    <r>
      <rPr>
        <b/>
        <sz val="9"/>
        <color rgb="FF000000"/>
        <rFont val="Century Schoolbook"/>
        <family val="1"/>
      </rPr>
      <t>1.-</t>
    </r>
    <r>
      <rPr>
        <sz val="10"/>
        <color rgb="FF000000"/>
        <rFont val="Arial Narrow"/>
        <family val="2"/>
      </rPr>
      <t xml:space="preserve"> Reporte de Brechas.
</t>
    </r>
    <r>
      <rPr>
        <b/>
        <sz val="9"/>
        <color rgb="FF000000"/>
        <rFont val="Century Schoolbook"/>
        <family val="1"/>
      </rPr>
      <t>2.-</t>
    </r>
    <r>
      <rPr>
        <sz val="10"/>
        <color rgb="FF000000"/>
        <rFont val="Arial Narrow"/>
        <family val="2"/>
      </rPr>
      <t xml:space="preserve"> Plan de Auditoría.</t>
    </r>
  </si>
  <si>
    <r>
      <rPr>
        <b/>
        <sz val="9"/>
        <color rgb="FF000000"/>
        <rFont val="Century Schoolbook"/>
        <family val="1"/>
      </rPr>
      <t>5.-</t>
    </r>
    <r>
      <rPr>
        <sz val="10"/>
        <color rgb="FF000000"/>
        <rFont val="Arial Narrow"/>
        <family val="2"/>
      </rPr>
      <t xml:space="preserve"> Administrar el Sistema Institucional de Quejas y Denuncias.</t>
    </r>
  </si>
  <si>
    <t>Quejas y denuncias realizadas por usuarios internos y externos, en contra de servidores universitarios, coordinadas y monitoreadas.</t>
  </si>
  <si>
    <t>N° de quejas administradas.</t>
  </si>
  <si>
    <r>
      <rPr>
        <b/>
        <sz val="9"/>
        <color rgb="FF000000"/>
        <rFont val="Century Schoolbook"/>
        <family val="1"/>
      </rPr>
      <t>1.-</t>
    </r>
    <r>
      <rPr>
        <sz val="10"/>
        <color rgb="FF000000"/>
        <rFont val="Arial Narrow"/>
        <family val="2"/>
      </rPr>
      <t xml:space="preserve"> Verificar, descargar y suscribir las quejas y denuncias realizadas por los usuarios.
</t>
    </r>
    <r>
      <rPr>
        <b/>
        <sz val="9"/>
        <color rgb="FF000000"/>
        <rFont val="Century Schoolbook"/>
        <family val="1"/>
      </rPr>
      <t>2.-</t>
    </r>
    <r>
      <rPr>
        <sz val="10"/>
        <color rgb="FF000000"/>
        <rFont val="Arial Narrow"/>
        <family val="2"/>
      </rPr>
      <t xml:space="preserve"> Elaborar oficio direccionando la queja y/o denuncia a la Unidad que corresponda.
</t>
    </r>
    <r>
      <rPr>
        <b/>
        <sz val="9"/>
        <color rgb="FF000000"/>
        <rFont val="Century Schoolbook"/>
        <family val="1"/>
      </rPr>
      <t>3.-</t>
    </r>
    <r>
      <rPr>
        <sz val="10"/>
        <color rgb="FF000000"/>
        <rFont val="Arial Narrow"/>
        <family val="2"/>
      </rPr>
      <t xml:space="preserve"> Registrar en el Buzón de Quejas en opción atendidas el nro. de oficio y a quien se dirigió la queja.
</t>
    </r>
    <r>
      <rPr>
        <b/>
        <sz val="9"/>
        <color rgb="FF000000"/>
        <rFont val="Century Schoolbook"/>
        <family val="1"/>
      </rPr>
      <t>4.-</t>
    </r>
    <r>
      <rPr>
        <sz val="10"/>
        <color rgb="FF000000"/>
        <rFont val="Arial Narrow"/>
        <family val="2"/>
      </rPr>
      <t xml:space="preserve"> Receptar y registrar la solución de las quejas ejecutadas por la Facultades y Unidades Administrativas a las que se les direccionó las quejas.</t>
    </r>
  </si>
  <si>
    <r>
      <rPr>
        <b/>
        <sz val="9"/>
        <color rgb="FF000000"/>
        <rFont val="Century Schoolbook"/>
        <family val="1"/>
      </rPr>
      <t>1.-</t>
    </r>
    <r>
      <rPr>
        <sz val="10"/>
        <color rgb="FF000000"/>
        <rFont val="Arial Narrow"/>
        <family val="2"/>
      </rPr>
      <t xml:space="preserve"> Reporte de quejas y denuncias tramitadas.
</t>
    </r>
    <r>
      <rPr>
        <b/>
        <sz val="9"/>
        <color rgb="FF000000"/>
        <rFont val="Century Schoolbook"/>
        <family val="1"/>
      </rPr>
      <t>2.-</t>
    </r>
    <r>
      <rPr>
        <sz val="10"/>
        <color rgb="FF000000"/>
        <rFont val="Arial Narrow"/>
        <family val="2"/>
      </rPr>
      <t xml:space="preserve"> Reporte de quejas generadas por el SIUTMACH.</t>
    </r>
  </si>
  <si>
    <r>
      <rPr>
        <b/>
        <sz val="9"/>
        <color rgb="FF000000"/>
        <rFont val="Century Schoolbook"/>
        <family val="1"/>
      </rPr>
      <t>6.-</t>
    </r>
    <r>
      <rPr>
        <sz val="10"/>
        <color rgb="FF000000"/>
        <rFont val="Arial Narrow"/>
        <family val="2"/>
      </rPr>
      <t xml:space="preserve"> Emitir Información del literal b </t>
    </r>
    <r>
      <rPr>
        <sz val="10"/>
        <color rgb="FF000000"/>
        <rFont val="Century Schoolbook"/>
        <family val="1"/>
      </rPr>
      <t>2</t>
    </r>
    <r>
      <rPr>
        <sz val="10"/>
        <color rgb="FF000000"/>
        <rFont val="Arial Narrow"/>
        <family val="2"/>
      </rPr>
      <t xml:space="preserve">) del Art. </t>
    </r>
    <r>
      <rPr>
        <sz val="10"/>
        <color rgb="FF000000"/>
        <rFont val="Century Schoolbook"/>
        <family val="1"/>
      </rPr>
      <t>7</t>
    </r>
    <r>
      <rPr>
        <sz val="10"/>
        <color rgb="FF000000"/>
        <rFont val="Arial Narrow"/>
        <family val="2"/>
      </rPr>
      <t xml:space="preserve"> de la Ley Orgánica de Transparencia y Acceso de Información Pública.</t>
    </r>
  </si>
  <si>
    <t>Información relacionada con distributivo de personal, establecida en la Ley Orgánica de Transparencia y Acceso de Información Pública, emitida.</t>
  </si>
  <si>
    <r>
      <rPr>
        <sz val="10"/>
        <color rgb="FF000000"/>
        <rFont val="Arial Narrow"/>
        <family val="2"/>
      </rPr>
      <t>N° de Plantillas correspondientes al Literal a</t>
    </r>
    <r>
      <rPr>
        <sz val="10"/>
        <color rgb="FF000000"/>
        <rFont val="Century Schoolbook"/>
        <family val="1"/>
      </rPr>
      <t>1</t>
    </r>
    <r>
      <rPr>
        <sz val="10"/>
        <color rgb="FF000000"/>
        <rFont val="Arial Narrow"/>
        <family val="2"/>
      </rPr>
      <t>) Estructura Organizacional y b</t>
    </r>
    <r>
      <rPr>
        <sz val="10"/>
        <color rgb="FF000000"/>
        <rFont val="Century Schoolbook"/>
        <family val="1"/>
      </rPr>
      <t>2</t>
    </r>
    <r>
      <rPr>
        <sz val="10"/>
        <color rgb="FF000000"/>
        <rFont val="Arial Narrow"/>
        <family val="2"/>
      </rPr>
      <t>) distributivo de personal emitidas.</t>
    </r>
  </si>
  <si>
    <r>
      <rPr>
        <b/>
        <sz val="9"/>
        <color rgb="FF000000"/>
        <rFont val="Century Schoolbook"/>
        <family val="1"/>
      </rPr>
      <t>1.-</t>
    </r>
    <r>
      <rPr>
        <sz val="10"/>
        <color rgb="FF000000"/>
        <rFont val="Arial Narrow"/>
        <family val="2"/>
      </rPr>
      <t xml:space="preserve"> Revisar la Información de Ingresos, Egresos, Movimientos de Personal y Estructura Organizacional de la IES. 
</t>
    </r>
    <r>
      <rPr>
        <b/>
        <sz val="9"/>
        <color rgb="FF000000"/>
        <rFont val="Century Schoolbook"/>
        <family val="1"/>
      </rPr>
      <t>2.-</t>
    </r>
    <r>
      <rPr>
        <sz val="10"/>
        <color rgb="FF000000"/>
        <rFont val="Arial Narrow"/>
        <family val="2"/>
      </rPr>
      <t xml:space="preserve"> Elaborar la matriz del Distributivo de Personal del literal b </t>
    </r>
    <r>
      <rPr>
        <sz val="10"/>
        <color rgb="FF000000"/>
        <rFont val="Century Schoolbook"/>
        <family val="1"/>
      </rPr>
      <t>2</t>
    </r>
    <r>
      <rPr>
        <sz val="10"/>
        <color rgb="FF000000"/>
        <rFont val="Arial Narrow"/>
        <family val="2"/>
      </rPr>
      <t>) Art.</t>
    </r>
    <r>
      <rPr>
        <sz val="10"/>
        <color rgb="FF000000"/>
        <rFont val="Century Schoolbook"/>
        <family val="1"/>
      </rPr>
      <t xml:space="preserve"> 7</t>
    </r>
    <r>
      <rPr>
        <sz val="10"/>
        <color rgb="FF000000"/>
        <rFont val="Arial Narrow"/>
        <family val="2"/>
      </rPr>
      <t xml:space="preserve"> de la Ley Orgánica de Transparencia y Acceso a la Información Pública.
</t>
    </r>
    <r>
      <rPr>
        <b/>
        <sz val="9"/>
        <color rgb="FF000000"/>
        <rFont val="Century Schoolbook"/>
        <family val="1"/>
      </rPr>
      <t>3.-</t>
    </r>
    <r>
      <rPr>
        <sz val="10"/>
        <color rgb="FF000000"/>
        <rFont val="Arial Narrow"/>
        <family val="2"/>
      </rPr>
      <t xml:space="preserve"> Elaborar la matriz Estructura Orgánica, del literal a </t>
    </r>
    <r>
      <rPr>
        <sz val="10"/>
        <color rgb="FF000000"/>
        <rFont val="Century Schoolbook"/>
        <family val="1"/>
      </rPr>
      <t>1</t>
    </r>
    <r>
      <rPr>
        <sz val="10"/>
        <color rgb="FF000000"/>
        <rFont val="Arial Narrow"/>
        <family val="2"/>
      </rPr>
      <t xml:space="preserve">) Art. </t>
    </r>
    <r>
      <rPr>
        <sz val="10"/>
        <color rgb="FF000000"/>
        <rFont val="Century Schoolbook"/>
        <family val="1"/>
      </rPr>
      <t>7</t>
    </r>
    <r>
      <rPr>
        <sz val="10"/>
        <color rgb="FF000000"/>
        <rFont val="Arial Narrow"/>
        <family val="2"/>
      </rPr>
      <t xml:space="preserve"> de la LOTAIP.</t>
    </r>
  </si>
  <si>
    <r>
      <rPr>
        <b/>
        <sz val="9"/>
        <color rgb="FF000000"/>
        <rFont val="Century Schoolbook"/>
        <family val="1"/>
      </rPr>
      <t>1.-</t>
    </r>
    <r>
      <rPr>
        <sz val="10"/>
        <color rgb="FF000000"/>
        <rFont val="Arial Narrow"/>
        <family val="2"/>
      </rPr>
      <t xml:space="preserve"> Reporte de entrega de plantillas de los literal a </t>
    </r>
    <r>
      <rPr>
        <sz val="10"/>
        <color rgb="FF000000"/>
        <rFont val="Century Schoolbook"/>
        <family val="1"/>
      </rPr>
      <t>1</t>
    </r>
    <r>
      <rPr>
        <sz val="10"/>
        <color rgb="FF000000"/>
        <rFont val="Arial Narrow"/>
        <family val="2"/>
      </rPr>
      <t xml:space="preserve">) y b </t>
    </r>
    <r>
      <rPr>
        <sz val="10"/>
        <color rgb="FF000000"/>
        <rFont val="Century Schoolbook"/>
        <family val="1"/>
      </rPr>
      <t>2</t>
    </r>
    <r>
      <rPr>
        <sz val="10"/>
        <color rgb="FF000000"/>
        <rFont val="Arial Narrow"/>
        <family val="2"/>
      </rPr>
      <t xml:space="preserve">) a la Dirección de Talento Humano para trámite al comité de transparencia.
</t>
    </r>
    <r>
      <rPr>
        <b/>
        <sz val="9"/>
        <color rgb="FF000000"/>
        <rFont val="Century Schoolbook"/>
        <family val="1"/>
      </rPr>
      <t>2.-</t>
    </r>
    <r>
      <rPr>
        <sz val="10"/>
        <color rgb="FF000000"/>
        <rFont val="Arial Narrow"/>
        <family val="2"/>
      </rPr>
      <t xml:space="preserve"> Plantillas mensuales del literal a</t>
    </r>
    <r>
      <rPr>
        <sz val="10"/>
        <color rgb="FF000000"/>
        <rFont val="Century Schoolbook"/>
        <family val="1"/>
      </rPr>
      <t>1</t>
    </r>
    <r>
      <rPr>
        <sz val="10"/>
        <color rgb="FF000000"/>
        <rFont val="Arial Narrow"/>
        <family val="2"/>
      </rPr>
      <t xml:space="preserve">) Estructura Orgánica.
</t>
    </r>
    <r>
      <rPr>
        <b/>
        <sz val="9"/>
        <color rgb="FF000000"/>
        <rFont val="Century Schoolbook"/>
        <family val="1"/>
      </rPr>
      <t>3.-</t>
    </r>
    <r>
      <rPr>
        <sz val="10"/>
        <color rgb="FF000000"/>
        <rFont val="Arial Narrow"/>
        <family val="2"/>
      </rPr>
      <t xml:space="preserve"> Plantillas mensuales del literal b</t>
    </r>
    <r>
      <rPr>
        <sz val="10"/>
        <color rgb="FF000000"/>
        <rFont val="Century Schoolbook"/>
        <family val="1"/>
      </rPr>
      <t>2</t>
    </r>
    <r>
      <rPr>
        <sz val="10"/>
        <color rgb="FF000000"/>
        <rFont val="Arial Narrow"/>
        <family val="2"/>
      </rPr>
      <t>), Distributivo de Personal para el cumplimiento de la Ley de Transparencia.</t>
    </r>
  </si>
  <si>
    <r>
      <rPr>
        <sz val="10"/>
        <color rgb="FF000000"/>
        <rFont val="Arial Narrow"/>
        <family val="2"/>
      </rPr>
      <t xml:space="preserve">JABON DE TOCADOR LIQUIDO CON VALVULA </t>
    </r>
    <r>
      <rPr>
        <sz val="10"/>
        <color rgb="FF000000"/>
        <rFont val="Century Schoolbook"/>
        <family val="1"/>
      </rPr>
      <t>500</t>
    </r>
    <r>
      <rPr>
        <sz val="10"/>
        <color rgb="FF000000"/>
        <rFont val="Arial Narrow"/>
        <family val="2"/>
      </rPr>
      <t xml:space="preserve"> ML</t>
    </r>
  </si>
  <si>
    <r>
      <rPr>
        <sz val="10"/>
        <color rgb="FF000000"/>
        <rFont val="Arial Narrow"/>
        <family val="2"/>
      </rPr>
      <t xml:space="preserve">AMBIENTAL VARIAS FRAGANCIAS EN AEROSOL </t>
    </r>
    <r>
      <rPr>
        <sz val="10"/>
        <color rgb="FF000000"/>
        <rFont val="Century Schoolbook"/>
        <family val="1"/>
      </rPr>
      <t>400</t>
    </r>
    <r>
      <rPr>
        <sz val="10"/>
        <color rgb="FF000000"/>
        <rFont val="Arial Narrow"/>
        <family val="2"/>
      </rPr>
      <t xml:space="preserve"> CC</t>
    </r>
  </si>
  <si>
    <r>
      <rPr>
        <sz val="10"/>
        <color rgb="FF000000"/>
        <rFont val="Arial Narrow"/>
        <family val="2"/>
      </rPr>
      <t xml:space="preserve">PAÑO DE LIMPIEZA PARA SUPERFICIES </t>
    </r>
    <r>
      <rPr>
        <sz val="10"/>
        <color rgb="FF000000"/>
        <rFont val="Century Schoolbook"/>
        <family val="1"/>
      </rPr>
      <t>10</t>
    </r>
    <r>
      <rPr>
        <sz val="10"/>
        <color rgb="FF000000"/>
        <rFont val="Arial Narrow"/>
        <family val="2"/>
      </rPr>
      <t xml:space="preserve"> UNIDADES</t>
    </r>
  </si>
  <si>
    <t>ATOMIZADOR 500 CC</t>
  </si>
  <si>
    <r>
      <rPr>
        <sz val="10"/>
        <color rgb="FF000000"/>
        <rFont val="Arial Narrow"/>
        <family val="2"/>
      </rPr>
      <t xml:space="preserve">GUANTES DE CAUCHO NO </t>
    </r>
    <r>
      <rPr>
        <sz val="10"/>
        <color rgb="FF000000"/>
        <rFont val="Century Schoolbook"/>
        <family val="1"/>
      </rPr>
      <t>8</t>
    </r>
    <r>
      <rPr>
        <sz val="10"/>
        <color rgb="FF000000"/>
        <rFont val="Arial Narrow"/>
        <family val="2"/>
      </rPr>
      <t xml:space="preserve"> Y MEDIO BICOLOR</t>
    </r>
  </si>
  <si>
    <r>
      <rPr>
        <sz val="10"/>
        <color rgb="FF000000"/>
        <rFont val="Arial Narrow"/>
        <family val="2"/>
      </rPr>
      <t xml:space="preserve">GUANTES DE CAUCHO NO </t>
    </r>
    <r>
      <rPr>
        <sz val="10"/>
        <color rgb="FF000000"/>
        <rFont val="Century Schoolbook"/>
        <family val="1"/>
      </rPr>
      <t>8</t>
    </r>
    <r>
      <rPr>
        <sz val="10"/>
        <color rgb="FF000000"/>
        <rFont val="Arial Narrow"/>
        <family val="2"/>
      </rPr>
      <t xml:space="preserve"> BICOLOR</t>
    </r>
  </si>
  <si>
    <r>
      <rPr>
        <b/>
        <sz val="9"/>
        <color rgb="FF000000"/>
        <rFont val="Century Schoolbook"/>
        <family val="1"/>
      </rPr>
      <t>7.-</t>
    </r>
    <r>
      <rPr>
        <sz val="10"/>
        <color rgb="FF000000"/>
        <rFont val="Arial Narrow"/>
        <family val="2"/>
      </rPr>
      <t xml:space="preserve"> Emitir Información relacionada con el Talento Humano, solicitados por organismos externo que rigen a la institución.</t>
    </r>
  </si>
  <si>
    <t>Información solicitada por organismos externos respecto de la Administración del Talento Humano, coordinada.</t>
  </si>
  <si>
    <r>
      <rPr>
        <b/>
        <sz val="9"/>
        <color rgb="FF000000"/>
        <rFont val="Century Schoolbook"/>
        <family val="1"/>
      </rPr>
      <t>1.-</t>
    </r>
    <r>
      <rPr>
        <sz val="10"/>
        <color rgb="FF000000"/>
        <rFont val="Arial Narrow"/>
        <family val="2"/>
      </rPr>
      <t xml:space="preserve"> Levantar información solicitada por los organismos externos y cumplir con la entrega de la misma.
</t>
    </r>
    <r>
      <rPr>
        <b/>
        <sz val="9"/>
        <color rgb="FF000000"/>
        <rFont val="Century Schoolbook"/>
        <family val="1"/>
      </rPr>
      <t>2.-</t>
    </r>
    <r>
      <rPr>
        <sz val="10"/>
        <color rgb="FF000000"/>
        <rFont val="Arial Narrow"/>
        <family val="2"/>
      </rPr>
      <t xml:space="preserve"> Solicitar y recopilar información sobre el Talento Humano de la Unidades correspondientes y elaborar la Encuesta mensual solicita por el MDT.
</t>
    </r>
    <r>
      <rPr>
        <b/>
        <sz val="9"/>
        <color rgb="FF000000"/>
        <rFont val="Century Schoolbook"/>
        <family val="1"/>
      </rPr>
      <t>3.-</t>
    </r>
    <r>
      <rPr>
        <sz val="10"/>
        <color rgb="FF000000"/>
        <rFont val="Arial Narrow"/>
        <family val="2"/>
      </rPr>
      <t xml:space="preserve"> Ingresar información de Talento Humano en el SIITH del MDT, respecto a puestos en Administración de Catálogo de Puestos, Estructura Organizacional, Asignación de puestos en el Organigrama de posición.</t>
    </r>
  </si>
  <si>
    <r>
      <rPr>
        <b/>
        <sz val="9"/>
        <color rgb="FF000000"/>
        <rFont val="Century Schoolbook"/>
        <family val="1"/>
      </rPr>
      <t>1.-</t>
    </r>
    <r>
      <rPr>
        <sz val="10"/>
        <color rgb="FF000000"/>
        <rFont val="Arial Narrow"/>
        <family val="2"/>
      </rPr>
      <t xml:space="preserve"> Reporte de Cumplimiento de carga de información relacionada con el Talento Humano solicitados por organismos externos que rigen a la institución.</t>
    </r>
  </si>
  <si>
    <r>
      <rPr>
        <b/>
        <sz val="9"/>
        <color rgb="FF000000"/>
        <rFont val="Century Schoolbook"/>
        <family val="1"/>
      </rPr>
      <t>8.-</t>
    </r>
    <r>
      <rPr>
        <sz val="10"/>
        <color rgb="FF000000"/>
        <rFont val="Arial Narrow"/>
        <family val="2"/>
      </rPr>
      <t xml:space="preserve"> Presentar la Planificación Operativa Anual y Evaluación de la Planificación Operativa Anual.</t>
    </r>
  </si>
  <si>
    <t>N° de Planificaciones Operativas Anuales y Evaluaciones de la Planificación Operativa Anual entregadas oportunamente.</t>
  </si>
  <si>
    <r>
      <rPr>
        <b/>
        <sz val="9"/>
        <color rgb="FF000000"/>
        <rFont val="Century Schoolbook"/>
        <family val="1"/>
      </rPr>
      <t>1.-</t>
    </r>
    <r>
      <rPr>
        <sz val="10"/>
        <color rgb="FF000000"/>
        <rFont val="Arial Narrow"/>
        <family val="2"/>
      </rPr>
      <t xml:space="preserve"> Consolidar los requerimientos de la Unidad.
</t>
    </r>
    <r>
      <rPr>
        <b/>
        <sz val="9"/>
        <color rgb="FF000000"/>
        <rFont val="Century Schoolbook"/>
        <family val="1"/>
      </rPr>
      <t>2.-</t>
    </r>
    <r>
      <rPr>
        <sz val="10"/>
        <color rgb="FF000000"/>
        <rFont val="Arial Narrow"/>
        <family val="2"/>
      </rPr>
      <t xml:space="preserve"> Elaborar el POA.
</t>
    </r>
    <r>
      <rPr>
        <b/>
        <sz val="9"/>
        <color rgb="FF000000"/>
        <rFont val="Century Schoolbook"/>
        <family val="1"/>
      </rPr>
      <t>3.-</t>
    </r>
    <r>
      <rPr>
        <sz val="10"/>
        <color rgb="FF000000"/>
        <rFont val="Arial Narrow"/>
        <family val="2"/>
      </rPr>
      <t xml:space="preserve"> Elaborar la evaluación del POA.
</t>
    </r>
    <r>
      <rPr>
        <b/>
        <sz val="9"/>
        <color rgb="FF000000"/>
        <rFont val="Century Schoolbook"/>
        <family val="1"/>
      </rPr>
      <t>4.-</t>
    </r>
    <r>
      <rPr>
        <sz val="10"/>
        <color rgb="FF000000"/>
        <rFont val="Arial Narrow"/>
        <family val="2"/>
      </rPr>
      <t xml:space="preserve"> Cargar evidencias del cumplimiento de las metas operativas en la carpeta de la Unidad de Gestión Organizacional en el google drive.
</t>
    </r>
    <r>
      <rPr>
        <b/>
        <sz val="9"/>
        <color rgb="FF000000"/>
        <rFont val="Century Schoolbook"/>
        <family val="1"/>
      </rPr>
      <t>5.-</t>
    </r>
    <r>
      <rPr>
        <sz val="10"/>
        <color rgb="FF000000"/>
        <rFont val="Arial Narrow"/>
        <family val="2"/>
      </rPr>
      <t xml:space="preserve"> Realizar la entrega de la planificación y evaluación del POA.</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</si>
  <si>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</si>
  <si>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r>
      <rPr>
        <b/>
        <sz val="9"/>
        <color rgb="FF000000"/>
        <rFont val="Century Schoolbook"/>
        <family val="1"/>
      </rPr>
      <t>9.-</t>
    </r>
    <r>
      <rPr>
        <sz val="10"/>
        <color rgb="FF000000"/>
        <rFont val="Arial Narrow"/>
        <family val="2"/>
      </rPr>
      <t xml:space="preserve"> Organizar el Archivo de Gestión.</t>
    </r>
  </si>
  <si>
    <t>N° de carpetas registradas en el Inventario Documental.</t>
  </si>
  <si>
    <r>
      <rPr>
        <b/>
        <sz val="9"/>
        <color rgb="FF000000"/>
        <rFont val="Century Schoolbook"/>
        <family val="1"/>
      </rPr>
      <t>1.-</t>
    </r>
    <r>
      <rPr>
        <sz val="10"/>
        <color rgb="FF000000"/>
        <rFont val="Arial Narrow"/>
        <family val="2"/>
      </rPr>
      <t xml:space="preserve"> Revisar y clasificar la documentación a ser archivada.
</t>
    </r>
    <r>
      <rPr>
        <b/>
        <sz val="9"/>
        <color rgb="FF000000"/>
        <rFont val="Century Schoolbook"/>
        <family val="1"/>
      </rPr>
      <t>2.-</t>
    </r>
    <r>
      <rPr>
        <sz val="10"/>
        <color rgb="FF000000"/>
        <rFont val="Arial Narrow"/>
        <family val="2"/>
      </rPr>
      <t xml:space="preserve"> Describir la documentación según la norma ISAD-G.
</t>
    </r>
    <r>
      <rPr>
        <b/>
        <sz val="9"/>
        <color rgb="FF000000"/>
        <rFont val="Century Schoolbook"/>
        <family val="1"/>
      </rPr>
      <t>3.-</t>
    </r>
    <r>
      <rPr>
        <sz val="10"/>
        <color rgb="FF000000"/>
        <rFont val="Arial Narrow"/>
        <family val="2"/>
      </rPr>
      <t xml:space="preserve"> Preservar la documentación en la UGO.</t>
    </r>
  </si>
  <si>
    <r>
      <rPr>
        <b/>
        <sz val="9"/>
        <color rgb="FF000000"/>
        <rFont val="Century Schoolbook"/>
        <family val="1"/>
      </rPr>
      <t>1.-</t>
    </r>
    <r>
      <rPr>
        <sz val="10"/>
        <color rgb="FF000000"/>
        <rFont val="Arial Narrow"/>
        <family val="2"/>
      </rPr>
      <t xml:space="preserve"> Inventario Documental.</t>
    </r>
  </si>
  <si>
    <t>* Amparo Pogo Labanda,
  Analista de Gestión Organizacional</t>
  </si>
  <si>
    <t>UNIDAD DE GESTIÓN DE SEGURIDAD, SALUD Y RIESGO DEL TRABAJO</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</si>
  <si>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Coordinar, Ejecutar y Evaluar los Riegos en materia de Seguridad, Salud y Riesgos del Trabajo.</t>
    </r>
  </si>
  <si>
    <t>Programas, proyectos y planes relacionados con la seguridad y salud ocupacional, prevención de riesgos laborales y de respuesta a los riesgos identificados, implementados.</t>
  </si>
  <si>
    <t>N° DE SERVIDORES BENEFICIADOS.</t>
  </si>
  <si>
    <r>
      <rPr>
        <b/>
        <sz val="9"/>
        <color rgb="FF000000"/>
        <rFont val="Century Schoolbook"/>
        <family val="1"/>
      </rPr>
      <t>1.-</t>
    </r>
    <r>
      <rPr>
        <sz val="10"/>
        <color rgb="FF000000"/>
        <rFont val="Arial Narrow"/>
        <family val="2"/>
      </rPr>
      <t xml:space="preserve"> IDENTIFICAR RIEGOS EN LOS PUESTOS DE TRABAJO.
</t>
    </r>
    <r>
      <rPr>
        <b/>
        <sz val="9"/>
        <color rgb="FF000000"/>
        <rFont val="Century Schoolbook"/>
        <family val="1"/>
      </rPr>
      <t>2.-</t>
    </r>
    <r>
      <rPr>
        <sz val="10"/>
        <color rgb="FF000000"/>
        <rFont val="Arial Narrow"/>
        <family val="2"/>
      </rPr>
      <t xml:space="preserve"> EVALUAR LOS RIESGOS EN LOS PUESTOS DE TRABAJO.</t>
    </r>
  </si>
  <si>
    <r>
      <rPr>
        <b/>
        <sz val="9"/>
        <color rgb="FF000000"/>
        <rFont val="Century Schoolbook"/>
        <family val="1"/>
      </rPr>
      <t>1.-</t>
    </r>
    <r>
      <rPr>
        <sz val="10"/>
        <color rgb="FF000000"/>
        <rFont val="Arial Narrow"/>
        <family val="2"/>
      </rPr>
      <t xml:space="preserve"> REPORTE DE INFORME TECNICO SOBRE LOS RIESGOS EN MATERIA DE SEGURIDAD, SALUD Y RIESGO DEL TRABAJO EN SALUD.</t>
    </r>
  </si>
  <si>
    <t>* TS. ERNESTO CORREA PARRALES,
  JEFE SEGURIDAD
* DRA. GLORIA BRAVO LOOR,
  MEDICO OCUPACIONAL
* LCDO. JUAN ENCALADA REYES,
  SUPERVISOR SALUD Y SEGURIDAD OCUPACIONAL</t>
  </si>
  <si>
    <r>
      <rPr>
        <b/>
        <sz val="9"/>
        <color rgb="FF000000"/>
        <rFont val="Century Schoolbook"/>
        <family val="1"/>
      </rPr>
      <t>2.-</t>
    </r>
    <r>
      <rPr>
        <sz val="10"/>
        <color rgb="FF000000"/>
        <rFont val="Arial Narrow"/>
        <family val="2"/>
      </rPr>
      <t xml:space="preserve"> Implementar la Vigilancia de la Salud a los Servidores de la UTMACH.</t>
    </r>
  </si>
  <si>
    <t>Control y monitoreo de riesgos laborales, efectuado.</t>
  </si>
  <si>
    <t>N° DE ATENCIONES MEDICAS DE LA VIGILANCIA DE LA SALUD, BRINDADAS.</t>
  </si>
  <si>
    <r>
      <rPr>
        <b/>
        <sz val="9"/>
        <color rgb="FF000000"/>
        <rFont val="Century Schoolbook"/>
        <family val="1"/>
      </rPr>
      <t>1.-</t>
    </r>
    <r>
      <rPr>
        <sz val="10"/>
        <color rgb="FF000000"/>
        <rFont val="Arial Narrow"/>
        <family val="2"/>
      </rPr>
      <t xml:space="preserve"> ELABORAR FICHAS MEDICAS A SERVIDORES.
</t>
    </r>
    <r>
      <rPr>
        <b/>
        <sz val="9"/>
        <color rgb="FF000000"/>
        <rFont val="Century Schoolbook"/>
        <family val="1"/>
      </rPr>
      <t>2.-</t>
    </r>
    <r>
      <rPr>
        <sz val="10"/>
        <color rgb="FF000000"/>
        <rFont val="Arial Narrow"/>
        <family val="2"/>
      </rPr>
      <t xml:space="preserve"> REALIZAR ATENCIONES MEDICAS A SERVIDORES.</t>
    </r>
  </si>
  <si>
    <r>
      <rPr>
        <b/>
        <sz val="9"/>
        <color rgb="FF000000"/>
        <rFont val="Century Schoolbook"/>
        <family val="1"/>
      </rPr>
      <t>1.-</t>
    </r>
    <r>
      <rPr>
        <sz val="10"/>
        <color rgb="FF000000"/>
        <rFont val="Arial Narrow"/>
        <family val="2"/>
      </rPr>
      <t xml:space="preserve"> INFORME DE ELABORACION DE LAS FICHAS MEDICAS Y ATENCIONES MEDICAS.</t>
    </r>
  </si>
  <si>
    <t>* DRA. GLORIA BRAVO LOOR,
  MEDICO OCUPACIONAL
* TS. ERNESTO CORREA PARRALES,
  JEFE DE SEGURIDAD
* LCDO. JUAN ENCALADA REYES,
  SUPERVISOR SALUD Y SEGURIDAD OCUPACIONAL</t>
  </si>
  <si>
    <r>
      <rPr>
        <sz val="10"/>
        <color rgb="FF000000"/>
        <rFont val="Arial Narrow"/>
        <family val="2"/>
      </rPr>
      <t>TOALLA HIGIENICA AUTOADHESIVA X</t>
    </r>
    <r>
      <rPr>
        <sz val="10"/>
        <color rgb="FF000000"/>
        <rFont val="Century Schoolbook"/>
        <family val="1"/>
      </rPr>
      <t>10</t>
    </r>
    <r>
      <rPr>
        <sz val="10"/>
        <color rgb="FF000000"/>
        <rFont val="Arial Narrow"/>
        <family val="2"/>
      </rPr>
      <t xml:space="preserve"> UNIDADES CON ALAS</t>
    </r>
  </si>
  <si>
    <r>
      <rPr>
        <sz val="10"/>
        <color rgb="FF000000"/>
        <rFont val="Arial Narrow"/>
        <family val="2"/>
      </rPr>
      <t>PAPEL TOALLA DE MANO BLANCO EN Z DESCARTABLES X</t>
    </r>
    <r>
      <rPr>
        <sz val="10"/>
        <color rgb="FF000000"/>
        <rFont val="Century Schoolbook"/>
        <family val="1"/>
      </rPr>
      <t>150</t>
    </r>
    <r>
      <rPr>
        <sz val="10"/>
        <color rgb="FF000000"/>
        <rFont val="Arial Narrow"/>
        <family val="2"/>
      </rPr>
      <t xml:space="preserve"> UNIDADES</t>
    </r>
  </si>
  <si>
    <t>DETERGENTE ENZIMATICO</t>
  </si>
  <si>
    <t>DETERGENTE EN POLVO x 2kg</t>
  </si>
  <si>
    <t>ALCOHOL GEL</t>
  </si>
  <si>
    <t>530809 0701 001</t>
  </si>
  <si>
    <t>Medicamentos</t>
  </si>
  <si>
    <t xml:space="preserve">VOLTAREN GEL </t>
  </si>
  <si>
    <r>
      <rPr>
        <sz val="10"/>
        <color rgb="FF000000"/>
        <rFont val="Arial Narrow"/>
        <family val="2"/>
      </rPr>
      <t xml:space="preserve">PENICILINA BENZATINICA </t>
    </r>
    <r>
      <rPr>
        <sz val="10"/>
        <color rgb="FF000000"/>
        <rFont val="Century Schoolbook"/>
        <family val="1"/>
      </rPr>
      <t>2´400.000</t>
    </r>
    <r>
      <rPr>
        <sz val="10"/>
        <color rgb="FF000000"/>
        <rFont val="Arial Narrow"/>
        <family val="2"/>
      </rPr>
      <t xml:space="preserve"> UI</t>
    </r>
  </si>
  <si>
    <t>GENTAMICINA GOTAS</t>
  </si>
  <si>
    <r>
      <rPr>
        <sz val="10"/>
        <color rgb="FF000000"/>
        <rFont val="Arial Narrow"/>
        <family val="2"/>
      </rPr>
      <t xml:space="preserve">PARACETAMOL </t>
    </r>
    <r>
      <rPr>
        <sz val="10"/>
        <color rgb="FF000000"/>
        <rFont val="Century Schoolbook"/>
        <family val="1"/>
      </rPr>
      <t>500</t>
    </r>
    <r>
      <rPr>
        <sz val="10"/>
        <color rgb="FF000000"/>
        <rFont val="Arial Narrow"/>
        <family val="2"/>
      </rPr>
      <t xml:space="preserve"> mg</t>
    </r>
  </si>
  <si>
    <t>DICLOFENACO TABLETAS</t>
  </si>
  <si>
    <r>
      <rPr>
        <sz val="10"/>
        <color rgb="FF000000"/>
        <rFont val="Arial Narrow"/>
        <family val="2"/>
      </rPr>
      <t xml:space="preserve">AZITROMICINA </t>
    </r>
    <r>
      <rPr>
        <sz val="10"/>
        <color rgb="FF000000"/>
        <rFont val="Century Schoolbook"/>
        <family val="1"/>
      </rPr>
      <t>500</t>
    </r>
    <r>
      <rPr>
        <sz val="10"/>
        <color rgb="FF000000"/>
        <rFont val="Arial Narrow"/>
        <family val="2"/>
      </rPr>
      <t xml:space="preserve"> mg TABLETAS</t>
    </r>
  </si>
  <si>
    <t>OMEPRASOL</t>
  </si>
  <si>
    <r>
      <rPr>
        <sz val="10"/>
        <color rgb="FF000000"/>
        <rFont val="Arial Narrow"/>
        <family val="2"/>
      </rPr>
      <t xml:space="preserve">DICLOXACILINA </t>
    </r>
    <r>
      <rPr>
        <sz val="10"/>
        <color rgb="FF000000"/>
        <rFont val="Century Schoolbook"/>
        <family val="1"/>
      </rPr>
      <t>500</t>
    </r>
    <r>
      <rPr>
        <sz val="10"/>
        <color rgb="FF000000"/>
        <rFont val="Arial Narrow"/>
        <family val="2"/>
      </rPr>
      <t xml:space="preserve"> mg</t>
    </r>
  </si>
  <si>
    <t>CEFALEXINA</t>
  </si>
  <si>
    <t>IBUPROFENO</t>
  </si>
  <si>
    <t>DUOPASS</t>
  </si>
  <si>
    <r>
      <rPr>
        <sz val="10"/>
        <color rgb="FF000000"/>
        <rFont val="Arial Narrow"/>
        <family val="2"/>
      </rPr>
      <t xml:space="preserve">DESLORATADINA </t>
    </r>
    <r>
      <rPr>
        <sz val="10"/>
        <color rgb="FF000000"/>
        <rFont val="Century Schoolbook"/>
        <family val="1"/>
      </rPr>
      <t>5</t>
    </r>
    <r>
      <rPr>
        <sz val="10"/>
        <color rgb="FF000000"/>
        <rFont val="Arial Narrow"/>
        <family val="2"/>
      </rPr>
      <t xml:space="preserve"> mg</t>
    </r>
  </si>
  <si>
    <t>MAGALDRATO CON SIMETICONA SUSPENSION</t>
  </si>
  <si>
    <r>
      <rPr>
        <sz val="10"/>
        <color rgb="FF000000"/>
        <rFont val="Arial Narrow"/>
        <family val="2"/>
      </rPr>
      <t xml:space="preserve">DICLOFENACO AMPOLLA </t>
    </r>
    <r>
      <rPr>
        <sz val="10"/>
        <color rgb="FF000000"/>
        <rFont val="Century Schoolbook"/>
        <family val="1"/>
      </rPr>
      <t>75</t>
    </r>
    <r>
      <rPr>
        <sz val="10"/>
        <color rgb="FF000000"/>
        <rFont val="Arial Narrow"/>
        <family val="2"/>
      </rPr>
      <t xml:space="preserve"> ml</t>
    </r>
  </si>
  <si>
    <t>WARFERINA</t>
  </si>
  <si>
    <t>METOCLOPRAMIDA AMPOLLAS</t>
  </si>
  <si>
    <t>NITROFURANTOINA TABLETAS</t>
  </si>
  <si>
    <r>
      <rPr>
        <sz val="10"/>
        <color rgb="FF000000"/>
        <rFont val="Arial Narrow"/>
        <family val="2"/>
      </rPr>
      <t xml:space="preserve">LOSARTAN </t>
    </r>
    <r>
      <rPr>
        <sz val="10"/>
        <color rgb="FF000000"/>
        <rFont val="Century Schoolbook"/>
        <family val="1"/>
      </rPr>
      <t>50</t>
    </r>
    <r>
      <rPr>
        <sz val="10"/>
        <color rgb="FF000000"/>
        <rFont val="Arial Narrow"/>
        <family val="2"/>
      </rPr>
      <t xml:space="preserve"> mg</t>
    </r>
  </si>
  <si>
    <r>
      <rPr>
        <sz val="10"/>
        <color rgb="FF000000"/>
        <rFont val="Arial Narrow"/>
        <family val="2"/>
      </rPr>
      <t xml:space="preserve">ACICLOVIR </t>
    </r>
    <r>
      <rPr>
        <sz val="10"/>
        <color rgb="FF000000"/>
        <rFont val="Century Schoolbook"/>
        <family val="1"/>
      </rPr>
      <t>400</t>
    </r>
    <r>
      <rPr>
        <sz val="10"/>
        <color rgb="FF000000"/>
        <rFont val="Arial Narrow"/>
        <family val="2"/>
      </rPr>
      <t xml:space="preserve"> mg</t>
    </r>
  </si>
  <si>
    <r>
      <rPr>
        <sz val="10"/>
        <color rgb="FF000000"/>
        <rFont val="Arial Narrow"/>
        <family val="2"/>
      </rPr>
      <t xml:space="preserve">LACTULOSA AL </t>
    </r>
    <r>
      <rPr>
        <sz val="10"/>
        <color rgb="FF000000"/>
        <rFont val="Century Schoolbook"/>
        <family val="1"/>
      </rPr>
      <t>65%</t>
    </r>
    <r>
      <rPr>
        <sz val="10"/>
        <color rgb="FF000000"/>
        <rFont val="Arial Narrow"/>
        <family val="2"/>
      </rPr>
      <t xml:space="preserve"> FRASCO</t>
    </r>
  </si>
  <si>
    <t>LEMONFLU EN SOBRES</t>
  </si>
  <si>
    <r>
      <rPr>
        <sz val="10"/>
        <color rgb="FF000000"/>
        <rFont val="Arial Narrow"/>
        <family val="2"/>
      </rPr>
      <t xml:space="preserve">COMPLEXIGEME AMPOLLA </t>
    </r>
    <r>
      <rPr>
        <sz val="10"/>
        <color rgb="FF000000"/>
        <rFont val="Century Schoolbook"/>
        <family val="1"/>
      </rPr>
      <t>10</t>
    </r>
    <r>
      <rPr>
        <sz val="10"/>
        <color rgb="FF000000"/>
        <rFont val="Arial Narrow"/>
        <family val="2"/>
      </rPr>
      <t xml:space="preserve"> cc</t>
    </r>
  </si>
  <si>
    <t>COMPLEJO B TABLETAS</t>
  </si>
  <si>
    <r>
      <rPr>
        <sz val="10"/>
        <color rgb="FF000000"/>
        <rFont val="Arial Narrow"/>
        <family val="2"/>
      </rPr>
      <t xml:space="preserve">REDOXON </t>
    </r>
    <r>
      <rPr>
        <sz val="10"/>
        <color rgb="FF000000"/>
        <rFont val="Century Schoolbook"/>
        <family val="1"/>
      </rPr>
      <t>1</t>
    </r>
    <r>
      <rPr>
        <sz val="10"/>
        <color rgb="FF000000"/>
        <rFont val="Arial Narrow"/>
        <family val="2"/>
      </rPr>
      <t xml:space="preserve"> gr</t>
    </r>
  </si>
  <si>
    <t>Tubo</t>
  </si>
  <si>
    <t>FINALIN FORTE</t>
  </si>
  <si>
    <r>
      <rPr>
        <sz val="10"/>
        <color rgb="FF000000"/>
        <rFont val="Arial Narrow"/>
        <family val="2"/>
      </rPr>
      <t xml:space="preserve">CLORURO DE SODIO AL </t>
    </r>
    <r>
      <rPr>
        <sz val="10"/>
        <color rgb="FF000000"/>
        <rFont val="Century Schoolbook"/>
        <family val="1"/>
      </rPr>
      <t>0,9 1000</t>
    </r>
    <r>
      <rPr>
        <sz val="10"/>
        <color rgb="FF000000"/>
        <rFont val="Arial Narrow"/>
        <family val="2"/>
      </rPr>
      <t xml:space="preserve"> cc</t>
    </r>
  </si>
  <si>
    <r>
      <rPr>
        <sz val="10"/>
        <color rgb="FF000000"/>
        <rFont val="Arial Narrow"/>
        <family val="2"/>
      </rPr>
      <t xml:space="preserve">CLORURO DE SODIO AL </t>
    </r>
    <r>
      <rPr>
        <sz val="10"/>
        <color rgb="FF000000"/>
        <rFont val="Century Schoolbook"/>
        <family val="1"/>
      </rPr>
      <t>0,9 500</t>
    </r>
    <r>
      <rPr>
        <sz val="10"/>
        <color rgb="FF000000"/>
        <rFont val="Arial Narrow"/>
        <family val="2"/>
      </rPr>
      <t xml:space="preserve"> cc</t>
    </r>
  </si>
  <si>
    <r>
      <rPr>
        <sz val="10"/>
        <color rgb="FF000000"/>
        <rFont val="Arial Narrow"/>
        <family val="2"/>
      </rPr>
      <t xml:space="preserve">CAPTOPRIL </t>
    </r>
    <r>
      <rPr>
        <sz val="10"/>
        <color rgb="FF000000"/>
        <rFont val="Century Schoolbook"/>
        <family val="1"/>
      </rPr>
      <t>25</t>
    </r>
    <r>
      <rPr>
        <sz val="10"/>
        <color rgb="FF000000"/>
        <rFont val="Arial Narrow"/>
        <family val="2"/>
      </rPr>
      <t xml:space="preserve"> mg TABLETAS</t>
    </r>
  </si>
  <si>
    <t>ENTEROGEMINA</t>
  </si>
  <si>
    <t>NASTISOL</t>
  </si>
  <si>
    <t>CLOPAN TABLETAS</t>
  </si>
  <si>
    <t>DIGESTOTAL</t>
  </si>
  <si>
    <t>SILIMARINA+COMPLEJO B</t>
  </si>
  <si>
    <t>530826 0701 001</t>
  </si>
  <si>
    <t>Dispositivos Médicos de Uso General</t>
  </si>
  <si>
    <t>ADQUISICIÓN DE INSUMOS MÉDICOS PENDIENTE</t>
  </si>
  <si>
    <t>530826 0701 003</t>
  </si>
  <si>
    <t>ADQUISICIÓN DE INSUMOS MÉDICOS</t>
  </si>
  <si>
    <r>
      <rPr>
        <b/>
        <sz val="9"/>
        <color rgb="FF000000"/>
        <rFont val="Century Schoolbook"/>
        <family val="1"/>
      </rPr>
      <t>3.-</t>
    </r>
    <r>
      <rPr>
        <b/>
        <sz val="10"/>
        <color rgb="FF000000"/>
        <rFont val="Arial Narrow"/>
        <family val="2"/>
      </rPr>
      <t xml:space="preserve"> </t>
    </r>
    <r>
      <rPr>
        <sz val="10"/>
        <color rgb="FF000000"/>
        <rFont val="Arial Narrow"/>
        <family val="2"/>
      </rPr>
      <t>Desarrollar Procesos de promoción y capacitación a los servidores de la UTMACH, en materia de salud y riesgos laborales.</t>
    </r>
  </si>
  <si>
    <t>Procesos de promoción y capacitación a los servidores de la UTMACH, en materia de salud y riesgos laborales, desarrollados.</t>
  </si>
  <si>
    <t>N° DE SERVIDORES CAPACITADOS EN RIESGOS LABORALES.</t>
  </si>
  <si>
    <r>
      <rPr>
        <b/>
        <sz val="9"/>
        <color rgb="FF000000"/>
        <rFont val="Century Schoolbook"/>
        <family val="1"/>
      </rPr>
      <t>1.-</t>
    </r>
    <r>
      <rPr>
        <sz val="10"/>
        <color rgb="FF000000"/>
        <rFont val="Arial Narrow"/>
        <family val="2"/>
      </rPr>
      <t xml:space="preserve"> PROGRAMAR Y EJECUTAR CAPACITACIONES EN PREVENCION DE RIESGOS LABORALES.</t>
    </r>
  </si>
  <si>
    <r>
      <rPr>
        <b/>
        <sz val="9"/>
        <color rgb="FF000000"/>
        <rFont val="Century Schoolbook"/>
        <family val="1"/>
      </rPr>
      <t>1.-</t>
    </r>
    <r>
      <rPr>
        <sz val="10"/>
        <color rgb="FF000000"/>
        <rFont val="Arial Narrow"/>
        <family val="2"/>
      </rPr>
      <t xml:space="preserve"> INFORME DE LAS CAPACITACIONES EN PREVENCION DE RIESGOS LABORALES.</t>
    </r>
  </si>
  <si>
    <r>
      <rPr>
        <b/>
        <sz val="9"/>
        <color rgb="FF000000"/>
        <rFont val="Century Schoolbook"/>
        <family val="1"/>
      </rPr>
      <t>4.-</t>
    </r>
    <r>
      <rPr>
        <b/>
        <sz val="10"/>
        <color rgb="FF000000"/>
        <rFont val="Arial Narrow"/>
        <family val="2"/>
      </rPr>
      <t xml:space="preserve"> </t>
    </r>
    <r>
      <rPr>
        <sz val="10"/>
        <color rgb="FF000000"/>
        <rFont val="Arial Narrow"/>
        <family val="2"/>
      </rPr>
      <t>Emitir Informes técnicos relacionados con enfermedades profesionales, accidentes laborales e inspección y comprobación de buen funcionamiento de equipos.</t>
    </r>
  </si>
  <si>
    <t>Informes técnicos relacionados con enfermedades profesionales, accidentes laborales e inspección y comprobación de buen funcionamiento de equipos, emitidos.</t>
  </si>
  <si>
    <t>N° DE INFORMES VIGILANCIA DE SALUD OCUPACIONAL REALIZADOS.</t>
  </si>
  <si>
    <r>
      <rPr>
        <b/>
        <sz val="9"/>
        <color rgb="FF000000"/>
        <rFont val="Century Schoolbook"/>
        <family val="1"/>
      </rPr>
      <t>1.-</t>
    </r>
    <r>
      <rPr>
        <sz val="10"/>
        <color rgb="FF000000"/>
        <rFont val="Arial Narrow"/>
        <family val="2"/>
      </rPr>
      <t xml:space="preserve"> IDENTIFICAR LAS ENFERMEDADES PROFESIONALES Y ACCIDENTES LABORALES.</t>
    </r>
  </si>
  <si>
    <r>
      <rPr>
        <b/>
        <sz val="9"/>
        <color rgb="FF000000"/>
        <rFont val="Century Schoolbook"/>
        <family val="1"/>
      </rPr>
      <t>1.-</t>
    </r>
    <r>
      <rPr>
        <sz val="10"/>
        <color rgb="FF000000"/>
        <rFont val="Arial Narrow"/>
        <family val="2"/>
      </rPr>
      <t xml:space="preserve"> INFORME SEGUIMIENTOS EN SALUD PREVENTIVA.</t>
    </r>
  </si>
  <si>
    <t>* DRA. GLORIA BRAVO LOOR,
  MEDICO OCUPACIONAL
* TS. ERNESTO CORREA PARRALES,
  JEFE SEGURIDAD</t>
  </si>
  <si>
    <r>
      <rPr>
        <b/>
        <sz val="9"/>
        <color rgb="FF000000"/>
        <rFont val="Century Schoolbook"/>
        <family val="1"/>
      </rPr>
      <t>5.-</t>
    </r>
    <r>
      <rPr>
        <b/>
        <sz val="10"/>
        <color rgb="FF000000"/>
        <rFont val="Arial Narrow"/>
        <family val="2"/>
      </rPr>
      <t xml:space="preserve"> </t>
    </r>
    <r>
      <rPr>
        <sz val="10"/>
        <color rgb="FF000000"/>
        <rFont val="Arial Narrow"/>
        <family val="2"/>
      </rPr>
      <t>Actualizar los Registros de accidentalidad, ausentismo y evaluación estadística de los resultados.</t>
    </r>
  </si>
  <si>
    <t>Registros de accidentalidad, ausentismo y evaluación estadística de los resultados, actualizados.</t>
  </si>
  <si>
    <t>N° DE INFORME DE SEGUIMIENTO CON ACCIDENTABILIDAD Y AUSENTISMO DE SERVIDORES, REALIZADOS.</t>
  </si>
  <si>
    <r>
      <rPr>
        <b/>
        <sz val="9"/>
        <color rgb="FF000000"/>
        <rFont val="Century Schoolbook"/>
        <family val="1"/>
      </rPr>
      <t>1.-</t>
    </r>
    <r>
      <rPr>
        <sz val="10"/>
        <color rgb="FF000000"/>
        <rFont val="Arial Narrow"/>
        <family val="2"/>
      </rPr>
      <t xml:space="preserve"> PROGRAMAR E INFORMAR SEGUIMIENTO DE ACCIDENTABILIDAD Y AUSENTISMO.</t>
    </r>
  </si>
  <si>
    <r>
      <rPr>
        <b/>
        <sz val="9"/>
        <color rgb="FF000000"/>
        <rFont val="Century Schoolbook"/>
        <family val="1"/>
      </rPr>
      <t>1.-</t>
    </r>
    <r>
      <rPr>
        <sz val="10"/>
        <color rgb="FF000000"/>
        <rFont val="Arial Narrow"/>
        <family val="2"/>
      </rPr>
      <t xml:space="preserve"> INFORME DE SEGUIMIENTOS EN RIESGOS LABORALES.</t>
    </r>
  </si>
  <si>
    <t>NO SE PLANIFICA POR NO TENER EL TRABAJADOR SOCIAL</t>
  </si>
  <si>
    <t>NO SE CUENTA CON EL TRABAJADOR SOCIAL PARA CUMPLIR ESTA ACTIVIDAD.</t>
  </si>
  <si>
    <r>
      <rPr>
        <b/>
        <sz val="9"/>
        <color rgb="FF000000"/>
        <rFont val="Century Schoolbook"/>
        <family val="1"/>
      </rPr>
      <t>6.-</t>
    </r>
    <r>
      <rPr>
        <b/>
        <sz val="10"/>
        <color rgb="FF000000"/>
        <rFont val="Arial Narrow"/>
        <family val="2"/>
      </rPr>
      <t xml:space="preserve"> </t>
    </r>
    <r>
      <rPr>
        <sz val="10"/>
        <color rgb="FF000000"/>
        <rFont val="Arial Narrow"/>
        <family val="2"/>
      </rPr>
      <t>Ejecutar el Asesoramiento técnico en prevención de riesgos laborales.</t>
    </r>
  </si>
  <si>
    <t>Asesoramiento técnico en prevención de riesgos laborales, ejecutado.</t>
  </si>
  <si>
    <t>N° DE ASESORAMIENTOS EN PREVENCION DE RIESGOS LABORALES, EJECUTADOS.</t>
  </si>
  <si>
    <r>
      <rPr>
        <b/>
        <sz val="9"/>
        <color rgb="FF000000"/>
        <rFont val="Century Schoolbook"/>
        <family val="1"/>
      </rPr>
      <t>1.-</t>
    </r>
    <r>
      <rPr>
        <sz val="10"/>
        <color rgb="FF000000"/>
        <rFont val="Arial Narrow"/>
        <family val="2"/>
      </rPr>
      <t xml:space="preserve"> EJECUTAR ASESORAMIENTO TECNICO EN RIESGOS LABORALES.</t>
    </r>
  </si>
  <si>
    <r>
      <rPr>
        <b/>
        <sz val="9"/>
        <color rgb="FF000000"/>
        <rFont val="Century Schoolbook"/>
        <family val="1"/>
      </rPr>
      <t>1.-</t>
    </r>
    <r>
      <rPr>
        <sz val="10"/>
        <color rgb="FF000000"/>
        <rFont val="Arial Narrow"/>
        <family val="2"/>
      </rPr>
      <t xml:space="preserve"> INFORME EN ASESORAMIENTO EN RIESGOS LABORALES.</t>
    </r>
  </si>
  <si>
    <r>
      <rPr>
        <b/>
        <sz val="9"/>
        <color rgb="FF000000"/>
        <rFont val="Century Schoolbook"/>
        <family val="1"/>
      </rPr>
      <t>7.-</t>
    </r>
    <r>
      <rPr>
        <sz val="10"/>
        <color rgb="FF000000"/>
        <rFont val="Arial Narrow"/>
        <family val="2"/>
      </rPr>
      <t xml:space="preserve"> Coordinar la estructuración y funcionamiento de los Comité y Subcomité Paritarios de la Universidad Técnica de Machala.</t>
    </r>
  </si>
  <si>
    <t>Comité Paritario, Subcomités y delegados de Seguridad y Salud Ocupacional, Comité Interinstitucional y otros que determinen los organismos competentes; conformados.</t>
  </si>
  <si>
    <t>N° DE COMITÉ Y LOS SUBCOMITES ESTRUCTURADOS.</t>
  </si>
  <si>
    <r>
      <rPr>
        <b/>
        <sz val="9"/>
        <color rgb="FF000000"/>
        <rFont val="Century Schoolbook"/>
        <family val="1"/>
      </rPr>
      <t>1.-</t>
    </r>
    <r>
      <rPr>
        <sz val="10"/>
        <color rgb="FF000000"/>
        <rFont val="Arial Narrow"/>
        <family val="2"/>
      </rPr>
      <t xml:space="preserve"> PROGRAMAR LA CONFORMACION DEL COMITÉ Y LOS SUBCOMITES PARITARIOS.
</t>
    </r>
    <r>
      <rPr>
        <b/>
        <sz val="9"/>
        <color rgb="FF000000"/>
        <rFont val="Century Schoolbook"/>
        <family val="1"/>
      </rPr>
      <t>2.-</t>
    </r>
    <r>
      <rPr>
        <sz val="10"/>
        <color rgb="FF000000"/>
        <rFont val="Arial Narrow"/>
        <family val="2"/>
      </rPr>
      <t xml:space="preserve"> ELABORAR LAS ACTAS ESTRUCTURACION DEL COMITÉ Y LOS SUBCOMITES.</t>
    </r>
  </si>
  <si>
    <r>
      <rPr>
        <b/>
        <sz val="9"/>
        <color rgb="FF000000"/>
        <rFont val="Century Schoolbook"/>
        <family val="1"/>
      </rPr>
      <t>1.-</t>
    </r>
    <r>
      <rPr>
        <sz val="10"/>
        <color rgb="FF000000"/>
        <rFont val="Arial Narrow"/>
        <family val="2"/>
      </rPr>
      <t xml:space="preserve"> REPORTE ESTRUCTURACION DE LOS COMITÉ Y SUBCOMITE PARITARIO.</t>
    </r>
  </si>
  <si>
    <r>
      <rPr>
        <b/>
        <sz val="9"/>
        <color rgb="FF000000"/>
        <rFont val="Century Schoolbook"/>
        <family val="1"/>
      </rPr>
      <t>8.-</t>
    </r>
    <r>
      <rPr>
        <sz val="10"/>
        <color rgb="FF000000"/>
        <rFont val="Arial Narrow"/>
        <family val="2"/>
      </rPr>
      <t xml:space="preserve"> Coordinar el proceso de Auditoria en Seguridad, Salud y Riesgo del Trabajo.</t>
    </r>
  </si>
  <si>
    <t>Cumplimiento de las normativas sobre prevención de riesgos laborales y salud ocupacional, verificado.</t>
  </si>
  <si>
    <t>N° DE AUDITORIAS EN SEGURIDAD, SALUD Y RIESGO DEL TRABAJO, EJECUTADAS.</t>
  </si>
  <si>
    <r>
      <rPr>
        <b/>
        <sz val="9"/>
        <color rgb="FF000000"/>
        <rFont val="Century Schoolbook"/>
        <family val="1"/>
      </rPr>
      <t>1.-</t>
    </r>
    <r>
      <rPr>
        <sz val="10"/>
        <color rgb="FF000000"/>
        <rFont val="Arial Narrow"/>
        <family val="2"/>
      </rPr>
      <t xml:space="preserve"> ELABORAR INFORME DE AUDITORIA DOCUMENTAL.</t>
    </r>
  </si>
  <si>
    <r>
      <rPr>
        <b/>
        <sz val="9"/>
        <color rgb="FF000000"/>
        <rFont val="Century Schoolbook"/>
        <family val="1"/>
      </rPr>
      <t>1.-</t>
    </r>
    <r>
      <rPr>
        <sz val="10"/>
        <color rgb="FF000000"/>
        <rFont val="Arial Narrow"/>
        <family val="2"/>
      </rPr>
      <t xml:space="preserve"> REPORTE RESULTADO DE EJECUCION PROCESO AUDITORIA EN SEGURIDAD, SALUD Y RIESGO DEL TRABAJO.</t>
    </r>
  </si>
  <si>
    <r>
      <rPr>
        <b/>
        <sz val="9"/>
        <color rgb="FF000000"/>
        <rFont val="Century Schoolbook"/>
        <family val="1"/>
      </rPr>
      <t>9.-</t>
    </r>
    <r>
      <rPr>
        <sz val="10"/>
        <color rgb="FF000000"/>
        <rFont val="Arial Narrow"/>
        <family val="2"/>
      </rPr>
      <t xml:space="preserve"> Ejecución de los Programas de Seguridad y Salud Ocupacional.</t>
    </r>
  </si>
  <si>
    <t>Prestación de servicios asistenciales, coordinado.</t>
  </si>
  <si>
    <t>N° DE PROGRAMA DE SEGURIDAD Y SALUD OCUPACIONAL, EJECUTADOS.</t>
  </si>
  <si>
    <r>
      <rPr>
        <b/>
        <sz val="9"/>
        <color rgb="FF000000"/>
        <rFont val="Century Schoolbook"/>
        <family val="1"/>
      </rPr>
      <t>1.-</t>
    </r>
    <r>
      <rPr>
        <sz val="10"/>
        <color rgb="FF000000"/>
        <rFont val="Arial Narrow"/>
        <family val="2"/>
      </rPr>
      <t xml:space="preserve"> REALIZAR PROGRAMA DE SEGURIDAD Y SALUD OCUPACIONAL.</t>
    </r>
  </si>
  <si>
    <r>
      <rPr>
        <b/>
        <sz val="9"/>
        <color rgb="FF000000"/>
        <rFont val="Century Schoolbook"/>
        <family val="1"/>
      </rPr>
      <t>1.-</t>
    </r>
    <r>
      <rPr>
        <sz val="10"/>
        <color rgb="FF000000"/>
        <rFont val="Arial Narrow"/>
        <family val="2"/>
      </rPr>
      <t xml:space="preserve"> INFORME PROGRAMA EN PREVENCION DE RIESGOS LABORALES.</t>
    </r>
  </si>
  <si>
    <r>
      <rPr>
        <b/>
        <sz val="9"/>
        <color rgb="FF000000"/>
        <rFont val="Century Schoolbook"/>
        <family val="1"/>
      </rPr>
      <t>10.-</t>
    </r>
    <r>
      <rPr>
        <sz val="10"/>
        <color rgb="FF000000"/>
        <rFont val="Arial Narrow"/>
        <family val="2"/>
      </rPr>
      <t xml:space="preserve"> Coordinar la elaboración del Reglamento de Higiene y Seguridad.</t>
    </r>
  </si>
  <si>
    <t>Propuesta de políticas institucionales, reglamento interno y demás normativa vinculada a la seguridad y salud ocupacional, emitidas y/o actualizadas.</t>
  </si>
  <si>
    <t>N° DE REGLAMENTO DE HIGIENE Y SEGURIDAD, ELABORADO.</t>
  </si>
  <si>
    <r>
      <rPr>
        <b/>
        <sz val="9"/>
        <color rgb="FF000000"/>
        <rFont val="Century Schoolbook"/>
        <family val="1"/>
      </rPr>
      <t>1.-</t>
    </r>
    <r>
      <rPr>
        <sz val="10"/>
        <color rgb="FF000000"/>
        <rFont val="Arial Narrow"/>
        <family val="2"/>
      </rPr>
      <t xml:space="preserve"> REVISAR PROPUESTA DEL REGLAMENTO DE HIGIENE Y SEGURIDAD.
</t>
    </r>
    <r>
      <rPr>
        <b/>
        <sz val="9"/>
        <color rgb="FF000000"/>
        <rFont val="Century Schoolbook"/>
        <family val="1"/>
      </rPr>
      <t>2.-</t>
    </r>
    <r>
      <rPr>
        <sz val="10"/>
        <color rgb="FF000000"/>
        <rFont val="Arial Narrow"/>
        <family val="2"/>
      </rPr>
      <t xml:space="preserve"> GESTIONAR APROBACION DEL REGLAMENTO DE HIGIENE Y SEGURIDAD EN MDT.</t>
    </r>
  </si>
  <si>
    <r>
      <rPr>
        <b/>
        <sz val="9"/>
        <color rgb="FF000000"/>
        <rFont val="Century Schoolbook"/>
        <family val="1"/>
      </rPr>
      <t>1.-</t>
    </r>
    <r>
      <rPr>
        <sz val="10"/>
        <color rgb="FF000000"/>
        <rFont val="Arial Narrow"/>
        <family val="2"/>
      </rPr>
      <t xml:space="preserve"> REPORTE ELABORACION Y APROBACION DEL REGLAMENTO DE HIGIENE Y SEGURIDAD.</t>
    </r>
  </si>
  <si>
    <r>
      <rPr>
        <b/>
        <sz val="9"/>
        <color rgb="FF000000"/>
        <rFont val="Century Schoolbook"/>
        <family val="1"/>
      </rPr>
      <t>11.-</t>
    </r>
    <r>
      <rPr>
        <sz val="10"/>
        <color rgb="FF000000"/>
        <rFont val="Arial Narrow"/>
        <family val="2"/>
      </rPr>
      <t xml:space="preserve"> Presentar la Planificaciones Operativas Anuales y Evaluaciones de la Planificación Operativa Anual.</t>
    </r>
  </si>
  <si>
    <t>N° DE PLANIFICACIONES OPERATIVAS ANUALES Y EVALUACIONES DE LAS PLANIFICACIONES OPERATIVAS ANUALES ENTREGADAS OPORTUNAMENTE.</t>
  </si>
  <si>
    <r>
      <rPr>
        <b/>
        <sz val="9"/>
        <color rgb="FF000000"/>
        <rFont val="Century Schoolbook"/>
        <family val="1"/>
      </rPr>
      <t>1.-</t>
    </r>
    <r>
      <rPr>
        <sz val="10"/>
        <color rgb="FF000000"/>
        <rFont val="Arial Narrow"/>
        <family val="2"/>
      </rPr>
      <t xml:space="preserve"> ELABORAR EL POA </t>
    </r>
    <r>
      <rPr>
        <sz val="10"/>
        <color rgb="FF000000"/>
        <rFont val="Century Schoolbook"/>
        <family val="1"/>
      </rPr>
      <t>2022.</t>
    </r>
    <r>
      <rPr>
        <sz val="10"/>
        <color rgb="FF000000"/>
        <rFont val="Arial Narrow"/>
        <family val="2"/>
      </rPr>
      <t xml:space="preserve">
</t>
    </r>
    <r>
      <rPr>
        <b/>
        <sz val="9"/>
        <color rgb="FF000000"/>
        <rFont val="Century Schoolbook"/>
        <family val="1"/>
      </rPr>
      <t xml:space="preserve">2.- </t>
    </r>
    <r>
      <rPr>
        <sz val="10"/>
        <color rgb="FF000000"/>
        <rFont val="Arial Narrow"/>
        <family val="2"/>
      </rPr>
      <t xml:space="preserve">ELABORAR Y ENTREGAR LAS EVALUACIONES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ELABORAR EL POA </t>
    </r>
    <r>
      <rPr>
        <sz val="10"/>
        <color rgb="FF000000"/>
        <rFont val="Century Schoolbook"/>
        <family val="1"/>
      </rPr>
      <t>2023.</t>
    </r>
  </si>
  <si>
    <r>
      <rPr>
        <b/>
        <sz val="9"/>
        <color rgb="FF000000"/>
        <rFont val="Century Schoolbook"/>
        <family val="1"/>
      </rPr>
      <t>1.-</t>
    </r>
    <r>
      <rPr>
        <sz val="10"/>
        <color rgb="FF000000"/>
        <rFont val="Arial Narrow"/>
        <family val="2"/>
      </rPr>
      <t xml:space="preserve"> INFORME DE ELABORACION DEL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EVALUACIONES DEL </t>
    </r>
    <r>
      <rPr>
        <sz val="10"/>
        <color rgb="FF000000"/>
        <rFont val="Century Schoolbook"/>
        <family val="1"/>
      </rPr>
      <t>1</t>
    </r>
    <r>
      <rPr>
        <sz val="10"/>
        <color rgb="FF000000"/>
        <rFont val="Arial Narrow"/>
        <family val="2"/>
      </rPr>
      <t xml:space="preserve">er. y </t>
    </r>
    <r>
      <rPr>
        <sz val="10"/>
        <color rgb="FF000000"/>
        <rFont val="Century Schoolbook"/>
        <family val="1"/>
      </rPr>
      <t>2</t>
    </r>
    <r>
      <rPr>
        <sz val="10"/>
        <color rgb="FF000000"/>
        <rFont val="Arial Narrow"/>
        <family val="2"/>
      </rPr>
      <t xml:space="preserve">do. SEMESTRE DEL POA.
</t>
    </r>
    <r>
      <rPr>
        <b/>
        <sz val="9"/>
        <color rgb="FF000000"/>
        <rFont val="Century Schoolbook"/>
        <family val="1"/>
      </rPr>
      <t>3.-</t>
    </r>
    <r>
      <rPr>
        <sz val="10"/>
        <color rgb="FF000000"/>
        <rFont val="Arial Narrow"/>
        <family val="2"/>
      </rPr>
      <t xml:space="preserve"> INFORME DE ELABORACION DEL POA </t>
    </r>
    <r>
      <rPr>
        <sz val="10"/>
        <color rgb="FF000000"/>
        <rFont val="Century Schoolbook"/>
        <family val="1"/>
      </rPr>
      <t>2023.</t>
    </r>
  </si>
  <si>
    <t>* TS. ERNESTO CORREA PARRALES,
  JEFE SEGURIDAD.
* DRA. GLORIA BRAVO LOOR,
  MEDICO OCUPACIONAL.
* LCDO. JUAN ENCALADA REYES,
  SUPERVISOR SALUD Y SEGURIDAD OCUPACIONAL.</t>
  </si>
  <si>
    <r>
      <rPr>
        <b/>
        <sz val="9"/>
        <color rgb="FF000000"/>
        <rFont val="Century Schoolbook"/>
        <family val="1"/>
      </rPr>
      <t>12.-</t>
    </r>
    <r>
      <rPr>
        <sz val="10"/>
        <color rgb="FF000000"/>
        <rFont val="Arial Narrow"/>
        <family val="2"/>
      </rPr>
      <t xml:space="preserve"> Organizar el Archivo de Gestión.</t>
    </r>
  </si>
  <si>
    <t>N° DE CARPETAS CON INFORMACION DE LA USSRT REGISTRADAS EN EL INVENTARIO.</t>
  </si>
  <si>
    <r>
      <rPr>
        <b/>
        <sz val="9"/>
        <color rgb="FF000000"/>
        <rFont val="Century Schoolbook"/>
        <family val="1"/>
      </rPr>
      <t>1.-</t>
    </r>
    <r>
      <rPr>
        <sz val="10"/>
        <color rgb="FF000000"/>
        <rFont val="Arial Narrow"/>
        <family val="2"/>
      </rPr>
      <t xml:space="preserve"> ORGANIZAR EL ARCHIVO DOCUMENTAL DE LA USSRT.</t>
    </r>
  </si>
  <si>
    <r>
      <rPr>
        <b/>
        <sz val="9"/>
        <color rgb="FF000000"/>
        <rFont val="Century Schoolbook"/>
        <family val="1"/>
      </rPr>
      <t>1.-</t>
    </r>
    <r>
      <rPr>
        <sz val="10"/>
        <color rgb="FF000000"/>
        <rFont val="Arial Narrow"/>
        <family val="2"/>
      </rPr>
      <t xml:space="preserve"> INVENTARIO DOCUMENTAL.</t>
    </r>
  </si>
  <si>
    <t>* TS. ERNESTO CORREA PARRALES,
  JEFE SEGURIDAD
* LCDO. PATRICIO ROJAS MUÑOZ</t>
  </si>
  <si>
    <t>TOTAL PRESUPUESTO ESTIMATIVO DIRECCIÓN DE TALENTO HUMANO 2022:</t>
  </si>
  <si>
    <t>DIRECCIÓN FINANCIERA</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</si>
  <si>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Emitir y/o actualizar directrices y/o normativas anuales para la coordinación de trabajo con las Unidades de Presupuesto, Contabilidad, Tesorería, Remuneraciones y Coactivas.</t>
    </r>
  </si>
  <si>
    <t>Directrices emitidas y/o actualizadas para la coordinación del trabajo con las Unidades de Presupuesto, Contabilidad, Tesorería, Remuneraciones y Control Interno y Coactivas.</t>
  </si>
  <si>
    <t>N° de directrices y/o normativas emitidas.</t>
  </si>
  <si>
    <r>
      <rPr>
        <b/>
        <sz val="9"/>
        <color rgb="FF000000"/>
        <rFont val="Century Schoolbook"/>
        <family val="1"/>
      </rPr>
      <t>1.-</t>
    </r>
    <r>
      <rPr>
        <sz val="10"/>
        <color rgb="FF000000"/>
        <rFont val="Arial Narrow"/>
        <family val="2"/>
      </rPr>
      <t xml:space="preserve"> Trasladar a las unidades correspondiente las directrices enmarcadas por los ente que nos regulan.</t>
    </r>
  </si>
  <si>
    <r>
      <rPr>
        <b/>
        <sz val="9"/>
        <color rgb="FF000000"/>
        <rFont val="Century Schoolbook"/>
        <family val="1"/>
      </rPr>
      <t>1.-</t>
    </r>
    <r>
      <rPr>
        <sz val="10"/>
        <color rgb="FF000000"/>
        <rFont val="Arial Narrow"/>
        <family val="2"/>
      </rPr>
      <t xml:space="preserve"> Reporte de directrices validadas con los responsables de las Unidades que dependen de la Dirección.</t>
    </r>
  </si>
  <si>
    <t>* Ing. Mariela Espinoza Torres,
  Directora Financiera
* Ing. Vilma Vega,
  Jefe de la Unidad de Presupuesto
* Ing. Norma Solano,
  Jefe de la Unidad de Contabilidad
* Ing. Luis Feijoo,
  Jefe de la Unidad de Remuneraciones
* Ing. Blanca Carvajal,
  Jefe de la Unidad de Tesorería</t>
  </si>
  <si>
    <t>Servicio de mantenimiento de impresoras</t>
  </si>
  <si>
    <r>
      <rPr>
        <b/>
        <sz val="9"/>
        <color rgb="FF000000"/>
        <rFont val="Century Schoolbook"/>
        <family val="1"/>
      </rPr>
      <t>2.-</t>
    </r>
    <r>
      <rPr>
        <sz val="10"/>
        <color rgb="FF000000"/>
        <rFont val="Arial Narrow"/>
        <family val="2"/>
      </rPr>
      <t xml:space="preserve"> Coordinar el proceso de elaboración de la Proforma Presupuestaria Anual y/o de Reformas Presupuestarias en la plataforma dispuesta por el ente rector de la Finanzas Públicas.</t>
    </r>
  </si>
  <si>
    <t>Proceso de elaboración de la Proforma Presupuestaria Anual de la institución coordinada.</t>
  </si>
  <si>
    <t>N° de procesos de elaboración de la proforma y/o reformas presupuestarias coordinadas.</t>
  </si>
  <si>
    <r>
      <rPr>
        <b/>
        <sz val="9"/>
        <color rgb="FF000000"/>
        <rFont val="Century Schoolbook"/>
        <family val="1"/>
      </rPr>
      <t>1.-</t>
    </r>
    <r>
      <rPr>
        <sz val="10"/>
        <color rgb="FF000000"/>
        <rFont val="Arial Narrow"/>
        <family val="2"/>
      </rPr>
      <t xml:space="preserve"> Recopilar información para elaboración para proforma presupuestaria, y reformas presupuestarias.</t>
    </r>
  </si>
  <si>
    <r>
      <rPr>
        <b/>
        <sz val="9"/>
        <color rgb="FF000000"/>
        <rFont val="Century Schoolbook"/>
        <family val="1"/>
      </rPr>
      <t>1.-</t>
    </r>
    <r>
      <rPr>
        <sz val="10"/>
        <color rgb="FF000000"/>
        <rFont val="Arial Narrow"/>
        <family val="2"/>
      </rPr>
      <t xml:space="preserve"> Proforma presupuestaria.
</t>
    </r>
    <r>
      <rPr>
        <b/>
        <sz val="9"/>
        <color rgb="FF000000"/>
        <rFont val="Century Schoolbook"/>
        <family val="1"/>
      </rPr>
      <t>2.-</t>
    </r>
    <r>
      <rPr>
        <sz val="10"/>
        <color rgb="FF000000"/>
        <rFont val="Arial Narrow"/>
        <family val="2"/>
      </rPr>
      <t xml:space="preserve"> Registro de reformas presupuestarias.</t>
    </r>
  </si>
  <si>
    <t>* Ing. Mariela Espinoza Torres,
  Directora Financiera
* Ing. Vilma Vega,
  Jefe de la Unidad de Presupuesto</t>
  </si>
  <si>
    <t>Pilas AAA alcalinas</t>
  </si>
  <si>
    <t>Pilas AA alcalinas</t>
  </si>
  <si>
    <t>Archivadores tamaño oficio</t>
  </si>
  <si>
    <r>
      <rPr>
        <b/>
        <sz val="9"/>
        <color rgb="FF000000"/>
        <rFont val="Century Schoolbook"/>
        <family val="1"/>
      </rPr>
      <t>3.-</t>
    </r>
    <r>
      <rPr>
        <sz val="10"/>
        <color rgb="FF000000"/>
        <rFont val="Arial Narrow"/>
        <family val="2"/>
      </rPr>
      <t xml:space="preserve"> Legalizar la información financiera y/o estados financieros.</t>
    </r>
  </si>
  <si>
    <t>Información financiera y/o estados financieros, legalizados.</t>
  </si>
  <si>
    <t>N° de documentos financieros legalizados.</t>
  </si>
  <si>
    <r>
      <rPr>
        <b/>
        <sz val="9"/>
        <color rgb="FF000000"/>
        <rFont val="Century Schoolbook"/>
        <family val="1"/>
      </rPr>
      <t>1.-</t>
    </r>
    <r>
      <rPr>
        <sz val="10"/>
        <color rgb="FF000000"/>
        <rFont val="Arial Narrow"/>
        <family val="2"/>
      </rPr>
      <t xml:space="preserve"> Legalizar los comprobantes únicos de registro de pago de las obligaciones de la Institución y de los Estados Financieros.</t>
    </r>
  </si>
  <si>
    <r>
      <rPr>
        <b/>
        <sz val="9"/>
        <color rgb="FF000000"/>
        <rFont val="Century Schoolbook"/>
        <family val="1"/>
      </rPr>
      <t>1.-</t>
    </r>
    <r>
      <rPr>
        <sz val="10"/>
        <color rgb="FF000000"/>
        <rFont val="Arial Narrow"/>
        <family val="2"/>
      </rPr>
      <t xml:space="preserve"> Reporte de la información financiera y /o Estados Financieros legalizados.</t>
    </r>
  </si>
  <si>
    <t>* Ing. Mariela Espinoza Torres,
  Directora Financiera</t>
  </si>
  <si>
    <r>
      <rPr>
        <sz val="10"/>
        <color rgb="FF000000"/>
        <rFont val="Arial Narrow"/>
        <family val="2"/>
      </rPr>
      <t xml:space="preserve">Las partidas que se detallan a continuación no corresponden a procesos de contratación pública:
</t>
    </r>
    <r>
      <rPr>
        <sz val="10"/>
        <color rgb="FF000000"/>
        <rFont val="Century Schoolbook"/>
        <family val="1"/>
      </rPr>
      <t>580209 0701 001
990101 0701 001
990101 0701 003</t>
    </r>
  </si>
  <si>
    <t>580204 0701 002</t>
  </si>
  <si>
    <t>Transferencias al Sector Privado No Financiero</t>
  </si>
  <si>
    <r>
      <rPr>
        <b/>
        <sz val="9"/>
        <color rgb="FF000000"/>
        <rFont val="Century Schoolbook"/>
        <family val="1"/>
      </rPr>
      <t>4.-</t>
    </r>
    <r>
      <rPr>
        <sz val="10"/>
        <color rgb="FF000000"/>
        <rFont val="Arial Narrow"/>
        <family val="2"/>
      </rPr>
      <t xml:space="preserve"> Entregar la Planificación Operativa Anual y Evaluación de la Planificación Operativa Anual.</t>
    </r>
  </si>
  <si>
    <t>Planificación Operativa Anual y Evaluación de la Planificación Operativa Anual entregados oportunamente.</t>
  </si>
  <si>
    <t>N° de Planes Operativos anuales entregados oportunamente y Evaluación del POA.</t>
  </si>
  <si>
    <r>
      <rPr>
        <b/>
        <sz val="9"/>
        <color rgb="FF000000"/>
        <rFont val="Century Schoolbook"/>
        <family val="1"/>
      </rPr>
      <t>1.-</t>
    </r>
    <r>
      <rPr>
        <sz val="10"/>
        <color rgb="FF000000"/>
        <rFont val="Arial Narrow"/>
        <family val="2"/>
      </rPr>
      <t xml:space="preserve"> Recopilar información para elaborar el POA.
</t>
    </r>
    <r>
      <rPr>
        <b/>
        <sz val="9"/>
        <color rgb="FF000000"/>
        <rFont val="Century Schoolbook"/>
        <family val="1"/>
      </rPr>
      <t>2.-</t>
    </r>
    <r>
      <rPr>
        <sz val="10"/>
        <color rgb="FF000000"/>
        <rFont val="Arial Narrow"/>
        <family val="2"/>
      </rPr>
      <t xml:space="preserve"> Recopilar evidencia la para evaluación del Plan Operativo Anual.</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</si>
  <si>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 Operativo Anual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</si>
  <si>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 Ing. Mariela Espinoza Torres,
  Directora Financiera
* Ing. Patricia Niebla,
  Analista Financiera</t>
  </si>
  <si>
    <t>Materiales de Impresión, Fotografías, Reproducción y Publicaciones</t>
  </si>
  <si>
    <t>Tinta para impresora EPSON -L color negro</t>
  </si>
  <si>
    <t>Botella</t>
  </si>
  <si>
    <t xml:space="preserve">Tinta para impresora EPSON -L color amarillo </t>
  </si>
  <si>
    <t>Tinta para impresora EPSON -L color azul</t>
  </si>
  <si>
    <t>Tinta para impresora EPSON -L color rojo</t>
  </si>
  <si>
    <r>
      <rPr>
        <b/>
        <sz val="9"/>
        <color rgb="FF000000"/>
        <rFont val="Century Schoolbook"/>
        <family val="1"/>
      </rPr>
      <t>5.-</t>
    </r>
    <r>
      <rPr>
        <b/>
        <sz val="10"/>
        <color rgb="FF000000"/>
        <rFont val="Arial Narrow"/>
        <family val="2"/>
      </rPr>
      <t xml:space="preserve"> </t>
    </r>
    <r>
      <rPr>
        <sz val="10"/>
        <color rgb="FF000000"/>
        <rFont val="Arial Narrow"/>
        <family val="2"/>
      </rPr>
      <t>Organizar el Archivo de Gestión.</t>
    </r>
  </si>
  <si>
    <r>
      <rPr>
        <sz val="10"/>
        <color rgb="FF000000"/>
        <rFont val="Arial Narrow"/>
        <family val="2"/>
      </rPr>
      <t xml:space="preserve">N° de cajas de los archivos de la Dirección Financiera y registrado en el archivo documental año </t>
    </r>
    <r>
      <rPr>
        <sz val="10"/>
        <color rgb="FF000000"/>
        <rFont val="Century Schoolbook"/>
        <family val="1"/>
      </rPr>
      <t>2020.</t>
    </r>
  </si>
  <si>
    <r>
      <rPr>
        <b/>
        <sz val="9"/>
        <color rgb="FF000000"/>
        <rFont val="Century Schoolbook"/>
        <family val="1"/>
      </rPr>
      <t>1.-</t>
    </r>
    <r>
      <rPr>
        <sz val="10"/>
        <color rgb="FF000000"/>
        <rFont val="Arial Narrow"/>
        <family val="2"/>
      </rPr>
      <t xml:space="preserve"> Archivar y clasificar la documentación recibida y enviada de la Dirección Financiera.</t>
    </r>
  </si>
  <si>
    <r>
      <rPr>
        <b/>
        <sz val="9"/>
        <color rgb="FF000000"/>
        <rFont val="Century Schoolbook"/>
        <family val="1"/>
      </rPr>
      <t>1.-</t>
    </r>
    <r>
      <rPr>
        <sz val="10"/>
        <color rgb="FF000000"/>
        <rFont val="Arial Narrow"/>
        <family val="2"/>
      </rPr>
      <t xml:space="preserve"> Inventario documental.</t>
    </r>
  </si>
  <si>
    <t>* Lcda. Johanna Vega Moscoso,
  Asistente Administrativo</t>
  </si>
  <si>
    <t>GASTO DE CAPITAL</t>
  </si>
  <si>
    <t>Computador de escritorio</t>
  </si>
  <si>
    <r>
      <rPr>
        <sz val="10"/>
        <color rgb="FF000000"/>
        <rFont val="Arial Narrow"/>
        <family val="2"/>
      </rPr>
      <t xml:space="preserve">Papel higiénico hoja simple blanco </t>
    </r>
    <r>
      <rPr>
        <sz val="10"/>
        <color rgb="FF000000"/>
        <rFont val="Century Schoolbook"/>
        <family val="1"/>
      </rPr>
      <t>400</t>
    </r>
    <r>
      <rPr>
        <sz val="10"/>
        <color rgb="FF000000"/>
        <rFont val="Arial Narrow"/>
        <family val="2"/>
      </rPr>
      <t>m.</t>
    </r>
  </si>
  <si>
    <t>Rollos</t>
  </si>
  <si>
    <t>Liquido limpiador de vidrio atomizador</t>
  </si>
  <si>
    <t>Frascos</t>
  </si>
  <si>
    <r>
      <rPr>
        <sz val="10"/>
        <color rgb="FF000000"/>
        <rFont val="Arial Narrow"/>
        <family val="2"/>
      </rPr>
      <t xml:space="preserve">Fundas de basura doméstica negra </t>
    </r>
    <r>
      <rPr>
        <sz val="10"/>
        <color rgb="FF000000"/>
        <rFont val="Century Schoolbook"/>
        <family val="1"/>
      </rPr>
      <t>23</t>
    </r>
    <r>
      <rPr>
        <sz val="10"/>
        <color rgb="FF000000"/>
        <rFont val="Arial Narrow"/>
        <family val="2"/>
      </rPr>
      <t>x</t>
    </r>
    <r>
      <rPr>
        <sz val="10"/>
        <color rgb="FF000000"/>
        <rFont val="Century Schoolbook"/>
        <family val="1"/>
      </rPr>
      <t>28</t>
    </r>
    <r>
      <rPr>
        <sz val="10"/>
        <color rgb="FF000000"/>
        <rFont val="Arial Narrow"/>
        <family val="2"/>
      </rPr>
      <t xml:space="preserve"> pulgadas</t>
    </r>
  </si>
  <si>
    <r>
      <rPr>
        <sz val="10"/>
        <color rgb="FF000000"/>
        <rFont val="Arial Narrow"/>
        <family val="2"/>
      </rPr>
      <t xml:space="preserve">Guantes de caucho N° </t>
    </r>
    <r>
      <rPr>
        <sz val="10"/>
        <color rgb="FF000000"/>
        <rFont val="Century Schoolbook"/>
        <family val="1"/>
      </rPr>
      <t xml:space="preserve">9 </t>
    </r>
    <r>
      <rPr>
        <sz val="10"/>
        <color rgb="FF000000"/>
        <rFont val="Arial Narrow"/>
        <family val="2"/>
      </rPr>
      <t>bicolor</t>
    </r>
  </si>
  <si>
    <t>Pares</t>
  </si>
  <si>
    <r>
      <rPr>
        <sz val="10"/>
        <color rgb="FF000000"/>
        <rFont val="Arial Narrow"/>
        <family val="2"/>
      </rPr>
      <t xml:space="preserve">Fundas de basura semindustrial </t>
    </r>
    <r>
      <rPr>
        <sz val="10"/>
        <color rgb="FF000000"/>
        <rFont val="Century Schoolbook"/>
        <family val="1"/>
      </rPr>
      <t>30</t>
    </r>
    <r>
      <rPr>
        <sz val="10"/>
        <color rgb="FF000000"/>
        <rFont val="Arial Narrow"/>
        <family val="2"/>
      </rPr>
      <t>x</t>
    </r>
    <r>
      <rPr>
        <sz val="10"/>
        <color rgb="FF000000"/>
        <rFont val="Century Schoolbook"/>
        <family val="1"/>
      </rPr>
      <t>36</t>
    </r>
    <r>
      <rPr>
        <sz val="10"/>
        <color rgb="FF000000"/>
        <rFont val="Arial Narrow"/>
        <family val="2"/>
      </rPr>
      <t xml:space="preserve"> pulgadas</t>
    </r>
  </si>
  <si>
    <t>UNIDAD DE PRESUPUESTO</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</si>
  <si>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Registrar la Proforma Presupuestaria Anual de la institución en la plataforma dispuesta por el ente rector de las Finanzas Publicas.</t>
    </r>
  </si>
  <si>
    <t>Proforma Presupuestaria Anual de la institución registrada.</t>
  </si>
  <si>
    <t>Nº de Proformas Presupuestarias subidas al sistema e-sigef, en espera de la aprobación del Ministerio de Finanzas.</t>
  </si>
  <si>
    <r>
      <rPr>
        <b/>
        <sz val="9"/>
        <color rgb="FF000000"/>
        <rFont val="Century Schoolbook"/>
        <family val="1"/>
      </rPr>
      <t>1.-</t>
    </r>
    <r>
      <rPr>
        <sz val="10"/>
        <color rgb="FF000000"/>
        <rFont val="Arial Narrow"/>
        <family val="2"/>
      </rPr>
      <t xml:space="preserve"> Efectuar cálculos estimados de la masa salarial.
</t>
    </r>
    <r>
      <rPr>
        <b/>
        <sz val="9"/>
        <color rgb="FF000000"/>
        <rFont val="Century Schoolbook"/>
        <family val="1"/>
      </rPr>
      <t>2.-</t>
    </r>
    <r>
      <rPr>
        <sz val="10"/>
        <color rgb="FF000000"/>
        <rFont val="Arial Narrow"/>
        <family val="2"/>
      </rPr>
      <t xml:space="preserve"> Revisar el POA/PAC aprobado, los mismos que servirán de insumos para elaborar la proforma presupuestaria.
</t>
    </r>
    <r>
      <rPr>
        <b/>
        <sz val="9"/>
        <color rgb="FF000000"/>
        <rFont val="Century Schoolbook"/>
        <family val="1"/>
      </rPr>
      <t>3.-</t>
    </r>
    <r>
      <rPr>
        <sz val="10"/>
        <color rgb="FF000000"/>
        <rFont val="Arial Narrow"/>
        <family val="2"/>
      </rPr>
      <t xml:space="preserve"> Emitir el informe del proyecto de Proforma para aprobación del HCU.
</t>
    </r>
    <r>
      <rPr>
        <b/>
        <sz val="9"/>
        <color rgb="FF000000"/>
        <rFont val="Century Schoolbook"/>
        <family val="1"/>
      </rPr>
      <t>4.-</t>
    </r>
    <r>
      <rPr>
        <sz val="10"/>
        <color rgb="FF000000"/>
        <rFont val="Arial Narrow"/>
        <family val="2"/>
      </rPr>
      <t xml:space="preserve"> Registro de la proforma en el sistema informático del Ministerio de Finanzas.</t>
    </r>
  </si>
  <si>
    <r>
      <rPr>
        <b/>
        <sz val="9"/>
        <color rgb="FF000000"/>
        <rFont val="Century Schoolbook"/>
        <family val="1"/>
      </rPr>
      <t>1.-</t>
    </r>
    <r>
      <rPr>
        <sz val="10"/>
        <color rgb="FF000000"/>
        <rFont val="Arial Narrow"/>
        <family val="2"/>
      </rPr>
      <t xml:space="preserve"> Memoria gráfica del estado solicitado de la Proforma Presupuestaria.</t>
    </r>
  </si>
  <si>
    <t>* Ing. Vilma Vega,
  Jefe de Presupuesto
* Ing. Xavier Jumbo,
  Supervisor de Presupuesto</t>
  </si>
  <si>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g</t>
    </r>
  </si>
  <si>
    <t>Resaltadores de punta gruesa biselada color verde</t>
  </si>
  <si>
    <t>Resaltadores de punta gruesa biselada color amarillo</t>
  </si>
  <si>
    <t>Resaltadores de punta gruesa biselada color rosa</t>
  </si>
  <si>
    <t>Resaltadores de punta gruesa biselada color naranja</t>
  </si>
  <si>
    <t>Borrador (Grande) para lápiz</t>
  </si>
  <si>
    <r>
      <rPr>
        <sz val="10"/>
        <color rgb="FF000000"/>
        <rFont val="Arial Narrow"/>
        <family val="2"/>
      </rPr>
      <t>Sobre Manila F</t>
    </r>
    <r>
      <rPr>
        <sz val="10"/>
        <color rgb="FF000000"/>
        <rFont val="Century Schoolbook"/>
        <family val="1"/>
      </rPr>
      <t>6</t>
    </r>
  </si>
  <si>
    <t>Señaladores Tipo Banderitas</t>
  </si>
  <si>
    <r>
      <rPr>
        <sz val="10"/>
        <color rgb="FF000000"/>
        <rFont val="Arial Narrow"/>
        <family val="2"/>
      </rPr>
      <t>Papel Sumadora (</t>
    </r>
    <r>
      <rPr>
        <sz val="10"/>
        <color rgb="FF000000"/>
        <rFont val="Century Schoolbook"/>
        <family val="1"/>
      </rPr>
      <t>57</t>
    </r>
    <r>
      <rPr>
        <sz val="10"/>
        <color rgb="FF000000"/>
        <rFont val="Arial Narrow"/>
        <family val="2"/>
      </rPr>
      <t xml:space="preserve">mm x </t>
    </r>
    <r>
      <rPr>
        <sz val="10"/>
        <color rgb="FF000000"/>
        <rFont val="Century Schoolbook"/>
        <family val="1"/>
      </rPr>
      <t>30</t>
    </r>
    <r>
      <rPr>
        <sz val="10"/>
        <color rgb="FF000000"/>
        <rFont val="Arial Narrow"/>
        <family val="2"/>
      </rPr>
      <t>m)</t>
    </r>
  </si>
  <si>
    <t>Pares de pilas AA (Alcalina)</t>
  </si>
  <si>
    <t>Pares de pilas AAA (Alcalina)</t>
  </si>
  <si>
    <r>
      <rPr>
        <sz val="10"/>
        <color rgb="FF000000"/>
        <rFont val="Arial Narrow"/>
        <family val="2"/>
      </rPr>
      <t xml:space="preserve">Notas adhesivas grandes </t>
    </r>
    <r>
      <rPr>
        <sz val="10"/>
        <color rgb="FF000000"/>
        <rFont val="Century Schoolbook"/>
        <family val="1"/>
      </rPr>
      <t>3</t>
    </r>
    <r>
      <rPr>
        <sz val="10"/>
        <color rgb="FF000000"/>
        <rFont val="Arial Narrow"/>
        <family val="2"/>
      </rPr>
      <t xml:space="preserve"> x </t>
    </r>
    <r>
      <rPr>
        <sz val="10"/>
        <color rgb="FF000000"/>
        <rFont val="Century Schoolbook"/>
        <family val="1"/>
      </rPr>
      <t xml:space="preserve">3 </t>
    </r>
    <r>
      <rPr>
        <sz val="10"/>
        <color rgb="FF000000"/>
        <rFont val="Arial Narrow"/>
        <family val="2"/>
      </rPr>
      <t>pulg.</t>
    </r>
  </si>
  <si>
    <r>
      <rPr>
        <b/>
        <sz val="9"/>
        <color rgb="FF000000"/>
        <rFont val="Century Schoolbook"/>
        <family val="1"/>
      </rPr>
      <t>2.-</t>
    </r>
    <r>
      <rPr>
        <sz val="10"/>
        <color rgb="FF000000"/>
        <rFont val="Arial Narrow"/>
        <family val="2"/>
      </rPr>
      <t xml:space="preserve"> Registrar y notificar Reformas Presupuestarias.</t>
    </r>
  </si>
  <si>
    <t>Reformas presupuestarias registradas y notificadas.</t>
  </si>
  <si>
    <t>Nº de comprobantes de Reformas Presupuestarias registrados y notificados.</t>
  </si>
  <si>
    <r>
      <rPr>
        <b/>
        <sz val="9"/>
        <color rgb="FF000000"/>
        <rFont val="Century Schoolbook"/>
        <family val="1"/>
      </rPr>
      <t>1.-</t>
    </r>
    <r>
      <rPr>
        <sz val="10"/>
        <color rgb="FF000000"/>
        <rFont val="Arial Narrow"/>
        <family val="2"/>
      </rPr>
      <t xml:space="preserve"> Receptar y analizar los oficios de requerimientos de reformas en conjunto con el departamento de Planificación y Financiero.
</t>
    </r>
    <r>
      <rPr>
        <b/>
        <sz val="9"/>
        <color rgb="FF000000"/>
        <rFont val="Century Schoolbook"/>
        <family val="1"/>
      </rPr>
      <t>2.-</t>
    </r>
    <r>
      <rPr>
        <sz val="10"/>
        <color rgb="FF000000"/>
        <rFont val="Arial Narrow"/>
        <family val="2"/>
      </rPr>
      <t xml:space="preserve"> Efectuar informe del proyecto de reforma y registrar en el sistema informático del Ministerio de Finanzas.</t>
    </r>
  </si>
  <si>
    <r>
      <rPr>
        <b/>
        <sz val="9"/>
        <color rgb="FF000000"/>
        <rFont val="Century Schoolbook"/>
        <family val="1"/>
      </rPr>
      <t>1.-</t>
    </r>
    <r>
      <rPr>
        <sz val="10"/>
        <color rgb="FF000000"/>
        <rFont val="Arial Narrow"/>
        <family val="2"/>
      </rPr>
      <t xml:space="preserve"> Reporte de comprobantes de reformas presupuestarias.</t>
    </r>
  </si>
  <si>
    <r>
      <rPr>
        <b/>
        <sz val="9"/>
        <color rgb="FF000000"/>
        <rFont val="Century Schoolbook"/>
        <family val="1"/>
      </rPr>
      <t>3.-</t>
    </r>
    <r>
      <rPr>
        <sz val="10"/>
        <color rgb="FF000000"/>
        <rFont val="Arial Narrow"/>
        <family val="2"/>
      </rPr>
      <t xml:space="preserve"> Emitir Certificaciones Presupuestarias previa aplicación de control interno.</t>
    </r>
  </si>
  <si>
    <t>Certificaciones Presupuestarias previa aplicación de control interno emitidas.</t>
  </si>
  <si>
    <t>Nº de Certificaciones Presupuestarias emitidas para la adquisición de bienes y servicios.</t>
  </si>
  <si>
    <r>
      <rPr>
        <b/>
        <sz val="9"/>
        <color rgb="FF000000"/>
        <rFont val="Century Schoolbook"/>
        <family val="1"/>
      </rPr>
      <t>1.-</t>
    </r>
    <r>
      <rPr>
        <sz val="10"/>
        <color rgb="FF000000"/>
        <rFont val="Arial Narrow"/>
        <family val="2"/>
      </rPr>
      <t xml:space="preserve"> Revisar la documentación y elaborar la Certificación Presupuestaria en el sistema informático del Ministerio de Finanzas de acuerdo a la solicitud presentada.</t>
    </r>
  </si>
  <si>
    <r>
      <rPr>
        <b/>
        <sz val="9"/>
        <color rgb="FF000000"/>
        <rFont val="Century Schoolbook"/>
        <family val="1"/>
      </rPr>
      <t>1.-</t>
    </r>
    <r>
      <rPr>
        <sz val="10"/>
        <color rgb="FF000000"/>
        <rFont val="Arial Narrow"/>
        <family val="2"/>
      </rPr>
      <t xml:space="preserve"> Matriz de certificaciones presupuestarias previa aplicación del control interno.</t>
    </r>
  </si>
  <si>
    <t>* Ing. Xavier Jumbo,
  Supervisor de Presupuesto
* Ing. Eduardo Villavicencio,
  Analista de Presupuesto
* Ing. Alfonso Silva,
  Analista de Presupuesto</t>
  </si>
  <si>
    <r>
      <rPr>
        <sz val="10"/>
        <color rgb="FF000000"/>
        <rFont val="Arial Narrow"/>
        <family val="2"/>
      </rPr>
      <t>Cartucho de tinta Impresora EPSON WF-</t>
    </r>
    <r>
      <rPr>
        <sz val="10"/>
        <color rgb="FF000000"/>
        <rFont val="Century Schoolbook"/>
        <family val="1"/>
      </rPr>
      <t>6590</t>
    </r>
    <r>
      <rPr>
        <sz val="10"/>
        <color rgb="FF000000"/>
        <rFont val="Arial Narrow"/>
        <family val="2"/>
      </rPr>
      <t xml:space="preserve"> (Amarillo)</t>
    </r>
  </si>
  <si>
    <r>
      <rPr>
        <sz val="10"/>
        <color rgb="FF000000"/>
        <rFont val="Arial Narrow"/>
        <family val="2"/>
      </rPr>
      <t>Cartucho de tinta Impresora EPSON WF-</t>
    </r>
    <r>
      <rPr>
        <sz val="10"/>
        <color rgb="FF000000"/>
        <rFont val="Century Schoolbook"/>
        <family val="1"/>
      </rPr>
      <t>6590</t>
    </r>
    <r>
      <rPr>
        <sz val="10"/>
        <color rgb="FF000000"/>
        <rFont val="Arial Narrow"/>
        <family val="2"/>
      </rPr>
      <t xml:space="preserve"> (Cian)</t>
    </r>
  </si>
  <si>
    <r>
      <rPr>
        <sz val="10"/>
        <color rgb="FF000000"/>
        <rFont val="Arial Narrow"/>
        <family val="2"/>
      </rPr>
      <t>Cartucho de tinta Impresora EPSON WF-</t>
    </r>
    <r>
      <rPr>
        <sz val="10"/>
        <color rgb="FF000000"/>
        <rFont val="Century Schoolbook"/>
        <family val="1"/>
      </rPr>
      <t>6590</t>
    </r>
    <r>
      <rPr>
        <sz val="10"/>
        <color rgb="FF000000"/>
        <rFont val="Arial Narrow"/>
        <family val="2"/>
      </rPr>
      <t xml:space="preserve"> (Magenta)</t>
    </r>
  </si>
  <si>
    <r>
      <rPr>
        <sz val="10"/>
        <color rgb="FF000000"/>
        <rFont val="Arial Narrow"/>
        <family val="2"/>
      </rPr>
      <t>Cartucho de tinta Impresora EPSON WF-</t>
    </r>
    <r>
      <rPr>
        <sz val="10"/>
        <color rgb="FF000000"/>
        <rFont val="Century Schoolbook"/>
        <family val="1"/>
      </rPr>
      <t>6590</t>
    </r>
    <r>
      <rPr>
        <sz val="10"/>
        <color rgb="FF000000"/>
        <rFont val="Arial Narrow"/>
        <family val="2"/>
      </rPr>
      <t xml:space="preserve"> (Negro)</t>
    </r>
  </si>
  <si>
    <r>
      <rPr>
        <b/>
        <sz val="9"/>
        <color rgb="FF000000"/>
        <rFont val="Century Schoolbook"/>
        <family val="1"/>
      </rPr>
      <t>4.-</t>
    </r>
    <r>
      <rPr>
        <sz val="10"/>
        <color rgb="FF000000"/>
        <rFont val="Arial Narrow"/>
        <family val="2"/>
      </rPr>
      <t xml:space="preserve"> Aplicar el control a la utilización de las Certificaciones Presupuestarias.</t>
    </r>
  </si>
  <si>
    <t>Control a la utilización de las Certificaciones Presupuestarias, aplicado.</t>
  </si>
  <si>
    <t>N° de controles aplicados a la utilización de certificaciones presupuestarias.</t>
  </si>
  <si>
    <r>
      <rPr>
        <b/>
        <sz val="9"/>
        <color rgb="FF000000"/>
        <rFont val="Century Schoolbook"/>
        <family val="1"/>
      </rPr>
      <t>1.-</t>
    </r>
    <r>
      <rPr>
        <sz val="10"/>
        <color rgb="FF000000"/>
        <rFont val="Arial Narrow"/>
        <family val="2"/>
      </rPr>
      <t xml:space="preserve"> Ingresar todas las certificaciones emitidas a la matriz para su control y revisión.</t>
    </r>
  </si>
  <si>
    <r>
      <rPr>
        <b/>
        <sz val="9"/>
        <color rgb="FF000000"/>
        <rFont val="Century Schoolbook"/>
        <family val="1"/>
      </rPr>
      <t>1.-</t>
    </r>
    <r>
      <rPr>
        <sz val="10"/>
        <color rgb="FF000000"/>
        <rFont val="Arial Narrow"/>
        <family val="2"/>
      </rPr>
      <t xml:space="preserve"> Matriz del estado de las certificaciones presupuestarias emitidas.</t>
    </r>
  </si>
  <si>
    <t>* Ing. Eduardo Villavicencio,
  Analista de Presupuesto</t>
  </si>
  <si>
    <r>
      <rPr>
        <sz val="10"/>
        <color rgb="FF000000"/>
        <rFont val="Arial Narrow"/>
        <family val="2"/>
      </rPr>
      <t xml:space="preserve">Regulador UPS </t>
    </r>
    <r>
      <rPr>
        <sz val="10"/>
        <color rgb="FF000000"/>
        <rFont val="Century Schoolbook"/>
        <family val="1"/>
      </rPr>
      <t>750</t>
    </r>
    <r>
      <rPr>
        <sz val="10"/>
        <color rgb="FF000000"/>
        <rFont val="Arial Narrow"/>
        <family val="2"/>
      </rPr>
      <t xml:space="preserve">va </t>
    </r>
    <r>
      <rPr>
        <sz val="10"/>
        <color rgb="FF000000"/>
        <rFont val="Century Schoolbook"/>
        <family val="1"/>
      </rPr>
      <t>375</t>
    </r>
    <r>
      <rPr>
        <sz val="10"/>
        <color rgb="FF000000"/>
        <rFont val="Arial Narrow"/>
        <family val="2"/>
      </rPr>
      <t xml:space="preserve">w de </t>
    </r>
    <r>
      <rPr>
        <sz val="10"/>
        <color rgb="FF000000"/>
        <rFont val="Century Schoolbook"/>
        <family val="1"/>
      </rPr>
      <t>8</t>
    </r>
    <r>
      <rPr>
        <sz val="10"/>
        <color rgb="FF000000"/>
        <rFont val="Arial Narrow"/>
        <family val="2"/>
      </rPr>
      <t xml:space="preserve"> tomas</t>
    </r>
  </si>
  <si>
    <r>
      <rPr>
        <sz val="10"/>
        <color rgb="FF000000"/>
        <rFont val="Arial Narrow"/>
        <family val="2"/>
      </rPr>
      <t xml:space="preserve">Regulador de voltage </t>
    </r>
    <r>
      <rPr>
        <sz val="10"/>
        <color rgb="FF000000"/>
        <rFont val="Century Schoolbook"/>
        <family val="1"/>
      </rPr>
      <t>3000</t>
    </r>
    <r>
      <rPr>
        <sz val="10"/>
        <color rgb="FF000000"/>
        <rFont val="Arial Narrow"/>
        <family val="2"/>
      </rPr>
      <t xml:space="preserve">va </t>
    </r>
    <r>
      <rPr>
        <sz val="10"/>
        <color rgb="FF000000"/>
        <rFont val="Century Schoolbook"/>
        <family val="1"/>
      </rPr>
      <t>120</t>
    </r>
    <r>
      <rPr>
        <sz val="10"/>
        <color rgb="FF000000"/>
        <rFont val="Arial Narrow"/>
        <family val="2"/>
      </rPr>
      <t xml:space="preserve">v </t>
    </r>
    <r>
      <rPr>
        <sz val="10"/>
        <color rgb="FF000000"/>
        <rFont val="Century Schoolbook"/>
        <family val="1"/>
      </rPr>
      <t>2</t>
    </r>
    <r>
      <rPr>
        <sz val="10"/>
        <color rgb="FF000000"/>
        <rFont val="Arial Narrow"/>
        <family val="2"/>
      </rPr>
      <t xml:space="preserve"> tomas</t>
    </r>
  </si>
  <si>
    <r>
      <rPr>
        <b/>
        <sz val="9"/>
        <color rgb="FF000000"/>
        <rFont val="Century Schoolbook"/>
        <family val="1"/>
      </rPr>
      <t>5.-</t>
    </r>
    <r>
      <rPr>
        <sz val="10"/>
        <color rgb="FF000000"/>
        <rFont val="Arial Narrow"/>
        <family val="2"/>
      </rPr>
      <t xml:space="preserve"> Elaborar Comprobantes Únicos de Registro, (CUR) de compromiso, previa aplicación de control interno.</t>
    </r>
  </si>
  <si>
    <t>Comprobantes Únicos de Registro (CUR) de compromiso previa aplicación de control interno elaborados.</t>
  </si>
  <si>
    <t>Nº de CURs de Compromiso elaborados para el pago a Proveedores de bienes y servicios.</t>
  </si>
  <si>
    <r>
      <rPr>
        <b/>
        <sz val="9"/>
        <color rgb="FF000000"/>
        <rFont val="Century Schoolbook"/>
        <family val="1"/>
      </rPr>
      <t>1.-</t>
    </r>
    <r>
      <rPr>
        <sz val="10"/>
        <color rgb="FF000000"/>
        <rFont val="Arial Narrow"/>
        <family val="2"/>
      </rPr>
      <t xml:space="preserve"> Elaborar el CUR de compromiso en el sistema informático del Ministerio de Finanzas, según la certificación presupuestaria emitida.</t>
    </r>
  </si>
  <si>
    <r>
      <rPr>
        <b/>
        <sz val="9"/>
        <color rgb="FF000000"/>
        <rFont val="Century Schoolbook"/>
        <family val="1"/>
      </rPr>
      <t>1.-</t>
    </r>
    <r>
      <rPr>
        <sz val="10"/>
        <color rgb="FF000000"/>
        <rFont val="Arial Narrow"/>
        <family val="2"/>
      </rPr>
      <t xml:space="preserve"> Matriz de Comprobantes Únicos de Registro, CUR de compromiso, previa aplicación del control interno.</t>
    </r>
  </si>
  <si>
    <r>
      <rPr>
        <b/>
        <sz val="9"/>
        <color rgb="FF000000"/>
        <rFont val="Century Schoolbook"/>
        <family val="1"/>
      </rPr>
      <t>6.-</t>
    </r>
    <r>
      <rPr>
        <sz val="10"/>
        <color rgb="FF000000"/>
        <rFont val="Arial Narrow"/>
        <family val="2"/>
      </rPr>
      <t xml:space="preserve"> Elaborar informes de ejecución y evaluación presupuestaria.</t>
    </r>
  </si>
  <si>
    <t>Informes de ejecución y evaluación presupuestaria elaborados.</t>
  </si>
  <si>
    <t>Nº de Informes de ejecución y evaluación presupuestaria presentados.</t>
  </si>
  <si>
    <r>
      <rPr>
        <b/>
        <sz val="9"/>
        <color rgb="FF000000"/>
        <rFont val="Century Schoolbook"/>
        <family val="1"/>
      </rPr>
      <t>1.-</t>
    </r>
    <r>
      <rPr>
        <sz val="10"/>
        <color rgb="FF000000"/>
        <rFont val="Arial Narrow"/>
        <family val="2"/>
      </rPr>
      <t xml:space="preserve"> Elaborar los Informes de evaluación y ejecución presupuestaria semestral y cuatrimestral.</t>
    </r>
  </si>
  <si>
    <r>
      <rPr>
        <b/>
        <sz val="9"/>
        <color rgb="FF000000"/>
        <rFont val="Century Schoolbook"/>
        <family val="1"/>
      </rPr>
      <t>1.-</t>
    </r>
    <r>
      <rPr>
        <sz val="10"/>
        <color rgb="FF000000"/>
        <rFont val="Arial Narrow"/>
        <family val="2"/>
      </rPr>
      <t xml:space="preserve"> Reporte de informes presentados.</t>
    </r>
  </si>
  <si>
    <r>
      <rPr>
        <b/>
        <sz val="9"/>
        <color rgb="FF000000"/>
        <rFont val="Century Schoolbook"/>
        <family val="1"/>
      </rPr>
      <t>7.-</t>
    </r>
    <r>
      <rPr>
        <sz val="10"/>
        <color rgb="FF000000"/>
        <rFont val="Arial Narrow"/>
        <family val="2"/>
      </rPr>
      <t xml:space="preserve"> Elaborar Comprobantes de Reprogramación Financiera.</t>
    </r>
  </si>
  <si>
    <t>Comprobantes de Reprogramación Financiera elaborados.</t>
  </si>
  <si>
    <t>Nº de comprobantes de Reprogramación Financiera elaborados.</t>
  </si>
  <si>
    <r>
      <rPr>
        <b/>
        <sz val="9"/>
        <color rgb="FF000000"/>
        <rFont val="Century Schoolbook"/>
        <family val="1"/>
      </rPr>
      <t>1.-</t>
    </r>
    <r>
      <rPr>
        <sz val="10"/>
        <color rgb="FF000000"/>
        <rFont val="Arial Narrow"/>
        <family val="2"/>
      </rPr>
      <t xml:space="preserve"> Revisar en el sistema e-sigef los saldos disponibles de la cuota del compromiso y devengado de la programación financiera del cuatrimestre, a fin de efectuar la reprogramación según las modificaciones presupuestarias efectuadas.</t>
    </r>
  </si>
  <si>
    <r>
      <rPr>
        <b/>
        <sz val="9"/>
        <color rgb="FF000000"/>
        <rFont val="Century Schoolbook"/>
        <family val="1"/>
      </rPr>
      <t>1.-</t>
    </r>
    <r>
      <rPr>
        <sz val="10"/>
        <color rgb="FF000000"/>
        <rFont val="Arial Narrow"/>
        <family val="2"/>
      </rPr>
      <t xml:space="preserve"> Reporte de comprobantes de reprogramación financiera.</t>
    </r>
  </si>
  <si>
    <r>
      <rPr>
        <b/>
        <sz val="9"/>
        <color rgb="FF000000"/>
        <rFont val="Century Schoolbook"/>
        <family val="1"/>
      </rPr>
      <t>8.-</t>
    </r>
    <r>
      <rPr>
        <sz val="10"/>
        <color rgb="FF000000"/>
        <rFont val="Arial Narrow"/>
        <family val="2"/>
      </rPr>
      <t xml:space="preserve"> Emitir información de los literales g) y l) del Art. </t>
    </r>
    <r>
      <rPr>
        <sz val="10"/>
        <color rgb="FF000000"/>
        <rFont val="Century Schoolbook"/>
        <family val="1"/>
      </rPr>
      <t>7</t>
    </r>
    <r>
      <rPr>
        <sz val="10"/>
        <color rgb="FF000000"/>
        <rFont val="Arial Narrow"/>
        <family val="2"/>
      </rPr>
      <t xml:space="preserve"> de la Ley Orgánica de Transparencia y Acceso de Información Pública.</t>
    </r>
  </si>
  <si>
    <r>
      <rPr>
        <sz val="10"/>
        <color rgb="FF000000"/>
        <rFont val="Arial Narrow"/>
        <family val="2"/>
      </rPr>
      <t xml:space="preserve">Informar de los literales g) y l) del Art. </t>
    </r>
    <r>
      <rPr>
        <sz val="10"/>
        <color rgb="FF000000"/>
        <rFont val="Century Schoolbook"/>
        <family val="1"/>
      </rPr>
      <t>7</t>
    </r>
    <r>
      <rPr>
        <sz val="10"/>
        <color rgb="FF000000"/>
        <rFont val="Arial Narrow"/>
        <family val="2"/>
      </rPr>
      <t xml:space="preserve"> de la Ley Orgánica de Transparencia y Acceso de Información Pública, emitida.</t>
    </r>
  </si>
  <si>
    <t>Nº de plantillas emitidas del literal g y el literal l.</t>
  </si>
  <si>
    <r>
      <rPr>
        <b/>
        <sz val="9"/>
        <color rgb="FF000000"/>
        <rFont val="Century Schoolbook"/>
        <family val="1"/>
      </rPr>
      <t>1.-</t>
    </r>
    <r>
      <rPr>
        <sz val="10"/>
        <color rgb="FF000000"/>
        <rFont val="Arial Narrow"/>
        <family val="2"/>
      </rPr>
      <t xml:space="preserve"> Elaborar las plantillas según la matriz establecida para cada literal.</t>
    </r>
  </si>
  <si>
    <r>
      <rPr>
        <b/>
        <sz val="9"/>
        <color rgb="FF000000"/>
        <rFont val="Century Schoolbook"/>
        <family val="1"/>
      </rPr>
      <t>1.-</t>
    </r>
    <r>
      <rPr>
        <sz val="10"/>
        <color rgb="FF000000"/>
        <rFont val="Arial Narrow"/>
        <family val="2"/>
      </rPr>
      <t xml:space="preserve"> Matriz de entrega de plantillas de los literales g) y l).</t>
    </r>
  </si>
  <si>
    <r>
      <rPr>
        <b/>
        <sz val="9"/>
        <color rgb="FF000000"/>
        <rFont val="Century Schoolbook"/>
        <family val="1"/>
      </rPr>
      <t>9.-</t>
    </r>
    <r>
      <rPr>
        <sz val="10"/>
        <color rgb="FF000000"/>
        <rFont val="Arial Narrow"/>
        <family val="2"/>
      </rPr>
      <t xml:space="preserve"> Entregar la Planificación Operativa Anual y Evaluar Planificación Operativa Anual.</t>
    </r>
  </si>
  <si>
    <t>Nº de Planes Operativos Anuales y Evaluaciones del POA presentados.</t>
  </si>
  <si>
    <r>
      <rPr>
        <b/>
        <sz val="9"/>
        <color rgb="FF000000"/>
        <rFont val="Century Schoolbook"/>
        <family val="1"/>
      </rPr>
      <t>1.-</t>
    </r>
    <r>
      <rPr>
        <sz val="10"/>
        <color rgb="FF000000"/>
        <rFont val="Arial Narrow"/>
        <family val="2"/>
      </rPr>
      <t xml:space="preserve"> Elaborar los dos POA/PAC año </t>
    </r>
    <r>
      <rPr>
        <sz val="10"/>
        <color rgb="FF000000"/>
        <rFont val="Century Schoolbook"/>
        <family val="1"/>
      </rPr>
      <t>2022</t>
    </r>
    <r>
      <rPr>
        <sz val="10"/>
        <color rgb="FF000000"/>
        <rFont val="Arial Narrow"/>
        <family val="2"/>
      </rPr>
      <t xml:space="preserve"> y </t>
    </r>
    <r>
      <rPr>
        <sz val="10"/>
        <color rgb="FF000000"/>
        <rFont val="Century Schoolbook"/>
        <family val="1"/>
      </rPr>
      <t>2023</t>
    </r>
    <r>
      <rPr>
        <sz val="10"/>
        <color rgb="FF000000"/>
        <rFont val="Arial Narrow"/>
        <family val="2"/>
      </rPr>
      <t xml:space="preserve"> para su revisión y aprobación, en coordinación con los departamentos de Planificación y Compras Públicas y recopilar evidencia para las dos evaluaciones </t>
    </r>
    <r>
      <rPr>
        <sz val="10"/>
        <color rgb="FF000000"/>
        <rFont val="Century Schoolbook"/>
        <family val="1"/>
      </rPr>
      <t>1</t>
    </r>
    <r>
      <rPr>
        <sz val="10"/>
        <color rgb="FF000000"/>
        <rFont val="Arial Narrow"/>
        <family val="2"/>
      </rPr>
      <t xml:space="preserve">er semestre </t>
    </r>
    <r>
      <rPr>
        <sz val="10"/>
        <color rgb="FF000000"/>
        <rFont val="Century Schoolbook"/>
        <family val="1"/>
      </rPr>
      <t>2022</t>
    </r>
    <r>
      <rPr>
        <sz val="10"/>
        <color rgb="FF000000"/>
        <rFont val="Arial Narrow"/>
        <family val="2"/>
      </rPr>
      <t xml:space="preserve"> y</t>
    </r>
    <r>
      <rPr>
        <sz val="10"/>
        <color rgb="FF000000"/>
        <rFont val="Century Schoolbook"/>
        <family val="1"/>
      </rPr>
      <t xml:space="preserve"> 2</t>
    </r>
    <r>
      <rPr>
        <sz val="10"/>
        <color rgb="FF000000"/>
        <rFont val="Arial Narrow"/>
        <family val="2"/>
      </rPr>
      <t xml:space="preserve">do semestre </t>
    </r>
    <r>
      <rPr>
        <sz val="10"/>
        <color rgb="FF000000"/>
        <rFont val="Century Schoolbook"/>
        <family val="1"/>
      </rPr>
      <t>2022</t>
    </r>
    <r>
      <rPr>
        <sz val="10"/>
        <color rgb="FF000000"/>
        <rFont val="Arial Narrow"/>
        <family val="2"/>
      </rPr>
      <t xml:space="preserve"> del Plan Operativo Anual.</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</si>
  <si>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</si>
  <si>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 Ing. Xavier Jumbo,
  Supervisor de Presupuesto
* Ing. Alfonso Silva,
  Analista de Presupuesto</t>
  </si>
  <si>
    <r>
      <rPr>
        <b/>
        <sz val="9"/>
        <color rgb="FF000000"/>
        <rFont val="Century Schoolbook"/>
        <family val="1"/>
      </rPr>
      <t>10.-</t>
    </r>
    <r>
      <rPr>
        <sz val="10"/>
        <color rgb="FF000000"/>
        <rFont val="Arial Narrow"/>
        <family val="2"/>
      </rPr>
      <t xml:space="preserve"> Organizar el Archivo de Gestión.</t>
    </r>
  </si>
  <si>
    <t>Nº de Cajas del archivo de la Unidad de Presupuesto registradas en el inventario documental.</t>
  </si>
  <si>
    <r>
      <rPr>
        <b/>
        <sz val="9"/>
        <color rgb="FF000000"/>
        <rFont val="Century Schoolbook"/>
        <family val="1"/>
      </rPr>
      <t>1.-</t>
    </r>
    <r>
      <rPr>
        <sz val="10"/>
        <color rgb="FF000000"/>
        <rFont val="Arial Narrow"/>
        <family val="2"/>
      </rPr>
      <t xml:space="preserve"> Ordenar, etiquetar y registrar la documentación en las cajas del inventario documental.</t>
    </r>
  </si>
  <si>
    <r>
      <rPr>
        <b/>
        <sz val="9"/>
        <color rgb="FF000000"/>
        <rFont val="Century Schoolbook"/>
        <family val="1"/>
      </rPr>
      <t>1.-</t>
    </r>
    <r>
      <rPr>
        <sz val="10"/>
        <color rgb="FF000000"/>
        <rFont val="Arial Narrow"/>
        <family val="2"/>
      </rPr>
      <t xml:space="preserve"> Inventario Documental.</t>
    </r>
  </si>
  <si>
    <t>UNIDAD DE CONTABILIDAD</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</si>
  <si>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Elaborar Comprobantes de Registro Único de ingreso y Comprobantes únicos de registro de gastos con sus respectivas retenciones electrónicas previa aplicación del control interno.</t>
    </r>
  </si>
  <si>
    <t>Comprobantes de Registro Único de ingreso elaborados previa aplicación del control interno, Comprobantes únicos de registro de gastos con sus respectivas retenciones electrónicas, previa aplicación del control interno elaborados.</t>
  </si>
  <si>
    <t xml:space="preserve">N° de Comprobantes Únicos de Registros de Ingresos, de Gastos, Retenciones y Comprobante Interno elaborados. </t>
  </si>
  <si>
    <r>
      <rPr>
        <b/>
        <sz val="9"/>
        <color rgb="FF000000"/>
        <rFont val="Century Schoolbook"/>
        <family val="1"/>
      </rPr>
      <t>1.-</t>
    </r>
    <r>
      <rPr>
        <sz val="10"/>
        <color rgb="FF000000"/>
        <rFont val="Arial Narrow"/>
        <family val="2"/>
      </rPr>
      <t xml:space="preserve"> Verificar y contabilizar los ingresos por recaudaciones y transferencias realizadas en la cuenta del Banco de Machala y transferidas al Banco Central en el Sistema E-sigef y Sistema Contable Interno.
</t>
    </r>
    <r>
      <rPr>
        <b/>
        <sz val="9"/>
        <color rgb="FF000000"/>
        <rFont val="Century Schoolbook"/>
        <family val="1"/>
      </rPr>
      <t>2.-</t>
    </r>
    <r>
      <rPr>
        <sz val="10"/>
        <color rgb="FF000000"/>
        <rFont val="Arial Narrow"/>
        <family val="2"/>
      </rPr>
      <t xml:space="preserve"> Recibir y distribuir: Cur(s) de compromisos de Pagos, Oficios, Actas y Resoluciones.
</t>
    </r>
    <r>
      <rPr>
        <b/>
        <sz val="9"/>
        <color rgb="FF000000"/>
        <rFont val="Century Schoolbook"/>
        <family val="1"/>
      </rPr>
      <t>3.-</t>
    </r>
    <r>
      <rPr>
        <sz val="10"/>
        <color rgb="FF000000"/>
        <rFont val="Arial Narrow"/>
        <family val="2"/>
      </rPr>
      <t xml:space="preserve"> Revisar, registrar y control de contratos.
</t>
    </r>
    <r>
      <rPr>
        <b/>
        <sz val="9"/>
        <color rgb="FF000000"/>
        <rFont val="Century Schoolbook"/>
        <family val="1"/>
      </rPr>
      <t>4.-</t>
    </r>
    <r>
      <rPr>
        <sz val="10"/>
        <color rgb="FF000000"/>
        <rFont val="Arial Narrow"/>
        <family val="2"/>
      </rPr>
      <t xml:space="preserve"> Ejecutar los CUR(s) de pago por las compras de bienes, servicios. en sistema e-SIGEF, eByE y Sistema Interno.
</t>
    </r>
    <r>
      <rPr>
        <b/>
        <sz val="9"/>
        <color rgb="FF000000"/>
        <rFont val="Century Schoolbook"/>
        <family val="1"/>
      </rPr>
      <t>5.-</t>
    </r>
    <r>
      <rPr>
        <sz val="10"/>
        <color rgb="FF000000"/>
        <rFont val="Arial Narrow"/>
        <family val="2"/>
      </rPr>
      <t xml:space="preserve"> Elaborar, Solicitar a S.R.I. autorización de Comprobante de Retención Electrónico.</t>
    </r>
  </si>
  <si>
    <r>
      <rPr>
        <b/>
        <sz val="9"/>
        <color rgb="FF000000"/>
        <rFont val="Century Schoolbook"/>
        <family val="1"/>
      </rPr>
      <t>1.-</t>
    </r>
    <r>
      <rPr>
        <sz val="10"/>
        <color rgb="FF000000"/>
        <rFont val="Arial Narrow"/>
        <family val="2"/>
      </rPr>
      <t xml:space="preserve"> Reporte de comprobante de Registro Único de ingreso previa aplicación del control interno.
</t>
    </r>
    <r>
      <rPr>
        <b/>
        <sz val="9"/>
        <color rgb="FF000000"/>
        <rFont val="Century Schoolbook"/>
        <family val="1"/>
      </rPr>
      <t>2.-</t>
    </r>
    <r>
      <rPr>
        <sz val="10"/>
        <color rgb="FF000000"/>
        <rFont val="Arial Narrow"/>
        <family val="2"/>
      </rPr>
      <t xml:space="preserve"> Reporte de comprobantes únicos de registro de gastos devengados, con sus respectivas retenciones electrónicas.</t>
    </r>
  </si>
  <si>
    <t>* Ing. Norma Solano,
  Jefe de Contabilidad
* Ing. Nancy Aguilar R.
* Ing. Nidia Gorotiza M.
* Ing. Fanny Ulloa P.
* Ing. Indira Mosquera
* Ing. Renato Gómez,
  Analistas de Contabilidad</t>
  </si>
  <si>
    <t xml:space="preserve">Materiales de Oficina </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</si>
  <si>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</si>
  <si>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cm</t>
    </r>
  </si>
  <si>
    <r>
      <rPr>
        <sz val="10"/>
        <color rgb="FF000000"/>
        <rFont val="Arial Narrow"/>
        <family val="2"/>
      </rPr>
      <t xml:space="preserve">Funda de basura semindustrial amarilla </t>
    </r>
    <r>
      <rPr>
        <sz val="10"/>
        <color rgb="FF000000"/>
        <rFont val="Century Schoolbook"/>
        <family val="1"/>
      </rPr>
      <t>30</t>
    </r>
    <r>
      <rPr>
        <sz val="10"/>
        <color rgb="FF000000"/>
        <rFont val="Arial Narrow"/>
        <family val="2"/>
      </rPr>
      <t>"x</t>
    </r>
    <r>
      <rPr>
        <sz val="10"/>
        <color rgb="FF000000"/>
        <rFont val="Century Schoolbook"/>
        <family val="1"/>
      </rPr>
      <t>36</t>
    </r>
  </si>
  <si>
    <r>
      <rPr>
        <sz val="10"/>
        <color rgb="FF000000"/>
        <rFont val="Arial Narrow"/>
        <family val="2"/>
      </rPr>
      <t xml:space="preserve">Paquete x </t>
    </r>
    <r>
      <rPr>
        <sz val="10"/>
        <color rgb="FF000000"/>
        <rFont val="Century Schoolbook"/>
        <family val="1"/>
      </rPr>
      <t>10</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</si>
  <si>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</si>
  <si>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t>Rollo</t>
  </si>
  <si>
    <t>Ambiental varias fragancias liquido galón</t>
  </si>
  <si>
    <t>Escobas plásticas cerda suave</t>
  </si>
  <si>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Negro</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</si>
  <si>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Amarillo</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</si>
  <si>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Cian</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</si>
  <si>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Magenta</t>
    </r>
  </si>
  <si>
    <r>
      <rPr>
        <sz val="10"/>
        <color rgb="FF000000"/>
        <rFont val="Arial Narrow"/>
        <family val="2"/>
      </rPr>
      <t>Tóner de tinta MP</t>
    </r>
    <r>
      <rPr>
        <sz val="10"/>
        <color rgb="FF000000"/>
        <rFont val="Century Schoolbook"/>
        <family val="1"/>
      </rPr>
      <t>305</t>
    </r>
    <r>
      <rPr>
        <sz val="10"/>
        <color rgb="FF000000"/>
        <rFont val="Arial Narrow"/>
        <family val="2"/>
      </rPr>
      <t xml:space="preserve"> marca RICOH</t>
    </r>
  </si>
  <si>
    <t>Impresora copiadora</t>
  </si>
  <si>
    <r>
      <rPr>
        <b/>
        <sz val="9"/>
        <color rgb="FF000000"/>
        <rFont val="Century Schoolbook"/>
        <family val="1"/>
      </rPr>
      <t>2.-</t>
    </r>
    <r>
      <rPr>
        <sz val="10"/>
        <color rgb="FF000000"/>
        <rFont val="Arial Narrow"/>
        <family val="2"/>
      </rPr>
      <t xml:space="preserve"> Consolidar Estados Financieros y sus respectivas notas explicativas.</t>
    </r>
  </si>
  <si>
    <t>Estados Financieros consolidados y sus respectivas notas explicativas.</t>
  </si>
  <si>
    <t>N° de Estados Financieros y Anexo presentados dentro de los plazos establecidos.</t>
  </si>
  <si>
    <r>
      <rPr>
        <sz val="10"/>
        <color rgb="FF000000"/>
        <rFont val="Century Schoolbook"/>
        <family val="1"/>
      </rPr>
      <t>1.-</t>
    </r>
    <r>
      <rPr>
        <sz val="10"/>
        <color rgb="FF000000"/>
        <rFont val="Arial Narrow"/>
        <family val="2"/>
      </rPr>
      <t xml:space="preserve"> Revisar y actualizar saldos.
</t>
    </r>
    <r>
      <rPr>
        <b/>
        <sz val="9"/>
        <color rgb="FF000000"/>
        <rFont val="Century Schoolbook"/>
        <family val="1"/>
      </rPr>
      <t>2.-</t>
    </r>
    <r>
      <rPr>
        <sz val="10"/>
        <color rgb="FF000000"/>
        <rFont val="Arial Narrow"/>
        <family val="2"/>
      </rPr>
      <t xml:space="preserve"> Entregar la información financiera a la entidad y al Ministerio de Finanzas.</t>
    </r>
  </si>
  <si>
    <r>
      <rPr>
        <b/>
        <sz val="9"/>
        <color rgb="FF000000"/>
        <rFont val="Century Schoolbook"/>
        <family val="1"/>
      </rPr>
      <t>1.-</t>
    </r>
    <r>
      <rPr>
        <sz val="10"/>
        <color rgb="FF000000"/>
        <rFont val="Arial Narrow"/>
        <family val="2"/>
      </rPr>
      <t xml:space="preserve"> Balance de Comprobación de sumas y saldos presentados.</t>
    </r>
  </si>
  <si>
    <t>* Ing. Norma Solano,
  Jefe de Contabilidad
* Ing. Nancy Aguilar,
  Analista de Contabilidad</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</si>
  <si>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</si>
  <si>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Negro</t>
    </r>
  </si>
  <si>
    <r>
      <rPr>
        <b/>
        <sz val="9"/>
        <color rgb="FF000000"/>
        <rFont val="Century Schoolbook"/>
        <family val="1"/>
      </rPr>
      <t>3.-</t>
    </r>
    <r>
      <rPr>
        <sz val="10"/>
        <color rgb="FF000000"/>
        <rFont val="Arial Narrow"/>
        <family val="2"/>
      </rPr>
      <t xml:space="preserve"> Pagar oportunamente Obligaciones Tributarias en base a los anexos, ingresados a la plataforma del ente rector de Rentas Internas.</t>
    </r>
  </si>
  <si>
    <t>Obligaciones Tributarias pagadas oportunamente.</t>
  </si>
  <si>
    <t>N° de Obligaciones Tributarias, realizadas oportunamente.</t>
  </si>
  <si>
    <r>
      <rPr>
        <b/>
        <sz val="9"/>
        <color rgb="FF000000"/>
        <rFont val="Century Schoolbook"/>
        <family val="1"/>
      </rPr>
      <t>1.-</t>
    </r>
    <r>
      <rPr>
        <sz val="10"/>
        <color rgb="FF000000"/>
        <rFont val="Arial Narrow"/>
        <family val="2"/>
      </rPr>
      <t xml:space="preserve"> Revisar, ingresar ATS, controlar y elaborar las Declaraciones y otras obligaciones tributarias de la entidad.</t>
    </r>
  </si>
  <si>
    <r>
      <rPr>
        <b/>
        <sz val="9"/>
        <color rgb="FF000000"/>
        <rFont val="Century Schoolbook"/>
        <family val="1"/>
      </rPr>
      <t>1.-</t>
    </r>
    <r>
      <rPr>
        <sz val="10"/>
        <color rgb="FF000000"/>
        <rFont val="Arial Narrow"/>
        <family val="2"/>
      </rPr>
      <t xml:space="preserve"> Reporte de obligaciones tributarias cumplidas.</t>
    </r>
  </si>
  <si>
    <t>* Norma Solano C.-
  Jefe de Contabilidad
* Ing. Nidia Gorotiza
* Ing. Indira Mosquera,
  Analistas de Contabilidad</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</si>
  <si>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</si>
  <si>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cm</t>
    </r>
  </si>
  <si>
    <r>
      <rPr>
        <sz val="10"/>
        <color rgb="FF000000"/>
        <rFont val="Arial Narrow"/>
        <family val="2"/>
      </rPr>
      <t xml:space="preserve">Funda de basura semindustrial amarilla </t>
    </r>
    <r>
      <rPr>
        <sz val="10"/>
        <color rgb="FF000000"/>
        <rFont val="Century Schoolbook"/>
        <family val="1"/>
      </rPr>
      <t>30</t>
    </r>
    <r>
      <rPr>
        <sz val="10"/>
        <color rgb="FF000000"/>
        <rFont val="Arial Narrow"/>
        <family val="2"/>
      </rPr>
      <t>"x</t>
    </r>
    <r>
      <rPr>
        <sz val="10"/>
        <color rgb="FF000000"/>
        <rFont val="Century Schoolbook"/>
        <family val="1"/>
      </rPr>
      <t>36</t>
    </r>
  </si>
  <si>
    <r>
      <rPr>
        <sz val="10"/>
        <color rgb="FF000000"/>
        <rFont val="Arial Narrow"/>
        <family val="2"/>
      </rPr>
      <t xml:space="preserve">Paquete x </t>
    </r>
    <r>
      <rPr>
        <sz val="10"/>
        <color rgb="FF000000"/>
        <rFont val="Century Schoolbook"/>
        <family val="1"/>
      </rPr>
      <t>10</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</si>
  <si>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</si>
  <si>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b/>
        <sz val="9"/>
        <color rgb="FF000000"/>
        <rFont val="Century Schoolbook"/>
        <family val="1"/>
      </rPr>
      <t>4.-</t>
    </r>
    <r>
      <rPr>
        <sz val="10"/>
        <color rgb="FF000000"/>
        <rFont val="Arial Narrow"/>
        <family val="2"/>
      </rPr>
      <t xml:space="preserve"> Elaborar comprobantes de anticipo, rendición, reposición y liquidación de fondos por viáticos y movilización; y de caja chica.</t>
    </r>
  </si>
  <si>
    <t>Comprobantes de anticipo, rendición, reposición y liquidación de fondos por viáticos y movilización; y de caja chica elaborados.</t>
  </si>
  <si>
    <t>N° de Comprobantes de anticipo, rendición, reposición y liquidación de fondos por viáticos y movilización, elaborados.</t>
  </si>
  <si>
    <r>
      <rPr>
        <b/>
        <sz val="9"/>
        <color rgb="FF000000"/>
        <rFont val="Century Schoolbook"/>
        <family val="1"/>
      </rPr>
      <t>1.-</t>
    </r>
    <r>
      <rPr>
        <sz val="10"/>
        <color rgb="FF000000"/>
        <rFont val="Arial Narrow"/>
        <family val="2"/>
      </rPr>
      <t xml:space="preserve"> Registrar, crear, Aprobar CUR de: Anticipos, Rendición, Reposición y Liquidación con la documentación sustentatoria de gastos de fondos de viáticos entregados por la entidad.</t>
    </r>
  </si>
  <si>
    <r>
      <rPr>
        <b/>
        <sz val="9"/>
        <color rgb="FF000000"/>
        <rFont val="Century Schoolbook"/>
        <family val="1"/>
      </rPr>
      <t>1.-</t>
    </r>
    <r>
      <rPr>
        <sz val="10"/>
        <color rgb="FF000000"/>
        <rFont val="Arial Narrow"/>
        <family val="2"/>
      </rPr>
      <t xml:space="preserve"> Matriz consolidada de comprobantes de anticipo, rendición, reposición y liquidación de fondos por viáticos y movilización.</t>
    </r>
  </si>
  <si>
    <t>* Ing. Norma Solano,
  Jefe de Contabilidad
* Ing. Nancy Aguilar R.
* Ing. Renato Gómez,
  Analistas de Contabilidad</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</si>
  <si>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</si>
  <si>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 xml:space="preserve">Funda de basura semindustrial amarilla </t>
    </r>
    <r>
      <rPr>
        <sz val="10"/>
        <color rgb="FF000000"/>
        <rFont val="Century Schoolbook"/>
        <family val="1"/>
      </rPr>
      <t>30</t>
    </r>
    <r>
      <rPr>
        <sz val="10"/>
        <color rgb="FF000000"/>
        <rFont val="Arial Narrow"/>
        <family val="2"/>
      </rPr>
      <t>"x</t>
    </r>
    <r>
      <rPr>
        <sz val="10"/>
        <color rgb="FF000000"/>
        <rFont val="Century Schoolbook"/>
        <family val="1"/>
      </rPr>
      <t>36</t>
    </r>
  </si>
  <si>
    <r>
      <rPr>
        <sz val="10"/>
        <color rgb="FF000000"/>
        <rFont val="Arial Narrow"/>
        <family val="2"/>
      </rPr>
      <t xml:space="preserve">Paquete x </t>
    </r>
    <r>
      <rPr>
        <sz val="10"/>
        <color rgb="FF000000"/>
        <rFont val="Century Schoolbook"/>
        <family val="1"/>
      </rPr>
      <t>10</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</si>
  <si>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</si>
  <si>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Negro</t>
    </r>
  </si>
  <si>
    <r>
      <rPr>
        <b/>
        <sz val="9"/>
        <color rgb="FF000000"/>
        <rFont val="Century Schoolbook"/>
        <family val="1"/>
      </rPr>
      <t>5.-</t>
    </r>
    <r>
      <rPr>
        <sz val="10"/>
        <color rgb="FF000000"/>
        <rFont val="Arial Narrow"/>
        <family val="2"/>
      </rPr>
      <t xml:space="preserve"> Realizar ajuste y actualizar saldos de inventarios de bienes muebles e inmuebles, semovientes, suministros y especies.</t>
    </r>
  </si>
  <si>
    <t>Saldos de inventarios de bienes muebles e inmuebles, semovientes, suministros y especies, ajustados y actualizados.</t>
  </si>
  <si>
    <t>N° de Ajustes y Actualizaciones de saldos de bienes e inventarios elaborados.</t>
  </si>
  <si>
    <r>
      <rPr>
        <b/>
        <sz val="9"/>
        <color rgb="FF000000"/>
        <rFont val="Century Schoolbook"/>
        <family val="1"/>
      </rPr>
      <t>1.-</t>
    </r>
    <r>
      <rPr>
        <sz val="10"/>
        <color rgb="FF000000"/>
        <rFont val="Arial Narrow"/>
        <family val="2"/>
      </rPr>
      <t xml:space="preserve"> Revisar, registrar actualizaciones contables en e-SIGEF y Sistema Interno.</t>
    </r>
  </si>
  <si>
    <r>
      <rPr>
        <b/>
        <sz val="9"/>
        <color rgb="FF000000"/>
        <rFont val="Century Schoolbook"/>
        <family val="1"/>
      </rPr>
      <t>1.-</t>
    </r>
    <r>
      <rPr>
        <sz val="10"/>
        <color rgb="FF000000"/>
        <rFont val="Arial Narrow"/>
        <family val="2"/>
      </rPr>
      <t xml:space="preserve"> Reporte de saldos de inventarios de bienes muebles e inmuebles, semovientes, suministros y especies.</t>
    </r>
  </si>
  <si>
    <t>* Ing. Norma Solano,
  Jefe de Contabilidad
* Ing. Nancy Aguilar R.,
  Analistas de Contabilidad</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</si>
  <si>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</si>
  <si>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cm</t>
    </r>
  </si>
  <si>
    <r>
      <rPr>
        <b/>
        <sz val="9"/>
        <color rgb="FF000000"/>
        <rFont val="Century Schoolbook"/>
        <family val="1"/>
      </rPr>
      <t>6.-</t>
    </r>
    <r>
      <rPr>
        <sz val="10"/>
        <color rgb="FF000000"/>
        <rFont val="Arial Narrow"/>
        <family val="2"/>
      </rPr>
      <t xml:space="preserve"> Elaborar ajustes por depreciación de bienes muebles e inmuebles, y de cierre del ejercicio fiscal.</t>
    </r>
  </si>
  <si>
    <t>Ajustes por depreciación de bienes muebles e inmuebles, y de cierre del ejercicio fiscal elaborados.</t>
  </si>
  <si>
    <t>N° de Ajustes de depreciaciones y de cierre del ejercicio fiscal elaborados.</t>
  </si>
  <si>
    <r>
      <rPr>
        <b/>
        <sz val="9"/>
        <color rgb="FF000000"/>
        <rFont val="Century Schoolbook"/>
        <family val="1"/>
      </rPr>
      <t>1.-</t>
    </r>
    <r>
      <rPr>
        <sz val="10"/>
        <color rgb="FF000000"/>
        <rFont val="Arial Narrow"/>
        <family val="2"/>
      </rPr>
      <t xml:space="preserve"> Registrar, contabilizar valores por depreciación de los activos fijos y otros de consumo y existencia en el Sistema E-sigef.</t>
    </r>
  </si>
  <si>
    <r>
      <rPr>
        <b/>
        <sz val="9"/>
        <color rgb="FF000000"/>
        <rFont val="Century Schoolbook"/>
        <family val="1"/>
      </rPr>
      <t>1.-</t>
    </r>
    <r>
      <rPr>
        <sz val="10"/>
        <color rgb="FF000000"/>
        <rFont val="Arial Narrow"/>
        <family val="2"/>
      </rPr>
      <t xml:space="preserve"> Reporte de ajustes por depreciación de bienes muebles e inmuebles, y de cierre del ejercicio fiscal.</t>
    </r>
  </si>
  <si>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</si>
  <si>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cm</t>
    </r>
  </si>
  <si>
    <r>
      <rPr>
        <sz val="10"/>
        <color rgb="FF000000"/>
        <rFont val="Arial Narrow"/>
        <family val="2"/>
      </rPr>
      <t xml:space="preserve">Funda de basura semindustrial amarilla </t>
    </r>
    <r>
      <rPr>
        <sz val="10"/>
        <color rgb="FF000000"/>
        <rFont val="Century Schoolbook"/>
        <family val="1"/>
      </rPr>
      <t>30</t>
    </r>
    <r>
      <rPr>
        <sz val="10"/>
        <color rgb="FF000000"/>
        <rFont val="Arial Narrow"/>
        <family val="2"/>
      </rPr>
      <t>"x</t>
    </r>
    <r>
      <rPr>
        <sz val="10"/>
        <color rgb="FF000000"/>
        <rFont val="Century Schoolbook"/>
        <family val="1"/>
      </rPr>
      <t>36</t>
    </r>
  </si>
  <si>
    <r>
      <rPr>
        <sz val="10"/>
        <color rgb="FF000000"/>
        <rFont val="Arial Narrow"/>
        <family val="2"/>
      </rPr>
      <t xml:space="preserve">Paquete x </t>
    </r>
    <r>
      <rPr>
        <sz val="10"/>
        <color rgb="FF000000"/>
        <rFont val="Century Schoolbook"/>
        <family val="1"/>
      </rPr>
      <t>10</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</si>
  <si>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</si>
  <si>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Amarillo</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</si>
  <si>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Cian</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</si>
  <si>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Magenta</t>
    </r>
  </si>
  <si>
    <t>Equipo electrónico/Impresoras/Impresora multifunciones</t>
  </si>
  <si>
    <r>
      <rPr>
        <b/>
        <sz val="9"/>
        <color rgb="FF000000"/>
        <rFont val="Century Schoolbook"/>
        <family val="1"/>
      </rPr>
      <t>7.-</t>
    </r>
    <r>
      <rPr>
        <sz val="10"/>
        <color rgb="FF000000"/>
        <rFont val="Arial Narrow"/>
        <family val="2"/>
      </rPr>
      <t xml:space="preserve"> Ejecutar procesos para el trámite de devolución del IVA, ante el ente rector de Rentas Internas.</t>
    </r>
  </si>
  <si>
    <t>Proceso ejecutado para el trámite de devolución del IVA, ante el ente rector de Rentas Internas.</t>
  </si>
  <si>
    <t>N° de trámites de devoluciones de IVA elaboradas y resoluciones recibidas.</t>
  </si>
  <si>
    <r>
      <rPr>
        <b/>
        <sz val="9"/>
        <color rgb="FF000000"/>
        <rFont val="Century Schoolbook"/>
        <family val="1"/>
      </rPr>
      <t>1.-</t>
    </r>
    <r>
      <rPr>
        <sz val="10"/>
        <color rgb="FF000000"/>
        <rFont val="Arial Narrow"/>
        <family val="2"/>
      </rPr>
      <t xml:space="preserve"> Revisar y Elaborar plantilla en Excel de cada mes, llenar solicitud de devolución, en medio físicos y magnéticos.
</t>
    </r>
    <r>
      <rPr>
        <b/>
        <sz val="9"/>
        <color rgb="FF000000"/>
        <rFont val="Century Schoolbook"/>
        <family val="1"/>
      </rPr>
      <t>2.-</t>
    </r>
    <r>
      <rPr>
        <sz val="10"/>
        <color rgb="FF000000"/>
        <rFont val="Arial Narrow"/>
        <family val="2"/>
      </rPr>
      <t xml:space="preserve"> Realizar Prevalidación en Sistema SRI.</t>
    </r>
  </si>
  <si>
    <r>
      <rPr>
        <b/>
        <sz val="9"/>
        <color rgb="FF000000"/>
        <rFont val="Century Schoolbook"/>
        <family val="1"/>
      </rPr>
      <t>1.-</t>
    </r>
    <r>
      <rPr>
        <sz val="10"/>
        <color rgb="FF000000"/>
        <rFont val="Arial Narrow"/>
        <family val="2"/>
      </rPr>
      <t xml:space="preserve"> Informe consolidado de los valores aprobados por concepto de Devolución del IVA.</t>
    </r>
  </si>
  <si>
    <t xml:space="preserve">* Norma Solano C.,
  Jefe de Contabilidad
* Ing. Nidia Gorotiza
* Ing. Indira Mosquera,
  Analistas de Contabilidad
</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</si>
  <si>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</si>
  <si>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t>CDS grabables con caja CD-R</t>
  </si>
  <si>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cm</t>
    </r>
  </si>
  <si>
    <r>
      <rPr>
        <sz val="10"/>
        <color rgb="FF000000"/>
        <rFont val="Arial Narrow"/>
        <family val="2"/>
      </rPr>
      <t xml:space="preserve">Funda de basura semindustrial amarilla </t>
    </r>
    <r>
      <rPr>
        <sz val="10"/>
        <color rgb="FF000000"/>
        <rFont val="Century Schoolbook"/>
        <family val="1"/>
      </rPr>
      <t>30</t>
    </r>
    <r>
      <rPr>
        <sz val="10"/>
        <color rgb="FF000000"/>
        <rFont val="Arial Narrow"/>
        <family val="2"/>
      </rPr>
      <t>"x</t>
    </r>
    <r>
      <rPr>
        <sz val="10"/>
        <color rgb="FF000000"/>
        <rFont val="Century Schoolbook"/>
        <family val="1"/>
      </rPr>
      <t>36</t>
    </r>
  </si>
  <si>
    <r>
      <rPr>
        <sz val="10"/>
        <color rgb="FF000000"/>
        <rFont val="Arial Narrow"/>
        <family val="2"/>
      </rPr>
      <t xml:space="preserve">Paquete x </t>
    </r>
    <r>
      <rPr>
        <sz val="10"/>
        <color rgb="FF000000"/>
        <rFont val="Century Schoolbook"/>
        <family val="1"/>
      </rPr>
      <t>10</t>
    </r>
  </si>
  <si>
    <r>
      <rPr>
        <sz val="10"/>
        <color rgb="FF000000"/>
        <rFont val="Arial Narrow"/>
        <family val="2"/>
      </rPr>
      <t>Tóner de tinta MP</t>
    </r>
    <r>
      <rPr>
        <sz val="10"/>
        <color rgb="FF000000"/>
        <rFont val="Century Schoolbook"/>
        <family val="1"/>
      </rPr>
      <t>305</t>
    </r>
    <r>
      <rPr>
        <sz val="10"/>
        <color rgb="FF000000"/>
        <rFont val="Arial Narrow"/>
        <family val="2"/>
      </rPr>
      <t xml:space="preserve"> marca RICOH</t>
    </r>
  </si>
  <si>
    <t>570203 0701 002</t>
  </si>
  <si>
    <t>Comisiones Bancarias</t>
  </si>
  <si>
    <r>
      <rPr>
        <b/>
        <sz val="9"/>
        <color rgb="FF000000"/>
        <rFont val="Century Schoolbook"/>
        <family val="1"/>
      </rPr>
      <t>8.-</t>
    </r>
    <r>
      <rPr>
        <sz val="10"/>
        <color rgb="FF000000"/>
        <rFont val="Arial Narrow"/>
        <family val="2"/>
      </rPr>
      <t xml:space="preserve"> Revisar y registrar Asientos Contables de Roles de Pago en el Sistema Interno.</t>
    </r>
  </si>
  <si>
    <t>Asientos Contables de Roles de Pago revisados y registrados en el Sistema Interno.</t>
  </si>
  <si>
    <t>N° de Registros Contable de roles en sistema interno registrados.</t>
  </si>
  <si>
    <r>
      <rPr>
        <b/>
        <sz val="9"/>
        <color rgb="FF000000"/>
        <rFont val="Century Schoolbook"/>
        <family val="1"/>
      </rPr>
      <t>1.-</t>
    </r>
    <r>
      <rPr>
        <sz val="10"/>
        <color rgb="FF000000"/>
        <rFont val="Arial Narrow"/>
        <family val="2"/>
      </rPr>
      <t xml:space="preserve"> Receptar y registrar en Sistema Contable Interno roles de pago de los servidores.</t>
    </r>
  </si>
  <si>
    <r>
      <rPr>
        <b/>
        <sz val="9"/>
        <color rgb="FF000000"/>
        <rFont val="Century Schoolbook"/>
        <family val="1"/>
      </rPr>
      <t>1.-</t>
    </r>
    <r>
      <rPr>
        <sz val="10"/>
        <color rgb="FF000000"/>
        <rFont val="Arial Narrow"/>
        <family val="2"/>
      </rPr>
      <t xml:space="preserve"> Reporte de Registros Contables de Roles de Pagados.</t>
    </r>
  </si>
  <si>
    <t>* Ing. Norma Solano,
  Jefe de Contabilidad
* Ing. Renato Gómez,
  Analista de Contabilidad</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</si>
  <si>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</si>
  <si>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cm</t>
    </r>
  </si>
  <si>
    <r>
      <rPr>
        <sz val="10"/>
        <color rgb="FF000000"/>
        <rFont val="Arial Narrow"/>
        <family val="2"/>
      </rPr>
      <t>Tóner de tinta MP</t>
    </r>
    <r>
      <rPr>
        <sz val="10"/>
        <color rgb="FF000000"/>
        <rFont val="Century Schoolbook"/>
        <family val="1"/>
      </rPr>
      <t>305</t>
    </r>
    <r>
      <rPr>
        <sz val="10"/>
        <color rgb="FF000000"/>
        <rFont val="Arial Narrow"/>
        <family val="2"/>
      </rPr>
      <t xml:space="preserve"> marca RICOH</t>
    </r>
  </si>
  <si>
    <r>
      <rPr>
        <b/>
        <sz val="9"/>
        <color rgb="FF000000"/>
        <rFont val="Century Schoolbook"/>
        <family val="1"/>
      </rPr>
      <t>9.-</t>
    </r>
    <r>
      <rPr>
        <sz val="10"/>
        <color rgb="FF000000"/>
        <rFont val="Arial Narrow"/>
        <family val="2"/>
      </rPr>
      <t xml:space="preserve"> Elaborar informes de ingresos y gastos de los Programas Generados con los fondos propios y/o provenientes de convenios interinstitucionales.</t>
    </r>
  </si>
  <si>
    <t>Informes de ingresos y gastos de los Programas Generados con los fondos propios y provenientes de convenios interinstitucionales, elaborados.</t>
  </si>
  <si>
    <t>N° de Informes de ingresos y gastos de los programas realizados.</t>
  </si>
  <si>
    <r>
      <rPr>
        <b/>
        <sz val="9"/>
        <color rgb="FF000000"/>
        <rFont val="Century Schoolbook"/>
        <family val="1"/>
      </rPr>
      <t>1.-</t>
    </r>
    <r>
      <rPr>
        <sz val="10"/>
        <color rgb="FF000000"/>
        <rFont val="Arial Narrow"/>
        <family val="2"/>
      </rPr>
      <t xml:space="preserve"> Revisar, verificar y elaborar informes de ingresos y gastos.</t>
    </r>
  </si>
  <si>
    <r>
      <rPr>
        <b/>
        <sz val="9"/>
        <color rgb="FF000000"/>
        <rFont val="Century Schoolbook"/>
        <family val="1"/>
      </rPr>
      <t>1.-</t>
    </r>
    <r>
      <rPr>
        <sz val="10"/>
        <color rgb="FF000000"/>
        <rFont val="Arial Narrow"/>
        <family val="2"/>
      </rPr>
      <t xml:space="preserve"> Informes de Programas Generados con los fondos Propios y de convenios interinstitucionales elaborados.</t>
    </r>
  </si>
  <si>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</si>
  <si>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cm</t>
    </r>
  </si>
  <si>
    <r>
      <rPr>
        <b/>
        <sz val="9"/>
        <color rgb="FF000000"/>
        <rFont val="Century Schoolbook"/>
        <family val="1"/>
      </rPr>
      <t>10.-</t>
    </r>
    <r>
      <rPr>
        <sz val="10"/>
        <color rgb="FF000000"/>
        <rFont val="Arial Narrow"/>
        <family val="2"/>
      </rPr>
      <t xml:space="preserve"> Entregar la Planificación Operativa Anual y Evaluación de la Planificación Operativa Anual.</t>
    </r>
  </si>
  <si>
    <r>
      <rPr>
        <b/>
        <sz val="9"/>
        <color rgb="FF000000"/>
        <rFont val="Century Schoolbook"/>
        <family val="1"/>
      </rPr>
      <t>1.-</t>
    </r>
    <r>
      <rPr>
        <sz val="10"/>
        <color rgb="FF000000"/>
        <rFont val="Arial Narrow"/>
        <family val="2"/>
      </rPr>
      <t xml:space="preserve"> Elaborar los POAS del año </t>
    </r>
    <r>
      <rPr>
        <sz val="10"/>
        <color rgb="FF000000"/>
        <rFont val="Century Schoolbook"/>
        <family val="1"/>
      </rPr>
      <t>2022</t>
    </r>
    <r>
      <rPr>
        <sz val="10"/>
        <color rgb="FF000000"/>
        <rFont val="Arial Narrow"/>
        <family val="2"/>
      </rPr>
      <t xml:space="preserve"> y año </t>
    </r>
    <r>
      <rPr>
        <sz val="10"/>
        <color rgb="FF000000"/>
        <rFont val="Century Schoolbook"/>
        <family val="1"/>
      </rPr>
      <t xml:space="preserve">2023.
</t>
    </r>
    <r>
      <rPr>
        <b/>
        <sz val="9"/>
        <color rgb="FF000000"/>
        <rFont val="Century Schoolbook"/>
        <family val="1"/>
      </rPr>
      <t>2.-</t>
    </r>
    <r>
      <rPr>
        <sz val="10"/>
        <color rgb="FF000000"/>
        <rFont val="Arial Narrow"/>
        <family val="2"/>
      </rPr>
      <t xml:space="preserve"> Elaborar las evaluaciones del POA del I y II semestre </t>
    </r>
    <r>
      <rPr>
        <sz val="10"/>
        <color rgb="FF000000"/>
        <rFont val="Century Schoolbook"/>
        <family val="1"/>
      </rPr>
      <t>2022.</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</si>
  <si>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I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II Semestre del POA </t>
    </r>
    <r>
      <rPr>
        <sz val="10"/>
        <color rgb="FF000000"/>
        <rFont val="Century Schoolbook"/>
        <family val="1"/>
      </rPr>
      <t>2022.</t>
    </r>
  </si>
  <si>
    <t>* Ing. Noma Solano,
  Jefe de Contabilidad
* Ing. Nancy Aguilar
* Ing. Indira Mosquera,
  Analistas de Contabilidad</t>
  </si>
  <si>
    <r>
      <rPr>
        <sz val="10"/>
        <color rgb="FF000000"/>
        <rFont val="Arial Narrow"/>
        <family val="2"/>
      </rPr>
      <t xml:space="preserve">Resma de papel bond A4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</si>
  <si>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Funda de basura semindustrial amarilla </t>
    </r>
    <r>
      <rPr>
        <sz val="10"/>
        <color rgb="FF000000"/>
        <rFont val="Century Schoolbook"/>
        <family val="1"/>
      </rPr>
      <t>30</t>
    </r>
    <r>
      <rPr>
        <sz val="10"/>
        <color rgb="FF000000"/>
        <rFont val="Arial Narrow"/>
        <family val="2"/>
      </rPr>
      <t>"x</t>
    </r>
    <r>
      <rPr>
        <sz val="10"/>
        <color rgb="FF000000"/>
        <rFont val="Century Schoolbook"/>
        <family val="1"/>
      </rPr>
      <t>36</t>
    </r>
  </si>
  <si>
    <r>
      <rPr>
        <sz val="10"/>
        <color rgb="FF000000"/>
        <rFont val="Arial Narrow"/>
        <family val="2"/>
      </rPr>
      <t xml:space="preserve">Paquete x </t>
    </r>
    <r>
      <rPr>
        <sz val="10"/>
        <color rgb="FF000000"/>
        <rFont val="Century Schoolbook"/>
        <family val="1"/>
      </rPr>
      <t>10</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</si>
  <si>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</si>
  <si>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Negro</t>
    </r>
  </si>
  <si>
    <r>
      <rPr>
        <b/>
        <sz val="9"/>
        <color rgb="FF000000"/>
        <rFont val="Century Schoolbook"/>
        <family val="1"/>
      </rPr>
      <t>11.-</t>
    </r>
    <r>
      <rPr>
        <sz val="10"/>
        <color rgb="FF000000"/>
        <rFont val="Arial Narrow"/>
        <family val="2"/>
      </rPr>
      <t xml:space="preserve"> Organizar el Archivo de Gestión.</t>
    </r>
  </si>
  <si>
    <r>
      <rPr>
        <sz val="10"/>
        <color rgb="FF000000"/>
        <rFont val="Arial Narrow"/>
        <family val="2"/>
      </rPr>
      <t xml:space="preserve">N° de Cajas de procesos a partir del año </t>
    </r>
    <r>
      <rPr>
        <sz val="10"/>
        <color rgb="FF000000"/>
        <rFont val="Century Schoolbook"/>
        <family val="1"/>
      </rPr>
      <t>2021</t>
    </r>
    <r>
      <rPr>
        <sz val="10"/>
        <color rgb="FF000000"/>
        <rFont val="Arial Narrow"/>
        <family val="2"/>
      </rPr>
      <t xml:space="preserve"> registradas en inventario documental.</t>
    </r>
  </si>
  <si>
    <r>
      <rPr>
        <b/>
        <sz val="9"/>
        <color rgb="FF000000"/>
        <rFont val="Century Schoolbook"/>
        <family val="1"/>
      </rPr>
      <t>1.-</t>
    </r>
    <r>
      <rPr>
        <sz val="10"/>
        <color rgb="FF000000"/>
        <rFont val="Arial Narrow"/>
        <family val="2"/>
      </rPr>
      <t xml:space="preserve"> Revisar, Ordenar los procesos contables de conformidad a las Normas de Control Interno establecidas por la Contraloría General del Estado.</t>
    </r>
  </si>
  <si>
    <r>
      <rPr>
        <b/>
        <sz val="9"/>
        <color rgb="FF000000"/>
        <rFont val="Century Schoolbook"/>
        <family val="1"/>
      </rPr>
      <t>1.-</t>
    </r>
    <r>
      <rPr>
        <sz val="10"/>
        <color rgb="FF000000"/>
        <rFont val="Arial Narrow"/>
        <family val="2"/>
      </rPr>
      <t xml:space="preserve"> Inventario Documental desde </t>
    </r>
    <r>
      <rPr>
        <sz val="10"/>
        <color rgb="FF000000"/>
        <rFont val="Century Schoolbook"/>
        <family val="1"/>
      </rPr>
      <t>2021.</t>
    </r>
  </si>
  <si>
    <t>* Ing. Norma Solano,
  Jefe de Contabilidad
* Ing. Nancy Aguilar R.
* Ing. Nidia Gorotiza M.
* Ing. Fanny Ulloa P.
* Ing. Indira Mosquera
* Ing. Renato Gómez,
  Analistas de Contabilidad
* Sr. Jesús Navia,
  Auxiliar de Servicio</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</si>
  <si>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</si>
  <si>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cm</t>
    </r>
  </si>
  <si>
    <t>Cartulina esmaltada</t>
  </si>
  <si>
    <r>
      <rPr>
        <sz val="10"/>
        <color rgb="FF000000"/>
        <rFont val="Arial Narrow"/>
        <family val="2"/>
      </rPr>
      <t xml:space="preserve">Goma líquida </t>
    </r>
    <r>
      <rPr>
        <sz val="10"/>
        <color rgb="FF000000"/>
        <rFont val="Century Schoolbook"/>
        <family val="1"/>
      </rPr>
      <t>120</t>
    </r>
    <r>
      <rPr>
        <sz val="10"/>
        <color rgb="FF000000"/>
        <rFont val="Arial Narrow"/>
        <family val="2"/>
      </rPr>
      <t xml:space="preserve"> gr</t>
    </r>
  </si>
  <si>
    <r>
      <rPr>
        <sz val="10"/>
        <color rgb="FF000000"/>
        <rFont val="Arial Narrow"/>
        <family val="2"/>
      </rPr>
      <t xml:space="preserve">Archivadores de cartón plegable lomo </t>
    </r>
    <r>
      <rPr>
        <sz val="10"/>
        <color rgb="FF000000"/>
        <rFont val="Century Schoolbook"/>
        <family val="1"/>
      </rPr>
      <t>16</t>
    </r>
    <r>
      <rPr>
        <sz val="10"/>
        <color rgb="FF000000"/>
        <rFont val="Arial Narrow"/>
        <family val="2"/>
      </rPr>
      <t xml:space="preserve"> cm N° </t>
    </r>
    <r>
      <rPr>
        <sz val="10"/>
        <color rgb="FF000000"/>
        <rFont val="Century Schoolbook"/>
        <family val="1"/>
      </rPr>
      <t>3</t>
    </r>
  </si>
  <si>
    <t xml:space="preserve">Carpetas FOLDER Kraft con vinchas incluidas </t>
  </si>
  <si>
    <t>Recogedor de basura</t>
  </si>
  <si>
    <r>
      <rPr>
        <sz val="10"/>
        <color rgb="FF000000"/>
        <rFont val="Arial Narrow"/>
        <family val="2"/>
      </rPr>
      <t xml:space="preserve">Funda de basura semindustrial amarilla </t>
    </r>
    <r>
      <rPr>
        <sz val="10"/>
        <color rgb="FF000000"/>
        <rFont val="Century Schoolbook"/>
        <family val="1"/>
      </rPr>
      <t>30</t>
    </r>
    <r>
      <rPr>
        <sz val="10"/>
        <color rgb="FF000000"/>
        <rFont val="Arial Narrow"/>
        <family val="2"/>
      </rPr>
      <t>"x</t>
    </r>
    <r>
      <rPr>
        <sz val="10"/>
        <color rgb="FF000000"/>
        <rFont val="Century Schoolbook"/>
        <family val="1"/>
      </rPr>
      <t>36</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</si>
  <si>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</si>
  <si>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Hipoclorito de sodio al </t>
    </r>
    <r>
      <rPr>
        <sz val="10"/>
        <color rgb="FF000000"/>
        <rFont val="Century Schoolbook"/>
        <family val="1"/>
      </rPr>
      <t>5</t>
    </r>
    <r>
      <rPr>
        <sz val="10"/>
        <color rgb="FF000000"/>
        <rFont val="Arial Narrow"/>
        <family val="2"/>
      </rPr>
      <t xml:space="preserve"> por ciento, caneca</t>
    </r>
  </si>
  <si>
    <t>Caneca</t>
  </si>
  <si>
    <r>
      <rPr>
        <sz val="10"/>
        <color rgb="FF000000"/>
        <rFont val="Century Schoolbook"/>
        <family val="1"/>
      </rPr>
      <t>5</t>
    </r>
    <r>
      <rPr>
        <sz val="10"/>
        <color rgb="FF000000"/>
        <rFont val="Arial Narrow"/>
        <family val="2"/>
      </rPr>
      <t>Kg</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</si>
  <si>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Negro</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</si>
  <si>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Amarillo</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</si>
  <si>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Cian</t>
    </r>
  </si>
  <si>
    <r>
      <rPr>
        <sz val="10"/>
        <color rgb="FF000000"/>
        <rFont val="Arial Narrow"/>
        <family val="2"/>
      </rPr>
      <t>Botella de Tinta original EPSON - T</t>
    </r>
    <r>
      <rPr>
        <sz val="10"/>
        <color rgb="FF000000"/>
        <rFont val="Century Schoolbook"/>
        <family val="1"/>
      </rPr>
      <t>544</t>
    </r>
    <r>
      <rPr>
        <sz val="10"/>
        <color rgb="FF000000"/>
        <rFont val="Arial Narrow"/>
        <family val="2"/>
      </rPr>
      <t xml:space="preserve"> Magenta</t>
    </r>
  </si>
  <si>
    <t>UNIDAD DE TESORERÍA</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</si>
  <si>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Emitir Comprobantes Únicos de Ingreso por recaudación de valores.</t>
    </r>
  </si>
  <si>
    <t>Comprobantes Únicos de Ingreso por recaudación de valores, emitidos.</t>
  </si>
  <si>
    <t>N° de comprobantes Únicos de Ingreso a caja emitidos.</t>
  </si>
  <si>
    <r>
      <rPr>
        <b/>
        <sz val="9"/>
        <color rgb="FF000000"/>
        <rFont val="Century Schoolbook"/>
        <family val="1"/>
      </rPr>
      <t>1.-</t>
    </r>
    <r>
      <rPr>
        <sz val="10"/>
        <color rgb="FF000000"/>
        <rFont val="Arial Narrow"/>
        <family val="2"/>
      </rPr>
      <t xml:space="preserve"> Receptar el efectivo o papeleta de depósito y previa su revisión proceder al ingreso en el sistema GESCONT.
</t>
    </r>
    <r>
      <rPr>
        <b/>
        <sz val="9"/>
        <color rgb="FF000000"/>
        <rFont val="Century Schoolbook"/>
        <family val="1"/>
      </rPr>
      <t>2.-</t>
    </r>
    <r>
      <rPr>
        <sz val="10"/>
        <color rgb="FF000000"/>
        <rFont val="Arial Narrow"/>
        <family val="2"/>
      </rPr>
      <t xml:space="preserve"> Revisar las papeletas de depósito subidas a la Plataforma SIUTMACH, verificada su validez se realiza la recaudación.
</t>
    </r>
    <r>
      <rPr>
        <b/>
        <sz val="9"/>
        <color rgb="FF000000"/>
        <rFont val="Century Schoolbook"/>
        <family val="1"/>
      </rPr>
      <t>3.-</t>
    </r>
    <r>
      <rPr>
        <sz val="10"/>
        <color rgb="FF000000"/>
        <rFont val="Arial Narrow"/>
        <family val="2"/>
      </rPr>
      <t xml:space="preserve"> Revisar la legalidad de la Documentación y se genera la Factura Electrónica.
</t>
    </r>
    <r>
      <rPr>
        <b/>
        <sz val="9"/>
        <color rgb="FF000000"/>
        <rFont val="Century Schoolbook"/>
        <family val="1"/>
      </rPr>
      <t>4.-</t>
    </r>
    <r>
      <rPr>
        <sz val="10"/>
        <color rgb="FF000000"/>
        <rFont val="Arial Narrow"/>
        <family val="2"/>
      </rPr>
      <t xml:space="preserve"> Ejecutar la Revisión y Contabilización de los Ingresos, previo al envío a la Unidad de Contabilidad.
</t>
    </r>
    <r>
      <rPr>
        <b/>
        <sz val="9"/>
        <color rgb="FF000000"/>
        <rFont val="Century Schoolbook"/>
        <family val="1"/>
      </rPr>
      <t>5.-</t>
    </r>
    <r>
      <rPr>
        <sz val="10"/>
        <color rgb="FF000000"/>
        <rFont val="Arial Narrow"/>
        <family val="2"/>
      </rPr>
      <t xml:space="preserve"> Revisar la recaudación, para presentar un reporte del Estado Económico de los Arrendatarios de espacios físicos de la Universidad Técnica de Machala.
</t>
    </r>
    <r>
      <rPr>
        <b/>
        <sz val="9"/>
        <color rgb="FF000000"/>
        <rFont val="Century Schoolbook"/>
        <family val="1"/>
      </rPr>
      <t>6.-</t>
    </r>
    <r>
      <rPr>
        <sz val="10"/>
        <color rgb="FF000000"/>
        <rFont val="Arial Narrow"/>
        <family val="2"/>
      </rPr>
      <t xml:space="preserve"> Revisar si en el Reporte de Control del Estado Económico de los arrendatarios se encuentran incumplidos más de dos meses se les comunica mediante oficio para que hagan el pago inmediato caso contrario se notifica a Procuraduría para la terminación unilateral del contrato.</t>
    </r>
  </si>
  <si>
    <r>
      <rPr>
        <b/>
        <sz val="9"/>
        <color rgb="FF000000"/>
        <rFont val="Century Schoolbook"/>
        <family val="1"/>
      </rPr>
      <t>1.-</t>
    </r>
    <r>
      <rPr>
        <sz val="10"/>
        <color rgb="FF000000"/>
        <rFont val="Arial Narrow"/>
        <family val="2"/>
      </rPr>
      <t xml:space="preserve"> Reporte de comprobantes de Ingresos a Caja.
</t>
    </r>
    <r>
      <rPr>
        <b/>
        <sz val="9"/>
        <color rgb="FF000000"/>
        <rFont val="Century Schoolbook"/>
        <family val="1"/>
      </rPr>
      <t>2.-</t>
    </r>
    <r>
      <rPr>
        <sz val="10"/>
        <color rgb="FF000000"/>
        <rFont val="Arial Narrow"/>
        <family val="2"/>
      </rPr>
      <t xml:space="preserve"> Cuadro Resumen de: Ingresos a caja; facturas; reportes de ingresos a caja/reportes de especies y otros; comprobantes de ingresos a caja (contabilizaciones).
</t>
    </r>
    <r>
      <rPr>
        <b/>
        <sz val="9"/>
        <color rgb="FF000000"/>
        <rFont val="Century Schoolbook"/>
        <family val="1"/>
      </rPr>
      <t>3.-</t>
    </r>
    <r>
      <rPr>
        <sz val="10"/>
        <color rgb="FF000000"/>
        <rFont val="Arial Narrow"/>
        <family val="2"/>
      </rPr>
      <t xml:space="preserve"> Resumen de reportes de control de contratos de arrendamientos.</t>
    </r>
  </si>
  <si>
    <t>* Ing. Blanca Carvajal Albán,
  Jefe de Tesorería General Subrogante
* Ing. Sandra Ramírez Romero,
  Analista de Tesorería</t>
  </si>
  <si>
    <r>
      <rPr>
        <sz val="10"/>
        <color rgb="FF000000"/>
        <rFont val="Arial Narrow"/>
        <family val="2"/>
      </rPr>
      <t xml:space="preserve">Tinta EPSON </t>
    </r>
    <r>
      <rPr>
        <sz val="10"/>
        <color rgb="FF000000"/>
        <rFont val="Century Schoolbook"/>
        <family val="1"/>
      </rPr>
      <t>664120</t>
    </r>
  </si>
  <si>
    <r>
      <rPr>
        <sz val="10"/>
        <color rgb="FF000000"/>
        <rFont val="Arial Narrow"/>
        <family val="2"/>
      </rPr>
      <t xml:space="preserve">Tinta EPSON </t>
    </r>
    <r>
      <rPr>
        <sz val="10"/>
        <color rgb="FF000000"/>
        <rFont val="Century Schoolbook"/>
        <family val="1"/>
      </rPr>
      <t>664320</t>
    </r>
  </si>
  <si>
    <r>
      <rPr>
        <sz val="10"/>
        <color rgb="FF000000"/>
        <rFont val="Arial Narrow"/>
        <family val="2"/>
      </rPr>
      <t xml:space="preserve">Tinta EPSON </t>
    </r>
    <r>
      <rPr>
        <sz val="10"/>
        <color rgb="FF000000"/>
        <rFont val="Century Schoolbook"/>
        <family val="1"/>
      </rPr>
      <t>664420</t>
    </r>
  </si>
  <si>
    <r>
      <rPr>
        <sz val="10"/>
        <color rgb="FF000000"/>
        <rFont val="Arial Narrow"/>
        <family val="2"/>
      </rPr>
      <t xml:space="preserve">Tinta EPSON </t>
    </r>
    <r>
      <rPr>
        <sz val="10"/>
        <color rgb="FF000000"/>
        <rFont val="Century Schoolbook"/>
        <family val="1"/>
      </rPr>
      <t>664220</t>
    </r>
  </si>
  <si>
    <r>
      <rPr>
        <b/>
        <sz val="9"/>
        <color rgb="FF000000"/>
        <rFont val="Century Schoolbook"/>
        <family val="1"/>
      </rPr>
      <t>2.-</t>
    </r>
    <r>
      <rPr>
        <sz val="10"/>
        <color rgb="FF000000"/>
        <rFont val="Arial Narrow"/>
        <family val="2"/>
      </rPr>
      <t xml:space="preserve"> Custodiar y entregar especies para su impresión.</t>
    </r>
  </si>
  <si>
    <t>Especies custodiadas y entregadas para su impresión.</t>
  </si>
  <si>
    <t>N° de Actas de Entrega-Recepción de Especies Suscritas.</t>
  </si>
  <si>
    <r>
      <rPr>
        <b/>
        <sz val="9"/>
        <color rgb="FF000000"/>
        <rFont val="Century Schoolbook"/>
        <family val="1"/>
      </rPr>
      <t>1.-</t>
    </r>
    <r>
      <rPr>
        <sz val="10"/>
        <color rgb="FF000000"/>
        <rFont val="Arial Narrow"/>
        <family val="2"/>
      </rPr>
      <t xml:space="preserve"> Revisar y proceder con la preparación del acta de entrega-recepción de las especies a la Secretaria General para la Emisión de Títulos.
</t>
    </r>
    <r>
      <rPr>
        <b/>
        <sz val="9"/>
        <color rgb="FF000000"/>
        <rFont val="Century Schoolbook"/>
        <family val="1"/>
      </rPr>
      <t>2.-</t>
    </r>
    <r>
      <rPr>
        <sz val="10"/>
        <color rgb="FF000000"/>
        <rFont val="Arial Narrow"/>
        <family val="2"/>
      </rPr>
      <t xml:space="preserve"> Realizar Reporte para la Unidad de Contabilidad de la entrega de especies para la Emisión de Títulos y Certificados de Inglés.</t>
    </r>
  </si>
  <si>
    <r>
      <rPr>
        <b/>
        <sz val="9"/>
        <color rgb="FF000000"/>
        <rFont val="Century Schoolbook"/>
        <family val="1"/>
      </rPr>
      <t>1.-</t>
    </r>
    <r>
      <rPr>
        <sz val="10"/>
        <color rgb="FF000000"/>
        <rFont val="Arial Narrow"/>
        <family val="2"/>
      </rPr>
      <t xml:space="preserve"> Reporte de Especies Custodiadas y entregadas a Secretaria. 
</t>
    </r>
    <r>
      <rPr>
        <b/>
        <sz val="9"/>
        <color rgb="FF000000"/>
        <rFont val="Century Schoolbook"/>
        <family val="1"/>
      </rPr>
      <t>2.-</t>
    </r>
    <r>
      <rPr>
        <sz val="10"/>
        <color rgb="FF000000"/>
        <rFont val="Arial Narrow"/>
        <family val="2"/>
      </rPr>
      <t xml:space="preserve"> Reporte de especies entregadas a la Unidad de Contabilidad.</t>
    </r>
  </si>
  <si>
    <t>* Ing. Blanca Carvajal Albán, 
  Jefe de Tesorería General Subrogante
* Ing. Sandra Ramírez Romero,
  Analista de Tesorería</t>
  </si>
  <si>
    <t>Edición, Impresión, Reproducción, Publicaciones Suscripciones, Fotocopiado, Traducción, Empastado, Enmarcación, Serigrafía, Fotografía, Carnetización Filmación e Imágenes Satelitales</t>
  </si>
  <si>
    <t>Especies para impresión de títulos profesionales</t>
  </si>
  <si>
    <r>
      <rPr>
        <sz val="10"/>
        <color rgb="FF000000"/>
        <rFont val="Arial Narrow"/>
        <family val="2"/>
      </rPr>
      <t xml:space="preserve">Tinta EPSON </t>
    </r>
    <r>
      <rPr>
        <sz val="10"/>
        <color rgb="FF000000"/>
        <rFont val="Century Schoolbook"/>
        <family val="1"/>
      </rPr>
      <t>664120</t>
    </r>
  </si>
  <si>
    <r>
      <rPr>
        <sz val="10"/>
        <color rgb="FF000000"/>
        <rFont val="Arial Narrow"/>
        <family val="2"/>
      </rPr>
      <t xml:space="preserve">Tinta EPSON </t>
    </r>
    <r>
      <rPr>
        <sz val="10"/>
        <color rgb="FF000000"/>
        <rFont val="Century Schoolbook"/>
        <family val="1"/>
      </rPr>
      <t>664320</t>
    </r>
  </si>
  <si>
    <r>
      <rPr>
        <sz val="10"/>
        <color rgb="FF000000"/>
        <rFont val="Arial Narrow"/>
        <family val="2"/>
      </rPr>
      <t xml:space="preserve">Tinta EPSON </t>
    </r>
    <r>
      <rPr>
        <sz val="10"/>
        <color rgb="FF000000"/>
        <rFont val="Century Schoolbook"/>
        <family val="1"/>
      </rPr>
      <t>664420</t>
    </r>
  </si>
  <si>
    <r>
      <rPr>
        <sz val="10"/>
        <color rgb="FF000000"/>
        <rFont val="Arial Narrow"/>
        <family val="2"/>
      </rPr>
      <t xml:space="preserve">Tinta EPSON </t>
    </r>
    <r>
      <rPr>
        <sz val="10"/>
        <color rgb="FF000000"/>
        <rFont val="Century Schoolbook"/>
        <family val="1"/>
      </rPr>
      <t>664220</t>
    </r>
  </si>
  <si>
    <r>
      <rPr>
        <b/>
        <sz val="9"/>
        <color rgb="FF000000"/>
        <rFont val="Century Schoolbook"/>
        <family val="1"/>
      </rPr>
      <t>3.-</t>
    </r>
    <r>
      <rPr>
        <sz val="10"/>
        <color rgb="FF000000"/>
        <rFont val="Arial Narrow"/>
        <family val="2"/>
      </rPr>
      <t xml:space="preserve"> Aprobar Comprobantes de Registro Único de Ingresos por reanudación de valores, amortizaciones en la plataforma del ente rector de las Finanzas Públicas.</t>
    </r>
  </si>
  <si>
    <t>Comprobantes de Registro Único de Ingresos por recaudación de valores y amortizaciones aprobadas en la plataforma del ente rector de las Finanzas Públicas.</t>
  </si>
  <si>
    <t>N° de Comprobantes de Registro Único de Ingresos por Recaudaciones de Valores y Amortizaciones aprobados en el sistema eSIGEF.</t>
  </si>
  <si>
    <r>
      <rPr>
        <b/>
        <sz val="9"/>
        <color rgb="FF000000"/>
        <rFont val="Century Schoolbook"/>
        <family val="1"/>
      </rPr>
      <t>1.-</t>
    </r>
    <r>
      <rPr>
        <sz val="10"/>
        <color rgb="FF000000"/>
        <rFont val="Arial Narrow"/>
        <family val="2"/>
      </rPr>
      <t xml:space="preserve"> Recibir de la Unidad de Contabilidad los Comprobantes de Ingresos y previa su revisión proceder a aprobarlos en la Plataforma del Ente Rector de las Finanzas Públicas.
</t>
    </r>
    <r>
      <rPr>
        <b/>
        <sz val="9"/>
        <color rgb="FF000000"/>
        <rFont val="Century Schoolbook"/>
        <family val="1"/>
      </rPr>
      <t>2.-</t>
    </r>
    <r>
      <rPr>
        <sz val="10"/>
        <color rgb="FF000000"/>
        <rFont val="Arial Narrow"/>
        <family val="2"/>
      </rPr>
      <t xml:space="preserve"> Recibir la documentación respectiva de la Unidad de Contabilidad para proceder con las amortizaciones en la plataforma del ente Rector de las Finanzas Públicas.</t>
    </r>
  </si>
  <si>
    <r>
      <rPr>
        <b/>
        <sz val="9"/>
        <color rgb="FF000000"/>
        <rFont val="Century Schoolbook"/>
        <family val="1"/>
      </rPr>
      <t>1.-</t>
    </r>
    <r>
      <rPr>
        <sz val="10"/>
        <color rgb="FF000000"/>
        <rFont val="Arial Narrow"/>
        <family val="2"/>
      </rPr>
      <t xml:space="preserve"> Reporte de CUR de Ingresos por recaudación de valores y amortizaciones.</t>
    </r>
  </si>
  <si>
    <t>* Ing. Blanca Carvajal Albán,
  Jefe de Tesorería General Subrogante 
* Ing. Eduardo Palomeque Garcés,
  Analista de Tesorería</t>
  </si>
  <si>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negro</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</si>
  <si>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amarillo</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</si>
  <si>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magenta</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</si>
  <si>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cian</t>
    </r>
  </si>
  <si>
    <r>
      <rPr>
        <b/>
        <sz val="9"/>
        <color rgb="FF000000"/>
        <rFont val="Century Schoolbook"/>
        <family val="1"/>
      </rPr>
      <t>4.-</t>
    </r>
    <r>
      <rPr>
        <sz val="10"/>
        <color rgb="FF000000"/>
        <rFont val="Arial Narrow"/>
        <family val="2"/>
      </rPr>
      <t xml:space="preserve"> Crear y aprobar: beneficiarios, cuentas monetarias y fondos globales en la plataforma del ente rector de las Finanzas Públicas.</t>
    </r>
  </si>
  <si>
    <t>Beneficiarios, cuentas monetarias y fondos globales creados y aprobados en la plataforma del ente rector de las Finanzas Públicas.</t>
  </si>
  <si>
    <t>N° de Beneficiarios, Cuentas Monetarias y Fondos Globales creados y aprobados en el sistema eSIGEF.</t>
  </si>
  <si>
    <r>
      <rPr>
        <b/>
        <sz val="9"/>
        <color rgb="FF000000"/>
        <rFont val="Century Schoolbook"/>
        <family val="1"/>
      </rPr>
      <t>1.-</t>
    </r>
    <r>
      <rPr>
        <sz val="10"/>
        <color rgb="FF000000"/>
        <rFont val="Arial Narrow"/>
        <family val="2"/>
      </rPr>
      <t xml:space="preserve"> Recibir la documentación pertinente para proceder con la creación y aprobación de beneficiarios, cuentas monetarias y fondos globales en la plataforma del ente Rector de las Finanzas Públicas.</t>
    </r>
  </si>
  <si>
    <r>
      <rPr>
        <b/>
        <sz val="9"/>
        <color rgb="FF000000"/>
        <rFont val="Century Schoolbook"/>
        <family val="1"/>
      </rPr>
      <t>1.-</t>
    </r>
    <r>
      <rPr>
        <sz val="10"/>
        <color rgb="FF000000"/>
        <rFont val="Arial Narrow"/>
        <family val="2"/>
      </rPr>
      <t xml:space="preserve"> Reporte de Beneficiarios y cuentas monetarias y fondos globales.</t>
    </r>
  </si>
  <si>
    <t>* Ing. Blanca Carvajal Albán,
  Jefe de Tesorería General Subrogante
* Ing. Eduardo Palomeque Garcés,
  Analista de Tesorería</t>
  </si>
  <si>
    <r>
      <rPr>
        <b/>
        <sz val="9"/>
        <color rgb="FF000000"/>
        <rFont val="Century Schoolbook"/>
        <family val="1"/>
      </rPr>
      <t>5.-</t>
    </r>
    <r>
      <rPr>
        <sz val="10"/>
        <color rgb="FF000000"/>
        <rFont val="Arial Narrow"/>
        <family val="2"/>
      </rPr>
      <t xml:space="preserve"> Controlar el vencimiento de las pólizas de garantía y letras de cambio.</t>
    </r>
  </si>
  <si>
    <t>Pólizas de garantía y de letras de cambio controladas.</t>
  </si>
  <si>
    <t>N° de Reportes de Control de Vencimiento y solicitud de Renovación de Garantías Contractuales, Pólizas de Cauciones y Fidelidad, Letras de Cambio.</t>
  </si>
  <si>
    <r>
      <rPr>
        <b/>
        <sz val="9"/>
        <color rgb="FF000000"/>
        <rFont val="Century Schoolbook"/>
        <family val="1"/>
      </rPr>
      <t>1.-</t>
    </r>
    <r>
      <rPr>
        <sz val="10"/>
        <color rgb="FF000000"/>
        <rFont val="Arial Narrow"/>
        <family val="2"/>
      </rPr>
      <t xml:space="preserve"> Recibir las Garantías contractuales, Pólizas de Cauciones y Fidelidad, Letras de Cambio con toda la documentación inherentes.
</t>
    </r>
    <r>
      <rPr>
        <b/>
        <sz val="9"/>
        <color rgb="FF000000"/>
        <rFont val="Century Schoolbook"/>
        <family val="1"/>
      </rPr>
      <t>2.-</t>
    </r>
    <r>
      <rPr>
        <sz val="10"/>
        <color rgb="FF000000"/>
        <rFont val="Arial Narrow"/>
        <family val="2"/>
      </rPr>
      <t xml:space="preserve"> Realizar el archivo administrativo, cumpliendo con la recomendación de la Contraloría General del Estado.
</t>
    </r>
    <r>
      <rPr>
        <b/>
        <sz val="9"/>
        <color rgb="FF000000"/>
        <rFont val="Century Schoolbook"/>
        <family val="1"/>
      </rPr>
      <t>3.-</t>
    </r>
    <r>
      <rPr>
        <sz val="10"/>
        <color rgb="FF000000"/>
        <rFont val="Arial Narrow"/>
        <family val="2"/>
      </rPr>
      <t xml:space="preserve"> Mantener un Control constante sobre la vigencia y vencimiento de las garantías contractuales, pólizas de cauciones y fidelidad, letras de cambio y solicitar la renovación de las mismas cuando lo amerite.
</t>
    </r>
    <r>
      <rPr>
        <b/>
        <sz val="9"/>
        <color rgb="FF000000"/>
        <rFont val="Century Schoolbook"/>
        <family val="1"/>
      </rPr>
      <t>4.-</t>
    </r>
    <r>
      <rPr>
        <sz val="10"/>
        <color rgb="FF000000"/>
        <rFont val="Arial Narrow"/>
        <family val="2"/>
      </rPr>
      <t xml:space="preserve"> Presentar un Informe mensual a la máxima autoridad sobre la vigencia vencimiento y renovaciones solicitadas de las garantías contractuales, pólizas de cauciones y fidelidad, letras de cambio.</t>
    </r>
  </si>
  <si>
    <r>
      <rPr>
        <b/>
        <sz val="9"/>
        <color rgb="FF000000"/>
        <rFont val="Century Schoolbook"/>
        <family val="1"/>
      </rPr>
      <t>1.-</t>
    </r>
    <r>
      <rPr>
        <sz val="10"/>
        <color rgb="FF000000"/>
        <rFont val="Arial Narrow"/>
        <family val="2"/>
      </rPr>
      <t xml:space="preserve"> Reporte de control de vencimiento de garantías y de letras de cambio.</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</si>
  <si>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negro</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</si>
  <si>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amarillo</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</si>
  <si>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magenta</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</si>
  <si>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cian</t>
    </r>
  </si>
  <si>
    <r>
      <rPr>
        <b/>
        <sz val="9"/>
        <color rgb="FF000000"/>
        <rFont val="Century Schoolbook"/>
        <family val="1"/>
      </rPr>
      <t>6.-</t>
    </r>
    <r>
      <rPr>
        <sz val="10"/>
        <color rgb="FF000000"/>
        <rFont val="Arial Narrow"/>
        <family val="2"/>
      </rPr>
      <t xml:space="preserve"> Emitir información del literal n) Viáticos, informes de trabajo y justificativos de movilización nacional o internacional del Art. </t>
    </r>
    <r>
      <rPr>
        <sz val="10"/>
        <color rgb="FF000000"/>
        <rFont val="Century Schoolbook"/>
        <family val="1"/>
      </rPr>
      <t>7</t>
    </r>
    <r>
      <rPr>
        <sz val="10"/>
        <color rgb="FF000000"/>
        <rFont val="Arial Narrow"/>
        <family val="2"/>
      </rPr>
      <t xml:space="preserve"> de la Ley Orgánica y Acceso de la Información Pública.</t>
    </r>
  </si>
  <si>
    <r>
      <rPr>
        <sz val="10"/>
        <color rgb="FF000000"/>
        <rFont val="Arial Narrow"/>
        <family val="2"/>
      </rPr>
      <t xml:space="preserve">Información del literal n) del Art. </t>
    </r>
    <r>
      <rPr>
        <sz val="10"/>
        <color rgb="FF000000"/>
        <rFont val="Century Schoolbook"/>
        <family val="1"/>
      </rPr>
      <t>7</t>
    </r>
    <r>
      <rPr>
        <sz val="10"/>
        <color rgb="FF000000"/>
        <rFont val="Arial Narrow"/>
        <family val="2"/>
      </rPr>
      <t xml:space="preserve"> de la Ley Orgánica de Transparencia y Acceso de Información Pública, emitida.</t>
    </r>
  </si>
  <si>
    <t>N° de Plantillas mensuales de Reembolsos y Anticipos de Viáticos, Informes de trabajo y Justificativos por Movilizaciones nacional o internacional de Autoridades y servidores de la Institución para cumplimiento de la Ley de Transparencia, entregados.</t>
  </si>
  <si>
    <r>
      <rPr>
        <b/>
        <sz val="9"/>
        <color rgb="FF000000"/>
        <rFont val="Century Schoolbook"/>
        <family val="1"/>
      </rPr>
      <t>1.-</t>
    </r>
    <r>
      <rPr>
        <sz val="10"/>
        <color rgb="FF000000"/>
        <rFont val="Arial Narrow"/>
        <family val="2"/>
      </rPr>
      <t xml:space="preserve"> Llenar la matriz proporcionada por transparencia de los valores pagados por concepto de anticipo de viáticos, nacionales e internacionales, reembolsos y pago de combustible a servidores de la institución, cumpliendo con los parámetros e indicaciones recibidas.
</t>
    </r>
    <r>
      <rPr>
        <b/>
        <sz val="9"/>
        <color rgb="FF000000"/>
        <rFont val="Century Schoolbook"/>
        <family val="1"/>
      </rPr>
      <t>2.-</t>
    </r>
    <r>
      <rPr>
        <sz val="10"/>
        <color rgb="FF000000"/>
        <rFont val="Arial Narrow"/>
        <family val="2"/>
      </rPr>
      <t xml:space="preserve"> Escanear el Informe de cumplimiento de cada servidor presentado y el mayor general descargado desde la plataforma del ente rector de las finanzas públicas, cumpliendo con los requisitos establecidos.
</t>
    </r>
    <r>
      <rPr>
        <b/>
        <sz val="9"/>
        <color rgb="FF000000"/>
        <rFont val="Century Schoolbook"/>
        <family val="1"/>
      </rPr>
      <t>3.-</t>
    </r>
    <r>
      <rPr>
        <sz val="10"/>
        <color rgb="FF000000"/>
        <rFont val="Arial Narrow"/>
        <family val="2"/>
      </rPr>
      <t xml:space="preserve"> Preparar el archivo digital y oficio para presentar la matriz de pago de anticipo de viáticos, nacionales e internaciones, reembolsos y combustible, presentados por los servidores dentro de los cinco primeros días de cada mes.</t>
    </r>
  </si>
  <si>
    <r>
      <rPr>
        <b/>
        <sz val="9"/>
        <color rgb="FF000000"/>
        <rFont val="Century Schoolbook"/>
        <family val="1"/>
      </rPr>
      <t>1.-</t>
    </r>
    <r>
      <rPr>
        <sz val="10"/>
        <color rgb="FF000000"/>
        <rFont val="Arial Narrow"/>
        <family val="2"/>
      </rPr>
      <t xml:space="preserve"> Reporte de entrega de plantillas del literal n) el Art. </t>
    </r>
    <r>
      <rPr>
        <sz val="10"/>
        <color rgb="FF000000"/>
        <rFont val="Century Schoolbook"/>
        <family val="1"/>
      </rPr>
      <t>7</t>
    </r>
    <r>
      <rPr>
        <sz val="10"/>
        <color rgb="FF000000"/>
        <rFont val="Arial Narrow"/>
        <family val="2"/>
      </rPr>
      <t xml:space="preserve"> de la Ley Orgánica de Transparencia y Acceso de Información Pública.</t>
    </r>
  </si>
  <si>
    <r>
      <rPr>
        <sz val="10"/>
        <color rgb="FF000000"/>
        <rFont val="Arial Narrow"/>
        <family val="2"/>
      </rPr>
      <t xml:space="preserve">Tinta EPSON </t>
    </r>
    <r>
      <rPr>
        <sz val="10"/>
        <color rgb="FF000000"/>
        <rFont val="Century Schoolbook"/>
        <family val="1"/>
      </rPr>
      <t>664120</t>
    </r>
  </si>
  <si>
    <r>
      <rPr>
        <sz val="10"/>
        <color rgb="FF000000"/>
        <rFont val="Arial Narrow"/>
        <family val="2"/>
      </rPr>
      <t xml:space="preserve">Tinta EPSON </t>
    </r>
    <r>
      <rPr>
        <sz val="10"/>
        <color rgb="FF000000"/>
        <rFont val="Century Schoolbook"/>
        <family val="1"/>
      </rPr>
      <t>664320</t>
    </r>
  </si>
  <si>
    <r>
      <rPr>
        <sz val="10"/>
        <color rgb="FF000000"/>
        <rFont val="Arial Narrow"/>
        <family val="2"/>
      </rPr>
      <t xml:space="preserve">Tinta EPSON </t>
    </r>
    <r>
      <rPr>
        <sz val="10"/>
        <color rgb="FF000000"/>
        <rFont val="Century Schoolbook"/>
        <family val="1"/>
      </rPr>
      <t>664420</t>
    </r>
  </si>
  <si>
    <r>
      <rPr>
        <sz val="10"/>
        <color rgb="FF000000"/>
        <rFont val="Arial Narrow"/>
        <family val="2"/>
      </rPr>
      <t xml:space="preserve">Tinta EPSON </t>
    </r>
    <r>
      <rPr>
        <sz val="10"/>
        <color rgb="FF000000"/>
        <rFont val="Century Schoolbook"/>
        <family val="1"/>
      </rPr>
      <t>664220</t>
    </r>
  </si>
  <si>
    <r>
      <rPr>
        <b/>
        <sz val="9"/>
        <color rgb="FF000000"/>
        <rFont val="Century Schoolbook"/>
        <family val="1"/>
      </rPr>
      <t>7.-</t>
    </r>
    <r>
      <rPr>
        <sz val="10"/>
        <color rgb="FF000000"/>
        <rFont val="Arial Narrow"/>
        <family val="2"/>
      </rPr>
      <t xml:space="preserve"> Realizar la transferencia, seguimiento y confirmación de fondos a proveedores previa aplicación del control interno.</t>
    </r>
  </si>
  <si>
    <t>Fondos transferidos a proveedores previa aplicación del control interno.</t>
  </si>
  <si>
    <t>N° de CURS revisados y aprobados para pagar a Proveedores.</t>
  </si>
  <si>
    <r>
      <rPr>
        <b/>
        <sz val="9"/>
        <color rgb="FF000000"/>
        <rFont val="Century Schoolbook"/>
        <family val="1"/>
      </rPr>
      <t>1.-</t>
    </r>
    <r>
      <rPr>
        <sz val="10"/>
        <color rgb="FF000000"/>
        <rFont val="Arial Narrow"/>
        <family val="2"/>
      </rPr>
      <t xml:space="preserve"> Receptar y revisar los CUR con su documentación habilitante, cumplido el control previo se procede a la autorización del pago.
</t>
    </r>
    <r>
      <rPr>
        <b/>
        <sz val="9"/>
        <color rgb="FF000000"/>
        <rFont val="Century Schoolbook"/>
        <family val="1"/>
      </rPr>
      <t>2.-</t>
    </r>
    <r>
      <rPr>
        <sz val="10"/>
        <color rgb="FF000000"/>
        <rFont val="Arial Narrow"/>
        <family val="2"/>
      </rPr>
      <t xml:space="preserve"> Revisar e imprimir desde la plataforma del Ente Rector de las Finanzas Públicas los CUR confirmados de cada pago para remitir a la Unidad de Contabilidad.
</t>
    </r>
    <r>
      <rPr>
        <b/>
        <sz val="9"/>
        <color rgb="FF000000"/>
        <rFont val="Century Schoolbook"/>
        <family val="1"/>
      </rPr>
      <t>3.-</t>
    </r>
    <r>
      <rPr>
        <sz val="10"/>
        <color rgb="FF000000"/>
        <rFont val="Arial Narrow"/>
        <family val="2"/>
      </rPr>
      <t xml:space="preserve"> Clasificar e imprimir los CUR confirmados de compras y servicios adjuntando copia de facturas para ser remitidos a la unidad de compras públicas.
</t>
    </r>
    <r>
      <rPr>
        <b/>
        <sz val="9"/>
        <color rgb="FF000000"/>
        <rFont val="Century Schoolbook"/>
        <family val="1"/>
      </rPr>
      <t>4.-</t>
    </r>
    <r>
      <rPr>
        <sz val="10"/>
        <color rgb="FF000000"/>
        <rFont val="Arial Narrow"/>
        <family val="2"/>
      </rPr>
      <t xml:space="preserve"> Receptar documentación con sumilla de dirección financiera se procede a elaborar las liquidaciones de compras de bienes y/o servicios.</t>
    </r>
  </si>
  <si>
    <r>
      <rPr>
        <b/>
        <sz val="9"/>
        <color rgb="FF000000"/>
        <rFont val="Century Schoolbook"/>
        <family val="1"/>
      </rPr>
      <t>1.-</t>
    </r>
    <r>
      <rPr>
        <sz val="10"/>
        <color rgb="FF000000"/>
        <rFont val="Arial Narrow"/>
        <family val="2"/>
      </rPr>
      <t xml:space="preserve"> Reporte de CUR pagados.
</t>
    </r>
    <r>
      <rPr>
        <b/>
        <sz val="9"/>
        <color rgb="FF000000"/>
        <rFont val="Century Schoolbook"/>
        <family val="1"/>
      </rPr>
      <t>2.-</t>
    </r>
    <r>
      <rPr>
        <sz val="10"/>
        <color rgb="FF000000"/>
        <rFont val="Arial Narrow"/>
        <family val="2"/>
      </rPr>
      <t xml:space="preserve"> Resumen de listados de CUR confirmados impresos entregados a la unidad de contabilidad.
</t>
    </r>
    <r>
      <rPr>
        <b/>
        <sz val="9"/>
        <color rgb="FF000000"/>
        <rFont val="Century Schoolbook"/>
        <family val="1"/>
      </rPr>
      <t>3.-</t>
    </r>
    <r>
      <rPr>
        <sz val="10"/>
        <color rgb="FF000000"/>
        <rFont val="Arial Narrow"/>
        <family val="2"/>
      </rPr>
      <t xml:space="preserve"> Resumen de Oficios entregados a la Unidad de Compras Públicas adjuntando los impresos de los CUR confirmados por compras y servicios.</t>
    </r>
  </si>
  <si>
    <t>* Ing. Blanca Carvajal Albán,
  Jefe de Tesorería General Subrogante
* Ing. Sandra Ramírez Romero,
* Ing. Eduardo Palomeque Garcés,
  Analistas de Tesorería</t>
  </si>
  <si>
    <r>
      <rPr>
        <sz val="10"/>
        <color rgb="FF000000"/>
        <rFont val="Arial Narrow"/>
        <family val="2"/>
      </rPr>
      <t xml:space="preserve">Tinta EPSON </t>
    </r>
    <r>
      <rPr>
        <sz val="10"/>
        <color rgb="FF000000"/>
        <rFont val="Century Schoolbook"/>
        <family val="1"/>
      </rPr>
      <t>664120</t>
    </r>
  </si>
  <si>
    <r>
      <rPr>
        <sz val="10"/>
        <color rgb="FF000000"/>
        <rFont val="Arial Narrow"/>
        <family val="2"/>
      </rPr>
      <t xml:space="preserve">Tinta EPSON </t>
    </r>
    <r>
      <rPr>
        <sz val="10"/>
        <color rgb="FF000000"/>
        <rFont val="Century Schoolbook"/>
        <family val="1"/>
      </rPr>
      <t>664320</t>
    </r>
  </si>
  <si>
    <r>
      <rPr>
        <sz val="10"/>
        <color rgb="FF000000"/>
        <rFont val="Arial Narrow"/>
        <family val="2"/>
      </rPr>
      <t xml:space="preserve">Tinta EPSON </t>
    </r>
    <r>
      <rPr>
        <sz val="10"/>
        <color rgb="FF000000"/>
        <rFont val="Century Schoolbook"/>
        <family val="1"/>
      </rPr>
      <t>664420</t>
    </r>
  </si>
  <si>
    <r>
      <rPr>
        <sz val="10"/>
        <color rgb="FF000000"/>
        <rFont val="Arial Narrow"/>
        <family val="2"/>
      </rPr>
      <t xml:space="preserve">Tinta EPSON </t>
    </r>
    <r>
      <rPr>
        <sz val="10"/>
        <color rgb="FF000000"/>
        <rFont val="Century Schoolbook"/>
        <family val="1"/>
      </rPr>
      <t>664220</t>
    </r>
  </si>
  <si>
    <r>
      <rPr>
        <b/>
        <sz val="9"/>
        <color rgb="FF000000"/>
        <rFont val="Century Schoolbook"/>
        <family val="1"/>
      </rPr>
      <t>8.-</t>
    </r>
    <r>
      <rPr>
        <sz val="10"/>
        <color rgb="FF000000"/>
        <rFont val="Arial Narrow"/>
        <family val="2"/>
      </rPr>
      <t xml:space="preserve"> Emitir y validar certificaciones de remuneraciones percibidas y roles de pagos respectivamente.</t>
    </r>
  </si>
  <si>
    <t>Certificaciones de remuneraciones percibidas y roles de pago emitidos y validadas.</t>
  </si>
  <si>
    <t>N° de Certificaciones de Remuneraciones percibidas y Roles de Pagos entregados.</t>
  </si>
  <si>
    <r>
      <rPr>
        <b/>
        <sz val="9"/>
        <color rgb="FF000000"/>
        <rFont val="Century Schoolbook"/>
        <family val="1"/>
      </rPr>
      <t>1.-</t>
    </r>
    <r>
      <rPr>
        <sz val="10"/>
        <color rgb="FF000000"/>
        <rFont val="Arial Narrow"/>
        <family val="2"/>
      </rPr>
      <t xml:space="preserve"> Recibir desde la Unidad de Remuneraciones las solicitudes con certificaciones de remuneraciones y roles de pago.
</t>
    </r>
    <r>
      <rPr>
        <b/>
        <sz val="9"/>
        <color rgb="FF000000"/>
        <rFont val="Century Schoolbook"/>
        <family val="1"/>
      </rPr>
      <t>2.-</t>
    </r>
    <r>
      <rPr>
        <sz val="10"/>
        <color rgb="FF000000"/>
        <rFont val="Arial Narrow"/>
        <family val="2"/>
      </rPr>
      <t xml:space="preserve"> Elaborar las certificaciones de remuneraciones.
</t>
    </r>
    <r>
      <rPr>
        <b/>
        <sz val="9"/>
        <color rgb="FF000000"/>
        <rFont val="Century Schoolbook"/>
        <family val="1"/>
      </rPr>
      <t>3.-</t>
    </r>
    <r>
      <rPr>
        <sz val="10"/>
        <color rgb="FF000000"/>
        <rFont val="Arial Narrow"/>
        <family val="2"/>
      </rPr>
      <t xml:space="preserve"> Validar las certificaciones de remuneraciones y roles de pago.
</t>
    </r>
    <r>
      <rPr>
        <b/>
        <sz val="9"/>
        <color rgb="FF000000"/>
        <rFont val="Century Schoolbook"/>
        <family val="1"/>
      </rPr>
      <t>4.-</t>
    </r>
    <r>
      <rPr>
        <sz val="10"/>
        <color rgb="FF000000"/>
        <rFont val="Arial Narrow"/>
        <family val="2"/>
      </rPr>
      <t xml:space="preserve"> Entregar a los solicitantes las certificaciones de remuneraciones y roles de pago solicitadas.</t>
    </r>
  </si>
  <si>
    <r>
      <rPr>
        <b/>
        <sz val="9"/>
        <color rgb="FF000000"/>
        <rFont val="Century Schoolbook"/>
        <family val="1"/>
      </rPr>
      <t>1.-</t>
    </r>
    <r>
      <rPr>
        <sz val="10"/>
        <color rgb="FF000000"/>
        <rFont val="Arial Narrow"/>
        <family val="2"/>
      </rPr>
      <t xml:space="preserve"> Registro de entrega de certificaciones de remuneraciones percibidas y roles de pago.</t>
    </r>
  </si>
  <si>
    <r>
      <rPr>
        <b/>
        <sz val="9"/>
        <color rgb="FF000000"/>
        <rFont val="Century Schoolbook"/>
        <family val="1"/>
      </rPr>
      <t>9.-</t>
    </r>
    <r>
      <rPr>
        <sz val="10"/>
        <color rgb="FF000000"/>
        <rFont val="Arial Narrow"/>
        <family val="2"/>
      </rPr>
      <t xml:space="preserve"> Realizar la conciliación de depósitos y transferencias entre el banco corresponsal y el Banco Central del Ecuador.</t>
    </r>
  </si>
  <si>
    <t>Depósitos y transferencias conciliadas entre el banco corresponsal y el Banco Central del Ecuador.</t>
  </si>
  <si>
    <t>N° de Conciliaciones Bancarias realizadas.</t>
  </si>
  <si>
    <r>
      <rPr>
        <b/>
        <sz val="9"/>
        <color rgb="FF000000"/>
        <rFont val="Century Schoolbook"/>
        <family val="1"/>
      </rPr>
      <t>1.-</t>
    </r>
    <r>
      <rPr>
        <sz val="10"/>
        <color rgb="FF000000"/>
        <rFont val="Arial Narrow"/>
        <family val="2"/>
      </rPr>
      <t xml:space="preserve"> Recibir el Estado Bancario Mensual del Banco Corresponsal, Banco Central y documentos habilitantes de la recaudación se procede a conciliar: Depósitos realizados en el banco corresponsal transferidos al banco Central.
</t>
    </r>
    <r>
      <rPr>
        <b/>
        <sz val="9"/>
        <color rgb="FF000000"/>
        <rFont val="Century Schoolbook"/>
        <family val="1"/>
      </rPr>
      <t>2.-</t>
    </r>
    <r>
      <rPr>
        <sz val="10"/>
        <color rgb="FF000000"/>
        <rFont val="Arial Narrow"/>
        <family val="2"/>
      </rPr>
      <t xml:space="preserve"> Proceder a conciliar los depósitos realizados en el Banco corresponsal y archivos físicos de los valores registrados por recaudación diaria en las diferentes unidades de la Universidad Técnica de Machala.</t>
    </r>
  </si>
  <si>
    <r>
      <rPr>
        <b/>
        <sz val="9"/>
        <color rgb="FF000000"/>
        <rFont val="Century Schoolbook"/>
        <family val="1"/>
      </rPr>
      <t>1.-</t>
    </r>
    <r>
      <rPr>
        <sz val="10"/>
        <color rgb="FF000000"/>
        <rFont val="Arial Narrow"/>
        <family val="2"/>
      </rPr>
      <t xml:space="preserve"> Reporte de Conciliación Bancaria.</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</si>
  <si>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negro</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</si>
  <si>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amarillo</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</si>
  <si>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magenta</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</si>
  <si>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cian</t>
    </r>
  </si>
  <si>
    <r>
      <rPr>
        <b/>
        <sz val="9"/>
        <color rgb="FF000000"/>
        <rFont val="Century Schoolbook"/>
        <family val="1"/>
      </rPr>
      <t>10.-</t>
    </r>
    <r>
      <rPr>
        <b/>
        <sz val="10"/>
        <color rgb="FF000000"/>
        <rFont val="Arial Narrow"/>
        <family val="2"/>
      </rPr>
      <t xml:space="preserve"> </t>
    </r>
    <r>
      <rPr>
        <sz val="10"/>
        <color rgb="FF000000"/>
        <rFont val="Arial Narrow"/>
        <family val="2"/>
      </rPr>
      <t>Recaudar procesos coactivos.</t>
    </r>
  </si>
  <si>
    <t>Procesos coactivos tramitados.</t>
  </si>
  <si>
    <t>N° de Trámites realizados para Proceso de Cuentas por Cobrar.</t>
  </si>
  <si>
    <t>NO APLICA</t>
  </si>
  <si>
    <t>En el Reglamento Orgánico de Gestión Organizacional por Procesos se crea la Unidad de Coactivas, en la misma que consta este producto, por ello ya no le compete a la Unidad de Tesorería.</t>
  </si>
  <si>
    <r>
      <rPr>
        <b/>
        <sz val="9"/>
        <color rgb="FF000000"/>
        <rFont val="Century Schoolbook"/>
        <family val="1"/>
      </rPr>
      <t>11.-</t>
    </r>
    <r>
      <rPr>
        <sz val="10"/>
        <color rgb="FF000000"/>
        <rFont val="Arial Narrow"/>
        <family val="2"/>
      </rPr>
      <t xml:space="preserve"> Entregar la Planificación Operativa Anual y Evaluación de la Planificación Operativa Anual.</t>
    </r>
  </si>
  <si>
    <t>N° de POA y Evaluaciones entregadas.</t>
  </si>
  <si>
    <r>
      <rPr>
        <b/>
        <sz val="9"/>
        <color rgb="FF000000"/>
        <rFont val="Century Schoolbook"/>
        <family val="1"/>
      </rPr>
      <t>1.-</t>
    </r>
    <r>
      <rPr>
        <sz val="10"/>
        <color rgb="FF000000"/>
        <rFont val="Arial Narrow"/>
        <family val="2"/>
      </rPr>
      <t xml:space="preserve"> Recibir las Directrices y valores asignados a la Unidad para proceder a la elaboración del POA.
</t>
    </r>
    <r>
      <rPr>
        <b/>
        <sz val="9"/>
        <color rgb="FF000000"/>
        <rFont val="Century Schoolbook"/>
        <family val="1"/>
      </rPr>
      <t>2.-</t>
    </r>
    <r>
      <rPr>
        <sz val="10"/>
        <color rgb="FF000000"/>
        <rFont val="Arial Narrow"/>
        <family val="2"/>
      </rPr>
      <t xml:space="preserve"> Elaborar el POA y socializarlo con los integrantes de la unidad.
</t>
    </r>
    <r>
      <rPr>
        <b/>
        <sz val="9"/>
        <color rgb="FF000000"/>
        <rFont val="Century Schoolbook"/>
        <family val="1"/>
      </rPr>
      <t>3.-</t>
    </r>
    <r>
      <rPr>
        <sz val="10"/>
        <color rgb="FF000000"/>
        <rFont val="Arial Narrow"/>
        <family val="2"/>
      </rPr>
      <t xml:space="preserve"> Preparar los medios de verificación y las evidencias que sustentaran la evaluación del POA.
</t>
    </r>
    <r>
      <rPr>
        <b/>
        <sz val="9"/>
        <color rgb="FF000000"/>
        <rFont val="Century Schoolbook"/>
        <family val="1"/>
      </rPr>
      <t>4.-</t>
    </r>
    <r>
      <rPr>
        <sz val="10"/>
        <color rgb="FF000000"/>
        <rFont val="Arial Narrow"/>
        <family val="2"/>
      </rPr>
      <t xml:space="preserve"> Remitir el POA de la unidad, vía correo electrónico a la dirección de planificación para la revisión y validación del mismo, previo a la realización del oficio para formalizar la entrega del POA y de la Evaluación.</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</si>
  <si>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</si>
  <si>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 Ing. Blanca Carvajal Albán,
  Jefe de Tesorería General Subrogante
* Ing. Sandra Ramírez Romero,
  Analista de Tesorería
* Ing. Eduardo Palomeque Garcés,
  Analista de Tesorería</t>
  </si>
  <si>
    <r>
      <rPr>
        <sz val="10"/>
        <color rgb="FF000000"/>
        <rFont val="Arial Narrow"/>
        <family val="2"/>
      </rPr>
      <t>Fundas de basura domestica negra (</t>
    </r>
    <r>
      <rPr>
        <sz val="10"/>
        <color rgb="FF000000"/>
        <rFont val="Century Schoolbook"/>
        <family val="1"/>
      </rPr>
      <t>23</t>
    </r>
    <r>
      <rPr>
        <sz val="10"/>
        <color rgb="FF000000"/>
        <rFont val="Arial Narrow"/>
        <family val="2"/>
      </rPr>
      <t>x</t>
    </r>
    <r>
      <rPr>
        <sz val="10"/>
        <color rgb="FF000000"/>
        <rFont val="Century Schoolbook"/>
        <family val="1"/>
      </rPr>
      <t>26</t>
    </r>
    <r>
      <rPr>
        <sz val="10"/>
        <color rgb="FF000000"/>
        <rFont val="Arial Narrow"/>
        <family val="2"/>
      </rPr>
      <t xml:space="preserve">) (paq x </t>
    </r>
    <r>
      <rPr>
        <sz val="10"/>
        <color rgb="FF000000"/>
        <rFont val="Century Schoolbook"/>
        <family val="1"/>
      </rPr>
      <t>10</t>
    </r>
    <r>
      <rPr>
        <sz val="10"/>
        <color rgb="FF000000"/>
        <rFont val="Arial Narrow"/>
        <family val="2"/>
      </rPr>
      <t>)</t>
    </r>
  </si>
  <si>
    <t>UPS regulador</t>
  </si>
  <si>
    <t>Impresora tinta</t>
  </si>
  <si>
    <r>
      <rPr>
        <sz val="10"/>
        <color rgb="FF000000"/>
        <rFont val="Arial Narrow"/>
        <family val="2"/>
      </rPr>
      <t xml:space="preserve">Computadora todo en uno software libre modelo </t>
    </r>
    <r>
      <rPr>
        <sz val="10"/>
        <color rgb="FF000000"/>
        <rFont val="Century Schoolbook"/>
        <family val="1"/>
      </rPr>
      <t>2</t>
    </r>
  </si>
  <si>
    <r>
      <rPr>
        <b/>
        <sz val="9"/>
        <color rgb="FF000000"/>
        <rFont val="Century Schoolbook"/>
        <family val="1"/>
      </rPr>
      <t>12.-</t>
    </r>
    <r>
      <rPr>
        <sz val="10"/>
        <color rgb="FF000000"/>
        <rFont val="Arial Narrow"/>
        <family val="2"/>
      </rPr>
      <t xml:space="preserve"> Organizar el Archivo de Gestión.</t>
    </r>
  </si>
  <si>
    <t>N° de Cajas registradas en el Inventario Documental.</t>
  </si>
  <si>
    <r>
      <rPr>
        <b/>
        <sz val="9"/>
        <color rgb="FF000000"/>
        <rFont val="Century Schoolbook"/>
        <family val="1"/>
      </rPr>
      <t>1.-</t>
    </r>
    <r>
      <rPr>
        <sz val="10"/>
        <color rgb="FF000000"/>
        <rFont val="Arial Narrow"/>
        <family val="2"/>
      </rPr>
      <t xml:space="preserve"> Receptar, registrar en el SIUTMACH y archivar las comunicaciones recibidas.
</t>
    </r>
    <r>
      <rPr>
        <b/>
        <sz val="9"/>
        <color rgb="FF000000"/>
        <rFont val="Century Schoolbook"/>
        <family val="1"/>
      </rPr>
      <t>2.-</t>
    </r>
    <r>
      <rPr>
        <sz val="10"/>
        <color rgb="FF000000"/>
        <rFont val="Arial Narrow"/>
        <family val="2"/>
      </rPr>
      <t xml:space="preserve"> Recibir de la Unidad de Remuneraciones los Formularios 107 para entregar a los servidores de la Universidad Técnica de Machala.
</t>
    </r>
    <r>
      <rPr>
        <b/>
        <sz val="9"/>
        <color rgb="FF000000"/>
        <rFont val="Century Schoolbook"/>
        <family val="1"/>
      </rPr>
      <t>3.-</t>
    </r>
    <r>
      <rPr>
        <sz val="10"/>
        <color rgb="FF000000"/>
        <rFont val="Arial Narrow"/>
        <family val="2"/>
      </rPr>
      <t xml:space="preserve"> Recibir y revisar que cumplan con lo señalado por la Ley de Régimen Tributario los formularios de Gastos Personales de los Servidores de la Institución para remitir a Unidad de Remuneraciones.
</t>
    </r>
    <r>
      <rPr>
        <b/>
        <sz val="9"/>
        <color rgb="FF000000"/>
        <rFont val="Century Schoolbook"/>
        <family val="1"/>
      </rPr>
      <t>4.-</t>
    </r>
    <r>
      <rPr>
        <sz val="10"/>
        <color rgb="FF000000"/>
        <rFont val="Arial Narrow"/>
        <family val="2"/>
      </rPr>
      <t xml:space="preserve"> Realizar, despachar y registrar en el SIUTMACH las comunicaciones enviadas.
</t>
    </r>
    <r>
      <rPr>
        <b/>
        <sz val="9"/>
        <color rgb="FF000000"/>
        <rFont val="Century Schoolbook"/>
        <family val="1"/>
      </rPr>
      <t>5.-</t>
    </r>
    <r>
      <rPr>
        <sz val="10"/>
        <color rgb="FF000000"/>
        <rFont val="Arial Narrow"/>
        <family val="2"/>
      </rPr>
      <t xml:space="preserve"> Seleccionar y clasificar la documentación.
</t>
    </r>
    <r>
      <rPr>
        <b/>
        <sz val="9"/>
        <color rgb="FF000000"/>
        <rFont val="Century Schoolbook"/>
        <family val="1"/>
      </rPr>
      <t>6.-</t>
    </r>
    <r>
      <rPr>
        <sz val="10"/>
        <color rgb="FF000000"/>
        <rFont val="Arial Narrow"/>
        <family val="2"/>
      </rPr>
      <t xml:space="preserve"> Describir la documentación según la norma ISAD-G.
</t>
    </r>
    <r>
      <rPr>
        <b/>
        <sz val="9"/>
        <color rgb="FF000000"/>
        <rFont val="Century Schoolbook"/>
        <family val="1"/>
      </rPr>
      <t>7.-</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</si>
  <si>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
</t>
    </r>
    <r>
      <rPr>
        <b/>
        <sz val="9"/>
        <color rgb="FF000000"/>
        <rFont val="Century Schoolbook"/>
        <family val="1"/>
      </rPr>
      <t>2.-</t>
    </r>
    <r>
      <rPr>
        <sz val="10"/>
        <color rgb="FF000000"/>
        <rFont val="Arial Narrow"/>
        <family val="2"/>
      </rPr>
      <t xml:space="preserve"> Resumen de la recepción, revisión y despacho a la Unidad de Nómina de Formularios de Proyección de Gastos Personales de Servidores.
</t>
    </r>
    <r>
      <rPr>
        <b/>
        <sz val="9"/>
        <color rgb="FF000000"/>
        <rFont val="Century Schoolbook"/>
        <family val="1"/>
      </rPr>
      <t>3.-</t>
    </r>
    <r>
      <rPr>
        <sz val="10"/>
        <color rgb="FF000000"/>
        <rFont val="Arial Narrow"/>
        <family val="2"/>
      </rPr>
      <t xml:space="preserve"> Registro de Formulario </t>
    </r>
    <r>
      <rPr>
        <sz val="10"/>
        <color rgb="FF000000"/>
        <rFont val="Century Schoolbook"/>
        <family val="1"/>
      </rPr>
      <t>107</t>
    </r>
    <r>
      <rPr>
        <sz val="10"/>
        <color rgb="FF000000"/>
        <rFont val="Arial Narrow"/>
        <family val="2"/>
      </rPr>
      <t xml:space="preserve"> entregados a Servidores.
</t>
    </r>
    <r>
      <rPr>
        <b/>
        <sz val="9"/>
        <color rgb="FF000000"/>
        <rFont val="Century Schoolbook"/>
        <family val="1"/>
      </rPr>
      <t>4.-</t>
    </r>
    <r>
      <rPr>
        <sz val="10"/>
        <color rgb="FF000000"/>
        <rFont val="Arial Narrow"/>
        <family val="2"/>
      </rPr>
      <t xml:space="preserve"> Resumen de Oficios recibidos y enviados.</t>
    </r>
  </si>
  <si>
    <t>* Ing. Eduardo Palomeque Garcés,
  Analista de Tesorería</t>
  </si>
  <si>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negro</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</si>
  <si>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amarillo</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</si>
  <si>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magenta</t>
    </r>
  </si>
  <si>
    <r>
      <rPr>
        <sz val="10"/>
        <color rgb="FF000000"/>
        <rFont val="Arial Narrow"/>
        <family val="2"/>
      </rPr>
      <t xml:space="preserve">Tinta EPSON </t>
    </r>
    <r>
      <rPr>
        <sz val="10"/>
        <color rgb="FF000000"/>
        <rFont val="Century Schoolbook"/>
        <family val="1"/>
      </rPr>
      <t>544</t>
    </r>
    <r>
      <rPr>
        <sz val="10"/>
        <color rgb="FF000000"/>
        <rFont val="Arial Narrow"/>
        <family val="2"/>
      </rPr>
      <t xml:space="preserve"> cian</t>
    </r>
  </si>
  <si>
    <r>
      <rPr>
        <b/>
        <sz val="10"/>
        <color rgb="FFFF0000"/>
        <rFont val="Arial Narrow"/>
        <family val="2"/>
      </rPr>
      <t>METAS OPERATIVAS</t>
    </r>
    <r>
      <rPr>
        <b/>
        <sz val="10"/>
        <color rgb="FF000000"/>
        <rFont val="Century Schoolbook"/>
        <family val="1"/>
      </rPr>
      <t xml:space="preserve">
1.-</t>
    </r>
    <r>
      <rPr>
        <sz val="10"/>
        <color rgb="FF000000"/>
        <rFont val="Arial Narrow"/>
        <family val="2"/>
      </rPr>
      <t xml:space="preserve"> Elaborar roles de pago, previa aplicación de control interno.</t>
    </r>
  </si>
  <si>
    <t>Roles de pago elaborados previa aplicación de control interno.</t>
  </si>
  <si>
    <t>N° de roles de pago ejecutados.</t>
  </si>
  <si>
    <r>
      <rPr>
        <b/>
        <sz val="9"/>
        <color rgb="FF000000"/>
        <rFont val="Century Schoolbook"/>
        <family val="1"/>
      </rPr>
      <t>1.-</t>
    </r>
    <r>
      <rPr>
        <sz val="10"/>
        <color rgb="FF000000"/>
        <rFont val="Arial Narrow"/>
        <family val="2"/>
      </rPr>
      <t xml:space="preserve"> Receptar los documentos para aplicarse en roles de pago del personal docente y administrativo titular, trabajadores titulares, personal docente, administrativo y trabajadores contratados y jubilados, sumillados por el Jefe de Nómina y Remuneraciones.
</t>
    </r>
    <r>
      <rPr>
        <b/>
        <sz val="9"/>
        <color rgb="FF000000"/>
        <rFont val="Century Schoolbook"/>
        <family val="1"/>
      </rPr>
      <t>2.-</t>
    </r>
    <r>
      <rPr>
        <sz val="10"/>
        <color rgb="FF000000"/>
        <rFont val="Arial Narrow"/>
        <family val="2"/>
      </rPr>
      <t xml:space="preserve"> Revisar las bases legales para el pago.
</t>
    </r>
    <r>
      <rPr>
        <b/>
        <sz val="9"/>
        <color rgb="FF000000"/>
        <rFont val="Century Schoolbook"/>
        <family val="1"/>
      </rPr>
      <t>3.-</t>
    </r>
    <r>
      <rPr>
        <sz val="10"/>
        <color rgb="FF000000"/>
        <rFont val="Arial Narrow"/>
        <family val="2"/>
      </rPr>
      <t xml:space="preserve"> Recopilar la información.
</t>
    </r>
    <r>
      <rPr>
        <b/>
        <sz val="9"/>
        <color rgb="FF000000"/>
        <rFont val="Century Schoolbook"/>
        <family val="1"/>
      </rPr>
      <t>4.-</t>
    </r>
    <r>
      <rPr>
        <sz val="10"/>
        <color rgb="FF000000"/>
        <rFont val="Arial Narrow"/>
        <family val="2"/>
      </rPr>
      <t xml:space="preserve"> Elaborar la orden de pago en el SUPA, para determinar los valores que deben descontarse en los roles de pago.
</t>
    </r>
    <r>
      <rPr>
        <b/>
        <sz val="9"/>
        <color rgb="FF000000"/>
        <rFont val="Century Schoolbook"/>
        <family val="1"/>
      </rPr>
      <t>5.-</t>
    </r>
    <r>
      <rPr>
        <sz val="10"/>
        <color rgb="FF000000"/>
        <rFont val="Arial Narrow"/>
        <family val="2"/>
      </rPr>
      <t xml:space="preserve"> Parametrizar en el sistema SPRYN los cambios que sean necesarios para la ejecución de las nóminas.
</t>
    </r>
    <r>
      <rPr>
        <b/>
        <sz val="9"/>
        <color rgb="FF000000"/>
        <rFont val="Century Schoolbook"/>
        <family val="1"/>
      </rPr>
      <t>6.-</t>
    </r>
    <r>
      <rPr>
        <sz val="10"/>
        <color rgb="FF000000"/>
        <rFont val="Arial Narrow"/>
        <family val="2"/>
      </rPr>
      <t xml:space="preserve"> Consultar vía telefónica al Centro de Servicio del Ministerio de Finanzas sobre varios aspectos relacionados a la aplicación de cambios en las parametrizaciones en el sistema SPRYN.
</t>
    </r>
    <r>
      <rPr>
        <b/>
        <sz val="9"/>
        <color rgb="FF000000"/>
        <rFont val="Century Schoolbook"/>
        <family val="1"/>
      </rPr>
      <t>7.-</t>
    </r>
    <r>
      <rPr>
        <sz val="10"/>
        <color rgb="FF000000"/>
        <rFont val="Arial Narrow"/>
        <family val="2"/>
      </rPr>
      <t xml:space="preserve"> Calcular valores para la elaboración de los roles de pago, tanto en el programa interno como en Excel, de acuerdo a las necesidades.
</t>
    </r>
    <r>
      <rPr>
        <b/>
        <sz val="9"/>
        <color rgb="FF000000"/>
        <rFont val="Century Schoolbook"/>
        <family val="1"/>
      </rPr>
      <t>8.-</t>
    </r>
    <r>
      <rPr>
        <sz val="10"/>
        <color rgb="FF000000"/>
        <rFont val="Arial Narrow"/>
        <family val="2"/>
      </rPr>
      <t xml:space="preserve"> Modificar en el programa interno de roles de pago para adaptarlo a las necesidades de la nomina vigente, así como correcciones a roles efectuados en Excel.
</t>
    </r>
    <r>
      <rPr>
        <b/>
        <sz val="9"/>
        <color rgb="FF000000"/>
        <rFont val="Century Schoolbook"/>
        <family val="1"/>
      </rPr>
      <t>9.-</t>
    </r>
    <r>
      <rPr>
        <sz val="10"/>
        <color rgb="FF000000"/>
        <rFont val="Arial Narrow"/>
        <family val="2"/>
      </rPr>
      <t xml:space="preserve"> Ingresar datos en el sistema interno de roles de pago, así como en Excel cuando se trata de nóminas adicionales.
</t>
    </r>
    <r>
      <rPr>
        <b/>
        <sz val="9"/>
        <color rgb="FF000000"/>
        <rFont val="Century Schoolbook"/>
        <family val="1"/>
      </rPr>
      <t>10.-</t>
    </r>
    <r>
      <rPr>
        <sz val="10"/>
        <color rgb="FF000000"/>
        <rFont val="Arial Narrow"/>
        <family val="2"/>
      </rPr>
      <t xml:space="preserve"> Procesar la nómina para la obtención de resultados.
</t>
    </r>
    <r>
      <rPr>
        <b/>
        <sz val="9"/>
        <color rgb="FF000000"/>
        <rFont val="Century Schoolbook"/>
        <family val="1"/>
      </rPr>
      <t>11.-</t>
    </r>
    <r>
      <rPr>
        <sz val="10"/>
        <color rgb="FF000000"/>
        <rFont val="Arial Narrow"/>
        <family val="2"/>
      </rPr>
      <t xml:space="preserve"> Imprimir borradores de balances, roles de pagos, reportes, para la revisión y cuadre.
</t>
    </r>
    <r>
      <rPr>
        <b/>
        <sz val="9"/>
        <color rgb="FF000000"/>
        <rFont val="Century Schoolbook"/>
        <family val="1"/>
      </rPr>
      <t>12.-</t>
    </r>
    <r>
      <rPr>
        <sz val="10"/>
        <color rgb="FF000000"/>
        <rFont val="Arial Narrow"/>
        <family val="2"/>
      </rPr>
      <t xml:space="preserve"> Corregir errores encontrados.
</t>
    </r>
    <r>
      <rPr>
        <b/>
        <sz val="9"/>
        <color rgb="FF000000"/>
        <rFont val="Century Schoolbook"/>
        <family val="1"/>
      </rPr>
      <t>13.-</t>
    </r>
    <r>
      <rPr>
        <sz val="10"/>
        <color rgb="FF000000"/>
        <rFont val="Arial Narrow"/>
        <family val="2"/>
      </rPr>
      <t xml:space="preserve"> Transportar datos de las nóminas en el sistema SPRYN y validarlas.
</t>
    </r>
    <r>
      <rPr>
        <b/>
        <sz val="9"/>
        <color rgb="FF000000"/>
        <rFont val="Century Schoolbook"/>
        <family val="1"/>
      </rPr>
      <t>14.-</t>
    </r>
    <r>
      <rPr>
        <sz val="10"/>
        <color rgb="FF000000"/>
        <rFont val="Arial Narrow"/>
        <family val="2"/>
      </rPr>
      <t xml:space="preserve"> Aprobar y generar el cur de pagos de las nóminas por parte del Jefe de la Sección.
</t>
    </r>
    <r>
      <rPr>
        <b/>
        <sz val="9"/>
        <color rgb="FF000000"/>
        <rFont val="Century Schoolbook"/>
        <family val="1"/>
      </rPr>
      <t>15.-</t>
    </r>
    <r>
      <rPr>
        <sz val="10"/>
        <color rgb="FF000000"/>
        <rFont val="Arial Narrow"/>
        <family val="2"/>
      </rPr>
      <t xml:space="preserve"> Reproducir roles, reportes y más documentos que sirven como base legal para la ejecución de la nómina.</t>
    </r>
  </si>
  <si>
    <r>
      <rPr>
        <b/>
        <sz val="9"/>
        <color rgb="FF000000"/>
        <rFont val="Century Schoolbook"/>
        <family val="1"/>
      </rPr>
      <t>1.-</t>
    </r>
    <r>
      <rPr>
        <sz val="10"/>
        <color rgb="FF000000"/>
        <rFont val="Arial Narrow"/>
        <family val="2"/>
      </rPr>
      <t xml:space="preserve"> Reportes de roles de pago por tipo de nómina.</t>
    </r>
  </si>
  <si>
    <t>* Ing. Luis Feijoo Pogo,
  Jefe de Nómina y Remuneraciones 
* Ing. Dyana Aguilar Rojas,
  Supervisora de Nómina y Remuneraciones
* Ing. Marieliza Cabrera Morocho,
  Analista de Nómina y Remuneraciones
* Ing. David Correa Carreño,
  Analista de Nómina y Remuneraciones
* Lcda. María Espinoza Bajaña,
  Analista de Nómina y Remuneraciones
* Ing. Patricio Tapia Pesantez,
  Analista de Nómina y Remuneraciones</t>
  </si>
  <si>
    <r>
      <rPr>
        <sz val="10"/>
        <color rgb="FF000000"/>
        <rFont val="Arial Narrow"/>
        <family val="2"/>
      </rPr>
      <t>Resmas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</si>
  <si>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Papel continuo bond </t>
    </r>
    <r>
      <rPr>
        <sz val="10"/>
        <color rgb="FF000000"/>
        <rFont val="Century Schoolbook"/>
        <family val="1"/>
      </rPr>
      <t>901 - 1</t>
    </r>
    <r>
      <rPr>
        <sz val="10"/>
        <color rgb="FF000000"/>
        <rFont val="Arial Narrow"/>
        <family val="2"/>
      </rPr>
      <t xml:space="preserve">p - </t>
    </r>
    <r>
      <rPr>
        <sz val="10"/>
        <color rgb="FF000000"/>
        <rFont val="Century Schoolbook"/>
        <family val="1"/>
      </rPr>
      <t>1400</t>
    </r>
    <r>
      <rPr>
        <sz val="10"/>
        <color rgb="FF000000"/>
        <rFont val="Arial Narrow"/>
        <family val="2"/>
      </rPr>
      <t xml:space="preserve"> hojas</t>
    </r>
  </si>
  <si>
    <r>
      <rPr>
        <sz val="10"/>
        <color rgb="FF000000"/>
        <rFont val="Arial Narrow"/>
        <family val="2"/>
      </rPr>
      <t xml:space="preserve">Papel continuo bond </t>
    </r>
    <r>
      <rPr>
        <sz val="10"/>
        <color rgb="FF000000"/>
        <rFont val="Century Schoolbook"/>
        <family val="1"/>
      </rPr>
      <t>901 - 2</t>
    </r>
    <r>
      <rPr>
        <sz val="10"/>
        <color rgb="FF000000"/>
        <rFont val="Arial Narrow"/>
        <family val="2"/>
      </rPr>
      <t xml:space="preserve">p - </t>
    </r>
    <r>
      <rPr>
        <sz val="10"/>
        <color rgb="FF000000"/>
        <rFont val="Century Schoolbook"/>
        <family val="1"/>
      </rPr>
      <t>550</t>
    </r>
    <r>
      <rPr>
        <sz val="10"/>
        <color rgb="FF000000"/>
        <rFont val="Arial Narrow"/>
        <family val="2"/>
      </rPr>
      <t xml:space="preserve"> juegos</t>
    </r>
  </si>
  <si>
    <r>
      <rPr>
        <sz val="10"/>
        <color rgb="FF000000"/>
        <rFont val="Arial Narrow"/>
        <family val="2"/>
      </rPr>
      <t>Botella de tinta de color cyan, marca EPSON L</t>
    </r>
    <r>
      <rPr>
        <sz val="10"/>
        <color rgb="FF000000"/>
        <rFont val="Century Schoolbook"/>
        <family val="1"/>
      </rPr>
      <t>6171</t>
    </r>
  </si>
  <si>
    <r>
      <rPr>
        <sz val="10"/>
        <color rgb="FF000000"/>
        <rFont val="Arial Narrow"/>
        <family val="2"/>
      </rPr>
      <t>Botella de tinta de color amarillo, marca EPSON L</t>
    </r>
    <r>
      <rPr>
        <sz val="10"/>
        <color rgb="FF000000"/>
        <rFont val="Century Schoolbook"/>
        <family val="1"/>
      </rPr>
      <t>6171</t>
    </r>
  </si>
  <si>
    <r>
      <rPr>
        <sz val="10"/>
        <color rgb="FF000000"/>
        <rFont val="Arial Narrow"/>
        <family val="2"/>
      </rPr>
      <t>Botella de tinta de color negro, marca EPSON L</t>
    </r>
    <r>
      <rPr>
        <sz val="10"/>
        <color rgb="FF000000"/>
        <rFont val="Century Schoolbook"/>
        <family val="1"/>
      </rPr>
      <t>6171</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</si>
  <si>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</si>
  <si>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Jabón de tocador liquido con válvula </t>
    </r>
    <r>
      <rPr>
        <sz val="10"/>
        <color rgb="FF000000"/>
        <rFont val="Century Schoolbook"/>
        <family val="1"/>
      </rPr>
      <t>1000</t>
    </r>
    <r>
      <rPr>
        <sz val="10"/>
        <color rgb="FF000000"/>
        <rFont val="Arial Narrow"/>
        <family val="2"/>
      </rPr>
      <t xml:space="preserve"> ml.</t>
    </r>
  </si>
  <si>
    <r>
      <rPr>
        <sz val="10"/>
        <color rgb="FF000000"/>
        <rFont val="Arial Narrow"/>
        <family val="2"/>
      </rPr>
      <t xml:space="preserve">Guantes de caucho No. </t>
    </r>
    <r>
      <rPr>
        <sz val="10"/>
        <color rgb="FF000000"/>
        <rFont val="Century Schoolbook"/>
        <family val="1"/>
      </rPr>
      <t>9</t>
    </r>
    <r>
      <rPr>
        <sz val="10"/>
        <color rgb="FF000000"/>
        <rFont val="Arial Narrow"/>
        <family val="2"/>
      </rPr>
      <t xml:space="preserve"> bicolor</t>
    </r>
  </si>
  <si>
    <t>Desinfectante amonio cuaternario galón</t>
  </si>
  <si>
    <r>
      <rPr>
        <sz val="10"/>
        <color rgb="FF000000"/>
        <rFont val="Arial Narrow"/>
        <family val="2"/>
      </rPr>
      <t xml:space="preserve">Trapeador redondo de </t>
    </r>
    <r>
      <rPr>
        <sz val="10"/>
        <color rgb="FF000000"/>
        <rFont val="Century Schoolbook"/>
        <family val="1"/>
      </rPr>
      <t>24 -30</t>
    </r>
    <r>
      <rPr>
        <sz val="10"/>
        <color rgb="FF000000"/>
        <rFont val="Arial Narrow"/>
        <family val="2"/>
      </rPr>
      <t xml:space="preserve"> cm.</t>
    </r>
  </si>
  <si>
    <t xml:space="preserve">Recogedor de basura </t>
  </si>
  <si>
    <r>
      <rPr>
        <sz val="10"/>
        <color rgb="FF000000"/>
        <rFont val="Arial Narrow"/>
        <family val="2"/>
      </rPr>
      <t xml:space="preserve">Funda de basura doméstica amarillo </t>
    </r>
    <r>
      <rPr>
        <sz val="10"/>
        <color rgb="FF000000"/>
        <rFont val="Century Schoolbook"/>
        <family val="1"/>
      </rPr>
      <t>23 x 28</t>
    </r>
  </si>
  <si>
    <r>
      <rPr>
        <sz val="10"/>
        <color rgb="FF000000"/>
        <rFont val="Arial Narrow"/>
        <family val="2"/>
      </rPr>
      <t xml:space="preserve">Funda de basura uso industrial negra </t>
    </r>
    <r>
      <rPr>
        <sz val="10"/>
        <color rgb="FF000000"/>
        <rFont val="Century Schoolbook"/>
        <family val="1"/>
      </rPr>
      <t>35 x 47</t>
    </r>
  </si>
  <si>
    <r>
      <rPr>
        <sz val="10"/>
        <color rgb="FF000000"/>
        <rFont val="Arial Narrow"/>
        <family val="2"/>
      </rPr>
      <t xml:space="preserve">Set de mopa (mango, base, mopa) de </t>
    </r>
    <r>
      <rPr>
        <sz val="10"/>
        <color rgb="FF000000"/>
        <rFont val="Century Schoolbook"/>
        <family val="1"/>
      </rPr>
      <t xml:space="preserve">46 </t>
    </r>
    <r>
      <rPr>
        <sz val="10"/>
        <color rgb="FF000000"/>
        <rFont val="Arial Narrow"/>
        <family val="2"/>
      </rPr>
      <t>cm.</t>
    </r>
  </si>
  <si>
    <r>
      <rPr>
        <b/>
        <sz val="9"/>
        <color rgb="FF000000"/>
        <rFont val="Century Schoolbook"/>
        <family val="1"/>
      </rPr>
      <t>2.-</t>
    </r>
    <r>
      <rPr>
        <sz val="10"/>
        <color rgb="FF000000"/>
        <rFont val="Arial Narrow"/>
        <family val="2"/>
      </rPr>
      <t xml:space="preserve"> Elaborar Roles de Liquidación de haberes del personal que cesa en sus funciones, previa aplicación de control interno.</t>
    </r>
  </si>
  <si>
    <t>Roles de Liquidación de haberes y/o bonificaciones e indemnizaciones por desvinculación de los Servidores universitarios.</t>
  </si>
  <si>
    <t>N° de roles elaborados de liquidación de haberes personal que cesa en sus funciones.</t>
  </si>
  <si>
    <r>
      <rPr>
        <b/>
        <sz val="9"/>
        <color rgb="FF000000"/>
        <rFont val="Century Schoolbook"/>
        <family val="1"/>
      </rPr>
      <t>1.-</t>
    </r>
    <r>
      <rPr>
        <sz val="10"/>
        <color rgb="FF000000"/>
        <rFont val="Arial Narrow"/>
        <family val="2"/>
      </rPr>
      <t xml:space="preserve"> Controlar previamente la documentación, sumillados por el Jefe de la Sección, para la aplicación en las liquidaciones de haberes.
</t>
    </r>
    <r>
      <rPr>
        <b/>
        <sz val="9"/>
        <color rgb="FF000000"/>
        <rFont val="Century Schoolbook"/>
        <family val="1"/>
      </rPr>
      <t>2.-</t>
    </r>
    <r>
      <rPr>
        <sz val="10"/>
        <color rgb="FF000000"/>
        <rFont val="Arial Narrow"/>
        <family val="2"/>
      </rPr>
      <t xml:space="preserve"> Parametrizar en el Subsistema SPRYN los cambios que sean necesarios para la ejecución de las nóminas.
</t>
    </r>
    <r>
      <rPr>
        <b/>
        <sz val="9"/>
        <color rgb="FF000000"/>
        <rFont val="Century Schoolbook"/>
        <family val="1"/>
      </rPr>
      <t>3.-</t>
    </r>
    <r>
      <rPr>
        <sz val="10"/>
        <color rgb="FF000000"/>
        <rFont val="Arial Narrow"/>
        <family val="2"/>
      </rPr>
      <t xml:space="preserve"> Calcular valores para la elaboración de las liquidaciones en Excel, de acuerdo a las necesidades.
</t>
    </r>
    <r>
      <rPr>
        <b/>
        <sz val="9"/>
        <color rgb="FF000000"/>
        <rFont val="Century Schoolbook"/>
        <family val="1"/>
      </rPr>
      <t>4.-</t>
    </r>
    <r>
      <rPr>
        <sz val="10"/>
        <color rgb="FF000000"/>
        <rFont val="Arial Narrow"/>
        <family val="2"/>
      </rPr>
      <t xml:space="preserve"> Transportar datos de las nóminas en el Subsistema SPRYN y validarlas.
</t>
    </r>
    <r>
      <rPr>
        <b/>
        <sz val="9"/>
        <color rgb="FF000000"/>
        <rFont val="Century Schoolbook"/>
        <family val="1"/>
      </rPr>
      <t>5.-</t>
    </r>
    <r>
      <rPr>
        <sz val="10"/>
        <color rgb="FF000000"/>
        <rFont val="Arial Narrow"/>
        <family val="2"/>
      </rPr>
      <t xml:space="preserve"> Aprobar y generar los cur de pagos de las nóminas por parte del Jefe de la Sección.
</t>
    </r>
    <r>
      <rPr>
        <b/>
        <sz val="9"/>
        <color rgb="FF000000"/>
        <rFont val="Century Schoolbook"/>
        <family val="1"/>
      </rPr>
      <t>6.-</t>
    </r>
    <r>
      <rPr>
        <sz val="10"/>
        <color rgb="FF000000"/>
        <rFont val="Arial Narrow"/>
        <family val="2"/>
      </rPr>
      <t xml:space="preserve"> Reproducir roles, reportes y más documentos que sirven como base legal para la ejecución de la nómina.</t>
    </r>
  </si>
  <si>
    <r>
      <rPr>
        <b/>
        <sz val="9"/>
        <color rgb="FF000000"/>
        <rFont val="Century Schoolbook"/>
        <family val="1"/>
      </rPr>
      <t>1.-</t>
    </r>
    <r>
      <rPr>
        <sz val="10"/>
        <color rgb="FF000000"/>
        <rFont val="Arial Narrow"/>
        <family val="2"/>
      </rPr>
      <t xml:space="preserve"> Reportes de roles de pago por liquidación de haberes.</t>
    </r>
  </si>
  <si>
    <t>* Ing. Dyana Aguilar Rojas,
  Supervisora de Nómina y Remuneraciones
* Ing. Marieliza Cabrera Morocho,
  Analista de Nómina y Remuneraciones
* Ing. David Correa Correa,
  Analista de Nómina y Remuneraciones
* Ing. Patricio Tapia Pesantez,
  Analista de Nómina y Remuneraciones</t>
  </si>
  <si>
    <r>
      <rPr>
        <sz val="10"/>
        <color rgb="FF000000"/>
        <rFont val="Arial Narrow"/>
        <family val="2"/>
      </rPr>
      <t>Resmas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</si>
  <si>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Papel continuo bond </t>
    </r>
    <r>
      <rPr>
        <sz val="10"/>
        <color rgb="FF000000"/>
        <rFont val="Century Schoolbook"/>
        <family val="1"/>
      </rPr>
      <t>901 - 1</t>
    </r>
    <r>
      <rPr>
        <sz val="10"/>
        <color rgb="FF000000"/>
        <rFont val="Arial Narrow"/>
        <family val="2"/>
      </rPr>
      <t xml:space="preserve">p - </t>
    </r>
    <r>
      <rPr>
        <sz val="10"/>
        <color rgb="FF000000"/>
        <rFont val="Century Schoolbook"/>
        <family val="1"/>
      </rPr>
      <t>1400</t>
    </r>
    <r>
      <rPr>
        <sz val="10"/>
        <color rgb="FF000000"/>
        <rFont val="Arial Narrow"/>
        <family val="2"/>
      </rPr>
      <t xml:space="preserve"> hojas</t>
    </r>
  </si>
  <si>
    <r>
      <rPr>
        <sz val="10"/>
        <color rgb="FF000000"/>
        <rFont val="Arial Narrow"/>
        <family val="2"/>
      </rPr>
      <t xml:space="preserve">Papel continuo bond </t>
    </r>
    <r>
      <rPr>
        <sz val="10"/>
        <color rgb="FF000000"/>
        <rFont val="Century Schoolbook"/>
        <family val="1"/>
      </rPr>
      <t>901 - 2</t>
    </r>
    <r>
      <rPr>
        <sz val="10"/>
        <color rgb="FF000000"/>
        <rFont val="Arial Narrow"/>
        <family val="2"/>
      </rPr>
      <t xml:space="preserve">p - </t>
    </r>
    <r>
      <rPr>
        <sz val="10"/>
        <color rgb="FF000000"/>
        <rFont val="Century Schoolbook"/>
        <family val="1"/>
      </rPr>
      <t>550</t>
    </r>
    <r>
      <rPr>
        <sz val="10"/>
        <color rgb="FF000000"/>
        <rFont val="Arial Narrow"/>
        <family val="2"/>
      </rPr>
      <t xml:space="preserve"> juegos</t>
    </r>
  </si>
  <si>
    <r>
      <rPr>
        <sz val="10"/>
        <color rgb="FF000000"/>
        <rFont val="Arial Narrow"/>
        <family val="2"/>
      </rPr>
      <t>Botella de tinta de color magenta, marca EPSON L</t>
    </r>
    <r>
      <rPr>
        <sz val="10"/>
        <color rgb="FF000000"/>
        <rFont val="Century Schoolbook"/>
        <family val="1"/>
      </rPr>
      <t>6171</t>
    </r>
  </si>
  <si>
    <r>
      <rPr>
        <sz val="10"/>
        <color rgb="FF000000"/>
        <rFont val="Arial Narrow"/>
        <family val="2"/>
      </rPr>
      <t>Botella de tinta de color cyan, marca EPSON L</t>
    </r>
    <r>
      <rPr>
        <sz val="10"/>
        <color rgb="FF000000"/>
        <rFont val="Century Schoolbook"/>
        <family val="1"/>
      </rPr>
      <t>6171</t>
    </r>
  </si>
  <si>
    <r>
      <rPr>
        <sz val="10"/>
        <color rgb="FF000000"/>
        <rFont val="Arial Narrow"/>
        <family val="2"/>
      </rPr>
      <t>Botella de tinta de color negro, marca EPSON L</t>
    </r>
    <r>
      <rPr>
        <sz val="10"/>
        <color rgb="FF000000"/>
        <rFont val="Century Schoolbook"/>
        <family val="1"/>
      </rPr>
      <t>6171</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</si>
  <si>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</si>
  <si>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Jabón de tocador liquido con válvula </t>
    </r>
    <r>
      <rPr>
        <sz val="10"/>
        <color rgb="FF000000"/>
        <rFont val="Century Schoolbook"/>
        <family val="1"/>
      </rPr>
      <t>1000</t>
    </r>
    <r>
      <rPr>
        <sz val="10"/>
        <color rgb="FF000000"/>
        <rFont val="Arial Narrow"/>
        <family val="2"/>
      </rPr>
      <t xml:space="preserve"> ml.</t>
    </r>
  </si>
  <si>
    <r>
      <rPr>
        <sz val="10"/>
        <color rgb="FF000000"/>
        <rFont val="Arial Narrow"/>
        <family val="2"/>
      </rPr>
      <t xml:space="preserve">Guantes de caucho No. </t>
    </r>
    <r>
      <rPr>
        <sz val="10"/>
        <color rgb="FF000000"/>
        <rFont val="Century Schoolbook"/>
        <family val="1"/>
      </rPr>
      <t>9</t>
    </r>
    <r>
      <rPr>
        <sz val="10"/>
        <color rgb="FF000000"/>
        <rFont val="Arial Narrow"/>
        <family val="2"/>
      </rPr>
      <t xml:space="preserve"> bicolor</t>
    </r>
  </si>
  <si>
    <r>
      <rPr>
        <sz val="10"/>
        <color rgb="FF000000"/>
        <rFont val="Arial Narrow"/>
        <family val="2"/>
      </rPr>
      <t xml:space="preserve">Funda de basura uso industrial negra </t>
    </r>
    <r>
      <rPr>
        <sz val="10"/>
        <color rgb="FF000000"/>
        <rFont val="Century Schoolbook"/>
        <family val="1"/>
      </rPr>
      <t>35 x 47</t>
    </r>
  </si>
  <si>
    <r>
      <rPr>
        <sz val="10"/>
        <color rgb="FF000000"/>
        <rFont val="Arial Narrow"/>
        <family val="2"/>
      </rPr>
      <t xml:space="preserve">Funda de basura doméstica amarillo </t>
    </r>
    <r>
      <rPr>
        <sz val="10"/>
        <color rgb="FF000000"/>
        <rFont val="Century Schoolbook"/>
        <family val="1"/>
      </rPr>
      <t>23 x 28</t>
    </r>
  </si>
  <si>
    <r>
      <rPr>
        <b/>
        <sz val="9"/>
        <color rgb="FF000000"/>
        <rFont val="Century Schoolbook"/>
        <family val="1"/>
      </rPr>
      <t>3.-</t>
    </r>
    <r>
      <rPr>
        <sz val="10"/>
        <color rgb="FF000000"/>
        <rFont val="Arial Narrow"/>
        <family val="2"/>
      </rPr>
      <t xml:space="preserve"> Elaborar Reformas Web centralizadas y/o descentralizadas.</t>
    </r>
  </si>
  <si>
    <t>Reformas web centralizadas y/o descentralizadas, elaboradas.</t>
  </si>
  <si>
    <t>N° de reformas web centralizadas y/o descentralizadas elaboradas.</t>
  </si>
  <si>
    <r>
      <rPr>
        <b/>
        <sz val="9"/>
        <color rgb="FF000000"/>
        <rFont val="Century Schoolbook"/>
        <family val="1"/>
      </rPr>
      <t>1.-</t>
    </r>
    <r>
      <rPr>
        <sz val="10"/>
        <color rgb="FF000000"/>
        <rFont val="Arial Narrow"/>
        <family val="2"/>
      </rPr>
      <t xml:space="preserve"> Revisar previamente los documentos enviados por la Dirección Financiera y las acciones de personal remitidas por la Dirección de Talento Humano, que constituyen la base legal para la aplicación en las reformas web, tanto centralizadas como desconcentradas para la modificación del distributivo institucional registrado en el Subsistema SPRYN del Ministerio de Finanzas. Gestionar la aprobación de las mismas.
</t>
    </r>
    <r>
      <rPr>
        <b/>
        <sz val="9"/>
        <color rgb="FF000000"/>
        <rFont val="Century Schoolbook"/>
        <family val="1"/>
      </rPr>
      <t>2.-</t>
    </r>
    <r>
      <rPr>
        <sz val="10"/>
        <color rgb="FF000000"/>
        <rFont val="Arial Narrow"/>
        <family val="2"/>
      </rPr>
      <t xml:space="preserve"> Elaborar cuadros en el formato emitido por el Ministerio de Finanzas para justificar la disponibilidad presupuestaria y efectuar los movimientos del personal en el distributivo institucional.
</t>
    </r>
    <r>
      <rPr>
        <b/>
        <sz val="9"/>
        <color rgb="FF000000"/>
        <rFont val="Century Schoolbook"/>
        <family val="1"/>
      </rPr>
      <t>3.-</t>
    </r>
    <r>
      <rPr>
        <sz val="10"/>
        <color rgb="FF000000"/>
        <rFont val="Arial Narrow"/>
        <family val="2"/>
      </rPr>
      <t xml:space="preserve"> Elaborar informes en el Subsistema SPRYN para la emisión de la resolución que respaldará la aprobación de las reformas desconcentradas.
</t>
    </r>
    <r>
      <rPr>
        <b/>
        <sz val="9"/>
        <color rgb="FF000000"/>
        <rFont val="Century Schoolbook"/>
        <family val="1"/>
      </rPr>
      <t>4.-</t>
    </r>
    <r>
      <rPr>
        <sz val="10"/>
        <color rgb="FF000000"/>
        <rFont val="Arial Narrow"/>
        <family val="2"/>
      </rPr>
      <t xml:space="preserve"> Consultar vía telefónica al Centro de Servicio del Ministerio de Finanzas sobre varios aspectos relacionados a la aplicación de cambios en las parametrizaciones en el sistema SPRYN.</t>
    </r>
  </si>
  <si>
    <r>
      <rPr>
        <b/>
        <sz val="9"/>
        <color rgb="FF000000"/>
        <rFont val="Century Schoolbook"/>
        <family val="1"/>
      </rPr>
      <t>1.-</t>
    </r>
    <r>
      <rPr>
        <sz val="10"/>
        <color rgb="FF000000"/>
        <rFont val="Arial Narrow"/>
        <family val="2"/>
      </rPr>
      <t xml:space="preserve"> Reportes de reformas web centralizadas y/o desconcentradas.</t>
    </r>
  </si>
  <si>
    <t>* Ing. Luis Feijoo Pogo,
  Jefe de Nómina y Remuneraciones</t>
  </si>
  <si>
    <r>
      <rPr>
        <sz val="10"/>
        <color rgb="FF000000"/>
        <rFont val="Arial Narrow"/>
        <family val="2"/>
      </rPr>
      <t>Resmas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</si>
  <si>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Botella de tinta de color magenta, marca EPSON L</t>
    </r>
    <r>
      <rPr>
        <sz val="10"/>
        <color rgb="FF000000"/>
        <rFont val="Century Schoolbook"/>
        <family val="1"/>
      </rPr>
      <t>6171</t>
    </r>
  </si>
  <si>
    <r>
      <rPr>
        <sz val="10"/>
        <color rgb="FF000000"/>
        <rFont val="Arial Narrow"/>
        <family val="2"/>
      </rPr>
      <t>Botella de tinta de color cyan, marca EPSON L</t>
    </r>
    <r>
      <rPr>
        <sz val="10"/>
        <color rgb="FF000000"/>
        <rFont val="Century Schoolbook"/>
        <family val="1"/>
      </rPr>
      <t>6171</t>
    </r>
  </si>
  <si>
    <r>
      <rPr>
        <sz val="10"/>
        <color rgb="FF000000"/>
        <rFont val="Arial Narrow"/>
        <family val="2"/>
      </rPr>
      <t>Botella de tinta de color negro, marca EPSON L</t>
    </r>
    <r>
      <rPr>
        <sz val="10"/>
        <color rgb="FF000000"/>
        <rFont val="Century Schoolbook"/>
        <family val="1"/>
      </rPr>
      <t>6171</t>
    </r>
  </si>
  <si>
    <r>
      <rPr>
        <b/>
        <sz val="9"/>
        <color rgb="FF000000"/>
        <rFont val="Century Schoolbook"/>
        <family val="1"/>
      </rPr>
      <t>4.-</t>
    </r>
    <r>
      <rPr>
        <sz val="10"/>
        <color rgb="FF000000"/>
        <rFont val="Arial Narrow"/>
        <family val="2"/>
      </rPr>
      <t xml:space="preserve"> Elaborar cuadre de sueldos y aportaciones de los servidores universitarios entre el subsistema de nóminas del ente rector de las Finanzas Públicas y el IESS.</t>
    </r>
  </si>
  <si>
    <t>Cuadre de sueldos y aportaciones de los servidores universitarios entre el subsistema de nóminas del ente rector de las Finanzas Públicas y el IESS, elaborado.</t>
  </si>
  <si>
    <t>N° de cuadres mensuales de sueldos y aportaciones de los servidores universitarios elaborados.</t>
  </si>
  <si>
    <r>
      <rPr>
        <b/>
        <sz val="9"/>
        <color rgb="FF000000"/>
        <rFont val="Century Schoolbook"/>
        <family val="1"/>
      </rPr>
      <t>1.-</t>
    </r>
    <r>
      <rPr>
        <sz val="10"/>
        <color rgb="FF000000"/>
        <rFont val="Arial Narrow"/>
        <family val="2"/>
      </rPr>
      <t xml:space="preserve"> Recopilar información del pago de nóminas en el Subsistema SPRYN, para revisar montos de aportes enviados al IESS.
</t>
    </r>
    <r>
      <rPr>
        <b/>
        <sz val="9"/>
        <color rgb="FF000000"/>
        <rFont val="Century Schoolbook"/>
        <family val="1"/>
      </rPr>
      <t>2.-</t>
    </r>
    <r>
      <rPr>
        <sz val="10"/>
        <color rgb="FF000000"/>
        <rFont val="Arial Narrow"/>
        <family val="2"/>
      </rPr>
      <t xml:space="preserve"> Controlar previamente los monos de sueldos registrados en el IESS frente a los cancelados por la institución a través del Subsistema SPRYN.
</t>
    </r>
    <r>
      <rPr>
        <b/>
        <sz val="9"/>
        <color rgb="FF000000"/>
        <rFont val="Century Schoolbook"/>
        <family val="1"/>
      </rPr>
      <t>3.-</t>
    </r>
    <r>
      <rPr>
        <sz val="10"/>
        <color rgb="FF000000"/>
        <rFont val="Arial Narrow"/>
        <family val="2"/>
      </rPr>
      <t xml:space="preserve"> Imprimir planillas generadas en el IESS para elaborar el reporte de cuadre de aportaciones por régimen laboral.
</t>
    </r>
    <r>
      <rPr>
        <b/>
        <sz val="9"/>
        <color rgb="FF000000"/>
        <rFont val="Century Schoolbook"/>
        <family val="1"/>
      </rPr>
      <t>4.-</t>
    </r>
    <r>
      <rPr>
        <sz val="10"/>
        <color rgb="FF000000"/>
        <rFont val="Arial Narrow"/>
        <family val="2"/>
      </rPr>
      <t xml:space="preserve"> Elaborar el reporte mensual del cuadre de aportes al IESS.</t>
    </r>
  </si>
  <si>
    <r>
      <rPr>
        <b/>
        <sz val="9"/>
        <color rgb="FF000000"/>
        <rFont val="Century Schoolbook"/>
        <family val="1"/>
      </rPr>
      <t>1.-</t>
    </r>
    <r>
      <rPr>
        <sz val="10"/>
        <color rgb="FF000000"/>
        <rFont val="Arial Narrow"/>
        <family val="2"/>
      </rPr>
      <t xml:space="preserve"> Reportes de cuadre de sueldos y aportes de los servidores universitarios entre el subsistema SPRYN del Ministerio de Finanzas y el IESS.</t>
    </r>
  </si>
  <si>
    <t>* Ing. Luis Feijoo Pogo,
  Jefe de Nómina y Remuneraciones
* Ing. Marieliza Cabrera Morocho.
   Analista de Nómina y Remuneraciones</t>
  </si>
  <si>
    <r>
      <rPr>
        <sz val="10"/>
        <color rgb="FF000000"/>
        <rFont val="Arial Narrow"/>
        <family val="2"/>
      </rPr>
      <t>Resmas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</si>
  <si>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Botella de tinta de color magenta, marca EPSON L</t>
    </r>
    <r>
      <rPr>
        <sz val="10"/>
        <color rgb="FF000000"/>
        <rFont val="Century Schoolbook"/>
        <family val="1"/>
      </rPr>
      <t>6171</t>
    </r>
  </si>
  <si>
    <r>
      <rPr>
        <sz val="10"/>
        <color rgb="FF000000"/>
        <rFont val="Arial Narrow"/>
        <family val="2"/>
      </rPr>
      <t>Botella de tinta de color negro, marca EPSON L</t>
    </r>
    <r>
      <rPr>
        <sz val="10"/>
        <color rgb="FF000000"/>
        <rFont val="Century Schoolbook"/>
        <family val="1"/>
      </rPr>
      <t>6171</t>
    </r>
  </si>
  <si>
    <r>
      <rPr>
        <b/>
        <sz val="9"/>
        <color rgb="FF000000"/>
        <rFont val="Century Schoolbook"/>
        <family val="1"/>
      </rPr>
      <t>5.-</t>
    </r>
    <r>
      <rPr>
        <sz val="10"/>
        <color rgb="FF000000"/>
        <rFont val="Arial Narrow"/>
        <family val="2"/>
      </rPr>
      <t xml:space="preserve"> Emitir información del literal c) del Art.</t>
    </r>
    <r>
      <rPr>
        <sz val="10"/>
        <color rgb="FF000000"/>
        <rFont val="Century Schoolbook"/>
        <family val="1"/>
      </rPr>
      <t>7</t>
    </r>
    <r>
      <rPr>
        <sz val="10"/>
        <color rgb="FF000000"/>
        <rFont val="Arial Narrow"/>
        <family val="2"/>
      </rPr>
      <t xml:space="preserve"> de la Ley Orgánica de Transparencia y Acceso de Información Pública.</t>
    </r>
  </si>
  <si>
    <r>
      <rPr>
        <sz val="10"/>
        <color rgb="FF000000"/>
        <rFont val="Arial Narrow"/>
        <family val="2"/>
      </rPr>
      <t xml:space="preserve">Información del literal c) del Art. </t>
    </r>
    <r>
      <rPr>
        <sz val="10"/>
        <color rgb="FF000000"/>
        <rFont val="Century Schoolbook"/>
        <family val="1"/>
      </rPr>
      <t>7</t>
    </r>
    <r>
      <rPr>
        <sz val="10"/>
        <color rgb="FF000000"/>
        <rFont val="Arial Narrow"/>
        <family val="2"/>
      </rPr>
      <t xml:space="preserve"> de la Ley Orgánica de Transparencia y Acceso de Información Pública, emitida.</t>
    </r>
  </si>
  <si>
    <r>
      <rPr>
        <sz val="10"/>
        <color rgb="FF000000"/>
        <rFont val="Arial Narrow"/>
        <family val="2"/>
      </rPr>
      <t>N° de plantillas mensuales con la información del literal c) del Art.</t>
    </r>
    <r>
      <rPr>
        <sz val="10"/>
        <color rgb="FF000000"/>
        <rFont val="Century Schoolbook"/>
        <family val="1"/>
      </rPr>
      <t>7</t>
    </r>
    <r>
      <rPr>
        <sz val="10"/>
        <color rgb="FF000000"/>
        <rFont val="Arial Narrow"/>
        <family val="2"/>
      </rPr>
      <t xml:space="preserve"> de la LOTAIP, entregadas oportunamente.</t>
    </r>
  </si>
  <si>
    <r>
      <rPr>
        <b/>
        <sz val="9"/>
        <color rgb="FF000000"/>
        <rFont val="Century Schoolbook"/>
        <family val="1"/>
      </rPr>
      <t>1.-</t>
    </r>
    <r>
      <rPr>
        <sz val="10"/>
        <color rgb="FF000000"/>
        <rFont val="Arial Narrow"/>
        <family val="2"/>
      </rPr>
      <t xml:space="preserve"> Bajar el distributivo registrado en el Subsistema SPRYN con corte al último movimiento del mes que se va a reportar.
</t>
    </r>
    <r>
      <rPr>
        <b/>
        <sz val="9"/>
        <color rgb="FF000000"/>
        <rFont val="Century Schoolbook"/>
        <family val="1"/>
      </rPr>
      <t>2.-</t>
    </r>
    <r>
      <rPr>
        <sz val="10"/>
        <color rgb="FF000000"/>
        <rFont val="Arial Narrow"/>
        <family val="2"/>
      </rPr>
      <t xml:space="preserve"> Migrar la información de nombres y sueldos constantes en el distributivo a las plantillas descargadas de la página web de la Defensoría del Pueblo.
</t>
    </r>
    <r>
      <rPr>
        <b/>
        <sz val="9"/>
        <color rgb="FF000000"/>
        <rFont val="Century Schoolbook"/>
        <family val="1"/>
      </rPr>
      <t>3.-</t>
    </r>
    <r>
      <rPr>
        <sz val="10"/>
        <color rgb="FF000000"/>
        <rFont val="Arial Narrow"/>
        <family val="2"/>
      </rPr>
      <t xml:space="preserve"> Ejecutar el control previo de los montos totales en remuneraciones canceladas por la institución a través del Subsistema SPRYN frente a lo descargado en el distributivo institucional.
</t>
    </r>
    <r>
      <rPr>
        <b/>
        <sz val="9"/>
        <color rgb="FF000000"/>
        <rFont val="Century Schoolbook"/>
        <family val="1"/>
      </rPr>
      <t>4.-</t>
    </r>
    <r>
      <rPr>
        <sz val="10"/>
        <color rgb="FF000000"/>
        <rFont val="Arial Narrow"/>
        <family val="2"/>
      </rPr>
      <t xml:space="preserve"> Emitir la plantilla mensual para la entrega respectiva.</t>
    </r>
  </si>
  <si>
    <r>
      <rPr>
        <b/>
        <sz val="9"/>
        <color rgb="FF000000"/>
        <rFont val="Century Schoolbook"/>
        <family val="1"/>
      </rPr>
      <t>1.-</t>
    </r>
    <r>
      <rPr>
        <sz val="10"/>
        <color rgb="FF000000"/>
        <rFont val="Arial Narrow"/>
        <family val="2"/>
      </rPr>
      <t xml:space="preserve"> Reportes de entrega de plantillas del literal c).</t>
    </r>
  </si>
  <si>
    <t>* Ing. Luis Feijoo Pogo,
  Jefe de Nómina y Remuneraciones
* Ing. Patricio Tapia Pesantez.
  Analista de Nómina y Remuneraciones</t>
  </si>
  <si>
    <r>
      <rPr>
        <sz val="10"/>
        <color rgb="FF000000"/>
        <rFont val="Arial Narrow"/>
        <family val="2"/>
      </rPr>
      <t>Resmas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</si>
  <si>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Botella de tinta de color amarillo, marca EPSON L</t>
    </r>
    <r>
      <rPr>
        <sz val="10"/>
        <color rgb="FF000000"/>
        <rFont val="Century Schoolbook"/>
        <family val="1"/>
      </rPr>
      <t>6171</t>
    </r>
  </si>
  <si>
    <r>
      <rPr>
        <sz val="10"/>
        <color rgb="FF000000"/>
        <rFont val="Arial Narrow"/>
        <family val="2"/>
      </rPr>
      <t>Botella de tinta de color negro, marca EPSON L</t>
    </r>
    <r>
      <rPr>
        <sz val="10"/>
        <color rgb="FF000000"/>
        <rFont val="Century Schoolbook"/>
        <family val="1"/>
      </rPr>
      <t>6171</t>
    </r>
  </si>
  <si>
    <r>
      <rPr>
        <b/>
        <sz val="9"/>
        <color rgb="FF000000"/>
        <rFont val="Century Schoolbook"/>
        <family val="1"/>
      </rPr>
      <t>6.-</t>
    </r>
    <r>
      <rPr>
        <sz val="10"/>
        <color rgb="FF000000"/>
        <rFont val="Arial Narrow"/>
        <family val="2"/>
      </rPr>
      <t xml:space="preserve"> Entregar la Planificación Operativa Anual y Evaluación de la Planificación Operativa Anual.</t>
    </r>
  </si>
  <si>
    <t>N° de Planificaciones y Evaluaciones del POA entregadas oportunamente.</t>
  </si>
  <si>
    <r>
      <rPr>
        <b/>
        <sz val="9"/>
        <color rgb="FF000000"/>
        <rFont val="Century Schoolbook"/>
        <family val="1"/>
      </rPr>
      <t>1.-</t>
    </r>
    <r>
      <rPr>
        <sz val="10"/>
        <color rgb="FF000000"/>
        <rFont val="Arial Narrow"/>
        <family val="2"/>
      </rPr>
      <t xml:space="preserve"> Revisar la normativa y metodología emitida por la Dirección de Planificación para la elaboración del POA.
</t>
    </r>
    <r>
      <rPr>
        <b/>
        <sz val="9"/>
        <color rgb="FF000000"/>
        <rFont val="Century Schoolbook"/>
        <family val="1"/>
      </rPr>
      <t>2.-</t>
    </r>
    <r>
      <rPr>
        <sz val="10"/>
        <color rgb="FF000000"/>
        <rFont val="Arial Narrow"/>
        <family val="2"/>
      </rPr>
      <t xml:space="preserve"> Cuantificar las metas que se programan alcanzar en el primer y segundo semestre.
</t>
    </r>
    <r>
      <rPr>
        <b/>
        <sz val="9"/>
        <color rgb="FF000000"/>
        <rFont val="Century Schoolbook"/>
        <family val="1"/>
      </rPr>
      <t>3.-</t>
    </r>
    <r>
      <rPr>
        <sz val="10"/>
        <color rgb="FF000000"/>
        <rFont val="Arial Narrow"/>
        <family val="2"/>
      </rPr>
      <t xml:space="preserve"> Describir las actividades a realizarse en cada meta.
</t>
    </r>
    <r>
      <rPr>
        <b/>
        <sz val="9"/>
        <color rgb="FF000000"/>
        <rFont val="Century Schoolbook"/>
        <family val="1"/>
      </rPr>
      <t>4.-</t>
    </r>
    <r>
      <rPr>
        <sz val="10"/>
        <color rgb="FF000000"/>
        <rFont val="Arial Narrow"/>
        <family val="2"/>
      </rPr>
      <t xml:space="preserve"> Establecer el material o insumos que serán necesarios para el desarrollo de cada meta.
</t>
    </r>
    <r>
      <rPr>
        <b/>
        <sz val="9"/>
        <color rgb="FF000000"/>
        <rFont val="Century Schoolbook"/>
        <family val="1"/>
      </rPr>
      <t>5.-</t>
    </r>
    <r>
      <rPr>
        <sz val="10"/>
        <color rgb="FF000000"/>
        <rFont val="Arial Narrow"/>
        <family val="2"/>
      </rPr>
      <t xml:space="preserve"> Obtener precios actuales de los materiales para establecer el monto presupuestado o estimado del gasto en el que se incurrirá por cada meta.
</t>
    </r>
    <r>
      <rPr>
        <b/>
        <sz val="9"/>
        <color rgb="FF000000"/>
        <rFont val="Century Schoolbook"/>
        <family val="1"/>
      </rPr>
      <t>6.-</t>
    </r>
    <r>
      <rPr>
        <sz val="10"/>
        <color rgb="FF000000"/>
        <rFont val="Arial Narrow"/>
        <family val="2"/>
      </rPr>
      <t xml:space="preserve"> Aplicar montos de gasto en compra de materiales a cada partida presupuestaria por meta.</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</si>
  <si>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10"/>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10"/>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</si>
  <si>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 Ing. Luis Feijoo Pogo,
  Jefe de Nómina y Remuneraciones
* Ing. Marieliza Cabrera Morocho,
  Analista de Nómina y Remuneraciones
* Lcda. María Espinoza Bajaña,
  Analista de Nómina y Remuneraciones</t>
  </si>
  <si>
    <r>
      <rPr>
        <sz val="10"/>
        <color rgb="FF000000"/>
        <rFont val="Arial Narrow"/>
        <family val="2"/>
      </rPr>
      <t>Resmas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</si>
  <si>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Botella de tinta de color amarillo, marca EPSON L</t>
    </r>
    <r>
      <rPr>
        <sz val="10"/>
        <color rgb="FF000000"/>
        <rFont val="Century Schoolbook"/>
        <family val="1"/>
      </rPr>
      <t>6171</t>
    </r>
  </si>
  <si>
    <r>
      <rPr>
        <sz val="10"/>
        <color rgb="FF000000"/>
        <rFont val="Arial Narrow"/>
        <family val="2"/>
      </rPr>
      <t>Botella de tinta de color negro, marca EPSON L</t>
    </r>
    <r>
      <rPr>
        <sz val="10"/>
        <color rgb="FF000000"/>
        <rFont val="Century Schoolbook"/>
        <family val="1"/>
      </rPr>
      <t>6171</t>
    </r>
  </si>
  <si>
    <r>
      <rPr>
        <sz val="10"/>
        <color rgb="FF000000"/>
        <rFont val="Arial Narrow"/>
        <family val="2"/>
      </rPr>
      <t xml:space="preserve">Funda de basura doméstica amarillo </t>
    </r>
    <r>
      <rPr>
        <sz val="10"/>
        <color rgb="FF000000"/>
        <rFont val="Century Schoolbook"/>
        <family val="1"/>
      </rPr>
      <t>23 x 28</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</si>
  <si>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</si>
  <si>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Jabón de tocador liquido con válvula </t>
    </r>
    <r>
      <rPr>
        <sz val="10"/>
        <color rgb="FF000000"/>
        <rFont val="Century Schoolbook"/>
        <family val="1"/>
      </rPr>
      <t>1000</t>
    </r>
    <r>
      <rPr>
        <sz val="10"/>
        <color rgb="FF000000"/>
        <rFont val="Arial Narrow"/>
        <family val="2"/>
      </rPr>
      <t xml:space="preserve"> ml.</t>
    </r>
  </si>
  <si>
    <r>
      <rPr>
        <sz val="10"/>
        <color rgb="FF000000"/>
        <rFont val="Arial Narrow"/>
        <family val="2"/>
      </rPr>
      <t xml:space="preserve">Funda de basura uso industrial negra </t>
    </r>
    <r>
      <rPr>
        <sz val="10"/>
        <color rgb="FF000000"/>
        <rFont val="Century Schoolbook"/>
        <family val="1"/>
      </rPr>
      <t>35 x 47</t>
    </r>
  </si>
  <si>
    <r>
      <rPr>
        <b/>
        <sz val="9"/>
        <color rgb="FF000000"/>
        <rFont val="Century Schoolbook"/>
        <family val="1"/>
      </rPr>
      <t>7.-</t>
    </r>
    <r>
      <rPr>
        <sz val="10"/>
        <color rgb="FF000000"/>
        <rFont val="Arial Narrow"/>
        <family val="2"/>
      </rPr>
      <t xml:space="preserve"> Organizar el Archivo de Gestión.</t>
    </r>
  </si>
  <si>
    <t>N° de cajas donde reposa la documentación de la unidad registrada en el inventario documental.</t>
  </si>
  <si>
    <r>
      <rPr>
        <b/>
        <sz val="9"/>
        <color rgb="FF000000"/>
        <rFont val="Century Schoolbook"/>
        <family val="1"/>
      </rPr>
      <t>1.-</t>
    </r>
    <r>
      <rPr>
        <sz val="10"/>
        <color rgb="FF000000"/>
        <rFont val="Arial Narrow"/>
        <family val="2"/>
      </rPr>
      <t xml:space="preserve"> Revisar la normativa vigente para la organización del archivo de la Sección.
</t>
    </r>
    <r>
      <rPr>
        <b/>
        <sz val="9"/>
        <color rgb="FF000000"/>
        <rFont val="Century Schoolbook"/>
        <family val="1"/>
      </rPr>
      <t>2.-</t>
    </r>
    <r>
      <rPr>
        <sz val="10"/>
        <color rgb="FF000000"/>
        <rFont val="Arial Narrow"/>
        <family val="2"/>
      </rPr>
      <t xml:space="preserve"> Recopilar los documentos que contendrán las carpetas destinadas a cada cajas.
</t>
    </r>
    <r>
      <rPr>
        <b/>
        <sz val="9"/>
        <color rgb="FF000000"/>
        <rFont val="Century Schoolbook"/>
        <family val="1"/>
      </rPr>
      <t>3.-</t>
    </r>
    <r>
      <rPr>
        <sz val="10"/>
        <color rgb="FF000000"/>
        <rFont val="Arial Narrow"/>
        <family val="2"/>
      </rPr>
      <t xml:space="preserve"> Entregar el inventario documental de la Sección.</t>
    </r>
  </si>
  <si>
    <r>
      <rPr>
        <b/>
        <sz val="9"/>
        <color rgb="FF000000"/>
        <rFont val="Century Schoolbook"/>
        <family val="1"/>
      </rPr>
      <t>1.-</t>
    </r>
    <r>
      <rPr>
        <sz val="10"/>
        <color rgb="FF000000"/>
        <rFont val="Arial Narrow"/>
        <family val="2"/>
      </rPr>
      <t xml:space="preserve"> Inventario Documental.</t>
    </r>
  </si>
  <si>
    <t>* Ing. Luis Feijoo Pogo,
  Jefe de Nómina y Remuneraciones
* Ing. Dyana Aguilar Rojas,
  Supervisora de Nómina y Remuneraciones
* Ing. Marieliza Cabrera Morocho,
  Analista de Nómina y Remuneraciones
* Ing. David Correa Carreño,
  Analista de Nómina y Remuneraciones
* Lcda. María Espinoza Bajaña,
  Analista de Nómina y Remuneraciones
* Ing. Patricio Tapia Pesantez,
  Analista de Nómina y Remuneraciones</t>
  </si>
  <si>
    <r>
      <rPr>
        <sz val="10"/>
        <color rgb="FF000000"/>
        <rFont val="Arial Narrow"/>
        <family val="2"/>
      </rPr>
      <t xml:space="preserve">Archivador de cartón plegable lomo </t>
    </r>
    <r>
      <rPr>
        <sz val="10"/>
        <color rgb="FF000000"/>
        <rFont val="Century Schoolbook"/>
        <family val="1"/>
      </rPr>
      <t>16</t>
    </r>
    <r>
      <rPr>
        <sz val="10"/>
        <color rgb="FF000000"/>
        <rFont val="Arial Narrow"/>
        <family val="2"/>
      </rPr>
      <t xml:space="preserve"> cms No. </t>
    </r>
    <r>
      <rPr>
        <sz val="10"/>
        <color rgb="FF000000"/>
        <rFont val="Century Schoolbook"/>
        <family val="1"/>
      </rPr>
      <t>3</t>
    </r>
  </si>
  <si>
    <r>
      <rPr>
        <sz val="10"/>
        <color rgb="FF000000"/>
        <rFont val="Arial Narrow"/>
        <family val="2"/>
      </rPr>
      <t xml:space="preserve">Jabón de tocador liquido con válvula </t>
    </r>
    <r>
      <rPr>
        <sz val="10"/>
        <color rgb="FF000000"/>
        <rFont val="Century Schoolbook"/>
        <family val="1"/>
      </rPr>
      <t>1000</t>
    </r>
    <r>
      <rPr>
        <sz val="10"/>
        <color rgb="FF000000"/>
        <rFont val="Arial Narrow"/>
        <family val="2"/>
      </rPr>
      <t xml:space="preserve"> ml.</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</si>
  <si>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</si>
  <si>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t>UNIDAD DE COACTIVAS</t>
  </si>
  <si>
    <r>
      <rPr>
        <b/>
        <sz val="10"/>
        <color rgb="FFFF0000"/>
        <rFont val="Arial Narrow"/>
        <family val="2"/>
      </rPr>
      <t>METAS OPERATIVAS</t>
    </r>
    <r>
      <rPr>
        <b/>
        <sz val="10"/>
        <color rgb="FF000000"/>
        <rFont val="Century Schoolbook"/>
        <family val="1"/>
      </rPr>
      <t xml:space="preserve">
1.-</t>
    </r>
    <r>
      <rPr>
        <sz val="10"/>
        <color rgb="FF000000"/>
        <rFont val="Arial Narrow"/>
        <family val="2"/>
      </rPr>
      <t xml:space="preserve"> Coordinar la emisión de Títulos de Crédito.</t>
    </r>
  </si>
  <si>
    <t>Procedimientos coactivos ejecutados.</t>
  </si>
  <si>
    <t>N° de procedimientos coactivos ejecutados.</t>
  </si>
  <si>
    <r>
      <rPr>
        <b/>
        <sz val="9"/>
        <color rgb="FF000000"/>
        <rFont val="Century Schoolbook"/>
        <family val="1"/>
      </rPr>
      <t>1.-</t>
    </r>
    <r>
      <rPr>
        <sz val="10"/>
        <color rgb="FF000000"/>
        <rFont val="Arial Narrow"/>
        <family val="2"/>
      </rPr>
      <t xml:space="preserve"> Verificar resoluciones de Consejo Universitario para emitir títulos de crédito.
</t>
    </r>
    <r>
      <rPr>
        <b/>
        <sz val="9"/>
        <color rgb="FF000000"/>
        <rFont val="Century Schoolbook"/>
        <family val="1"/>
      </rPr>
      <t>2.-</t>
    </r>
    <r>
      <rPr>
        <sz val="10"/>
        <color rgb="FF000000"/>
        <rFont val="Arial Narrow"/>
        <family val="2"/>
      </rPr>
      <t xml:space="preserve"> Emitir Títulos de Crédito.
</t>
    </r>
    <r>
      <rPr>
        <b/>
        <sz val="9"/>
        <color rgb="FF000000"/>
        <rFont val="Century Schoolbook"/>
        <family val="1"/>
      </rPr>
      <t>3.-</t>
    </r>
    <r>
      <rPr>
        <sz val="10"/>
        <color rgb="FF000000"/>
        <rFont val="Arial Narrow"/>
        <family val="2"/>
      </rPr>
      <t xml:space="preserve"> Emitir ordenes de pago.
</t>
    </r>
    <r>
      <rPr>
        <b/>
        <sz val="9"/>
        <color rgb="FF000000"/>
        <rFont val="Century Schoolbook"/>
        <family val="1"/>
      </rPr>
      <t>4.-</t>
    </r>
    <r>
      <rPr>
        <sz val="10"/>
        <color rgb="FF000000"/>
        <rFont val="Arial Narrow"/>
        <family val="2"/>
      </rPr>
      <t xml:space="preserve"> Emitir Medidas cautelares.</t>
    </r>
  </si>
  <si>
    <r>
      <rPr>
        <b/>
        <sz val="9"/>
        <color rgb="FF000000"/>
        <rFont val="Century Schoolbook"/>
        <family val="1"/>
      </rPr>
      <t>1.-</t>
    </r>
    <r>
      <rPr>
        <sz val="10"/>
        <color rgb="FF000000"/>
        <rFont val="Arial Narrow"/>
        <family val="2"/>
      </rPr>
      <t xml:space="preserve"> Notificaciones realizadas.</t>
    </r>
  </si>
  <si>
    <t>* Ab. Fernanda Rojas Ramírez,
  Jefe de Coactivas</t>
  </si>
  <si>
    <r>
      <rPr>
        <sz val="10"/>
        <color rgb="FF000000"/>
        <rFont val="Arial Narrow"/>
        <family val="2"/>
      </rPr>
      <t xml:space="preserve">Unidad entra en vigencia desde el </t>
    </r>
    <r>
      <rPr>
        <sz val="10"/>
        <color rgb="FF000000"/>
        <rFont val="Century Schoolbook"/>
        <family val="1"/>
      </rPr>
      <t>01</t>
    </r>
    <r>
      <rPr>
        <sz val="10"/>
        <color rgb="FF000000"/>
        <rFont val="Arial Narrow"/>
        <family val="2"/>
      </rPr>
      <t xml:space="preserve"> de enero de </t>
    </r>
    <r>
      <rPr>
        <sz val="10"/>
        <color rgb="FF000000"/>
        <rFont val="Century Schoolbook"/>
        <family val="1"/>
      </rPr>
      <t>2022</t>
    </r>
    <r>
      <rPr>
        <sz val="10"/>
        <color rgb="FF000000"/>
        <rFont val="Arial Narrow"/>
        <family val="2"/>
      </rPr>
      <t>, todavía no hay procesos en esa etapa.</t>
    </r>
  </si>
  <si>
    <r>
      <rPr>
        <b/>
        <sz val="9"/>
        <color rgb="FF000000"/>
        <rFont val="Century Schoolbook"/>
        <family val="1"/>
      </rPr>
      <t>2.-</t>
    </r>
    <r>
      <rPr>
        <sz val="10"/>
        <color rgb="FF000000"/>
        <rFont val="Arial Narrow"/>
        <family val="2"/>
      </rPr>
      <t xml:space="preserve"> Seguimiento de la elaboración del Convenio de Pago.</t>
    </r>
  </si>
  <si>
    <t>Suscripción de convenios de pago gestionada.</t>
  </si>
  <si>
    <t>N° de Convenios de Pago suscritos.</t>
  </si>
  <si>
    <r>
      <rPr>
        <b/>
        <sz val="9"/>
        <color rgb="FF000000"/>
        <rFont val="Century Schoolbook"/>
        <family val="1"/>
      </rPr>
      <t>1.-</t>
    </r>
    <r>
      <rPr>
        <sz val="10"/>
        <color rgb="FF000000"/>
        <rFont val="Arial Narrow"/>
        <family val="2"/>
      </rPr>
      <t xml:space="preserve"> Realizar notificaciones previas a deudores.
</t>
    </r>
    <r>
      <rPr>
        <b/>
        <sz val="9"/>
        <color rgb="FF000000"/>
        <rFont val="Century Schoolbook"/>
        <family val="1"/>
      </rPr>
      <t>2.-</t>
    </r>
    <r>
      <rPr>
        <sz val="10"/>
        <color rgb="FF000000"/>
        <rFont val="Arial Narrow"/>
        <family val="2"/>
      </rPr>
      <t xml:space="preserve"> Coordinar la elaboración de Convenio de Pagos por parte de Procuraduría General.</t>
    </r>
  </si>
  <si>
    <r>
      <rPr>
        <b/>
        <sz val="9"/>
        <color rgb="FF000000"/>
        <rFont val="Century Schoolbook"/>
        <family val="1"/>
      </rPr>
      <t>1.-</t>
    </r>
    <r>
      <rPr>
        <sz val="10"/>
        <color rgb="FF000000"/>
        <rFont val="Arial Narrow"/>
        <family val="2"/>
      </rPr>
      <t xml:space="preserve"> Resolución Administrativa para la elaboración del Convenio de Pago.</t>
    </r>
  </si>
  <si>
    <t>* Ab. Fernanda Rojas Ramírez,
  Jefe de Coactivas
* Abg. Ruth Moscoso Parra,
  Procuradora General</t>
  </si>
  <si>
    <r>
      <rPr>
        <b/>
        <sz val="9"/>
        <color rgb="FF000000"/>
        <rFont val="Century Schoolbook"/>
        <family val="1"/>
      </rPr>
      <t>3.-</t>
    </r>
    <r>
      <rPr>
        <sz val="10"/>
        <color rgb="FF000000"/>
        <rFont val="Arial Narrow"/>
        <family val="2"/>
      </rPr>
      <t xml:space="preserve"> Realizar comunicaciones para emitir medidas cautelares. </t>
    </r>
  </si>
  <si>
    <t>Medidas cautelares ejecutadas.</t>
  </si>
  <si>
    <t>N° de medidas cautelares ejecutadas.</t>
  </si>
  <si>
    <r>
      <rPr>
        <b/>
        <sz val="9"/>
        <color rgb="FF000000"/>
        <rFont val="Century Schoolbook"/>
        <family val="1"/>
      </rPr>
      <t>1.-</t>
    </r>
    <r>
      <rPr>
        <sz val="10"/>
        <color rgb="FF000000"/>
        <rFont val="Arial Narrow"/>
        <family val="2"/>
      </rPr>
      <t xml:space="preserve"> Realizar oficios a entidades como Superintendencia de Economía Popular y Solidaria; Superintendencia de Bancos; Registro de la Propiedad.</t>
    </r>
  </si>
  <si>
    <r>
      <rPr>
        <b/>
        <sz val="9"/>
        <color rgb="FF000000"/>
        <rFont val="Century Schoolbook"/>
        <family val="1"/>
      </rPr>
      <t>1.-</t>
    </r>
    <r>
      <rPr>
        <sz val="10"/>
        <color rgb="FF000000"/>
        <rFont val="Arial Narrow"/>
        <family val="2"/>
      </rPr>
      <t xml:space="preserve"> Oficios para cumplimiento de Medidas cautelares emitidas.</t>
    </r>
  </si>
  <si>
    <r>
      <rPr>
        <sz val="10"/>
        <color rgb="FF000000"/>
        <rFont val="Arial Narrow"/>
        <family val="2"/>
      </rPr>
      <t xml:space="preserve">Unidad entra en vigencia desde el </t>
    </r>
    <r>
      <rPr>
        <sz val="10"/>
        <color rgb="FF000000"/>
        <rFont val="Century Schoolbook"/>
        <family val="1"/>
      </rPr>
      <t>01</t>
    </r>
    <r>
      <rPr>
        <sz val="10"/>
        <color rgb="FF000000"/>
        <rFont val="Arial Narrow"/>
        <family val="2"/>
      </rPr>
      <t xml:space="preserve"> de enero de </t>
    </r>
    <r>
      <rPr>
        <sz val="10"/>
        <color rgb="FF000000"/>
        <rFont val="Century Schoolbook"/>
        <family val="1"/>
      </rPr>
      <t>2022</t>
    </r>
    <r>
      <rPr>
        <sz val="10"/>
        <color rgb="FF000000"/>
        <rFont val="Arial Narrow"/>
        <family val="2"/>
      </rPr>
      <t>, todavía no hay procesos en esa etapa.</t>
    </r>
  </si>
  <si>
    <r>
      <rPr>
        <b/>
        <sz val="9"/>
        <color rgb="FF000000"/>
        <rFont val="Century Schoolbook"/>
        <family val="1"/>
      </rPr>
      <t>4.-</t>
    </r>
    <r>
      <rPr>
        <sz val="10"/>
        <color rgb="FF000000"/>
        <rFont val="Arial Narrow"/>
        <family val="2"/>
      </rPr>
      <t xml:space="preserve"> Coordinar embargos.</t>
    </r>
  </si>
  <si>
    <t>Embargos ejecutados.</t>
  </si>
  <si>
    <t>N° de embargos ejecutados.</t>
  </si>
  <si>
    <r>
      <rPr>
        <b/>
        <sz val="9"/>
        <color rgb="FF000000"/>
        <rFont val="Century Schoolbook"/>
        <family val="1"/>
      </rPr>
      <t>1.-</t>
    </r>
    <r>
      <rPr>
        <sz val="10"/>
        <color rgb="FF000000"/>
        <rFont val="Arial Narrow"/>
        <family val="2"/>
      </rPr>
      <t xml:space="preserve"> Receptar las comunicaciones de organismos externos sobre embargos a cuentas bancarias o bienes muebles o inmuebles del deudor.</t>
    </r>
  </si>
  <si>
    <r>
      <rPr>
        <b/>
        <sz val="9"/>
        <color rgb="FF000000"/>
        <rFont val="Century Schoolbook"/>
        <family val="1"/>
      </rPr>
      <t>1.-</t>
    </r>
    <r>
      <rPr>
        <sz val="10"/>
        <color rgb="FF000000"/>
        <rFont val="Arial Narrow"/>
        <family val="2"/>
      </rPr>
      <t xml:space="preserve"> Comunicaciones de organismos externos por embargos realizados.</t>
    </r>
  </si>
  <si>
    <r>
      <rPr>
        <sz val="10"/>
        <color rgb="FF000000"/>
        <rFont val="Arial Narrow"/>
        <family val="2"/>
      </rPr>
      <t xml:space="preserve">Unidad entra en vigencia desde el </t>
    </r>
    <r>
      <rPr>
        <sz val="10"/>
        <color rgb="FF000000"/>
        <rFont val="Century Schoolbook"/>
        <family val="1"/>
      </rPr>
      <t>01</t>
    </r>
    <r>
      <rPr>
        <sz val="10"/>
        <color rgb="FF000000"/>
        <rFont val="Arial Narrow"/>
        <family val="2"/>
      </rPr>
      <t xml:space="preserve"> de enero de </t>
    </r>
    <r>
      <rPr>
        <sz val="10"/>
        <color rgb="FF000000"/>
        <rFont val="Century Schoolbook"/>
        <family val="1"/>
      </rPr>
      <t>2022</t>
    </r>
    <r>
      <rPr>
        <sz val="10"/>
        <color rgb="FF000000"/>
        <rFont val="Arial Narrow"/>
        <family val="2"/>
      </rPr>
      <t>, todavía no hay procesos en esa etapa.</t>
    </r>
  </si>
  <si>
    <r>
      <rPr>
        <b/>
        <sz val="9"/>
        <color rgb="FF000000"/>
        <rFont val="Century Schoolbook"/>
        <family val="1"/>
      </rPr>
      <t>5.-</t>
    </r>
    <r>
      <rPr>
        <sz val="10"/>
        <color rgb="FF000000"/>
        <rFont val="Arial Narrow"/>
        <family val="2"/>
      </rPr>
      <t xml:space="preserve"> Coordinar la realización de remates.</t>
    </r>
  </si>
  <si>
    <t>Remates ejecutados.</t>
  </si>
  <si>
    <t>N° de remates ejecutados.</t>
  </si>
  <si>
    <r>
      <rPr>
        <b/>
        <sz val="9"/>
        <color rgb="FF000000"/>
        <rFont val="Century Schoolbook"/>
        <family val="1"/>
      </rPr>
      <t>1.-</t>
    </r>
    <r>
      <rPr>
        <sz val="10"/>
        <color rgb="FF000000"/>
        <rFont val="Arial Narrow"/>
        <family val="2"/>
      </rPr>
      <t xml:space="preserve"> Ordenar el remate de bienes embargados.</t>
    </r>
  </si>
  <si>
    <r>
      <rPr>
        <b/>
        <sz val="9"/>
        <color rgb="FF000000"/>
        <rFont val="Century Schoolbook"/>
        <family val="1"/>
      </rPr>
      <t>1.-</t>
    </r>
    <r>
      <rPr>
        <sz val="10"/>
        <color rgb="FF000000"/>
        <rFont val="Arial Narrow"/>
        <family val="2"/>
      </rPr>
      <t xml:space="preserve"> Oficios para cumplimiento de remates ordenados.</t>
    </r>
  </si>
  <si>
    <r>
      <rPr>
        <sz val="10"/>
        <color rgb="FF000000"/>
        <rFont val="Arial Narrow"/>
        <family val="2"/>
      </rPr>
      <t xml:space="preserve">Unidad entra en vigencia desde el </t>
    </r>
    <r>
      <rPr>
        <sz val="10"/>
        <color rgb="FF000000"/>
        <rFont val="Century Schoolbook"/>
        <family val="1"/>
      </rPr>
      <t>01</t>
    </r>
    <r>
      <rPr>
        <sz val="10"/>
        <color rgb="FF000000"/>
        <rFont val="Arial Narrow"/>
        <family val="2"/>
      </rPr>
      <t xml:space="preserve"> de enero de </t>
    </r>
    <r>
      <rPr>
        <sz val="10"/>
        <color rgb="FF000000"/>
        <rFont val="Century Schoolbook"/>
        <family val="1"/>
      </rPr>
      <t>2022</t>
    </r>
    <r>
      <rPr>
        <sz val="10"/>
        <color rgb="FF000000"/>
        <rFont val="Arial Narrow"/>
        <family val="2"/>
      </rPr>
      <t>, todavía no hay procesos en esa etapa.</t>
    </r>
  </si>
  <si>
    <r>
      <rPr>
        <b/>
        <sz val="9"/>
        <color rgb="FF000000"/>
        <rFont val="Century Schoolbook"/>
        <family val="1"/>
      </rPr>
      <t>6.-</t>
    </r>
    <r>
      <rPr>
        <sz val="10"/>
        <color rgb="FF000000"/>
        <rFont val="Arial Narrow"/>
        <family val="2"/>
      </rPr>
      <t xml:space="preserve"> Coordinar las ventas por embargos realizados.</t>
    </r>
  </si>
  <si>
    <t>Ventas directas ejecutadas.</t>
  </si>
  <si>
    <t>N° de Ventas directas ejecutadas.</t>
  </si>
  <si>
    <r>
      <rPr>
        <b/>
        <sz val="9"/>
        <color rgb="FF000000"/>
        <rFont val="Century Schoolbook"/>
        <family val="1"/>
      </rPr>
      <t>1.-</t>
    </r>
    <r>
      <rPr>
        <sz val="10"/>
        <color rgb="FF000000"/>
        <rFont val="Arial Narrow"/>
        <family val="2"/>
      </rPr>
      <t xml:space="preserve"> Coordinar la ejecución de ventas directas.
</t>
    </r>
    <r>
      <rPr>
        <b/>
        <sz val="9"/>
        <color rgb="FF000000"/>
        <rFont val="Century Schoolbook"/>
        <family val="1"/>
      </rPr>
      <t>2.-</t>
    </r>
    <r>
      <rPr>
        <sz val="10"/>
        <color rgb="FF000000"/>
        <rFont val="Arial Narrow"/>
        <family val="2"/>
      </rPr>
      <t xml:space="preserve"> Oficiar si fuere el caso a Organismos externos para la ejecución de la venta.</t>
    </r>
  </si>
  <si>
    <r>
      <rPr>
        <b/>
        <sz val="9"/>
        <color rgb="FF000000"/>
        <rFont val="Century Schoolbook"/>
        <family val="1"/>
      </rPr>
      <t>1.-</t>
    </r>
    <r>
      <rPr>
        <sz val="10"/>
        <color rgb="FF000000"/>
        <rFont val="Arial Narrow"/>
        <family val="2"/>
      </rPr>
      <t xml:space="preserve"> Actas de ventas directas realizadas.</t>
    </r>
  </si>
  <si>
    <r>
      <rPr>
        <sz val="10"/>
        <color rgb="FF000000"/>
        <rFont val="Arial Narrow"/>
        <family val="2"/>
      </rPr>
      <t xml:space="preserve">Unidad entra en vigencia desde el </t>
    </r>
    <r>
      <rPr>
        <sz val="10"/>
        <color rgb="FF000000"/>
        <rFont val="Century Schoolbook"/>
        <family val="1"/>
      </rPr>
      <t>01</t>
    </r>
    <r>
      <rPr>
        <sz val="10"/>
        <color rgb="FF000000"/>
        <rFont val="Arial Narrow"/>
        <family val="2"/>
      </rPr>
      <t xml:space="preserve"> de enero de </t>
    </r>
    <r>
      <rPr>
        <sz val="10"/>
        <color rgb="FF000000"/>
        <rFont val="Century Schoolbook"/>
        <family val="1"/>
      </rPr>
      <t>2022</t>
    </r>
    <r>
      <rPr>
        <sz val="10"/>
        <color rgb="FF000000"/>
        <rFont val="Arial Narrow"/>
        <family val="2"/>
      </rPr>
      <t>, todavía no hay procesos en esa etapa.</t>
    </r>
  </si>
  <si>
    <r>
      <rPr>
        <b/>
        <sz val="9"/>
        <color rgb="FF000000"/>
        <rFont val="Century Schoolbook"/>
        <family val="1"/>
      </rPr>
      <t>7.-</t>
    </r>
    <r>
      <rPr>
        <sz val="10"/>
        <color rgb="FF000000"/>
        <rFont val="Arial Narrow"/>
        <family val="2"/>
      </rPr>
      <t xml:space="preserve"> Realización de la Planificación Operativa Anual. </t>
    </r>
  </si>
  <si>
    <r>
      <rPr>
        <b/>
        <sz val="9"/>
        <color rgb="FF000000"/>
        <rFont val="Century Schoolbook"/>
        <family val="1"/>
      </rPr>
      <t>1.-</t>
    </r>
    <r>
      <rPr>
        <sz val="10"/>
        <color rgb="FF000000"/>
        <rFont val="Arial Narrow"/>
        <family val="2"/>
      </rPr>
      <t xml:space="preserve"> Elaboración de las Planificaciones Operativas Anuales de acuerdo a las directrices emitidas.
</t>
    </r>
    <r>
      <rPr>
        <b/>
        <sz val="9"/>
        <color rgb="FF000000"/>
        <rFont val="Century Schoolbook"/>
        <family val="1"/>
      </rPr>
      <t>2.-</t>
    </r>
    <r>
      <rPr>
        <sz val="10"/>
        <color rgb="FF000000"/>
        <rFont val="Arial Narrow"/>
        <family val="2"/>
      </rPr>
      <t xml:space="preserve"> Efectuar las evaluaciones de las Planificaciones Operativas Anuales.
</t>
    </r>
    <r>
      <rPr>
        <b/>
        <sz val="9"/>
        <color rgb="FF000000"/>
        <rFont val="Century Schoolbook"/>
        <family val="1"/>
      </rPr>
      <t xml:space="preserve">3.- </t>
    </r>
    <r>
      <rPr>
        <sz val="10"/>
        <color rgb="FF000000"/>
        <rFont val="Arial Narrow"/>
        <family val="2"/>
      </rPr>
      <t>Preparación y cargar evidencias del POA en la carpeta asignada a la Unidad.</t>
    </r>
  </si>
  <si>
    <r>
      <rPr>
        <b/>
        <sz val="9"/>
        <color rgb="FF000000"/>
        <rFont val="Century Schoolbook"/>
        <family val="1"/>
      </rPr>
      <t>1.-</t>
    </r>
    <r>
      <rPr>
        <sz val="10"/>
        <color rgb="FF000000"/>
        <rFont val="Arial Narrow"/>
        <family val="2"/>
      </rPr>
      <t xml:space="preserve"> Planificaciones Operativas Anuales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Evaluaciones del Primer Semestre de las Planificaciones Operativas Anuales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Planificaciones Operativas Anuales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Evaluaciones del Segundo Semestre de las Planificaciones Operativas Anuales </t>
    </r>
    <r>
      <rPr>
        <sz val="10"/>
        <color rgb="FF000000"/>
        <rFont val="Century Schoolbook"/>
        <family val="1"/>
      </rPr>
      <t>2022.</t>
    </r>
  </si>
  <si>
    <t>* Ab. Fernanda Rojas Ramírez,
  Jefe de Coactivas
* Ing. Mariela Espinoza Torres,
  Directora Financiera</t>
  </si>
  <si>
    <r>
      <rPr>
        <b/>
        <sz val="9"/>
        <color rgb="FF000000"/>
        <rFont val="Century Schoolbook"/>
        <family val="1"/>
      </rPr>
      <t>8.-</t>
    </r>
    <r>
      <rPr>
        <sz val="10"/>
        <color rgb="FF000000"/>
        <rFont val="Arial Narrow"/>
        <family val="2"/>
      </rPr>
      <t xml:space="preserve"> Realizar el Archivo de la Unidad de Coactivas.</t>
    </r>
  </si>
  <si>
    <r>
      <rPr>
        <b/>
        <sz val="9"/>
        <color rgb="FF000000"/>
        <rFont val="Century Schoolbook"/>
        <family val="1"/>
      </rPr>
      <t>1.-</t>
    </r>
    <r>
      <rPr>
        <sz val="10"/>
        <color rgb="FF000000"/>
        <rFont val="Arial Narrow"/>
        <family val="2"/>
      </rPr>
      <t xml:space="preserve"> Seleccionar la documentación para su archivo correspondiente.
</t>
    </r>
    <r>
      <rPr>
        <b/>
        <sz val="9"/>
        <color rgb="FF000000"/>
        <rFont val="Century Schoolbook"/>
        <family val="1"/>
      </rPr>
      <t>2.-</t>
    </r>
    <r>
      <rPr>
        <sz val="10"/>
        <color rgb="FF000000"/>
        <rFont val="Arial Narrow"/>
        <family val="2"/>
      </rPr>
      <t xml:space="preserve"> Organizar los expedientes.
</t>
    </r>
    <r>
      <rPr>
        <b/>
        <sz val="9"/>
        <color rgb="FF000000"/>
        <rFont val="Century Schoolbook"/>
        <family val="1"/>
      </rPr>
      <t>3.-</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</si>
  <si>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</si>
  <si>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TOTAL PRESUPUESTO ESTIMATIVO DIRECCIÓN FINANCIERA 2022:</t>
  </si>
  <si>
    <t>DIRECCIÓN ADMINISTRATIVA</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</si>
  <si>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Aprobar la Planificación Anual de Contrataciones y sus Reformas.</t>
    </r>
  </si>
  <si>
    <t>Planificación Anual de Contrataciones, aprobada.</t>
  </si>
  <si>
    <t>N° de Planificaciones Anuales de Contrataciones y sus Reformas.</t>
  </si>
  <si>
    <r>
      <rPr>
        <b/>
        <sz val="9"/>
        <color rgb="FF000000"/>
        <rFont val="Century Schoolbook"/>
        <family val="1"/>
      </rPr>
      <t>1.-</t>
    </r>
    <r>
      <rPr>
        <sz val="10"/>
        <color rgb="FF000000"/>
        <rFont val="Arial Narrow"/>
        <family val="2"/>
      </rPr>
      <t xml:space="preserve"> Solicitar a Dirección de Planificación la asignación de techos presupuestarios por dependencias (grupo de gasto, fuente, programa).
</t>
    </r>
    <r>
      <rPr>
        <b/>
        <sz val="9"/>
        <color rgb="FF000000"/>
        <rFont val="Century Schoolbook"/>
        <family val="1"/>
      </rPr>
      <t>2.-</t>
    </r>
    <r>
      <rPr>
        <sz val="10"/>
        <color rgb="FF000000"/>
        <rFont val="Arial Narrow"/>
        <family val="2"/>
      </rPr>
      <t xml:space="preserve"> Efectuar notificación a dependencias y solicitud de detalle de compras a efectuarse con el recurso previamente asignado.
</t>
    </r>
    <r>
      <rPr>
        <b/>
        <sz val="9"/>
        <color rgb="FF000000"/>
        <rFont val="Century Schoolbook"/>
        <family val="1"/>
      </rPr>
      <t>3.-</t>
    </r>
    <r>
      <rPr>
        <sz val="10"/>
        <color rgb="FF000000"/>
        <rFont val="Arial Narrow"/>
        <family val="2"/>
      </rPr>
      <t xml:space="preserve"> Receptar y consolidar propuestas de PAC de dependencias a ser revisadas y analizadas por parte de la Unidad de Compras Públicas.
</t>
    </r>
    <r>
      <rPr>
        <b/>
        <sz val="9"/>
        <color rgb="FF000000"/>
        <rFont val="Century Schoolbook"/>
        <family val="1"/>
      </rPr>
      <t>4.-</t>
    </r>
    <r>
      <rPr>
        <sz val="10"/>
        <color rgb="FF000000"/>
        <rFont val="Arial Narrow"/>
        <family val="2"/>
      </rPr>
      <t xml:space="preserve"> Remitir a la Unidad de Compras Públicas dicho insumo a fin de elaborar el PAC institucional de acuerdo a la normativa expuesta en la LONSCP.
</t>
    </r>
    <r>
      <rPr>
        <b/>
        <sz val="9"/>
        <color rgb="FF000000"/>
        <rFont val="Century Schoolbook"/>
        <family val="1"/>
      </rPr>
      <t>5.-</t>
    </r>
    <r>
      <rPr>
        <sz val="10"/>
        <color rgb="FF000000"/>
        <rFont val="Arial Narrow"/>
        <family val="2"/>
      </rPr>
      <t xml:space="preserve"> Solicitar PAC depurado a la Unidad de Compras Públicas a fin de ser remitido al máximo órgano colegiado de la IES (Consejo Universitario).</t>
    </r>
  </si>
  <si>
    <r>
      <rPr>
        <b/>
        <sz val="9"/>
        <color rgb="FF000000"/>
        <rFont val="Century Schoolbook"/>
        <family val="1"/>
      </rPr>
      <t>1.-</t>
    </r>
    <r>
      <rPr>
        <sz val="10"/>
        <color rgb="FF000000"/>
        <rFont val="Arial Narrow"/>
        <family val="2"/>
      </rPr>
      <t xml:space="preserve"> Resoluciones del PAC inicial y sus reformas.</t>
    </r>
  </si>
  <si>
    <t>* Diana Reinoso Miranda,
  Directora Administrativa
* Juan Merino Gaona,
  Analista Dirección Administrativa
* Diego Pesantez Ochoa,
  Analista Dirección Administrativa</t>
  </si>
  <si>
    <t>FIEL WEB</t>
  </si>
  <si>
    <r>
      <rPr>
        <b/>
        <sz val="9"/>
        <color rgb="FF000000"/>
        <rFont val="Century Schoolbook"/>
        <family val="1"/>
      </rPr>
      <t>2.-</t>
    </r>
    <r>
      <rPr>
        <sz val="10"/>
        <color rgb="FF000000"/>
        <rFont val="Arial Narrow"/>
        <family val="2"/>
      </rPr>
      <t xml:space="preserve"> Gestionar proceso de adquisición de bienes y servicios institucionales.</t>
    </r>
  </si>
  <si>
    <t>Procesos de adquisición de bienes y servicios institucionales, gestionados.</t>
  </si>
  <si>
    <t>N° de Procesos de Contrataciones Públicas despachados.</t>
  </si>
  <si>
    <r>
      <rPr>
        <b/>
        <sz val="9"/>
        <color rgb="FF000000"/>
        <rFont val="Century Schoolbook"/>
        <family val="1"/>
      </rPr>
      <t>1.-</t>
    </r>
    <r>
      <rPr>
        <sz val="10"/>
        <color rgb="FF000000"/>
        <rFont val="Arial Narrow"/>
        <family val="2"/>
      </rPr>
      <t xml:space="preserve"> Remitir circular haciendo conocer las directrices generales y formatos para el inicio de procesos de contratación pública.
</t>
    </r>
    <r>
      <rPr>
        <b/>
        <sz val="9"/>
        <color rgb="FF000000"/>
        <rFont val="Century Schoolbook"/>
        <family val="1"/>
      </rPr>
      <t>2.-</t>
    </r>
    <r>
      <rPr>
        <sz val="10"/>
        <color rgb="FF000000"/>
        <rFont val="Arial Narrow"/>
        <family val="2"/>
      </rPr>
      <t xml:space="preserve"> Receptar procesos de contratación derivados desde el Vicerrectorado Administrativo a fin de ser revisados por el personal de dirección en lo que corresponde a formatos acorde a lo difundido, habilitantes en general.
</t>
    </r>
    <r>
      <rPr>
        <b/>
        <sz val="9"/>
        <color rgb="FF000000"/>
        <rFont val="Century Schoolbook"/>
        <family val="1"/>
      </rPr>
      <t>3.-</t>
    </r>
    <r>
      <rPr>
        <sz val="10"/>
        <color rgb="FF000000"/>
        <rFont val="Arial Narrow"/>
        <family val="2"/>
      </rPr>
      <t xml:space="preserve"> Emitir certificación PAC, a fin de que Unidad de Compras Públicas continúe con el proceso de compra.</t>
    </r>
  </si>
  <si>
    <r>
      <rPr>
        <b/>
        <sz val="9"/>
        <color rgb="FF000000"/>
        <rFont val="Century Schoolbook"/>
        <family val="1"/>
      </rPr>
      <t>1.-</t>
    </r>
    <r>
      <rPr>
        <sz val="10"/>
        <color rgb="FF000000"/>
        <rFont val="Arial Narrow"/>
        <family val="2"/>
      </rPr>
      <t xml:space="preserve"> Matriz de adquisición de bienes y/o servicios.</t>
    </r>
  </si>
  <si>
    <t>530405 0701 002</t>
  </si>
  <si>
    <t>Vehículos (Servicio para Mantenimiento y Reparación)</t>
  </si>
  <si>
    <t>MANTENIMIENTO FLOTA VEHICULAR</t>
  </si>
  <si>
    <t>530602 0701 001</t>
  </si>
  <si>
    <t>Servicio de Auditoria</t>
  </si>
  <si>
    <t>Servicio de Auditoria para la UTMACH</t>
  </si>
  <si>
    <r>
      <rPr>
        <b/>
        <sz val="9"/>
        <color rgb="FF000000"/>
        <rFont val="Century Schoolbook"/>
        <family val="1"/>
      </rPr>
      <t>3.-</t>
    </r>
    <r>
      <rPr>
        <sz val="10"/>
        <color rgb="FF000000"/>
        <rFont val="Arial Narrow"/>
        <family val="2"/>
      </rPr>
      <t xml:space="preserve"> Monitorear la ejecución presupuestaria de los procesos de adquisición de bienes y servicios.</t>
    </r>
  </si>
  <si>
    <t>Ejecución presupuestaria de los procesos de adquisición de bienes y servicios, monitoreada.</t>
  </si>
  <si>
    <t>N° de Ejecuciones realizadas a los Procesos de Adquisición de Bienes y Servicios.</t>
  </si>
  <si>
    <r>
      <rPr>
        <b/>
        <sz val="9"/>
        <color rgb="FF000000"/>
        <rFont val="Century Schoolbook"/>
        <family val="1"/>
      </rPr>
      <t>1.-</t>
    </r>
    <r>
      <rPr>
        <sz val="10"/>
        <color rgb="FF000000"/>
        <rFont val="Arial Narrow"/>
        <family val="2"/>
      </rPr>
      <t xml:space="preserve"> Realizar convocatoria a sesión de trabajo semestral con la Unidad de Compras Públicas.
</t>
    </r>
    <r>
      <rPr>
        <b/>
        <sz val="9"/>
        <color rgb="FF000000"/>
        <rFont val="Century Schoolbook"/>
        <family val="1"/>
      </rPr>
      <t>2.-</t>
    </r>
    <r>
      <rPr>
        <sz val="10"/>
        <color rgb="FF000000"/>
        <rFont val="Arial Narrow"/>
        <family val="2"/>
      </rPr>
      <t xml:space="preserve"> Efectuar análisis de compras tramitadas a la fecha de sesión.
</t>
    </r>
    <r>
      <rPr>
        <b/>
        <sz val="9"/>
        <color rgb="FF000000"/>
        <rFont val="Century Schoolbook"/>
        <family val="1"/>
      </rPr>
      <t>3.-</t>
    </r>
    <r>
      <rPr>
        <sz val="10"/>
        <color rgb="FF000000"/>
        <rFont val="Arial Narrow"/>
        <family val="2"/>
      </rPr>
      <t xml:space="preserve"> Levantar reporte de compras con su estado de trámite a fin de ser informado a Vicerrectorado Administrativo.</t>
    </r>
  </si>
  <si>
    <r>
      <rPr>
        <b/>
        <sz val="9"/>
        <color rgb="FF000000"/>
        <rFont val="Century Schoolbook"/>
        <family val="1"/>
      </rPr>
      <t>1.-</t>
    </r>
    <r>
      <rPr>
        <sz val="10"/>
        <color rgb="FF000000"/>
        <rFont val="Arial Narrow"/>
        <family val="2"/>
      </rPr>
      <t xml:space="preserve"> Convocatoria reuniones.
</t>
    </r>
    <r>
      <rPr>
        <b/>
        <sz val="9"/>
        <color rgb="FF000000"/>
        <rFont val="Century Schoolbook"/>
        <family val="1"/>
      </rPr>
      <t>2.-</t>
    </r>
    <r>
      <rPr>
        <sz val="10"/>
        <color rgb="FF000000"/>
        <rFont val="Arial Narrow"/>
        <family val="2"/>
      </rPr>
      <t xml:space="preserve"> Informe de adquisición de bienes y/o servicios.</t>
    </r>
  </si>
  <si>
    <t>COMBUSTIBLE PARA LA FLOTA VEHICULAR</t>
  </si>
  <si>
    <t>530803 0701 002</t>
  </si>
  <si>
    <r>
      <rPr>
        <sz val="10"/>
        <color rgb="FF000000"/>
        <rFont val="Arial Narrow"/>
        <family val="2"/>
      </rPr>
      <t xml:space="preserve">BOTELLA DE TINTA ORIGNAL EPSON </t>
    </r>
    <r>
      <rPr>
        <sz val="10"/>
        <color rgb="FF000000"/>
        <rFont val="Century Schoolbook"/>
        <family val="1"/>
      </rPr>
      <t>544</t>
    </r>
    <r>
      <rPr>
        <sz val="10"/>
        <color rgb="FF000000"/>
        <rFont val="Arial Narrow"/>
        <family val="2"/>
      </rPr>
      <t xml:space="preserve"> COLOR NEGRO</t>
    </r>
  </si>
  <si>
    <r>
      <rPr>
        <sz val="10"/>
        <color rgb="FF000000"/>
        <rFont val="Arial Narrow"/>
        <family val="2"/>
      </rPr>
      <t xml:space="preserve">BOTELLA DE TINTA ORIGNAL EPSON </t>
    </r>
    <r>
      <rPr>
        <sz val="10"/>
        <color rgb="FF000000"/>
        <rFont val="Century Schoolbook"/>
        <family val="1"/>
      </rPr>
      <t>544</t>
    </r>
    <r>
      <rPr>
        <sz val="10"/>
        <color rgb="FF000000"/>
        <rFont val="Arial Narrow"/>
        <family val="2"/>
      </rPr>
      <t xml:space="preserve"> COLOR CYAN</t>
    </r>
  </si>
  <si>
    <r>
      <rPr>
        <sz val="10"/>
        <color rgb="FF000000"/>
        <rFont val="Arial Narrow"/>
        <family val="2"/>
      </rPr>
      <t xml:space="preserve">BOTELLA DE TINTA ORIGNAL EPSON </t>
    </r>
    <r>
      <rPr>
        <sz val="10"/>
        <color rgb="FF000000"/>
        <rFont val="Century Schoolbook"/>
        <family val="1"/>
      </rPr>
      <t>544</t>
    </r>
    <r>
      <rPr>
        <sz val="10"/>
        <color rgb="FF000000"/>
        <rFont val="Arial Narrow"/>
        <family val="2"/>
      </rPr>
      <t xml:space="preserve"> COLOR MAGENTA</t>
    </r>
  </si>
  <si>
    <r>
      <rPr>
        <sz val="10"/>
        <color rgb="FF000000"/>
        <rFont val="Arial Narrow"/>
        <family val="2"/>
      </rPr>
      <t xml:space="preserve">BOTELLA DE TINTA ORIGNAL EPSON </t>
    </r>
    <r>
      <rPr>
        <sz val="10"/>
        <color rgb="FF000000"/>
        <rFont val="Century Schoolbook"/>
        <family val="1"/>
      </rPr>
      <t>544</t>
    </r>
    <r>
      <rPr>
        <sz val="10"/>
        <color rgb="FF000000"/>
        <rFont val="Arial Narrow"/>
        <family val="2"/>
      </rPr>
      <t xml:space="preserve"> COLOR AMARILLO</t>
    </r>
  </si>
  <si>
    <r>
      <rPr>
        <b/>
        <sz val="9"/>
        <color rgb="FF000000"/>
        <rFont val="Century Schoolbook"/>
        <family val="1"/>
      </rPr>
      <t>4.-</t>
    </r>
    <r>
      <rPr>
        <sz val="10"/>
        <color rgb="FF000000"/>
        <rFont val="Arial Narrow"/>
        <family val="2"/>
      </rPr>
      <t xml:space="preserve"> Coordinar la definición del Plan Operativo Anual de Contrataciones.</t>
    </r>
  </si>
  <si>
    <t>Definición del Plan Anual de Contrataciones, coordinado.</t>
  </si>
  <si>
    <t>-</t>
  </si>
  <si>
    <r>
      <rPr>
        <sz val="10"/>
        <color rgb="FF000000"/>
        <rFont val="Arial Narrow"/>
        <family val="2"/>
      </rPr>
      <t>Este producto esta considerado en la planificación anual de contrataciones, aprobada, adicional es importante indicar que mediante el oficio N° UTMACH-DADM-</t>
    </r>
    <r>
      <rPr>
        <sz val="10"/>
        <color rgb="FF000000"/>
        <rFont val="Century Schoolbook"/>
        <family val="1"/>
      </rPr>
      <t>2021-621</t>
    </r>
    <r>
      <rPr>
        <sz val="10"/>
        <color rgb="FF000000"/>
        <rFont val="Arial Narrow"/>
        <family val="2"/>
      </rPr>
      <t xml:space="preserve">-OF de fecha </t>
    </r>
    <r>
      <rPr>
        <sz val="10"/>
        <color rgb="FF000000"/>
        <rFont val="Century Schoolbook"/>
        <family val="1"/>
      </rPr>
      <t>17</t>
    </r>
    <r>
      <rPr>
        <sz val="10"/>
        <color rgb="FF000000"/>
        <rFont val="Arial Narrow"/>
        <family val="2"/>
      </rPr>
      <t xml:space="preserve"> de septiembre del año </t>
    </r>
    <r>
      <rPr>
        <sz val="10"/>
        <color rgb="FF000000"/>
        <rFont val="Century Schoolbook"/>
        <family val="1"/>
      </rPr>
      <t>2021</t>
    </r>
    <r>
      <rPr>
        <sz val="10"/>
        <color rgb="FF000000"/>
        <rFont val="Arial Narrow"/>
        <family val="2"/>
      </rPr>
      <t xml:space="preserve"> se reporto al señor rector novedades en relación a la plantilla de la DTH; derivadas del ROGOP </t>
    </r>
    <r>
      <rPr>
        <sz val="10"/>
        <color rgb="FF000000"/>
        <rFont val="Century Schoolbook"/>
        <family val="1"/>
      </rPr>
      <t>2021</t>
    </r>
    <r>
      <rPr>
        <sz val="10"/>
        <color rgb="FF000000"/>
        <rFont val="Arial Narrow"/>
        <family val="2"/>
      </rPr>
      <t xml:space="preserve"> (Resol. </t>
    </r>
    <r>
      <rPr>
        <sz val="10"/>
        <color rgb="FF000000"/>
        <rFont val="Century Schoolbook"/>
        <family val="1"/>
      </rPr>
      <t>345/2021</t>
    </r>
    <r>
      <rPr>
        <sz val="10"/>
        <color rgb="FF000000"/>
        <rFont val="Arial Narrow"/>
        <family val="2"/>
      </rPr>
      <t>) y sus productos con la siguiente petición "me permito solicitar a usted, se haga conocer dichas observaciones a la comisión designada en este proceso, a fin de proceder a subsanar dicha observaciones y esta dirección y sus dependencias pueda proceder a llenar las plantillas correspondientes".</t>
    </r>
  </si>
  <si>
    <r>
      <rPr>
        <b/>
        <sz val="9"/>
        <color rgb="FF000000"/>
        <rFont val="Century Schoolbook"/>
        <family val="1"/>
      </rPr>
      <t>5.-</t>
    </r>
    <r>
      <rPr>
        <b/>
        <sz val="10"/>
        <color rgb="FF000000"/>
        <rFont val="Arial Narrow"/>
        <family val="2"/>
      </rPr>
      <t xml:space="preserve"> </t>
    </r>
    <r>
      <rPr>
        <sz val="10"/>
        <color rgb="FF000000"/>
        <rFont val="Arial Narrow"/>
        <family val="2"/>
      </rPr>
      <t>Coordinar los Procesos de contratación pública de acuerdo a los lineamientos institucionales y disposiciones legales.</t>
    </r>
  </si>
  <si>
    <t>Procesos de contratación pública de acuerdo a los lineamientos institucionales y disposiciones legales, coordinado.</t>
  </si>
  <si>
    <r>
      <rPr>
        <sz val="10"/>
        <color rgb="FF000000"/>
        <rFont val="Arial Narrow"/>
        <family val="2"/>
      </rPr>
      <t>Este producto esta considerado en la planificación anual de contrataciones, aprobada, adicional es importante indicar que mediante el oficio N° UTMACH-DADM-</t>
    </r>
    <r>
      <rPr>
        <sz val="10"/>
        <color rgb="FF000000"/>
        <rFont val="Century Schoolbook"/>
        <family val="1"/>
      </rPr>
      <t>2021-621</t>
    </r>
    <r>
      <rPr>
        <sz val="10"/>
        <color rgb="FF000000"/>
        <rFont val="Arial Narrow"/>
        <family val="2"/>
      </rPr>
      <t xml:space="preserve">-OF de fecha </t>
    </r>
    <r>
      <rPr>
        <sz val="10"/>
        <color rgb="FF000000"/>
        <rFont val="Century Schoolbook"/>
        <family val="1"/>
      </rPr>
      <t>17</t>
    </r>
    <r>
      <rPr>
        <sz val="10"/>
        <color rgb="FF000000"/>
        <rFont val="Arial Narrow"/>
        <family val="2"/>
      </rPr>
      <t xml:space="preserve"> de septiembre del año </t>
    </r>
    <r>
      <rPr>
        <sz val="10"/>
        <color rgb="FF000000"/>
        <rFont val="Century Schoolbook"/>
        <family val="1"/>
      </rPr>
      <t>2021</t>
    </r>
    <r>
      <rPr>
        <sz val="10"/>
        <color rgb="FF000000"/>
        <rFont val="Arial Narrow"/>
        <family val="2"/>
      </rPr>
      <t xml:space="preserve"> se reporto al señor rector novedades en relación a la plantilla de la DTH; derivadas del ROGOP </t>
    </r>
    <r>
      <rPr>
        <sz val="10"/>
        <color rgb="FF000000"/>
        <rFont val="Century Schoolbook"/>
        <family val="1"/>
      </rPr>
      <t>2021</t>
    </r>
    <r>
      <rPr>
        <sz val="10"/>
        <color rgb="FF000000"/>
        <rFont val="Arial Narrow"/>
        <family val="2"/>
      </rPr>
      <t xml:space="preserve"> (Resol. </t>
    </r>
    <r>
      <rPr>
        <sz val="10"/>
        <color rgb="FF000000"/>
        <rFont val="Century Schoolbook"/>
        <family val="1"/>
      </rPr>
      <t>345/2021</t>
    </r>
    <r>
      <rPr>
        <sz val="10"/>
        <color rgb="FF000000"/>
        <rFont val="Arial Narrow"/>
        <family val="2"/>
      </rPr>
      <t>) y sus productos con la siguiente petición "me permito solicitar a usted, se haga conocer dichas observaciones a la comisión designada en este proceso, a fin de proceder a subsanar dicha observaciones y esta dirección y sus dependencias pueda proceder a llenar las plantillas correspondientes".</t>
    </r>
  </si>
  <si>
    <r>
      <rPr>
        <b/>
        <sz val="9"/>
        <color rgb="FF000000"/>
        <rFont val="Century Schoolbook"/>
        <family val="1"/>
      </rPr>
      <t>6.-</t>
    </r>
    <r>
      <rPr>
        <sz val="10"/>
        <color rgb="FF000000"/>
        <rFont val="Arial Narrow"/>
        <family val="2"/>
      </rPr>
      <t xml:space="preserve"> Planificación, organización y uso de los espacios físicos de la institución.</t>
    </r>
  </si>
  <si>
    <t>Organización y uso de los espacios físicos de la Institución, planificada.</t>
  </si>
  <si>
    <t>N° de Peticiones de Espacios atendidos.</t>
  </si>
  <si>
    <r>
      <rPr>
        <b/>
        <sz val="9"/>
        <color rgb="FF000000"/>
        <rFont val="Century Schoolbook"/>
        <family val="1"/>
      </rPr>
      <t>1.-</t>
    </r>
    <r>
      <rPr>
        <sz val="10"/>
        <color rgb="FF000000"/>
        <rFont val="Arial Narrow"/>
        <family val="2"/>
      </rPr>
      <t xml:space="preserve"> Tramitar la autorización de las autoridades de la ies que exista disponibilidad de espacio físico.
</t>
    </r>
    <r>
      <rPr>
        <b/>
        <sz val="9"/>
        <color rgb="FF000000"/>
        <rFont val="Century Schoolbook"/>
        <family val="1"/>
      </rPr>
      <t>2.-</t>
    </r>
    <r>
      <rPr>
        <sz val="10"/>
        <color rgb="FF000000"/>
        <rFont val="Arial Narrow"/>
        <family val="2"/>
      </rPr>
      <t xml:space="preserve"> Controlar el ingreso de las peticiones para el préstamo y/o uso de los salones: auditórium nuevo, auditórium antiguo, salón de eventos_</t>
    </r>
    <r>
      <rPr>
        <sz val="10"/>
        <color rgb="FF000000"/>
        <rFont val="Century Schoolbook"/>
        <family val="1"/>
      </rPr>
      <t>1</t>
    </r>
    <r>
      <rPr>
        <sz val="10"/>
        <color rgb="FF000000"/>
        <rFont val="Arial Narrow"/>
        <family val="2"/>
      </rPr>
      <t>, salón de eventos_</t>
    </r>
    <r>
      <rPr>
        <sz val="10"/>
        <color rgb="FF000000"/>
        <rFont val="Century Schoolbook"/>
        <family val="1"/>
      </rPr>
      <t>2</t>
    </r>
    <r>
      <rPr>
        <sz val="10"/>
        <color rgb="FF000000"/>
        <rFont val="Arial Narrow"/>
        <family val="2"/>
      </rPr>
      <t>, plazoleta, espacios y mobiliario de la UTMACH.</t>
    </r>
  </si>
  <si>
    <r>
      <rPr>
        <b/>
        <sz val="9"/>
        <color rgb="FF000000"/>
        <rFont val="Century Schoolbook"/>
        <family val="1"/>
      </rPr>
      <t>1.-</t>
    </r>
    <r>
      <rPr>
        <sz val="10"/>
        <color rgb="FF000000"/>
        <rFont val="Arial Narrow"/>
        <family val="2"/>
      </rPr>
      <t xml:space="preserve"> Actas de prestamos de espacios físicos.</t>
    </r>
  </si>
  <si>
    <t>* Diana Reinoso Miranda,
  Directora Administrativa
* Juan Merino Gaona,
  Analista Dirección Administrativa
* Diego Pesantez Ochoa,
  Analista Dirección Administrativa
* Patricia Silva Bravo,
  Administrador Campus</t>
  </si>
  <si>
    <t>VARIOS FILTROS PARA LA FLOTA VEHICULAR</t>
  </si>
  <si>
    <t>CAPACITORES PARA AIRES ACONDICIONADOS</t>
  </si>
  <si>
    <t>VARIOS NEUMÁTICOS PARA LA FLOTA VEHICULAR</t>
  </si>
  <si>
    <t>530402 0701 002</t>
  </si>
  <si>
    <t>Edificios, Locales, Residencias y Cableado Estructurado (Instalación, Mantenimiento y Reparación)</t>
  </si>
  <si>
    <t>Mantenimiento y reparación de servicios higiénicos de facultades y edificio administrativo</t>
  </si>
  <si>
    <t>Mobialiarios para actividades académicas y administrativas</t>
  </si>
  <si>
    <t>Varios Mobiliarios para actividades académicas y administrativas.</t>
  </si>
  <si>
    <r>
      <rPr>
        <b/>
        <sz val="9"/>
        <color rgb="FF000000"/>
        <rFont val="Century Schoolbook"/>
        <family val="1"/>
      </rPr>
      <t>7.-</t>
    </r>
    <r>
      <rPr>
        <sz val="10"/>
        <color rgb="FF000000"/>
        <rFont val="Arial Narrow"/>
        <family val="2"/>
      </rPr>
      <t xml:space="preserve"> Dirigir el proceso de administración de activos, bienes sujetos de control y existencias de la institución.</t>
    </r>
  </si>
  <si>
    <t xml:space="preserve">Proceso de administración de activos, bienes sujetos de control y existencias de la institución, dirigido. </t>
  </si>
  <si>
    <t>N° de Procesos ejecutados de las constataciones físicas y existencias.</t>
  </si>
  <si>
    <r>
      <rPr>
        <sz val="10"/>
        <color rgb="FF000000"/>
        <rFont val="Arial Narrow"/>
        <family val="2"/>
      </rPr>
      <t xml:space="preserve">Con base al reglamento sustitutivos de bienes y las normas de control interno: 
</t>
    </r>
    <r>
      <rPr>
        <b/>
        <sz val="9"/>
        <color rgb="FF000000"/>
        <rFont val="Century Schoolbook"/>
        <family val="1"/>
      </rPr>
      <t>1.-</t>
    </r>
    <r>
      <rPr>
        <sz val="10"/>
        <color rgb="FF000000"/>
        <rFont val="Arial Narrow"/>
        <family val="2"/>
      </rPr>
      <t xml:space="preserve"> Levantar al menos un procedimiento para la reasignaciones, bajas, ingreso, salida de los bienes institucionales en coordinación con las unidades de bienes y control de bienes.
</t>
    </r>
    <r>
      <rPr>
        <b/>
        <sz val="9"/>
        <color rgb="FF000000"/>
        <rFont val="Century Schoolbook"/>
        <family val="1"/>
      </rPr>
      <t>2.-</t>
    </r>
    <r>
      <rPr>
        <sz val="10"/>
        <color rgb="FF000000"/>
        <rFont val="Arial Narrow"/>
        <family val="2"/>
      </rPr>
      <t xml:space="preserve"> Solicitar de manera mensual; con fines de conciliación reporte de existencias a la Unidad de Bienes y Transporte.
</t>
    </r>
    <r>
      <rPr>
        <b/>
        <sz val="9"/>
        <color rgb="FF000000"/>
        <rFont val="Century Schoolbook"/>
        <family val="1"/>
      </rPr>
      <t>3.-</t>
    </r>
    <r>
      <rPr>
        <sz val="10"/>
        <color rgb="FF000000"/>
        <rFont val="Arial Narrow"/>
        <family val="2"/>
      </rPr>
      <t xml:space="preserve"> Solicitar al menos una vez al año; con fines de conciliación el acta de constatación física de bienes de la UTMACH a la unidad de control de bienes.</t>
    </r>
  </si>
  <si>
    <r>
      <rPr>
        <b/>
        <sz val="9"/>
        <color rgb="FF000000"/>
        <rFont val="Century Schoolbook"/>
        <family val="1"/>
      </rPr>
      <t>1.-</t>
    </r>
    <r>
      <rPr>
        <sz val="10"/>
        <color rgb="FF000000"/>
        <rFont val="Arial Narrow"/>
        <family val="2"/>
      </rPr>
      <t xml:space="preserve"> Cuadro resumen de las constataciones física de bienes.
</t>
    </r>
    <r>
      <rPr>
        <b/>
        <sz val="9"/>
        <color rgb="FF000000"/>
        <rFont val="Century Schoolbook"/>
        <family val="1"/>
      </rPr>
      <t>2.-</t>
    </r>
    <r>
      <rPr>
        <sz val="10"/>
        <color rgb="FF000000"/>
        <rFont val="Arial Narrow"/>
        <family val="2"/>
      </rPr>
      <t xml:space="preserve"> Cuadro resumen de existencias y consumibles.</t>
    </r>
  </si>
  <si>
    <r>
      <rPr>
        <b/>
        <sz val="9"/>
        <color rgb="FF000000"/>
        <rFont val="Century Schoolbook"/>
        <family val="1"/>
      </rPr>
      <t>8.-</t>
    </r>
    <r>
      <rPr>
        <b/>
        <sz val="10"/>
        <color rgb="FF000000"/>
        <rFont val="Arial Narrow"/>
        <family val="2"/>
      </rPr>
      <t xml:space="preserve"> </t>
    </r>
    <r>
      <rPr>
        <sz val="10"/>
        <color rgb="FF000000"/>
        <rFont val="Arial Narrow"/>
        <family val="2"/>
      </rPr>
      <t>Gestionar el proceso de aseguramiento de los bienes institucionales.</t>
    </r>
  </si>
  <si>
    <t>Aseguramiento de los bienes institucionales, gestionado.</t>
  </si>
  <si>
    <t>N° de Procesos ejecutados para aseguramiento de los bienes.</t>
  </si>
  <si>
    <r>
      <rPr>
        <b/>
        <sz val="9"/>
        <color rgb="FF000000"/>
        <rFont val="Century Schoolbook"/>
        <family val="1"/>
      </rPr>
      <t>1.-</t>
    </r>
    <r>
      <rPr>
        <sz val="10"/>
        <color rgb="FF000000"/>
        <rFont val="Arial Narrow"/>
        <family val="2"/>
      </rPr>
      <t xml:space="preserve"> Solicitar a la Unidad de Control de Bienes reporte de los bienes muebles e inmuebles que se desean asegurar.
</t>
    </r>
    <r>
      <rPr>
        <b/>
        <sz val="9"/>
        <color rgb="FF000000"/>
        <rFont val="Century Schoolbook"/>
        <family val="1"/>
      </rPr>
      <t>2.-</t>
    </r>
    <r>
      <rPr>
        <sz val="10"/>
        <color rgb="FF000000"/>
        <rFont val="Arial Narrow"/>
        <family val="2"/>
      </rPr>
      <t xml:space="preserve"> Socializar con el Vicerrectorado Administrativo, los insumos (reporte y cotización) para verificar los bienes a asegurar según la disponibilidad planificada en el PAC.
</t>
    </r>
    <r>
      <rPr>
        <b/>
        <sz val="9"/>
        <color rgb="FF000000"/>
        <rFont val="Century Schoolbook"/>
        <family val="1"/>
      </rPr>
      <t>3.-</t>
    </r>
    <r>
      <rPr>
        <sz val="10"/>
        <color rgb="FF000000"/>
        <rFont val="Arial Narrow"/>
        <family val="2"/>
      </rPr>
      <t xml:space="preserve"> Proceder a elaborar los formularios (informe de necesidad, calculo y otros) para iniciar el proceso de contratación de la póliza de seguro de bienes.
</t>
    </r>
    <r>
      <rPr>
        <b/>
        <sz val="9"/>
        <color rgb="FF000000"/>
        <rFont val="Century Schoolbook"/>
        <family val="1"/>
      </rPr>
      <t>4.-</t>
    </r>
    <r>
      <rPr>
        <sz val="10"/>
        <color rgb="FF000000"/>
        <rFont val="Arial Narrow"/>
        <family val="2"/>
      </rPr>
      <t xml:space="preserve"> Verificar el proceso de póliza de seguros, hasta verificar que servidor esta como responsable de la póliza – administrador de contrato.</t>
    </r>
  </si>
  <si>
    <r>
      <rPr>
        <b/>
        <sz val="9"/>
        <color rgb="FF000000"/>
        <rFont val="Century Schoolbook"/>
        <family val="1"/>
      </rPr>
      <t>1.-</t>
    </r>
    <r>
      <rPr>
        <sz val="10"/>
        <color rgb="FF000000"/>
        <rFont val="Arial Narrow"/>
        <family val="2"/>
      </rPr>
      <t xml:space="preserve"> Formularios y habilitantes para el proceso de adquisición del servicio de los bienes de la UTMACH a asegurar.</t>
    </r>
  </si>
  <si>
    <r>
      <rPr>
        <b/>
        <sz val="9"/>
        <color rgb="FF000000"/>
        <rFont val="Century Schoolbook"/>
        <family val="1"/>
      </rPr>
      <t>9.-</t>
    </r>
    <r>
      <rPr>
        <b/>
        <sz val="10"/>
        <color rgb="FF000000"/>
        <rFont val="Arial Narrow"/>
        <family val="2"/>
      </rPr>
      <t xml:space="preserve"> </t>
    </r>
    <r>
      <rPr>
        <sz val="10"/>
        <color rgb="FF000000"/>
        <rFont val="Arial Narrow"/>
        <family val="2"/>
      </rPr>
      <t>Gestionar el funcionamiento del parque automotor institucional.</t>
    </r>
  </si>
  <si>
    <t>Funcionamiento del parque automotor institucional, gestionado.</t>
  </si>
  <si>
    <t>N° de Procesos ejecutados del funcionamiento del parque automotor.</t>
  </si>
  <si>
    <r>
      <rPr>
        <b/>
        <sz val="9"/>
        <color rgb="FF000000"/>
        <rFont val="Century Schoolbook"/>
        <family val="1"/>
      </rPr>
      <t>1.-</t>
    </r>
    <r>
      <rPr>
        <sz val="10"/>
        <color rgb="FF000000"/>
        <rFont val="Arial Narrow"/>
        <family val="2"/>
      </rPr>
      <t xml:space="preserve"> Elaborar el inventario inicial de vehículos y obtener características de los mismos.
</t>
    </r>
    <r>
      <rPr>
        <b/>
        <sz val="9"/>
        <color rgb="FF000000"/>
        <rFont val="Century Schoolbook"/>
        <family val="1"/>
      </rPr>
      <t>2.-</t>
    </r>
    <r>
      <rPr>
        <sz val="10"/>
        <color rgb="FF000000"/>
        <rFont val="Arial Narrow"/>
        <family val="2"/>
      </rPr>
      <t xml:space="preserve"> Elaborar de ficha técnica de cada vehículo.
</t>
    </r>
    <r>
      <rPr>
        <b/>
        <sz val="9"/>
        <color rgb="FF000000"/>
        <rFont val="Century Schoolbook"/>
        <family val="1"/>
      </rPr>
      <t>3.-</t>
    </r>
    <r>
      <rPr>
        <sz val="10"/>
        <color rgb="FF000000"/>
        <rFont val="Arial Narrow"/>
        <family val="2"/>
      </rPr>
      <t xml:space="preserve"> Elaborar un Plan Anual de Mantenimiento Mecánico del parque automotor.
</t>
    </r>
    <r>
      <rPr>
        <b/>
        <sz val="9"/>
        <color rgb="FF000000"/>
        <rFont val="Century Schoolbook"/>
        <family val="1"/>
      </rPr>
      <t>4.-</t>
    </r>
    <r>
      <rPr>
        <sz val="10"/>
        <color rgb="FF000000"/>
        <rFont val="Arial Narrow"/>
        <family val="2"/>
      </rPr>
      <t xml:space="preserve"> Emitir órdenes de combustible y suministrar el mismo a todo el parque automotor.
</t>
    </r>
    <r>
      <rPr>
        <b/>
        <sz val="9"/>
        <color rgb="FF000000"/>
        <rFont val="Century Schoolbook"/>
        <family val="1"/>
      </rPr>
      <t>5.-</t>
    </r>
    <r>
      <rPr>
        <sz val="10"/>
        <color rgb="FF000000"/>
        <rFont val="Arial Narrow"/>
        <family val="2"/>
      </rPr>
      <t xml:space="preserve"> Elaborar el inventario inicial de lubricantes, filtros y neumáticos del parque automotor.
</t>
    </r>
    <r>
      <rPr>
        <b/>
        <sz val="9"/>
        <color rgb="FF000000"/>
        <rFont val="Century Schoolbook"/>
        <family val="1"/>
      </rPr>
      <t>6.-</t>
    </r>
    <r>
      <rPr>
        <sz val="10"/>
        <color rgb="FF000000"/>
        <rFont val="Arial Narrow"/>
        <family val="2"/>
      </rPr>
      <t xml:space="preserve"> Registrar el inventario inicial en kardex del área de transporte.
</t>
    </r>
    <r>
      <rPr>
        <b/>
        <sz val="9"/>
        <color rgb="FF000000"/>
        <rFont val="Century Schoolbook"/>
        <family val="1"/>
      </rPr>
      <t>7.-</t>
    </r>
    <r>
      <rPr>
        <sz val="10"/>
        <color rgb="FF000000"/>
        <rFont val="Arial Narrow"/>
        <family val="2"/>
      </rPr>
      <t xml:space="preserve"> Registrar mensualmente los movimientos del inventario de lubricantes, filtros y neumáticos.
</t>
    </r>
    <r>
      <rPr>
        <b/>
        <sz val="9"/>
        <color rgb="FF000000"/>
        <rFont val="Century Schoolbook"/>
        <family val="1"/>
      </rPr>
      <t>8.-</t>
    </r>
    <r>
      <rPr>
        <sz val="10"/>
        <color rgb="FF000000"/>
        <rFont val="Arial Narrow"/>
        <family val="2"/>
      </rPr>
      <t xml:space="preserve"> Organizar y dirigir las actividades de conductores y sus órdenes de movilización.
</t>
    </r>
    <r>
      <rPr>
        <b/>
        <sz val="9"/>
        <color rgb="FF000000"/>
        <rFont val="Century Schoolbook"/>
        <family val="1"/>
      </rPr>
      <t>9.-</t>
    </r>
    <r>
      <rPr>
        <sz val="10"/>
        <color rgb="FF000000"/>
        <rFont val="Arial Narrow"/>
        <family val="2"/>
      </rPr>
      <t xml:space="preserve"> Elaborar órdenes de movilización con formato interno y formato de la contraloría general del estado.
</t>
    </r>
    <r>
      <rPr>
        <b/>
        <sz val="9"/>
        <color rgb="FF000000"/>
        <rFont val="Century Schoolbook"/>
        <family val="1"/>
      </rPr>
      <t>10.-</t>
    </r>
    <r>
      <rPr>
        <sz val="10"/>
        <color rgb="FF000000"/>
        <rFont val="Arial Narrow"/>
        <family val="2"/>
      </rPr>
      <t xml:space="preserve"> Informar a talento humano y a vicerrectorado la emisión de las órdenes de movilización realizadas semanalmente.</t>
    </r>
  </si>
  <si>
    <r>
      <rPr>
        <b/>
        <sz val="9"/>
        <color rgb="FF000000"/>
        <rFont val="Century Schoolbook"/>
        <family val="1"/>
      </rPr>
      <t>1.-</t>
    </r>
    <r>
      <rPr>
        <sz val="10"/>
        <color rgb="FF000000"/>
        <rFont val="Arial Narrow"/>
        <family val="2"/>
      </rPr>
      <t xml:space="preserve"> Informe con actividades ejecutadas desde el parque automotor de la IES.</t>
    </r>
  </si>
  <si>
    <t>* Diana Reinoso Miranda,
  Directora Administrativa
* Leonardo Bowen Briones,
  Analista Gestión Dirección Administrativa</t>
  </si>
  <si>
    <t>PAGO DE SEGUROS DE LA FLOTA VEHICULAR</t>
  </si>
  <si>
    <t>570201 0701 002</t>
  </si>
  <si>
    <t>SEGURO DE LOS BIENES DE LA UTMACH - DETALLAR</t>
  </si>
  <si>
    <r>
      <rPr>
        <b/>
        <sz val="9"/>
        <color rgb="FF000000"/>
        <rFont val="Century Schoolbook"/>
        <family val="1"/>
      </rPr>
      <t>10.-</t>
    </r>
    <r>
      <rPr>
        <b/>
        <sz val="10"/>
        <color rgb="FF000000"/>
        <rFont val="Arial Narrow"/>
        <family val="2"/>
      </rPr>
      <t xml:space="preserve"> </t>
    </r>
    <r>
      <rPr>
        <sz val="10"/>
        <color rgb="FF000000"/>
        <rFont val="Arial Narrow"/>
        <family val="2"/>
      </rPr>
      <t>Ejecutar la seguridad y vigilancia institucional.</t>
    </r>
  </si>
  <si>
    <t>Seguridad y vigilancia institucional, ejecutada.</t>
  </si>
  <si>
    <t>N° de Procesos de vigilancia ejecutados.</t>
  </si>
  <si>
    <r>
      <rPr>
        <b/>
        <sz val="9"/>
        <color rgb="FF000000"/>
        <rFont val="Century Schoolbook"/>
        <family val="1"/>
      </rPr>
      <t>1.-</t>
    </r>
    <r>
      <rPr>
        <sz val="10"/>
        <color rgb="FF000000"/>
        <rFont val="Arial Narrow"/>
        <family val="2"/>
      </rPr>
      <t xml:space="preserve"> Elaborar distributivos.
</t>
    </r>
    <r>
      <rPr>
        <b/>
        <sz val="9"/>
        <color rgb="FF000000"/>
        <rFont val="Century Schoolbook"/>
        <family val="1"/>
      </rPr>
      <t>2.-</t>
    </r>
    <r>
      <rPr>
        <sz val="10"/>
        <color rgb="FF000000"/>
        <rFont val="Arial Narrow"/>
        <family val="2"/>
      </rPr>
      <t xml:space="preserve"> Realizar recorridos dentro de los predios.
</t>
    </r>
    <r>
      <rPr>
        <b/>
        <sz val="9"/>
        <color rgb="FF000000"/>
        <rFont val="Century Schoolbook"/>
        <family val="1"/>
      </rPr>
      <t>3.-</t>
    </r>
    <r>
      <rPr>
        <sz val="10"/>
        <color rgb="FF000000"/>
        <rFont val="Arial Narrow"/>
        <family val="2"/>
      </rPr>
      <t xml:space="preserve"> Custodiar los bienes muebles e inmuebles de la institución.
</t>
    </r>
    <r>
      <rPr>
        <b/>
        <sz val="9"/>
        <color rgb="FF000000"/>
        <rFont val="Century Schoolbook"/>
        <family val="1"/>
      </rPr>
      <t>4.-</t>
    </r>
    <r>
      <rPr>
        <sz val="10"/>
        <color rgb="FF000000"/>
        <rFont val="Arial Narrow"/>
        <family val="2"/>
      </rPr>
      <t xml:space="preserve"> Monitorear el sistema de video vigilancia.
</t>
    </r>
    <r>
      <rPr>
        <b/>
        <sz val="9"/>
        <color rgb="FF000000"/>
        <rFont val="Century Schoolbook"/>
        <family val="1"/>
      </rPr>
      <t>5.-</t>
    </r>
    <r>
      <rPr>
        <sz val="10"/>
        <color rgb="FF000000"/>
        <rFont val="Arial Narrow"/>
        <family val="2"/>
      </rPr>
      <t xml:space="preserve"> Revisar y limpia del sistema de video vigilancia cuando hay novedades.
</t>
    </r>
    <r>
      <rPr>
        <b/>
        <sz val="9"/>
        <color rgb="FF000000"/>
        <rFont val="Century Schoolbook"/>
        <family val="1"/>
      </rPr>
      <t>6.-</t>
    </r>
    <r>
      <rPr>
        <sz val="10"/>
        <color rgb="FF000000"/>
        <rFont val="Arial Narrow"/>
        <family val="2"/>
      </rPr>
      <t xml:space="preserve"> Revisar y limpiar las cámaras y lentes del sistema de video vigilancia.</t>
    </r>
  </si>
  <si>
    <r>
      <rPr>
        <b/>
        <sz val="9"/>
        <color rgb="FF000000"/>
        <rFont val="Century Schoolbook"/>
        <family val="1"/>
      </rPr>
      <t>1.-</t>
    </r>
    <r>
      <rPr>
        <sz val="10"/>
        <color rgb="FF000000"/>
        <rFont val="Arial Narrow"/>
        <family val="2"/>
      </rPr>
      <t xml:space="preserve"> Informes de actividades del área de vigilancia y seguridad.
</t>
    </r>
    <r>
      <rPr>
        <b/>
        <sz val="9"/>
        <color rgb="FF000000"/>
        <rFont val="Century Schoolbook"/>
        <family val="1"/>
      </rPr>
      <t>2.-</t>
    </r>
    <r>
      <rPr>
        <sz val="10"/>
        <color rgb="FF000000"/>
        <rFont val="Arial Narrow"/>
        <family val="2"/>
      </rPr>
      <t xml:space="preserve"> Resolución de aprobación del plan de vigilancia y seguridad.</t>
    </r>
  </si>
  <si>
    <t>* Diana Reinoso Miranda,
  Directora Administrativa
* Raúl Carpio Silva,
  Supervisor Vigilancia y Seguridad</t>
  </si>
  <si>
    <t>Proceso de adquisición de aires acondicionados</t>
  </si>
  <si>
    <t>Proceso de adquisición de microscopio para la FCQS.</t>
  </si>
  <si>
    <t>Varias Maquinarias asignado por DPLAN</t>
  </si>
  <si>
    <t>012 730208 0701 202</t>
  </si>
  <si>
    <t>Seguridad y Vigilancia</t>
  </si>
  <si>
    <t>01 012</t>
  </si>
  <si>
    <t>Proyecto de Inversión: Fortalecimiento de la Seguridad Ciudadana de la Comunidad Universitaria.</t>
  </si>
  <si>
    <t>012 840104 0701 202</t>
  </si>
  <si>
    <t>012 840107 0701 202</t>
  </si>
  <si>
    <r>
      <rPr>
        <b/>
        <sz val="9"/>
        <color rgb="FF000000"/>
        <rFont val="Century Schoolbook"/>
        <family val="1"/>
      </rPr>
      <t>11.-</t>
    </r>
    <r>
      <rPr>
        <sz val="10"/>
        <color rgb="FF000000"/>
        <rFont val="Arial Narrow"/>
        <family val="2"/>
      </rPr>
      <t xml:space="preserve"> Aprobación e implementación de la Planificación de Construcciones, adecuaciones menores, mantenimiento correctivo y limpieza de los espacios físicos de la institución y mantenimiento anual preventivo y correctivo de la flota vehicular.</t>
    </r>
  </si>
  <si>
    <t>Planificación de Construcciones, adecuaciones menores, mantenimiento correctivo y limpieza de los espacios físicos de la institución y mantenimiento anual preventivo y correctivo de la flota vehicular, aprobada e implementada.</t>
  </si>
  <si>
    <t>N° de procesos ejecutados en el área de transporte y de la Unidad de Obras Universitarias.</t>
  </si>
  <si>
    <r>
      <rPr>
        <b/>
        <sz val="9"/>
        <color rgb="FF000000"/>
        <rFont val="Century Schoolbook"/>
        <family val="1"/>
      </rPr>
      <t>1.-</t>
    </r>
    <r>
      <rPr>
        <sz val="10"/>
        <color rgb="FF000000"/>
        <rFont val="Arial Narrow"/>
        <family val="2"/>
      </rPr>
      <t xml:space="preserve"> Solicitar a la Unidad de Obras e Infraestructura Universitaria los planes de mantenimiento de obras universitarias (incluido el de mantenimiento general).
</t>
    </r>
    <r>
      <rPr>
        <b/>
        <sz val="9"/>
        <color rgb="FF000000"/>
        <rFont val="Century Schoolbook"/>
        <family val="1"/>
      </rPr>
      <t>2.-</t>
    </r>
    <r>
      <rPr>
        <sz val="10"/>
        <color rgb="FF000000"/>
        <rFont val="Arial Narrow"/>
        <family val="2"/>
      </rPr>
      <t xml:space="preserve"> Gestionar ante el Vicerrectorado Administrativo se presente dichos planes de mantenimiento ante consejo universitario, para su aprobación y financiamiento.
</t>
    </r>
    <r>
      <rPr>
        <b/>
        <sz val="9"/>
        <color rgb="FF000000"/>
        <rFont val="Century Schoolbook"/>
        <family val="1"/>
      </rPr>
      <t>3.-</t>
    </r>
    <r>
      <rPr>
        <sz val="10"/>
        <color rgb="FF000000"/>
        <rFont val="Arial Narrow"/>
        <family val="2"/>
      </rPr>
      <t xml:space="preserve"> Solicitar en el último mes del año a la Unidad de Obras e Infraestructura Universitaria informe de la ejecución de los planes de mantenimiento de obras universitarias (incluido el de mantenimiento general).
</t>
    </r>
    <r>
      <rPr>
        <b/>
        <sz val="9"/>
        <color rgb="FF000000"/>
        <rFont val="Century Schoolbook"/>
        <family val="1"/>
      </rPr>
      <t>4.-</t>
    </r>
    <r>
      <rPr>
        <sz val="10"/>
        <color rgb="FF000000"/>
        <rFont val="Arial Narrow"/>
        <family val="2"/>
      </rPr>
      <t xml:space="preserve"> Realizar estudio de mercado de mano de obra mecánica para solicitar la contratación del mantenimiento preventivo y correctivo anual del área de transporte.
</t>
    </r>
    <r>
      <rPr>
        <b/>
        <sz val="9"/>
        <color rgb="FF000000"/>
        <rFont val="Century Schoolbook"/>
        <family val="1"/>
      </rPr>
      <t>5.-</t>
    </r>
    <r>
      <rPr>
        <sz val="10"/>
        <color rgb="FF000000"/>
        <rFont val="Arial Narrow"/>
        <family val="2"/>
      </rPr>
      <t xml:space="preserve"> Elaborar la documentación habilitante para ejecutar la solicitud de contratación de mantenimiento preventivo y correctivo del parque automotor de la institución.
</t>
    </r>
    <r>
      <rPr>
        <b/>
        <sz val="9"/>
        <color rgb="FF000000"/>
        <rFont val="Century Schoolbook"/>
        <family val="1"/>
      </rPr>
      <t>6.-</t>
    </r>
    <r>
      <rPr>
        <sz val="10"/>
        <color rgb="FF000000"/>
        <rFont val="Arial Narrow"/>
        <family val="2"/>
      </rPr>
      <t xml:space="preserve"> Ejecutar el plan de mantenimiento preventivo y correctivo con el plan anual de mantenimiento mecánico preventivo y correctivo de la institución.
</t>
    </r>
    <r>
      <rPr>
        <b/>
        <sz val="9"/>
        <color rgb="FF000000"/>
        <rFont val="Century Schoolbook"/>
        <family val="1"/>
      </rPr>
      <t>7.-</t>
    </r>
    <r>
      <rPr>
        <sz val="10"/>
        <color rgb="FF000000"/>
        <rFont val="Arial Narrow"/>
        <family val="2"/>
      </rPr>
      <t xml:space="preserve"> Controlar a través de visita in situ al taller mecánico para constatar que se le hagan los mantenimientos respectivos a cada vehículo.
</t>
    </r>
    <r>
      <rPr>
        <b/>
        <sz val="9"/>
        <color rgb="FF000000"/>
        <rFont val="Century Schoolbook"/>
        <family val="1"/>
      </rPr>
      <t xml:space="preserve">8.- </t>
    </r>
    <r>
      <rPr>
        <sz val="10"/>
        <color rgb="FF000000"/>
        <rFont val="Arial Narrow"/>
        <family val="2"/>
      </rPr>
      <t>Elaborar informes y documentación habilitante para solicitar el pago mensual de los mantenimientos efectuados a los vehículos.</t>
    </r>
  </si>
  <si>
    <r>
      <rPr>
        <b/>
        <sz val="9"/>
        <color rgb="FF000000"/>
        <rFont val="Century Schoolbook"/>
        <family val="1"/>
      </rPr>
      <t>1.-</t>
    </r>
    <r>
      <rPr>
        <sz val="10"/>
        <color rgb="FF000000"/>
        <rFont val="Arial Narrow"/>
        <family val="2"/>
      </rPr>
      <t xml:space="preserve"> Informes de actividades de los proceso del área de transporte.
</t>
    </r>
    <r>
      <rPr>
        <b/>
        <sz val="9"/>
        <color rgb="FF000000"/>
        <rFont val="Century Schoolbook"/>
        <family val="1"/>
      </rPr>
      <t>2.-</t>
    </r>
    <r>
      <rPr>
        <sz val="10"/>
        <color rgb="FF000000"/>
        <rFont val="Arial Narrow"/>
        <family val="2"/>
      </rPr>
      <t xml:space="preserve"> Planes de mantenimiento de la Unidad de Obras.
</t>
    </r>
    <r>
      <rPr>
        <b/>
        <sz val="9"/>
        <color rgb="FF000000"/>
        <rFont val="Century Schoolbook"/>
        <family val="1"/>
      </rPr>
      <t>3.-</t>
    </r>
    <r>
      <rPr>
        <sz val="10"/>
        <color rgb="FF000000"/>
        <rFont val="Arial Narrow"/>
        <family val="2"/>
      </rPr>
      <t xml:space="preserve"> Cuadro resumen de la ejecución de los planes de mantenimiento de la Unidad de Obras.
</t>
    </r>
    <r>
      <rPr>
        <b/>
        <sz val="9"/>
        <color rgb="FF000000"/>
        <rFont val="Century Schoolbook"/>
        <family val="1"/>
      </rPr>
      <t>4.-</t>
    </r>
    <r>
      <rPr>
        <sz val="10"/>
        <color rgb="FF000000"/>
        <rFont val="Arial Narrow"/>
        <family val="2"/>
      </rPr>
      <t xml:space="preserve"> Resolución de aprobación de los planes de mantenimiento.</t>
    </r>
  </si>
  <si>
    <t>* Diana Reinoso Miranda,
  Directora Administrativa
* Leonardo Bowen Briones,
  Analista Gestión Dirección Administrativa
* Marlo Villamar Piedra,
  Supervisor Áreas Verdes
* Martin Sarmiento Sánchez,
  Supervisor Mantenimiento General</t>
  </si>
  <si>
    <t>840105 0701 003</t>
  </si>
  <si>
    <t>Vehículos</t>
  </si>
  <si>
    <t>Motocicleta</t>
  </si>
  <si>
    <r>
      <rPr>
        <b/>
        <sz val="9"/>
        <color rgb="FF000000"/>
        <rFont val="Century Schoolbook"/>
        <family val="1"/>
      </rPr>
      <t>12.-</t>
    </r>
    <r>
      <rPr>
        <sz val="10"/>
        <color rgb="FF000000"/>
        <rFont val="Arial Narrow"/>
        <family val="2"/>
      </rPr>
      <t xml:space="preserve"> Aprobación e implementación de la planificación del mantenimiento de áreas verdes, escenarios deportivos.</t>
    </r>
  </si>
  <si>
    <t>Planificación del mantenimiento de áreas verdes, escenarios deportivos; aprobada e implementada.</t>
  </si>
  <si>
    <t>N° de Procesos ejecutados del mantenimiento de áreas verdes, escenarios deportivos.</t>
  </si>
  <si>
    <r>
      <rPr>
        <b/>
        <sz val="9"/>
        <color rgb="FF000000"/>
        <rFont val="Century Schoolbook"/>
        <family val="1"/>
      </rPr>
      <t>1.-</t>
    </r>
    <r>
      <rPr>
        <sz val="10"/>
        <color rgb="FF000000"/>
        <rFont val="Arial Narrow"/>
        <family val="2"/>
      </rPr>
      <t xml:space="preserve"> Solicitar a la Unidad de Obras e Infraestructura Universitaria los planes de mantenimiento (obras universitarias de las áreas verdes y escenarios deportivos.
</t>
    </r>
    <r>
      <rPr>
        <b/>
        <sz val="9"/>
        <color rgb="FF000000"/>
        <rFont val="Century Schoolbook"/>
        <family val="1"/>
      </rPr>
      <t>2.-</t>
    </r>
    <r>
      <rPr>
        <sz val="10"/>
        <color rgb="FF000000"/>
        <rFont val="Arial Narrow"/>
        <family val="2"/>
      </rPr>
      <t xml:space="preserve"> Solicitar en el último mes del año a la Unidad de Obras e Infraestructura Universitaria informe de la ejecución de los planes de mantenimiento de las áreas verdes y escenarios deportivos.</t>
    </r>
  </si>
  <si>
    <r>
      <rPr>
        <b/>
        <sz val="9"/>
        <color rgb="FF000000"/>
        <rFont val="Century Schoolbook"/>
        <family val="1"/>
      </rPr>
      <t>1.-</t>
    </r>
    <r>
      <rPr>
        <sz val="10"/>
        <color rgb="FF000000"/>
        <rFont val="Arial Narrow"/>
        <family val="2"/>
      </rPr>
      <t xml:space="preserve"> Planes de mantenimiento de la Unidad de Obras.
</t>
    </r>
    <r>
      <rPr>
        <b/>
        <sz val="9"/>
        <color rgb="FF000000"/>
        <rFont val="Century Schoolbook"/>
        <family val="1"/>
      </rPr>
      <t>2.-</t>
    </r>
    <r>
      <rPr>
        <sz val="10"/>
        <color rgb="FF000000"/>
        <rFont val="Arial Narrow"/>
        <family val="2"/>
      </rPr>
      <t xml:space="preserve"> Resolución de aprobación de los planes de mantenimiento (áreas verdes y escenarios deportivos).</t>
    </r>
  </si>
  <si>
    <t>* Diana Reinoso Miranda,
  Directora Administrativa
* Juan Merino Gaona,
  Analista Dirección Administrativa
* Ing. Marco Carrión Limones,
  Jefe Unidad de Obras de Infraestructura</t>
  </si>
  <si>
    <r>
      <rPr>
        <b/>
        <sz val="9"/>
        <color rgb="FF000000"/>
        <rFont val="Century Schoolbook"/>
        <family val="1"/>
      </rPr>
      <t>13.-</t>
    </r>
    <r>
      <rPr>
        <sz val="10"/>
        <color rgb="FF000000"/>
        <rFont val="Arial Narrow"/>
        <family val="2"/>
      </rPr>
      <t xml:space="preserve"> Gestionar el proceso de contratación o renovación de las pólizas de seguros y de matriculación de los vehículos oficiales gestionados.</t>
    </r>
  </si>
  <si>
    <t>Procesos de contratación o renovación de las pólizas de seguros y de matriculación de los vehículos oficiales gestionados.</t>
  </si>
  <si>
    <t>N° de Procesos ejecutados de la renovación de las pólizas de seguros.</t>
  </si>
  <si>
    <r>
      <rPr>
        <b/>
        <sz val="9"/>
        <color rgb="FF000000"/>
        <rFont val="Century Schoolbook"/>
        <family val="1"/>
      </rPr>
      <t>1.-</t>
    </r>
    <r>
      <rPr>
        <sz val="10"/>
        <color rgb="FF000000"/>
        <rFont val="Arial Narrow"/>
        <family val="2"/>
      </rPr>
      <t xml:space="preserve"> Realizar un estudio de mercado, solicitando proformas de proveedores de seguros.
</t>
    </r>
    <r>
      <rPr>
        <b/>
        <sz val="9"/>
        <color rgb="FF000000"/>
        <rFont val="Century Schoolbook"/>
        <family val="1"/>
      </rPr>
      <t>2.-</t>
    </r>
    <r>
      <rPr>
        <sz val="10"/>
        <color rgb="FF000000"/>
        <rFont val="Arial Narrow"/>
        <family val="2"/>
      </rPr>
      <t xml:space="preserve"> Solicitar al proveedor la inspección técnica vehicular.
</t>
    </r>
    <r>
      <rPr>
        <b/>
        <sz val="9"/>
        <color rgb="FF000000"/>
        <rFont val="Century Schoolbook"/>
        <family val="1"/>
      </rPr>
      <t>3.-</t>
    </r>
    <r>
      <rPr>
        <sz val="10"/>
        <color rgb="FF000000"/>
        <rFont val="Arial Narrow"/>
        <family val="2"/>
      </rPr>
      <t xml:space="preserve"> Ejecutar la póliza de seguro vehicular en caso de haber un accidente de tránsito.
</t>
    </r>
    <r>
      <rPr>
        <b/>
        <sz val="9"/>
        <color rgb="FF000000"/>
        <rFont val="Century Schoolbook"/>
        <family val="1"/>
      </rPr>
      <t xml:space="preserve">4.- </t>
    </r>
    <r>
      <rPr>
        <sz val="10"/>
        <color rgb="FF000000"/>
        <rFont val="Arial Narrow"/>
        <family val="2"/>
      </rPr>
      <t>Ejecutar la matriculación vehicular en la Empresa Movilidad Machala, trasladando los vehículos para ser revisados técnicamente.</t>
    </r>
  </si>
  <si>
    <r>
      <rPr>
        <b/>
        <sz val="9"/>
        <color rgb="FF000000"/>
        <rFont val="Century Schoolbook"/>
        <family val="1"/>
      </rPr>
      <t>1.-</t>
    </r>
    <r>
      <rPr>
        <sz val="10"/>
        <color rgb="FF000000"/>
        <rFont val="Arial Narrow"/>
        <family val="2"/>
      </rPr>
      <t xml:space="preserve"> Formularios y habilitantes del proceso de adquisición de renovación de las pólizas de seguro de los vehículos oficiales.
</t>
    </r>
    <r>
      <rPr>
        <b/>
        <sz val="9"/>
        <color rgb="FF000000"/>
        <rFont val="Century Schoolbook"/>
        <family val="1"/>
      </rPr>
      <t>2.-</t>
    </r>
    <r>
      <rPr>
        <sz val="10"/>
        <color rgb="FF000000"/>
        <rFont val="Arial Narrow"/>
        <family val="2"/>
      </rPr>
      <t xml:space="preserve"> Póliza ramo vehículos con plazo de </t>
    </r>
    <r>
      <rPr>
        <sz val="10"/>
        <color rgb="FF000000"/>
        <rFont val="Century Schoolbook"/>
        <family val="1"/>
      </rPr>
      <t>365</t>
    </r>
    <r>
      <rPr>
        <sz val="10"/>
        <color rgb="FF000000"/>
        <rFont val="Arial Narrow"/>
        <family val="2"/>
      </rPr>
      <t xml:space="preserve"> días.</t>
    </r>
  </si>
  <si>
    <t>570102 0701 001</t>
  </si>
  <si>
    <t>Tasas Generales, Impuestos, Contribuciones, Permisos, Licencias y Patentes</t>
  </si>
  <si>
    <t>PAGOS DE TASAS DE LA IES (PREDIOS UTMACH)</t>
  </si>
  <si>
    <t xml:space="preserve">PAGOS DE MATRICULAR FLOTA VEHICULAR </t>
  </si>
  <si>
    <t>REEMBOLSOS PAGOS VARIOS CHOFERES POR PEAJE</t>
  </si>
  <si>
    <t>570102 0701 002</t>
  </si>
  <si>
    <t>Pago de permiso de funcionamiento</t>
  </si>
  <si>
    <t>TASAS VARIAS</t>
  </si>
  <si>
    <t>MATRICULA FLOTA VEHICULAR UTMACH</t>
  </si>
  <si>
    <r>
      <rPr>
        <b/>
        <sz val="9"/>
        <color rgb="FF000000"/>
        <rFont val="Century Schoolbook"/>
        <family val="1"/>
      </rPr>
      <t>14.-</t>
    </r>
    <r>
      <rPr>
        <sz val="10"/>
        <color rgb="FF000000"/>
        <rFont val="Arial Narrow"/>
        <family val="2"/>
      </rPr>
      <t xml:space="preserve"> Gestionar proyectos de inversión para la construcción de obras para la mejora continua de la infraestructura de la institución.</t>
    </r>
  </si>
  <si>
    <t>Proyectos de inversión para la construcción de obras para la mejora continua de la infraestructura de la institución gestionados.</t>
  </si>
  <si>
    <r>
      <rPr>
        <sz val="10"/>
        <color rgb="FF000000"/>
        <rFont val="Arial Narrow"/>
        <family val="2"/>
      </rPr>
      <t>Este producto esta considerado en la planificación anual de contrataciones, aprobada, adicional es importante indicar que mediante el oficio N° UTMACH-DADM-</t>
    </r>
    <r>
      <rPr>
        <sz val="10"/>
        <color rgb="FF000000"/>
        <rFont val="Century Schoolbook"/>
        <family val="1"/>
      </rPr>
      <t>2021-621</t>
    </r>
    <r>
      <rPr>
        <sz val="10"/>
        <color rgb="FF000000"/>
        <rFont val="Arial Narrow"/>
        <family val="2"/>
      </rPr>
      <t xml:space="preserve">-OF de fecha </t>
    </r>
    <r>
      <rPr>
        <sz val="10"/>
        <color rgb="FF000000"/>
        <rFont val="Century Schoolbook"/>
        <family val="1"/>
      </rPr>
      <t>17</t>
    </r>
    <r>
      <rPr>
        <sz val="10"/>
        <color rgb="FF000000"/>
        <rFont val="Arial Narrow"/>
        <family val="2"/>
      </rPr>
      <t xml:space="preserve"> de septiembre del año </t>
    </r>
    <r>
      <rPr>
        <sz val="10"/>
        <color rgb="FF000000"/>
        <rFont val="Century Schoolbook"/>
        <family val="1"/>
      </rPr>
      <t>2021</t>
    </r>
    <r>
      <rPr>
        <sz val="10"/>
        <color rgb="FF000000"/>
        <rFont val="Arial Narrow"/>
        <family val="2"/>
      </rPr>
      <t xml:space="preserve"> se reporto al señor rector novedades en relación a la plantilla de la DTH; derivadas del ROGOP </t>
    </r>
    <r>
      <rPr>
        <sz val="10"/>
        <color rgb="FF000000"/>
        <rFont val="Century Schoolbook"/>
        <family val="1"/>
      </rPr>
      <t>2021</t>
    </r>
    <r>
      <rPr>
        <sz val="10"/>
        <color rgb="FF000000"/>
        <rFont val="Arial Narrow"/>
        <family val="2"/>
      </rPr>
      <t xml:space="preserve"> (Resol. </t>
    </r>
    <r>
      <rPr>
        <sz val="10"/>
        <color rgb="FF000000"/>
        <rFont val="Century Schoolbook"/>
        <family val="1"/>
      </rPr>
      <t>345/2021</t>
    </r>
    <r>
      <rPr>
        <sz val="10"/>
        <color rgb="FF000000"/>
        <rFont val="Arial Narrow"/>
        <family val="2"/>
      </rPr>
      <t>) y sus productos con la siguiente petición "me permito solicitar a usted, se haga conocer dichas observaciones a la comisión designada en este proceso, a fin de proceder a subsanar dicha observaciones y esta dirección y sus dependencias pueda proceder a llenar las plantillas correspondientes".</t>
    </r>
  </si>
  <si>
    <r>
      <rPr>
        <b/>
        <sz val="9"/>
        <color rgb="FF000000"/>
        <rFont val="Century Schoolbook"/>
        <family val="1"/>
      </rPr>
      <t>15.-</t>
    </r>
    <r>
      <rPr>
        <sz val="10"/>
        <color rgb="FF000000"/>
        <rFont val="Arial Narrow"/>
        <family val="2"/>
      </rPr>
      <t xml:space="preserve"> Gestionar los procesos de fiscalización de las obras de infraestructura institucionales.</t>
    </r>
  </si>
  <si>
    <t>Procesos de fiscalización de las obras de infraestructura institucionales, gestionados.</t>
  </si>
  <si>
    <r>
      <rPr>
        <sz val="10"/>
        <color rgb="FF000000"/>
        <rFont val="Arial Narrow"/>
        <family val="2"/>
      </rPr>
      <t>Este producto esta considerado en la planificación anual de contrataciones, aprobada, adicional es importante indicar que mediante el oficio N° UTMACH-DADM-</t>
    </r>
    <r>
      <rPr>
        <sz val="10"/>
        <color rgb="FF000000"/>
        <rFont val="Century Schoolbook"/>
        <family val="1"/>
      </rPr>
      <t>2021-621</t>
    </r>
    <r>
      <rPr>
        <sz val="10"/>
        <color rgb="FF000000"/>
        <rFont val="Arial Narrow"/>
        <family val="2"/>
      </rPr>
      <t xml:space="preserve">-OF de fecha </t>
    </r>
    <r>
      <rPr>
        <sz val="10"/>
        <color rgb="FF000000"/>
        <rFont val="Century Schoolbook"/>
        <family val="1"/>
      </rPr>
      <t>17</t>
    </r>
    <r>
      <rPr>
        <sz val="10"/>
        <color rgb="FF000000"/>
        <rFont val="Arial Narrow"/>
        <family val="2"/>
      </rPr>
      <t xml:space="preserve"> de septiembre del año </t>
    </r>
    <r>
      <rPr>
        <sz val="10"/>
        <color rgb="FF000000"/>
        <rFont val="Century Schoolbook"/>
        <family val="1"/>
      </rPr>
      <t>2021</t>
    </r>
    <r>
      <rPr>
        <sz val="10"/>
        <color rgb="FF000000"/>
        <rFont val="Arial Narrow"/>
        <family val="2"/>
      </rPr>
      <t xml:space="preserve"> se reporto al señor rector novedades en relación a la plantilla de la DTH; derivadas del ROGOP </t>
    </r>
    <r>
      <rPr>
        <sz val="10"/>
        <color rgb="FF000000"/>
        <rFont val="Century Schoolbook"/>
        <family val="1"/>
      </rPr>
      <t>2021</t>
    </r>
    <r>
      <rPr>
        <sz val="10"/>
        <color rgb="FF000000"/>
        <rFont val="Arial Narrow"/>
        <family val="2"/>
      </rPr>
      <t xml:space="preserve"> (Resol. </t>
    </r>
    <r>
      <rPr>
        <sz val="10"/>
        <color rgb="FF000000"/>
        <rFont val="Century Schoolbook"/>
        <family val="1"/>
      </rPr>
      <t>345/2021</t>
    </r>
    <r>
      <rPr>
        <sz val="10"/>
        <color rgb="FF000000"/>
        <rFont val="Arial Narrow"/>
        <family val="2"/>
      </rPr>
      <t>) y sus productos con la siguiente petición "me permito solicitar a usted, se haga conocer dichas observaciones a la comisión designada en este proceso, a fin de proceder a subsanar dicha observaciones y esta dirección y sus dependencias pueda proceder a llenar las plantillas correspondientes".</t>
    </r>
  </si>
  <si>
    <r>
      <rPr>
        <b/>
        <sz val="9"/>
        <color rgb="FF000000"/>
        <rFont val="Century Schoolbook"/>
        <family val="1"/>
      </rPr>
      <t>16.-</t>
    </r>
    <r>
      <rPr>
        <sz val="10"/>
        <color rgb="FF000000"/>
        <rFont val="Arial Narrow"/>
        <family val="2"/>
      </rPr>
      <t xml:space="preserve"> Gestionar estudios técnicos para la construcción de obras y/o adecuación de infraestructura.</t>
    </r>
  </si>
  <si>
    <t>Estudios técnicos para la construcción de obras y/o adecuación de infraestructura, gestionados.</t>
  </si>
  <si>
    <r>
      <rPr>
        <sz val="10"/>
        <color rgb="FF000000"/>
        <rFont val="Arial Narrow"/>
        <family val="2"/>
      </rPr>
      <t>Este producto esta considerado en la planificación anual de contrataciones, aprobada, adicional es importante indicar que mediante el oficio N° UTMACH-DADM-</t>
    </r>
    <r>
      <rPr>
        <sz val="10"/>
        <color rgb="FF000000"/>
        <rFont val="Century Schoolbook"/>
        <family val="1"/>
      </rPr>
      <t>2021-621</t>
    </r>
    <r>
      <rPr>
        <sz val="10"/>
        <color rgb="FF000000"/>
        <rFont val="Arial Narrow"/>
        <family val="2"/>
      </rPr>
      <t xml:space="preserve">-OF de fecha </t>
    </r>
    <r>
      <rPr>
        <sz val="10"/>
        <color rgb="FF000000"/>
        <rFont val="Century Schoolbook"/>
        <family val="1"/>
      </rPr>
      <t>17</t>
    </r>
    <r>
      <rPr>
        <sz val="10"/>
        <color rgb="FF000000"/>
        <rFont val="Arial Narrow"/>
        <family val="2"/>
      </rPr>
      <t xml:space="preserve"> de septiembre del año </t>
    </r>
    <r>
      <rPr>
        <sz val="10"/>
        <color rgb="FF000000"/>
        <rFont val="Century Schoolbook"/>
        <family val="1"/>
      </rPr>
      <t>2021</t>
    </r>
    <r>
      <rPr>
        <sz val="10"/>
        <color rgb="FF000000"/>
        <rFont val="Arial Narrow"/>
        <family val="2"/>
      </rPr>
      <t xml:space="preserve"> se reporto al señor rector novedades en relación a la plantilla de la DTH; derivadas del ROGOP </t>
    </r>
    <r>
      <rPr>
        <sz val="10"/>
        <color rgb="FF000000"/>
        <rFont val="Century Schoolbook"/>
        <family val="1"/>
      </rPr>
      <t>2021</t>
    </r>
    <r>
      <rPr>
        <sz val="10"/>
        <color rgb="FF000000"/>
        <rFont val="Arial Narrow"/>
        <family val="2"/>
      </rPr>
      <t xml:space="preserve"> (Resol. </t>
    </r>
    <r>
      <rPr>
        <sz val="10"/>
        <color rgb="FF000000"/>
        <rFont val="Century Schoolbook"/>
        <family val="1"/>
      </rPr>
      <t>345/2021</t>
    </r>
    <r>
      <rPr>
        <sz val="10"/>
        <color rgb="FF000000"/>
        <rFont val="Arial Narrow"/>
        <family val="2"/>
      </rPr>
      <t>) y sus productos con la siguiente petición "me permito solicitar a usted, se haga conocer dichas observaciones a la comisión designada en este proceso, a fin de proceder a subsanar dicha observaciones y esta dirección y sus dependencias pueda proceder a llenar las plantillas correspondientes".</t>
    </r>
  </si>
  <si>
    <r>
      <rPr>
        <b/>
        <sz val="9"/>
        <color rgb="FF000000"/>
        <rFont val="Century Schoolbook"/>
        <family val="1"/>
      </rPr>
      <t>17.-</t>
    </r>
    <r>
      <rPr>
        <sz val="10"/>
        <color rgb="FF000000"/>
        <rFont val="Arial Narrow"/>
        <family val="2"/>
      </rPr>
      <t xml:space="preserve"> Entrega oportuna de la Planificación Operativo Anual y Evaluación de la Planificación Operativa Anual.</t>
    </r>
  </si>
  <si>
    <r>
      <rPr>
        <b/>
        <sz val="9"/>
        <color rgb="FF000000"/>
        <rFont val="Century Schoolbook"/>
        <family val="1"/>
      </rPr>
      <t>1.-</t>
    </r>
    <r>
      <rPr>
        <sz val="10"/>
        <color rgb="FF000000"/>
        <rFont val="Arial Narrow"/>
        <family val="2"/>
      </rPr>
      <t xml:space="preserve"> Elaborar el pac conjuntamente con los supervisores adscritos a la Dirección Administrativa.
</t>
    </r>
    <r>
      <rPr>
        <b/>
        <sz val="9"/>
        <color rgb="FF000000"/>
        <rFont val="Century Schoolbook"/>
        <family val="1"/>
      </rPr>
      <t>2.-</t>
    </r>
    <r>
      <rPr>
        <sz val="10"/>
        <color rgb="FF000000"/>
        <rFont val="Arial Narrow"/>
        <family val="2"/>
      </rPr>
      <t xml:space="preserve"> Evaluar el PAC conjuntamente con los supervisores adscritos a la Dirección Administrativa.</t>
    </r>
  </si>
  <si>
    <r>
      <rPr>
        <b/>
        <sz val="9"/>
        <color rgb="FF000000"/>
        <rFont val="Century Schoolbook"/>
        <family val="1"/>
      </rPr>
      <t>1.-</t>
    </r>
    <r>
      <rPr>
        <sz val="10"/>
        <color rgb="FF000000"/>
        <rFont val="Arial Narrow"/>
        <family val="2"/>
      </rPr>
      <t xml:space="preserve"> POA entregado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POA primer semestre.
</t>
    </r>
    <r>
      <rPr>
        <b/>
        <sz val="9"/>
        <color rgb="FF000000"/>
        <rFont val="Century Schoolbook"/>
        <family val="1"/>
      </rPr>
      <t>3.-</t>
    </r>
    <r>
      <rPr>
        <sz val="10"/>
        <color rgb="FF000000"/>
        <rFont val="Arial Narrow"/>
        <family val="2"/>
      </rPr>
      <t xml:space="preserve"> Evaluación del POA segundo semestre.
</t>
    </r>
    <r>
      <rPr>
        <b/>
        <sz val="9"/>
        <color rgb="FF000000"/>
        <rFont val="Century Schoolbook"/>
        <family val="1"/>
      </rPr>
      <t>4.-</t>
    </r>
    <r>
      <rPr>
        <sz val="10"/>
        <color rgb="FF000000"/>
        <rFont val="Arial Narrow"/>
        <family val="2"/>
      </rPr>
      <t xml:space="preserve"> POA entregado </t>
    </r>
    <r>
      <rPr>
        <sz val="10"/>
        <color rgb="FF000000"/>
        <rFont val="Century Schoolbook"/>
        <family val="1"/>
      </rPr>
      <t>2023.</t>
    </r>
  </si>
  <si>
    <t>* Diana Reinoso Miranda,
  Directora Administrativa
* Juan Merino Gaona,
  Analista Dirección Administrativa
* Diego Pesantez Ochoa,
  Analista Dirección Administrativa
* Raúl Carpio Silva,
  Supervisor Vigilancia y Seguridad</t>
  </si>
  <si>
    <t>530805 0701 002</t>
  </si>
  <si>
    <t>ESPONJA PARA LAVAR PLATOS FIBRA MIXTA</t>
  </si>
  <si>
    <t>ESPONJA CON MANGA TEJIDA</t>
  </si>
  <si>
    <t>CEPILLO PARA SANITARIO CON BASE PLASTICA</t>
  </si>
  <si>
    <r>
      <rPr>
        <sz val="10"/>
        <color rgb="FF000000"/>
        <rFont val="Arial Narrow"/>
        <family val="2"/>
      </rPr>
      <t xml:space="preserve">ATOMIZADOR </t>
    </r>
    <r>
      <rPr>
        <sz val="10"/>
        <color rgb="FF000000"/>
        <rFont val="Century Schoolbook"/>
        <family val="1"/>
      </rPr>
      <t>500</t>
    </r>
    <r>
      <rPr>
        <sz val="10"/>
        <color rgb="FF000000"/>
        <rFont val="Arial Narrow"/>
        <family val="2"/>
      </rPr>
      <t xml:space="preserve"> CC</t>
    </r>
  </si>
  <si>
    <t>RECOGEDOR DE BASURA</t>
  </si>
  <si>
    <r>
      <rPr>
        <sz val="10"/>
        <color rgb="FF000000"/>
        <rFont val="Arial Narrow"/>
        <family val="2"/>
      </rPr>
      <t xml:space="preserve">GUANTES DE CAUCHO NO </t>
    </r>
    <r>
      <rPr>
        <sz val="10"/>
        <color rgb="FF000000"/>
        <rFont val="Century Schoolbook"/>
        <family val="1"/>
      </rPr>
      <t>9</t>
    </r>
    <r>
      <rPr>
        <sz val="10"/>
        <color rgb="FF000000"/>
        <rFont val="Arial Narrow"/>
        <family val="2"/>
      </rPr>
      <t xml:space="preserve"> BICOLOR</t>
    </r>
  </si>
  <si>
    <r>
      <rPr>
        <sz val="10"/>
        <color rgb="FF000000"/>
        <rFont val="Arial Narrow"/>
        <family val="2"/>
      </rPr>
      <t xml:space="preserve">PAPEL TOALLA DE MANOS BLANCO EN Z </t>
    </r>
    <r>
      <rPr>
        <sz val="10"/>
        <color rgb="FF000000"/>
        <rFont val="Century Schoolbook"/>
        <family val="1"/>
      </rPr>
      <t>150</t>
    </r>
    <r>
      <rPr>
        <sz val="10"/>
        <color rgb="FF000000"/>
        <rFont val="Arial Narrow"/>
        <family val="2"/>
      </rPr>
      <t xml:space="preserve"> UNIDADES</t>
    </r>
  </si>
  <si>
    <r>
      <rPr>
        <sz val="10"/>
        <color rgb="FF000000"/>
        <rFont val="Arial Narrow"/>
        <family val="2"/>
      </rPr>
      <t xml:space="preserve">FUNDA DE BASURA SEMINDUSTRIAL AMARILLA </t>
    </r>
    <r>
      <rPr>
        <sz val="10"/>
        <color rgb="FF000000"/>
        <rFont val="Century Schoolbook"/>
        <family val="1"/>
      </rPr>
      <t>30</t>
    </r>
    <r>
      <rPr>
        <sz val="10"/>
        <color rgb="FF000000"/>
        <rFont val="Arial Narrow"/>
        <family val="2"/>
      </rPr>
      <t>"X</t>
    </r>
    <r>
      <rPr>
        <sz val="10"/>
        <color rgb="FF000000"/>
        <rFont val="Century Schoolbook"/>
        <family val="1"/>
      </rPr>
      <t>36</t>
    </r>
  </si>
  <si>
    <r>
      <rPr>
        <sz val="10"/>
        <color rgb="FF000000"/>
        <rFont val="Arial Narrow"/>
        <family val="2"/>
      </rPr>
      <t>Paquete X</t>
    </r>
    <r>
      <rPr>
        <sz val="10"/>
        <color rgb="FF000000"/>
        <rFont val="Century Schoolbook"/>
        <family val="1"/>
      </rPr>
      <t>10</t>
    </r>
  </si>
  <si>
    <r>
      <rPr>
        <sz val="10"/>
        <color rgb="FF000000"/>
        <rFont val="Arial Narrow"/>
        <family val="2"/>
      </rPr>
      <t xml:space="preserve">LIQUIDO (ACEITE) LIMPIA MUEBLES FRASCO </t>
    </r>
    <r>
      <rPr>
        <sz val="10"/>
        <color rgb="FF000000"/>
        <rFont val="Century Schoolbook"/>
        <family val="1"/>
      </rPr>
      <t>250</t>
    </r>
    <r>
      <rPr>
        <sz val="10"/>
        <color rgb="FF000000"/>
        <rFont val="Arial Narrow"/>
        <family val="2"/>
      </rPr>
      <t xml:space="preserve"> CC</t>
    </r>
  </si>
  <si>
    <r>
      <rPr>
        <sz val="10"/>
        <color rgb="FF000000"/>
        <rFont val="Arial Narrow"/>
        <family val="2"/>
      </rPr>
      <t xml:space="preserve">PAÑO DE LIMPIEZA PARA SUPERFICIES </t>
    </r>
    <r>
      <rPr>
        <sz val="10"/>
        <color rgb="FF000000"/>
        <rFont val="Century Schoolbook"/>
        <family val="1"/>
      </rPr>
      <t>10</t>
    </r>
    <r>
      <rPr>
        <sz val="10"/>
        <color rgb="FF000000"/>
        <rFont val="Arial Narrow"/>
        <family val="2"/>
      </rPr>
      <t xml:space="preserve"> UNIDADES</t>
    </r>
  </si>
  <si>
    <r>
      <rPr>
        <sz val="10"/>
        <color rgb="FF000000"/>
        <rFont val="Arial Narrow"/>
        <family val="2"/>
      </rPr>
      <t xml:space="preserve">PAPEL HIGIENICO JUMBO DOBLE HOJA BLANCO </t>
    </r>
    <r>
      <rPr>
        <sz val="10"/>
        <color rgb="FF000000"/>
        <rFont val="Century Schoolbook"/>
        <family val="1"/>
      </rPr>
      <t>250</t>
    </r>
    <r>
      <rPr>
        <sz val="10"/>
        <color rgb="FF000000"/>
        <rFont val="Arial Narrow"/>
        <family val="2"/>
      </rPr>
      <t xml:space="preserve"> METROS</t>
    </r>
  </si>
  <si>
    <t>ANTISARRO GALON</t>
  </si>
  <si>
    <r>
      <rPr>
        <sz val="10"/>
        <color rgb="FF000000"/>
        <rFont val="Arial Narrow"/>
        <family val="2"/>
      </rPr>
      <t xml:space="preserve">AMBIENTAL VARIAS FRAGANCIAS EN AEROSOL </t>
    </r>
    <r>
      <rPr>
        <sz val="10"/>
        <color rgb="FF000000"/>
        <rFont val="Century Schoolbook"/>
        <family val="1"/>
      </rPr>
      <t>400</t>
    </r>
    <r>
      <rPr>
        <sz val="10"/>
        <color rgb="FF000000"/>
        <rFont val="Arial Narrow"/>
        <family val="2"/>
      </rPr>
      <t xml:space="preserve"> CC</t>
    </r>
  </si>
  <si>
    <t>AMBIENTAL VARIAS FRAGANCIAS LIQUIDO GALON</t>
  </si>
  <si>
    <t>DISPENSADOR DE TOALLAS DE MANO EN Z O V</t>
  </si>
  <si>
    <r>
      <rPr>
        <sz val="10"/>
        <color rgb="FF000000"/>
        <rFont val="Arial Narrow"/>
        <family val="2"/>
      </rPr>
      <t xml:space="preserve">HIPOCLORITO DE SODIO AL </t>
    </r>
    <r>
      <rPr>
        <sz val="10"/>
        <color rgb="FF000000"/>
        <rFont val="Century Schoolbook"/>
        <family val="1"/>
      </rPr>
      <t>5</t>
    </r>
    <r>
      <rPr>
        <sz val="10"/>
        <color rgb="FF000000"/>
        <rFont val="Arial Narrow"/>
        <family val="2"/>
      </rPr>
      <t xml:space="preserve"> POR CIENTO, CANECA</t>
    </r>
  </si>
  <si>
    <r>
      <rPr>
        <sz val="10"/>
        <color rgb="FF000000"/>
        <rFont val="Arial Narrow"/>
        <family val="2"/>
      </rPr>
      <t xml:space="preserve">JABON FRESH EN BARRA DE </t>
    </r>
    <r>
      <rPr>
        <sz val="10"/>
        <color rgb="FF000000"/>
        <rFont val="Century Schoolbook"/>
        <family val="1"/>
      </rPr>
      <t>110</t>
    </r>
    <r>
      <rPr>
        <sz val="10"/>
        <color rgb="FF000000"/>
        <rFont val="Arial Narrow"/>
        <family val="2"/>
      </rPr>
      <t xml:space="preserve">G. ELIMINA EL </t>
    </r>
    <r>
      <rPr>
        <sz val="10"/>
        <color rgb="FF000000"/>
        <rFont val="Century Schoolbook"/>
        <family val="1"/>
      </rPr>
      <t>99.9%</t>
    </r>
    <r>
      <rPr>
        <sz val="10"/>
        <color rgb="FF000000"/>
        <rFont val="Arial Narrow"/>
        <family val="2"/>
      </rPr>
      <t xml:space="preserve"> DE LAS BACTERIAS DE LA PIEL</t>
    </r>
  </si>
  <si>
    <t>MASCARILLA QUIRURGICA CON ELASTICO PARA LAS OREJAS</t>
  </si>
  <si>
    <r>
      <rPr>
        <sz val="10"/>
        <color rgb="FF000000"/>
        <rFont val="Arial Narrow"/>
        <family val="2"/>
      </rPr>
      <t xml:space="preserve">Caja de </t>
    </r>
    <r>
      <rPr>
        <sz val="10"/>
        <color rgb="FF000000"/>
        <rFont val="Century Schoolbook"/>
        <family val="1"/>
      </rPr>
      <t>50</t>
    </r>
  </si>
  <si>
    <r>
      <rPr>
        <sz val="10"/>
        <color rgb="FF000000"/>
        <rFont val="Arial Narrow"/>
        <family val="2"/>
      </rPr>
      <t xml:space="preserve">DESINFECTANTE EN AEROSOL DE </t>
    </r>
    <r>
      <rPr>
        <sz val="10"/>
        <color rgb="FF000000"/>
        <rFont val="Century Schoolbook"/>
        <family val="1"/>
      </rPr>
      <t>360</t>
    </r>
    <r>
      <rPr>
        <sz val="10"/>
        <color rgb="FF000000"/>
        <rFont val="Arial Narrow"/>
        <family val="2"/>
      </rPr>
      <t xml:space="preserve">ML., QUE DESINFECTE Y ELIMINE EL </t>
    </r>
    <r>
      <rPr>
        <sz val="10"/>
        <color rgb="FF000000"/>
        <rFont val="Century Schoolbook"/>
        <family val="1"/>
      </rPr>
      <t>99.9%</t>
    </r>
    <r>
      <rPr>
        <sz val="10"/>
        <color rgb="FF000000"/>
        <rFont val="Arial Narrow"/>
        <family val="2"/>
      </rPr>
      <t xml:space="preserve"> DEL VIRUS SARS-COV-</t>
    </r>
    <r>
      <rPr>
        <sz val="10"/>
        <color rgb="FF000000"/>
        <rFont val="Century Schoolbook"/>
        <family val="1"/>
      </rPr>
      <t>2</t>
    </r>
    <r>
      <rPr>
        <sz val="10"/>
        <color rgb="FF000000"/>
        <rFont val="Arial Narrow"/>
        <family val="2"/>
      </rPr>
      <t>, CAUSANTE DE COVID-</t>
    </r>
    <r>
      <rPr>
        <sz val="10"/>
        <color rgb="FF000000"/>
        <rFont val="Century Schoolbook"/>
        <family val="1"/>
      </rPr>
      <t>19</t>
    </r>
  </si>
  <si>
    <r>
      <rPr>
        <sz val="10"/>
        <color rgb="FF000000"/>
        <rFont val="Arial Narrow"/>
        <family val="2"/>
      </rPr>
      <t xml:space="preserve">ALCOHOL LÍQUIDO AL </t>
    </r>
    <r>
      <rPr>
        <sz val="10"/>
        <color rgb="FF000000"/>
        <rFont val="Century Schoolbook"/>
        <family val="1"/>
      </rPr>
      <t>70%</t>
    </r>
  </si>
  <si>
    <r>
      <rPr>
        <sz val="10"/>
        <color rgb="FF000000"/>
        <rFont val="Arial Narrow"/>
        <family val="2"/>
      </rPr>
      <t xml:space="preserve">DETERGENTE EN POLVO FRAGANCIA FLORAL, FUNDA DE </t>
    </r>
    <r>
      <rPr>
        <sz val="10"/>
        <color rgb="FF000000"/>
        <rFont val="Century Schoolbook"/>
        <family val="1"/>
      </rPr>
      <t>5</t>
    </r>
    <r>
      <rPr>
        <sz val="10"/>
        <color rgb="FF000000"/>
        <rFont val="Arial Narrow"/>
        <family val="2"/>
      </rPr>
      <t>KG.</t>
    </r>
  </si>
  <si>
    <t>ESCOBAS PLASTICAS CERDA SUAVE CON PALO O TUBO ENRROSCABLE</t>
  </si>
  <si>
    <r>
      <rPr>
        <sz val="10"/>
        <color rgb="FF000000"/>
        <rFont val="Arial Narrow"/>
        <family val="2"/>
      </rPr>
      <t xml:space="preserve">FRENELA ROJA DE </t>
    </r>
    <r>
      <rPr>
        <sz val="10"/>
        <color rgb="FF000000"/>
        <rFont val="Century Schoolbook"/>
        <family val="1"/>
      </rPr>
      <t>1*0,5</t>
    </r>
    <r>
      <rPr>
        <sz val="10"/>
        <color rgb="FF000000"/>
        <rFont val="Arial Narrow"/>
        <family val="2"/>
      </rPr>
      <t>M.</t>
    </r>
  </si>
  <si>
    <r>
      <rPr>
        <sz val="10"/>
        <color rgb="FF000000"/>
        <rFont val="Arial Narrow"/>
        <family val="2"/>
      </rPr>
      <t xml:space="preserve">INSECTICIDA EN AEROSOL USO DOMESTICO, DOBLE ACCIÓN MOSQUITOS Y MOSCAS, CATEGORÍA TOXICOLÓGICA: III. FRASCO DE </t>
    </r>
    <r>
      <rPr>
        <sz val="10"/>
        <color rgb="FF000000"/>
        <rFont val="Century Schoolbook"/>
        <family val="1"/>
      </rPr>
      <t>400</t>
    </r>
    <r>
      <rPr>
        <sz val="10"/>
        <color rgb="FF000000"/>
        <rFont val="Arial Narrow"/>
        <family val="2"/>
      </rPr>
      <t>CC.</t>
    </r>
  </si>
  <si>
    <r>
      <rPr>
        <sz val="10"/>
        <color rgb="FF000000"/>
        <rFont val="Arial Narrow"/>
        <family val="2"/>
      </rPr>
      <t xml:space="preserve">MOPA MICROFIBRA DE </t>
    </r>
    <r>
      <rPr>
        <sz val="10"/>
        <color rgb="FF000000"/>
        <rFont val="Century Schoolbook"/>
        <family val="1"/>
      </rPr>
      <t>14,5</t>
    </r>
    <r>
      <rPr>
        <sz val="10"/>
        <color rgb="FF000000"/>
        <rFont val="Arial Narrow"/>
        <family val="2"/>
      </rPr>
      <t xml:space="preserve">CM DE ANCHO Y </t>
    </r>
    <r>
      <rPr>
        <sz val="10"/>
        <color rgb="FF000000"/>
        <rFont val="Century Schoolbook"/>
        <family val="1"/>
      </rPr>
      <t>62</t>
    </r>
    <r>
      <rPr>
        <sz val="10"/>
        <color rgb="FF000000"/>
        <rFont val="Arial Narrow"/>
        <family val="2"/>
      </rPr>
      <t xml:space="preserve">CM DE LARGO COSIDO A LA MITAD </t>
    </r>
  </si>
  <si>
    <r>
      <rPr>
        <sz val="10"/>
        <color rgb="FF000000"/>
        <rFont val="Arial Narrow"/>
        <family val="2"/>
      </rPr>
      <t xml:space="preserve">TRAPEADOR CON TUBO DE ALUMINIO Y PRENSA CON ROSCA AJUSTABLE PLASTICA DE </t>
    </r>
    <r>
      <rPr>
        <sz val="10"/>
        <color rgb="FF000000"/>
        <rFont val="Century Schoolbook"/>
        <family val="1"/>
      </rPr>
      <t>18,5</t>
    </r>
    <r>
      <rPr>
        <sz val="10"/>
        <color rgb="FF000000"/>
        <rFont val="Arial Narrow"/>
        <family val="2"/>
      </rPr>
      <t xml:space="preserve"> CM DE ANCHO</t>
    </r>
  </si>
  <si>
    <r>
      <rPr>
        <sz val="10"/>
        <color rgb="FF000000"/>
        <rFont val="Arial Narrow"/>
        <family val="2"/>
      </rPr>
      <t xml:space="preserve">PASTILLA AMBIENTAL PERFUMA Y DESINFECTA AMBIENTES </t>
    </r>
    <r>
      <rPr>
        <sz val="10"/>
        <color rgb="FF000000"/>
        <rFont val="Century Schoolbook"/>
        <family val="1"/>
      </rPr>
      <t>95</t>
    </r>
    <r>
      <rPr>
        <sz val="10"/>
        <color rgb="FF000000"/>
        <rFont val="Arial Narrow"/>
        <family val="2"/>
      </rPr>
      <t>G.</t>
    </r>
  </si>
  <si>
    <r>
      <rPr>
        <b/>
        <sz val="9"/>
        <color rgb="FF000000"/>
        <rFont val="Century Schoolbook"/>
        <family val="1"/>
      </rPr>
      <t>18.-</t>
    </r>
    <r>
      <rPr>
        <sz val="10"/>
        <color rgb="FF000000"/>
        <rFont val="Arial Narrow"/>
        <family val="2"/>
      </rPr>
      <t xml:space="preserve"> Organizar el Archivo de Gestión.</t>
    </r>
  </si>
  <si>
    <r>
      <rPr>
        <b/>
        <sz val="9"/>
        <color rgb="FF000000"/>
        <rFont val="Century Schoolbook"/>
        <family val="1"/>
      </rPr>
      <t>1.-</t>
    </r>
    <r>
      <rPr>
        <sz val="10"/>
        <color rgb="FF000000"/>
        <rFont val="Arial Narrow"/>
        <family val="2"/>
      </rPr>
      <t xml:space="preserve"> Solicitar a las supervisiones adscritas a la Dirección Administrativa organizar el archivo de gestión.
</t>
    </r>
    <r>
      <rPr>
        <b/>
        <sz val="9"/>
        <color rgb="FF000000"/>
        <rFont val="Century Schoolbook"/>
        <family val="1"/>
      </rPr>
      <t>2.-</t>
    </r>
    <r>
      <rPr>
        <sz val="10"/>
        <color rgb="FF000000"/>
        <rFont val="Arial Narrow"/>
        <family val="2"/>
      </rPr>
      <t xml:space="preserve"> Organizar el archivo de gestión de la Dirección Administrativa </t>
    </r>
    <r>
      <rPr>
        <sz val="10"/>
        <color rgb="FF000000"/>
        <rFont val="Century Schoolbook"/>
        <family val="1"/>
      </rPr>
      <t>2019</t>
    </r>
    <r>
      <rPr>
        <sz val="10"/>
        <color rgb="FF000000"/>
        <rFont val="Arial Narrow"/>
        <family val="2"/>
      </rPr>
      <t xml:space="preserve"> y </t>
    </r>
    <r>
      <rPr>
        <sz val="10"/>
        <color rgb="FF000000"/>
        <rFont val="Century Schoolbook"/>
        <family val="1"/>
      </rPr>
      <t>2020.</t>
    </r>
  </si>
  <si>
    <r>
      <rPr>
        <b/>
        <sz val="9"/>
        <color rgb="FF000000"/>
        <rFont val="Century Schoolbook"/>
        <family val="1"/>
      </rPr>
      <t>1.-</t>
    </r>
    <r>
      <rPr>
        <sz val="10"/>
        <color rgb="FF000000"/>
        <rFont val="Arial Narrow"/>
        <family val="2"/>
      </rPr>
      <t xml:space="preserve"> Inventario documental </t>
    </r>
    <r>
      <rPr>
        <sz val="10"/>
        <color rgb="FF000000"/>
        <rFont val="Century Schoolbook"/>
        <family val="1"/>
      </rPr>
      <t>2019</t>
    </r>
    <r>
      <rPr>
        <sz val="10"/>
        <color rgb="FF000000"/>
        <rFont val="Arial Narrow"/>
        <family val="2"/>
      </rPr>
      <t xml:space="preserve"> y </t>
    </r>
    <r>
      <rPr>
        <sz val="10"/>
        <color rgb="FF000000"/>
        <rFont val="Century Schoolbook"/>
        <family val="1"/>
      </rPr>
      <t>2020.</t>
    </r>
  </si>
  <si>
    <t>* Diana Reinoso Miranda,
  Directora Administrativa
* Juan Merino Gaona,
  Analista Dirección Administrativa
* Diego Pesantez Ochoa,
  Analista Dirección Administrativa
* Raúl Carpio Silva,
  Supervisor Vigilancia y Seguridad
* Patricia Silva Bravo,
  Administrador Campus</t>
  </si>
  <si>
    <r>
      <rPr>
        <sz val="10"/>
        <color rgb="FF000000"/>
        <rFont val="Arial Narrow"/>
        <family val="2"/>
      </rPr>
      <t xml:space="preserve">APRIETA PAPELES TIPO PINZA </t>
    </r>
    <r>
      <rPr>
        <sz val="10"/>
        <color rgb="FF000000"/>
        <rFont val="Century Schoolbook"/>
        <family val="1"/>
      </rPr>
      <t>51</t>
    </r>
    <r>
      <rPr>
        <sz val="10"/>
        <color rgb="FF000000"/>
        <rFont val="Arial Narrow"/>
        <family val="2"/>
      </rPr>
      <t xml:space="preserve"> MM</t>
    </r>
  </si>
  <si>
    <r>
      <rPr>
        <sz val="10"/>
        <color rgb="FF000000"/>
        <rFont val="Arial Narrow"/>
        <family val="2"/>
      </rPr>
      <t xml:space="preserve">ARCHIVADOR DE CARTON PLEGABLE LOMO </t>
    </r>
    <r>
      <rPr>
        <sz val="10"/>
        <color rgb="FF000000"/>
        <rFont val="Century Schoolbook"/>
        <family val="1"/>
      </rPr>
      <t>16</t>
    </r>
    <r>
      <rPr>
        <sz val="10"/>
        <color rgb="FF000000"/>
        <rFont val="Arial Narrow"/>
        <family val="2"/>
      </rPr>
      <t xml:space="preserve"> CMS NO </t>
    </r>
    <r>
      <rPr>
        <sz val="10"/>
        <color rgb="FF000000"/>
        <rFont val="Century Schoolbook"/>
        <family val="1"/>
      </rPr>
      <t>3</t>
    </r>
  </si>
  <si>
    <t>BORRADOR (GRANDE) PARA LAPIZ</t>
  </si>
  <si>
    <t>CARPETAS PLASTICAS UN LADO TRANSPARENTE</t>
  </si>
  <si>
    <r>
      <rPr>
        <sz val="10"/>
        <color rgb="FF000000"/>
        <rFont val="Arial Narrow"/>
        <family val="2"/>
      </rPr>
      <t xml:space="preserve">CINTA ADHESIVA TRANSPARENTE </t>
    </r>
    <r>
      <rPr>
        <sz val="10"/>
        <color rgb="FF000000"/>
        <rFont val="Century Schoolbook"/>
        <family val="1"/>
      </rPr>
      <t>18</t>
    </r>
    <r>
      <rPr>
        <sz val="10"/>
        <color rgb="FF000000"/>
        <rFont val="Arial Narrow"/>
        <family val="2"/>
      </rPr>
      <t xml:space="preserve"> X </t>
    </r>
    <r>
      <rPr>
        <sz val="10"/>
        <color rgb="FF000000"/>
        <rFont val="Century Schoolbook"/>
        <family val="1"/>
      </rPr>
      <t>25</t>
    </r>
    <r>
      <rPr>
        <sz val="10"/>
        <color rgb="FF000000"/>
        <rFont val="Arial Narrow"/>
        <family val="2"/>
      </rPr>
      <t xml:space="preserve"> YDAS</t>
    </r>
  </si>
  <si>
    <r>
      <rPr>
        <sz val="10"/>
        <color rgb="FF000000"/>
        <rFont val="Arial Narrow"/>
        <family val="2"/>
      </rPr>
      <t xml:space="preserve">CINTA DE EMBALAJE TRANSPARENTE </t>
    </r>
    <r>
      <rPr>
        <sz val="10"/>
        <color rgb="FF000000"/>
        <rFont val="Century Schoolbook"/>
        <family val="1"/>
      </rPr>
      <t>2</t>
    </r>
    <r>
      <rPr>
        <sz val="10"/>
        <color rgb="FF000000"/>
        <rFont val="Arial Narrow"/>
        <family val="2"/>
      </rPr>
      <t xml:space="preserve"> PULGADAS X </t>
    </r>
    <r>
      <rPr>
        <sz val="10"/>
        <color rgb="FF000000"/>
        <rFont val="Century Schoolbook"/>
        <family val="1"/>
      </rPr>
      <t>40</t>
    </r>
    <r>
      <rPr>
        <sz val="10"/>
        <color rgb="FF000000"/>
        <rFont val="Arial Narrow"/>
        <family val="2"/>
      </rPr>
      <t xml:space="preserve"> YDAS</t>
    </r>
  </si>
  <si>
    <r>
      <rPr>
        <sz val="10"/>
        <color rgb="FF000000"/>
        <rFont val="Arial Narrow"/>
        <family val="2"/>
      </rPr>
      <t xml:space="preserve">CLIPS STANDAR </t>
    </r>
    <r>
      <rPr>
        <sz val="10"/>
        <color rgb="FF000000"/>
        <rFont val="Century Schoolbook"/>
        <family val="1"/>
      </rPr>
      <t>32</t>
    </r>
    <r>
      <rPr>
        <sz val="10"/>
        <color rgb="FF000000"/>
        <rFont val="Arial Narrow"/>
        <family val="2"/>
      </rPr>
      <t xml:space="preserve"> MM METALICOS</t>
    </r>
  </si>
  <si>
    <r>
      <rPr>
        <sz val="10"/>
        <color rgb="FF000000"/>
        <rFont val="Arial Narrow"/>
        <family val="2"/>
      </rPr>
      <t xml:space="preserve">CUCHILLAS PARA ESTILETE (REPUESTO) GRANDE </t>
    </r>
    <r>
      <rPr>
        <sz val="10"/>
        <color rgb="FF000000"/>
        <rFont val="Century Schoolbook"/>
        <family val="1"/>
      </rPr>
      <t>10</t>
    </r>
    <r>
      <rPr>
        <sz val="10"/>
        <color rgb="FF000000"/>
        <rFont val="Arial Narrow"/>
        <family val="2"/>
      </rPr>
      <t>U</t>
    </r>
  </si>
  <si>
    <t>DISPENSADOR DE CINTA PEQUEÑO</t>
  </si>
  <si>
    <t>ESTILETE (REFORZADO PUNTA METALICA)</t>
  </si>
  <si>
    <r>
      <rPr>
        <sz val="10"/>
        <color rgb="FF000000"/>
        <rFont val="Arial Narrow"/>
        <family val="2"/>
      </rPr>
      <t xml:space="preserve">FLASH MEMORY </t>
    </r>
    <r>
      <rPr>
        <sz val="10"/>
        <color rgb="FF000000"/>
        <rFont val="Century Schoolbook"/>
        <family val="1"/>
      </rPr>
      <t>128</t>
    </r>
    <r>
      <rPr>
        <sz val="10"/>
        <color rgb="FF000000"/>
        <rFont val="Arial Narrow"/>
        <family val="2"/>
      </rPr>
      <t xml:space="preserve"> GB</t>
    </r>
  </si>
  <si>
    <r>
      <rPr>
        <sz val="10"/>
        <color rgb="FF000000"/>
        <rFont val="Arial Narrow"/>
        <family val="2"/>
      </rPr>
      <t xml:space="preserve">GOMA LIQUIDA </t>
    </r>
    <r>
      <rPr>
        <sz val="10"/>
        <color rgb="FF000000"/>
        <rFont val="Century Schoolbook"/>
        <family val="1"/>
      </rPr>
      <t>250</t>
    </r>
    <r>
      <rPr>
        <sz val="10"/>
        <color rgb="FF000000"/>
        <rFont val="Arial Narrow"/>
        <family val="2"/>
      </rPr>
      <t xml:space="preserve"> GR</t>
    </r>
  </si>
  <si>
    <t>GRAPADORA NORMAL METALICA GRANDE</t>
  </si>
  <si>
    <r>
      <rPr>
        <sz val="10"/>
        <color rgb="FF000000"/>
        <rFont val="Arial Narrow"/>
        <family val="2"/>
      </rPr>
      <t xml:space="preserve">GRAPAS </t>
    </r>
    <r>
      <rPr>
        <sz val="10"/>
        <color rgb="FF000000"/>
        <rFont val="Century Schoolbook"/>
        <family val="1"/>
      </rPr>
      <t>23/10</t>
    </r>
    <r>
      <rPr>
        <sz val="10"/>
        <color rgb="FF000000"/>
        <rFont val="Arial Narrow"/>
        <family val="2"/>
      </rPr>
      <t xml:space="preserve"> CAJA </t>
    </r>
    <r>
      <rPr>
        <sz val="10"/>
        <color rgb="FF000000"/>
        <rFont val="Century Schoolbook"/>
        <family val="1"/>
      </rPr>
      <t>1000</t>
    </r>
    <r>
      <rPr>
        <sz val="10"/>
        <color rgb="FF000000"/>
        <rFont val="Arial Narrow"/>
        <family val="2"/>
      </rPr>
      <t xml:space="preserve"> U</t>
    </r>
  </si>
  <si>
    <r>
      <rPr>
        <sz val="10"/>
        <color rgb="FF000000"/>
        <rFont val="Arial Narrow"/>
        <family val="2"/>
      </rPr>
      <t xml:space="preserve">GRAPAS </t>
    </r>
    <r>
      <rPr>
        <sz val="10"/>
        <color rgb="FF000000"/>
        <rFont val="Century Schoolbook"/>
        <family val="1"/>
      </rPr>
      <t>26/6</t>
    </r>
    <r>
      <rPr>
        <sz val="10"/>
        <color rgb="FF000000"/>
        <rFont val="Arial Narrow"/>
        <family val="2"/>
      </rPr>
      <t xml:space="preserve"> CAJA DE </t>
    </r>
    <r>
      <rPr>
        <sz val="10"/>
        <color rgb="FF000000"/>
        <rFont val="Century Schoolbook"/>
        <family val="1"/>
      </rPr>
      <t>5000</t>
    </r>
    <r>
      <rPr>
        <sz val="10"/>
        <color rgb="FF000000"/>
        <rFont val="Arial Narrow"/>
        <family val="2"/>
      </rPr>
      <t xml:space="preserve"> U</t>
    </r>
  </si>
  <si>
    <r>
      <rPr>
        <sz val="10"/>
        <color rgb="FF000000"/>
        <rFont val="Arial Narrow"/>
        <family val="2"/>
      </rPr>
      <t xml:space="preserve">LIGAS </t>
    </r>
    <r>
      <rPr>
        <sz val="10"/>
        <color rgb="FF000000"/>
        <rFont val="Century Schoolbook"/>
        <family val="1"/>
      </rPr>
      <t>8</t>
    </r>
    <r>
      <rPr>
        <sz val="10"/>
        <color rgb="FF000000"/>
        <rFont val="Arial Narrow"/>
        <family val="2"/>
      </rPr>
      <t xml:space="preserve"> CM FUNDA DE </t>
    </r>
    <r>
      <rPr>
        <sz val="10"/>
        <color rgb="FF000000"/>
        <rFont val="Century Schoolbook"/>
        <family val="1"/>
      </rPr>
      <t>500</t>
    </r>
    <r>
      <rPr>
        <sz val="10"/>
        <color rgb="FF000000"/>
        <rFont val="Arial Narrow"/>
        <family val="2"/>
      </rPr>
      <t xml:space="preserve"> GR</t>
    </r>
  </si>
  <si>
    <r>
      <rPr>
        <sz val="10"/>
        <color rgb="FF000000"/>
        <rFont val="Arial Narrow"/>
        <family val="2"/>
      </rPr>
      <t xml:space="preserve">MASKING DE </t>
    </r>
    <r>
      <rPr>
        <sz val="10"/>
        <color rgb="FF000000"/>
        <rFont val="Century Schoolbook"/>
        <family val="1"/>
      </rPr>
      <t>2</t>
    </r>
    <r>
      <rPr>
        <sz val="10"/>
        <color rgb="FF000000"/>
        <rFont val="Arial Narrow"/>
        <family val="2"/>
      </rPr>
      <t xml:space="preserve"> PULG. X </t>
    </r>
    <r>
      <rPr>
        <sz val="10"/>
        <color rgb="FF000000"/>
        <rFont val="Century Schoolbook"/>
        <family val="1"/>
      </rPr>
      <t>40</t>
    </r>
    <r>
      <rPr>
        <sz val="10"/>
        <color rgb="FF000000"/>
        <rFont val="Arial Narrow"/>
        <family val="2"/>
      </rPr>
      <t xml:space="preserve"> YARDAS MULTIUSO</t>
    </r>
  </si>
  <si>
    <r>
      <rPr>
        <sz val="10"/>
        <color rgb="FF000000"/>
        <rFont val="Arial Narrow"/>
        <family val="2"/>
      </rPr>
      <t xml:space="preserve">PAPELERA METALICA </t>
    </r>
    <r>
      <rPr>
        <sz val="10"/>
        <color rgb="FF000000"/>
        <rFont val="Century Schoolbook"/>
        <family val="1"/>
      </rPr>
      <t>2</t>
    </r>
    <r>
      <rPr>
        <sz val="10"/>
        <color rgb="FF000000"/>
        <rFont val="Arial Narrow"/>
        <family val="2"/>
      </rPr>
      <t xml:space="preserve"> SERVICIOS</t>
    </r>
  </si>
  <si>
    <t>PARES DE PILAS AA (ALCALINA)</t>
  </si>
  <si>
    <t>PARES DE PILAS AAA (ALCALINA)</t>
  </si>
  <si>
    <r>
      <rPr>
        <sz val="10"/>
        <color rgb="FF000000"/>
        <rFont val="Arial Narrow"/>
        <family val="2"/>
      </rPr>
      <t xml:space="preserve">PERFORADORA SEMINDUSTRIAL </t>
    </r>
    <r>
      <rPr>
        <sz val="10"/>
        <color rgb="FF000000"/>
        <rFont val="Century Schoolbook"/>
        <family val="1"/>
      </rPr>
      <t>100</t>
    </r>
    <r>
      <rPr>
        <sz val="10"/>
        <color rgb="FF000000"/>
        <rFont val="Arial Narrow"/>
        <family val="2"/>
      </rPr>
      <t xml:space="preserve"> HOJAS</t>
    </r>
  </si>
  <si>
    <t>PORTA CLIPS MAGNETICOS</t>
  </si>
  <si>
    <t>RESALTADORES VARIOS COLORES (COLOR AMARILLO)</t>
  </si>
  <si>
    <r>
      <rPr>
        <sz val="10"/>
        <color rgb="FF000000"/>
        <rFont val="Arial Narrow"/>
        <family val="2"/>
      </rPr>
      <t>SOBRE MANILA F</t>
    </r>
    <r>
      <rPr>
        <sz val="10"/>
        <color rgb="FF000000"/>
        <rFont val="Century Schoolbook"/>
        <family val="1"/>
      </rPr>
      <t>5</t>
    </r>
  </si>
  <si>
    <r>
      <rPr>
        <sz val="10"/>
        <color rgb="FF000000"/>
        <rFont val="Arial Narrow"/>
        <family val="2"/>
      </rPr>
      <t xml:space="preserve">TIJERA GRANDE DE </t>
    </r>
    <r>
      <rPr>
        <sz val="10"/>
        <color rgb="FF000000"/>
        <rFont val="Century Schoolbook"/>
        <family val="1"/>
      </rPr>
      <t>8</t>
    </r>
    <r>
      <rPr>
        <sz val="10"/>
        <color rgb="FF000000"/>
        <rFont val="Arial Narrow"/>
        <family val="2"/>
      </rPr>
      <t xml:space="preserve"> PULG.</t>
    </r>
  </si>
  <si>
    <t>TINTA CORRECTORA TIPO ESFERO</t>
  </si>
  <si>
    <t>ESFEROGRAFICO AZUL PUNTA MEDIA</t>
  </si>
  <si>
    <r>
      <rPr>
        <sz val="10"/>
        <color rgb="FF000000"/>
        <rFont val="Arial Narrow"/>
        <family val="2"/>
      </rPr>
      <t xml:space="preserve">CUADERNO ESPIRAL UNIVERSITARIO CUADRO </t>
    </r>
    <r>
      <rPr>
        <sz val="10"/>
        <color rgb="FF000000"/>
        <rFont val="Century Schoolbook"/>
        <family val="1"/>
      </rPr>
      <t>100</t>
    </r>
    <r>
      <rPr>
        <sz val="10"/>
        <color rgb="FF000000"/>
        <rFont val="Arial Narrow"/>
        <family val="2"/>
      </rPr>
      <t xml:space="preserve"> HOJAS </t>
    </r>
  </si>
  <si>
    <t>ESFEROGRÁFICO ROJO PUNTA MEDIA</t>
  </si>
  <si>
    <r>
      <rPr>
        <sz val="10"/>
        <color rgb="FF000000"/>
        <rFont val="Arial Narrow"/>
        <family val="2"/>
      </rPr>
      <t xml:space="preserve">MINAS </t>
    </r>
    <r>
      <rPr>
        <sz val="10"/>
        <color rgb="FF000000"/>
        <rFont val="Century Schoolbook"/>
        <family val="1"/>
      </rPr>
      <t>2</t>
    </r>
    <r>
      <rPr>
        <sz val="10"/>
        <color rgb="FF000000"/>
        <rFont val="Arial Narrow"/>
        <family val="2"/>
      </rPr>
      <t xml:space="preserve">H </t>
    </r>
    <r>
      <rPr>
        <sz val="10"/>
        <color rgb="FF000000"/>
        <rFont val="Century Schoolbook"/>
        <family val="1"/>
      </rPr>
      <t>0,5</t>
    </r>
    <r>
      <rPr>
        <sz val="10"/>
        <color rgb="FF000000"/>
        <rFont val="Arial Narrow"/>
        <family val="2"/>
      </rPr>
      <t xml:space="preserve"> MM</t>
    </r>
  </si>
  <si>
    <t>UNIDAD DE COMPRAS PÚBLICAS</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</si>
  <si>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Registrar del Plan Anual de Contrataciones en el Portal del Órgano Rector de la Contratación Pública.</t>
    </r>
  </si>
  <si>
    <t>Plan Anual de Contrataciones registrado en el Portal del Órgano Rector de la Contratación Pública.</t>
  </si>
  <si>
    <t>N° de Plan Anual de Contratación en el portal del SERCOP de acuerdo a lo recibido.</t>
  </si>
  <si>
    <r>
      <rPr>
        <b/>
        <sz val="9"/>
        <color rgb="FF000000"/>
        <rFont val="Century Schoolbook"/>
        <family val="1"/>
      </rPr>
      <t>1.-</t>
    </r>
    <r>
      <rPr>
        <sz val="10"/>
        <color rgb="FF000000"/>
        <rFont val="Arial Narrow"/>
        <family val="2"/>
      </rPr>
      <t xml:space="preserve"> Receptar el plan anual de contratación autorizado por Dirección Administrativa.
</t>
    </r>
    <r>
      <rPr>
        <b/>
        <sz val="9"/>
        <color rgb="FF000000"/>
        <rFont val="Century Schoolbook"/>
        <family val="1"/>
      </rPr>
      <t>2.-</t>
    </r>
    <r>
      <rPr>
        <sz val="10"/>
        <color rgb="FF000000"/>
        <rFont val="Arial Narrow"/>
        <family val="2"/>
      </rPr>
      <t xml:space="preserve"> Unificar el Plan anual de contratación por grupo, fuente, partida, Ítem.</t>
    </r>
  </si>
  <si>
    <r>
      <rPr>
        <b/>
        <sz val="9"/>
        <color rgb="FF000000"/>
        <rFont val="Century Schoolbook"/>
        <family val="1"/>
      </rPr>
      <t>1.-</t>
    </r>
    <r>
      <rPr>
        <sz val="10"/>
        <color rgb="FF000000"/>
        <rFont val="Arial Narrow"/>
        <family val="2"/>
      </rPr>
      <t xml:space="preserve"> Plan Anual de contratación publicado en el Portal del SERCOP.</t>
    </r>
  </si>
  <si>
    <t>* Ing. Fausto Figueroa,
  Jefe de Compras Públicas
* Ing. Thayana Juárez Núñez,
  Analista de Compras Públicas</t>
  </si>
  <si>
    <r>
      <rPr>
        <b/>
        <sz val="9"/>
        <color rgb="FF000000"/>
        <rFont val="Century Schoolbook"/>
        <family val="1"/>
      </rPr>
      <t>2.-</t>
    </r>
    <r>
      <rPr>
        <sz val="10"/>
        <color rgb="FF000000"/>
        <rFont val="Arial Narrow"/>
        <family val="2"/>
      </rPr>
      <t xml:space="preserve"> Revisar y publicar los Procesos de Contratación Pública en el Portal del Órgano Rector de la Contratación Pública.</t>
    </r>
  </si>
  <si>
    <t>Procesos de Contratación Pública revisados y publicados en el Portal del Órgano Rector de la Contratación Pública.</t>
  </si>
  <si>
    <t>N° de requerimiento ejecutados de acuerdo al PAC.</t>
  </si>
  <si>
    <r>
      <rPr>
        <b/>
        <sz val="9"/>
        <color rgb="FF000000"/>
        <rFont val="Century Schoolbook"/>
        <family val="1"/>
      </rPr>
      <t>1.-</t>
    </r>
    <r>
      <rPr>
        <sz val="10"/>
        <color rgb="FF000000"/>
        <rFont val="Arial Narrow"/>
        <family val="2"/>
      </rPr>
      <t xml:space="preserve"> Receptar requerimientos de adquisiciones bienes/servicios.
</t>
    </r>
    <r>
      <rPr>
        <b/>
        <sz val="9"/>
        <color rgb="FF000000"/>
        <rFont val="Century Schoolbook"/>
        <family val="1"/>
      </rPr>
      <t>2.-</t>
    </r>
    <r>
      <rPr>
        <sz val="10"/>
        <color rgb="FF000000"/>
        <rFont val="Arial Narrow"/>
        <family val="2"/>
      </rPr>
      <t xml:space="preserve"> Verificar la documentación y constatar si es procedente.
</t>
    </r>
    <r>
      <rPr>
        <b/>
        <sz val="9"/>
        <color rgb="FF000000"/>
        <rFont val="Century Schoolbook"/>
        <family val="1"/>
      </rPr>
      <t>3.-</t>
    </r>
    <r>
      <rPr>
        <sz val="10"/>
        <color rgb="FF000000"/>
        <rFont val="Arial Narrow"/>
        <family val="2"/>
      </rPr>
      <t xml:space="preserve"> Realizar Informe de selección de procedimiento según el caso.
</t>
    </r>
    <r>
      <rPr>
        <b/>
        <sz val="9"/>
        <color rgb="FF000000"/>
        <rFont val="Century Schoolbook"/>
        <family val="1"/>
      </rPr>
      <t>4.-</t>
    </r>
    <r>
      <rPr>
        <sz val="10"/>
        <color rgb="FF000000"/>
        <rFont val="Arial Narrow"/>
        <family val="2"/>
      </rPr>
      <t xml:space="preserve"> Solicitar Disponibilidad Presupuestaria al área Financiera.
</t>
    </r>
    <r>
      <rPr>
        <b/>
        <sz val="9"/>
        <color rgb="FF000000"/>
        <rFont val="Century Schoolbook"/>
        <family val="1"/>
      </rPr>
      <t>5.-</t>
    </r>
    <r>
      <rPr>
        <sz val="10"/>
        <color rgb="FF000000"/>
        <rFont val="Arial Narrow"/>
        <family val="2"/>
      </rPr>
      <t xml:space="preserve"> Ejecutar la compra de Bienes/servicios.</t>
    </r>
  </si>
  <si>
    <r>
      <rPr>
        <b/>
        <sz val="9"/>
        <color rgb="FF000000"/>
        <rFont val="Century Schoolbook"/>
        <family val="1"/>
      </rPr>
      <t>1.-</t>
    </r>
    <r>
      <rPr>
        <sz val="10"/>
        <color rgb="FF000000"/>
        <rFont val="Arial Narrow"/>
        <family val="2"/>
      </rPr>
      <t xml:space="preserve"> Oficios autorizados por el Vicerrectorado Administrativo.
</t>
    </r>
    <r>
      <rPr>
        <b/>
        <sz val="9"/>
        <color rgb="FF000000"/>
        <rFont val="Century Schoolbook"/>
        <family val="1"/>
      </rPr>
      <t>2.-</t>
    </r>
    <r>
      <rPr>
        <sz val="10"/>
        <color rgb="FF000000"/>
        <rFont val="Arial Narrow"/>
        <family val="2"/>
      </rPr>
      <t xml:space="preserve"> Oficio de Verificación de Documentos.
</t>
    </r>
    <r>
      <rPr>
        <b/>
        <sz val="9"/>
        <color rgb="FF000000"/>
        <rFont val="Century Schoolbook"/>
        <family val="1"/>
      </rPr>
      <t>3.-</t>
    </r>
    <r>
      <rPr>
        <sz val="10"/>
        <color rgb="FF000000"/>
        <rFont val="Arial Narrow"/>
        <family val="2"/>
      </rPr>
      <t xml:space="preserve"> Oficios autorizados por la Máxima Autoridad.
</t>
    </r>
    <r>
      <rPr>
        <b/>
        <sz val="9"/>
        <color rgb="FF000000"/>
        <rFont val="Century Schoolbook"/>
        <family val="1"/>
      </rPr>
      <t>4.-</t>
    </r>
    <r>
      <rPr>
        <sz val="10"/>
        <color rgb="FF000000"/>
        <rFont val="Arial Narrow"/>
        <family val="2"/>
      </rPr>
      <t xml:space="preserve"> Certificación Presupuestaria.
</t>
    </r>
    <r>
      <rPr>
        <b/>
        <sz val="9"/>
        <color rgb="FF000000"/>
        <rFont val="Century Schoolbook"/>
        <family val="1"/>
      </rPr>
      <t>5.-</t>
    </r>
    <r>
      <rPr>
        <sz val="10"/>
        <color rgb="FF000000"/>
        <rFont val="Arial Narrow"/>
        <family val="2"/>
      </rPr>
      <t xml:space="preserve"> Ordenes de compras, ordenes de trabajo.</t>
    </r>
  </si>
  <si>
    <t>* Ing. Fausto Figueroa,
  Jefe de Compras Públicas
* Janeth Granda Eras,
  Analista Administrativo
* Ing. Tatiana Vanegas Jiménez,
  Analista de Compras Públicas
* Ing. Mabel Armijos León,  
  Analista de Compras Públicas
* Ing. Thayana Juárez Núñez,
  Analista de Compras Públicas</t>
  </si>
  <si>
    <r>
      <rPr>
        <sz val="10"/>
        <color rgb="FF000000"/>
        <rFont val="Arial Narrow"/>
        <family val="2"/>
      </rPr>
      <t xml:space="preserve">NOTAS ADHESIVAS CUBO DE </t>
    </r>
    <r>
      <rPr>
        <sz val="10"/>
        <color rgb="FF000000"/>
        <rFont val="Century Schoolbook"/>
        <family val="1"/>
      </rPr>
      <t>5</t>
    </r>
    <r>
      <rPr>
        <sz val="10"/>
        <color rgb="FF000000"/>
        <rFont val="Arial Narrow"/>
        <family val="2"/>
      </rPr>
      <t xml:space="preserve"> COLORES </t>
    </r>
    <r>
      <rPr>
        <sz val="10"/>
        <color rgb="FF000000"/>
        <rFont val="Century Schoolbook"/>
        <family val="1"/>
      </rPr>
      <t>3</t>
    </r>
    <r>
      <rPr>
        <sz val="10"/>
        <color rgb="FF000000"/>
        <rFont val="Arial Narrow"/>
        <family val="2"/>
      </rPr>
      <t>X</t>
    </r>
    <r>
      <rPr>
        <sz val="10"/>
        <color rgb="FF000000"/>
        <rFont val="Century Schoolbook"/>
        <family val="1"/>
      </rPr>
      <t>3</t>
    </r>
  </si>
  <si>
    <r>
      <rPr>
        <sz val="10"/>
        <color rgb="FF000000"/>
        <rFont val="Arial Narrow"/>
        <family val="2"/>
      </rPr>
      <t xml:space="preserve">GRAPAS </t>
    </r>
    <r>
      <rPr>
        <sz val="10"/>
        <color rgb="FF000000"/>
        <rFont val="Century Schoolbook"/>
        <family val="1"/>
      </rPr>
      <t>26/6</t>
    </r>
    <r>
      <rPr>
        <sz val="10"/>
        <color rgb="FF000000"/>
        <rFont val="Arial Narrow"/>
        <family val="2"/>
      </rPr>
      <t xml:space="preserve"> CAJA DE </t>
    </r>
    <r>
      <rPr>
        <sz val="10"/>
        <color rgb="FF000000"/>
        <rFont val="Century Schoolbook"/>
        <family val="1"/>
      </rPr>
      <t>5000</t>
    </r>
    <r>
      <rPr>
        <sz val="10"/>
        <color rgb="FF000000"/>
        <rFont val="Arial Narrow"/>
        <family val="2"/>
      </rPr>
      <t xml:space="preserve"> U</t>
    </r>
  </si>
  <si>
    <r>
      <rPr>
        <sz val="10"/>
        <color rgb="FF000000"/>
        <rFont val="Arial Narrow"/>
        <family val="2"/>
      </rPr>
      <t xml:space="preserve">LAPIZ HB CON GOMA CAJA </t>
    </r>
    <r>
      <rPr>
        <sz val="10"/>
        <color rgb="FF000000"/>
        <rFont val="Century Schoolbook"/>
        <family val="1"/>
      </rPr>
      <t>12</t>
    </r>
    <r>
      <rPr>
        <sz val="10"/>
        <color rgb="FF000000"/>
        <rFont val="Arial Narrow"/>
        <family val="2"/>
      </rPr>
      <t xml:space="preserve"> UNIDADES</t>
    </r>
  </si>
  <si>
    <r>
      <rPr>
        <sz val="10"/>
        <color rgb="FF000000"/>
        <rFont val="Arial Narrow"/>
        <family val="2"/>
      </rPr>
      <t xml:space="preserve">CALCULADORA TIPO SUMADORA </t>
    </r>
    <r>
      <rPr>
        <sz val="10"/>
        <color rgb="FF000000"/>
        <rFont val="Century Schoolbook"/>
        <family val="1"/>
      </rPr>
      <t>12</t>
    </r>
    <r>
      <rPr>
        <sz val="10"/>
        <color rgb="FF000000"/>
        <rFont val="Arial Narrow"/>
        <family val="2"/>
      </rPr>
      <t xml:space="preserve"> DIGITOS</t>
    </r>
  </si>
  <si>
    <t>CERA PARA DEDOS/CREMA CONTAR BILLETES (GRANDE)</t>
  </si>
  <si>
    <r>
      <rPr>
        <sz val="10"/>
        <color rgb="FF000000"/>
        <rFont val="Arial Narrow"/>
        <family val="2"/>
      </rPr>
      <t xml:space="preserve">CINTA DE EMPAQUE </t>
    </r>
    <r>
      <rPr>
        <sz val="10"/>
        <color rgb="FF000000"/>
        <rFont val="Century Schoolbook"/>
        <family val="1"/>
      </rPr>
      <t>48</t>
    </r>
    <r>
      <rPr>
        <sz val="10"/>
        <color rgb="FF000000"/>
        <rFont val="Arial Narrow"/>
        <family val="2"/>
      </rPr>
      <t>X</t>
    </r>
    <r>
      <rPr>
        <sz val="10"/>
        <color rgb="FF000000"/>
        <rFont val="Century Schoolbook"/>
        <family val="1"/>
      </rPr>
      <t>80</t>
    </r>
    <r>
      <rPr>
        <sz val="10"/>
        <color rgb="FF000000"/>
        <rFont val="Arial Narrow"/>
        <family val="2"/>
      </rPr>
      <t xml:space="preserve"> YDAS COLOR CAFÉ </t>
    </r>
  </si>
  <si>
    <r>
      <rPr>
        <sz val="10"/>
        <color rgb="FF000000"/>
        <rFont val="Arial Narrow"/>
        <family val="2"/>
      </rPr>
      <t xml:space="preserve">CINTA ADHESIVA TRANSPARENTE </t>
    </r>
    <r>
      <rPr>
        <sz val="10"/>
        <color rgb="FF000000"/>
        <rFont val="Century Schoolbook"/>
        <family val="1"/>
      </rPr>
      <t>18</t>
    </r>
    <r>
      <rPr>
        <sz val="10"/>
        <color rgb="FF000000"/>
        <rFont val="Arial Narrow"/>
        <family val="2"/>
      </rPr>
      <t xml:space="preserve"> X </t>
    </r>
    <r>
      <rPr>
        <sz val="10"/>
        <color rgb="FF000000"/>
        <rFont val="Century Schoolbook"/>
        <family val="1"/>
      </rPr>
      <t>25</t>
    </r>
    <r>
      <rPr>
        <sz val="10"/>
        <color rgb="FF000000"/>
        <rFont val="Arial Narrow"/>
        <family val="2"/>
      </rPr>
      <t xml:space="preserve"> YDAS</t>
    </r>
  </si>
  <si>
    <t>PERFORADORA DE ESCRITORIO GRANDE</t>
  </si>
  <si>
    <t>PARES DE PILAS AAA RECARGABLE</t>
  </si>
  <si>
    <r>
      <rPr>
        <sz val="10"/>
        <color rgb="FF000000"/>
        <rFont val="Arial Narrow"/>
        <family val="2"/>
      </rPr>
      <t xml:space="preserve">REGLA METALICA </t>
    </r>
    <r>
      <rPr>
        <sz val="10"/>
        <color rgb="FF000000"/>
        <rFont val="Century Schoolbook"/>
        <family val="1"/>
      </rPr>
      <t>30</t>
    </r>
    <r>
      <rPr>
        <sz val="10"/>
        <color rgb="FF000000"/>
        <rFont val="Arial Narrow"/>
        <family val="2"/>
      </rPr>
      <t xml:space="preserve"> CM</t>
    </r>
  </si>
  <si>
    <t>RESALTADORES VARIOS COLORES</t>
  </si>
  <si>
    <t>SACAGRAPAS</t>
  </si>
  <si>
    <r>
      <rPr>
        <sz val="10"/>
        <color rgb="FF000000"/>
        <rFont val="Arial Narrow"/>
        <family val="2"/>
      </rPr>
      <t>SOBRE MANILA F</t>
    </r>
    <r>
      <rPr>
        <sz val="10"/>
        <color rgb="FF000000"/>
        <rFont val="Century Schoolbook"/>
        <family val="1"/>
      </rPr>
      <t>4</t>
    </r>
  </si>
  <si>
    <r>
      <rPr>
        <sz val="10"/>
        <color rgb="FF000000"/>
        <rFont val="Arial Narrow"/>
        <family val="2"/>
      </rPr>
      <t xml:space="preserve">TIJERA GRANDE DE </t>
    </r>
    <r>
      <rPr>
        <sz val="10"/>
        <color rgb="FF000000"/>
        <rFont val="Century Schoolbook"/>
        <family val="1"/>
      </rPr>
      <t>8</t>
    </r>
    <r>
      <rPr>
        <sz val="10"/>
        <color rgb="FF000000"/>
        <rFont val="Arial Narrow"/>
        <family val="2"/>
      </rPr>
      <t xml:space="preserve"> PULG.</t>
    </r>
  </si>
  <si>
    <t xml:space="preserve">TINTA CORRECTORA TIPO ESFERO </t>
  </si>
  <si>
    <r>
      <rPr>
        <sz val="10"/>
        <color rgb="FF000000"/>
        <rFont val="Arial Narrow"/>
        <family val="2"/>
      </rPr>
      <t xml:space="preserve">ARCHIVADORES TAMAÑO OFICIO LOMO </t>
    </r>
    <r>
      <rPr>
        <sz val="10"/>
        <color rgb="FF000000"/>
        <rFont val="Century Schoolbook"/>
        <family val="1"/>
      </rPr>
      <t>8</t>
    </r>
    <r>
      <rPr>
        <sz val="10"/>
        <color rgb="FF000000"/>
        <rFont val="Arial Narrow"/>
        <family val="2"/>
      </rPr>
      <t xml:space="preserve"> CMS</t>
    </r>
  </si>
  <si>
    <t xml:space="preserve">ESFEROGRAFICOS PUNTA FINA COLOR AZUL </t>
  </si>
  <si>
    <r>
      <rPr>
        <b/>
        <sz val="9"/>
        <color rgb="FF000000"/>
        <rFont val="Century Schoolbook"/>
        <family val="1"/>
      </rPr>
      <t>3.-</t>
    </r>
    <r>
      <rPr>
        <b/>
        <sz val="10"/>
        <color rgb="FF000000"/>
        <rFont val="Arial Narrow"/>
        <family val="2"/>
      </rPr>
      <t xml:space="preserve"> </t>
    </r>
    <r>
      <rPr>
        <sz val="10"/>
        <color rgb="FF000000"/>
        <rFont val="Arial Narrow"/>
        <family val="2"/>
      </rPr>
      <t>Supervisar la ejecución del Plan Anual de Compras.</t>
    </r>
  </si>
  <si>
    <t>Plan Anual de Compras supervisado.</t>
  </si>
  <si>
    <t>N° de procesos adjudicados.</t>
  </si>
  <si>
    <r>
      <rPr>
        <b/>
        <sz val="9"/>
        <color rgb="FF000000"/>
        <rFont val="Century Schoolbook"/>
        <family val="1"/>
      </rPr>
      <t>1.-</t>
    </r>
    <r>
      <rPr>
        <sz val="10"/>
        <color rgb="FF000000"/>
        <rFont val="Arial Narrow"/>
        <family val="2"/>
      </rPr>
      <t xml:space="preserve"> Elaborar el reporte de todos los procesos de contratación pública.</t>
    </r>
  </si>
  <si>
    <r>
      <rPr>
        <b/>
        <sz val="9"/>
        <color rgb="FF000000"/>
        <rFont val="Century Schoolbook"/>
        <family val="1"/>
      </rPr>
      <t>1.-</t>
    </r>
    <r>
      <rPr>
        <sz val="10"/>
        <color rgb="FF000000"/>
        <rFont val="Arial Narrow"/>
        <family val="2"/>
      </rPr>
      <t xml:space="preserve"> Procesos adjudicados y que hayan sido pagados.</t>
    </r>
  </si>
  <si>
    <t>* Ing. Fausto Figueroa,
  Jefe de Compras Públicas
* Ing. Mabel Armijos,
  Analista de Compras
* Ing. Tatiana Vanegas,
* Ing. Thayana Juárez Núñez,
  Analista de Compras Públicas
* Srta. Janeth Granda Eras,
  Analista Administrativa</t>
  </si>
  <si>
    <r>
      <rPr>
        <b/>
        <sz val="9"/>
        <color rgb="FF000000"/>
        <rFont val="Century Schoolbook"/>
        <family val="1"/>
      </rPr>
      <t>4.-</t>
    </r>
    <r>
      <rPr>
        <sz val="10"/>
        <color rgb="FF000000"/>
        <rFont val="Arial Narrow"/>
        <family val="2"/>
      </rPr>
      <t xml:space="preserve"> Emitir las directrices para el cumplimiento del Plan Anual de Contratación.</t>
    </r>
  </si>
  <si>
    <t>Directrices para el cumplimiento del Plan Anual de Contratación emitidas.</t>
  </si>
  <si>
    <t>N° de formularios actualizados de acuerdo a la normativa vigente del Sercop para un mejor desarrollo del Plan Anual de Contratación.</t>
  </si>
  <si>
    <r>
      <rPr>
        <b/>
        <sz val="9"/>
        <color rgb="FF000000"/>
        <rFont val="Century Schoolbook"/>
        <family val="1"/>
      </rPr>
      <t>1.-</t>
    </r>
    <r>
      <rPr>
        <sz val="10"/>
        <color rgb="FF000000"/>
        <rFont val="Arial Narrow"/>
        <family val="2"/>
      </rPr>
      <t xml:space="preserve"> Elaborar formularios para las adquisiciones de compras.</t>
    </r>
  </si>
  <si>
    <r>
      <rPr>
        <b/>
        <sz val="9"/>
        <color rgb="FF000000"/>
        <rFont val="Century Schoolbook"/>
        <family val="1"/>
      </rPr>
      <t>1.-</t>
    </r>
    <r>
      <rPr>
        <sz val="10"/>
        <color rgb="FF000000"/>
        <rFont val="Arial Narrow"/>
        <family val="2"/>
      </rPr>
      <t xml:space="preserve"> Requerimientos solicitados por las diferentes Unidades Administrativas y Facultades de la Utmach.</t>
    </r>
  </si>
  <si>
    <t>* Ing. Fausto Figueroa,
  Jefe de Compras Públicas
* Ing. Mabel Armijos,
  Analista de Compras
* Ing. Tatiana Vanegas,
* Ing. Thayana Juárez Núñez,
  Analista de Compras Públicas</t>
  </si>
  <si>
    <r>
      <rPr>
        <b/>
        <sz val="9"/>
        <color rgb="FF000000"/>
        <rFont val="Century Schoolbook"/>
        <family val="1"/>
      </rPr>
      <t>5.-</t>
    </r>
    <r>
      <rPr>
        <sz val="10"/>
        <color rgb="FF000000"/>
        <rFont val="Arial Narrow"/>
        <family val="2"/>
      </rPr>
      <t xml:space="preserve"> Entregar la Planificación Operativa Anual y Evaluación de la Planificación Operativa Anual.</t>
    </r>
  </si>
  <si>
    <r>
      <rPr>
        <b/>
        <sz val="9"/>
        <color rgb="FF000000"/>
        <rFont val="Century Schoolbook"/>
        <family val="1"/>
      </rPr>
      <t xml:space="preserve">1.- </t>
    </r>
    <r>
      <rPr>
        <sz val="10"/>
        <color rgb="FF000000"/>
        <rFont val="Arial Narrow"/>
        <family val="2"/>
      </rPr>
      <t xml:space="preserve">Mejorar y detallar cada una de las actividades para elaborar los POAS </t>
    </r>
    <r>
      <rPr>
        <sz val="10"/>
        <color rgb="FF000000"/>
        <rFont val="Century Schoolbook"/>
        <family val="1"/>
      </rPr>
      <t>2022</t>
    </r>
    <r>
      <rPr>
        <sz val="10"/>
        <color rgb="FF000000"/>
        <rFont val="Arial Narrow"/>
        <family val="2"/>
      </rPr>
      <t xml:space="preserve"> y POA </t>
    </r>
    <r>
      <rPr>
        <sz val="10"/>
        <color rgb="FF000000"/>
        <rFont val="Century Schoolbook"/>
        <family val="1"/>
      </rPr>
      <t>2023</t>
    </r>
    <r>
      <rPr>
        <sz val="10"/>
        <color rgb="FF000000"/>
        <rFont val="Arial Narrow"/>
        <family val="2"/>
      </rPr>
      <t xml:space="preserve"> y las Evaluaciones del POA </t>
    </r>
    <r>
      <rPr>
        <sz val="10"/>
        <color rgb="FF000000"/>
        <rFont val="Century Schoolbook"/>
        <family val="1"/>
      </rPr>
      <t>2022</t>
    </r>
    <r>
      <rPr>
        <sz val="10"/>
        <color rgb="FF000000"/>
        <rFont val="Arial Narrow"/>
        <family val="2"/>
      </rPr>
      <t xml:space="preserve"> (</t>
    </r>
    <r>
      <rPr>
        <sz val="10"/>
        <color rgb="FF000000"/>
        <rFont val="Century Schoolbook"/>
        <family val="1"/>
      </rPr>
      <t>1</t>
    </r>
    <r>
      <rPr>
        <sz val="10"/>
        <color rgb="FF000000"/>
        <rFont val="Arial Narrow"/>
        <family val="2"/>
      </rPr>
      <t xml:space="preserve">er y </t>
    </r>
    <r>
      <rPr>
        <sz val="10"/>
        <color rgb="FF000000"/>
        <rFont val="Century Schoolbook"/>
        <family val="1"/>
      </rPr>
      <t>2</t>
    </r>
    <r>
      <rPr>
        <sz val="10"/>
        <color rgb="FF000000"/>
        <rFont val="Arial Narrow"/>
        <family val="2"/>
      </rPr>
      <t>do semestre).</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</si>
  <si>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10"/>
        <color rgb="FF000000"/>
        <rFont val="Century Schoolbook"/>
        <family val="1"/>
      </rPr>
      <t>3</t>
    </r>
    <r>
      <rPr>
        <b/>
        <sz val="9"/>
        <color rgb="FF000000"/>
        <rFont val="Century Schoolbook"/>
        <family val="1"/>
      </rPr>
      <t xml:space="preserve">.- </t>
    </r>
    <r>
      <rPr>
        <sz val="10"/>
        <color rgb="FF000000"/>
        <rFont val="Arial Narrow"/>
        <family val="2"/>
      </rPr>
      <t xml:space="preserve">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 xml:space="preserve">2022.
</t>
    </r>
    <r>
      <rPr>
        <b/>
        <sz val="9"/>
        <color rgb="FF000000"/>
        <rFont val="Century Schoolbook"/>
        <family val="1"/>
      </rPr>
      <t>4.-</t>
    </r>
    <r>
      <rPr>
        <sz val="10"/>
        <color rgb="FF000000"/>
        <rFont val="Century Schoolbook"/>
        <family val="1"/>
      </rPr>
      <t xml:space="preserve"> </t>
    </r>
    <r>
      <rPr>
        <sz val="10"/>
        <color rgb="FF000000"/>
        <rFont val="Arial Narrow"/>
        <family val="2"/>
      </rPr>
      <t>POA</t>
    </r>
    <r>
      <rPr>
        <sz val="10"/>
        <color rgb="FF000000"/>
        <rFont val="Century Schoolbook"/>
        <family val="1"/>
      </rPr>
      <t xml:space="preserve"> 2023.</t>
    </r>
  </si>
  <si>
    <t>* Ing. Fausto Figueroa Samaniego,
  Jefe de Compras Públicas
* Ing. Tatiana Vanegas Jiménez,
  Analista de Compra Públicas</t>
  </si>
  <si>
    <r>
      <rPr>
        <sz val="10"/>
        <color rgb="FF000000"/>
        <rFont val="Arial Narrow"/>
        <family val="2"/>
      </rPr>
      <t>TINTA EPSON L</t>
    </r>
    <r>
      <rPr>
        <sz val="10"/>
        <color rgb="FF000000"/>
        <rFont val="Century Schoolbook"/>
        <family val="1"/>
      </rPr>
      <t>5190</t>
    </r>
    <r>
      <rPr>
        <sz val="10"/>
        <color rgb="FF000000"/>
        <rFont val="Arial Narrow"/>
        <family val="2"/>
      </rPr>
      <t xml:space="preserve"> TINTA NEGRA T</t>
    </r>
    <r>
      <rPr>
        <sz val="10"/>
        <color rgb="FF000000"/>
        <rFont val="Century Schoolbook"/>
        <family val="1"/>
      </rPr>
      <t>544120</t>
    </r>
    <r>
      <rPr>
        <sz val="10"/>
        <color rgb="FF000000"/>
        <rFont val="Arial Narrow"/>
        <family val="2"/>
      </rPr>
      <t>AL</t>
    </r>
  </si>
  <si>
    <r>
      <rPr>
        <sz val="10"/>
        <color rgb="FF000000"/>
        <rFont val="Arial Narrow"/>
        <family val="2"/>
      </rPr>
      <t>TINTA EPSON L</t>
    </r>
    <r>
      <rPr>
        <sz val="10"/>
        <color rgb="FF000000"/>
        <rFont val="Century Schoolbook"/>
        <family val="1"/>
      </rPr>
      <t>5190</t>
    </r>
    <r>
      <rPr>
        <sz val="10"/>
        <color rgb="FF000000"/>
        <rFont val="Arial Narrow"/>
        <family val="2"/>
      </rPr>
      <t xml:space="preserve"> TINTA CYAN T</t>
    </r>
    <r>
      <rPr>
        <sz val="10"/>
        <color rgb="FF000000"/>
        <rFont val="Century Schoolbook"/>
        <family val="1"/>
      </rPr>
      <t>544220</t>
    </r>
    <r>
      <rPr>
        <sz val="10"/>
        <color rgb="FF000000"/>
        <rFont val="Arial Narrow"/>
        <family val="2"/>
      </rPr>
      <t>AL</t>
    </r>
  </si>
  <si>
    <r>
      <rPr>
        <sz val="10"/>
        <color rgb="FF000000"/>
        <rFont val="Arial Narrow"/>
        <family val="2"/>
      </rPr>
      <t>TINTA EPSON L</t>
    </r>
    <r>
      <rPr>
        <sz val="10"/>
        <color rgb="FF000000"/>
        <rFont val="Century Schoolbook"/>
        <family val="1"/>
      </rPr>
      <t>5190</t>
    </r>
    <r>
      <rPr>
        <sz val="10"/>
        <color rgb="FF000000"/>
        <rFont val="Arial Narrow"/>
        <family val="2"/>
      </rPr>
      <t xml:space="preserve"> TINTA MAGENTA T</t>
    </r>
    <r>
      <rPr>
        <sz val="10"/>
        <color rgb="FF000000"/>
        <rFont val="Century Schoolbook"/>
        <family val="1"/>
      </rPr>
      <t>544320</t>
    </r>
    <r>
      <rPr>
        <sz val="10"/>
        <color rgb="FF000000"/>
        <rFont val="Arial Narrow"/>
        <family val="2"/>
      </rPr>
      <t>AL</t>
    </r>
  </si>
  <si>
    <r>
      <rPr>
        <sz val="10"/>
        <color rgb="FF000000"/>
        <rFont val="Arial Narrow"/>
        <family val="2"/>
      </rPr>
      <t>TINTA EPSON L</t>
    </r>
    <r>
      <rPr>
        <sz val="10"/>
        <color rgb="FF000000"/>
        <rFont val="Century Schoolbook"/>
        <family val="1"/>
      </rPr>
      <t>5190</t>
    </r>
    <r>
      <rPr>
        <sz val="10"/>
        <color rgb="FF000000"/>
        <rFont val="Arial Narrow"/>
        <family val="2"/>
      </rPr>
      <t xml:space="preserve"> TINTA YELLOW T</t>
    </r>
    <r>
      <rPr>
        <sz val="10"/>
        <color rgb="FF000000"/>
        <rFont val="Century Schoolbook"/>
        <family val="1"/>
      </rPr>
      <t>544420</t>
    </r>
    <r>
      <rPr>
        <sz val="10"/>
        <color rgb="FF000000"/>
        <rFont val="Arial Narrow"/>
        <family val="2"/>
      </rPr>
      <t>AL</t>
    </r>
  </si>
  <si>
    <r>
      <rPr>
        <b/>
        <sz val="9"/>
        <color rgb="FF000000"/>
        <rFont val="Century Schoolbook"/>
        <family val="1"/>
      </rPr>
      <t>6.-</t>
    </r>
    <r>
      <rPr>
        <sz val="10"/>
        <color rgb="FF000000"/>
        <rFont val="Arial Narrow"/>
        <family val="2"/>
      </rPr>
      <t xml:space="preserve"> Organizar el Archivo de Gestión.</t>
    </r>
  </si>
  <si>
    <t>N° de procesos archivados en digital.</t>
  </si>
  <si>
    <r>
      <rPr>
        <b/>
        <sz val="9"/>
        <color rgb="FF000000"/>
        <rFont val="Century Schoolbook"/>
        <family val="1"/>
      </rPr>
      <t>1.-</t>
    </r>
    <r>
      <rPr>
        <sz val="10"/>
        <color rgb="FF000000"/>
        <rFont val="Arial Narrow"/>
        <family val="2"/>
      </rPr>
      <t xml:space="preserve"> Archivar y ordenar los procesos de contratación pública por código en forma digital.</t>
    </r>
  </si>
  <si>
    <r>
      <rPr>
        <b/>
        <sz val="9"/>
        <color rgb="FF000000"/>
        <rFont val="Century Schoolbook"/>
        <family val="1"/>
      </rPr>
      <t>1.-</t>
    </r>
    <r>
      <rPr>
        <sz val="10"/>
        <color rgb="FF000000"/>
        <rFont val="Arial Narrow"/>
        <family val="2"/>
      </rPr>
      <t xml:space="preserve"> Procesos archivados y almacenados digitalmente. </t>
    </r>
  </si>
  <si>
    <t>* Srta. Janeth Granda Eras,
  Analista administrativa</t>
  </si>
  <si>
    <t>TELEFONO IP</t>
  </si>
  <si>
    <t>UNIDAD DE BIENES</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</si>
  <si>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Realizar el Ingreso de Bienes.</t>
    </r>
  </si>
  <si>
    <t>Bienes Ingresados.</t>
  </si>
  <si>
    <t>N° de ingresos de bienes.</t>
  </si>
  <si>
    <r>
      <rPr>
        <b/>
        <sz val="9"/>
        <color rgb="FF000000"/>
        <rFont val="Century Schoolbook"/>
        <family val="1"/>
      </rPr>
      <t>1.-</t>
    </r>
    <r>
      <rPr>
        <sz val="10"/>
        <color rgb="FF000000"/>
        <rFont val="Arial Narrow"/>
        <family val="2"/>
      </rPr>
      <t xml:space="preserve"> Realizar la recepción y verificación de especificaciones de bienes de larga duración o de bienes sujetos a control administrativo.
</t>
    </r>
    <r>
      <rPr>
        <b/>
        <sz val="9"/>
        <color rgb="FF000000"/>
        <rFont val="Century Schoolbook"/>
        <family val="1"/>
      </rPr>
      <t>2.-</t>
    </r>
    <r>
      <rPr>
        <sz val="10"/>
        <color rgb="FF000000"/>
        <rFont val="Arial Narrow"/>
        <family val="2"/>
      </rPr>
      <t xml:space="preserve"> Realizar la recepción y verificación de especificaciones de inventarios.
</t>
    </r>
    <r>
      <rPr>
        <b/>
        <sz val="9"/>
        <color rgb="FF000000"/>
        <rFont val="Century Schoolbook"/>
        <family val="1"/>
      </rPr>
      <t>3.-</t>
    </r>
    <r>
      <rPr>
        <sz val="10"/>
        <color rgb="FF000000"/>
        <rFont val="Arial Narrow"/>
        <family val="2"/>
      </rPr>
      <t xml:space="preserve"> Realizar el ingreso de los bienes en el sistema de bienes.
</t>
    </r>
    <r>
      <rPr>
        <b/>
        <sz val="9"/>
        <color rgb="FF000000"/>
        <rFont val="Century Schoolbook"/>
        <family val="1"/>
      </rPr>
      <t>4.-</t>
    </r>
    <r>
      <rPr>
        <sz val="10"/>
        <color rgb="FF000000"/>
        <rFont val="Arial Narrow"/>
        <family val="2"/>
      </rPr>
      <t xml:space="preserve"> Realizar la codificación de los bienes con el código generado en el sistema de bienes.
</t>
    </r>
    <r>
      <rPr>
        <b/>
        <sz val="9"/>
        <color rgb="FF000000"/>
        <rFont val="Century Schoolbook"/>
        <family val="1"/>
      </rPr>
      <t>5.-</t>
    </r>
    <r>
      <rPr>
        <sz val="10"/>
        <color rgb="FF000000"/>
        <rFont val="Arial Narrow"/>
        <family val="2"/>
      </rPr>
      <t xml:space="preserve"> Elaborar ordenes de ingreso para registrar la adquisición de inventarios.
</t>
    </r>
  </si>
  <si>
    <r>
      <rPr>
        <b/>
        <sz val="9"/>
        <color rgb="FF000000"/>
        <rFont val="Century Schoolbook"/>
        <family val="1"/>
      </rPr>
      <t>1.-</t>
    </r>
    <r>
      <rPr>
        <sz val="10"/>
        <color rgb="FF000000"/>
        <rFont val="Arial Narrow"/>
        <family val="2"/>
      </rPr>
      <t xml:space="preserve"> Actas de Recepción de Bienes en Bodega.
</t>
    </r>
    <r>
      <rPr>
        <b/>
        <sz val="9"/>
        <color rgb="FF000000"/>
        <rFont val="Century Schoolbook"/>
        <family val="1"/>
      </rPr>
      <t>2.-</t>
    </r>
    <r>
      <rPr>
        <sz val="10"/>
        <color rgb="FF000000"/>
        <rFont val="Arial Narrow"/>
        <family val="2"/>
      </rPr>
      <t xml:space="preserve"> Órdenes de Ingreso de Bienes de Inventario (Consumo Corriente).
</t>
    </r>
    <r>
      <rPr>
        <b/>
        <sz val="9"/>
        <color rgb="FF000000"/>
        <rFont val="Century Schoolbook"/>
        <family val="1"/>
      </rPr>
      <t>3.-</t>
    </r>
    <r>
      <rPr>
        <sz val="10"/>
        <color rgb="FF000000"/>
        <rFont val="Arial Narrow"/>
        <family val="2"/>
      </rPr>
      <t xml:space="preserve"> Actas de Ingreso de bienes de larga duración y control administrativo- Sistema ESBYE.
</t>
    </r>
    <r>
      <rPr>
        <b/>
        <sz val="9"/>
        <color rgb="FF000000"/>
        <rFont val="Century Schoolbook"/>
        <family val="1"/>
      </rPr>
      <t>4.-</t>
    </r>
    <r>
      <rPr>
        <sz val="10"/>
        <color rgb="FF000000"/>
        <rFont val="Arial Narrow"/>
        <family val="2"/>
      </rPr>
      <t xml:space="preserve"> Bienes adquiridos etiquetados con el código generado en el Sistema de Bienes.</t>
    </r>
  </si>
  <si>
    <t>* ING. JANNINA CHALA SALDARRIAGA,
  Jefa de Unidad de Bienes
* ING. GEOVANNY MOCHA GUACHO,
  Analista de Bienes
* ING. FERNANDO SÁNCHEZ ALVARADO,
  Analista de Bienes
* ING. JONATHAN ARMIJOS ARROBO,
  Auxiliar Administrativo
* ING. MARTHA ZHIMINAYCELA PACHECO,
  Auxiliar de Servicios
* SR. JORGE LANDÍN ZAPATA,
  Auxiliar de Bodega</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</si>
  <si>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</si>
  <si>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t>Esferográfico azul punta media</t>
  </si>
  <si>
    <r>
      <rPr>
        <sz val="10"/>
        <color rgb="FF000000"/>
        <rFont val="Arial Narrow"/>
        <family val="2"/>
      </rPr>
      <t xml:space="preserve">Cinta de embalaje transparente </t>
    </r>
    <r>
      <rPr>
        <sz val="10"/>
        <color rgb="FF000000"/>
        <rFont val="Century Schoolbook"/>
        <family val="1"/>
      </rPr>
      <t>2"x40</t>
    </r>
    <r>
      <rPr>
        <sz val="10"/>
        <color rgb="FF000000"/>
        <rFont val="Arial Narrow"/>
        <family val="2"/>
      </rPr>
      <t xml:space="preserve"> yardas</t>
    </r>
  </si>
  <si>
    <r>
      <rPr>
        <sz val="10"/>
        <color rgb="FF000000"/>
        <rFont val="Arial Narrow"/>
        <family val="2"/>
      </rPr>
      <t xml:space="preserve">Archivador de cartón plegable lomo </t>
    </r>
    <r>
      <rPr>
        <sz val="10"/>
        <color rgb="FF000000"/>
        <rFont val="Century Schoolbook"/>
        <family val="1"/>
      </rPr>
      <t>16</t>
    </r>
    <r>
      <rPr>
        <sz val="10"/>
        <color rgb="FF000000"/>
        <rFont val="Arial Narrow"/>
        <family val="2"/>
      </rPr>
      <t xml:space="preserve"> cm N° </t>
    </r>
    <r>
      <rPr>
        <sz val="10"/>
        <color rgb="FF000000"/>
        <rFont val="Century Schoolbook"/>
        <family val="1"/>
      </rPr>
      <t>3</t>
    </r>
  </si>
  <si>
    <t xml:space="preserve">Carpeta Cartulina Kraft Vincha Plástica Incluida </t>
  </si>
  <si>
    <r>
      <rPr>
        <sz val="10"/>
        <color rgb="FF000000"/>
        <rFont val="Arial Narrow"/>
        <family val="2"/>
      </rPr>
      <t xml:space="preserve">Señaladores tipo banderita varios colores x </t>
    </r>
    <r>
      <rPr>
        <sz val="10"/>
        <color rgb="FF000000"/>
        <rFont val="Century Schoolbook"/>
        <family val="1"/>
      </rPr>
      <t>30</t>
    </r>
  </si>
  <si>
    <t>Sacagrapas de plástico y metal</t>
  </si>
  <si>
    <t>Mouse pad con apoya muñecas de gel</t>
  </si>
  <si>
    <r>
      <rPr>
        <sz val="10"/>
        <color rgb="FF000000"/>
        <rFont val="Arial Narrow"/>
        <family val="2"/>
      </rPr>
      <t xml:space="preserve">Botella de Tinta Negra Epson </t>
    </r>
    <r>
      <rPr>
        <sz val="10"/>
        <color rgb="FF000000"/>
        <rFont val="Century Schoolbook"/>
        <family val="1"/>
      </rPr>
      <t>664</t>
    </r>
  </si>
  <si>
    <r>
      <rPr>
        <sz val="10"/>
        <color rgb="FF000000"/>
        <rFont val="Arial Narrow"/>
        <family val="2"/>
      </rPr>
      <t xml:space="preserve">Funda de basura semindustrial negra </t>
    </r>
    <r>
      <rPr>
        <sz val="10"/>
        <color rgb="FF000000"/>
        <rFont val="Century Schoolbook"/>
        <family val="1"/>
      </rPr>
      <t>30x36</t>
    </r>
    <r>
      <rPr>
        <sz val="10"/>
        <color rgb="FF000000"/>
        <rFont val="Arial Narrow"/>
        <family val="2"/>
      </rPr>
      <t xml:space="preserve"> Pulgas X </t>
    </r>
    <r>
      <rPr>
        <sz val="10"/>
        <color rgb="FF000000"/>
        <rFont val="Century Schoolbook"/>
        <family val="1"/>
      </rPr>
      <t>10</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</si>
  <si>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</si>
  <si>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Ambiental varias fragancias en aerosol </t>
    </r>
    <r>
      <rPr>
        <sz val="10"/>
        <color rgb="FF000000"/>
        <rFont val="Century Schoolbook"/>
        <family val="1"/>
      </rPr>
      <t>400</t>
    </r>
    <r>
      <rPr>
        <sz val="10"/>
        <color rgb="FF000000"/>
        <rFont val="Arial Narrow"/>
        <family val="2"/>
      </rPr>
      <t xml:space="preserve"> cc</t>
    </r>
  </si>
  <si>
    <r>
      <rPr>
        <sz val="10"/>
        <color rgb="FF000000"/>
        <rFont val="Arial Narrow"/>
        <family val="2"/>
      </rPr>
      <t xml:space="preserve">Insecticida Aerosol </t>
    </r>
    <r>
      <rPr>
        <sz val="10"/>
        <color rgb="FF000000"/>
        <rFont val="Century Schoolbook"/>
        <family val="1"/>
      </rPr>
      <t>360</t>
    </r>
    <r>
      <rPr>
        <sz val="10"/>
        <color rgb="FF000000"/>
        <rFont val="Arial Narrow"/>
        <family val="2"/>
      </rPr>
      <t xml:space="preserve"> cc</t>
    </r>
  </si>
  <si>
    <r>
      <rPr>
        <b/>
        <sz val="9"/>
        <color rgb="FF000000"/>
        <rFont val="Century Schoolbook"/>
        <family val="1"/>
      </rPr>
      <t>2.-</t>
    </r>
    <r>
      <rPr>
        <sz val="10"/>
        <color rgb="FF000000"/>
        <rFont val="Arial Narrow"/>
        <family val="2"/>
      </rPr>
      <t xml:space="preserve"> Realizar la Asignación de bienes.</t>
    </r>
  </si>
  <si>
    <t>Bienes adquiridos asignados a los Administradores de Bienes o Custodios Administrativos.</t>
  </si>
  <si>
    <t>Nº de bienes asignados y entregados a los usuarios finales.</t>
  </si>
  <si>
    <r>
      <rPr>
        <b/>
        <sz val="9"/>
        <color rgb="FF000000"/>
        <rFont val="Century Schoolbook"/>
        <family val="1"/>
      </rPr>
      <t>1.-</t>
    </r>
    <r>
      <rPr>
        <sz val="10"/>
        <color rgb="FF000000"/>
        <rFont val="Arial Narrow"/>
        <family val="2"/>
      </rPr>
      <t xml:space="preserve"> Realizar la asignación y entrega de los de bienes a los custodios según el expediente de compra.
</t>
    </r>
    <r>
      <rPr>
        <b/>
        <sz val="9"/>
        <color rgb="FF000000"/>
        <rFont val="Century Schoolbook"/>
        <family val="1"/>
      </rPr>
      <t>2.-</t>
    </r>
    <r>
      <rPr>
        <sz val="10"/>
        <color rgb="FF000000"/>
        <rFont val="Arial Narrow"/>
        <family val="2"/>
      </rPr>
      <t xml:space="preserve"> Realizar la reasignación de bienes a los custodios según solicitudes recibidas y autorizadas.
</t>
    </r>
    <r>
      <rPr>
        <b/>
        <sz val="9"/>
        <color rgb="FF000000"/>
        <rFont val="Century Schoolbook"/>
        <family val="1"/>
      </rPr>
      <t>3.-</t>
    </r>
    <r>
      <rPr>
        <sz val="10"/>
        <color rgb="FF000000"/>
        <rFont val="Arial Narrow"/>
        <family val="2"/>
      </rPr>
      <t xml:space="preserve"> Realizar la asignación y entrega de inventarios (existencias) a los custodios según el expediente de compra.</t>
    </r>
  </si>
  <si>
    <r>
      <rPr>
        <b/>
        <sz val="9"/>
        <color rgb="FF000000"/>
        <rFont val="Century Schoolbook"/>
        <family val="1"/>
      </rPr>
      <t>1.-</t>
    </r>
    <r>
      <rPr>
        <sz val="10"/>
        <color rgb="FF000000"/>
        <rFont val="Arial Narrow"/>
        <family val="2"/>
      </rPr>
      <t xml:space="preserve"> Actas de asignación-reasignación y por traspaso masivo firmadas por los usuarios finales o custodios administrativos.
</t>
    </r>
    <r>
      <rPr>
        <b/>
        <sz val="9"/>
        <color rgb="FF000000"/>
        <rFont val="Century Schoolbook"/>
        <family val="1"/>
      </rPr>
      <t>2.-</t>
    </r>
    <r>
      <rPr>
        <sz val="10"/>
        <color rgb="FF000000"/>
        <rFont val="Arial Narrow"/>
        <family val="2"/>
      </rPr>
      <t xml:space="preserve"> Reporte de bienes muebles ingresados y asignados en el año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Documentos de entrega de inventarios firmados por los usuarios finales o custodios administrativos.</t>
    </r>
  </si>
  <si>
    <t>* ING. JANNINA CHALA SALDARRIAGA,
  Jefa de Unidad de Bienes
* ING. GEOVANNY MOCHA GUACHO,
  Analista de Bienes
* ING. FERNANDO SÁNCHEZ ALVARADO,
  Analista de Bienes
* ING. JONATHAN ARMIJOS ARROBO,
  Auxiliar Administrativo
* SR. JORGE LANDÍN ZAPATA,
  Auxiliar de Bodega</t>
  </si>
  <si>
    <r>
      <rPr>
        <sz val="10"/>
        <color rgb="FF000000"/>
        <rFont val="Arial Narrow"/>
        <family val="2"/>
      </rPr>
      <t>Resma de papel bond A</t>
    </r>
    <r>
      <rPr>
        <sz val="10"/>
        <color rgb="FF000000"/>
        <rFont val="Century Schoolbook"/>
        <family val="1"/>
      </rPr>
      <t>4 75</t>
    </r>
    <r>
      <rPr>
        <sz val="10"/>
        <color rgb="FF000000"/>
        <rFont val="Arial Narrow"/>
        <family val="2"/>
      </rPr>
      <t xml:space="preserve"> gr</t>
    </r>
  </si>
  <si>
    <r>
      <rPr>
        <sz val="10"/>
        <color rgb="FF000000"/>
        <rFont val="Arial Narrow"/>
        <family val="2"/>
      </rPr>
      <t xml:space="preserve">Archivador tamaño oficio lomo </t>
    </r>
    <r>
      <rPr>
        <sz val="10"/>
        <color rgb="FF000000"/>
        <rFont val="Century Schoolbook"/>
        <family val="1"/>
      </rPr>
      <t>8</t>
    </r>
    <r>
      <rPr>
        <sz val="10"/>
        <color rgb="FF000000"/>
        <rFont val="Arial Narrow"/>
        <family val="2"/>
      </rPr>
      <t xml:space="preserve"> cm</t>
    </r>
  </si>
  <si>
    <r>
      <rPr>
        <sz val="10"/>
        <color rgb="FF000000"/>
        <rFont val="Arial Narrow"/>
        <family val="2"/>
      </rPr>
      <t xml:space="preserve">Cinta de embalaje transparente </t>
    </r>
    <r>
      <rPr>
        <sz val="10"/>
        <color rgb="FF000000"/>
        <rFont val="Century Schoolbook"/>
        <family val="1"/>
      </rPr>
      <t>2"x40</t>
    </r>
    <r>
      <rPr>
        <sz val="10"/>
        <color rgb="FF000000"/>
        <rFont val="Arial Narrow"/>
        <family val="2"/>
      </rPr>
      <t xml:space="preserve"> yardas</t>
    </r>
  </si>
  <si>
    <r>
      <rPr>
        <sz val="10"/>
        <color rgb="FF000000"/>
        <rFont val="Arial Narrow"/>
        <family val="2"/>
      </rPr>
      <t xml:space="preserve">Archivador de cartón plegable lomo </t>
    </r>
    <r>
      <rPr>
        <sz val="10"/>
        <color rgb="FF000000"/>
        <rFont val="Century Schoolbook"/>
        <family val="1"/>
      </rPr>
      <t>16</t>
    </r>
    <r>
      <rPr>
        <sz val="10"/>
        <color rgb="FF000000"/>
        <rFont val="Arial Narrow"/>
        <family val="2"/>
      </rPr>
      <t xml:space="preserve"> cm N° </t>
    </r>
    <r>
      <rPr>
        <sz val="10"/>
        <color rgb="FF000000"/>
        <rFont val="Century Schoolbook"/>
        <family val="1"/>
      </rPr>
      <t>3</t>
    </r>
  </si>
  <si>
    <r>
      <rPr>
        <sz val="10"/>
        <color rgb="FF000000"/>
        <rFont val="Arial Narrow"/>
        <family val="2"/>
      </rPr>
      <t xml:space="preserve">Etiquetas de </t>
    </r>
    <r>
      <rPr>
        <sz val="10"/>
        <color rgb="FF000000"/>
        <rFont val="Century Schoolbook"/>
        <family val="1"/>
      </rPr>
      <t xml:space="preserve">6.4 x2.5 </t>
    </r>
    <r>
      <rPr>
        <sz val="10"/>
        <color rgb="FF000000"/>
        <rFont val="Arial Narrow"/>
        <family val="2"/>
      </rPr>
      <t>cm poly trans silver void 2260 rollo</t>
    </r>
  </si>
  <si>
    <r>
      <rPr>
        <sz val="10"/>
        <color rgb="FF000000"/>
        <rFont val="Arial Narrow"/>
        <family val="2"/>
      </rPr>
      <t xml:space="preserve">Señaladores tipo banderita varios colores x </t>
    </r>
    <r>
      <rPr>
        <sz val="10"/>
        <color rgb="FF000000"/>
        <rFont val="Century Schoolbook"/>
        <family val="1"/>
      </rPr>
      <t>30</t>
    </r>
  </si>
  <si>
    <r>
      <rPr>
        <sz val="10"/>
        <color rgb="FF000000"/>
        <rFont val="Arial Narrow"/>
        <family val="2"/>
      </rPr>
      <t xml:space="preserve">Notas adhesivas cubo de </t>
    </r>
    <r>
      <rPr>
        <sz val="10"/>
        <color rgb="FF000000"/>
        <rFont val="Century Schoolbook"/>
        <family val="1"/>
      </rPr>
      <t>5</t>
    </r>
    <r>
      <rPr>
        <sz val="10"/>
        <color rgb="FF000000"/>
        <rFont val="Arial Narrow"/>
        <family val="2"/>
      </rPr>
      <t xml:space="preserve"> colores </t>
    </r>
    <r>
      <rPr>
        <sz val="10"/>
        <color rgb="FF000000"/>
        <rFont val="Century Schoolbook"/>
        <family val="1"/>
      </rPr>
      <t>3x3</t>
    </r>
    <r>
      <rPr>
        <sz val="10"/>
        <color rgb="FF000000"/>
        <rFont val="Arial Narrow"/>
        <family val="2"/>
      </rPr>
      <t>"</t>
    </r>
  </si>
  <si>
    <r>
      <rPr>
        <sz val="10"/>
        <color rgb="FF000000"/>
        <rFont val="Arial Narrow"/>
        <family val="2"/>
      </rPr>
      <t xml:space="preserve">Botella de Tinta Negra Epson </t>
    </r>
    <r>
      <rPr>
        <sz val="10"/>
        <color rgb="FF000000"/>
        <rFont val="Century Schoolbook"/>
        <family val="1"/>
      </rPr>
      <t>664</t>
    </r>
  </si>
  <si>
    <r>
      <rPr>
        <sz val="10"/>
        <color rgb="FF000000"/>
        <rFont val="Arial Narrow"/>
        <family val="2"/>
      </rPr>
      <t xml:space="preserve">Cintas de resina Zebra premium, </t>
    </r>
    <r>
      <rPr>
        <sz val="10"/>
        <color rgb="FF000000"/>
        <rFont val="Century Schoolbook"/>
        <family val="1"/>
      </rPr>
      <t>83</t>
    </r>
    <r>
      <rPr>
        <sz val="10"/>
        <color rgb="FF000000"/>
        <rFont val="Arial Narrow"/>
        <family val="2"/>
      </rPr>
      <t xml:space="preserve"> mm x </t>
    </r>
    <r>
      <rPr>
        <sz val="10"/>
        <color rgb="FF000000"/>
        <rFont val="Century Schoolbook"/>
        <family val="1"/>
      </rPr>
      <t>74</t>
    </r>
    <r>
      <rPr>
        <sz val="10"/>
        <color rgb="FF000000"/>
        <rFont val="Arial Narrow"/>
        <family val="2"/>
      </rPr>
      <t xml:space="preserve"> m. código </t>
    </r>
    <r>
      <rPr>
        <sz val="10"/>
        <color rgb="FF000000"/>
        <rFont val="Century Schoolbook"/>
        <family val="1"/>
      </rPr>
      <t>05095</t>
    </r>
    <r>
      <rPr>
        <sz val="10"/>
        <color rgb="FF000000"/>
        <rFont val="Arial Narrow"/>
        <family val="2"/>
      </rPr>
      <t>gs</t>
    </r>
    <r>
      <rPr>
        <sz val="10"/>
        <color rgb="FF000000"/>
        <rFont val="Century Schoolbook"/>
        <family val="1"/>
      </rPr>
      <t>08407</t>
    </r>
  </si>
  <si>
    <r>
      <rPr>
        <sz val="10"/>
        <color rgb="FF000000"/>
        <rFont val="Arial Narrow"/>
        <family val="2"/>
      </rPr>
      <t>Tóner Lexmark Laser Cx</t>
    </r>
    <r>
      <rPr>
        <sz val="10"/>
        <color rgb="FF000000"/>
        <rFont val="Century Schoolbook"/>
        <family val="1"/>
      </rPr>
      <t>725</t>
    </r>
    <r>
      <rPr>
        <sz val="10"/>
        <color rgb="FF000000"/>
        <rFont val="Arial Narrow"/>
        <family val="2"/>
      </rPr>
      <t xml:space="preserve"> negro</t>
    </r>
  </si>
  <si>
    <r>
      <rPr>
        <sz val="10"/>
        <color rgb="FF000000"/>
        <rFont val="Arial Narrow"/>
        <family val="2"/>
      </rPr>
      <t xml:space="preserve">Funda de basura doméstica negra </t>
    </r>
    <r>
      <rPr>
        <sz val="10"/>
        <color rgb="FF000000"/>
        <rFont val="Century Schoolbook"/>
        <family val="1"/>
      </rPr>
      <t>23"x28</t>
    </r>
    <r>
      <rPr>
        <sz val="10"/>
        <color rgb="FF000000"/>
        <rFont val="Arial Narrow"/>
        <family val="2"/>
      </rPr>
      <t xml:space="preserve">" Pulgadas X </t>
    </r>
    <r>
      <rPr>
        <sz val="10"/>
        <color rgb="FF000000"/>
        <rFont val="Century Schoolbook"/>
        <family val="1"/>
      </rPr>
      <t>10</t>
    </r>
  </si>
  <si>
    <r>
      <rPr>
        <sz val="10"/>
        <color rgb="FF000000"/>
        <rFont val="Arial Narrow"/>
        <family val="2"/>
      </rPr>
      <t xml:space="preserve">Funda de basura semindustrial negra </t>
    </r>
    <r>
      <rPr>
        <sz val="10"/>
        <color rgb="FF000000"/>
        <rFont val="Century Schoolbook"/>
        <family val="1"/>
      </rPr>
      <t>30x36</t>
    </r>
    <r>
      <rPr>
        <sz val="10"/>
        <color rgb="FF000000"/>
        <rFont val="Arial Narrow"/>
        <family val="2"/>
      </rPr>
      <t xml:space="preserve"> Pulgas X </t>
    </r>
    <r>
      <rPr>
        <sz val="10"/>
        <color rgb="FF000000"/>
        <rFont val="Century Schoolbook"/>
        <family val="1"/>
      </rPr>
      <t>10</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</si>
  <si>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</si>
  <si>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Ambiental varias fragancias en aerosol </t>
    </r>
    <r>
      <rPr>
        <sz val="10"/>
        <color rgb="FF000000"/>
        <rFont val="Century Schoolbook"/>
        <family val="1"/>
      </rPr>
      <t>400</t>
    </r>
    <r>
      <rPr>
        <sz val="10"/>
        <color rgb="FF000000"/>
        <rFont val="Arial Narrow"/>
        <family val="2"/>
      </rPr>
      <t xml:space="preserve"> cc</t>
    </r>
  </si>
  <si>
    <r>
      <rPr>
        <b/>
        <sz val="9"/>
        <color rgb="FF000000"/>
        <rFont val="Century Schoolbook"/>
        <family val="1"/>
      </rPr>
      <t>3.-</t>
    </r>
    <r>
      <rPr>
        <b/>
        <sz val="10"/>
        <color rgb="FF000000"/>
        <rFont val="Arial Narrow"/>
        <family val="2"/>
      </rPr>
      <t xml:space="preserve"> </t>
    </r>
    <r>
      <rPr>
        <sz val="10"/>
        <color rgb="FF000000"/>
        <rFont val="Arial Narrow"/>
        <family val="2"/>
      </rPr>
      <t>Proporcionar documentos de propiedad de los bienes.</t>
    </r>
  </si>
  <si>
    <t>Documentos de propiedad de los bienes proporcionados.</t>
  </si>
  <si>
    <t>Nº de peticiones de entrega de información de bienes atendidas.</t>
  </si>
  <si>
    <r>
      <rPr>
        <b/>
        <sz val="9"/>
        <color rgb="FF000000"/>
        <rFont val="Century Schoolbook"/>
        <family val="1"/>
      </rPr>
      <t>1.-</t>
    </r>
    <r>
      <rPr>
        <sz val="10"/>
        <color rgb="FF000000"/>
        <rFont val="Arial Narrow"/>
        <family val="2"/>
      </rPr>
      <t xml:space="preserve"> Efectuar la entrega de los documentos de propiedad solicitados.</t>
    </r>
  </si>
  <si>
    <r>
      <rPr>
        <b/>
        <sz val="9"/>
        <color rgb="FF000000"/>
        <rFont val="Century Schoolbook"/>
        <family val="1"/>
      </rPr>
      <t>1.-</t>
    </r>
    <r>
      <rPr>
        <sz val="10"/>
        <color rgb="FF000000"/>
        <rFont val="Arial Narrow"/>
        <family val="2"/>
      </rPr>
      <t xml:space="preserve"> Oficio con anexos.</t>
    </r>
  </si>
  <si>
    <r>
      <rPr>
        <b/>
        <sz val="9"/>
        <color rgb="FF000000"/>
        <rFont val="Century Schoolbook"/>
        <family val="1"/>
      </rPr>
      <t>4.-</t>
    </r>
    <r>
      <rPr>
        <sz val="10"/>
        <color rgb="FF000000"/>
        <rFont val="Arial Narrow"/>
        <family val="2"/>
      </rPr>
      <t xml:space="preserve"> Gestionar la aplicación de garantías de bienes de larga duración o bienes sujetos a control administrativo.</t>
    </r>
  </si>
  <si>
    <t>Garantías técnicas de bienes muebles aplicadas.</t>
  </si>
  <si>
    <t>N° de garantías de bienes de larga duración o sujetos a control administrativo gestionadas.</t>
  </si>
  <si>
    <r>
      <rPr>
        <b/>
        <sz val="9"/>
        <color rgb="FF000000"/>
        <rFont val="Century Schoolbook"/>
        <family val="1"/>
      </rPr>
      <t>1.-</t>
    </r>
    <r>
      <rPr>
        <sz val="10"/>
        <color rgb="FF000000"/>
        <rFont val="Arial Narrow"/>
        <family val="2"/>
      </rPr>
      <t xml:space="preserve"> Realizar la recepción del bien e informes requeridos para aplicar garantía.
</t>
    </r>
    <r>
      <rPr>
        <b/>
        <sz val="9"/>
        <color rgb="FF000000"/>
        <rFont val="Century Schoolbook"/>
        <family val="1"/>
      </rPr>
      <t>2.-</t>
    </r>
    <r>
      <rPr>
        <sz val="10"/>
        <color rgb="FF000000"/>
        <rFont val="Arial Narrow"/>
        <family val="2"/>
      </rPr>
      <t xml:space="preserve"> Coordinar con el proveedor la aplicación de la garantía.
</t>
    </r>
    <r>
      <rPr>
        <b/>
        <sz val="9"/>
        <color rgb="FF000000"/>
        <rFont val="Century Schoolbook"/>
        <family val="1"/>
      </rPr>
      <t>3.-</t>
    </r>
    <r>
      <rPr>
        <sz val="10"/>
        <color rgb="FF000000"/>
        <rFont val="Arial Narrow"/>
        <family val="2"/>
      </rPr>
      <t xml:space="preserve"> Comunicar al custodio o usuario final el resultado de la aplicación de la garantía y entregar el bien.
</t>
    </r>
  </si>
  <si>
    <r>
      <rPr>
        <b/>
        <sz val="9"/>
        <color rgb="FF000000"/>
        <rFont val="Century Schoolbook"/>
        <family val="1"/>
      </rPr>
      <t>1.-</t>
    </r>
    <r>
      <rPr>
        <sz val="10"/>
        <color rgb="FF000000"/>
        <rFont val="Arial Narrow"/>
        <family val="2"/>
      </rPr>
      <t xml:space="preserve"> Constancia de entrega del bien al proveedor o servicio técnico autorizado para aplicación de garantía.
</t>
    </r>
    <r>
      <rPr>
        <b/>
        <sz val="9"/>
        <color rgb="FF000000"/>
        <rFont val="Century Schoolbook"/>
        <family val="1"/>
      </rPr>
      <t>2.-</t>
    </r>
    <r>
      <rPr>
        <sz val="10"/>
        <color rgb="FF000000"/>
        <rFont val="Arial Narrow"/>
        <family val="2"/>
      </rPr>
      <t xml:space="preserve"> Oficio de comunicación de resultados al usuario final o custodio del bien.</t>
    </r>
  </si>
  <si>
    <t>* ING. JANNINA CHALA SALDARRIAGA,
  Jefa de Unidad de Bienes
* ING. GEOVANNY MOCHA GUACHO,
  Analista de Bienes
* ING. FERNANDO SÁNCHEZ ALVARADO,
  Analista de Bienes
* ING. JONATHAN ARMIJOS ARROBO,
  Auxiliar Administrativo</t>
  </si>
  <si>
    <r>
      <rPr>
        <b/>
        <sz val="9"/>
        <color rgb="FF000000"/>
        <rFont val="Century Schoolbook"/>
        <family val="1"/>
      </rPr>
      <t>5.-</t>
    </r>
    <r>
      <rPr>
        <sz val="10"/>
        <color rgb="FF000000"/>
        <rFont val="Arial Narrow"/>
        <family val="2"/>
      </rPr>
      <t xml:space="preserve"> Realizar la emisión de reportes de bienes.</t>
    </r>
  </si>
  <si>
    <t>Reportes de bienes entregados.</t>
  </si>
  <si>
    <t>Nº de reportes de bienes entregados a los usuarios finales.</t>
  </si>
  <si>
    <r>
      <rPr>
        <b/>
        <sz val="9"/>
        <color rgb="FF000000"/>
        <rFont val="Century Schoolbook"/>
        <family val="1"/>
      </rPr>
      <t>1.-</t>
    </r>
    <r>
      <rPr>
        <sz val="10"/>
        <color rgb="FF000000"/>
        <rFont val="Arial Narrow"/>
        <family val="2"/>
      </rPr>
      <t xml:space="preserve"> Realizar la emisión de reportes del sistema de bienes.
</t>
    </r>
    <r>
      <rPr>
        <b/>
        <sz val="9"/>
        <color rgb="FF000000"/>
        <rFont val="Century Schoolbook"/>
        <family val="1"/>
      </rPr>
      <t>2.-</t>
    </r>
    <r>
      <rPr>
        <sz val="10"/>
        <color rgb="FF000000"/>
        <rFont val="Arial Narrow"/>
        <family val="2"/>
      </rPr>
      <t xml:space="preserve"> Realizar la verificación de documentos de entrega de bienes e inventarios.
</t>
    </r>
    <r>
      <rPr>
        <b/>
        <sz val="9"/>
        <color rgb="FF000000"/>
        <rFont val="Century Schoolbook"/>
        <family val="1"/>
      </rPr>
      <t>3.-</t>
    </r>
    <r>
      <rPr>
        <sz val="10"/>
        <color rgb="FF000000"/>
        <rFont val="Arial Narrow"/>
        <family val="2"/>
      </rPr>
      <t xml:space="preserve"> Elaborar reporte de bienes e inventarios entregados.</t>
    </r>
  </si>
  <si>
    <r>
      <rPr>
        <b/>
        <sz val="9"/>
        <color rgb="FF000000"/>
        <rFont val="Century Schoolbook"/>
        <family val="1"/>
      </rPr>
      <t>1.-</t>
    </r>
    <r>
      <rPr>
        <sz val="10"/>
        <color rgb="FF000000"/>
        <rFont val="Arial Narrow"/>
        <family val="2"/>
      </rPr>
      <t xml:space="preserve"> Reportes de bienes entregados a los usuarios finales.</t>
    </r>
  </si>
  <si>
    <r>
      <rPr>
        <b/>
        <sz val="9"/>
        <color rgb="FF000000"/>
        <rFont val="Century Schoolbook"/>
        <family val="1"/>
      </rPr>
      <t>6.-</t>
    </r>
    <r>
      <rPr>
        <sz val="10"/>
        <color rgb="FF000000"/>
        <rFont val="Arial Narrow"/>
        <family val="2"/>
      </rPr>
      <t xml:space="preserve"> </t>
    </r>
    <r>
      <rPr>
        <sz val="10"/>
        <color rgb="FF000000"/>
        <rFont val="Arial Narrow"/>
        <family val="2"/>
      </rPr>
      <t>Emitir</t>
    </r>
    <r>
      <rPr>
        <sz val="10"/>
        <color rgb="FFFF0000"/>
        <rFont val="Arial Narrow"/>
        <family val="2"/>
      </rPr>
      <t xml:space="preserve"> </t>
    </r>
    <r>
      <rPr>
        <sz val="10"/>
        <color rgb="FF000000"/>
        <rFont val="Arial Narrow"/>
        <family val="2"/>
      </rPr>
      <t>inventarios de existencias de suministros y materiales (o equivalentes).</t>
    </r>
  </si>
  <si>
    <t>Inventario de bienes actualizado.</t>
  </si>
  <si>
    <t>Nº de inventarios de existencias de suministros y materiales actualizado.</t>
  </si>
  <si>
    <r>
      <rPr>
        <b/>
        <sz val="9"/>
        <color rgb="FF000000"/>
        <rFont val="Century Schoolbook"/>
        <family val="1"/>
      </rPr>
      <t>1.-</t>
    </r>
    <r>
      <rPr>
        <sz val="10"/>
        <color rgb="FF000000"/>
        <rFont val="Arial Narrow"/>
        <family val="2"/>
      </rPr>
      <t xml:space="preserve"> Realizar la emisión de reportes del sistema de bienes.
</t>
    </r>
    <r>
      <rPr>
        <b/>
        <sz val="9"/>
        <color rgb="FF000000"/>
        <rFont val="Century Schoolbook"/>
        <family val="1"/>
      </rPr>
      <t>2.-</t>
    </r>
    <r>
      <rPr>
        <sz val="10"/>
        <color rgb="FF000000"/>
        <rFont val="Arial Narrow"/>
        <family val="2"/>
      </rPr>
      <t xml:space="preserve"> Realizar la verificación de documentos de entrega de bienes e inventarios.
</t>
    </r>
    <r>
      <rPr>
        <b/>
        <sz val="9"/>
        <color rgb="FF000000"/>
        <rFont val="Century Schoolbook"/>
        <family val="1"/>
      </rPr>
      <t>3.-</t>
    </r>
    <r>
      <rPr>
        <sz val="10"/>
        <color rgb="FF000000"/>
        <rFont val="Arial Narrow"/>
        <family val="2"/>
      </rPr>
      <t xml:space="preserve"> Elaborar reporte de bienes e inventarios entregados.
</t>
    </r>
  </si>
  <si>
    <r>
      <rPr>
        <b/>
        <sz val="9"/>
        <color rgb="FF000000"/>
        <rFont val="Century Schoolbook"/>
        <family val="1"/>
      </rPr>
      <t>1.-</t>
    </r>
    <r>
      <rPr>
        <sz val="10"/>
        <color rgb="FF000000"/>
        <rFont val="Arial Narrow"/>
        <family val="2"/>
      </rPr>
      <t xml:space="preserve"> Reportes de inventarios de existencias de suministros y materiales emitidos.</t>
    </r>
  </si>
  <si>
    <r>
      <rPr>
        <b/>
        <sz val="9"/>
        <color rgb="FF000000"/>
        <rFont val="Century Schoolbook"/>
        <family val="1"/>
      </rPr>
      <t>7.-</t>
    </r>
    <r>
      <rPr>
        <sz val="10"/>
        <color rgb="FF000000"/>
        <rFont val="Arial Narrow"/>
        <family val="2"/>
      </rPr>
      <t xml:space="preserve"> </t>
    </r>
    <r>
      <rPr>
        <sz val="10"/>
        <color rgb="FF000000"/>
        <rFont val="Arial Narrow"/>
        <family val="2"/>
      </rPr>
      <t>Entregar</t>
    </r>
    <r>
      <rPr>
        <sz val="10"/>
        <color rgb="FFFF0000"/>
        <rFont val="Arial Narrow"/>
        <family val="2"/>
      </rPr>
      <t xml:space="preserve"> </t>
    </r>
    <r>
      <rPr>
        <sz val="10"/>
        <color rgb="FF000000"/>
        <rFont val="Arial Narrow"/>
        <family val="2"/>
      </rPr>
      <t>existencias de suministros y materiales (o equivalentes).</t>
    </r>
  </si>
  <si>
    <t>Levantamiento de información para el registro del gasto de las existencias de la Institución, coordinado.</t>
  </si>
  <si>
    <t>Nº de procesos de levantamiento de información para el registro del gasto de las existencias de la Institución, coordinado.</t>
  </si>
  <si>
    <r>
      <rPr>
        <b/>
        <sz val="9"/>
        <color rgb="FF000000"/>
        <rFont val="Century Schoolbook"/>
        <family val="1"/>
      </rPr>
      <t>1.-</t>
    </r>
    <r>
      <rPr>
        <sz val="10"/>
        <color rgb="FF000000"/>
        <rFont val="Arial Narrow"/>
        <family val="2"/>
      </rPr>
      <t xml:space="preserve"> Solicitar reporte de entregas de bienes de inventario a administradores de bienes y custodios administrativos.
</t>
    </r>
    <r>
      <rPr>
        <b/>
        <sz val="9"/>
        <color rgb="FF000000"/>
        <rFont val="Century Schoolbook"/>
        <family val="1"/>
      </rPr>
      <t>2.-</t>
    </r>
    <r>
      <rPr>
        <sz val="10"/>
        <color rgb="FF000000"/>
        <rFont val="Arial Narrow"/>
        <family val="2"/>
      </rPr>
      <t xml:space="preserve"> Realizar reporte de inventarios entregados.
</t>
    </r>
    <r>
      <rPr>
        <b/>
        <sz val="9"/>
        <color rgb="FF000000"/>
        <rFont val="Century Schoolbook"/>
        <family val="1"/>
      </rPr>
      <t>3.-</t>
    </r>
    <r>
      <rPr>
        <sz val="10"/>
        <color rgb="FF000000"/>
        <rFont val="Arial Narrow"/>
        <family val="2"/>
      </rPr>
      <t xml:space="preserve"> Efectuar la emisión del informe de entregas de inventarios para registro de gasto.
</t>
    </r>
  </si>
  <si>
    <r>
      <rPr>
        <b/>
        <sz val="9"/>
        <color rgb="FF000000"/>
        <rFont val="Century Schoolbook"/>
        <family val="1"/>
      </rPr>
      <t>1.-</t>
    </r>
    <r>
      <rPr>
        <sz val="10"/>
        <color rgb="FF000000"/>
        <rFont val="Arial Narrow"/>
        <family val="2"/>
      </rPr>
      <t xml:space="preserve"> Informes para registro de consumo de existencias.</t>
    </r>
  </si>
  <si>
    <r>
      <rPr>
        <b/>
        <sz val="9"/>
        <color rgb="FF000000"/>
        <rFont val="Century Schoolbook"/>
        <family val="1"/>
      </rPr>
      <t>8.-</t>
    </r>
    <r>
      <rPr>
        <sz val="10"/>
        <color rgb="FF000000"/>
        <rFont val="Arial Narrow"/>
        <family val="2"/>
      </rPr>
      <t xml:space="preserve"> Entregar la Planificación Operativa Anual y Evaluación de la Planificación Operativa Anual.</t>
    </r>
  </si>
  <si>
    <t>N° de Planificaciones Operativas Anuales y Evaluaciones de la Planificación Operativa Anual entregadas.</t>
  </si>
  <si>
    <r>
      <rPr>
        <b/>
        <sz val="9"/>
        <color rgb="FF000000"/>
        <rFont val="Century Schoolbook"/>
        <family val="1"/>
      </rPr>
      <t>1.-</t>
    </r>
    <r>
      <rPr>
        <sz val="10"/>
        <color rgb="FF000000"/>
        <rFont val="Arial Narrow"/>
        <family val="2"/>
      </rPr>
      <t xml:space="preserve"> Realizar las planificaciones de las actividades operativas anuales para la unidad de bienes.
</t>
    </r>
    <r>
      <rPr>
        <b/>
        <sz val="9"/>
        <color rgb="FF000000"/>
        <rFont val="Century Schoolbook"/>
        <family val="1"/>
      </rPr>
      <t>2.-</t>
    </r>
    <r>
      <rPr>
        <sz val="10"/>
        <color rgb="FF000000"/>
        <rFont val="Arial Narrow"/>
        <family val="2"/>
      </rPr>
      <t xml:space="preserve"> Evaluar el cumplimiento de las planificaciones operativas anuales.</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</si>
  <si>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y ajustes.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 Operativo Anual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</si>
  <si>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 ING. JANNINA CHALA SALDARRIAGA,
  Jefa de Unidad de Bienes
* ING. FERNANDO SÁNCHEZ ALVARADO,
  Analista de Bienes</t>
  </si>
  <si>
    <r>
      <rPr>
        <b/>
        <sz val="9"/>
        <color rgb="FF000000"/>
        <rFont val="Century Schoolbook"/>
        <family val="1"/>
      </rPr>
      <t>9.-</t>
    </r>
    <r>
      <rPr>
        <sz val="10"/>
        <color rgb="FF000000"/>
        <rFont val="Arial Narrow"/>
        <family val="2"/>
      </rPr>
      <t xml:space="preserve"> Organizar el Archivo de Gestión.</t>
    </r>
  </si>
  <si>
    <r>
      <rPr>
        <sz val="10"/>
        <color rgb="FF000000"/>
        <rFont val="Arial Narrow"/>
        <family val="2"/>
      </rPr>
      <t xml:space="preserve">N° de Archivos de gestión organizados del año </t>
    </r>
    <r>
      <rPr>
        <sz val="10"/>
        <color rgb="FF000000"/>
        <rFont val="Century Schoolbook"/>
        <family val="1"/>
      </rPr>
      <t>2021</t>
    </r>
    <r>
      <rPr>
        <sz val="10"/>
        <color rgb="FF000000"/>
        <rFont val="Arial Narrow"/>
        <family val="2"/>
      </rPr>
      <t xml:space="preserve"> en el inventario documental.</t>
    </r>
  </si>
  <si>
    <r>
      <rPr>
        <b/>
        <sz val="9"/>
        <color rgb="FF000000"/>
        <rFont val="Century Schoolbook"/>
        <family val="1"/>
      </rPr>
      <t>1.-</t>
    </r>
    <r>
      <rPr>
        <sz val="10"/>
        <color rgb="FF000000"/>
        <rFont val="Arial Narrow"/>
        <family val="2"/>
      </rPr>
      <t xml:space="preserve"> Efectuar la organización del archivo de la unidad de bienes según las directrices de la unidad de archivo.
</t>
    </r>
    <r>
      <rPr>
        <b/>
        <sz val="9"/>
        <color rgb="FF000000"/>
        <rFont val="Century Schoolbook"/>
        <family val="1"/>
      </rPr>
      <t>2.-</t>
    </r>
    <r>
      <rPr>
        <sz val="10"/>
        <color rgb="FF000000"/>
        <rFont val="Arial Narrow"/>
        <family val="2"/>
      </rPr>
      <t xml:space="preserve"> Efectuar la elaboración del informe del archivo de gestión organizado de la unidad de bienes.</t>
    </r>
  </si>
  <si>
    <r>
      <rPr>
        <b/>
        <sz val="9"/>
        <color rgb="FF000000"/>
        <rFont val="Century Schoolbook"/>
        <family val="1"/>
      </rPr>
      <t>1.-</t>
    </r>
    <r>
      <rPr>
        <sz val="10"/>
        <color rgb="FF000000"/>
        <rFont val="Arial Narrow"/>
        <family val="2"/>
      </rPr>
      <t xml:space="preserve"> Formulario de Inventario Documental - UNIDAD DE BIENES.</t>
    </r>
  </si>
  <si>
    <t>* ING. JANNINA CHALA SALDARRIAGA,
  Jefa de Unidad de Bienes
* ING. JONATHAN ARMIJOS ARROBO,
  Auxiliar Administrativo</t>
  </si>
  <si>
    <t>UNIDAD DE CONTROL DE BIENES</t>
  </si>
  <si>
    <r>
      <rPr>
        <b/>
        <sz val="10"/>
        <color rgb="FFFF0000"/>
        <rFont val="Arial Narrow"/>
        <family val="2"/>
      </rPr>
      <t>METAS OPERATIVAS</t>
    </r>
    <r>
      <rPr>
        <b/>
        <sz val="9"/>
        <color rgb="FF000000"/>
        <rFont val="Century Schoolbook"/>
        <family val="1"/>
      </rPr>
      <t xml:space="preserve">
1.- </t>
    </r>
    <r>
      <rPr>
        <sz val="10"/>
        <color rgb="FF000000"/>
        <rFont val="Arial Narrow"/>
        <family val="2"/>
      </rPr>
      <t>Realizar la constatación de los Bienes Institucionales.</t>
    </r>
  </si>
  <si>
    <t>Bienes Institucionales constatados.</t>
  </si>
  <si>
    <t>N° de Actas de Constataciones Físicas de Bienes elaboradas y aprobadas.</t>
  </si>
  <si>
    <r>
      <rPr>
        <sz val="10"/>
        <color rgb="FF000000"/>
        <rFont val="Arial Narrow"/>
        <family val="2"/>
      </rPr>
      <t xml:space="preserve">Constatación física de bienes por petición de usuarios finales o custodios administrativos:
</t>
    </r>
    <r>
      <rPr>
        <b/>
        <sz val="9"/>
        <color rgb="FF000000"/>
        <rFont val="Century Schoolbook"/>
        <family val="1"/>
      </rPr>
      <t>1.-</t>
    </r>
    <r>
      <rPr>
        <sz val="10"/>
        <color rgb="FF000000"/>
        <rFont val="Arial Narrow"/>
        <family val="2"/>
      </rPr>
      <t xml:space="preserve"> Recibir la solicitud de constatación física de bienes.
</t>
    </r>
    <r>
      <rPr>
        <b/>
        <sz val="9"/>
        <color rgb="FF000000"/>
        <rFont val="Century Schoolbook"/>
        <family val="1"/>
      </rPr>
      <t>2.-</t>
    </r>
    <r>
      <rPr>
        <sz val="10"/>
        <color rgb="FF000000"/>
        <rFont val="Arial Narrow"/>
        <family val="2"/>
      </rPr>
      <t xml:space="preserve"> Solicitar a la Unidad de Bienes los listados de bienes.
</t>
    </r>
    <r>
      <rPr>
        <b/>
        <sz val="9"/>
        <color rgb="FF000000"/>
        <rFont val="Century Schoolbook"/>
        <family val="1"/>
      </rPr>
      <t>3.-</t>
    </r>
    <r>
      <rPr>
        <sz val="10"/>
        <color rgb="FF000000"/>
        <rFont val="Arial Narrow"/>
        <family val="2"/>
      </rPr>
      <t xml:space="preserve"> Coordinar la constatación física de los bienes. 
</t>
    </r>
    <r>
      <rPr>
        <b/>
        <sz val="9"/>
        <color rgb="FF000000"/>
        <rFont val="Century Schoolbook"/>
        <family val="1"/>
      </rPr>
      <t>4.-</t>
    </r>
    <r>
      <rPr>
        <sz val="10"/>
        <color rgb="FF000000"/>
        <rFont val="Arial Narrow"/>
        <family val="2"/>
      </rPr>
      <t xml:space="preserve"> Realizar la constatación física de los bienes.
</t>
    </r>
    <r>
      <rPr>
        <b/>
        <sz val="9"/>
        <color rgb="FF000000"/>
        <rFont val="Century Schoolbook"/>
        <family val="1"/>
      </rPr>
      <t>5.-</t>
    </r>
    <r>
      <rPr>
        <sz val="10"/>
        <color rgb="FF000000"/>
        <rFont val="Arial Narrow"/>
        <family val="2"/>
      </rPr>
      <t xml:space="preserve"> Elaborar Acta de Constatación física.
</t>
    </r>
    <r>
      <rPr>
        <b/>
        <sz val="9"/>
        <color rgb="FF000000"/>
        <rFont val="Century Schoolbook"/>
        <family val="1"/>
      </rPr>
      <t>6.-</t>
    </r>
    <r>
      <rPr>
        <sz val="10"/>
        <color rgb="FF000000"/>
        <rFont val="Arial Narrow"/>
        <family val="2"/>
      </rPr>
      <t xml:space="preserve"> Realizar la entrega del acta de Constatación Física al usuario final o custodio administrativo con todas las firmas requeridas.
Informe de Constatación física de bienes anual:
</t>
    </r>
    <r>
      <rPr>
        <b/>
        <sz val="9"/>
        <color rgb="FF000000"/>
        <rFont val="Century Schoolbook"/>
        <family val="1"/>
      </rPr>
      <t>1.-</t>
    </r>
    <r>
      <rPr>
        <sz val="10"/>
        <color rgb="FF000000"/>
        <rFont val="Arial Narrow"/>
        <family val="2"/>
      </rPr>
      <t xml:space="preserve"> Solicitar a la unidad de bienes el reporte de todos los bienes muebles e inmuebles institucionales y el reporte de bienes de inventario que han sido entregados.
</t>
    </r>
    <r>
      <rPr>
        <b/>
        <sz val="9"/>
        <color rgb="FF000000"/>
        <rFont val="Century Schoolbook"/>
        <family val="1"/>
      </rPr>
      <t>2.-</t>
    </r>
    <r>
      <rPr>
        <sz val="10"/>
        <color rgb="FF000000"/>
        <rFont val="Arial Narrow"/>
        <family val="2"/>
      </rPr>
      <t xml:space="preserve"> Coordinar las constataciones físicas de bienes e inventarios.
</t>
    </r>
    <r>
      <rPr>
        <b/>
        <sz val="9"/>
        <color rgb="FF000000"/>
        <rFont val="Century Schoolbook"/>
        <family val="1"/>
      </rPr>
      <t>3.-</t>
    </r>
    <r>
      <rPr>
        <sz val="10"/>
        <color rgb="FF000000"/>
        <rFont val="Arial Narrow"/>
        <family val="2"/>
      </rPr>
      <t xml:space="preserve"> Consolidar la información de las constataciones realizadas.
</t>
    </r>
    <r>
      <rPr>
        <b/>
        <sz val="9"/>
        <color rgb="FF000000"/>
        <rFont val="Century Schoolbook"/>
        <family val="1"/>
      </rPr>
      <t>4.-</t>
    </r>
    <r>
      <rPr>
        <sz val="10"/>
        <color rgb="FF000000"/>
        <rFont val="Arial Narrow"/>
        <family val="2"/>
      </rPr>
      <t xml:space="preserve"> Revisar y verificar las entregas hechas por los administradores de bienes con el reporte de inventarios de la unidad de bienes.
</t>
    </r>
    <r>
      <rPr>
        <b/>
        <sz val="9"/>
        <color rgb="FF000000"/>
        <rFont val="Century Schoolbook"/>
        <family val="1"/>
      </rPr>
      <t>5.-</t>
    </r>
    <r>
      <rPr>
        <sz val="10"/>
        <color rgb="FF000000"/>
        <rFont val="Arial Narrow"/>
        <family val="2"/>
      </rPr>
      <t xml:space="preserve"> Depurar la información de lo constatado y lo devuelto a la unidad.
</t>
    </r>
    <r>
      <rPr>
        <b/>
        <sz val="9"/>
        <color rgb="FF000000"/>
        <rFont val="Century Schoolbook"/>
        <family val="1"/>
      </rPr>
      <t>6.-</t>
    </r>
    <r>
      <rPr>
        <sz val="10"/>
        <color rgb="FF000000"/>
        <rFont val="Arial Narrow"/>
        <family val="2"/>
      </rPr>
      <t xml:space="preserve"> Elaborar informe de constatación física de bienes.</t>
    </r>
  </si>
  <si>
    <r>
      <rPr>
        <b/>
        <sz val="9"/>
        <color rgb="FF000000"/>
        <rFont val="Century Schoolbook"/>
        <family val="1"/>
      </rPr>
      <t>1.-</t>
    </r>
    <r>
      <rPr>
        <sz val="10"/>
        <color rgb="FF000000"/>
        <rFont val="Arial Narrow"/>
        <family val="2"/>
      </rPr>
      <t xml:space="preserve"> Actas de Constatación Física de Bienes.</t>
    </r>
  </si>
  <si>
    <t>* Samuel Leónidas Valdivieso Toledo,
  Jefe de Control de Bienes
* Diego Fernando Cruz Alvarado,
  Analista de Control de Bienes
* Mario Lenon Beltrán Apolo,
  Analista de Control de Bienes</t>
  </si>
  <si>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</si>
  <si>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GRAPAS </t>
    </r>
    <r>
      <rPr>
        <sz val="10"/>
        <color rgb="FF000000"/>
        <rFont val="Century Schoolbook"/>
        <family val="1"/>
      </rPr>
      <t>23/17</t>
    </r>
    <r>
      <rPr>
        <sz val="10"/>
        <color rgb="FF000000"/>
        <rFont val="Arial Narrow"/>
        <family val="2"/>
      </rPr>
      <t xml:space="preserve"> CAJA DE </t>
    </r>
    <r>
      <rPr>
        <sz val="10"/>
        <color rgb="FF000000"/>
        <rFont val="Century Schoolbook"/>
        <family val="1"/>
      </rPr>
      <t>1000</t>
    </r>
    <r>
      <rPr>
        <sz val="10"/>
        <color rgb="FF000000"/>
        <rFont val="Arial Narrow"/>
        <family val="2"/>
      </rPr>
      <t xml:space="preserve"> U</t>
    </r>
  </si>
  <si>
    <r>
      <rPr>
        <sz val="10"/>
        <color rgb="FF000000"/>
        <rFont val="Arial Narrow"/>
        <family val="2"/>
      </rPr>
      <t>TINTA PARA ALMOHADILLA Y SELLO AZUL(</t>
    </r>
    <r>
      <rPr>
        <sz val="10"/>
        <color rgb="FF000000"/>
        <rFont val="Century Schoolbook"/>
        <family val="1"/>
      </rPr>
      <t>1</t>
    </r>
    <r>
      <rPr>
        <sz val="10"/>
        <color rgb="FF000000"/>
        <rFont val="Arial Narrow"/>
        <family val="2"/>
      </rPr>
      <t>) / NEGRA(</t>
    </r>
    <r>
      <rPr>
        <sz val="10"/>
        <color rgb="FF000000"/>
        <rFont val="Century Schoolbook"/>
        <family val="1"/>
      </rPr>
      <t>1</t>
    </r>
    <r>
      <rPr>
        <sz val="10"/>
        <color rgb="FF000000"/>
        <rFont val="Arial Narrow"/>
        <family val="2"/>
      </rPr>
      <t>) / VIOLETA(</t>
    </r>
    <r>
      <rPr>
        <sz val="10"/>
        <color rgb="FF000000"/>
        <rFont val="Century Schoolbook"/>
        <family val="1"/>
      </rPr>
      <t>1</t>
    </r>
    <r>
      <rPr>
        <sz val="10"/>
        <color rgb="FF000000"/>
        <rFont val="Arial Narrow"/>
        <family val="2"/>
      </rPr>
      <t>) / ROJA(</t>
    </r>
    <r>
      <rPr>
        <sz val="10"/>
        <color rgb="FF000000"/>
        <rFont val="Century Schoolbook"/>
        <family val="1"/>
      </rPr>
      <t>1</t>
    </r>
    <r>
      <rPr>
        <sz val="10"/>
        <color rgb="FF000000"/>
        <rFont val="Arial Narrow"/>
        <family val="2"/>
      </rPr>
      <t>)</t>
    </r>
  </si>
  <si>
    <r>
      <rPr>
        <sz val="10"/>
        <color rgb="FF000000"/>
        <rFont val="Arial Narrow"/>
        <family val="2"/>
      </rPr>
      <t xml:space="preserve">ETIQUETAS DE </t>
    </r>
    <r>
      <rPr>
        <sz val="10"/>
        <color rgb="FF000000"/>
        <rFont val="Century Schoolbook"/>
        <family val="1"/>
      </rPr>
      <t>6.4</t>
    </r>
    <r>
      <rPr>
        <sz val="10"/>
        <color rgb="FF000000"/>
        <rFont val="Arial Narrow"/>
        <family val="2"/>
      </rPr>
      <t xml:space="preserve"> X </t>
    </r>
    <r>
      <rPr>
        <sz val="10"/>
        <color rgb="FF000000"/>
        <rFont val="Century Schoolbook"/>
        <family val="1"/>
      </rPr>
      <t>2.5</t>
    </r>
    <r>
      <rPr>
        <sz val="10"/>
        <color rgb="FF000000"/>
        <rFont val="Arial Narrow"/>
        <family val="2"/>
      </rPr>
      <t xml:space="preserve">CM, POLY TRANS SILVER VOID </t>
    </r>
    <r>
      <rPr>
        <sz val="10"/>
        <color rgb="FF000000"/>
        <rFont val="Century Schoolbook"/>
        <family val="1"/>
      </rPr>
      <t>2260</t>
    </r>
    <r>
      <rPr>
        <sz val="10"/>
        <color rgb="FF000000"/>
        <rFont val="Arial Narrow"/>
        <family val="2"/>
      </rPr>
      <t xml:space="preserve"> ET/ROLLO. CÓDIGO: </t>
    </r>
    <r>
      <rPr>
        <sz val="10"/>
        <color rgb="FF000000"/>
        <rFont val="Century Schoolbook"/>
        <family val="1"/>
      </rPr>
      <t>98252</t>
    </r>
  </si>
  <si>
    <r>
      <rPr>
        <sz val="10"/>
        <color rgb="FF000000"/>
        <rFont val="Arial Narrow"/>
        <family val="2"/>
      </rPr>
      <t xml:space="preserve">CINTAS DE RESINA PREMIUM, </t>
    </r>
    <r>
      <rPr>
        <sz val="10"/>
        <color rgb="FF000000"/>
        <rFont val="Century Schoolbook"/>
        <family val="1"/>
      </rPr>
      <t>83</t>
    </r>
    <r>
      <rPr>
        <sz val="10"/>
        <color rgb="FF000000"/>
        <rFont val="Arial Narrow"/>
        <family val="2"/>
      </rPr>
      <t xml:space="preserve"> MM X </t>
    </r>
    <r>
      <rPr>
        <sz val="10"/>
        <color rgb="FF000000"/>
        <rFont val="Century Schoolbook"/>
        <family val="1"/>
      </rPr>
      <t>74</t>
    </r>
    <r>
      <rPr>
        <sz val="10"/>
        <color rgb="FF000000"/>
        <rFont val="Arial Narrow"/>
        <family val="2"/>
      </rPr>
      <t xml:space="preserve"> M. CODIGO: </t>
    </r>
    <r>
      <rPr>
        <sz val="10"/>
        <color rgb="FF000000"/>
        <rFont val="Century Schoolbook"/>
        <family val="1"/>
      </rPr>
      <t>05095GS08407</t>
    </r>
  </si>
  <si>
    <r>
      <rPr>
        <sz val="10"/>
        <color rgb="FF000000"/>
        <rFont val="Arial Narrow"/>
        <family val="2"/>
      </rPr>
      <t xml:space="preserve">PAPEL HIGIENICO JUMBO DOBLE HOJA BLANCO </t>
    </r>
    <r>
      <rPr>
        <sz val="10"/>
        <color rgb="FF000000"/>
        <rFont val="Century Schoolbook"/>
        <family val="1"/>
      </rPr>
      <t xml:space="preserve">250 </t>
    </r>
    <r>
      <rPr>
        <sz val="10"/>
        <color rgb="FF000000"/>
        <rFont val="Arial Narrow"/>
        <family val="2"/>
      </rPr>
      <t>METROS</t>
    </r>
  </si>
  <si>
    <r>
      <rPr>
        <sz val="10"/>
        <color rgb="FF000000"/>
        <rFont val="Arial Narrow"/>
        <family val="2"/>
      </rPr>
      <t>BOTELLA DE TINTA EPSON ORIGINAL T</t>
    </r>
    <r>
      <rPr>
        <sz val="10"/>
        <color rgb="FF000000"/>
        <rFont val="Century Schoolbook"/>
        <family val="1"/>
      </rPr>
      <t>664120</t>
    </r>
    <r>
      <rPr>
        <sz val="10"/>
        <color rgb="FF000000"/>
        <rFont val="Arial Narrow"/>
        <family val="2"/>
      </rPr>
      <t xml:space="preserve"> (NEGRO)</t>
    </r>
  </si>
  <si>
    <r>
      <rPr>
        <sz val="10"/>
        <color rgb="FF000000"/>
        <rFont val="Arial Narrow"/>
        <family val="2"/>
      </rPr>
      <t>BOTELLA DE TINTA EPSON ORIGINAL T</t>
    </r>
    <r>
      <rPr>
        <sz val="10"/>
        <color rgb="FF000000"/>
        <rFont val="Century Schoolbook"/>
        <family val="1"/>
      </rPr>
      <t>664220</t>
    </r>
    <r>
      <rPr>
        <sz val="10"/>
        <color rgb="FF000000"/>
        <rFont val="Arial Narrow"/>
        <family val="2"/>
      </rPr>
      <t xml:space="preserve"> (CIAN)</t>
    </r>
  </si>
  <si>
    <r>
      <rPr>
        <sz val="10"/>
        <color rgb="FF000000"/>
        <rFont val="Arial Narrow"/>
        <family val="2"/>
      </rPr>
      <t>BOTELLA DE TINTA EPSON ORIGINAL T</t>
    </r>
    <r>
      <rPr>
        <sz val="10"/>
        <color rgb="FF000000"/>
        <rFont val="Century Schoolbook"/>
        <family val="1"/>
      </rPr>
      <t>664320</t>
    </r>
    <r>
      <rPr>
        <sz val="10"/>
        <color rgb="FF000000"/>
        <rFont val="Arial Narrow"/>
        <family val="2"/>
      </rPr>
      <t xml:space="preserve"> (MAGENTA)</t>
    </r>
  </si>
  <si>
    <r>
      <rPr>
        <sz val="10"/>
        <color rgb="FF000000"/>
        <rFont val="Arial Narrow"/>
        <family val="2"/>
      </rPr>
      <t>BOTELLA DE TINTA EPSON ORIGINAL T</t>
    </r>
    <r>
      <rPr>
        <sz val="10"/>
        <color rgb="FF000000"/>
        <rFont val="Century Schoolbook"/>
        <family val="1"/>
      </rPr>
      <t>664420</t>
    </r>
    <r>
      <rPr>
        <sz val="10"/>
        <color rgb="FF000000"/>
        <rFont val="Arial Narrow"/>
        <family val="2"/>
      </rPr>
      <t xml:space="preserve"> (AMARILLA)</t>
    </r>
  </si>
  <si>
    <t>840107 0701 002</t>
  </si>
  <si>
    <r>
      <rPr>
        <sz val="8"/>
        <color rgb="FF000000"/>
        <rFont val="Arial Narrow"/>
        <family val="2"/>
      </rPr>
      <t xml:space="preserve">Computadora portátil
PROCESADOR
• LANZAMIENTO DEL PROCEDADOR: Máximo </t>
    </r>
    <r>
      <rPr>
        <sz val="8"/>
        <color rgb="FF000000"/>
        <rFont val="Century Schoolbook"/>
        <family val="1"/>
      </rPr>
      <t>18</t>
    </r>
    <r>
      <rPr>
        <sz val="8"/>
        <color rgb="FF000000"/>
        <rFont val="Arial Narrow"/>
        <family val="2"/>
      </rPr>
      <t xml:space="preserve"> meses
• MARCA DEL PROCESADOR: Intel
• TIPO DE PROCESADOR: i</t>
    </r>
    <r>
      <rPr>
        <sz val="8"/>
        <color rgb="FF000000"/>
        <rFont val="Century Schoolbook"/>
        <family val="1"/>
      </rPr>
      <t>7-10750</t>
    </r>
    <r>
      <rPr>
        <sz val="8"/>
        <color rgb="FF000000"/>
        <rFont val="Arial Narrow"/>
        <family val="2"/>
      </rPr>
      <t xml:space="preserve">H o Superior
• NÚMERO DE NÚCLEOS: </t>
    </r>
    <r>
      <rPr>
        <sz val="8"/>
        <color rgb="FF000000"/>
        <rFont val="Century Schoolbook"/>
        <family val="1"/>
      </rPr>
      <t>6</t>
    </r>
    <r>
      <rPr>
        <sz val="8"/>
        <color rgb="FF000000"/>
        <rFont val="Arial Narrow"/>
        <family val="2"/>
      </rPr>
      <t xml:space="preserve"> o superior
• NÚMERO DE SUBPROCESOS: </t>
    </r>
    <r>
      <rPr>
        <sz val="8"/>
        <color rgb="FF000000"/>
        <rFont val="Century Schoolbook"/>
        <family val="1"/>
      </rPr>
      <t>12</t>
    </r>
    <r>
      <rPr>
        <sz val="8"/>
        <color rgb="FF000000"/>
        <rFont val="Arial Narrow"/>
        <family val="2"/>
      </rPr>
      <t xml:space="preserve"> o superior
• FRECUENCIA DE RELOJ BASE: </t>
    </r>
    <r>
      <rPr>
        <sz val="8"/>
        <color rgb="FF000000"/>
        <rFont val="Century Schoolbook"/>
        <family val="1"/>
      </rPr>
      <t>2.6</t>
    </r>
    <r>
      <rPr>
        <sz val="8"/>
        <color rgb="FF000000"/>
        <rFont val="Arial Narrow"/>
        <family val="2"/>
      </rPr>
      <t xml:space="preserve"> Ghz. o superior
• FRECUENCIA DE RELOJ CON TURBO: </t>
    </r>
    <r>
      <rPr>
        <sz val="8"/>
        <color rgb="FF000000"/>
        <rFont val="Century Schoolbook"/>
        <family val="1"/>
      </rPr>
      <t>5.0</t>
    </r>
    <r>
      <rPr>
        <sz val="8"/>
        <color rgb="FF000000"/>
        <rFont val="Arial Narrow"/>
        <family val="2"/>
      </rPr>
      <t xml:space="preserve"> Ghz o superior
• MEMORIA CACHÉ: </t>
    </r>
    <r>
      <rPr>
        <sz val="8"/>
        <color rgb="FF000000"/>
        <rFont val="Century Schoolbook"/>
        <family val="1"/>
      </rPr>
      <t>12</t>
    </r>
    <r>
      <rPr>
        <sz val="8"/>
        <color rgb="FF000000"/>
        <rFont val="Arial Narrow"/>
        <family val="2"/>
      </rPr>
      <t xml:space="preserve"> MB o Superior
• VELOCIDAD DE BUS: </t>
    </r>
    <r>
      <rPr>
        <sz val="8"/>
        <color rgb="FF000000"/>
        <rFont val="Century Schoolbook"/>
        <family val="1"/>
      </rPr>
      <t>8</t>
    </r>
    <r>
      <rPr>
        <sz val="8"/>
        <color rgb="FF000000"/>
        <rFont val="Arial Narrow"/>
        <family val="2"/>
      </rPr>
      <t xml:space="preserve"> GT/s o equivalente según unidad de medida del fabricante
• SOPORTE PARA </t>
    </r>
    <r>
      <rPr>
        <sz val="8"/>
        <color rgb="FF000000"/>
        <rFont val="Century Schoolbook"/>
        <family val="1"/>
      </rPr>
      <t>64</t>
    </r>
    <r>
      <rPr>
        <sz val="8"/>
        <color rgb="FF000000"/>
        <rFont val="Arial Narrow"/>
        <family val="2"/>
      </rPr>
      <t xml:space="preserve"> Bits: SI
TARJETA MADRE
• CHIPSET: Integrado
• SLOTS Y TIPO DE MEMORIA RAM: Mínimo </t>
    </r>
    <r>
      <rPr>
        <sz val="8"/>
        <color rgb="FF000000"/>
        <rFont val="Century Schoolbook"/>
        <family val="1"/>
      </rPr>
      <t>2</t>
    </r>
    <r>
      <rPr>
        <sz val="8"/>
        <color rgb="FF000000"/>
        <rFont val="Arial Narrow"/>
        <family val="2"/>
      </rPr>
      <t>x DDR</t>
    </r>
    <r>
      <rPr>
        <sz val="8"/>
        <color rgb="FF000000"/>
        <rFont val="Century Schoolbook"/>
        <family val="1"/>
      </rPr>
      <t>4</t>
    </r>
    <r>
      <rPr>
        <sz val="8"/>
        <color rgb="FF000000"/>
        <rFont val="Arial Narrow"/>
        <family val="2"/>
      </rPr>
      <t xml:space="preserve">
• FRECUENCIA RAM SOPORTADA: Mínimo </t>
    </r>
    <r>
      <rPr>
        <sz val="8"/>
        <color rgb="FF000000"/>
        <rFont val="Century Schoolbook"/>
        <family val="1"/>
      </rPr>
      <t>800</t>
    </r>
    <r>
      <rPr>
        <sz val="8"/>
        <color rgb="FF000000"/>
        <rFont val="Arial Narrow"/>
        <family val="2"/>
      </rPr>
      <t xml:space="preserve"> MHz
• MEMORIA RAM EXPANDIBLE: </t>
    </r>
    <r>
      <rPr>
        <sz val="8"/>
        <color rgb="FF000000"/>
        <rFont val="Century Schoolbook"/>
        <family val="1"/>
      </rPr>
      <t>32</t>
    </r>
    <r>
      <rPr>
        <sz val="8"/>
        <color rgb="FF000000"/>
        <rFont val="Arial Narrow"/>
        <family val="2"/>
      </rPr>
      <t xml:space="preserve"> GB o superior
• SALIDAS DE VIDEO: HDMI
• AUDIO: Integrado, Especificar
• INTERFAZ DE RED: LAN </t>
    </r>
    <r>
      <rPr>
        <sz val="8"/>
        <color rgb="FF000000"/>
        <rFont val="Century Schoolbook"/>
        <family val="1"/>
      </rPr>
      <t>10/100/1000</t>
    </r>
    <r>
      <rPr>
        <sz val="8"/>
        <color rgb="FF000000"/>
        <rFont val="Arial Narrow"/>
        <family val="2"/>
      </rPr>
      <t xml:space="preserve"> GbE Integrada
• INALÁMBRICO: </t>
    </r>
    <r>
      <rPr>
        <sz val="8"/>
        <color rgb="FF000000"/>
        <rFont val="Century Schoolbook"/>
        <family val="1"/>
      </rPr>
      <t>802.11</t>
    </r>
    <r>
      <rPr>
        <sz val="8"/>
        <color rgb="FF000000"/>
        <rFont val="Arial Narrow"/>
        <family val="2"/>
      </rPr>
      <t xml:space="preserve"> b/g/n y Bluetooth
• PUERTOS DE EXPANSIÓN: Lector de Tarjetas SD
• PUERTO USB: Mínimo </t>
    </r>
    <r>
      <rPr>
        <sz val="8"/>
        <color rgb="FF000000"/>
        <rFont val="Century Schoolbook"/>
        <family val="1"/>
      </rPr>
      <t>1</t>
    </r>
    <r>
      <rPr>
        <sz val="8"/>
        <color rgb="FF000000"/>
        <rFont val="Arial Narrow"/>
        <family val="2"/>
      </rPr>
      <t xml:space="preserve"> x HDMI </t>
    </r>
    <r>
      <rPr>
        <sz val="8"/>
        <color rgb="FF000000"/>
        <rFont val="Century Schoolbook"/>
        <family val="1"/>
      </rPr>
      <t>1</t>
    </r>
    <r>
      <rPr>
        <sz val="8"/>
        <color rgb="FF000000"/>
        <rFont val="Arial Narrow"/>
        <family val="2"/>
      </rPr>
      <t xml:space="preserve"> x Combo de auriculares/micrófono </t>
    </r>
    <r>
      <rPr>
        <sz val="8"/>
        <color rgb="FF000000"/>
        <rFont val="Century Schoolbook"/>
        <family val="1"/>
      </rPr>
      <t>2</t>
    </r>
    <r>
      <rPr>
        <sz val="8"/>
        <color rgb="FF000000"/>
        <rFont val="Arial Narrow"/>
        <family val="2"/>
      </rPr>
      <t xml:space="preserve"> x USB </t>
    </r>
    <r>
      <rPr>
        <sz val="8"/>
        <color rgb="FF000000"/>
        <rFont val="Century Schoolbook"/>
        <family val="1"/>
      </rPr>
      <t>2.0 1</t>
    </r>
    <r>
      <rPr>
        <sz val="8"/>
        <color rgb="FF000000"/>
        <rFont val="Arial Narrow"/>
        <family val="2"/>
      </rPr>
      <t xml:space="preserve"> x USB </t>
    </r>
    <r>
      <rPr>
        <sz val="8"/>
        <color rgb="FF000000"/>
        <rFont val="Century Schoolbook"/>
        <family val="1"/>
      </rPr>
      <t>3.0 1</t>
    </r>
    <r>
      <rPr>
        <sz val="8"/>
        <color rgb="FF000000"/>
        <rFont val="Arial Narrow"/>
        <family val="2"/>
      </rPr>
      <t xml:space="preserve"> x RJ-</t>
    </r>
    <r>
      <rPr>
        <sz val="8"/>
        <color rgb="FF000000"/>
        <rFont val="Century Schoolbook"/>
        <family val="1"/>
      </rPr>
      <t>45 1</t>
    </r>
    <r>
      <rPr>
        <sz val="8"/>
        <color rgb="FF000000"/>
        <rFont val="Arial Narrow"/>
        <family val="2"/>
      </rPr>
      <t xml:space="preserve"> x Displayport (opcional)
PANTALLA
• TAMAÑO: Entre </t>
    </r>
    <r>
      <rPr>
        <sz val="8"/>
        <color rgb="FF000000"/>
        <rFont val="Century Schoolbook"/>
        <family val="1"/>
      </rPr>
      <t>14</t>
    </r>
    <r>
      <rPr>
        <sz val="8"/>
        <color rgb="FF000000"/>
        <rFont val="Arial Narrow"/>
        <family val="2"/>
      </rPr>
      <t xml:space="preserve">” a </t>
    </r>
    <r>
      <rPr>
        <sz val="8"/>
        <color rgb="FF000000"/>
        <rFont val="Century Schoolbook"/>
        <family val="1"/>
      </rPr>
      <t>16</t>
    </r>
    <r>
      <rPr>
        <sz val="8"/>
        <color rgb="FF000000"/>
        <rFont val="Arial Narrow"/>
        <family val="2"/>
      </rPr>
      <t xml:space="preserve">”
• TIPO: Touch
ALMACENAMIENTO DISCO DURO
• CANTIDAD:
o </t>
    </r>
    <r>
      <rPr>
        <sz val="8"/>
        <color rgb="FF000000"/>
        <rFont val="Century Schoolbook"/>
        <family val="1"/>
      </rPr>
      <t>1</t>
    </r>
    <r>
      <rPr>
        <sz val="8"/>
        <color rgb="FF000000"/>
        <rFont val="Arial Narrow"/>
        <family val="2"/>
      </rPr>
      <t xml:space="preserve"> DISCO DURO HDD de </t>
    </r>
    <r>
      <rPr>
        <sz val="8"/>
        <color rgb="FF000000"/>
        <rFont val="Century Schoolbook"/>
        <family val="1"/>
      </rPr>
      <t>500</t>
    </r>
    <r>
      <rPr>
        <sz val="8"/>
        <color rgb="FF000000"/>
        <rFont val="Arial Narrow"/>
        <family val="2"/>
      </rPr>
      <t xml:space="preserve"> GB mínimo
o </t>
    </r>
    <r>
      <rPr>
        <sz val="8"/>
        <color rgb="FF000000"/>
        <rFont val="Century Schoolbook"/>
        <family val="1"/>
      </rPr>
      <t>1</t>
    </r>
    <r>
      <rPr>
        <sz val="8"/>
        <color rgb="FF000000"/>
        <rFont val="Arial Narrow"/>
        <family val="2"/>
      </rPr>
      <t xml:space="preserve"> DISCO SÓLIDO SDD de </t>
    </r>
    <r>
      <rPr>
        <sz val="8"/>
        <color rgb="FF000000"/>
        <rFont val="Century Schoolbook"/>
        <family val="1"/>
      </rPr>
      <t>128</t>
    </r>
    <r>
      <rPr>
        <sz val="8"/>
        <color rgb="FF000000"/>
        <rFont val="Arial Narrow"/>
        <family val="2"/>
      </rPr>
      <t xml:space="preserve"> GB o superior
• VELOCIDAD DE ROTACIÓN: </t>
    </r>
    <r>
      <rPr>
        <sz val="8"/>
        <color rgb="FF000000"/>
        <rFont val="Century Schoolbook"/>
        <family val="1"/>
      </rPr>
      <t>5400</t>
    </r>
    <r>
      <rPr>
        <sz val="8"/>
        <color rgb="FF000000"/>
        <rFont val="Arial Narrow"/>
        <family val="2"/>
      </rPr>
      <t xml:space="preserve"> rpm
MEMORIA RAM
• CAPACIDAD POR MÓDULO RAM: </t>
    </r>
    <r>
      <rPr>
        <sz val="8"/>
        <color rgb="FF000000"/>
        <rFont val="Century Schoolbook"/>
        <family val="1"/>
      </rPr>
      <t>8</t>
    </r>
    <r>
      <rPr>
        <sz val="8"/>
        <color rgb="FF000000"/>
        <rFont val="Arial Narrow"/>
        <family val="2"/>
      </rPr>
      <t xml:space="preserve"> GB o superior
• CANTIDAD DE MÓDULOS: </t>
    </r>
    <r>
      <rPr>
        <sz val="8"/>
        <color rgb="FF000000"/>
        <rFont val="Century Schoolbook"/>
        <family val="1"/>
      </rPr>
      <t>2</t>
    </r>
    <r>
      <rPr>
        <sz val="8"/>
        <color rgb="FF000000"/>
        <rFont val="Arial Narrow"/>
        <family val="2"/>
      </rPr>
      <t xml:space="preserve">
• CAPACIDAD TOTAL DE RAM: </t>
    </r>
    <r>
      <rPr>
        <sz val="8"/>
        <color rgb="FF000000"/>
        <rFont val="Century Schoolbook"/>
        <family val="1"/>
      </rPr>
      <t>16</t>
    </r>
    <r>
      <rPr>
        <sz val="8"/>
        <color rgb="FF000000"/>
        <rFont val="Arial Narrow"/>
        <family val="2"/>
      </rPr>
      <t xml:space="preserve"> GB o superior
• TIPO DE MÓDULO: Mínimo DDR</t>
    </r>
    <r>
      <rPr>
        <sz val="8"/>
        <color rgb="FF000000"/>
        <rFont val="Century Schoolbook"/>
        <family val="1"/>
      </rPr>
      <t>4</t>
    </r>
    <r>
      <rPr>
        <sz val="8"/>
        <color rgb="FF000000"/>
        <rFont val="Arial Narrow"/>
        <family val="2"/>
      </rPr>
      <t xml:space="preserve">
• FRECUENCIA BASE MHz: Mínimo </t>
    </r>
    <r>
      <rPr>
        <sz val="8"/>
        <color rgb="FF000000"/>
        <rFont val="Century Schoolbook"/>
        <family val="1"/>
      </rPr>
      <t>2400</t>
    </r>
    <r>
      <rPr>
        <sz val="8"/>
        <color rgb="FF000000"/>
        <rFont val="Arial Narrow"/>
        <family val="2"/>
      </rPr>
      <t xml:space="preserve"> MHz
BATERÍA Y ALIMENTACIÓN
• TIPO DE FUENTE DE ALIMENTACIÓN: Adaptador de alimentación de CA de </t>
    </r>
    <r>
      <rPr>
        <sz val="8"/>
        <color rgb="FF000000"/>
        <rFont val="Century Schoolbook"/>
        <family val="1"/>
      </rPr>
      <t>130</t>
    </r>
    <r>
      <rPr>
        <sz val="8"/>
        <color rgb="FF000000"/>
        <rFont val="Arial Narrow"/>
        <family val="2"/>
      </rPr>
      <t xml:space="preserve"> W o superior
• DURACIÓN DE LA BATERÍA: Mínimo 4 horas
MOUSE
• MARCA: IGUAL A LA DEL COMPUTADOR
• INTERFAZ: USB
• TIPO: ÓPTICO
• SENSITIVIDAD: Mínimo </t>
    </r>
    <r>
      <rPr>
        <sz val="8"/>
        <color rgb="FF000000"/>
        <rFont val="Century Schoolbook"/>
        <family val="1"/>
      </rPr>
      <t>1000</t>
    </r>
    <r>
      <rPr>
        <sz val="8"/>
        <color rgb="FF000000"/>
        <rFont val="Arial Narrow"/>
        <family val="2"/>
      </rPr>
      <t xml:space="preserve"> DPI
• LONGITUD DE CABLE: Mínimo </t>
    </r>
    <r>
      <rPr>
        <sz val="8"/>
        <color rgb="FF000000"/>
        <rFont val="Century Schoolbook"/>
        <family val="1"/>
      </rPr>
      <t>1</t>
    </r>
    <r>
      <rPr>
        <sz val="8"/>
        <color rgb="FF000000"/>
        <rFont val="Arial Narrow"/>
        <family val="2"/>
      </rPr>
      <t xml:space="preserve"> m.
TECLADO
• TAMAÑO: Completo Integrado
• IDIOMA: Latinoamericano con ñ
CÁMARA
• WEBCAM CON MICRÓFONO DIGITAL: Integrada
• RESOLUCIÓN DE WEBCAM: Mínimo </t>
    </r>
    <r>
      <rPr>
        <sz val="8"/>
        <color rgb="FF000000"/>
        <rFont val="Century Schoolbook"/>
        <family val="1"/>
      </rPr>
      <t>640</t>
    </r>
    <r>
      <rPr>
        <sz val="8"/>
        <color rgb="FF000000"/>
        <rFont val="Arial Narrow"/>
        <family val="2"/>
      </rPr>
      <t>x</t>
    </r>
    <r>
      <rPr>
        <sz val="8"/>
        <color rgb="FF000000"/>
        <rFont val="Century Schoolbook"/>
        <family val="1"/>
      </rPr>
      <t>450</t>
    </r>
    <r>
      <rPr>
        <sz val="8"/>
        <color rgb="FF000000"/>
        <rFont val="Arial Narrow"/>
        <family val="2"/>
      </rPr>
      <t xml:space="preserve"> pixeles
• CARACTERÍSTICAS DE AUDIO: Especificar
ACCESORIOS
• MALETÍN O MOCHILA: Si
• CARGADOR DE BATERÍA: Si</t>
    </r>
  </si>
  <si>
    <r>
      <rPr>
        <b/>
        <sz val="9"/>
        <color rgb="FF000000"/>
        <rFont val="Century Schoolbook"/>
        <family val="1"/>
      </rPr>
      <t>2.-</t>
    </r>
    <r>
      <rPr>
        <sz val="10"/>
        <color rgb="FF000000"/>
        <rFont val="Arial Narrow"/>
        <family val="2"/>
      </rPr>
      <t xml:space="preserve"> Autorizar la salida de Bienes Institucionales.</t>
    </r>
  </si>
  <si>
    <t>Salidas de Bienes Institucionales autorizados.</t>
  </si>
  <si>
    <t>N° de Autorizaciones de Bienes Institucionales Elaborados.</t>
  </si>
  <si>
    <r>
      <rPr>
        <b/>
        <sz val="9"/>
        <color rgb="FF000000"/>
        <rFont val="Century Schoolbook"/>
        <family val="1"/>
      </rPr>
      <t>1.-</t>
    </r>
    <r>
      <rPr>
        <sz val="10"/>
        <color rgb="FF000000"/>
        <rFont val="Arial Narrow"/>
        <family val="2"/>
      </rPr>
      <t xml:space="preserve"> Recibir oficio solicitando se autorice la salida de un bien ya sea para ser reparado en talleres particulares. 
</t>
    </r>
    <r>
      <rPr>
        <b/>
        <sz val="9"/>
        <color rgb="FF000000"/>
        <rFont val="Century Schoolbook"/>
        <family val="1"/>
      </rPr>
      <t>2.-</t>
    </r>
    <r>
      <rPr>
        <sz val="10"/>
        <color rgb="FF000000"/>
        <rFont val="Arial Narrow"/>
        <family val="2"/>
      </rPr>
      <t xml:space="preserve"> Constatar la información del bien.
</t>
    </r>
    <r>
      <rPr>
        <b/>
        <sz val="9"/>
        <color rgb="FF000000"/>
        <rFont val="Century Schoolbook"/>
        <family val="1"/>
      </rPr>
      <t>3.-</t>
    </r>
    <r>
      <rPr>
        <sz val="10"/>
        <color rgb="FF000000"/>
        <rFont val="Arial Narrow"/>
        <family val="2"/>
      </rPr>
      <t xml:space="preserve"> Elaborar el formulario de autorización de salida del bien.
</t>
    </r>
    <r>
      <rPr>
        <b/>
        <sz val="9"/>
        <color rgb="FF000000"/>
        <rFont val="Century Schoolbook"/>
        <family val="1"/>
      </rPr>
      <t>4.-</t>
    </r>
    <r>
      <rPr>
        <sz val="10"/>
        <color rgb="FF000000"/>
        <rFont val="Arial Narrow"/>
        <family val="2"/>
      </rPr>
      <t xml:space="preserve"> Recibir la notificación del retorno del bien.
</t>
    </r>
    <r>
      <rPr>
        <b/>
        <sz val="9"/>
        <color rgb="FF000000"/>
        <rFont val="Century Schoolbook"/>
        <family val="1"/>
      </rPr>
      <t>5.-</t>
    </r>
    <r>
      <rPr>
        <sz val="10"/>
        <color rgb="FF000000"/>
        <rFont val="Arial Narrow"/>
        <family val="2"/>
      </rPr>
      <t xml:space="preserve"> Constatar físicamente los bienes.</t>
    </r>
  </si>
  <si>
    <r>
      <rPr>
        <b/>
        <sz val="9"/>
        <color rgb="FF000000"/>
        <rFont val="Century Schoolbook"/>
        <family val="1"/>
      </rPr>
      <t>1.-</t>
    </r>
    <r>
      <rPr>
        <sz val="10"/>
        <color rgb="FF000000"/>
        <rFont val="Arial Narrow"/>
        <family val="2"/>
      </rPr>
      <t xml:space="preserve"> Formulario de Autorización de Salida de Bienes.</t>
    </r>
  </si>
  <si>
    <t>* Samuel Leónidas Valdiviezo Toledo,
  Jefe de Control de Bienes
* Diego Fernando Cruz Alvarado,
  Analista de Control de Bienes
* Mario Lenon Beltrán Apolo,
  Analista de Control de Bienes</t>
  </si>
  <si>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</si>
  <si>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BOTELLA DE TINTA EPSON ORIGINAL T</t>
    </r>
    <r>
      <rPr>
        <sz val="10"/>
        <color rgb="FF000000"/>
        <rFont val="Century Schoolbook"/>
        <family val="1"/>
      </rPr>
      <t>664120</t>
    </r>
    <r>
      <rPr>
        <sz val="10"/>
        <color rgb="FF000000"/>
        <rFont val="Arial Narrow"/>
        <family val="2"/>
      </rPr>
      <t xml:space="preserve"> (NEGRO)</t>
    </r>
  </si>
  <si>
    <r>
      <rPr>
        <b/>
        <sz val="9"/>
        <color rgb="FF000000"/>
        <rFont val="Century Schoolbook"/>
        <family val="1"/>
      </rPr>
      <t>3.-</t>
    </r>
    <r>
      <rPr>
        <sz val="10"/>
        <color rgb="FF000000"/>
        <rFont val="Arial Narrow"/>
        <family val="2"/>
      </rPr>
      <t xml:space="preserve"> Realizar la recepción de los Bienes devueltos por los usuarios.</t>
    </r>
  </si>
  <si>
    <t>Devoluciones de Bienes receptadas.</t>
  </si>
  <si>
    <t>N° de Actas de Devolución de Bienes Receptadas.</t>
  </si>
  <si>
    <r>
      <rPr>
        <b/>
        <sz val="9"/>
        <color rgb="FF000000"/>
        <rFont val="Century Schoolbook"/>
        <family val="1"/>
      </rPr>
      <t>1.-</t>
    </r>
    <r>
      <rPr>
        <sz val="10"/>
        <color rgb="FF000000"/>
        <rFont val="Arial Narrow"/>
        <family val="2"/>
      </rPr>
      <t xml:space="preserve"> Recibir petición de devolución de bienes.
</t>
    </r>
    <r>
      <rPr>
        <b/>
        <sz val="9"/>
        <color rgb="FF000000"/>
        <rFont val="Century Schoolbook"/>
        <family val="1"/>
      </rPr>
      <t>2.-</t>
    </r>
    <r>
      <rPr>
        <sz val="10"/>
        <color rgb="FF000000"/>
        <rFont val="Arial Narrow"/>
        <family val="2"/>
      </rPr>
      <t xml:space="preserve"> Elaborar Acta de Devolución de Bienes.
</t>
    </r>
    <r>
      <rPr>
        <b/>
        <sz val="9"/>
        <color rgb="FF000000"/>
        <rFont val="Century Schoolbook"/>
        <family val="1"/>
      </rPr>
      <t>3.-</t>
    </r>
    <r>
      <rPr>
        <sz val="10"/>
        <color rgb="FF000000"/>
        <rFont val="Arial Narrow"/>
        <family val="2"/>
      </rPr>
      <t xml:space="preserve"> Realizar la entrega del acta de devolución de bienes.</t>
    </r>
  </si>
  <si>
    <r>
      <rPr>
        <b/>
        <sz val="9"/>
        <color rgb="FF000000"/>
        <rFont val="Century Schoolbook"/>
        <family val="1"/>
      </rPr>
      <t>1.-</t>
    </r>
    <r>
      <rPr>
        <sz val="10"/>
        <color rgb="FF000000"/>
        <rFont val="Arial Narrow"/>
        <family val="2"/>
      </rPr>
      <t xml:space="preserve"> Actas de Devolución de Bienes.</t>
    </r>
  </si>
  <si>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</si>
  <si>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GRAPAS </t>
    </r>
    <r>
      <rPr>
        <sz val="10"/>
        <color rgb="FF000000"/>
        <rFont val="Century Schoolbook"/>
        <family val="1"/>
      </rPr>
      <t>23/17</t>
    </r>
    <r>
      <rPr>
        <sz val="10"/>
        <color rgb="FF000000"/>
        <rFont val="Arial Narrow"/>
        <family val="2"/>
      </rPr>
      <t xml:space="preserve"> CAJA DE </t>
    </r>
    <r>
      <rPr>
        <sz val="10"/>
        <color rgb="FF000000"/>
        <rFont val="Century Schoolbook"/>
        <family val="1"/>
      </rPr>
      <t>1000</t>
    </r>
    <r>
      <rPr>
        <sz val="10"/>
        <color rgb="FF000000"/>
        <rFont val="Arial Narrow"/>
        <family val="2"/>
      </rPr>
      <t xml:space="preserve"> U</t>
    </r>
  </si>
  <si>
    <r>
      <rPr>
        <sz val="10"/>
        <color rgb="FF000000"/>
        <rFont val="Arial Narrow"/>
        <family val="2"/>
      </rPr>
      <t xml:space="preserve">NOTAS ADHESIVAS CUBO DE </t>
    </r>
    <r>
      <rPr>
        <sz val="10"/>
        <color rgb="FF000000"/>
        <rFont val="Century Schoolbook"/>
        <family val="1"/>
      </rPr>
      <t>5</t>
    </r>
    <r>
      <rPr>
        <sz val="10"/>
        <color rgb="FF000000"/>
        <rFont val="Arial Narrow"/>
        <family val="2"/>
      </rPr>
      <t xml:space="preserve"> COLORES </t>
    </r>
    <r>
      <rPr>
        <sz val="10"/>
        <color rgb="FF000000"/>
        <rFont val="Century Schoolbook"/>
        <family val="1"/>
      </rPr>
      <t>3</t>
    </r>
    <r>
      <rPr>
        <sz val="10"/>
        <color rgb="FF000000"/>
        <rFont val="Arial Narrow"/>
        <family val="2"/>
      </rPr>
      <t>X</t>
    </r>
    <r>
      <rPr>
        <sz val="10"/>
        <color rgb="FF000000"/>
        <rFont val="Century Schoolbook"/>
        <family val="1"/>
      </rPr>
      <t>3</t>
    </r>
  </si>
  <si>
    <r>
      <rPr>
        <sz val="10"/>
        <color rgb="FF000000"/>
        <rFont val="Arial Narrow"/>
        <family val="2"/>
      </rPr>
      <t xml:space="preserve">MASKING DE </t>
    </r>
    <r>
      <rPr>
        <sz val="10"/>
        <color rgb="FF000000"/>
        <rFont val="Century Schoolbook"/>
        <family val="1"/>
      </rPr>
      <t>1</t>
    </r>
    <r>
      <rPr>
        <sz val="10"/>
        <color rgb="FF000000"/>
        <rFont val="Arial Narrow"/>
        <family val="2"/>
      </rPr>
      <t xml:space="preserve"> PULG. X </t>
    </r>
    <r>
      <rPr>
        <sz val="10"/>
        <color rgb="FF000000"/>
        <rFont val="Century Schoolbook"/>
        <family val="1"/>
      </rPr>
      <t>40</t>
    </r>
    <r>
      <rPr>
        <sz val="10"/>
        <color rgb="FF000000"/>
        <rFont val="Arial Narrow"/>
        <family val="2"/>
      </rPr>
      <t xml:space="preserve"> YARDAS MULTIUSO</t>
    </r>
  </si>
  <si>
    <t>DESTAPADOR DE CAÑERIAS GALON</t>
  </si>
  <si>
    <r>
      <rPr>
        <sz val="10"/>
        <color rgb="FF000000"/>
        <rFont val="Arial Narrow"/>
        <family val="2"/>
      </rPr>
      <t xml:space="preserve">HIPOCLORITO DE SODIO AL </t>
    </r>
    <r>
      <rPr>
        <sz val="10"/>
        <color rgb="FF000000"/>
        <rFont val="Century Schoolbook"/>
        <family val="1"/>
      </rPr>
      <t>5</t>
    </r>
    <r>
      <rPr>
        <sz val="10"/>
        <color rgb="FF000000"/>
        <rFont val="Arial Narrow"/>
        <family val="2"/>
      </rPr>
      <t xml:space="preserve"> POR CIENTO, GALON</t>
    </r>
  </si>
  <si>
    <r>
      <rPr>
        <sz val="10"/>
        <color rgb="FF000000"/>
        <rFont val="Arial Narrow"/>
        <family val="2"/>
      </rPr>
      <t xml:space="preserve">PAPEL TOALLA DE MANOS BLANCO ROLLO </t>
    </r>
    <r>
      <rPr>
        <sz val="10"/>
        <color rgb="FF000000"/>
        <rFont val="Century Schoolbook"/>
        <family val="1"/>
      </rPr>
      <t>100</t>
    </r>
    <r>
      <rPr>
        <sz val="10"/>
        <color rgb="FF000000"/>
        <rFont val="Arial Narrow"/>
        <family val="2"/>
      </rPr>
      <t xml:space="preserve"> METROS</t>
    </r>
  </si>
  <si>
    <t>DESINFECTANTE AMONIO CUATERNARIO GALON</t>
  </si>
  <si>
    <r>
      <rPr>
        <sz val="10"/>
        <color rgb="FF000000"/>
        <rFont val="Arial Narrow"/>
        <family val="2"/>
      </rPr>
      <t>BOTELLA DE TINTA EPSON ORIGINAL T</t>
    </r>
    <r>
      <rPr>
        <sz val="10"/>
        <color rgb="FF000000"/>
        <rFont val="Century Schoolbook"/>
        <family val="1"/>
      </rPr>
      <t xml:space="preserve">664120 </t>
    </r>
    <r>
      <rPr>
        <sz val="10"/>
        <color rgb="FF000000"/>
        <rFont val="Arial Narrow"/>
        <family val="2"/>
      </rPr>
      <t>(NEGRO)</t>
    </r>
  </si>
  <si>
    <r>
      <rPr>
        <sz val="10"/>
        <color rgb="FF000000"/>
        <rFont val="Arial Narrow"/>
        <family val="2"/>
      </rPr>
      <t>BOTELLA DE TINTA EPSON ORIGINAL T</t>
    </r>
    <r>
      <rPr>
        <sz val="10"/>
        <color rgb="FF000000"/>
        <rFont val="Century Schoolbook"/>
        <family val="1"/>
      </rPr>
      <t>664220</t>
    </r>
    <r>
      <rPr>
        <sz val="10"/>
        <color rgb="FF000000"/>
        <rFont val="Arial Narrow"/>
        <family val="2"/>
      </rPr>
      <t xml:space="preserve"> (CIAN)</t>
    </r>
  </si>
  <si>
    <r>
      <rPr>
        <sz val="10"/>
        <color rgb="FF000000"/>
        <rFont val="Arial Narrow"/>
        <family val="2"/>
      </rPr>
      <t>BOTELLA DE TINTA EPSON ORIGINAL T</t>
    </r>
    <r>
      <rPr>
        <sz val="10"/>
        <color rgb="FF000000"/>
        <rFont val="Century Schoolbook"/>
        <family val="1"/>
      </rPr>
      <t xml:space="preserve">664320 </t>
    </r>
    <r>
      <rPr>
        <sz val="10"/>
        <color rgb="FF000000"/>
        <rFont val="Arial Narrow"/>
        <family val="2"/>
      </rPr>
      <t>(MAGENTA)</t>
    </r>
  </si>
  <si>
    <r>
      <rPr>
        <sz val="10"/>
        <color rgb="FF000000"/>
        <rFont val="Arial Narrow"/>
        <family val="2"/>
      </rPr>
      <t>BOTELLA DE TINTA EPSON ORIGINAL T</t>
    </r>
    <r>
      <rPr>
        <sz val="10"/>
        <color rgb="FF000000"/>
        <rFont val="Century Schoolbook"/>
        <family val="1"/>
      </rPr>
      <t>664420</t>
    </r>
    <r>
      <rPr>
        <sz val="10"/>
        <color rgb="FF000000"/>
        <rFont val="Arial Narrow"/>
        <family val="2"/>
      </rPr>
      <t xml:space="preserve"> (AMARILLA)</t>
    </r>
  </si>
  <si>
    <r>
      <rPr>
        <b/>
        <sz val="9"/>
        <color rgb="FF000000"/>
        <rFont val="Century Schoolbook"/>
        <family val="1"/>
      </rPr>
      <t>4.-</t>
    </r>
    <r>
      <rPr>
        <sz val="10"/>
        <color rgb="FF000000"/>
        <rFont val="Arial Narrow"/>
        <family val="2"/>
      </rPr>
      <t xml:space="preserve"> Realizar la enajenación de bienes inservibles, obsoletos o que han dejado de tener utilidad.</t>
    </r>
  </si>
  <si>
    <t>Bienes inservibles, obsoletos o que han dejado de tener utilidad enajenados.</t>
  </si>
  <si>
    <t>N° de Reportes de Bienes Inservibles, Obsoletos o que han dejado de tener utilidad enviados.</t>
  </si>
  <si>
    <r>
      <rPr>
        <b/>
        <sz val="9"/>
        <color rgb="FF000000"/>
        <rFont val="Century Schoolbook"/>
        <family val="1"/>
      </rPr>
      <t>1.-</t>
    </r>
    <r>
      <rPr>
        <sz val="10"/>
        <color rgb="FF000000"/>
        <rFont val="Arial Narrow"/>
        <family val="2"/>
      </rPr>
      <t xml:space="preserve"> Consolidar información de las actas de devolución de bienes.
</t>
    </r>
    <r>
      <rPr>
        <b/>
        <sz val="9"/>
        <color rgb="FF000000"/>
        <rFont val="Century Schoolbook"/>
        <family val="1"/>
      </rPr>
      <t>2.-</t>
    </r>
    <r>
      <rPr>
        <sz val="10"/>
        <color rgb="FF000000"/>
        <rFont val="Arial Narrow"/>
        <family val="2"/>
      </rPr>
      <t xml:space="preserve"> Elaborar reporte de bienes a ser enajenados.
</t>
    </r>
    <r>
      <rPr>
        <b/>
        <sz val="9"/>
        <color rgb="FF000000"/>
        <rFont val="Century Schoolbook"/>
        <family val="1"/>
      </rPr>
      <t>3.-</t>
    </r>
    <r>
      <rPr>
        <sz val="10"/>
        <color rgb="FF000000"/>
        <rFont val="Arial Narrow"/>
        <family val="2"/>
      </rPr>
      <t xml:space="preserve"> Remitir a la Dirección Administrativa el Reporte de bienes inservibles, obsoletos o que han dejado de tener utilidad a ser enajenados.</t>
    </r>
  </si>
  <si>
    <r>
      <rPr>
        <b/>
        <sz val="9"/>
        <color rgb="FF000000"/>
        <rFont val="Century Schoolbook"/>
        <family val="1"/>
      </rPr>
      <t>1.-</t>
    </r>
    <r>
      <rPr>
        <sz val="10"/>
        <color rgb="FF000000"/>
        <rFont val="Arial Narrow"/>
        <family val="2"/>
      </rPr>
      <t xml:space="preserve"> Reporte de bienes inservibles, obsoletos o que han dejado de tener utilidad a ser enajenados.</t>
    </r>
  </si>
  <si>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</si>
  <si>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GRAPAS </t>
    </r>
    <r>
      <rPr>
        <sz val="10"/>
        <color rgb="FF000000"/>
        <rFont val="Century Schoolbook"/>
        <family val="1"/>
      </rPr>
      <t>23/17</t>
    </r>
    <r>
      <rPr>
        <sz val="10"/>
        <color rgb="FF000000"/>
        <rFont val="Arial Narrow"/>
        <family val="2"/>
      </rPr>
      <t xml:space="preserve"> CAJA DE </t>
    </r>
    <r>
      <rPr>
        <sz val="10"/>
        <color rgb="FF000000"/>
        <rFont val="Century Schoolbook"/>
        <family val="1"/>
      </rPr>
      <t>1000</t>
    </r>
    <r>
      <rPr>
        <sz val="10"/>
        <color rgb="FF000000"/>
        <rFont val="Arial Narrow"/>
        <family val="2"/>
      </rPr>
      <t xml:space="preserve"> U</t>
    </r>
  </si>
  <si>
    <r>
      <rPr>
        <sz val="10"/>
        <color rgb="FF000000"/>
        <rFont val="Arial Narrow"/>
        <family val="2"/>
      </rPr>
      <t xml:space="preserve">FUNDA DE BASURA DOMESTICA NEGRA </t>
    </r>
    <r>
      <rPr>
        <sz val="10"/>
        <color rgb="FF000000"/>
        <rFont val="Century Schoolbook"/>
        <family val="1"/>
      </rPr>
      <t>23</t>
    </r>
    <r>
      <rPr>
        <sz val="10"/>
        <color rgb="FF000000"/>
        <rFont val="Arial Narrow"/>
        <family val="2"/>
      </rPr>
      <t>X</t>
    </r>
    <r>
      <rPr>
        <sz val="10"/>
        <color rgb="FF000000"/>
        <rFont val="Century Schoolbook"/>
        <family val="1"/>
      </rPr>
      <t>28</t>
    </r>
    <r>
      <rPr>
        <sz val="10"/>
        <color rgb="FF000000"/>
        <rFont val="Arial Narrow"/>
        <family val="2"/>
      </rPr>
      <t xml:space="preserve"> PULGADAS</t>
    </r>
  </si>
  <si>
    <r>
      <rPr>
        <sz val="10"/>
        <color rgb="FF000000"/>
        <rFont val="Arial Narrow"/>
        <family val="2"/>
      </rPr>
      <t>BOTELLA DE TINTA EPSON ORIGINAL T</t>
    </r>
    <r>
      <rPr>
        <sz val="10"/>
        <color rgb="FF000000"/>
        <rFont val="Century Schoolbook"/>
        <family val="1"/>
      </rPr>
      <t>664120</t>
    </r>
    <r>
      <rPr>
        <sz val="10"/>
        <color rgb="FF000000"/>
        <rFont val="Arial Narrow"/>
        <family val="2"/>
      </rPr>
      <t xml:space="preserve"> (NEGRO)</t>
    </r>
  </si>
  <si>
    <r>
      <rPr>
        <b/>
        <sz val="9"/>
        <color rgb="FF000000"/>
        <rFont val="Century Schoolbook"/>
        <family val="1"/>
      </rPr>
      <t>5.-</t>
    </r>
    <r>
      <rPr>
        <sz val="10"/>
        <color rgb="FF000000"/>
        <rFont val="Arial Narrow"/>
        <family val="2"/>
      </rPr>
      <t xml:space="preserve"> Elaborar el reporte de los bienes a ser asegurados en base a las directrices emitidas por la Dirección Administrativa.</t>
    </r>
  </si>
  <si>
    <t>Información emitida para el aseguramiento de bienes.</t>
  </si>
  <si>
    <t>N° de Reportes de Bienes Muebles e Inmuebles a ser asegurados enviados.</t>
  </si>
  <si>
    <r>
      <rPr>
        <b/>
        <sz val="9"/>
        <color rgb="FF000000"/>
        <rFont val="Century Schoolbook"/>
        <family val="1"/>
      </rPr>
      <t>1.-</t>
    </r>
    <r>
      <rPr>
        <sz val="10"/>
        <color rgb="FF000000"/>
        <rFont val="Arial Narrow"/>
        <family val="2"/>
      </rPr>
      <t xml:space="preserve"> Solicitar reporte de bienes muebles e inmuebles a la Unidad de Bienes.
</t>
    </r>
    <r>
      <rPr>
        <b/>
        <sz val="9"/>
        <color rgb="FF000000"/>
        <rFont val="Century Schoolbook"/>
        <family val="1"/>
      </rPr>
      <t>2.-</t>
    </r>
    <r>
      <rPr>
        <sz val="10"/>
        <color rgb="FF000000"/>
        <rFont val="Arial Narrow"/>
        <family val="2"/>
      </rPr>
      <t xml:space="preserve"> Depurar la información de acuerdo a la directrices emitidas por la Dirección Administrativa.
</t>
    </r>
    <r>
      <rPr>
        <b/>
        <sz val="9"/>
        <color rgb="FF000000"/>
        <rFont val="Century Schoolbook"/>
        <family val="1"/>
      </rPr>
      <t>3.-</t>
    </r>
    <r>
      <rPr>
        <sz val="10"/>
        <color rgb="FF000000"/>
        <rFont val="Arial Narrow"/>
        <family val="2"/>
      </rPr>
      <t xml:space="preserve"> Elaborar el reporte de Bienes muebles e inmuebles.
</t>
    </r>
    <r>
      <rPr>
        <b/>
        <sz val="9"/>
        <color rgb="FF000000"/>
        <rFont val="Century Schoolbook"/>
        <family val="1"/>
      </rPr>
      <t>4.-</t>
    </r>
    <r>
      <rPr>
        <sz val="10"/>
        <color rgb="FF000000"/>
        <rFont val="Arial Narrow"/>
        <family val="2"/>
      </rPr>
      <t xml:space="preserve"> Remitir a la Dirección Administrativa el Reporte de Bienes Muebles e Inmuebles a ser Asegurados.</t>
    </r>
  </si>
  <si>
    <r>
      <rPr>
        <b/>
        <sz val="9"/>
        <color rgb="FF000000"/>
        <rFont val="Century Schoolbook"/>
        <family val="1"/>
      </rPr>
      <t>1.-</t>
    </r>
    <r>
      <rPr>
        <sz val="10"/>
        <color rgb="FF000000"/>
        <rFont val="Arial Narrow"/>
        <family val="2"/>
      </rPr>
      <t xml:space="preserve"> Reporte de Bienes muebles e Inmuebles a ser asegurados.</t>
    </r>
  </si>
  <si>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</si>
  <si>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GRAPAS </t>
    </r>
    <r>
      <rPr>
        <sz val="10"/>
        <color rgb="FF000000"/>
        <rFont val="Century Schoolbook"/>
        <family val="1"/>
      </rPr>
      <t>23/17</t>
    </r>
    <r>
      <rPr>
        <sz val="10"/>
        <color rgb="FF000000"/>
        <rFont val="Arial Narrow"/>
        <family val="2"/>
      </rPr>
      <t xml:space="preserve"> CAJA DE </t>
    </r>
    <r>
      <rPr>
        <sz val="10"/>
        <color rgb="FF000000"/>
        <rFont val="Century Schoolbook"/>
        <family val="1"/>
      </rPr>
      <t>1000</t>
    </r>
    <r>
      <rPr>
        <sz val="10"/>
        <color rgb="FF000000"/>
        <rFont val="Arial Narrow"/>
        <family val="2"/>
      </rPr>
      <t xml:space="preserve"> U</t>
    </r>
  </si>
  <si>
    <r>
      <rPr>
        <b/>
        <sz val="9"/>
        <color rgb="FF000000"/>
        <rFont val="Century Schoolbook"/>
        <family val="1"/>
      </rPr>
      <t>6.-</t>
    </r>
    <r>
      <rPr>
        <b/>
        <sz val="10"/>
        <color rgb="FF000000"/>
        <rFont val="Arial Narrow"/>
        <family val="2"/>
      </rPr>
      <t xml:space="preserve"> </t>
    </r>
    <r>
      <rPr>
        <sz val="10"/>
        <color rgb="FF000000"/>
        <rFont val="Arial Narrow"/>
        <family val="2"/>
      </rPr>
      <t>Elaborar informes técnicos de las constataciones físicas realizadas.</t>
    </r>
  </si>
  <si>
    <t>Informes técnicos elaborados.</t>
  </si>
  <si>
    <t>N° de Informes Técnicos enviados.</t>
  </si>
  <si>
    <r>
      <rPr>
        <b/>
        <sz val="9"/>
        <color rgb="FF000000"/>
        <rFont val="Century Schoolbook"/>
        <family val="1"/>
      </rPr>
      <t>1.-</t>
    </r>
    <r>
      <rPr>
        <sz val="10"/>
        <color rgb="FF000000"/>
        <rFont val="Arial Narrow"/>
        <family val="2"/>
      </rPr>
      <t xml:space="preserve"> Elaborar Informe Técnico de acuerdo a las Actas de Constatación Física de Bienes.
</t>
    </r>
    <r>
      <rPr>
        <b/>
        <sz val="9"/>
        <color rgb="FF000000"/>
        <rFont val="Century Schoolbook"/>
        <family val="1"/>
      </rPr>
      <t>2.-</t>
    </r>
    <r>
      <rPr>
        <sz val="10"/>
        <color rgb="FF000000"/>
        <rFont val="Arial Narrow"/>
        <family val="2"/>
      </rPr>
      <t xml:space="preserve"> Enviar Informe Técnico a la Dirección Administrativa.</t>
    </r>
  </si>
  <si>
    <r>
      <rPr>
        <b/>
        <sz val="9"/>
        <color rgb="FF000000"/>
        <rFont val="Century Schoolbook"/>
        <family val="1"/>
      </rPr>
      <t>1.-</t>
    </r>
    <r>
      <rPr>
        <sz val="10"/>
        <color rgb="FF000000"/>
        <rFont val="Arial Narrow"/>
        <family val="2"/>
      </rPr>
      <t xml:space="preserve"> Informes Técnicos de Constataciones Físicas de Bienes Institucionales.</t>
    </r>
  </si>
  <si>
    <t>* Samuel Leónidas Valdiviezo, Toledo
  Jefe de Control de Bienes
* Diego Fernando Cruz Alvarado,
  Analista de Control de Bienes
* Mario Lenon Beltrán Apolo,
  Analista de Control de Bienes</t>
  </si>
  <si>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</si>
  <si>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GRAPAS </t>
    </r>
    <r>
      <rPr>
        <sz val="10"/>
        <color rgb="FF000000"/>
        <rFont val="Century Schoolbook"/>
        <family val="1"/>
      </rPr>
      <t>23/17</t>
    </r>
    <r>
      <rPr>
        <sz val="10"/>
        <color rgb="FF000000"/>
        <rFont val="Arial Narrow"/>
        <family val="2"/>
      </rPr>
      <t xml:space="preserve"> CAJA DE </t>
    </r>
    <r>
      <rPr>
        <sz val="10"/>
        <color rgb="FF000000"/>
        <rFont val="Century Schoolbook"/>
        <family val="1"/>
      </rPr>
      <t>1000</t>
    </r>
    <r>
      <rPr>
        <sz val="10"/>
        <color rgb="FF000000"/>
        <rFont val="Arial Narrow"/>
        <family val="2"/>
      </rPr>
      <t xml:space="preserve"> U</t>
    </r>
  </si>
  <si>
    <r>
      <rPr>
        <sz val="10"/>
        <color rgb="FF000000"/>
        <rFont val="Arial Narrow"/>
        <family val="2"/>
      </rPr>
      <t>BOTELLA DE TINTA EPSON ORIGINAL T</t>
    </r>
    <r>
      <rPr>
        <sz val="10"/>
        <color rgb="FF000000"/>
        <rFont val="Century Schoolbook"/>
        <family val="1"/>
      </rPr>
      <t>664120</t>
    </r>
    <r>
      <rPr>
        <sz val="10"/>
        <color rgb="FF000000"/>
        <rFont val="Arial Narrow"/>
        <family val="2"/>
      </rPr>
      <t xml:space="preserve"> (NEGRO)</t>
    </r>
  </si>
  <si>
    <r>
      <rPr>
        <sz val="10"/>
        <color rgb="FF000000"/>
        <rFont val="Arial Narrow"/>
        <family val="2"/>
      </rPr>
      <t>BOTELLA DE TINTA EPSON ORIGINAL T</t>
    </r>
    <r>
      <rPr>
        <sz val="10"/>
        <color rgb="FF000000"/>
        <rFont val="Century Schoolbook"/>
        <family val="1"/>
      </rPr>
      <t>664220</t>
    </r>
    <r>
      <rPr>
        <sz val="10"/>
        <color rgb="FF000000"/>
        <rFont val="Arial Narrow"/>
        <family val="2"/>
      </rPr>
      <t xml:space="preserve"> (CIAN)</t>
    </r>
  </si>
  <si>
    <r>
      <rPr>
        <sz val="10"/>
        <color rgb="FF000000"/>
        <rFont val="Arial Narrow"/>
        <family val="2"/>
      </rPr>
      <t>BOTELLA DE TINTA EPSON ORIGINAL T</t>
    </r>
    <r>
      <rPr>
        <sz val="10"/>
        <color rgb="FF000000"/>
        <rFont val="Century Schoolbook"/>
        <family val="1"/>
      </rPr>
      <t>664320</t>
    </r>
    <r>
      <rPr>
        <sz val="10"/>
        <color rgb="FF000000"/>
        <rFont val="Arial Narrow"/>
        <family val="2"/>
      </rPr>
      <t xml:space="preserve"> (MAGENTA)</t>
    </r>
  </si>
  <si>
    <r>
      <rPr>
        <sz val="10"/>
        <color rgb="FF000000"/>
        <rFont val="Arial Narrow"/>
        <family val="2"/>
      </rPr>
      <t>BOTELLA DE TINTA EPSON ORIGINAL T</t>
    </r>
    <r>
      <rPr>
        <sz val="10"/>
        <color rgb="FF000000"/>
        <rFont val="Century Schoolbook"/>
        <family val="1"/>
      </rPr>
      <t>664420</t>
    </r>
    <r>
      <rPr>
        <sz val="10"/>
        <color rgb="FF000000"/>
        <rFont val="Arial Narrow"/>
        <family val="2"/>
      </rPr>
      <t xml:space="preserve"> (AMARILLA)</t>
    </r>
  </si>
  <si>
    <r>
      <rPr>
        <b/>
        <sz val="9"/>
        <color rgb="FF000000"/>
        <rFont val="Century Schoolbook"/>
        <family val="1"/>
      </rPr>
      <t>7.-</t>
    </r>
    <r>
      <rPr>
        <sz val="10"/>
        <color rgb="FF000000"/>
        <rFont val="Arial Narrow"/>
        <family val="2"/>
      </rPr>
      <t xml:space="preserve"> Remitir a la Dirección Administrativa las actas de constatación física de bienes inventarios y actas de enajenación de bienes.</t>
    </r>
  </si>
  <si>
    <t>Conciliación permanente de las cuentas de inventario de los bienes y existencias de la Institución, coordinada.</t>
  </si>
  <si>
    <t>N° de Acta de constatación Física de Inventarios enviada y Reporte de bienes inservibles, obsoletos o que han dejado de tener utilidad a ser enajenados enviado.</t>
  </si>
  <si>
    <r>
      <rPr>
        <b/>
        <sz val="9"/>
        <color rgb="FF000000"/>
        <rFont val="Century Schoolbook"/>
        <family val="1"/>
      </rPr>
      <t>1.-</t>
    </r>
    <r>
      <rPr>
        <sz val="10"/>
        <color rgb="FF000000"/>
        <rFont val="Arial Narrow"/>
        <family val="2"/>
      </rPr>
      <t xml:space="preserve"> Remitir a la Dirección Administrativa el Acta de Constatación Física Anual de Inventarios.
</t>
    </r>
    <r>
      <rPr>
        <b/>
        <sz val="9"/>
        <color rgb="FF000000"/>
        <rFont val="Century Schoolbook"/>
        <family val="1"/>
      </rPr>
      <t>2.-</t>
    </r>
    <r>
      <rPr>
        <sz val="10"/>
        <color rgb="FF000000"/>
        <rFont val="Arial Narrow"/>
        <family val="2"/>
      </rPr>
      <t xml:space="preserve"> Remitir a la Dirección Administrativa el Reporte de bienes inservibles, obsoletos o que han dejado de tener utilidad a ser enajenados.</t>
    </r>
  </si>
  <si>
    <r>
      <rPr>
        <b/>
        <sz val="9"/>
        <color rgb="FF000000"/>
        <rFont val="Century Schoolbook"/>
        <family val="1"/>
      </rPr>
      <t>1.-</t>
    </r>
    <r>
      <rPr>
        <sz val="10"/>
        <color rgb="FF000000"/>
        <rFont val="Arial Narrow"/>
        <family val="2"/>
      </rPr>
      <t xml:space="preserve"> Actas de Constatación Física de Bienes Inventarios.
</t>
    </r>
    <r>
      <rPr>
        <b/>
        <sz val="9"/>
        <color rgb="FF000000"/>
        <rFont val="Century Schoolbook"/>
        <family val="1"/>
      </rPr>
      <t>2.-</t>
    </r>
    <r>
      <rPr>
        <sz val="10"/>
        <color rgb="FF000000"/>
        <rFont val="Arial Narrow"/>
        <family val="2"/>
      </rPr>
      <t xml:space="preserve"> Reporte de bienes inservibles, obsoletos o que han dejado de tener utilidad a ser enajenados.</t>
    </r>
  </si>
  <si>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</si>
  <si>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GRAPAS </t>
    </r>
    <r>
      <rPr>
        <sz val="10"/>
        <color rgb="FF000000"/>
        <rFont val="Century Schoolbook"/>
        <family val="1"/>
      </rPr>
      <t>23/17</t>
    </r>
    <r>
      <rPr>
        <sz val="10"/>
        <color rgb="FF000000"/>
        <rFont val="Arial Narrow"/>
        <family val="2"/>
      </rPr>
      <t xml:space="preserve"> CAJA DE </t>
    </r>
    <r>
      <rPr>
        <sz val="10"/>
        <color rgb="FF000000"/>
        <rFont val="Century Schoolbook"/>
        <family val="1"/>
      </rPr>
      <t>1000</t>
    </r>
    <r>
      <rPr>
        <sz val="10"/>
        <color rgb="FF000000"/>
        <rFont val="Arial Narrow"/>
        <family val="2"/>
      </rPr>
      <t xml:space="preserve"> U</t>
    </r>
  </si>
  <si>
    <r>
      <rPr>
        <b/>
        <sz val="9"/>
        <color rgb="FF000000"/>
        <rFont val="Century Schoolbook"/>
        <family val="1"/>
      </rPr>
      <t xml:space="preserve">8.- </t>
    </r>
    <r>
      <rPr>
        <sz val="10"/>
        <color rgb="FF000000"/>
        <rFont val="Arial Narrow"/>
        <family val="2"/>
      </rPr>
      <t>Entregar la Planificación Operativa Anual y Evaluación de la Planificación Operativa Anual.</t>
    </r>
  </si>
  <si>
    <t>N° de Planificaciones Operativas Anuales y Evaluaciones de la Planificación Operativa Anual enviados Oportunamente.</t>
  </si>
  <si>
    <r>
      <rPr>
        <b/>
        <sz val="9"/>
        <color rgb="FF000000"/>
        <rFont val="Century Schoolbook"/>
        <family val="1"/>
      </rPr>
      <t>1.-</t>
    </r>
    <r>
      <rPr>
        <sz val="10"/>
        <color rgb="FF000000"/>
        <rFont val="Arial Narrow"/>
        <family val="2"/>
      </rPr>
      <t xml:space="preserve"> Revisar las actividades que se realizarán.
</t>
    </r>
    <r>
      <rPr>
        <b/>
        <sz val="9"/>
        <color rgb="FF000000"/>
        <rFont val="Century Schoolbook"/>
        <family val="1"/>
      </rPr>
      <t>2.-</t>
    </r>
    <r>
      <rPr>
        <sz val="10"/>
        <color rgb="FF000000"/>
        <rFont val="Arial Narrow"/>
        <family val="2"/>
      </rPr>
      <t xml:space="preserve"> Elaborar las Planificaciones Operativas Anuales y las Evaluaciones de la Planificaciones Operativas Anuales.</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</si>
  <si>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</si>
  <si>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 Samuel Leónidas Valdiviezo Toledo,
  Jefe de Control de Bienes</t>
  </si>
  <si>
    <r>
      <rPr>
        <sz val="10"/>
        <color rgb="FF000000"/>
        <rFont val="Arial Narrow"/>
        <family val="2"/>
      </rPr>
      <t>RESMA DE PAPEL BOND A</t>
    </r>
    <r>
      <rPr>
        <sz val="10"/>
        <color rgb="FF000000"/>
        <rFont val="Century Schoolbook"/>
        <family val="1"/>
      </rPr>
      <t>4</t>
    </r>
    <r>
      <rPr>
        <sz val="10"/>
        <color rgb="FF000000"/>
        <rFont val="Arial Narrow"/>
        <family val="2"/>
      </rPr>
      <t xml:space="preserve"> DE </t>
    </r>
    <r>
      <rPr>
        <sz val="10"/>
        <color rgb="FF000000"/>
        <rFont val="Century Schoolbook"/>
        <family val="1"/>
      </rPr>
      <t>75</t>
    </r>
    <r>
      <rPr>
        <sz val="10"/>
        <color rgb="FF000000"/>
        <rFont val="Arial Narrow"/>
        <family val="2"/>
      </rPr>
      <t xml:space="preserve"> GR</t>
    </r>
  </si>
  <si>
    <r>
      <rPr>
        <b/>
        <sz val="9"/>
        <color rgb="FF000000"/>
        <rFont val="Century Schoolbook"/>
        <family val="1"/>
      </rPr>
      <t>9.-</t>
    </r>
    <r>
      <rPr>
        <sz val="10"/>
        <color rgb="FF000000"/>
        <rFont val="Arial Narrow"/>
        <family val="2"/>
      </rPr>
      <t xml:space="preserve"> Organizar el Archivo de Gestión.</t>
    </r>
  </si>
  <si>
    <r>
      <rPr>
        <sz val="10"/>
        <color rgb="FF000000"/>
        <rFont val="Arial Narrow"/>
        <family val="2"/>
      </rPr>
      <t xml:space="preserve">N° de Inventario Documental del año </t>
    </r>
    <r>
      <rPr>
        <sz val="10"/>
        <color rgb="FF000000"/>
        <rFont val="Century Schoolbook"/>
        <family val="1"/>
      </rPr>
      <t>2021</t>
    </r>
    <r>
      <rPr>
        <sz val="10"/>
        <color rgb="FF000000"/>
        <rFont val="Arial Narrow"/>
        <family val="2"/>
      </rPr>
      <t xml:space="preserve"> elaborado.</t>
    </r>
  </si>
  <si>
    <r>
      <rPr>
        <b/>
        <sz val="9"/>
        <color rgb="FF000000"/>
        <rFont val="Century Schoolbook"/>
        <family val="1"/>
      </rPr>
      <t>1.-</t>
    </r>
    <r>
      <rPr>
        <sz val="10"/>
        <color rgb="FF000000"/>
        <rFont val="Arial Narrow"/>
        <family val="2"/>
      </rPr>
      <t xml:space="preserve"> Clasificar documentos.
</t>
    </r>
    <r>
      <rPr>
        <b/>
        <sz val="9"/>
        <color rgb="FF000000"/>
        <rFont val="Century Schoolbook"/>
        <family val="1"/>
      </rPr>
      <t>2.-</t>
    </r>
    <r>
      <rPr>
        <sz val="10"/>
        <color rgb="FF000000"/>
        <rFont val="Arial Narrow"/>
        <family val="2"/>
      </rPr>
      <t xml:space="preserve"> Organizar el archivo según las directrices de la Unidad de Archivo General.</t>
    </r>
  </si>
  <si>
    <r>
      <rPr>
        <b/>
        <sz val="9"/>
        <color rgb="FF000000"/>
        <rFont val="Century Schoolbook"/>
        <family val="1"/>
      </rPr>
      <t>1.-</t>
    </r>
    <r>
      <rPr>
        <sz val="10"/>
        <color rgb="FF000000"/>
        <rFont val="Arial Narrow"/>
        <family val="2"/>
      </rPr>
      <t xml:space="preserve"> Inventario Documental del Archivo de Gestión.</t>
    </r>
  </si>
  <si>
    <t>* Diego Fernando Cruz Alvarado,
  Analista de Control de Bienes</t>
  </si>
  <si>
    <t>CARPETA FOLDER DE CARTULINA KRAFT (VINCHA INCLUIDA)</t>
  </si>
  <si>
    <r>
      <rPr>
        <sz val="10"/>
        <color rgb="FF000000"/>
        <rFont val="Arial Narrow"/>
        <family val="2"/>
      </rPr>
      <t xml:space="preserve">ARCHIVADOR DE CARTON PLEGABLE LOMO </t>
    </r>
    <r>
      <rPr>
        <sz val="10"/>
        <color rgb="FF000000"/>
        <rFont val="Century Schoolbook"/>
        <family val="1"/>
      </rPr>
      <t>16</t>
    </r>
    <r>
      <rPr>
        <sz val="10"/>
        <color rgb="FF000000"/>
        <rFont val="Arial Narrow"/>
        <family val="2"/>
      </rPr>
      <t xml:space="preserve"> CMS NO </t>
    </r>
    <r>
      <rPr>
        <sz val="10"/>
        <color rgb="FF000000"/>
        <rFont val="Century Schoolbook"/>
        <family val="1"/>
      </rPr>
      <t>3</t>
    </r>
  </si>
  <si>
    <t>MARCADOR PUNTA FINA AZUL</t>
  </si>
  <si>
    <r>
      <rPr>
        <sz val="10"/>
        <color rgb="FF000000"/>
        <rFont val="Arial Narrow"/>
        <family val="2"/>
      </rPr>
      <t>SOBRE MANILA F</t>
    </r>
    <r>
      <rPr>
        <sz val="10"/>
        <color rgb="FF000000"/>
        <rFont val="Century Schoolbook"/>
        <family val="1"/>
      </rPr>
      <t>4</t>
    </r>
  </si>
  <si>
    <r>
      <rPr>
        <sz val="10"/>
        <color rgb="FF000000"/>
        <rFont val="Arial Narrow"/>
        <family val="2"/>
      </rPr>
      <t xml:space="preserve">AMBIENTAL VARIAS FRAGANCIAS EN AEROSOL </t>
    </r>
    <r>
      <rPr>
        <sz val="10"/>
        <color rgb="FF000000"/>
        <rFont val="Century Schoolbook"/>
        <family val="1"/>
      </rPr>
      <t xml:space="preserve">360 </t>
    </r>
    <r>
      <rPr>
        <sz val="10"/>
        <color rgb="FF000000"/>
        <rFont val="Arial Narrow"/>
        <family val="2"/>
      </rPr>
      <t>CC</t>
    </r>
  </si>
  <si>
    <t>UOIU</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</si>
  <si>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Elaborar el plan de desarrollo de mantenimiento y limpieza de los espacios físicos de la institución.</t>
    </r>
  </si>
  <si>
    <t>Planificación del mantenimiento y limpieza de los espacios físicos de la institución, aprobada e implementada.</t>
  </si>
  <si>
    <t>N° de Informes de implementación del plan de desarrollo de mantenimiento y limpieza de los espacios físicos de la institución.</t>
  </si>
  <si>
    <r>
      <rPr>
        <b/>
        <sz val="9"/>
        <color rgb="FF000000"/>
        <rFont val="Century Schoolbook"/>
        <family val="1"/>
      </rPr>
      <t>1.-</t>
    </r>
    <r>
      <rPr>
        <sz val="10"/>
        <color rgb="FF000000"/>
        <rFont val="Arial Narrow"/>
        <family val="2"/>
      </rPr>
      <t xml:space="preserve"> Inspeccionar los espacios físicos de la institución.
</t>
    </r>
    <r>
      <rPr>
        <b/>
        <sz val="9"/>
        <color rgb="FF000000"/>
        <rFont val="Century Schoolbook"/>
        <family val="1"/>
      </rPr>
      <t>2.-</t>
    </r>
    <r>
      <rPr>
        <sz val="10"/>
        <color rgb="FF000000"/>
        <rFont val="Arial Narrow"/>
        <family val="2"/>
      </rPr>
      <t xml:space="preserve"> Verificar necesidades presentadas en la Unidad.
</t>
    </r>
    <r>
      <rPr>
        <b/>
        <sz val="9"/>
        <color rgb="FF000000"/>
        <rFont val="Century Schoolbook"/>
        <family val="1"/>
      </rPr>
      <t>3.-</t>
    </r>
    <r>
      <rPr>
        <sz val="10"/>
        <color rgb="FF000000"/>
        <rFont val="Arial Narrow"/>
        <family val="2"/>
      </rPr>
      <t xml:space="preserve"> Elaborar reportes de trabajos de mantenimiento.</t>
    </r>
  </si>
  <si>
    <r>
      <rPr>
        <b/>
        <sz val="9"/>
        <color rgb="FF000000"/>
        <rFont val="Century Schoolbook"/>
        <family val="1"/>
      </rPr>
      <t>1.-</t>
    </r>
    <r>
      <rPr>
        <sz val="10"/>
        <color rgb="FF000000"/>
        <rFont val="Arial Narrow"/>
        <family val="2"/>
      </rPr>
      <t xml:space="preserve"> Resolución de aprobación del Plan.
</t>
    </r>
    <r>
      <rPr>
        <b/>
        <sz val="9"/>
        <color rgb="FF000000"/>
        <rFont val="Century Schoolbook"/>
        <family val="1"/>
      </rPr>
      <t>2.-</t>
    </r>
    <r>
      <rPr>
        <sz val="10"/>
        <color rgb="FF000000"/>
        <rFont val="Arial Narrow"/>
        <family val="2"/>
      </rPr>
      <t xml:space="preserve"> Informes mensuales de implementación del plan.</t>
    </r>
  </si>
  <si>
    <t>* Ing. Marco Carrión Limones,
  Jefe de Infraestructura Física y Fiscalización
* Ing. Martín Sarmiento Sánchez,
  Supervisor de Mantenimiento General</t>
  </si>
  <si>
    <t>530402 0701 001</t>
  </si>
  <si>
    <t>Contrato pendiente - Adecuación de la batería sanitaria circular y áreas adyacentes en la Facultad de Ciencias Empresariales de la UTMACH, valor año anterior</t>
  </si>
  <si>
    <t>UNIDAD DE OBRAS E INFRAESTRUCTURA UNIVERSITARIA</t>
  </si>
  <si>
    <r>
      <rPr>
        <sz val="10"/>
        <color rgb="FF000000"/>
        <rFont val="Arial Narrow"/>
        <family val="2"/>
      </rPr>
      <t xml:space="preserve">Contrato pendiente -Repotenciación del sistema eléctrico del Campus Machala, </t>
    </r>
    <r>
      <rPr>
        <sz val="10"/>
        <color rgb="FF000000"/>
        <rFont val="Century Schoolbook"/>
        <family val="1"/>
      </rPr>
      <t>10</t>
    </r>
    <r>
      <rPr>
        <sz val="10"/>
        <color rgb="FF000000"/>
        <rFont val="Arial Narrow"/>
        <family val="2"/>
      </rPr>
      <t xml:space="preserve"> de Agosto y antigua Empresariales, incluye; suministro, instalación y accesorios para puesta en marcha de </t>
    </r>
    <r>
      <rPr>
        <sz val="10"/>
        <color rgb="FF000000"/>
        <rFont val="Century Schoolbook"/>
        <family val="1"/>
      </rPr>
      <t>3</t>
    </r>
    <r>
      <rPr>
        <sz val="10"/>
        <color rgb="FF000000"/>
        <rFont val="Arial Narrow"/>
        <family val="2"/>
      </rPr>
      <t xml:space="preserve"> transformadores, valor año anterior</t>
    </r>
  </si>
  <si>
    <t>Servicio de repotenciación de la acometida eléctrica para el auditórium de FCA</t>
  </si>
  <si>
    <t>Servicio de instalación de nueva acometida para sala de docentes FCA.</t>
  </si>
  <si>
    <t>Mantenimiento de la red de media tensión</t>
  </si>
  <si>
    <t>Repintado de los Laboratorios de la carrera de Enfermería</t>
  </si>
  <si>
    <t>Servicio de adecuación de espacios del Edificio Central.</t>
  </si>
  <si>
    <t>Adecuaciones varias de áreas administrativas o académicas</t>
  </si>
  <si>
    <r>
      <rPr>
        <b/>
        <sz val="9"/>
        <color rgb="FF000000"/>
        <rFont val="Century Schoolbook"/>
        <family val="1"/>
      </rPr>
      <t>2.-</t>
    </r>
    <r>
      <rPr>
        <sz val="10"/>
        <color rgb="FF000000"/>
        <rFont val="Arial Narrow"/>
        <family val="2"/>
      </rPr>
      <t xml:space="preserve"> Elaborar el plan de adecuación y construcción de espacios físicos de la institución</t>
    </r>
  </si>
  <si>
    <t>Planificación de adecuación y construcción de espacios físicos de la institución, aprobada e implementada.</t>
  </si>
  <si>
    <r>
      <rPr>
        <sz val="10"/>
        <color rgb="FF000000"/>
        <rFont val="Arial Narrow"/>
        <family val="2"/>
      </rPr>
      <t>No es posible planificar en razón de que no hay recurso asignado a la Unidad, sin embargo se elaboran los estudios técnicos para las facultades de acuerdo a los recursos asignados a cada una de ellos, mismos que se evidencias en la meta operativa N°</t>
    </r>
    <r>
      <rPr>
        <sz val="10"/>
        <color rgb="FF000000"/>
        <rFont val="Century Schoolbook"/>
        <family val="1"/>
      </rPr>
      <t xml:space="preserve"> 7.</t>
    </r>
  </si>
  <si>
    <r>
      <rPr>
        <b/>
        <sz val="9"/>
        <color rgb="FF000000"/>
        <rFont val="Century Schoolbook"/>
        <family val="1"/>
      </rPr>
      <t>3.-</t>
    </r>
    <r>
      <rPr>
        <sz val="10"/>
        <color rgb="FF000000"/>
        <rFont val="Arial Narrow"/>
        <family val="2"/>
      </rPr>
      <t xml:space="preserve"> Elaborar, aprobar e implementar el plan de mantenimiento correctivo y adecuaciones menores.</t>
    </r>
  </si>
  <si>
    <t>Planificación de mantenimiento correctivo y adecuaciones menores, aprobada e implementada.</t>
  </si>
  <si>
    <t>N° de adecuaciones correctivas, supervisadas.</t>
  </si>
  <si>
    <r>
      <rPr>
        <b/>
        <sz val="9"/>
        <color rgb="FF000000"/>
        <rFont val="Century Schoolbook"/>
        <family val="1"/>
      </rPr>
      <t>1.-</t>
    </r>
    <r>
      <rPr>
        <sz val="10"/>
        <color rgb="FF000000"/>
        <rFont val="Arial Narrow"/>
        <family val="2"/>
      </rPr>
      <t xml:space="preserve"> Inspeccionar los espacios físicos existentes.
</t>
    </r>
    <r>
      <rPr>
        <b/>
        <sz val="9"/>
        <color rgb="FF000000"/>
        <rFont val="Century Schoolbook"/>
        <family val="1"/>
      </rPr>
      <t>2.-</t>
    </r>
    <r>
      <rPr>
        <sz val="10"/>
        <color rgb="FF000000"/>
        <rFont val="Arial Narrow"/>
        <family val="2"/>
      </rPr>
      <t xml:space="preserve"> Verificar las necesidades de infraestructura institucional.
</t>
    </r>
    <r>
      <rPr>
        <b/>
        <sz val="9"/>
        <color rgb="FF000000"/>
        <rFont val="Century Schoolbook"/>
        <family val="1"/>
      </rPr>
      <t>3.-</t>
    </r>
    <r>
      <rPr>
        <sz val="10"/>
        <color rgb="FF000000"/>
        <rFont val="Arial Narrow"/>
        <family val="2"/>
      </rPr>
      <t xml:space="preserve"> Elaborar los planos de nuevas construcciones.
</t>
    </r>
    <r>
      <rPr>
        <b/>
        <sz val="9"/>
        <color rgb="FF000000"/>
        <rFont val="Century Schoolbook"/>
        <family val="1"/>
      </rPr>
      <t>4.-</t>
    </r>
    <r>
      <rPr>
        <sz val="10"/>
        <color rgb="FF000000"/>
        <rFont val="Arial Narrow"/>
        <family val="2"/>
      </rPr>
      <t xml:space="preserve"> Elaborar el presupuesto referencial de obras.</t>
    </r>
  </si>
  <si>
    <r>
      <rPr>
        <b/>
        <sz val="9"/>
        <color rgb="FF000000"/>
        <rFont val="Century Schoolbook"/>
        <family val="1"/>
      </rPr>
      <t>1.-</t>
    </r>
    <r>
      <rPr>
        <sz val="10"/>
        <color rgb="FF000000"/>
        <rFont val="Arial Narrow"/>
        <family val="2"/>
      </rPr>
      <t xml:space="preserve"> Planos de adecuación y/o construcción de obras.
</t>
    </r>
    <r>
      <rPr>
        <b/>
        <sz val="9"/>
        <color rgb="FF000000"/>
        <rFont val="Century Schoolbook"/>
        <family val="1"/>
      </rPr>
      <t>2.-</t>
    </r>
    <r>
      <rPr>
        <sz val="10"/>
        <color rgb="FF000000"/>
        <rFont val="Arial Narrow"/>
        <family val="2"/>
      </rPr>
      <t xml:space="preserve"> Presupuesto referencial y especificaciones técnicas de adecuación y/o construcción de obras.</t>
    </r>
  </si>
  <si>
    <t xml:space="preserve">* Ing. Marco Carrión Limones,
  Jefe de Infraestructura Física y Fiscalización
* Ing. Amado Del Pezo González,
  Ingeniero Civil
</t>
  </si>
  <si>
    <t>Se hizo una adecuación en la batería sanitaria circular en la Facultad de Ciencias Empresariales de acuerdo al Aseguramiento de la Calidad.</t>
  </si>
  <si>
    <r>
      <rPr>
        <sz val="10"/>
        <color rgb="FF000000"/>
        <rFont val="Arial Narrow"/>
        <family val="2"/>
      </rPr>
      <t xml:space="preserve">Mantenimiento preventivo, correctivo y de emergencia de los ascensores instalados en </t>
    </r>
    <r>
      <rPr>
        <sz val="10"/>
        <color rgb="FF000000"/>
        <rFont val="Century Schoolbook"/>
        <family val="1"/>
      </rPr>
      <t>2</t>
    </r>
    <r>
      <rPr>
        <sz val="10"/>
        <color rgb="FF000000"/>
        <rFont val="Arial Narrow"/>
        <family val="2"/>
      </rPr>
      <t xml:space="preserve"> edificios del Campus Machala y </t>
    </r>
    <r>
      <rPr>
        <sz val="10"/>
        <color rgb="FF000000"/>
        <rFont val="Century Schoolbook"/>
        <family val="1"/>
      </rPr>
      <t>1</t>
    </r>
    <r>
      <rPr>
        <sz val="10"/>
        <color rgb="FF000000"/>
        <rFont val="Arial Narrow"/>
        <family val="2"/>
      </rPr>
      <t xml:space="preserve"> en el edificio de Administración Central de la UTMACH</t>
    </r>
  </si>
  <si>
    <r>
      <rPr>
        <sz val="10"/>
        <color rgb="FF000000"/>
        <rFont val="Arial Narrow"/>
        <family val="2"/>
      </rPr>
      <t xml:space="preserve">Contrato pendiente -Mantenimiento preventivo, correctivo y de emergencia de los ascensores instalados en </t>
    </r>
    <r>
      <rPr>
        <sz val="10"/>
        <color rgb="FF000000"/>
        <rFont val="Century Schoolbook"/>
        <family val="1"/>
      </rPr>
      <t>2</t>
    </r>
    <r>
      <rPr>
        <sz val="10"/>
        <color rgb="FF000000"/>
        <rFont val="Arial Narrow"/>
        <family val="2"/>
      </rPr>
      <t xml:space="preserve"> edificios del Campus Machala y </t>
    </r>
    <r>
      <rPr>
        <sz val="10"/>
        <color rgb="FF000000"/>
        <rFont val="Century Schoolbook"/>
        <family val="1"/>
      </rPr>
      <t>1</t>
    </r>
    <r>
      <rPr>
        <sz val="10"/>
        <color rgb="FF000000"/>
        <rFont val="Arial Narrow"/>
        <family val="2"/>
      </rPr>
      <t xml:space="preserve"> en el edificio de Administración Central de la UTMACH, contrato año anterior</t>
    </r>
  </si>
  <si>
    <t>Limpieza de pozo profundo de aguas para riego</t>
  </si>
  <si>
    <t>Mantenimiento de la estación de bombeo motor</t>
  </si>
  <si>
    <r>
      <rPr>
        <sz val="10"/>
        <color rgb="FF000000"/>
        <rFont val="Arial Narrow"/>
        <family val="2"/>
      </rPr>
      <t>Mantenimiento de:
*FUMIGADORA O SOPLADORAS SERIES</t>
    </r>
    <r>
      <rPr>
        <sz val="10"/>
        <color rgb="FF000000"/>
        <rFont val="Arial Narrow"/>
        <family val="2"/>
      </rPr>
      <t xml:space="preserve">
*CORTASETOS</t>
    </r>
    <r>
      <rPr>
        <sz val="10"/>
        <color rgb="FF000000"/>
        <rFont val="Arial Narrow"/>
        <family val="2"/>
      </rPr>
      <t xml:space="preserve">
*PODADOR DE  ALTURA</t>
    </r>
    <r>
      <rPr>
        <sz val="10"/>
        <color rgb="FF000000"/>
        <rFont val="Arial Narrow"/>
        <family val="2"/>
      </rPr>
      <t xml:space="preserve">
*MOTOGUADANA O DESBROZADORAS</t>
    </r>
    <r>
      <rPr>
        <sz val="10"/>
        <color rgb="FF000000"/>
        <rFont val="Arial Narrow"/>
        <family val="2"/>
      </rPr>
      <t xml:space="preserve">
*MOTOSIERRAS</t>
    </r>
    <r>
      <rPr>
        <sz val="10"/>
        <color rgb="FF000000"/>
        <rFont val="Arial Narrow"/>
        <family val="2"/>
      </rPr>
      <t xml:space="preserve">
*CARRO TRACTOPODADOR</t>
    </r>
    <r>
      <rPr>
        <sz val="10"/>
        <color rgb="FF000000"/>
        <rFont val="Arial Narrow"/>
        <family val="2"/>
      </rPr>
      <t xml:space="preserve">
*TRITURADORA</t>
    </r>
    <r>
      <rPr>
        <sz val="10"/>
        <color rgb="FF000000"/>
        <rFont val="Arial Narrow"/>
        <family val="2"/>
      </rPr>
      <t xml:space="preserve">
*BOMBA DE AGUA</t>
    </r>
    <r>
      <rPr>
        <sz val="10"/>
        <color rgb="FF000000"/>
        <rFont val="Arial Narrow"/>
        <family val="2"/>
      </rPr>
      <t xml:space="preserve">
*AMOLADORA</t>
    </r>
  </si>
  <si>
    <r>
      <rPr>
        <b/>
        <sz val="9"/>
        <color rgb="FF000000"/>
        <rFont val="Century Schoolbook"/>
        <family val="1"/>
      </rPr>
      <t>4.-</t>
    </r>
    <r>
      <rPr>
        <sz val="10"/>
        <color rgb="FF000000"/>
        <rFont val="Arial Narrow"/>
        <family val="2"/>
      </rPr>
      <t xml:space="preserve"> Elaborar el Plan de mantenimiento de áreas verdes, escenarios deportivos</t>
    </r>
  </si>
  <si>
    <t>Para implementar el plan de mantenimiento de áreas verdes y escenarios deportivos, es necesario contar con los insumos necesarios y poder verificar su cumplimiento.</t>
  </si>
  <si>
    <r>
      <rPr>
        <b/>
        <sz val="9"/>
        <color rgb="FF000000"/>
        <rFont val="Century Schoolbook"/>
        <family val="1"/>
      </rPr>
      <t>5.-</t>
    </r>
    <r>
      <rPr>
        <b/>
        <sz val="10"/>
        <color rgb="FF000000"/>
        <rFont val="Arial Narrow"/>
        <family val="2"/>
      </rPr>
      <t xml:space="preserve"> </t>
    </r>
    <r>
      <rPr>
        <sz val="10"/>
        <color rgb="FF000000"/>
        <rFont val="Arial Narrow"/>
        <family val="2"/>
      </rPr>
      <t>Diseñar Proyectos de inversión para la construcción de obras para la mejora continua de la infraestructura institucional.</t>
    </r>
  </si>
  <si>
    <t>Proyectos de inversión para la construcción de obras para la mejora continua de la infraestructura de la institución diseñados.</t>
  </si>
  <si>
    <t>009 730402 0701 202</t>
  </si>
  <si>
    <t>82 009</t>
  </si>
  <si>
    <t>Para realizar proyectos de inversión se debe contar con personal multidisciplinario, que al momento no se cuenta en esta Unidad.</t>
  </si>
  <si>
    <t>Proyecto de Inversión: Equipamiento General para la UTMACH.</t>
  </si>
  <si>
    <t>009 840104 0701 202</t>
  </si>
  <si>
    <t>009 840104 0701 001</t>
  </si>
  <si>
    <r>
      <rPr>
        <b/>
        <sz val="9"/>
        <color rgb="FF000000"/>
        <rFont val="Century Schoolbook"/>
        <family val="1"/>
      </rPr>
      <t>6.-</t>
    </r>
    <r>
      <rPr>
        <sz val="10"/>
        <color rgb="FF000000"/>
        <rFont val="Arial Narrow"/>
        <family val="2"/>
      </rPr>
      <t xml:space="preserve"> Fiscalizar obras.</t>
    </r>
  </si>
  <si>
    <t>Procesos de fiscalización de las obras de infraestructura institucionales, gestionada.</t>
  </si>
  <si>
    <t>N° de procesos de fiscalización de las obras de infraestructura institucionales, gestionados.</t>
  </si>
  <si>
    <r>
      <rPr>
        <b/>
        <sz val="9"/>
        <color rgb="FF000000"/>
        <rFont val="Century Schoolbook"/>
        <family val="1"/>
      </rPr>
      <t>1.-</t>
    </r>
    <r>
      <rPr>
        <sz val="10"/>
        <color rgb="FF000000"/>
        <rFont val="Arial Narrow"/>
        <family val="2"/>
      </rPr>
      <t xml:space="preserve"> Inspeccionar el lugar de la obra.
</t>
    </r>
    <r>
      <rPr>
        <b/>
        <sz val="9"/>
        <color rgb="FF000000"/>
        <rFont val="Century Schoolbook"/>
        <family val="1"/>
      </rPr>
      <t xml:space="preserve">2.- </t>
    </r>
    <r>
      <rPr>
        <sz val="10"/>
        <color rgb="FF000000"/>
        <rFont val="Arial Narrow"/>
        <family val="2"/>
      </rPr>
      <t xml:space="preserve">Verificar la ejecución de la obra.
</t>
    </r>
    <r>
      <rPr>
        <b/>
        <sz val="9"/>
        <color rgb="FF000000"/>
        <rFont val="Century Schoolbook"/>
        <family val="1"/>
      </rPr>
      <t>3.-</t>
    </r>
    <r>
      <rPr>
        <sz val="10"/>
        <color rgb="FF000000"/>
        <rFont val="Arial Narrow"/>
        <family val="2"/>
      </rPr>
      <t xml:space="preserve"> Medir la obra ejecutada.
</t>
    </r>
    <r>
      <rPr>
        <b/>
        <sz val="9"/>
        <color rgb="FF000000"/>
        <rFont val="Century Schoolbook"/>
        <family val="1"/>
      </rPr>
      <t xml:space="preserve">4.- </t>
    </r>
    <r>
      <rPr>
        <sz val="10"/>
        <color rgb="FF000000"/>
        <rFont val="Arial Narrow"/>
        <family val="2"/>
      </rPr>
      <t xml:space="preserve">Controlar el cumplimiento de avance del cronograma de obra.
</t>
    </r>
    <r>
      <rPr>
        <b/>
        <sz val="9"/>
        <color rgb="FF000000"/>
        <rFont val="Century Schoolbook"/>
        <family val="1"/>
      </rPr>
      <t>5.-</t>
    </r>
    <r>
      <rPr>
        <sz val="10"/>
        <color rgb="FF000000"/>
        <rFont val="Arial Narrow"/>
        <family val="2"/>
      </rPr>
      <t xml:space="preserve"> Controlar el cumplimiento de especificaciones técnicas.
</t>
    </r>
    <r>
      <rPr>
        <b/>
        <sz val="9"/>
        <color rgb="FF000000"/>
        <rFont val="Century Schoolbook"/>
        <family val="1"/>
      </rPr>
      <t>6.-</t>
    </r>
    <r>
      <rPr>
        <sz val="10"/>
        <color rgb="FF000000"/>
        <rFont val="Arial Narrow"/>
        <family val="2"/>
      </rPr>
      <t xml:space="preserve"> Revisar las planillas de obra.
</t>
    </r>
    <r>
      <rPr>
        <b/>
        <sz val="9"/>
        <color rgb="FF000000"/>
        <rFont val="Century Schoolbook"/>
        <family val="1"/>
      </rPr>
      <t>7.-</t>
    </r>
    <r>
      <rPr>
        <sz val="10"/>
        <color rgb="FF000000"/>
        <rFont val="Arial Narrow"/>
        <family val="2"/>
      </rPr>
      <t xml:space="preserve"> Elaborar informe de fiscalización de obra.</t>
    </r>
  </si>
  <si>
    <r>
      <rPr>
        <b/>
        <sz val="9"/>
        <color rgb="FF000000"/>
        <rFont val="Century Schoolbook"/>
        <family val="1"/>
      </rPr>
      <t>1.-</t>
    </r>
    <r>
      <rPr>
        <sz val="10"/>
        <color rgb="FF000000"/>
        <rFont val="Arial Narrow"/>
        <family val="2"/>
      </rPr>
      <t xml:space="preserve"> Informes de fiscalización de obras ejecutadas.</t>
    </r>
  </si>
  <si>
    <t>* Ing. Marco Carrión Limones,
  Jefe de Infraestructura Física y Fiscalización
* Ing. Amado Del Pezo González,
  Ingeniero Civil</t>
  </si>
  <si>
    <t>Guantes de cuero</t>
  </si>
  <si>
    <r>
      <rPr>
        <sz val="10"/>
        <color rgb="FF000000"/>
        <rFont val="Arial Narrow"/>
        <family val="2"/>
      </rPr>
      <t xml:space="preserve">Aceite WD </t>
    </r>
    <r>
      <rPr>
        <sz val="10"/>
        <color rgb="FF000000"/>
        <rFont val="Century Schoolbook"/>
        <family val="1"/>
      </rPr>
      <t>40</t>
    </r>
    <r>
      <rPr>
        <sz val="10"/>
        <color rgb="FF000000"/>
        <rFont val="Arial Narrow"/>
        <family val="2"/>
      </rPr>
      <t xml:space="preserve"> a diésel</t>
    </r>
  </si>
  <si>
    <r>
      <rPr>
        <sz val="10"/>
        <color rgb="FF000000"/>
        <rFont val="Arial Narrow"/>
        <family val="2"/>
      </rPr>
      <t>Aceite de dos tiempo</t>
    </r>
    <r>
      <rPr>
        <sz val="10"/>
        <color rgb="FF000000"/>
        <rFont val="Century Schoolbook"/>
        <family val="1"/>
      </rPr>
      <t>/946</t>
    </r>
    <r>
      <rPr>
        <sz val="10"/>
        <color rgb="FF000000"/>
        <rFont val="Arial Narrow"/>
        <family val="2"/>
      </rPr>
      <t>ml</t>
    </r>
  </si>
  <si>
    <t>Grasa para engranaje superlub</t>
  </si>
  <si>
    <r>
      <rPr>
        <b/>
        <sz val="9"/>
        <color rgb="FF000000"/>
        <rFont val="Century Schoolbook"/>
        <family val="1"/>
      </rPr>
      <t>7.-</t>
    </r>
    <r>
      <rPr>
        <sz val="10"/>
        <color rgb="FF000000"/>
        <rFont val="Arial Narrow"/>
        <family val="2"/>
      </rPr>
      <t xml:space="preserve"> Elaborar los estudios técnicos para adecuación y/o construcción de infraestructura.</t>
    </r>
  </si>
  <si>
    <t>N° de estudios técnicos para adecuación y/o construcción, realizados.</t>
  </si>
  <si>
    <r>
      <rPr>
        <b/>
        <sz val="9"/>
        <color rgb="FF000000"/>
        <rFont val="Century Schoolbook"/>
        <family val="1"/>
      </rPr>
      <t>1.-</t>
    </r>
    <r>
      <rPr>
        <sz val="10"/>
        <color rgb="FF000000"/>
        <rFont val="Arial Narrow"/>
        <family val="2"/>
      </rPr>
      <t xml:space="preserve"> Inspeccionar los espacios físicos existentes.
</t>
    </r>
    <r>
      <rPr>
        <b/>
        <sz val="9"/>
        <color rgb="FF000000"/>
        <rFont val="Century Schoolbook"/>
        <family val="1"/>
      </rPr>
      <t>2.-</t>
    </r>
    <r>
      <rPr>
        <sz val="10"/>
        <color rgb="FF000000"/>
        <rFont val="Arial Narrow"/>
        <family val="2"/>
      </rPr>
      <t xml:space="preserve"> Verificar las necesidades de infraestructura institucional.
</t>
    </r>
    <r>
      <rPr>
        <b/>
        <sz val="9"/>
        <color rgb="FF000000"/>
        <rFont val="Century Schoolbook"/>
        <family val="1"/>
      </rPr>
      <t>3.-</t>
    </r>
    <r>
      <rPr>
        <sz val="10"/>
        <color rgb="FF000000"/>
        <rFont val="Arial Narrow"/>
        <family val="2"/>
      </rPr>
      <t xml:space="preserve"> Elaborar los planos de nuevas construcciones.
</t>
    </r>
    <r>
      <rPr>
        <b/>
        <sz val="9"/>
        <color rgb="FF000000"/>
        <rFont val="Century Schoolbook"/>
        <family val="1"/>
      </rPr>
      <t>4.-</t>
    </r>
    <r>
      <rPr>
        <sz val="10"/>
        <color rgb="FF000000"/>
        <rFont val="Arial Narrow"/>
        <family val="2"/>
      </rPr>
      <t xml:space="preserve"> Elaborar el presupuesto referencial de obras.</t>
    </r>
  </si>
  <si>
    <r>
      <rPr>
        <b/>
        <sz val="9"/>
        <color rgb="FF000000"/>
        <rFont val="Century Schoolbook"/>
        <family val="1"/>
      </rPr>
      <t>1.-</t>
    </r>
    <r>
      <rPr>
        <sz val="10"/>
        <color rgb="FF000000"/>
        <rFont val="Arial Narrow"/>
        <family val="2"/>
      </rPr>
      <t xml:space="preserve"> Planos de adecuación y/o construcción de obras.
</t>
    </r>
    <r>
      <rPr>
        <b/>
        <sz val="9"/>
        <color rgb="FF000000"/>
        <rFont val="Century Schoolbook"/>
        <family val="1"/>
      </rPr>
      <t>2.-</t>
    </r>
    <r>
      <rPr>
        <sz val="10"/>
        <color rgb="FF000000"/>
        <rFont val="Arial Narrow"/>
        <family val="2"/>
      </rPr>
      <t xml:space="preserve"> Presupuesto referencial y especificaciones técnicas de adecuación y/o construcción de obras.</t>
    </r>
  </si>
  <si>
    <t>Adquisición de materiales de aseo</t>
  </si>
  <si>
    <r>
      <rPr>
        <b/>
        <sz val="9"/>
        <color rgb="FF000000"/>
        <rFont val="Century Schoolbook"/>
        <family val="1"/>
      </rPr>
      <t>8.-</t>
    </r>
    <r>
      <rPr>
        <sz val="10"/>
        <color rgb="FF000000"/>
        <rFont val="Arial Narrow"/>
        <family val="2"/>
      </rPr>
      <t xml:space="preserve"> Entregar las Planificaciones Operativas Anuales y Evaluaciones de las Planificaciones Operativas Anuales.</t>
    </r>
  </si>
  <si>
    <t>N° de Planes Operativos Anuales y Evaluaciones de las planificaciones Operativas Anuales, presentados.</t>
  </si>
  <si>
    <r>
      <rPr>
        <b/>
        <sz val="9"/>
        <color rgb="FF000000"/>
        <rFont val="Century Schoolbook"/>
        <family val="1"/>
      </rPr>
      <t>1.-</t>
    </r>
    <r>
      <rPr>
        <sz val="10"/>
        <color rgb="FF000000"/>
        <rFont val="Arial Narrow"/>
        <family val="2"/>
      </rPr>
      <t xml:space="preserve"> Elaborar el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Evaluar el POA primer semestre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Evaluar el POA segundo semestre </t>
    </r>
    <r>
      <rPr>
        <sz val="10"/>
        <color rgb="FF000000"/>
        <rFont val="Century Schoolbook"/>
        <family val="1"/>
      </rPr>
      <t>2022.</t>
    </r>
    <r>
      <rPr>
        <sz val="10"/>
        <color rgb="FF000000"/>
        <rFont val="Arial Narrow"/>
        <family val="2"/>
      </rPr>
      <t xml:space="preserve">
</t>
    </r>
    <r>
      <rPr>
        <b/>
        <sz val="9"/>
        <color rgb="FF000000"/>
        <rFont val="Century Schoolbook"/>
        <family val="1"/>
      </rPr>
      <t>4.-</t>
    </r>
    <r>
      <rPr>
        <sz val="10"/>
        <color rgb="FF000000"/>
        <rFont val="Arial Narrow"/>
        <family val="2"/>
      </rPr>
      <t xml:space="preserve"> Elaborar el POA </t>
    </r>
    <r>
      <rPr>
        <sz val="10"/>
        <color rgb="FF000000"/>
        <rFont val="Century Schoolbook"/>
        <family val="1"/>
      </rPr>
      <t>2023.</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</si>
  <si>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Plan Operativo Anual primer semestre.
</t>
    </r>
    <r>
      <rPr>
        <b/>
        <sz val="9"/>
        <color rgb="FF000000"/>
        <rFont val="Century Schoolbook"/>
        <family val="1"/>
      </rPr>
      <t>3.-</t>
    </r>
    <r>
      <rPr>
        <sz val="10"/>
        <color rgb="FF000000"/>
        <rFont val="Arial Narrow"/>
        <family val="2"/>
      </rPr>
      <t xml:space="preserve"> Evaluación del Plan Operativo Anual del segundo semestre.
</t>
    </r>
    <r>
      <rPr>
        <b/>
        <sz val="9"/>
        <color rgb="FF000000"/>
        <rFont val="Century Schoolbook"/>
        <family val="1"/>
      </rPr>
      <t xml:space="preserve">4.- </t>
    </r>
    <r>
      <rPr>
        <sz val="10"/>
        <color rgb="FF000000"/>
        <rFont val="Arial Narrow"/>
        <family val="2"/>
      </rPr>
      <t xml:space="preserve">Plan Operativo Anual </t>
    </r>
    <r>
      <rPr>
        <sz val="10"/>
        <color rgb="FF000000"/>
        <rFont val="Century Schoolbook"/>
        <family val="1"/>
      </rPr>
      <t>2023.</t>
    </r>
  </si>
  <si>
    <t>* Ing. Marco Carrión Limones,
  Jefe de Infraestructura Física y Fiscalización</t>
  </si>
  <si>
    <r>
      <rPr>
        <sz val="10"/>
        <color rgb="FF000000"/>
        <rFont val="Arial Narrow"/>
        <family val="2"/>
      </rPr>
      <t xml:space="preserve">Cartucho Epson original Photo Black </t>
    </r>
    <r>
      <rPr>
        <sz val="10"/>
        <color rgb="FF000000"/>
        <rFont val="Century Schoolbook"/>
        <family val="1"/>
      </rPr>
      <t>100</t>
    </r>
    <r>
      <rPr>
        <sz val="10"/>
        <color rgb="FF000000"/>
        <rFont val="Arial Narrow"/>
        <family val="2"/>
      </rPr>
      <t xml:space="preserve"> ml T-series</t>
    </r>
  </si>
  <si>
    <r>
      <rPr>
        <sz val="10"/>
        <color rgb="FF000000"/>
        <rFont val="Arial Narrow"/>
        <family val="2"/>
      </rPr>
      <t xml:space="preserve">Cartucho Epson original Cyan </t>
    </r>
    <r>
      <rPr>
        <sz val="10"/>
        <color rgb="FF000000"/>
        <rFont val="Century Schoolbook"/>
        <family val="1"/>
      </rPr>
      <t>100</t>
    </r>
    <r>
      <rPr>
        <sz val="10"/>
        <color rgb="FF000000"/>
        <rFont val="Arial Narrow"/>
        <family val="2"/>
      </rPr>
      <t xml:space="preserve"> ml T-series</t>
    </r>
  </si>
  <si>
    <r>
      <rPr>
        <sz val="10"/>
        <color rgb="FF000000"/>
        <rFont val="Arial Narrow"/>
        <family val="2"/>
      </rPr>
      <t xml:space="preserve">Cartucho Epson original Magenta </t>
    </r>
    <r>
      <rPr>
        <sz val="10"/>
        <color rgb="FF000000"/>
        <rFont val="Century Schoolbook"/>
        <family val="1"/>
      </rPr>
      <t>100</t>
    </r>
    <r>
      <rPr>
        <sz val="10"/>
        <color rgb="FF000000"/>
        <rFont val="Arial Narrow"/>
        <family val="2"/>
      </rPr>
      <t xml:space="preserve"> ml T-series</t>
    </r>
  </si>
  <si>
    <r>
      <rPr>
        <sz val="10"/>
        <color rgb="FF000000"/>
        <rFont val="Arial Narrow"/>
        <family val="2"/>
      </rPr>
      <t xml:space="preserve">Cartucho Epson original Yelow </t>
    </r>
    <r>
      <rPr>
        <sz val="10"/>
        <color rgb="FF000000"/>
        <rFont val="Century Schoolbook"/>
        <family val="1"/>
      </rPr>
      <t>100</t>
    </r>
    <r>
      <rPr>
        <sz val="10"/>
        <color rgb="FF000000"/>
        <rFont val="Arial Narrow"/>
        <family val="2"/>
      </rPr>
      <t xml:space="preserve"> ml T-series</t>
    </r>
  </si>
  <si>
    <r>
      <rPr>
        <sz val="10"/>
        <color rgb="FF000000"/>
        <rFont val="Arial Narrow"/>
        <family val="2"/>
      </rPr>
      <t xml:space="preserve">Cartucho Epson original Matte Black </t>
    </r>
    <r>
      <rPr>
        <sz val="10"/>
        <color rgb="FF000000"/>
        <rFont val="Century Schoolbook"/>
        <family val="1"/>
      </rPr>
      <t>100</t>
    </r>
    <r>
      <rPr>
        <sz val="10"/>
        <color rgb="FF000000"/>
        <rFont val="Arial Narrow"/>
        <family val="2"/>
      </rPr>
      <t xml:space="preserve"> ml T-series</t>
    </r>
  </si>
  <si>
    <t>530811 0701 001</t>
  </si>
  <si>
    <t>Insumos, Materiales y Suministros para Construcción, Electricidad, Plomería, Carpintería, Señalización Vial, Navegación, Contra Incendios y Placas</t>
  </si>
  <si>
    <r>
      <rPr>
        <sz val="10"/>
        <color rgb="FF000000"/>
        <rFont val="Arial Narrow"/>
        <family val="2"/>
      </rPr>
      <t xml:space="preserve">Adquisición de insumos de gasfitería y construcción (Lima redonda </t>
    </r>
    <r>
      <rPr>
        <sz val="10"/>
        <color rgb="FF000000"/>
        <rFont val="Century Schoolbook"/>
        <family val="1"/>
      </rPr>
      <t>4.8x200</t>
    </r>
    <r>
      <rPr>
        <sz val="10"/>
        <color rgb="FF000000"/>
        <rFont val="Arial Narrow"/>
        <family val="2"/>
      </rPr>
      <t xml:space="preserve">, Lima redonda </t>
    </r>
    <r>
      <rPr>
        <sz val="10"/>
        <color rgb="FF000000"/>
        <rFont val="Century Schoolbook"/>
        <family val="1"/>
      </rPr>
      <t>4.8x200</t>
    </r>
    <r>
      <rPr>
        <sz val="10"/>
        <color rgb="FF000000"/>
        <rFont val="Arial Narrow"/>
        <family val="2"/>
      </rPr>
      <t xml:space="preserve">, Escoba de jardín plástica, Kit de afilado </t>
    </r>
    <r>
      <rPr>
        <sz val="10"/>
        <color rgb="FF000000"/>
        <rFont val="Century Schoolbook"/>
        <family val="1"/>
      </rPr>
      <t>3/8</t>
    </r>
    <r>
      <rPr>
        <sz val="10"/>
        <color rgb="FF000000"/>
        <rFont val="Arial Narrow"/>
        <family val="2"/>
      </rPr>
      <t>, Rosetones duchas, Cuchilla metálica para podadora, Galones de pintura, entre otros)</t>
    </r>
  </si>
  <si>
    <t xml:space="preserve">Adquisición de insumos para electricidad </t>
  </si>
  <si>
    <t>Adquisición de gasfitería</t>
  </si>
  <si>
    <r>
      <rPr>
        <sz val="10"/>
        <color rgb="FF000000"/>
        <rFont val="Arial Narrow"/>
        <family val="2"/>
      </rPr>
      <t xml:space="preserve">Hilo corte </t>
    </r>
    <r>
      <rPr>
        <sz val="10"/>
        <color rgb="FF000000"/>
        <rFont val="Century Schoolbook"/>
        <family val="1"/>
      </rPr>
      <t>3,3</t>
    </r>
    <r>
      <rPr>
        <sz val="10"/>
        <color rgb="FF000000"/>
        <rFont val="Arial Narrow"/>
        <family val="2"/>
      </rPr>
      <t>MMx</t>
    </r>
    <r>
      <rPr>
        <sz val="10"/>
        <color rgb="FF000000"/>
        <rFont val="Century Schoolbook"/>
        <family val="1"/>
      </rPr>
      <t>573</t>
    </r>
    <r>
      <rPr>
        <sz val="10"/>
        <color rgb="FF000000"/>
        <rFont val="Arial Narrow"/>
        <family val="2"/>
      </rPr>
      <t>mts redondo</t>
    </r>
  </si>
  <si>
    <r>
      <rPr>
        <sz val="10"/>
        <color rgb="FF000000"/>
        <rFont val="Arial Narrow"/>
        <family val="2"/>
      </rPr>
      <t xml:space="preserve">Hilo nylon redondo </t>
    </r>
    <r>
      <rPr>
        <sz val="10"/>
        <color rgb="FF000000"/>
        <rFont val="Century Schoolbook"/>
        <family val="1"/>
      </rPr>
      <t>3.3</t>
    </r>
    <r>
      <rPr>
        <sz val="10"/>
        <color rgb="FF000000"/>
        <rFont val="Arial Narrow"/>
        <family val="2"/>
      </rPr>
      <t xml:space="preserve">MM </t>
    </r>
    <r>
      <rPr>
        <sz val="10"/>
        <color rgb="FF000000"/>
        <rFont val="Century Schoolbook"/>
        <family val="1"/>
      </rPr>
      <t>568</t>
    </r>
    <r>
      <rPr>
        <sz val="10"/>
        <color rgb="FF000000"/>
        <rFont val="Arial Narrow"/>
        <family val="2"/>
      </rPr>
      <t>MT STIHL</t>
    </r>
  </si>
  <si>
    <r>
      <rPr>
        <b/>
        <sz val="9"/>
        <color rgb="FF000000"/>
        <rFont val="Century Schoolbook"/>
        <family val="1"/>
      </rPr>
      <t>9.-</t>
    </r>
    <r>
      <rPr>
        <sz val="10"/>
        <color rgb="FF000000"/>
        <rFont val="Arial Narrow"/>
        <family val="2"/>
      </rPr>
      <t xml:space="preserve"> Organizar el Archivo de Gestión.</t>
    </r>
  </si>
  <si>
    <t>N° de cajas del archivo organizados y registrados en el Inventario Documental.</t>
  </si>
  <si>
    <r>
      <rPr>
        <b/>
        <sz val="9"/>
        <color rgb="FF000000"/>
        <rFont val="Century Schoolbook"/>
        <family val="1"/>
      </rPr>
      <t>1.-</t>
    </r>
    <r>
      <rPr>
        <sz val="10"/>
        <color rgb="FF000000"/>
        <rFont val="Arial Narrow"/>
        <family val="2"/>
      </rPr>
      <t xml:space="preserve"> Organizar los documentos en carpetas.
</t>
    </r>
    <r>
      <rPr>
        <b/>
        <sz val="9"/>
        <color rgb="FF000000"/>
        <rFont val="Century Schoolbook"/>
        <family val="1"/>
      </rPr>
      <t>2.-</t>
    </r>
    <r>
      <rPr>
        <sz val="10"/>
        <color rgb="FF000000"/>
        <rFont val="Arial Narrow"/>
        <family val="2"/>
      </rPr>
      <t xml:space="preserve"> Ingresar información en la matriz correspondiente.</t>
    </r>
  </si>
  <si>
    <r>
      <rPr>
        <b/>
        <sz val="9"/>
        <color rgb="FF000000"/>
        <rFont val="Century Schoolbook"/>
        <family val="1"/>
      </rPr>
      <t>1.-</t>
    </r>
    <r>
      <rPr>
        <sz val="10"/>
        <color rgb="FF000000"/>
        <rFont val="Arial Narrow"/>
        <family val="2"/>
      </rPr>
      <t xml:space="preserve"> Inventario documental.</t>
    </r>
  </si>
  <si>
    <t>* Ing. Marco Carrión Limones,
  Jefe de Infraestructura Física y Fiscalización
* Lenin Mogrovejo Morocho,
  Analista de Infraestructura y Fiscalización</t>
  </si>
  <si>
    <t>TOTAL PRESUPUESTO ESTIMATIVO DIRECCIÓN ADMINISTRATIVA 2022:</t>
  </si>
  <si>
    <t>DIRECCIÓN DE BIENESTAR UNIVERSITARIO</t>
  </si>
  <si>
    <t>MATRICULADOS SEGÚN AUTOIDENTIFICACIÓN ÉTINICA</t>
  </si>
  <si>
    <r>
      <rPr>
        <b/>
        <sz val="9"/>
        <color rgb="FFFF0000"/>
        <rFont val="Arial Narrow"/>
        <family val="2"/>
      </rPr>
      <t>META ESTRATÉGICA</t>
    </r>
    <r>
      <rPr>
        <b/>
        <sz val="9"/>
        <color rgb="FF000000"/>
        <rFont val="Arial Narrow"/>
        <family val="2"/>
      </rPr>
      <t xml:space="preserve">
</t>
    </r>
    <r>
      <rPr>
        <b/>
        <sz val="9"/>
        <color rgb="FF000000"/>
        <rFont val="Century Schoolbook"/>
        <family val="1"/>
      </rPr>
      <t>1.-</t>
    </r>
    <r>
      <rPr>
        <b/>
        <sz val="10"/>
        <color rgb="FF000000"/>
        <rFont val="Arial Narrow"/>
        <family val="2"/>
      </rPr>
      <t xml:space="preserve"> </t>
    </r>
    <r>
      <rPr>
        <sz val="10"/>
        <color rgb="FF000000"/>
        <rFont val="Arial Narrow"/>
        <family val="2"/>
      </rPr>
      <t>Promover la postulación de representantes de los indígenas, afroecuatorianos y pueblos montubios a través de la ejecución de eventos de orientación vocacional dirigidos a dichos grupos.</t>
    </r>
  </si>
  <si>
    <t>Coordinación de eventos pluricultural de orientación vocacional</t>
  </si>
  <si>
    <t>N° de eventos de orientación vocacional dirigidos a los indígenas, afroecuatorianos y pueblos montubios.</t>
  </si>
  <si>
    <r>
      <rPr>
        <b/>
        <sz val="9"/>
        <color rgb="FF000000"/>
        <rFont val="Century Schoolbook"/>
        <family val="1"/>
      </rPr>
      <t>1.-</t>
    </r>
    <r>
      <rPr>
        <sz val="10"/>
        <color rgb="FF000000"/>
        <rFont val="Arial Narrow"/>
        <family val="2"/>
      </rPr>
      <t xml:space="preserve"> Planificar socializaciones de orientación vocacional a los grupos históricamente vulnerables.</t>
    </r>
  </si>
  <si>
    <r>
      <rPr>
        <b/>
        <sz val="9"/>
        <color rgb="FF000000"/>
        <rFont val="Century Schoolbook"/>
        <family val="1"/>
      </rPr>
      <t>1.-</t>
    </r>
    <r>
      <rPr>
        <sz val="10"/>
        <color rgb="FF000000"/>
        <rFont val="Arial Narrow"/>
        <family val="2"/>
      </rPr>
      <t xml:space="preserve"> Memoria fotográfica.</t>
    </r>
  </si>
  <si>
    <t>* Lcdo. Jorge Villacís.
  Director de la DBU
* Psci. Marela Gómez.
  Psicóloga Clínica DBU</t>
  </si>
  <si>
    <t>5. Crear consejos consultivos para el fomento, la participación y el control social por parte de la sociedad civil y comunidad universitaria.</t>
  </si>
  <si>
    <t>INTERCULTURALIDAD E IGUALDAD DE CONDICIONES FOMENTADA</t>
  </si>
  <si>
    <r>
      <rPr>
        <b/>
        <sz val="10"/>
        <color rgb="FF000000"/>
        <rFont val="Century Schoolbook"/>
        <family val="1"/>
      </rPr>
      <t>2.-</t>
    </r>
    <r>
      <rPr>
        <sz val="10"/>
        <color rgb="FF000000"/>
        <rFont val="Arial Narrow"/>
        <family val="2"/>
      </rPr>
      <t xml:space="preserve"> Implementar programas y espacios de integración intercultural a través de la ejecución de eventos que promuevan la participación de los grupos vulnerables e históricamente incluidos.</t>
    </r>
  </si>
  <si>
    <t>Ejecución de programas y espacios de integración para promover la participación de grupos históricamente vulnerables.</t>
  </si>
  <si>
    <t>N° de programas y espacios de integración intercultural desarrollados.</t>
  </si>
  <si>
    <r>
      <rPr>
        <b/>
        <sz val="9"/>
        <color rgb="FF000000"/>
        <rFont val="Century Schoolbook"/>
        <family val="1"/>
      </rPr>
      <t>1.-</t>
    </r>
    <r>
      <rPr>
        <sz val="10"/>
        <color rgb="FF000000"/>
        <rFont val="Arial Narrow"/>
        <family val="2"/>
      </rPr>
      <t xml:space="preserve"> Planificar programa UTMACH Es Igualdad.
</t>
    </r>
    <r>
      <rPr>
        <b/>
        <sz val="9"/>
        <color rgb="FF000000"/>
        <rFont val="Century Schoolbook"/>
        <family val="1"/>
      </rPr>
      <t>2.-</t>
    </r>
    <r>
      <rPr>
        <sz val="10"/>
        <color rgb="FF000000"/>
        <rFont val="Arial Narrow"/>
        <family val="2"/>
      </rPr>
      <t xml:space="preserve"> Ejecutar una capacitación sobre la integración intercultural dentro de la UTMACH.
</t>
    </r>
    <r>
      <rPr>
        <b/>
        <sz val="9"/>
        <color rgb="FF000000"/>
        <rFont val="Century Schoolbook"/>
        <family val="1"/>
      </rPr>
      <t>3.-</t>
    </r>
    <r>
      <rPr>
        <sz val="10"/>
        <color rgb="FF000000"/>
        <rFont val="Arial Narrow"/>
        <family val="2"/>
      </rPr>
      <t xml:space="preserve"> Elaborar y presentar el primer borrador del Reglamento de Igualdad Institucional.</t>
    </r>
  </si>
  <si>
    <r>
      <rPr>
        <b/>
        <sz val="9"/>
        <color rgb="FF000000"/>
        <rFont val="Century Schoolbook"/>
        <family val="1"/>
      </rPr>
      <t>1.-</t>
    </r>
    <r>
      <rPr>
        <sz val="10"/>
        <color rgb="FF000000"/>
        <rFont val="Arial Narrow"/>
        <family val="2"/>
      </rPr>
      <t xml:space="preserve"> Programa UTMACH es Igualdad.
</t>
    </r>
    <r>
      <rPr>
        <b/>
        <sz val="9"/>
        <color rgb="FF000000"/>
        <rFont val="Century Schoolbook"/>
        <family val="1"/>
      </rPr>
      <t>2.-</t>
    </r>
    <r>
      <rPr>
        <sz val="10"/>
        <color rgb="FF000000"/>
        <rFont val="Arial Narrow"/>
        <family val="2"/>
      </rPr>
      <t xml:space="preserve"> Informe de capacitación.
</t>
    </r>
    <r>
      <rPr>
        <b/>
        <sz val="9"/>
        <color rgb="FF000000"/>
        <rFont val="Century Schoolbook"/>
        <family val="1"/>
      </rPr>
      <t>3.-</t>
    </r>
    <r>
      <rPr>
        <sz val="10"/>
        <color rgb="FF000000"/>
        <rFont val="Arial Narrow"/>
        <family val="2"/>
      </rPr>
      <t xml:space="preserve"> Borrador del Reglamento de Igualdad Institucional.</t>
    </r>
  </si>
  <si>
    <t>* Lcdo. Carlos Carchi,
  Psicólogo Educativo
* Psci. Marela Gómez,
  Psicóloga Clínica DBU</t>
  </si>
  <si>
    <r>
      <rPr>
        <b/>
        <sz val="10"/>
        <color rgb="FF000000"/>
        <rFont val="Century Schoolbook"/>
        <family val="1"/>
      </rPr>
      <t>3.-</t>
    </r>
    <r>
      <rPr>
        <sz val="10"/>
        <color rgb="FF000000"/>
        <rFont val="Arial Narrow"/>
        <family val="2"/>
      </rPr>
      <t xml:space="preserve"> Fomentar la igualdad de oportunidades a través de la ejecución de programas y acciones que incrementen la participación de los grupos vulnerables e históricamente excluidos.</t>
    </r>
  </si>
  <si>
    <t>Socialización de programas de participación de grupos vulnerables.</t>
  </si>
  <si>
    <t>Porcentaje de participación de grupos vulnerables e históricamente excluido en eventos y acciones desarrolladas en la comunidad universitaria.</t>
  </si>
  <si>
    <r>
      <rPr>
        <b/>
        <sz val="9"/>
        <color rgb="FF000000"/>
        <rFont val="Century Schoolbook"/>
        <family val="1"/>
      </rPr>
      <t>1.-</t>
    </r>
    <r>
      <rPr>
        <sz val="10"/>
        <color rgb="FF000000"/>
        <rFont val="Arial Narrow"/>
        <family val="2"/>
      </rPr>
      <t xml:space="preserve"> Ejecutar Programa UTMACH es Igualdad.
</t>
    </r>
    <r>
      <rPr>
        <b/>
        <sz val="9"/>
        <color rgb="FF000000"/>
        <rFont val="Century Schoolbook"/>
        <family val="1"/>
      </rPr>
      <t>2.-</t>
    </r>
    <r>
      <rPr>
        <sz val="10"/>
        <color rgb="FF000000"/>
        <rFont val="Arial Narrow"/>
        <family val="2"/>
      </rPr>
      <t xml:space="preserve"> Crear colectivos de grupos vulnerables.</t>
    </r>
  </si>
  <si>
    <r>
      <rPr>
        <b/>
        <sz val="9"/>
        <color rgb="FF000000"/>
        <rFont val="Century Schoolbook"/>
        <family val="1"/>
      </rPr>
      <t>1.-</t>
    </r>
    <r>
      <rPr>
        <sz val="10"/>
        <color rgb="FF000000"/>
        <rFont val="Arial Narrow"/>
        <family val="2"/>
      </rPr>
      <t xml:space="preserve"> Registro de asistencia.
</t>
    </r>
    <r>
      <rPr>
        <b/>
        <sz val="9"/>
        <color rgb="FF000000"/>
        <rFont val="Century Schoolbook"/>
        <family val="1"/>
      </rPr>
      <t>2.-</t>
    </r>
    <r>
      <rPr>
        <sz val="10"/>
        <color rgb="FF000000"/>
        <rFont val="Arial Narrow"/>
        <family val="2"/>
      </rPr>
      <t xml:space="preserve"> Memoria Fotográfica.
</t>
    </r>
    <r>
      <rPr>
        <b/>
        <sz val="9"/>
        <color rgb="FF000000"/>
        <rFont val="Century Schoolbook"/>
        <family val="1"/>
      </rPr>
      <t xml:space="preserve">3.- </t>
    </r>
    <r>
      <rPr>
        <sz val="10"/>
        <color rgb="FF000000"/>
        <rFont val="Arial Narrow"/>
        <family val="2"/>
      </rPr>
      <t>Certificados de organizadores de talleres.</t>
    </r>
  </si>
  <si>
    <t>* Lcdo. Carlos Carchi,
  Psicólogo Educativo
* Psic. Cintia Vaca,
  Psicóloga Educativo</t>
  </si>
  <si>
    <r>
      <rPr>
        <b/>
        <sz val="10"/>
        <color rgb="FFFF0000"/>
        <rFont val="Arial Narrow"/>
        <family val="2"/>
      </rPr>
      <t>METAS OPERATIVAS</t>
    </r>
    <r>
      <rPr>
        <b/>
        <sz val="9"/>
        <color rgb="FF000000"/>
        <rFont val="Century Schoolbook"/>
        <family val="1"/>
      </rPr>
      <t xml:space="preserve">
1.-</t>
    </r>
    <r>
      <rPr>
        <b/>
        <sz val="10"/>
        <color rgb="FF000000"/>
        <rFont val="Arial Narrow"/>
        <family val="2"/>
      </rPr>
      <t xml:space="preserve"> </t>
    </r>
    <r>
      <rPr>
        <sz val="10"/>
        <color rgb="FF000000"/>
        <rFont val="Arial Narrow"/>
        <family val="2"/>
      </rPr>
      <t>Supervisar la Planificación de Igualdad Institucional.</t>
    </r>
  </si>
  <si>
    <t>Seguimiento y evaluación a la Planificación de Igualdad Institucional, dirigido.</t>
  </si>
  <si>
    <t>N° de seguimiento y evaluación a la Planificación de Igualdad Institucional, dirigidos.</t>
  </si>
  <si>
    <r>
      <rPr>
        <b/>
        <sz val="9"/>
        <color rgb="FF000000"/>
        <rFont val="Century Schoolbook"/>
        <family val="1"/>
      </rPr>
      <t xml:space="preserve">1.- </t>
    </r>
    <r>
      <rPr>
        <sz val="10"/>
        <color rgb="FF000000"/>
        <rFont val="Arial Narrow"/>
        <family val="2"/>
      </rPr>
      <t>Elaborar seguimientos y evaluaciones a la Planificación de Igualdad.</t>
    </r>
  </si>
  <si>
    <r>
      <rPr>
        <b/>
        <sz val="9"/>
        <color rgb="FF000000"/>
        <rFont val="Century Schoolbook"/>
        <family val="1"/>
      </rPr>
      <t>1.-</t>
    </r>
    <r>
      <rPr>
        <sz val="10"/>
        <color rgb="FF000000"/>
        <rFont val="Arial Narrow"/>
        <family val="2"/>
      </rPr>
      <t xml:space="preserve"> Seguimientos y evaluaciones a la Planificación de Igualdad.</t>
    </r>
  </si>
  <si>
    <r>
      <rPr>
        <b/>
        <sz val="9"/>
        <color rgb="FF000000"/>
        <rFont val="Century Schoolbook"/>
        <family val="1"/>
      </rPr>
      <t>2.-</t>
    </r>
    <r>
      <rPr>
        <sz val="10"/>
        <color rgb="FF000000"/>
        <rFont val="Arial Narrow"/>
        <family val="2"/>
      </rPr>
      <t xml:space="preserve"> Coordinar para la prestación de servicios de asistencia social y otros relacionados con el Bienestar Universitario.</t>
    </r>
  </si>
  <si>
    <t>Planificación, implementación y evaluación de actividades, programas y proyectos relacionados con el Bienestar Universitario, gestionado.</t>
  </si>
  <si>
    <t>N° de programas y proyectos relacionados con el Bienestar Universitario, planificados.</t>
  </si>
  <si>
    <r>
      <rPr>
        <b/>
        <sz val="9"/>
        <color rgb="FF000000"/>
        <rFont val="Century Schoolbook"/>
        <family val="1"/>
      </rPr>
      <t>1.-</t>
    </r>
    <r>
      <rPr>
        <sz val="10"/>
        <color rgb="FF000000"/>
        <rFont val="Arial Narrow"/>
        <family val="2"/>
      </rPr>
      <t xml:space="preserve"> Convocar para la postulación de ayudas económicas y tecnológicas.</t>
    </r>
  </si>
  <si>
    <r>
      <rPr>
        <b/>
        <sz val="9"/>
        <color rgb="FF000000"/>
        <rFont val="Century Schoolbook"/>
        <family val="1"/>
      </rPr>
      <t>1.-</t>
    </r>
    <r>
      <rPr>
        <sz val="10"/>
        <color rgb="FF000000"/>
        <rFont val="Arial Narrow"/>
        <family val="2"/>
      </rPr>
      <t xml:space="preserve"> Informes de beneficiaros de ayudas económicas y tecnológicas.</t>
    </r>
  </si>
  <si>
    <t>* Lcda. Jenny Reyes,
  Trabajadora Social
* Lcdo. Homer Riofrío,
  Trabajador Social</t>
  </si>
  <si>
    <r>
      <rPr>
        <b/>
        <sz val="9"/>
        <color rgb="FF000000"/>
        <rFont val="Century Schoolbook"/>
        <family val="1"/>
      </rPr>
      <t>3.-</t>
    </r>
    <r>
      <rPr>
        <sz val="10"/>
        <color rgb="FF000000"/>
        <rFont val="Arial Narrow"/>
        <family val="2"/>
      </rPr>
      <t xml:space="preserve"> Coordinar para la implementación de mecanismos para la participación ciudadana.</t>
    </r>
  </si>
  <si>
    <t>Articulación de las acciones, actividades, programas, proyectos y convenios con instituciones públicas y privadas relacionadas con el Bienestar Universitario, sugerida.</t>
  </si>
  <si>
    <t>N° de articulaciones de las acciones, actividades, programas, proyectos y convenios con instituciones públicas y privadas, sugeridos.</t>
  </si>
  <si>
    <r>
      <rPr>
        <b/>
        <sz val="9"/>
        <color rgb="FF000000"/>
        <rFont val="Century Schoolbook"/>
        <family val="1"/>
      </rPr>
      <t>1.-</t>
    </r>
    <r>
      <rPr>
        <sz val="10"/>
        <color rgb="FF000000"/>
        <rFont val="Arial Narrow"/>
        <family val="2"/>
      </rPr>
      <t xml:space="preserve"> Coordinar campañas de donación de sangre.
</t>
    </r>
    <r>
      <rPr>
        <b/>
        <sz val="9"/>
        <color rgb="FF000000"/>
        <rFont val="Century Schoolbook"/>
        <family val="1"/>
      </rPr>
      <t>2.-</t>
    </r>
    <r>
      <rPr>
        <sz val="10"/>
        <color rgb="FF000000"/>
        <rFont val="Arial Narrow"/>
        <family val="2"/>
      </rPr>
      <t xml:space="preserve"> Coordinar atención médica.
</t>
    </r>
    <r>
      <rPr>
        <b/>
        <sz val="9"/>
        <color rgb="FF000000"/>
        <rFont val="Century Schoolbook"/>
        <family val="1"/>
      </rPr>
      <t>3.-</t>
    </r>
    <r>
      <rPr>
        <sz val="10"/>
        <color rgb="FF000000"/>
        <rFont val="Arial Narrow"/>
        <family val="2"/>
      </rPr>
      <t xml:space="preserve"> Coordinar atención odontológicas.</t>
    </r>
  </si>
  <si>
    <r>
      <rPr>
        <b/>
        <sz val="9"/>
        <color rgb="FF000000"/>
        <rFont val="Century Schoolbook"/>
        <family val="1"/>
      </rPr>
      <t>1.-</t>
    </r>
    <r>
      <rPr>
        <sz val="10"/>
        <color rgb="FF000000"/>
        <rFont val="Arial Narrow"/>
        <family val="2"/>
      </rPr>
      <t xml:space="preserve"> Memoria fotográficas.
</t>
    </r>
    <r>
      <rPr>
        <b/>
        <sz val="9"/>
        <color rgb="FF000000"/>
        <rFont val="Century Schoolbook"/>
        <family val="1"/>
      </rPr>
      <t>2.-</t>
    </r>
    <r>
      <rPr>
        <sz val="10"/>
        <color rgb="FF000000"/>
        <rFont val="Arial Narrow"/>
        <family val="2"/>
      </rPr>
      <t xml:space="preserve"> Registro de Atención.</t>
    </r>
  </si>
  <si>
    <t>* Dra. Andrea Cedillo,
  Medico Institucional
* Aux. Enf. Lourdes Guevara,
  Auxiliar de Enfermería
* Dr. Roberto Medina,
  Odontólogo
* Dra. Margot Maza,
  Odontóloga</t>
  </si>
  <si>
    <t>530832 0701 001</t>
  </si>
  <si>
    <t>Dispositivos Médicos para Odontología</t>
  </si>
  <si>
    <t>DESINFECTANTE PARA TURBINAS</t>
  </si>
  <si>
    <r>
      <rPr>
        <sz val="10"/>
        <color rgb="FF000000"/>
        <rFont val="Century Schoolbook"/>
        <family val="1"/>
      </rPr>
      <t>3</t>
    </r>
    <r>
      <rPr>
        <sz val="10"/>
        <color rgb="FF000000"/>
        <rFont val="Arial Narrow"/>
        <family val="2"/>
      </rPr>
      <t>M ANESTESICO MEPIVASTESIN</t>
    </r>
  </si>
  <si>
    <r>
      <rPr>
        <sz val="10"/>
        <color rgb="FF000000"/>
        <rFont val="Arial Narrow"/>
        <family val="2"/>
      </rPr>
      <t xml:space="preserve">ANESTESICO SPRAY ZEYCO FRASCO X </t>
    </r>
    <r>
      <rPr>
        <sz val="10"/>
        <color rgb="FF000000"/>
        <rFont val="Century Schoolbook"/>
        <family val="1"/>
      </rPr>
      <t>115</t>
    </r>
    <r>
      <rPr>
        <sz val="10"/>
        <color rgb="FF000000"/>
        <rFont val="Arial Narrow"/>
        <family val="2"/>
      </rPr>
      <t>ML</t>
    </r>
  </si>
  <si>
    <r>
      <rPr>
        <sz val="10"/>
        <color rgb="FF000000"/>
        <rFont val="Arial Narrow"/>
        <family val="2"/>
      </rPr>
      <t xml:space="preserve">AGUJAS MISAWA LARGAS </t>
    </r>
    <r>
      <rPr>
        <sz val="10"/>
        <color rgb="FF000000"/>
        <rFont val="Century Schoolbook"/>
        <family val="1"/>
      </rPr>
      <t>27</t>
    </r>
    <r>
      <rPr>
        <sz val="10"/>
        <color rgb="FF000000"/>
        <rFont val="Arial Narrow"/>
        <family val="2"/>
      </rPr>
      <t xml:space="preserve">G X </t>
    </r>
    <r>
      <rPr>
        <sz val="10"/>
        <color rgb="FF000000"/>
        <rFont val="Century Schoolbook"/>
        <family val="1"/>
      </rPr>
      <t>1-1/4</t>
    </r>
    <r>
      <rPr>
        <sz val="10"/>
        <color rgb="FF000000"/>
        <rFont val="Arial Narrow"/>
        <family val="2"/>
      </rPr>
      <t xml:space="preserve"> X </t>
    </r>
    <r>
      <rPr>
        <sz val="10"/>
        <color rgb="FF000000"/>
        <rFont val="Century Schoolbook"/>
        <family val="1"/>
      </rPr>
      <t>100</t>
    </r>
  </si>
  <si>
    <r>
      <rPr>
        <sz val="10"/>
        <color rgb="FF000000"/>
        <rFont val="Arial Narrow"/>
        <family val="2"/>
      </rPr>
      <t xml:space="preserve">AGUJAS MISAWA CORTAS </t>
    </r>
    <r>
      <rPr>
        <sz val="10"/>
        <color rgb="FF000000"/>
        <rFont val="Century Schoolbook"/>
        <family val="1"/>
      </rPr>
      <t>30</t>
    </r>
    <r>
      <rPr>
        <sz val="10"/>
        <color rgb="FF000000"/>
        <rFont val="Arial Narrow"/>
        <family val="2"/>
      </rPr>
      <t xml:space="preserve">GX </t>
    </r>
    <r>
      <rPr>
        <sz val="10"/>
        <color rgb="FF000000"/>
        <rFont val="Century Schoolbook"/>
        <family val="1"/>
      </rPr>
      <t>7/8</t>
    </r>
    <r>
      <rPr>
        <sz val="10"/>
        <color rgb="FF000000"/>
        <rFont val="Arial Narrow"/>
        <family val="2"/>
      </rPr>
      <t xml:space="preserve"> X </t>
    </r>
    <r>
      <rPr>
        <sz val="10"/>
        <color rgb="FF000000"/>
        <rFont val="Century Schoolbook"/>
        <family val="1"/>
      </rPr>
      <t>100</t>
    </r>
  </si>
  <si>
    <t>FRESAS DE DIAMANTE PARA TURBINAS VARIAS FORMAS</t>
  </si>
  <si>
    <r>
      <rPr>
        <sz val="10"/>
        <color rgb="FF000000"/>
        <rFont val="Century Schoolbook"/>
        <family val="1"/>
      </rPr>
      <t>3</t>
    </r>
    <r>
      <rPr>
        <sz val="10"/>
        <color rgb="FF000000"/>
        <rFont val="Arial Narrow"/>
        <family val="2"/>
      </rPr>
      <t xml:space="preserve">M VITREBOND IONOMERO DE BASE TIPO </t>
    </r>
    <r>
      <rPr>
        <sz val="10"/>
        <color rgb="FF000000"/>
        <rFont val="Century Schoolbook"/>
        <family val="1"/>
      </rPr>
      <t>4</t>
    </r>
  </si>
  <si>
    <r>
      <rPr>
        <sz val="10"/>
        <color rgb="FF000000"/>
        <rFont val="Century Schoolbook"/>
        <family val="1"/>
      </rPr>
      <t>3</t>
    </r>
    <r>
      <rPr>
        <sz val="10"/>
        <color rgb="FF000000"/>
        <rFont val="Arial Narrow"/>
        <family val="2"/>
      </rPr>
      <t xml:space="preserve">M RESINA P </t>
    </r>
    <r>
      <rPr>
        <sz val="10"/>
        <color rgb="FF000000"/>
        <rFont val="Century Schoolbook"/>
        <family val="1"/>
      </rPr>
      <t>60</t>
    </r>
    <r>
      <rPr>
        <sz val="10"/>
        <color rgb="FF000000"/>
        <rFont val="Arial Narrow"/>
        <family val="2"/>
      </rPr>
      <t>X</t>
    </r>
    <r>
      <rPr>
        <sz val="10"/>
        <color rgb="FF000000"/>
        <rFont val="Century Schoolbook"/>
        <family val="1"/>
      </rPr>
      <t>4</t>
    </r>
    <r>
      <rPr>
        <sz val="10"/>
        <color rgb="FF000000"/>
        <rFont val="Arial Narrow"/>
        <family val="2"/>
      </rPr>
      <t xml:space="preserve"> JER + SIST ADHESIVO</t>
    </r>
  </si>
  <si>
    <r>
      <rPr>
        <sz val="10"/>
        <color rgb="FF000000"/>
        <rFont val="Century Schoolbook"/>
        <family val="1"/>
      </rPr>
      <t>3</t>
    </r>
    <r>
      <rPr>
        <sz val="10"/>
        <color rgb="FF000000"/>
        <rFont val="Arial Narrow"/>
        <family val="2"/>
      </rPr>
      <t xml:space="preserve">M RESINA FILTEK FLOW FLUIDA Z </t>
    </r>
    <r>
      <rPr>
        <sz val="10"/>
        <color rgb="FF000000"/>
        <rFont val="Century Schoolbook"/>
        <family val="1"/>
      </rPr>
      <t>350</t>
    </r>
    <r>
      <rPr>
        <sz val="10"/>
        <color rgb="FF000000"/>
        <rFont val="Arial Narrow"/>
        <family val="2"/>
      </rPr>
      <t>X</t>
    </r>
    <r>
      <rPr>
        <sz val="10"/>
        <color rgb="FF000000"/>
        <rFont val="Century Schoolbook"/>
        <family val="1"/>
      </rPr>
      <t>2</t>
    </r>
    <r>
      <rPr>
        <sz val="10"/>
        <color rgb="FF000000"/>
        <rFont val="Arial Narrow"/>
        <family val="2"/>
      </rPr>
      <t xml:space="preserve"> JEREINGAS</t>
    </r>
  </si>
  <si>
    <t>APLICADORES X-SMALL-SUPER FINO X PAQ</t>
  </si>
  <si>
    <r>
      <rPr>
        <sz val="10"/>
        <color rgb="FF000000"/>
        <rFont val="Arial Narrow"/>
        <family val="2"/>
      </rPr>
      <t>EUGENOL EUFAR X</t>
    </r>
    <r>
      <rPr>
        <sz val="10"/>
        <color rgb="FF000000"/>
        <rFont val="Century Schoolbook"/>
        <family val="1"/>
      </rPr>
      <t>15</t>
    </r>
    <r>
      <rPr>
        <sz val="10"/>
        <color rgb="FF000000"/>
        <rFont val="Arial Narrow"/>
        <family val="2"/>
      </rPr>
      <t xml:space="preserve"> ML</t>
    </r>
  </si>
  <si>
    <t>OXIDO DE ZINC</t>
  </si>
  <si>
    <r>
      <rPr>
        <sz val="10"/>
        <color rgb="FF000000"/>
        <rFont val="Arial Narrow"/>
        <family val="2"/>
      </rPr>
      <t xml:space="preserve">EYECTORES DE SALIVA PAQ X </t>
    </r>
    <r>
      <rPr>
        <sz val="10"/>
        <color rgb="FF000000"/>
        <rFont val="Century Schoolbook"/>
        <family val="1"/>
      </rPr>
      <t>100</t>
    </r>
    <r>
      <rPr>
        <sz val="10"/>
        <color rgb="FF000000"/>
        <rFont val="Arial Narrow"/>
        <family val="2"/>
      </rPr>
      <t xml:space="preserve"> U</t>
    </r>
  </si>
  <si>
    <r>
      <rPr>
        <sz val="10"/>
        <color rgb="FF000000"/>
        <rFont val="Arial Narrow"/>
        <family val="2"/>
      </rPr>
      <t xml:space="preserve">PASTA PROFILACTICA GELATO </t>
    </r>
    <r>
      <rPr>
        <sz val="10"/>
        <color rgb="FF000000"/>
        <rFont val="Century Schoolbook"/>
        <family val="1"/>
      </rPr>
      <t>12</t>
    </r>
    <r>
      <rPr>
        <sz val="10"/>
        <color rgb="FF000000"/>
        <rFont val="Arial Narrow"/>
        <family val="2"/>
      </rPr>
      <t>OZ -</t>
    </r>
    <r>
      <rPr>
        <sz val="10"/>
        <color rgb="FF000000"/>
        <rFont val="Century Schoolbook"/>
        <family val="1"/>
      </rPr>
      <t>340</t>
    </r>
    <r>
      <rPr>
        <sz val="10"/>
        <color rgb="FF000000"/>
        <rFont val="Arial Narrow"/>
        <family val="2"/>
      </rPr>
      <t>GR</t>
    </r>
  </si>
  <si>
    <t>HEMOSTATICO JD</t>
  </si>
  <si>
    <r>
      <rPr>
        <sz val="10"/>
        <color rgb="FF000000"/>
        <rFont val="Arial Narrow"/>
        <family val="2"/>
      </rPr>
      <t xml:space="preserve">PAPEL ARTICULAR EN LIBRO PAQ X </t>
    </r>
    <r>
      <rPr>
        <sz val="10"/>
        <color rgb="FF000000"/>
        <rFont val="Century Schoolbook"/>
        <family val="1"/>
      </rPr>
      <t>12</t>
    </r>
    <r>
      <rPr>
        <sz val="10"/>
        <color rgb="FF000000"/>
        <rFont val="Arial Narrow"/>
        <family val="2"/>
      </rPr>
      <t xml:space="preserve"> LIBRETA</t>
    </r>
  </si>
  <si>
    <r>
      <rPr>
        <sz val="10"/>
        <color rgb="FF000000"/>
        <rFont val="Arial Narrow"/>
        <family val="2"/>
      </rPr>
      <t>TDV POLIGLOSS X</t>
    </r>
    <r>
      <rPr>
        <sz val="10"/>
        <color rgb="FF000000"/>
        <rFont val="Century Schoolbook"/>
        <family val="1"/>
      </rPr>
      <t>3</t>
    </r>
    <r>
      <rPr>
        <sz val="10"/>
        <color rgb="FF000000"/>
        <rFont val="Arial Narrow"/>
        <family val="2"/>
      </rPr>
      <t>GR PASTA DE PULIMENTO DIAMANTADA</t>
    </r>
  </si>
  <si>
    <t>HIDROXIDO DE CALCIO FOTOCURADO</t>
  </si>
  <si>
    <t>JOTA PULIDOR ARKANSAS CONICO FG X UND</t>
  </si>
  <si>
    <t>TIRAS DE LIJA DE ACERO ABRASI 4MM</t>
  </si>
  <si>
    <t>TIRAS DE CELULOIDE</t>
  </si>
  <si>
    <t>KIT PARA PULIDO DE RESINA DE ACABADO GRADNULADO ULTRAFINO</t>
  </si>
  <si>
    <t>MANTENIMIENTO PREVENTIVO Y CORRECTIVO FILTRO DE AGUA DE UNIDADES ODONTOLÓGICAS</t>
  </si>
  <si>
    <t>MANTENIMIENTO PREVENTIVO Y CORRECTIVO DE UNIDADES ODONTOLÓGICAS</t>
  </si>
  <si>
    <t>1. Potenciar la presencia de la UTMACH en su contexto de influencia, a través de la ejecución de proyectos de vinculación con la sociedad que promuevan el desarrollo productivo de la provincia.</t>
  </si>
  <si>
    <r>
      <rPr>
        <b/>
        <sz val="9"/>
        <color rgb="FF000000"/>
        <rFont val="Century Schoolbook"/>
        <family val="1"/>
      </rPr>
      <t>4.-</t>
    </r>
    <r>
      <rPr>
        <sz val="10"/>
        <color rgb="FF000000"/>
        <rFont val="Arial Narrow"/>
        <family val="2"/>
      </rPr>
      <t xml:space="preserve"> Coordinar el proceso para el otorgamiento de becas y ayudas económicas para los estudiantes regulares.</t>
    </r>
  </si>
  <si>
    <t>Instrumentos técnicos para el análisis de los postulantes a los beneficios de becas y ayudas económicas, gestionados y validados.</t>
  </si>
  <si>
    <t>N° de instrumentos técnicos, validados.</t>
  </si>
  <si>
    <r>
      <rPr>
        <b/>
        <sz val="9"/>
        <color rgb="FF000000"/>
        <rFont val="Century Schoolbook"/>
        <family val="1"/>
      </rPr>
      <t>1.-</t>
    </r>
    <r>
      <rPr>
        <sz val="10"/>
        <color rgb="FF000000"/>
        <rFont val="Arial Narrow"/>
        <family val="2"/>
      </rPr>
      <t xml:space="preserve"> Analizar documentación de postulantes.</t>
    </r>
  </si>
  <si>
    <r>
      <rPr>
        <b/>
        <sz val="9"/>
        <color rgb="FF000000"/>
        <rFont val="Century Schoolbook"/>
        <family val="1"/>
      </rPr>
      <t>1.-</t>
    </r>
    <r>
      <rPr>
        <sz val="10"/>
        <color rgb="FF000000"/>
        <rFont val="Arial Narrow"/>
        <family val="2"/>
      </rPr>
      <t xml:space="preserve"> Informe de beneficiaros de ayudas económicas y tecnológicas.</t>
    </r>
  </si>
  <si>
    <t>* Lcda. Jenny Reyes,
  Trabajadora Social
* Lcdo. Homer Riofrío,
  Trabajador Social
* Lcdo. Carlos Carchi,
  Psicólogo Educativo</t>
  </si>
  <si>
    <r>
      <rPr>
        <sz val="10"/>
        <color rgb="FF000000"/>
        <rFont val="Arial Narrow"/>
        <family val="2"/>
      </rPr>
      <t xml:space="preserve">Tablet’s de </t>
    </r>
    <r>
      <rPr>
        <sz val="10"/>
        <color rgb="FF000000"/>
        <rFont val="Century Schoolbook"/>
        <family val="1"/>
      </rPr>
      <t>8</t>
    </r>
    <r>
      <rPr>
        <sz val="10"/>
        <color rgb="FF000000"/>
        <rFont val="Arial Narrow"/>
        <family val="2"/>
      </rPr>
      <t xml:space="preserve"> pulgadas</t>
    </r>
  </si>
  <si>
    <t>Computadoras portátiles</t>
  </si>
  <si>
    <t>580208 0701 001</t>
  </si>
  <si>
    <t xml:space="preserve">Becas y Ayudas Económicas </t>
  </si>
  <si>
    <r>
      <rPr>
        <b/>
        <sz val="9"/>
        <color rgb="FF000000"/>
        <rFont val="Century Schoolbook"/>
        <family val="1"/>
      </rPr>
      <t>5.-</t>
    </r>
    <r>
      <rPr>
        <b/>
        <sz val="10"/>
        <color rgb="FF000000"/>
        <rFont val="Arial Narrow"/>
        <family val="2"/>
      </rPr>
      <t xml:space="preserve"> </t>
    </r>
    <r>
      <rPr>
        <sz val="10"/>
        <color rgb="FF000000"/>
        <rFont val="Arial Narrow"/>
        <family val="2"/>
      </rPr>
      <t>Dirigir la socialización y difusión de los programas de becas, créditos educativos, ayudas económicas y estímulos que otorga la Senescyt y la UTMACH.</t>
    </r>
  </si>
  <si>
    <t>Socialización y difusión de los programas de becas, créditos educativos, ayudas económicas y estímulos que otorga la Senescyt y la UTMACH, dirigidos.</t>
  </si>
  <si>
    <t>N° de programas de ayudas socio-económicas facilitados por la UTMACH y la Senescyt, dirigidos.</t>
  </si>
  <si>
    <r>
      <rPr>
        <b/>
        <sz val="9"/>
        <color rgb="FF000000"/>
        <rFont val="Century Schoolbook"/>
        <family val="1"/>
      </rPr>
      <t>1.-</t>
    </r>
    <r>
      <rPr>
        <sz val="10"/>
        <color rgb="FF000000"/>
        <rFont val="Arial Narrow"/>
        <family val="2"/>
      </rPr>
      <t xml:space="preserve"> Socializar programas de becas, créditos educativos, ayudas económicas y estímulos que otorga la Senescyt y la UTMACH.</t>
    </r>
  </si>
  <si>
    <r>
      <rPr>
        <b/>
        <sz val="9"/>
        <color rgb="FF000000"/>
        <rFont val="Century Schoolbook"/>
        <family val="1"/>
      </rPr>
      <t>1.-</t>
    </r>
    <r>
      <rPr>
        <sz val="10"/>
        <color rgb="FF000000"/>
        <rFont val="Arial Narrow"/>
        <family val="2"/>
      </rPr>
      <t xml:space="preserve"> Memoria fotográfica.</t>
    </r>
  </si>
  <si>
    <r>
      <rPr>
        <b/>
        <sz val="9"/>
        <color rgb="FF000000"/>
        <rFont val="Century Schoolbook"/>
        <family val="1"/>
      </rPr>
      <t>6.-</t>
    </r>
    <r>
      <rPr>
        <sz val="10"/>
        <color rgb="FF000000"/>
        <rFont val="Arial Narrow"/>
        <family val="2"/>
      </rPr>
      <t xml:space="preserve"> Coordinar para la prestación de servicios de salud.</t>
    </r>
  </si>
  <si>
    <t>Servicios asistenciales, otorgados.</t>
  </si>
  <si>
    <t>N° de beneficiarios de la póliza de seguro de vida y accidentes personales, otorgados.</t>
  </si>
  <si>
    <r>
      <rPr>
        <b/>
        <sz val="9"/>
        <color rgb="FF000000"/>
        <rFont val="Century Schoolbook"/>
        <family val="1"/>
      </rPr>
      <t>1.-</t>
    </r>
    <r>
      <rPr>
        <sz val="10"/>
        <color rgb="FF000000"/>
        <rFont val="Arial Narrow"/>
        <family val="2"/>
      </rPr>
      <t xml:space="preserve"> Coordinar atención seguro de vida y accidentes personal.</t>
    </r>
  </si>
  <si>
    <r>
      <rPr>
        <b/>
        <sz val="9"/>
        <color rgb="FF000000"/>
        <rFont val="Century Schoolbook"/>
        <family val="1"/>
      </rPr>
      <t>1.-</t>
    </r>
    <r>
      <rPr>
        <sz val="10"/>
        <color rgb="FF000000"/>
        <rFont val="Arial Narrow"/>
        <family val="2"/>
      </rPr>
      <t xml:space="preserve"> Registro de beneficiarios de seguro de vida y accidentes personales.
</t>
    </r>
    <r>
      <rPr>
        <b/>
        <sz val="9"/>
        <color rgb="FF000000"/>
        <rFont val="Century Schoolbook"/>
        <family val="1"/>
      </rPr>
      <t>2.-</t>
    </r>
    <r>
      <rPr>
        <sz val="10"/>
        <color rgb="FF000000"/>
        <rFont val="Arial Narrow"/>
        <family val="2"/>
      </rPr>
      <t xml:space="preserve"> Póliza de seguro de vida.</t>
    </r>
  </si>
  <si>
    <t>* Lcda. Jenny Reyes,
  Trabajadora Social</t>
  </si>
  <si>
    <r>
      <rPr>
        <sz val="10"/>
        <color rgb="FF000000"/>
        <rFont val="Arial Narrow"/>
        <family val="2"/>
      </rPr>
      <t xml:space="preserve">Seguros (por pagar póliza </t>
    </r>
    <r>
      <rPr>
        <sz val="10"/>
        <color rgb="FF000000"/>
        <rFont val="Century Schoolbook"/>
        <family val="1"/>
      </rPr>
      <t>2021</t>
    </r>
    <r>
      <rPr>
        <sz val="10"/>
        <color rgb="FF000000"/>
        <rFont val="Arial Narrow"/>
        <family val="2"/>
      </rPr>
      <t>)</t>
    </r>
  </si>
  <si>
    <t>Contratación póliza de seguro de estudiantes</t>
  </si>
  <si>
    <r>
      <rPr>
        <b/>
        <sz val="9"/>
        <color rgb="FF000000"/>
        <rFont val="Century Schoolbook"/>
        <family val="1"/>
      </rPr>
      <t>7.-</t>
    </r>
    <r>
      <rPr>
        <b/>
        <sz val="10"/>
        <color rgb="FF000000"/>
        <rFont val="Arial Narrow"/>
        <family val="2"/>
      </rPr>
      <t xml:space="preserve"> </t>
    </r>
    <r>
      <rPr>
        <sz val="10"/>
        <color rgb="FF000000"/>
        <rFont val="Arial Narrow"/>
        <family val="2"/>
      </rPr>
      <t>Promover acciones para la promoción de ambientes libres de violencia, igualdad de oportunidades entre los miembros de la comunidad universitaria.</t>
    </r>
  </si>
  <si>
    <t>Acciones para la promoción de ambientes libres de violencia, igualdad de oportunidades entre los miembros de la comunidad universitaria, promovidos.</t>
  </si>
  <si>
    <t>N° de acciones de promoción de espacios libres de violencia e igualdad de oportunidades, promovidos.</t>
  </si>
  <si>
    <r>
      <rPr>
        <b/>
        <sz val="9"/>
        <color rgb="FF000000"/>
        <rFont val="Century Schoolbook"/>
        <family val="1"/>
      </rPr>
      <t>1.-</t>
    </r>
    <r>
      <rPr>
        <sz val="10"/>
        <color rgb="FF000000"/>
        <rFont val="Arial Narrow"/>
        <family val="2"/>
      </rPr>
      <t xml:space="preserve"> Difundir post sobre la importancia de las denuncias en casos de discriminación y desigualdad.</t>
    </r>
  </si>
  <si>
    <r>
      <rPr>
        <b/>
        <sz val="9"/>
        <color rgb="FF000000"/>
        <rFont val="Century Schoolbook"/>
        <family val="1"/>
      </rPr>
      <t>1.-</t>
    </r>
    <r>
      <rPr>
        <sz val="10"/>
        <color rgb="FF000000"/>
        <rFont val="Arial Narrow"/>
        <family val="2"/>
      </rPr>
      <t xml:space="preserve"> Publicación del post.</t>
    </r>
  </si>
  <si>
    <t>* Lcdo. Carlos Carchi,
  Psicólogo Educativo
* Psic. Cintia Vaca,
  Psicólogo Educativo</t>
  </si>
  <si>
    <r>
      <rPr>
        <b/>
        <sz val="9"/>
        <color rgb="FF000000"/>
        <rFont val="Century Schoolbook"/>
        <family val="1"/>
      </rPr>
      <t>8.-</t>
    </r>
    <r>
      <rPr>
        <b/>
        <sz val="10"/>
        <color rgb="FF000000"/>
        <rFont val="Arial Narrow"/>
        <family val="2"/>
      </rPr>
      <t xml:space="preserve"> </t>
    </r>
    <r>
      <rPr>
        <sz val="10"/>
        <color rgb="FF000000"/>
        <rFont val="Arial Narrow"/>
        <family val="2"/>
      </rPr>
      <t>Administrar el uso de los espacios físicos dedicados al expendio de alimentos, bebidas, fotocopiado y otros.</t>
    </r>
  </si>
  <si>
    <t>Uso de los espacios físicos dedicados al expendio de alimentos, bebidas, fotocopiado y otros, administrado y planificado.</t>
  </si>
  <si>
    <t>N° de espacios físicos dedicados al expendio de servicios a la comunidad universitaria.</t>
  </si>
  <si>
    <r>
      <rPr>
        <b/>
        <sz val="9"/>
        <color rgb="FF000000"/>
        <rFont val="Century Schoolbook"/>
        <family val="1"/>
      </rPr>
      <t>1.-</t>
    </r>
    <r>
      <rPr>
        <sz val="10"/>
        <color rgb="FF000000"/>
        <rFont val="Arial Narrow"/>
        <family val="2"/>
      </rPr>
      <t xml:space="preserve"> Verificar documentación de arrendatarios de espacios dedicados a expendio de alimentos, bebidas, fotocopiado y otros.</t>
    </r>
  </si>
  <si>
    <r>
      <rPr>
        <b/>
        <sz val="9"/>
        <color rgb="FF000000"/>
        <rFont val="Century Schoolbook"/>
        <family val="1"/>
      </rPr>
      <t>1.-</t>
    </r>
    <r>
      <rPr>
        <sz val="10"/>
        <color rgb="FF000000"/>
        <rFont val="Arial Narrow"/>
        <family val="2"/>
      </rPr>
      <t xml:space="preserve"> Informe de Espacios Físicos.</t>
    </r>
  </si>
  <si>
    <t>* Lcdo. Carlos Carchi,
  Psicólogo Educativo</t>
  </si>
  <si>
    <t>10. Gestionar actividades socio-recreativas que mejoren la identificación y sentido de pertenencia del servidor universitario.</t>
  </si>
  <si>
    <r>
      <rPr>
        <b/>
        <sz val="9"/>
        <color rgb="FF000000"/>
        <rFont val="Century Schoolbook"/>
        <family val="1"/>
      </rPr>
      <t>9.-</t>
    </r>
    <r>
      <rPr>
        <b/>
        <sz val="10"/>
        <color rgb="FF000000"/>
        <rFont val="Arial Narrow"/>
        <family val="2"/>
      </rPr>
      <t xml:space="preserve"> </t>
    </r>
    <r>
      <rPr>
        <sz val="10"/>
        <color rgb="FF000000"/>
        <rFont val="Arial Narrow"/>
        <family val="2"/>
      </rPr>
      <t>Gestionar programas para estimular el desempeño de las y los estudiantes en la práctica de actividades científicas, deportivas y culturales.</t>
    </r>
  </si>
  <si>
    <t>Programas para estimular el desempeño de las y los estudiantes en la práctica de actividades científicas, deportivas y culturales, gestionado.</t>
  </si>
  <si>
    <t>N° de programas científicos, deportivos y culturales, ejecutados.</t>
  </si>
  <si>
    <r>
      <rPr>
        <b/>
        <sz val="9"/>
        <color rgb="FF000000"/>
        <rFont val="Century Schoolbook"/>
        <family val="1"/>
      </rPr>
      <t>1.-</t>
    </r>
    <r>
      <rPr>
        <sz val="10"/>
        <color rgb="FF000000"/>
        <rFont val="Arial Narrow"/>
        <family val="2"/>
      </rPr>
      <t xml:space="preserve"> Ejecutar carrera atlética </t>
    </r>
    <r>
      <rPr>
        <sz val="10"/>
        <color rgb="FF000000"/>
        <rFont val="Century Schoolbook"/>
        <family val="1"/>
      </rPr>
      <t>5</t>
    </r>
    <r>
      <rPr>
        <sz val="10"/>
        <color rgb="FF000000"/>
        <rFont val="Arial Narrow"/>
        <family val="2"/>
      </rPr>
      <t xml:space="preserve">K.
</t>
    </r>
    <r>
      <rPr>
        <b/>
        <sz val="9"/>
        <color rgb="FF000000"/>
        <rFont val="Century Schoolbook"/>
        <family val="1"/>
      </rPr>
      <t>2.-</t>
    </r>
    <r>
      <rPr>
        <sz val="10"/>
        <color rgb="FF000000"/>
        <rFont val="Arial Narrow"/>
        <family val="2"/>
      </rPr>
      <t xml:space="preserve"> Inauguración de juegos deportivos estudiantiles.</t>
    </r>
  </si>
  <si>
    <r>
      <rPr>
        <b/>
        <sz val="9"/>
        <color rgb="FF000000"/>
        <rFont val="Century Schoolbook"/>
        <family val="1"/>
      </rPr>
      <t>1.-</t>
    </r>
    <r>
      <rPr>
        <sz val="10"/>
        <color rgb="FF000000"/>
        <rFont val="Arial Narrow"/>
        <family val="2"/>
      </rPr>
      <t xml:space="preserve"> Convocatoria de eventos.</t>
    </r>
  </si>
  <si>
    <t>* Lcdo. Marco Poma,
  Analista Deportivo
* Ec. Jaime Barrezueta,
  Analista Deportivo
* Lcdo. Jonny Carrasco.
  Analista Deportivo</t>
  </si>
  <si>
    <r>
      <rPr>
        <sz val="10"/>
        <color rgb="FF000000"/>
        <rFont val="Arial Narrow"/>
        <family val="2"/>
      </rPr>
      <t xml:space="preserve">JUEGOS DE REDES DE ARCO DE </t>
    </r>
    <r>
      <rPr>
        <sz val="10"/>
        <color rgb="FF000000"/>
        <rFont val="Century Schoolbook"/>
        <family val="1"/>
      </rPr>
      <t>5</t>
    </r>
    <r>
      <rPr>
        <sz val="10"/>
        <color rgb="FF000000"/>
        <rFont val="Arial Narrow"/>
        <family val="2"/>
      </rPr>
      <t>MT X</t>
    </r>
    <r>
      <rPr>
        <sz val="10"/>
        <color rgb="FF000000"/>
        <rFont val="Century Schoolbook"/>
        <family val="1"/>
      </rPr>
      <t xml:space="preserve"> 2</t>
    </r>
    <r>
      <rPr>
        <sz val="10"/>
        <color rgb="FF000000"/>
        <rFont val="Arial Narrow"/>
        <family val="2"/>
      </rPr>
      <t>MT CABO GRUESO (PAR)</t>
    </r>
  </si>
  <si>
    <t>TATAMI 8X8</t>
  </si>
  <si>
    <t>BALONES DE FUTBOL #5</t>
  </si>
  <si>
    <t>BALONES DE BASQUET #8</t>
  </si>
  <si>
    <t>BALONES DE INDOR #3</t>
  </si>
  <si>
    <t>JUEGO DE MALLA PARA ARCO DE FUTBOL 117,32X2,44</t>
  </si>
  <si>
    <t>530419 0701 002</t>
  </si>
  <si>
    <t>Bienes Deportivos (Instalación, Mantenimiento y Reparación)</t>
  </si>
  <si>
    <t>MANTENIMIENTO PREVENTIVO Y CORRECTIVO DE LOS EQUIPOS DEL GIMNASIO UNIVERSITARIO</t>
  </si>
  <si>
    <t>MANTENIMIENTO PREVENTIVO Y CORRECTIVO DE CANCHA SINTETICA DE LA UTMACH</t>
  </si>
  <si>
    <r>
      <rPr>
        <b/>
        <sz val="9"/>
        <color rgb="FF000000"/>
        <rFont val="Century Schoolbook"/>
        <family val="1"/>
      </rPr>
      <t>10.-</t>
    </r>
    <r>
      <rPr>
        <b/>
        <sz val="10"/>
        <color rgb="FF000000"/>
        <rFont val="Arial Narrow"/>
        <family val="2"/>
      </rPr>
      <t xml:space="preserve"> </t>
    </r>
    <r>
      <rPr>
        <sz val="10"/>
        <color rgb="FF000000"/>
        <rFont val="Arial Narrow"/>
        <family val="2"/>
      </rPr>
      <t>Direccionar denuncias respectivas, a las instancias institucionales competentes, en caso de delitos sexuales u otros que atenten a los derechos de los miembros de la comunidad universitaria.</t>
    </r>
  </si>
  <si>
    <t>Denuncias respectivas, a las instancias institucionales competentes, en caso de delitos sexuales u otros que atenten a los derechos de los miembros de la comunidad universitaria, direccionadas.</t>
  </si>
  <si>
    <t>N° de denuncias en caso de delitos sexuales u otros que atenten a los derechos de los miembros de la comunidad universitaria, recibidas.</t>
  </si>
  <si>
    <r>
      <rPr>
        <b/>
        <sz val="9"/>
        <color rgb="FF000000"/>
        <rFont val="Century Schoolbook"/>
        <family val="1"/>
      </rPr>
      <t>1.-</t>
    </r>
    <r>
      <rPr>
        <sz val="10"/>
        <color rgb="FF000000"/>
        <rFont val="Arial Narrow"/>
        <family val="2"/>
      </rPr>
      <t xml:space="preserve"> Activar Protocolo de Violencia y Abuso que atenten contra los derechos de los miembros de la comunidad universitaria.</t>
    </r>
  </si>
  <si>
    <r>
      <rPr>
        <b/>
        <sz val="9"/>
        <color rgb="FF000000"/>
        <rFont val="Century Schoolbook"/>
        <family val="1"/>
      </rPr>
      <t>1.-</t>
    </r>
    <r>
      <rPr>
        <sz val="10"/>
        <color rgb="FF000000"/>
        <rFont val="Arial Narrow"/>
        <family val="2"/>
      </rPr>
      <t xml:space="preserve"> Informe emitido de casos atendidos.</t>
    </r>
  </si>
  <si>
    <t>* Lcdo. Jorge Villacís,
  Director de la DBU
* Psci. Marela Gómez,
  Psicóloga Clínica DBU</t>
  </si>
  <si>
    <t>No se han reportado casos de violencia, se activa el protocolo en dependencia de la necesidad.</t>
  </si>
  <si>
    <r>
      <rPr>
        <b/>
        <sz val="9"/>
        <color rgb="FF000000"/>
        <rFont val="Century Schoolbook"/>
        <family val="1"/>
      </rPr>
      <t>11.-</t>
    </r>
    <r>
      <rPr>
        <sz val="10"/>
        <color rgb="FF000000"/>
        <rFont val="Arial Narrow"/>
        <family val="2"/>
      </rPr>
      <t xml:space="preserve"> Entregar las Planificaciones Operativas Anuales y Evaluaciones de la Planificación Operativa Anual.</t>
    </r>
  </si>
  <si>
    <t>N° de planificaciones anuales y evaluaciones del POA entregadas oportunamente.</t>
  </si>
  <si>
    <r>
      <rPr>
        <b/>
        <sz val="9"/>
        <color rgb="FF000000"/>
        <rFont val="Century Schoolbook"/>
        <family val="1"/>
      </rPr>
      <t>1.-</t>
    </r>
    <r>
      <rPr>
        <sz val="10"/>
        <color rgb="FF000000"/>
        <rFont val="Arial Narrow"/>
        <family val="2"/>
      </rPr>
      <t xml:space="preserve"> Elaborar los POA </t>
    </r>
    <r>
      <rPr>
        <sz val="10"/>
        <color rgb="FF000000"/>
        <rFont val="Century Schoolbook"/>
        <family val="1"/>
      </rPr>
      <t>2022</t>
    </r>
    <r>
      <rPr>
        <sz val="10"/>
        <color rgb="FF000000"/>
        <rFont val="Arial Narrow"/>
        <family val="2"/>
      </rPr>
      <t xml:space="preserve"> y </t>
    </r>
    <r>
      <rPr>
        <sz val="10"/>
        <color rgb="FF000000"/>
        <rFont val="Century Schoolbook"/>
        <family val="1"/>
      </rPr>
      <t>2023.</t>
    </r>
    <r>
      <rPr>
        <sz val="10"/>
        <color rgb="FF000000"/>
        <rFont val="Arial Narrow"/>
        <family val="2"/>
      </rPr>
      <t xml:space="preserve">
</t>
    </r>
    <r>
      <rPr>
        <b/>
        <sz val="9"/>
        <color rgb="FF000000"/>
        <rFont val="Century Schoolbook"/>
        <family val="1"/>
      </rPr>
      <t>2.-</t>
    </r>
    <r>
      <rPr>
        <sz val="10"/>
        <color rgb="FF000000"/>
        <rFont val="Arial Narrow"/>
        <family val="2"/>
      </rPr>
      <t xml:space="preserve"> Evaluar POA </t>
    </r>
    <r>
      <rPr>
        <sz val="10"/>
        <color rgb="FF000000"/>
        <rFont val="Century Schoolbook"/>
        <family val="1"/>
      </rPr>
      <t>2022</t>
    </r>
    <r>
      <rPr>
        <sz val="10"/>
        <color rgb="FF000000"/>
        <rFont val="Arial Narrow"/>
        <family val="2"/>
      </rPr>
      <t xml:space="preserve"> (</t>
    </r>
    <r>
      <rPr>
        <sz val="10"/>
        <color rgb="FF000000"/>
        <rFont val="Century Schoolbook"/>
        <family val="1"/>
      </rPr>
      <t>1</t>
    </r>
    <r>
      <rPr>
        <sz val="10"/>
        <color rgb="FF000000"/>
        <rFont val="Arial Narrow"/>
        <family val="2"/>
      </rPr>
      <t xml:space="preserve">er semestre y </t>
    </r>
    <r>
      <rPr>
        <sz val="10"/>
        <color rgb="FF000000"/>
        <rFont val="Century Schoolbook"/>
        <family val="1"/>
      </rPr>
      <t>2</t>
    </r>
    <r>
      <rPr>
        <sz val="10"/>
        <color rgb="FF000000"/>
        <rFont val="Arial Narrow"/>
        <family val="2"/>
      </rPr>
      <t xml:space="preserve">do semestre de </t>
    </r>
    <r>
      <rPr>
        <sz val="10"/>
        <color rgb="FF000000"/>
        <rFont val="Century Schoolbook"/>
        <family val="1"/>
      </rPr>
      <t>2022</t>
    </r>
    <r>
      <rPr>
        <sz val="10"/>
        <color rgb="FF000000"/>
        <rFont val="Arial Narrow"/>
        <family val="2"/>
      </rPr>
      <t>).</t>
    </r>
  </si>
  <si>
    <r>
      <rPr>
        <b/>
        <sz val="9"/>
        <color rgb="FF000000"/>
        <rFont val="Century Schoolbook"/>
        <family val="1"/>
      </rPr>
      <t xml:space="preserve">1.- </t>
    </r>
    <r>
      <rPr>
        <sz val="10"/>
        <color rgb="FF000000"/>
        <rFont val="Arial Narrow"/>
        <family val="2"/>
      </rPr>
      <t xml:space="preserve">POA </t>
    </r>
    <r>
      <rPr>
        <sz val="10"/>
        <color rgb="FF000000"/>
        <rFont val="Century Schoolbook"/>
        <family val="1"/>
      </rPr>
      <t>2022.</t>
    </r>
    <r>
      <rPr>
        <sz val="10"/>
        <color rgb="FF000000"/>
        <rFont val="Arial Narrow"/>
        <family val="2"/>
      </rPr>
      <t xml:space="preserve">
</t>
    </r>
    <r>
      <rPr>
        <b/>
        <sz val="9"/>
        <color rgb="FF000000"/>
        <rFont val="Century Schoolbook"/>
        <family val="1"/>
      </rPr>
      <t xml:space="preserve">2.- </t>
    </r>
    <r>
      <rPr>
        <sz val="10"/>
        <color rgb="FF000000"/>
        <rFont val="Arial Narrow"/>
        <family val="2"/>
      </rPr>
      <t xml:space="preserve">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</si>
  <si>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 Lcdo. Jorge Villacís,
  Director de la Dirección de Bienestar Universitario
* Ing. Heiser Barreto,
  Auxiliar Administrativo</t>
  </si>
  <si>
    <r>
      <rPr>
        <b/>
        <sz val="9"/>
        <color rgb="FF000000"/>
        <rFont val="Century Schoolbook"/>
        <family val="1"/>
      </rPr>
      <t>12.-</t>
    </r>
    <r>
      <rPr>
        <sz val="10"/>
        <color rgb="FF000000"/>
        <rFont val="Arial Narrow"/>
        <family val="2"/>
      </rPr>
      <t xml:space="preserve"> Organizar el Archivo de Gestión.</t>
    </r>
  </si>
  <si>
    <t>N° de archivos de gestión.</t>
  </si>
  <si>
    <r>
      <rPr>
        <b/>
        <sz val="9"/>
        <color rgb="FF000000"/>
        <rFont val="Century Schoolbook"/>
        <family val="1"/>
      </rPr>
      <t>1.-</t>
    </r>
    <r>
      <rPr>
        <sz val="10"/>
        <color rgb="FF000000"/>
        <rFont val="Arial Narrow"/>
        <family val="2"/>
      </rPr>
      <t xml:space="preserve"> Organizar Archivos de gestión.</t>
    </r>
  </si>
  <si>
    <r>
      <rPr>
        <b/>
        <sz val="9"/>
        <color rgb="FF000000"/>
        <rFont val="Century Schoolbook"/>
        <family val="1"/>
      </rPr>
      <t>1.-</t>
    </r>
    <r>
      <rPr>
        <sz val="10"/>
        <color rgb="FF000000"/>
        <rFont val="Arial Narrow"/>
        <family val="2"/>
      </rPr>
      <t xml:space="preserve"> Inventario documental.</t>
    </r>
  </si>
  <si>
    <t>* Ing. Heiser Barreto,
  Auxiliar Administrativo</t>
  </si>
  <si>
    <t>UNIDAD DE SERVICIOS DE ASISTENCIA SOCIAL</t>
  </si>
  <si>
    <r>
      <rPr>
        <b/>
        <sz val="10"/>
        <color rgb="FFFF0000"/>
        <rFont val="Arial Narrow"/>
        <family val="2"/>
      </rPr>
      <t>METAS OPERATIVAS</t>
    </r>
    <r>
      <rPr>
        <b/>
        <sz val="9"/>
        <color rgb="FF000000"/>
        <rFont val="Century Schoolbook"/>
        <family val="1"/>
      </rPr>
      <t xml:space="preserve">
1.-</t>
    </r>
    <r>
      <rPr>
        <b/>
        <sz val="10"/>
        <color rgb="FF000000"/>
        <rFont val="Arial Narrow"/>
        <family val="2"/>
      </rPr>
      <t xml:space="preserve"> </t>
    </r>
    <r>
      <rPr>
        <sz val="10"/>
        <color rgb="FF000000"/>
        <rFont val="Arial Narrow"/>
        <family val="2"/>
      </rPr>
      <t>Brindar asesoramiento al personal técnico de las áreas involucradas en la sección de asistencia social.</t>
    </r>
  </si>
  <si>
    <t>Asesoramiento al personal técnico de las áreas involucradas en la sección de asistencia social, efectuado.</t>
  </si>
  <si>
    <t xml:space="preserve">N° de asesoramientos al personal técnico de las áreas involucradas en la sección de asistencia social, efectuado. </t>
  </si>
  <si>
    <r>
      <rPr>
        <b/>
        <sz val="9"/>
        <color rgb="FF000000"/>
        <rFont val="Century Schoolbook"/>
        <family val="1"/>
      </rPr>
      <t>1.-</t>
    </r>
    <r>
      <rPr>
        <sz val="10"/>
        <color rgb="FF000000"/>
        <rFont val="Arial Narrow"/>
        <family val="2"/>
      </rPr>
      <t xml:space="preserve"> Coordinar charlas de asesoramiento técnico.</t>
    </r>
  </si>
  <si>
    <r>
      <rPr>
        <b/>
        <sz val="9"/>
        <color rgb="FF000000"/>
        <rFont val="Century Schoolbook"/>
        <family val="1"/>
      </rPr>
      <t>1.-</t>
    </r>
    <r>
      <rPr>
        <sz val="10"/>
        <color rgb="FF000000"/>
        <rFont val="Arial Narrow"/>
        <family val="2"/>
      </rPr>
      <t xml:space="preserve"> Memoria Fotográfica.</t>
    </r>
  </si>
  <si>
    <t>* Lcdo. Carlos Julio Carchi Cuenca,
  Jefe de la Unidad de Servicios de Asistencia Social</t>
  </si>
  <si>
    <r>
      <rPr>
        <b/>
        <sz val="10"/>
        <color rgb="FF000000"/>
        <rFont val="Century Schoolbook"/>
        <family val="1"/>
      </rPr>
      <t>2.-</t>
    </r>
    <r>
      <rPr>
        <sz val="10"/>
        <color rgb="FF000000"/>
        <rFont val="Arial Narrow"/>
        <family val="2"/>
      </rPr>
      <t xml:space="preserve"> Prestar servicios de asistencia social y otros relacionados con el Bienestar Universitario.</t>
    </r>
  </si>
  <si>
    <t>Servicios de los espacios dedicados al expendio de alimentos, bebidas, fotocopiado y otros, coordinado.</t>
  </si>
  <si>
    <r>
      <rPr>
        <b/>
        <sz val="9"/>
        <color rgb="FF000000"/>
        <rFont val="Century Schoolbook"/>
        <family val="1"/>
      </rPr>
      <t>1.-</t>
    </r>
    <r>
      <rPr>
        <sz val="10"/>
        <color rgb="FF000000"/>
        <rFont val="Arial Narrow"/>
        <family val="2"/>
      </rPr>
      <t xml:space="preserve"> Convocar para la postulación de ayudas económicas y tecnológicas.</t>
    </r>
  </si>
  <si>
    <r>
      <rPr>
        <b/>
        <sz val="9"/>
        <color rgb="FF000000"/>
        <rFont val="Century Schoolbook"/>
        <family val="1"/>
      </rPr>
      <t>1.-</t>
    </r>
    <r>
      <rPr>
        <sz val="10"/>
        <color rgb="FF000000"/>
        <rFont val="Arial Narrow"/>
        <family val="2"/>
      </rPr>
      <t xml:space="preserve"> Informes de beneficiaros de ayudas económicas y tecnológicas.</t>
    </r>
  </si>
  <si>
    <t>* Lcda. Jenny Reyes,
  Trabajadora Social                   
* Lcdo. Homer Riofrío,
  Trabajador Social</t>
  </si>
  <si>
    <r>
      <rPr>
        <b/>
        <sz val="9"/>
        <color rgb="FF000000"/>
        <rFont val="Century Schoolbook"/>
        <family val="1"/>
      </rPr>
      <t>3.-</t>
    </r>
    <r>
      <rPr>
        <sz val="10"/>
        <color rgb="FF000000"/>
        <rFont val="Arial Narrow"/>
        <family val="2"/>
      </rPr>
      <t xml:space="preserve"> Ejecutar el proceso para la activación del seguro de vida y accidentes personales.</t>
    </r>
  </si>
  <si>
    <t>Control de la ejecución de los programas de acción social y afirmativa de la UTMACH, efectuados.</t>
  </si>
  <si>
    <r>
      <rPr>
        <b/>
        <sz val="9"/>
        <color rgb="FF000000"/>
        <rFont val="Century Schoolbook"/>
        <family val="1"/>
      </rPr>
      <t>1.-</t>
    </r>
    <r>
      <rPr>
        <sz val="10"/>
        <color rgb="FF000000"/>
        <rFont val="Arial Narrow"/>
        <family val="2"/>
      </rPr>
      <t xml:space="preserve"> Coordinar atención seguro de vida y accidentes personal.</t>
    </r>
  </si>
  <si>
    <r>
      <rPr>
        <b/>
        <sz val="9"/>
        <color rgb="FF000000"/>
        <rFont val="Century Schoolbook"/>
        <family val="1"/>
      </rPr>
      <t>1.-</t>
    </r>
    <r>
      <rPr>
        <sz val="10"/>
        <color rgb="FF000000"/>
        <rFont val="Arial Narrow"/>
        <family val="2"/>
      </rPr>
      <t xml:space="preserve"> Registro de beneficiarios de seguro de vida y accidentes personales.
</t>
    </r>
    <r>
      <rPr>
        <b/>
        <sz val="9"/>
        <color rgb="FF000000"/>
        <rFont val="Century Schoolbook"/>
        <family val="1"/>
      </rPr>
      <t>2.-</t>
    </r>
    <r>
      <rPr>
        <sz val="10"/>
        <color rgb="FF000000"/>
        <rFont val="Arial Narrow"/>
        <family val="2"/>
      </rPr>
      <t xml:space="preserve"> Póliza de seguro de vida.</t>
    </r>
  </si>
  <si>
    <r>
      <rPr>
        <b/>
        <sz val="9"/>
        <color rgb="FF000000"/>
        <rFont val="Century Schoolbook"/>
        <family val="1"/>
      </rPr>
      <t>4.-</t>
    </r>
    <r>
      <rPr>
        <b/>
        <sz val="10"/>
        <color rgb="FF000000"/>
        <rFont val="Arial Narrow"/>
        <family val="2"/>
      </rPr>
      <t xml:space="preserve"> </t>
    </r>
    <r>
      <rPr>
        <sz val="10"/>
        <color rgb="FF000000"/>
        <rFont val="Arial Narrow"/>
        <family val="2"/>
      </rPr>
      <t>Diseñar instrumentos técnicos para el análisis de los postulantes a los beneficios de becas y ayudas económicas.</t>
    </r>
  </si>
  <si>
    <t>Instrumentos técnicos para el análisis de los postulantes a los beneficios de becas y ayudas económicas, diseñados.</t>
  </si>
  <si>
    <t xml:space="preserve">N° de instrumentos técnicos, validados. </t>
  </si>
  <si>
    <r>
      <rPr>
        <b/>
        <sz val="9"/>
        <color rgb="FF000000"/>
        <rFont val="Century Schoolbook"/>
        <family val="1"/>
      </rPr>
      <t>1.-</t>
    </r>
    <r>
      <rPr>
        <sz val="10"/>
        <color rgb="FF000000"/>
        <rFont val="Arial Narrow"/>
        <family val="2"/>
      </rPr>
      <t xml:space="preserve"> Analizar documentación de postulantes.</t>
    </r>
  </si>
  <si>
    <r>
      <rPr>
        <b/>
        <sz val="9"/>
        <color rgb="FF000000"/>
        <rFont val="Century Schoolbook"/>
        <family val="1"/>
      </rPr>
      <t>1.-</t>
    </r>
    <r>
      <rPr>
        <sz val="10"/>
        <color rgb="FF000000"/>
        <rFont val="Arial Narrow"/>
        <family val="2"/>
      </rPr>
      <t xml:space="preserve"> Informe de beneficiaros de ayudas económicas y tecnológicas.</t>
    </r>
  </si>
  <si>
    <t>* Lcda. Jenny Reyes,
  Trabajadora Social                  
* Lcdo. Homer Riofrío,
  Trabajador Social                
* Lcdo. Carlos Carchi,
  Psicólogo Educativo</t>
  </si>
  <si>
    <r>
      <rPr>
        <b/>
        <sz val="9"/>
        <color rgb="FF000000"/>
        <rFont val="Century Schoolbook"/>
        <family val="1"/>
      </rPr>
      <t>5.-</t>
    </r>
    <r>
      <rPr>
        <b/>
        <sz val="10"/>
        <color rgb="FF000000"/>
        <rFont val="Arial Narrow"/>
        <family val="2"/>
      </rPr>
      <t xml:space="preserve"> </t>
    </r>
    <r>
      <rPr>
        <sz val="10"/>
        <color rgb="FF000000"/>
        <rFont val="Arial Narrow"/>
        <family val="2"/>
      </rPr>
      <t>Coordinar la ejecución de planes, programas y proyectos de las áreas de trabajo social, psicología, deporte y recreación.</t>
    </r>
  </si>
  <si>
    <t>Ejecución de planes, programas y proyectos de las áreas de trabajo social, psicología, deporte y recreación, coordinados.</t>
  </si>
  <si>
    <t xml:space="preserve">N° de planes, programas y proyectos de las áreas de trabajo social, psicología, deporte y recreación, coordinadas. </t>
  </si>
  <si>
    <r>
      <rPr>
        <b/>
        <sz val="9"/>
        <color rgb="FF000000"/>
        <rFont val="Century Schoolbook"/>
        <family val="1"/>
      </rPr>
      <t>1.-</t>
    </r>
    <r>
      <rPr>
        <sz val="10"/>
        <color rgb="FF000000"/>
        <rFont val="Arial Narrow"/>
        <family val="2"/>
      </rPr>
      <t xml:space="preserve"> Ejecutar carrera atlética </t>
    </r>
    <r>
      <rPr>
        <sz val="10"/>
        <color rgb="FF000000"/>
        <rFont val="Century Schoolbook"/>
        <family val="1"/>
      </rPr>
      <t>5</t>
    </r>
    <r>
      <rPr>
        <sz val="10"/>
        <color rgb="FF000000"/>
        <rFont val="Arial Narrow"/>
        <family val="2"/>
      </rPr>
      <t xml:space="preserve">K.
</t>
    </r>
    <r>
      <rPr>
        <b/>
        <sz val="9"/>
        <color rgb="FF000000"/>
        <rFont val="Century Schoolbook"/>
        <family val="1"/>
      </rPr>
      <t>2.-</t>
    </r>
    <r>
      <rPr>
        <sz val="10"/>
        <color rgb="FF000000"/>
        <rFont val="Arial Narrow"/>
        <family val="2"/>
      </rPr>
      <t xml:space="preserve"> Inauguración de juegos deportivos estudiantiles.</t>
    </r>
  </si>
  <si>
    <r>
      <rPr>
        <b/>
        <sz val="9"/>
        <color rgb="FF000000"/>
        <rFont val="Century Schoolbook"/>
        <family val="1"/>
      </rPr>
      <t>1.-</t>
    </r>
    <r>
      <rPr>
        <sz val="10"/>
        <color rgb="FF000000"/>
        <rFont val="Arial Narrow"/>
        <family val="2"/>
      </rPr>
      <t xml:space="preserve"> Convocatoria de eventos.</t>
    </r>
  </si>
  <si>
    <t>* Lcda. Jenny Reyes,
  Trabajadora Social                  
* Lcdo. Homer Riofrío.
  Trabajador Social                
* Lcdo. Carlos Carchi,
  Psicólogo Educativo
* Lcdo. Marco Poma,
  Analista Deportivo
* Jaime Barrezueta,
  Analista Deportivo</t>
  </si>
  <si>
    <r>
      <rPr>
        <b/>
        <sz val="10"/>
        <color rgb="FF000000"/>
        <rFont val="Century Schoolbook"/>
        <family val="1"/>
      </rPr>
      <t>6.-</t>
    </r>
    <r>
      <rPr>
        <sz val="10"/>
        <color rgb="FF000000"/>
        <rFont val="Arial Narrow"/>
        <family val="2"/>
      </rPr>
      <t xml:space="preserve"> Validar de requisitos para el otorgamiento de becas y ayudas económicas para los estudiantes regulares.</t>
    </r>
  </si>
  <si>
    <t>Estudios socioeconómicos para el otorgamiento de becas y ayudas económicas a los estudiantes, efectuados.</t>
  </si>
  <si>
    <t xml:space="preserve">N° de requisitos validados para el otorgamiento de becas y ayudas económicas, efectuadas. </t>
  </si>
  <si>
    <r>
      <rPr>
        <b/>
        <sz val="9"/>
        <color rgb="FF000000"/>
        <rFont val="Century Schoolbook"/>
        <family val="1"/>
      </rPr>
      <t>1.-</t>
    </r>
    <r>
      <rPr>
        <sz val="10"/>
        <color rgb="FF000000"/>
        <rFont val="Arial Narrow"/>
        <family val="2"/>
      </rPr>
      <t xml:space="preserve"> Coordinar validación de requisitos de becas y ayudas económicas.</t>
    </r>
  </si>
  <si>
    <r>
      <rPr>
        <b/>
        <sz val="9"/>
        <color rgb="FF000000"/>
        <rFont val="Century Schoolbook"/>
        <family val="1"/>
      </rPr>
      <t>1.-</t>
    </r>
    <r>
      <rPr>
        <sz val="10"/>
        <color rgb="FF000000"/>
        <rFont val="Arial Narrow"/>
        <family val="2"/>
      </rPr>
      <t xml:space="preserve"> Registro de beneficiarios de becas y ayudas económicas.</t>
    </r>
  </si>
  <si>
    <t>Archivador tamaño oficio Lomo 8 cms</t>
  </si>
  <si>
    <t>Carpetas Plásticas Transparente</t>
  </si>
  <si>
    <t>Marcador para Pizarra</t>
  </si>
  <si>
    <t>Esferográficos punta fina azul</t>
  </si>
  <si>
    <t>Tinta para sellos azul</t>
  </si>
  <si>
    <t>Cinta de empaque 48*80 color café</t>
  </si>
  <si>
    <t>Papel toalla de mano rollo blanco en Z</t>
  </si>
  <si>
    <t>Desinfectante líquido varias fragancias galón</t>
  </si>
  <si>
    <t>Trapeador de plano 30 - 40 cmm</t>
  </si>
  <si>
    <t>Alcohol 70% Galón</t>
  </si>
  <si>
    <t>Papel higiénico Jumbo x 250 mt</t>
  </si>
  <si>
    <t>Funda plástica para basura de 76cm x 91 cm (35 Pulg. x 47 Pulg.) color negro</t>
  </si>
  <si>
    <t>Fundas basura uso industrial roja 35" x 47"</t>
  </si>
  <si>
    <t>Antisarro Galón</t>
  </si>
  <si>
    <t>Jabón de tocador líquido x 5 L</t>
  </si>
  <si>
    <t>2. Desarrollar un sistema de acompañamiento para la gestión eficaz del modelo educativo.</t>
  </si>
  <si>
    <r>
      <rPr>
        <b/>
        <sz val="9"/>
        <color rgb="FF000000"/>
        <rFont val="Century Schoolbook"/>
        <family val="1"/>
      </rPr>
      <t>7.-</t>
    </r>
    <r>
      <rPr>
        <b/>
        <sz val="10"/>
        <color rgb="FF000000"/>
        <rFont val="Arial Narrow"/>
        <family val="2"/>
      </rPr>
      <t xml:space="preserve"> </t>
    </r>
    <r>
      <rPr>
        <sz val="10"/>
        <color rgb="FF000000"/>
        <rFont val="Arial Narrow"/>
        <family val="2"/>
      </rPr>
      <t>Coordinar el asesoramiento para el proceso de adaptaciones curriculares de las y los estudiantes con necesidades educativas especiales.</t>
    </r>
  </si>
  <si>
    <t>Asesoramiento para el proceso de adaptaciones curriculares de las y los estudiantes con necesidades educativas especiales, coordinado.</t>
  </si>
  <si>
    <t>N° de asesoramientos para el proceso de adaptaciones curriculares de las y los estudiantes con necesidades educativas especiales, coordinado.</t>
  </si>
  <si>
    <r>
      <rPr>
        <b/>
        <sz val="9"/>
        <color rgb="FF000000"/>
        <rFont val="Century Schoolbook"/>
        <family val="1"/>
      </rPr>
      <t>1.-</t>
    </r>
    <r>
      <rPr>
        <sz val="10"/>
        <color rgb="FF000000"/>
        <rFont val="Arial Narrow"/>
        <family val="2"/>
      </rPr>
      <t xml:space="preserve"> Coordinar Adaptaciones curriculares de los y las estudiantes con necesidades educativas especiales.</t>
    </r>
  </si>
  <si>
    <r>
      <rPr>
        <b/>
        <sz val="9"/>
        <color rgb="FF000000"/>
        <rFont val="Century Schoolbook"/>
        <family val="1"/>
      </rPr>
      <t>1.-</t>
    </r>
    <r>
      <rPr>
        <sz val="10"/>
        <color rgb="FF000000"/>
        <rFont val="Arial Narrow"/>
        <family val="2"/>
      </rPr>
      <t xml:space="preserve"> Registro de adaptaciones curriculares de los y las estudiantes con necesidades educativas especiales.</t>
    </r>
  </si>
  <si>
    <r>
      <rPr>
        <b/>
        <sz val="9"/>
        <color rgb="FF000000"/>
        <rFont val="Century Schoolbook"/>
        <family val="1"/>
      </rPr>
      <t>8.-</t>
    </r>
    <r>
      <rPr>
        <sz val="10"/>
        <color rgb="FF000000"/>
        <rFont val="Arial Narrow"/>
        <family val="2"/>
      </rPr>
      <t xml:space="preserve"> Entregar la Planificación Operativa Anual y Evaluación de la Planificación Operativa Anual.</t>
    </r>
  </si>
  <si>
    <t xml:space="preserve">N° de planificaciones anuales y evaluaciones del POA entregadas oportunamente. </t>
  </si>
  <si>
    <r>
      <rPr>
        <b/>
        <sz val="9"/>
        <color rgb="FF000000"/>
        <rFont val="Century Schoolbook"/>
        <family val="1"/>
      </rPr>
      <t>1.-</t>
    </r>
    <r>
      <rPr>
        <sz val="10"/>
        <color rgb="FF000000"/>
        <rFont val="Arial Narrow"/>
        <family val="2"/>
      </rPr>
      <t xml:space="preserve"> Elaborar el Plan Operativo Anual.
</t>
    </r>
    <r>
      <rPr>
        <b/>
        <sz val="9"/>
        <color rgb="FF000000"/>
        <rFont val="Century Schoolbook"/>
        <family val="1"/>
      </rPr>
      <t>2.-</t>
    </r>
    <r>
      <rPr>
        <sz val="10"/>
        <color rgb="FF000000"/>
        <rFont val="Arial Narrow"/>
        <family val="2"/>
      </rPr>
      <t xml:space="preserve"> Elaborar seguimiento al Plan Operativo Anual.</t>
    </r>
  </si>
  <si>
    <r>
      <rPr>
        <b/>
        <sz val="9"/>
        <color rgb="FF000000"/>
        <rFont val="Century Schoolbook"/>
        <family val="1"/>
      </rPr>
      <t>1.-</t>
    </r>
    <r>
      <rPr>
        <sz val="10"/>
        <color rgb="FF000000"/>
        <rFont val="Arial Narrow"/>
        <family val="2"/>
      </rPr>
      <t xml:space="preserve"> Plan Operativo Anual.
</t>
    </r>
    <r>
      <rPr>
        <b/>
        <sz val="9"/>
        <color rgb="FF000000"/>
        <rFont val="Century Schoolbook"/>
        <family val="1"/>
      </rPr>
      <t>2.-</t>
    </r>
    <r>
      <rPr>
        <sz val="10"/>
        <color rgb="FF000000"/>
        <rFont val="Arial Narrow"/>
        <family val="2"/>
      </rPr>
      <t xml:space="preserve"> Evaluación del Plan Operativo Anual.</t>
    </r>
  </si>
  <si>
    <r>
      <rPr>
        <b/>
        <sz val="9"/>
        <color rgb="FF000000"/>
        <rFont val="Century Schoolbook"/>
        <family val="1"/>
      </rPr>
      <t>9.-</t>
    </r>
    <r>
      <rPr>
        <sz val="10"/>
        <color rgb="FF000000"/>
        <rFont val="Arial Narrow"/>
        <family val="2"/>
      </rPr>
      <t xml:space="preserve"> Organización del Archivo de Gestión.</t>
    </r>
  </si>
  <si>
    <t>N° de archivos de gestión organizados.</t>
  </si>
  <si>
    <r>
      <rPr>
        <b/>
        <sz val="9"/>
        <color rgb="FF000000"/>
        <rFont val="Century Schoolbook"/>
        <family val="1"/>
      </rPr>
      <t>1.-</t>
    </r>
    <r>
      <rPr>
        <sz val="10"/>
        <color rgb="FF000000"/>
        <rFont val="Arial Narrow"/>
        <family val="2"/>
      </rPr>
      <t xml:space="preserve"> Organizar Archivos de gestión.</t>
    </r>
  </si>
  <si>
    <r>
      <rPr>
        <b/>
        <sz val="9"/>
        <color rgb="FF000000"/>
        <rFont val="Century Schoolbook"/>
        <family val="1"/>
      </rPr>
      <t>1.-</t>
    </r>
    <r>
      <rPr>
        <sz val="10"/>
        <color rgb="FF000000"/>
        <rFont val="Arial Narrow"/>
        <family val="2"/>
      </rPr>
      <t xml:space="preserve"> Inventario documental.</t>
    </r>
  </si>
  <si>
    <t>TOTAL PRESUPUESTO ESTIMATIVO DIRECCIÓN DE BIENESTAR UNIVERSITARIO 2022:</t>
  </si>
  <si>
    <t>DIRECCIÓN DE CULTURA Y ARTE</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</si>
  <si>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Publicar la agenda cultural.</t>
    </r>
  </si>
  <si>
    <t>Agenda cultural publicada.</t>
  </si>
  <si>
    <t>N° de publicaciones de la Agenda Cultural.</t>
  </si>
  <si>
    <r>
      <rPr>
        <b/>
        <sz val="9"/>
        <color rgb="FF000000"/>
        <rFont val="Century Schoolbook"/>
        <family val="1"/>
      </rPr>
      <t>1.-</t>
    </r>
    <r>
      <rPr>
        <sz val="10"/>
        <color rgb="FF000000"/>
        <rFont val="Arial Narrow"/>
        <family val="2"/>
      </rPr>
      <t xml:space="preserve"> Planificar semestralmente la Agenda Cultural.
</t>
    </r>
    <r>
      <rPr>
        <b/>
        <sz val="9"/>
        <color rgb="FF000000"/>
        <rFont val="Century Schoolbook"/>
        <family val="1"/>
      </rPr>
      <t>2.-</t>
    </r>
    <r>
      <rPr>
        <sz val="10"/>
        <color rgb="FF000000"/>
        <rFont val="Arial Narrow"/>
        <family val="2"/>
      </rPr>
      <t xml:space="preserve"> Verificar la publicación de la Agenda Cultural en DIRCOM.</t>
    </r>
  </si>
  <si>
    <r>
      <rPr>
        <b/>
        <sz val="9"/>
        <color rgb="FF000000"/>
        <rFont val="Century Schoolbook"/>
        <family val="1"/>
      </rPr>
      <t>1.-</t>
    </r>
    <r>
      <rPr>
        <sz val="10"/>
        <color rgb="FF000000"/>
        <rFont val="Arial Narrow"/>
        <family val="2"/>
      </rPr>
      <t xml:space="preserve"> Agenda Cultural publicada en la pagina Web de la UTMACH.</t>
    </r>
  </si>
  <si>
    <t>* Lic. Luis Ángel Procel Guayara,
  Director de Cultura y Arte UTMACH
* Lic. Wilson Bacacela Altamirano,
  Promotor Cultural
* Lic. Jorge Cristóbal Rodríguez Costa,
  Instructor de Coro
* Lic. Santiago Andrés Rojas Bravo,
  Colaborador del Taller de Música
* Lic. Manuel de Jesús Herrera Ojeda,
  Asistente Técnico de Música</t>
  </si>
  <si>
    <r>
      <rPr>
        <b/>
        <sz val="9"/>
        <color rgb="FF000000"/>
        <rFont val="Century Schoolbook"/>
        <family val="1"/>
      </rPr>
      <t>2.-</t>
    </r>
    <r>
      <rPr>
        <sz val="10"/>
        <color rgb="FF000000"/>
        <rFont val="Arial Narrow"/>
        <family val="2"/>
      </rPr>
      <t xml:space="preserve"> Coordinar la participación de los grupos artísticos.</t>
    </r>
  </si>
  <si>
    <t>Grupos artísticos gestionados.</t>
  </si>
  <si>
    <t>N° de participaciones de los grupos artísticos no planificados en la Agenda Cultural.</t>
  </si>
  <si>
    <r>
      <rPr>
        <b/>
        <sz val="9"/>
        <color rgb="FF000000"/>
        <rFont val="Century Schoolbook"/>
        <family val="1"/>
      </rPr>
      <t>1.-</t>
    </r>
    <r>
      <rPr>
        <sz val="10"/>
        <color rgb="FF000000"/>
        <rFont val="Arial Narrow"/>
        <family val="2"/>
      </rPr>
      <t xml:space="preserve"> Elaborar los permisos necesarios de los grupos artísticos ante las autoridades.
</t>
    </r>
    <r>
      <rPr>
        <b/>
        <sz val="9"/>
        <color rgb="FF000000"/>
        <rFont val="Century Schoolbook"/>
        <family val="1"/>
      </rPr>
      <t>2.-</t>
    </r>
    <r>
      <rPr>
        <sz val="10"/>
        <color rgb="FF000000"/>
        <rFont val="Arial Narrow"/>
        <family val="2"/>
      </rPr>
      <t xml:space="preserve"> Organizar las participaciones de los grupos artísticos con anticipación y mediante oficios.</t>
    </r>
  </si>
  <si>
    <r>
      <rPr>
        <b/>
        <sz val="9"/>
        <color rgb="FF000000"/>
        <rFont val="Century Schoolbook"/>
        <family val="1"/>
      </rPr>
      <t>1.-</t>
    </r>
    <r>
      <rPr>
        <sz val="10"/>
        <color rgb="FF000000"/>
        <rFont val="Arial Narrow"/>
        <family val="2"/>
      </rPr>
      <t xml:space="preserve"> Informe de las presentaciones coordinadas de los grupos artísticos del D.C.A. UTMACH.
</t>
    </r>
    <r>
      <rPr>
        <b/>
        <sz val="9"/>
        <color rgb="FF000000"/>
        <rFont val="Century Schoolbook"/>
        <family val="1"/>
      </rPr>
      <t>2.-</t>
    </r>
    <r>
      <rPr>
        <sz val="10"/>
        <color rgb="FF000000"/>
        <rFont val="Arial Narrow"/>
        <family val="2"/>
      </rPr>
      <t xml:space="preserve"> Oficios.</t>
    </r>
  </si>
  <si>
    <t>* Lic. Luis Ángel Procel Guayara,
   Director de Cultura y Arte UTMACH
* Lic. Wilson Bacacela Altamirano,
  Promotor Cultural
* Lic. Jorge Cristóbal Rodríguez Costa,
  Instructor de Coro
* Lic. Santiago Andrés Rojas Bravo,
  Colaborador del Taller de Música
* Lic. Manuel de Jesús Herrera Ojeda,
  Asistente Técnico de Música</t>
  </si>
  <si>
    <r>
      <rPr>
        <b/>
        <sz val="9"/>
        <color rgb="FF000000"/>
        <rFont val="Century Schoolbook"/>
        <family val="1"/>
      </rPr>
      <t>3.-</t>
    </r>
    <r>
      <rPr>
        <sz val="10"/>
        <color rgb="FF000000"/>
        <rFont val="Arial Narrow"/>
        <family val="2"/>
      </rPr>
      <t xml:space="preserve"> Ejecutar la Agenda Cultural.</t>
    </r>
  </si>
  <si>
    <t>Agenda Cultural ejecutada.</t>
  </si>
  <si>
    <t>N° de Actividades de la Agenda cultural a realizar.</t>
  </si>
  <si>
    <r>
      <rPr>
        <b/>
        <sz val="9"/>
        <color rgb="FF000000"/>
        <rFont val="Century Schoolbook"/>
        <family val="1"/>
      </rPr>
      <t>1.-</t>
    </r>
    <r>
      <rPr>
        <sz val="10"/>
        <color rgb="FF000000"/>
        <rFont val="Arial Narrow"/>
        <family val="2"/>
      </rPr>
      <t xml:space="preserve"> Presentar contenidos culturales elaborados y creados en el D.C.A.
</t>
    </r>
    <r>
      <rPr>
        <b/>
        <sz val="9"/>
        <color rgb="FF000000"/>
        <rFont val="Century Schoolbook"/>
        <family val="1"/>
      </rPr>
      <t>2.-</t>
    </r>
    <r>
      <rPr>
        <sz val="10"/>
        <color rgb="FF000000"/>
        <rFont val="Arial Narrow"/>
        <family val="2"/>
      </rPr>
      <t xml:space="preserve"> Coordinar con el departamento de comunicación para la creación de un video promocional para difusión de las actividades.</t>
    </r>
  </si>
  <si>
    <r>
      <rPr>
        <b/>
        <sz val="9"/>
        <color rgb="FF000000"/>
        <rFont val="Century Schoolbook"/>
        <family val="1"/>
      </rPr>
      <t>1.-</t>
    </r>
    <r>
      <rPr>
        <sz val="10"/>
        <color rgb="FF000000"/>
        <rFont val="Arial Narrow"/>
        <family val="2"/>
      </rPr>
      <t xml:space="preserve"> Reporte de la ejecución de la Agenda Cultural.
</t>
    </r>
    <r>
      <rPr>
        <b/>
        <sz val="9"/>
        <color rgb="FF000000"/>
        <rFont val="Century Schoolbook"/>
        <family val="1"/>
      </rPr>
      <t>2.-</t>
    </r>
    <r>
      <rPr>
        <sz val="10"/>
        <color rgb="FF000000"/>
        <rFont val="Arial Narrow"/>
        <family val="2"/>
      </rPr>
      <t xml:space="preserve"> Boletines de prensa difundidos en pagina web de la UTMACH y en los diferentes medios de comunicación locales, provinciales y regionales.</t>
    </r>
  </si>
  <si>
    <r>
      <rPr>
        <b/>
        <sz val="9"/>
        <color rgb="FF000000"/>
        <rFont val="Century Schoolbook"/>
        <family val="1"/>
      </rPr>
      <t>4.-</t>
    </r>
    <r>
      <rPr>
        <sz val="10"/>
        <color rgb="FF000000"/>
        <rFont val="Arial Narrow"/>
        <family val="2"/>
      </rPr>
      <t xml:space="preserve"> Crear contenidos culturales para difusión en medios.</t>
    </r>
  </si>
  <si>
    <t>Contenidos Culturales creados para difusión en medios.</t>
  </si>
  <si>
    <t>N° de programas creados en audiovisuales y en boletines de prensa.</t>
  </si>
  <si>
    <r>
      <rPr>
        <b/>
        <sz val="9"/>
        <color rgb="FF000000"/>
        <rFont val="Century Schoolbook"/>
        <family val="1"/>
      </rPr>
      <t>1.-</t>
    </r>
    <r>
      <rPr>
        <sz val="10"/>
        <color rgb="FF000000"/>
        <rFont val="Arial Narrow"/>
        <family val="2"/>
      </rPr>
      <t xml:space="preserve"> Difundir los talleres que mantiene el D.C.A.</t>
    </r>
  </si>
  <si>
    <r>
      <rPr>
        <b/>
        <sz val="9"/>
        <color rgb="FF000000"/>
        <rFont val="Century Schoolbook"/>
        <family val="1"/>
      </rPr>
      <t>1.-</t>
    </r>
    <r>
      <rPr>
        <sz val="10"/>
        <color rgb="FF000000"/>
        <rFont val="Arial Narrow"/>
        <family val="2"/>
      </rPr>
      <t xml:space="preserve"> Reporte de guiones presentados.</t>
    </r>
  </si>
  <si>
    <t>* Lic. Luis Ángel Procel Guayara,
  Director de Cultura y Arte UTMACH
* Lic. Wilson Bacacela Altamirano,
  Promotor Cultural</t>
  </si>
  <si>
    <r>
      <rPr>
        <b/>
        <sz val="9"/>
        <color rgb="FF000000"/>
        <rFont val="Century Schoolbook"/>
        <family val="1"/>
      </rPr>
      <t>5.-</t>
    </r>
    <r>
      <rPr>
        <sz val="10"/>
        <color rgb="FF000000"/>
        <rFont val="Arial Narrow"/>
        <family val="2"/>
      </rPr>
      <t xml:space="preserve"> Gestionar las relaciones interinstitucionales que promueven la interculturalidad y la internacionalización.</t>
    </r>
  </si>
  <si>
    <t>Relaciones interinstitucionales que promueven la interculturalidad y la internacionalización, gestionadas.</t>
  </si>
  <si>
    <t>N° de grupos artísticos nacionales e internacionales conformados por distintas comunidades universitarias.</t>
  </si>
  <si>
    <r>
      <rPr>
        <b/>
        <sz val="9"/>
        <color rgb="FF000000"/>
        <rFont val="Century Schoolbook"/>
        <family val="1"/>
      </rPr>
      <t>1.-</t>
    </r>
    <r>
      <rPr>
        <sz val="10"/>
        <color rgb="FF000000"/>
        <rFont val="Arial Narrow"/>
        <family val="2"/>
      </rPr>
      <t xml:space="preserve"> Coordinar mediante oficios invitaciones a otra Instituciones Públicas.
</t>
    </r>
    <r>
      <rPr>
        <b/>
        <sz val="9"/>
        <color rgb="FF000000"/>
        <rFont val="Century Schoolbook"/>
        <family val="1"/>
      </rPr>
      <t>2.-</t>
    </r>
    <r>
      <rPr>
        <sz val="10"/>
        <color rgb="FF000000"/>
        <rFont val="Arial Narrow"/>
        <family val="2"/>
      </rPr>
      <t xml:space="preserve"> Dar a conocer los diferentes talleres del D.C.A. mediante medios de comunicación.</t>
    </r>
  </si>
  <si>
    <r>
      <rPr>
        <b/>
        <sz val="9"/>
        <color rgb="FF000000"/>
        <rFont val="Century Schoolbook"/>
        <family val="1"/>
      </rPr>
      <t>1.-</t>
    </r>
    <r>
      <rPr>
        <sz val="10"/>
        <color rgb="FF000000"/>
        <rFont val="Arial Narrow"/>
        <family val="2"/>
      </rPr>
      <t xml:space="preserve"> Reporte de los eventos realizados.</t>
    </r>
  </si>
  <si>
    <r>
      <rPr>
        <b/>
        <sz val="9"/>
        <color rgb="FF000000"/>
        <rFont val="Century Schoolbook"/>
        <family val="1"/>
      </rPr>
      <t>6.-</t>
    </r>
    <r>
      <rPr>
        <b/>
        <sz val="10"/>
        <color rgb="FF000000"/>
        <rFont val="Arial Narrow"/>
        <family val="2"/>
      </rPr>
      <t xml:space="preserve"> </t>
    </r>
    <r>
      <rPr>
        <sz val="10"/>
        <color rgb="FF000000"/>
        <rFont val="Arial Narrow"/>
        <family val="2"/>
      </rPr>
      <t>Entregar la Planificación Operativa Anual y Evaluación de la Planificación Operativa Anual.</t>
    </r>
  </si>
  <si>
    <t>N° de Planificaciones Operativas Anuales y Evaluaciones del POA, entregados oportunamente.</t>
  </si>
  <si>
    <r>
      <rPr>
        <b/>
        <sz val="9"/>
        <color rgb="FF000000"/>
        <rFont val="Century Schoolbook"/>
        <family val="1"/>
      </rPr>
      <t>1.-</t>
    </r>
    <r>
      <rPr>
        <sz val="10"/>
        <color rgb="FF000000"/>
        <rFont val="Arial Narrow"/>
        <family val="2"/>
      </rPr>
      <t xml:space="preserve"> Planificar metas a ejecutarse por D.C.A.
</t>
    </r>
    <r>
      <rPr>
        <b/>
        <sz val="9"/>
        <color rgb="FF000000"/>
        <rFont val="Century Schoolbook"/>
        <family val="1"/>
      </rPr>
      <t>2.-</t>
    </r>
    <r>
      <rPr>
        <sz val="10"/>
        <color rgb="FF000000"/>
        <rFont val="Arial Narrow"/>
        <family val="2"/>
      </rPr>
      <t xml:space="preserve"> Elaborar POA.
</t>
    </r>
    <r>
      <rPr>
        <b/>
        <sz val="9"/>
        <color rgb="FF000000"/>
        <rFont val="Century Schoolbook"/>
        <family val="1"/>
      </rPr>
      <t>3.-</t>
    </r>
    <r>
      <rPr>
        <sz val="10"/>
        <color rgb="FF000000"/>
        <rFont val="Arial Narrow"/>
        <family val="2"/>
      </rPr>
      <t xml:space="preserve"> Evaluar POA.</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</si>
  <si>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</si>
  <si>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t>* Lic. Luis Ángel Procel Guayara,
  Director de Cultura y Arte
* Ing. Rocío Del Pilar Chuya Castro,
  Auxiliar Administrativa</t>
  </si>
  <si>
    <r>
      <rPr>
        <sz val="10"/>
        <color rgb="FF000000"/>
        <rFont val="Arial Narrow"/>
        <family val="2"/>
      </rPr>
      <t>TINTA PARA IMPRESORA EPSON L</t>
    </r>
    <r>
      <rPr>
        <sz val="10"/>
        <color rgb="FF000000"/>
        <rFont val="Century Schoolbook"/>
        <family val="1"/>
      </rPr>
      <t>355</t>
    </r>
    <r>
      <rPr>
        <sz val="10"/>
        <color rgb="FF000000"/>
        <rFont val="Arial Narrow"/>
        <family val="2"/>
      </rPr>
      <t xml:space="preserve"> ORIGINAL NEGRO Bk T</t>
    </r>
    <r>
      <rPr>
        <sz val="10"/>
        <color rgb="FF000000"/>
        <rFont val="Century Schoolbook"/>
        <family val="1"/>
      </rPr>
      <t>6641</t>
    </r>
  </si>
  <si>
    <r>
      <rPr>
        <sz val="10"/>
        <color rgb="FF000000"/>
        <rFont val="Arial Narrow"/>
        <family val="2"/>
      </rPr>
      <t>TINTA PARA IMPRESORA EPSON L</t>
    </r>
    <r>
      <rPr>
        <sz val="10"/>
        <color rgb="FF000000"/>
        <rFont val="Century Schoolbook"/>
        <family val="1"/>
      </rPr>
      <t>355</t>
    </r>
    <r>
      <rPr>
        <sz val="10"/>
        <color rgb="FF000000"/>
        <rFont val="Arial Narrow"/>
        <family val="2"/>
      </rPr>
      <t xml:space="preserve"> ORIGINAL CIAN T</t>
    </r>
    <r>
      <rPr>
        <sz val="10"/>
        <color rgb="FF000000"/>
        <rFont val="Century Schoolbook"/>
        <family val="1"/>
      </rPr>
      <t>6642</t>
    </r>
  </si>
  <si>
    <r>
      <rPr>
        <sz val="10"/>
        <color rgb="FF000000"/>
        <rFont val="Arial Narrow"/>
        <family val="2"/>
      </rPr>
      <t>TINTA PARA IMPRESORA EPSON L</t>
    </r>
    <r>
      <rPr>
        <sz val="10"/>
        <color rgb="FF000000"/>
        <rFont val="Century Schoolbook"/>
        <family val="1"/>
      </rPr>
      <t>355</t>
    </r>
    <r>
      <rPr>
        <sz val="10"/>
        <color rgb="FF000000"/>
        <rFont val="Arial Narrow"/>
        <family val="2"/>
      </rPr>
      <t xml:space="preserve"> ORIGINAL MAGENTA T</t>
    </r>
    <r>
      <rPr>
        <sz val="10"/>
        <color rgb="FF000000"/>
        <rFont val="Century Schoolbook"/>
        <family val="1"/>
      </rPr>
      <t>6643</t>
    </r>
  </si>
  <si>
    <r>
      <rPr>
        <sz val="10"/>
        <color rgb="FF000000"/>
        <rFont val="Arial Narrow"/>
        <family val="2"/>
      </rPr>
      <t>TINTA PARA IMPRESORA EPSON L</t>
    </r>
    <r>
      <rPr>
        <sz val="10"/>
        <color rgb="FF000000"/>
        <rFont val="Century Schoolbook"/>
        <family val="1"/>
      </rPr>
      <t>355</t>
    </r>
    <r>
      <rPr>
        <sz val="10"/>
        <color rgb="FF000000"/>
        <rFont val="Arial Narrow"/>
        <family val="2"/>
      </rPr>
      <t xml:space="preserve"> ORIGINAL AMARILLA T</t>
    </r>
    <r>
      <rPr>
        <sz val="10"/>
        <color rgb="FF000000"/>
        <rFont val="Century Schoolbook"/>
        <family val="1"/>
      </rPr>
      <t>6644</t>
    </r>
  </si>
  <si>
    <r>
      <rPr>
        <b/>
        <sz val="9"/>
        <color rgb="FF000000"/>
        <rFont val="Century Schoolbook"/>
        <family val="1"/>
      </rPr>
      <t>7.-</t>
    </r>
    <r>
      <rPr>
        <sz val="10"/>
        <color rgb="FF000000"/>
        <rFont val="Arial Narrow"/>
        <family val="2"/>
      </rPr>
      <t xml:space="preserve"> Organizar el Archivo de Gestión.</t>
    </r>
  </si>
  <si>
    <t>N° de carpetas de la Documentación de la Dirección de Cultura y Arte, organizados y registrados en el Inventario documental.</t>
  </si>
  <si>
    <r>
      <rPr>
        <b/>
        <sz val="9"/>
        <color rgb="FF000000"/>
        <rFont val="Century Schoolbook"/>
        <family val="1"/>
      </rPr>
      <t>1.-</t>
    </r>
    <r>
      <rPr>
        <sz val="10"/>
        <color rgb="FF000000"/>
        <rFont val="Arial Narrow"/>
        <family val="2"/>
      </rPr>
      <t xml:space="preserve"> Seleccionar y clasificar la documentación.
</t>
    </r>
    <r>
      <rPr>
        <b/>
        <sz val="9"/>
        <color rgb="FF000000"/>
        <rFont val="Century Schoolbook"/>
        <family val="1"/>
      </rPr>
      <t>2.-</t>
    </r>
    <r>
      <rPr>
        <sz val="10"/>
        <color rgb="FF000000"/>
        <rFont val="Arial Narrow"/>
        <family val="2"/>
      </rPr>
      <t xml:space="preserve"> Describir la documentación según la norma ISAD-G.
</t>
    </r>
    <r>
      <rPr>
        <b/>
        <sz val="9"/>
        <color rgb="FF000000"/>
        <rFont val="Century Schoolbook"/>
        <family val="1"/>
      </rPr>
      <t>3.-</t>
    </r>
    <r>
      <rPr>
        <sz val="10"/>
        <color rgb="FF000000"/>
        <rFont val="Arial Narrow"/>
        <family val="2"/>
      </rPr>
      <t xml:space="preserve"> Proteger la documentación en la Dirección.</t>
    </r>
  </si>
  <si>
    <r>
      <rPr>
        <b/>
        <sz val="9"/>
        <color rgb="FF000000"/>
        <rFont val="Century Schoolbook"/>
        <family val="1"/>
      </rPr>
      <t>1.-</t>
    </r>
    <r>
      <rPr>
        <sz val="10"/>
        <color rgb="FF000000"/>
        <rFont val="Arial Narrow"/>
        <family val="2"/>
      </rPr>
      <t xml:space="preserve"> Inventario documental.</t>
    </r>
  </si>
  <si>
    <t>TOTAL PRESUPUESTO ESTIMATIVO DIRECCIÓN DE CULTURA Y ARTE 2022:</t>
  </si>
  <si>
    <t>DIRECCIÓN DE ASEGURAMIENTO DE LA CALIDAD</t>
  </si>
  <si>
    <r>
      <rPr>
        <b/>
        <sz val="10"/>
        <color rgb="FFFF0000"/>
        <rFont val="Arial Narrow"/>
        <family val="2"/>
      </rPr>
      <t>META ESTRATÉGICA</t>
    </r>
    <r>
      <rPr>
        <b/>
        <sz val="9"/>
        <color rgb="FF000000"/>
        <rFont val="Century Schoolbook"/>
        <family val="1"/>
      </rPr>
      <t xml:space="preserve">
1.-</t>
    </r>
    <r>
      <rPr>
        <sz val="10"/>
        <color rgb="FF000000"/>
        <rFont val="Arial Narrow"/>
        <family val="2"/>
      </rPr>
      <t xml:space="preserve"> Mejorar el sistema de gestión de quejas y denuncias a través de la implementación de estándares de calidad internacionales.</t>
    </r>
  </si>
  <si>
    <t>Sistema de gestión de quejas y denuncias validado</t>
  </si>
  <si>
    <t>Porcentaje de actualización del sistema de gestión de quejas y denuncias.</t>
  </si>
  <si>
    <r>
      <rPr>
        <b/>
        <sz val="9"/>
        <color rgb="FF000000"/>
        <rFont val="Century Schoolbook"/>
        <family val="1"/>
      </rPr>
      <t>1.-</t>
    </r>
    <r>
      <rPr>
        <sz val="10"/>
        <color rgb="FF000000"/>
        <rFont val="Arial Narrow"/>
        <family val="2"/>
      </rPr>
      <t xml:space="preserve"> Revisar Procedimiento de quejas y denuncias.</t>
    </r>
  </si>
  <si>
    <r>
      <rPr>
        <b/>
        <sz val="9"/>
        <color rgb="FF000000"/>
        <rFont val="Century Schoolbook"/>
        <family val="1"/>
      </rPr>
      <t>1.-</t>
    </r>
    <r>
      <rPr>
        <sz val="10"/>
        <color rgb="FF000000"/>
        <rFont val="Arial Narrow"/>
        <family val="2"/>
      </rPr>
      <t xml:space="preserve"> Procedimiento de quejas y denuncias.
</t>
    </r>
    <r>
      <rPr>
        <b/>
        <sz val="9"/>
        <color rgb="FF000000"/>
        <rFont val="Century Schoolbook"/>
        <family val="1"/>
      </rPr>
      <t>2.-</t>
    </r>
    <r>
      <rPr>
        <sz val="10"/>
        <color rgb="FF000000"/>
        <rFont val="Arial Narrow"/>
        <family val="2"/>
      </rPr>
      <t xml:space="preserve"> Resolución de aprobación.</t>
    </r>
  </si>
  <si>
    <t>* Abg. Melina Sánchez,
  Directora de la DAC
* Econ. Lissete Chuchuca,
  Analista de Evaluación Interna y Gestión de la Calidad
* Ing. Mónica Jara Carrasco,
  Analista de Evaluación Interna y Gestión de la Calidad</t>
  </si>
  <si>
    <t>Esferográfico negro punta fina</t>
  </si>
  <si>
    <r>
      <rPr>
        <sz val="10"/>
        <color rgb="FF000000"/>
        <rFont val="Arial Narrow"/>
        <family val="2"/>
      </rPr>
      <t xml:space="preserve">Tinta EPSON </t>
    </r>
    <r>
      <rPr>
        <sz val="10"/>
        <color rgb="FF000000"/>
        <rFont val="Century Schoolbook"/>
        <family val="1"/>
      </rPr>
      <t>664120</t>
    </r>
  </si>
  <si>
    <r>
      <rPr>
        <b/>
        <sz val="10"/>
        <color rgb="FF000000"/>
        <rFont val="Century Schoolbook"/>
        <family val="1"/>
      </rPr>
      <t>2.-</t>
    </r>
    <r>
      <rPr>
        <b/>
        <sz val="10"/>
        <color rgb="FF000000"/>
        <rFont val="Arial Narrow"/>
        <family val="2"/>
      </rPr>
      <t xml:space="preserve"> </t>
    </r>
    <r>
      <rPr>
        <sz val="10"/>
        <color rgb="FF000000"/>
        <rFont val="Arial Narrow"/>
        <family val="2"/>
      </rPr>
      <t>Incrementar la calidad de la gestión institucional a través de la ejecución de procesos de aseguramiento de la calidad.</t>
    </r>
  </si>
  <si>
    <t>Plan de aseguramiento de la calidad ejecutado</t>
  </si>
  <si>
    <t>Porcentaje de ejecución del plan de aseguramiento de la calidad.</t>
  </si>
  <si>
    <r>
      <rPr>
        <b/>
        <sz val="9"/>
        <color rgb="FF000000"/>
        <rFont val="Century Schoolbook"/>
        <family val="1"/>
      </rPr>
      <t>1.-</t>
    </r>
    <r>
      <rPr>
        <sz val="10"/>
        <color rgb="FF000000"/>
        <rFont val="Arial Narrow"/>
        <family val="2"/>
      </rPr>
      <t xml:space="preserve"> Actualizar el plan de aseguramiento de la calidad. 
</t>
    </r>
    <r>
      <rPr>
        <b/>
        <sz val="9"/>
        <color rgb="FF000000"/>
        <rFont val="Century Schoolbook"/>
        <family val="1"/>
      </rPr>
      <t>2.-</t>
    </r>
    <r>
      <rPr>
        <sz val="10"/>
        <color rgb="FF000000"/>
        <rFont val="Arial Narrow"/>
        <family val="2"/>
      </rPr>
      <t xml:space="preserve"> Analizar y efectuar las modificaciones solicitadas del plan de aseguramiento de la calidad.
</t>
    </r>
    <r>
      <rPr>
        <b/>
        <sz val="9"/>
        <color rgb="FF000000"/>
        <rFont val="Century Schoolbook"/>
        <family val="1"/>
      </rPr>
      <t>3.-</t>
    </r>
    <r>
      <rPr>
        <sz val="10"/>
        <color rgb="FF000000"/>
        <rFont val="Arial Narrow"/>
        <family val="2"/>
      </rPr>
      <t xml:space="preserve"> Efectuar jornadas de seguimiento del plan de aseguramiento de la calidad.</t>
    </r>
  </si>
  <si>
    <r>
      <rPr>
        <b/>
        <sz val="9"/>
        <color rgb="FF000000"/>
        <rFont val="Century Schoolbook"/>
        <family val="1"/>
      </rPr>
      <t>1.-</t>
    </r>
    <r>
      <rPr>
        <sz val="10"/>
        <color rgb="FF000000"/>
        <rFont val="Arial Narrow"/>
        <family val="2"/>
      </rPr>
      <t xml:space="preserve"> Plan de aseguramiento de la calidad, actualizado. 
</t>
    </r>
    <r>
      <rPr>
        <b/>
        <sz val="9"/>
        <color rgb="FF000000"/>
        <rFont val="Century Schoolbook"/>
        <family val="1"/>
      </rPr>
      <t>2.-</t>
    </r>
    <r>
      <rPr>
        <sz val="10"/>
        <color rgb="FF000000"/>
        <rFont val="Arial Narrow"/>
        <family val="2"/>
      </rPr>
      <t>Tablero de Control del Plan de aseguramiento de la Calidad.</t>
    </r>
  </si>
  <si>
    <t>* Abg. Melina Sánchez,
  Directora de la DAC
* Econ. Lissete Chuchuca,
  Analista de Evaluación Interna y Gestión de la Calidad
* Ing. Mónica Jara Carrasco,
  Analista, de Evaluación Interna y Gestión de la Calidad</t>
  </si>
  <si>
    <t xml:space="preserve">Mochila grande Loneta </t>
  </si>
  <si>
    <r>
      <rPr>
        <sz val="10"/>
        <color rgb="FF000000"/>
        <rFont val="Arial Narrow"/>
        <family val="2"/>
      </rPr>
      <t xml:space="preserve">Archivador de cartón plegable lomo </t>
    </r>
    <r>
      <rPr>
        <sz val="10"/>
        <color rgb="FF000000"/>
        <rFont val="Century Schoolbook"/>
        <family val="1"/>
      </rPr>
      <t>16</t>
    </r>
    <r>
      <rPr>
        <sz val="10"/>
        <color rgb="FF000000"/>
        <rFont val="Arial Narrow"/>
        <family val="2"/>
      </rPr>
      <t xml:space="preserve"> cms N° </t>
    </r>
    <r>
      <rPr>
        <sz val="10"/>
        <color rgb="FF000000"/>
        <rFont val="Century Schoolbook"/>
        <family val="1"/>
      </rPr>
      <t>3</t>
    </r>
  </si>
  <si>
    <r>
      <rPr>
        <sz val="10"/>
        <color rgb="FF000000"/>
        <rFont val="Arial Narrow"/>
        <family val="2"/>
      </rPr>
      <t xml:space="preserve">Tijeras grande de </t>
    </r>
    <r>
      <rPr>
        <sz val="10"/>
        <color rgb="FF000000"/>
        <rFont val="Century Schoolbook"/>
        <family val="1"/>
      </rPr>
      <t>6"</t>
    </r>
  </si>
  <si>
    <t>530702 0701 001</t>
  </si>
  <si>
    <t>Arrendamientos y Licencias de Uso de Paquetes Informáticos</t>
  </si>
  <si>
    <t>Alojamiento de archivo en nube (DROPOX)</t>
  </si>
  <si>
    <r>
      <rPr>
        <sz val="10"/>
        <color rgb="FF000000"/>
        <rFont val="Arial Narrow"/>
        <family val="2"/>
      </rPr>
      <t xml:space="preserve">Tinta EPSON </t>
    </r>
    <r>
      <rPr>
        <sz val="10"/>
        <color rgb="FF000000"/>
        <rFont val="Century Schoolbook"/>
        <family val="1"/>
      </rPr>
      <t>664320</t>
    </r>
  </si>
  <si>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Coordinar la fase planificación del proceso de autoevaluación institucional.</t>
    </r>
  </si>
  <si>
    <t>Autoevaluación Institucional ejecutada y socializada.</t>
  </si>
  <si>
    <t>N° de fases del proceso de autoevaluación institucional ejecutadas.</t>
  </si>
  <si>
    <r>
      <rPr>
        <b/>
        <sz val="9"/>
        <color rgb="FF000000"/>
        <rFont val="Century Schoolbook"/>
        <family val="1"/>
      </rPr>
      <t xml:space="preserve">1.- </t>
    </r>
    <r>
      <rPr>
        <sz val="10"/>
        <color rgb="FF000000"/>
        <rFont val="Arial Narrow"/>
        <family val="2"/>
      </rPr>
      <t>Planificar el proceso de autoevaluación institucional
aprobado.</t>
    </r>
  </si>
  <si>
    <r>
      <rPr>
        <b/>
        <sz val="9"/>
        <color rgb="FF000000"/>
        <rFont val="Century Schoolbook"/>
        <family val="1"/>
      </rPr>
      <t>1.-</t>
    </r>
    <r>
      <rPr>
        <sz val="10"/>
        <color rgb="FF000000"/>
        <rFont val="Arial Narrow"/>
        <family val="2"/>
      </rPr>
      <t xml:space="preserve"> Plan de autoevaluación institucional aprobado.</t>
    </r>
  </si>
  <si>
    <t>Señaladores tipo banderitas</t>
  </si>
  <si>
    <r>
      <rPr>
        <b/>
        <sz val="9"/>
        <color rgb="FF000000"/>
        <rFont val="Century Schoolbook"/>
        <family val="1"/>
      </rPr>
      <t>2.-</t>
    </r>
    <r>
      <rPr>
        <sz val="10"/>
        <color rgb="FF000000"/>
        <rFont val="Arial Narrow"/>
        <family val="2"/>
      </rPr>
      <t xml:space="preserve"> Emitir y/o actualizar las directrices para la conducción del proceso de autoevaluación de programas.</t>
    </r>
  </si>
  <si>
    <t>Directrices para la conducción de los procesos de autoevaluación de la Universidad Técnica de Machala, gestionadas.</t>
  </si>
  <si>
    <t>N° de directrices para la conducción del proceso de autoevaluación de programas emitidas y/o actualizadas.</t>
  </si>
  <si>
    <r>
      <rPr>
        <b/>
        <sz val="9"/>
        <color rgb="FF000000"/>
        <rFont val="Century Schoolbook"/>
        <family val="1"/>
      </rPr>
      <t>1.-</t>
    </r>
    <r>
      <rPr>
        <sz val="10"/>
        <color rgb="FF000000"/>
        <rFont val="Arial Narrow"/>
        <family val="2"/>
      </rPr>
      <t xml:space="preserve"> Elaborar documento técnico presentado para la ejecución de los procesos de autoevaluación de programas.</t>
    </r>
  </si>
  <si>
    <r>
      <rPr>
        <b/>
        <sz val="9"/>
        <color rgb="FF000000"/>
        <rFont val="Century Schoolbook"/>
        <family val="1"/>
      </rPr>
      <t>1.-</t>
    </r>
    <r>
      <rPr>
        <sz val="10"/>
        <color rgb="FF000000"/>
        <rFont val="Arial Narrow"/>
        <family val="2"/>
      </rPr>
      <t xml:space="preserve"> Instrumento de Autoevaluación de carreras y/o programas.
</t>
    </r>
    <r>
      <rPr>
        <b/>
        <sz val="9"/>
        <color rgb="FF000000"/>
        <rFont val="Century Schoolbook"/>
        <family val="1"/>
      </rPr>
      <t>2.-</t>
    </r>
    <r>
      <rPr>
        <sz val="10"/>
        <color rgb="FF000000"/>
        <rFont val="Arial Narrow"/>
        <family val="2"/>
      </rPr>
      <t xml:space="preserve"> Instrumento de Autoevaluación Institucional.</t>
    </r>
  </si>
  <si>
    <t>Alcohol</t>
  </si>
  <si>
    <r>
      <rPr>
        <sz val="10"/>
        <color rgb="FF000000"/>
        <rFont val="Arial Narrow"/>
        <family val="2"/>
      </rPr>
      <t xml:space="preserve">Hipoclorito de sodio al </t>
    </r>
    <r>
      <rPr>
        <sz val="10"/>
        <color rgb="FF000000"/>
        <rFont val="Century Schoolbook"/>
        <family val="1"/>
      </rPr>
      <t>10</t>
    </r>
    <r>
      <rPr>
        <sz val="10"/>
        <color rgb="FF000000"/>
        <rFont val="Arial Narrow"/>
        <family val="2"/>
      </rPr>
      <t xml:space="preserve"> por ciento, galón</t>
    </r>
  </si>
  <si>
    <r>
      <rPr>
        <sz val="10"/>
        <color rgb="FF000000"/>
        <rFont val="Arial Narrow"/>
        <family val="2"/>
      </rPr>
      <t xml:space="preserve">Funda de basura uso industrial negra </t>
    </r>
    <r>
      <rPr>
        <sz val="10"/>
        <color rgb="FF000000"/>
        <rFont val="Century Schoolbook"/>
        <family val="1"/>
      </rPr>
      <t>35</t>
    </r>
    <r>
      <rPr>
        <sz val="10"/>
        <color rgb="FF000000"/>
        <rFont val="Arial Narrow"/>
        <family val="2"/>
      </rPr>
      <t xml:space="preserve">" x </t>
    </r>
    <r>
      <rPr>
        <sz val="10"/>
        <color rgb="FF000000"/>
        <rFont val="Century Schoolbook"/>
        <family val="1"/>
      </rPr>
      <t>47</t>
    </r>
    <r>
      <rPr>
        <sz val="10"/>
        <color rgb="FF000000"/>
        <rFont val="Arial Narrow"/>
        <family val="2"/>
      </rPr>
      <t>"</t>
    </r>
  </si>
  <si>
    <r>
      <rPr>
        <sz val="10"/>
        <color rgb="FF000000"/>
        <rFont val="Arial Narrow"/>
        <family val="2"/>
      </rPr>
      <t xml:space="preserve">Tinta EPSON </t>
    </r>
    <r>
      <rPr>
        <sz val="10"/>
        <color rgb="FF000000"/>
        <rFont val="Century Schoolbook"/>
        <family val="1"/>
      </rPr>
      <t>664420</t>
    </r>
  </si>
  <si>
    <r>
      <rPr>
        <b/>
        <sz val="9"/>
        <color rgb="FF000000"/>
        <rFont val="Century Schoolbook"/>
        <family val="1"/>
      </rPr>
      <t>3.-</t>
    </r>
    <r>
      <rPr>
        <sz val="10"/>
        <color rgb="FF000000"/>
        <rFont val="Arial Narrow"/>
        <family val="2"/>
      </rPr>
      <t xml:space="preserve"> Coordinar la ejecución de las fases del proceso de autoevaluación de carreras.</t>
    </r>
  </si>
  <si>
    <t>Autoevaluación de carreras y/o programas gestionados.</t>
  </si>
  <si>
    <t>N° de fases del proceso de autoevaluación de carreras ejecutadas.</t>
  </si>
  <si>
    <r>
      <rPr>
        <b/>
        <sz val="9"/>
        <color rgb="FF000000"/>
        <rFont val="Century Schoolbook"/>
        <family val="1"/>
      </rPr>
      <t>1.-</t>
    </r>
    <r>
      <rPr>
        <sz val="10"/>
        <color rgb="FF000000"/>
        <rFont val="Arial Narrow"/>
        <family val="2"/>
      </rPr>
      <t xml:space="preserve"> Elaborar y aprobar el Plan de autoevaluación de carreras.
</t>
    </r>
    <r>
      <rPr>
        <b/>
        <sz val="9"/>
        <color rgb="FF000000"/>
        <rFont val="Century Schoolbook"/>
        <family val="1"/>
      </rPr>
      <t>2.-</t>
    </r>
    <r>
      <rPr>
        <sz val="10"/>
        <color rgb="FF000000"/>
        <rFont val="Arial Narrow"/>
        <family val="2"/>
      </rPr>
      <t xml:space="preserve"> Elaborar y/o actualizar el instrumento de autoevaluación de carreras.
</t>
    </r>
    <r>
      <rPr>
        <b/>
        <sz val="9"/>
        <color rgb="FF000000"/>
        <rFont val="Century Schoolbook"/>
        <family val="1"/>
      </rPr>
      <t>3.-</t>
    </r>
    <r>
      <rPr>
        <sz val="10"/>
        <color rgb="FF000000"/>
        <rFont val="Arial Narrow"/>
        <family val="2"/>
      </rPr>
      <t xml:space="preserve"> Capacitar en los procesos de autoevaluación de carreras.
</t>
    </r>
    <r>
      <rPr>
        <b/>
        <sz val="9"/>
        <color rgb="FF000000"/>
        <rFont val="Century Schoolbook"/>
        <family val="1"/>
      </rPr>
      <t xml:space="preserve">4.- </t>
    </r>
    <r>
      <rPr>
        <sz val="10"/>
        <color rgb="FF000000"/>
        <rFont val="Arial Narrow"/>
        <family val="2"/>
      </rPr>
      <t xml:space="preserve">Asesorar y acompañar en los procesos de Autoevaluación de carreras.
</t>
    </r>
    <r>
      <rPr>
        <b/>
        <sz val="9"/>
        <color rgb="FF000000"/>
        <rFont val="Century Schoolbook"/>
        <family val="1"/>
      </rPr>
      <t>5.-</t>
    </r>
    <r>
      <rPr>
        <sz val="10"/>
        <color rgb="FF000000"/>
        <rFont val="Arial Narrow"/>
        <family val="2"/>
      </rPr>
      <t xml:space="preserve"> Emitir reporte condensado de resultados del proceso de autoevaluación.</t>
    </r>
  </si>
  <si>
    <r>
      <rPr>
        <b/>
        <sz val="9"/>
        <color rgb="FF000000"/>
        <rFont val="Century Schoolbook"/>
        <family val="1"/>
      </rPr>
      <t>1.-</t>
    </r>
    <r>
      <rPr>
        <sz val="10"/>
        <color rgb="FF000000"/>
        <rFont val="Arial Narrow"/>
        <family val="2"/>
      </rPr>
      <t xml:space="preserve"> Reporte de ejecución de las fases del proceso de autoevaluación de la carrera de Enfermería.</t>
    </r>
  </si>
  <si>
    <r>
      <rPr>
        <sz val="10"/>
        <color rgb="FF000000"/>
        <rFont val="Arial Narrow"/>
        <family val="2"/>
      </rPr>
      <t xml:space="preserve">Fases del proceso de autoevaluación:
</t>
    </r>
    <r>
      <rPr>
        <sz val="10"/>
        <color rgb="FF000000"/>
        <rFont val="Century Schoolbook"/>
        <family val="1"/>
      </rPr>
      <t>1</t>
    </r>
    <r>
      <rPr>
        <sz val="10"/>
        <color rgb="FF000000"/>
        <rFont val="Arial Narrow"/>
        <family val="2"/>
      </rPr>
      <t xml:space="preserve">) Planificación;
</t>
    </r>
    <r>
      <rPr>
        <sz val="10"/>
        <color rgb="FF000000"/>
        <rFont val="Century Schoolbook"/>
        <family val="1"/>
      </rPr>
      <t>2</t>
    </r>
    <r>
      <rPr>
        <sz val="10"/>
        <color rgb="FF000000"/>
        <rFont val="Arial Narrow"/>
        <family val="2"/>
      </rPr>
      <t xml:space="preserve">) Ejecución; y, 
</t>
    </r>
    <r>
      <rPr>
        <sz val="10"/>
        <color rgb="FF000000"/>
        <rFont val="Century Schoolbook"/>
        <family val="1"/>
      </rPr>
      <t>3</t>
    </r>
    <r>
      <rPr>
        <sz val="10"/>
        <color rgb="FF000000"/>
        <rFont val="Arial Narrow"/>
        <family val="2"/>
      </rPr>
      <t>) Generación y socialización de resultados y/ o informe final.</t>
    </r>
  </si>
  <si>
    <t>Audífono micrófono</t>
  </si>
  <si>
    <r>
      <rPr>
        <sz val="10"/>
        <color rgb="FF000000"/>
        <rFont val="Arial Narrow"/>
        <family val="2"/>
      </rPr>
      <t xml:space="preserve">Notas adhesivas pequeños </t>
    </r>
    <r>
      <rPr>
        <sz val="10"/>
        <color rgb="FF000000"/>
        <rFont val="Century Schoolbook"/>
        <family val="1"/>
      </rPr>
      <t>1 1/2</t>
    </r>
    <r>
      <rPr>
        <sz val="10"/>
        <color rgb="FF000000"/>
        <rFont val="Arial Narrow"/>
        <family val="2"/>
      </rPr>
      <t xml:space="preserve"> x </t>
    </r>
    <r>
      <rPr>
        <sz val="10"/>
        <color rgb="FF000000"/>
        <rFont val="Century Schoolbook"/>
        <family val="1"/>
      </rPr>
      <t>2</t>
    </r>
  </si>
  <si>
    <r>
      <rPr>
        <b/>
        <sz val="9"/>
        <color rgb="FF000000"/>
        <rFont val="Century Schoolbook"/>
        <family val="1"/>
      </rPr>
      <t>4.-</t>
    </r>
    <r>
      <rPr>
        <sz val="10"/>
        <color rgb="FF000000"/>
        <rFont val="Arial Narrow"/>
        <family val="2"/>
      </rPr>
      <t xml:space="preserve"> Asesorar para la implementación y ejecución de los Procesos de Gestión de Calidad.</t>
    </r>
  </si>
  <si>
    <t>Aseguramiento de la Calidad gestionado.</t>
  </si>
  <si>
    <t>N° de asesorías ejecutadas.</t>
  </si>
  <si>
    <r>
      <rPr>
        <b/>
        <sz val="9"/>
        <color rgb="FF000000"/>
        <rFont val="Century Schoolbook"/>
        <family val="1"/>
      </rPr>
      <t>1.-</t>
    </r>
    <r>
      <rPr>
        <sz val="10"/>
        <color rgb="FF000000"/>
        <rFont val="Arial Narrow"/>
        <family val="2"/>
      </rPr>
      <t xml:space="preserve"> Asesorar en la implementación de la estandarización de las carpetas drive (portafolio docente).</t>
    </r>
  </si>
  <si>
    <r>
      <rPr>
        <b/>
        <sz val="9"/>
        <color rgb="FF000000"/>
        <rFont val="Century Schoolbook"/>
        <family val="1"/>
      </rPr>
      <t>1.-</t>
    </r>
    <r>
      <rPr>
        <sz val="10"/>
        <color rgb="FF000000"/>
        <rFont val="Arial Narrow"/>
        <family val="2"/>
      </rPr>
      <t xml:space="preserve"> Reporte de asesorías de implementación de la estandarización de las carpetas drive (portafolio docente).</t>
    </r>
  </si>
  <si>
    <r>
      <rPr>
        <sz val="10"/>
        <color rgb="FF000000"/>
        <rFont val="Arial Narrow"/>
        <family val="2"/>
      </rPr>
      <t xml:space="preserve">Aprieta papeles tipo pinza </t>
    </r>
    <r>
      <rPr>
        <sz val="10"/>
        <color rgb="FF000000"/>
        <rFont val="Century Schoolbook"/>
        <family val="1"/>
      </rPr>
      <t>41</t>
    </r>
    <r>
      <rPr>
        <sz val="10"/>
        <color rgb="FF000000"/>
        <rFont val="Arial Narrow"/>
        <family val="2"/>
      </rPr>
      <t xml:space="preserve"> mm</t>
    </r>
  </si>
  <si>
    <r>
      <rPr>
        <sz val="10"/>
        <color rgb="FF000000"/>
        <rFont val="Arial Narrow"/>
        <family val="2"/>
      </rPr>
      <t xml:space="preserve">Aprieta papeles tipo pinza </t>
    </r>
    <r>
      <rPr>
        <sz val="10"/>
        <color rgb="FF000000"/>
        <rFont val="Century Schoolbook"/>
        <family val="1"/>
      </rPr>
      <t>25</t>
    </r>
    <r>
      <rPr>
        <sz val="10"/>
        <color rgb="FF000000"/>
        <rFont val="Arial Narrow"/>
        <family val="2"/>
      </rPr>
      <t xml:space="preserve"> mm</t>
    </r>
  </si>
  <si>
    <r>
      <rPr>
        <sz val="10"/>
        <color rgb="FF000000"/>
        <rFont val="Arial Narrow"/>
        <family val="2"/>
      </rPr>
      <t xml:space="preserve">Repuesto de trapeo (mopa) de </t>
    </r>
    <r>
      <rPr>
        <sz val="10"/>
        <color rgb="FF000000"/>
        <rFont val="Century Schoolbook"/>
        <family val="1"/>
      </rPr>
      <t>46</t>
    </r>
    <r>
      <rPr>
        <sz val="10"/>
        <color rgb="FF000000"/>
        <rFont val="Arial Narrow"/>
        <family val="2"/>
      </rPr>
      <t xml:space="preserve"> cm</t>
    </r>
  </si>
  <si>
    <r>
      <rPr>
        <sz val="10"/>
        <color rgb="FF000000"/>
        <rFont val="Arial Narrow"/>
        <family val="2"/>
      </rPr>
      <t xml:space="preserve">Lava vajilla </t>
    </r>
    <r>
      <rPr>
        <sz val="10"/>
        <color rgb="FF000000"/>
        <rFont val="Century Schoolbook"/>
        <family val="1"/>
      </rPr>
      <t>1000</t>
    </r>
    <r>
      <rPr>
        <sz val="10"/>
        <color rgb="FF000000"/>
        <rFont val="Arial Narrow"/>
        <family val="2"/>
      </rPr>
      <t xml:space="preserve"> gr*</t>
    </r>
  </si>
  <si>
    <r>
      <rPr>
        <sz val="10"/>
        <color rgb="FF000000"/>
        <rFont val="Arial Narrow"/>
        <family val="2"/>
      </rPr>
      <t xml:space="preserve">Guantes de caucho no </t>
    </r>
    <r>
      <rPr>
        <sz val="10"/>
        <color rgb="FF000000"/>
        <rFont val="Century Schoolbook"/>
        <family val="1"/>
      </rPr>
      <t>9</t>
    </r>
    <r>
      <rPr>
        <sz val="10"/>
        <color rgb="FF000000"/>
        <rFont val="Arial Narrow"/>
        <family val="2"/>
      </rPr>
      <t xml:space="preserve"> bicolor</t>
    </r>
  </si>
  <si>
    <r>
      <rPr>
        <b/>
        <sz val="9"/>
        <color rgb="FF000000"/>
        <rFont val="Century Schoolbook"/>
        <family val="1"/>
      </rPr>
      <t>5.-</t>
    </r>
    <r>
      <rPr>
        <sz val="10"/>
        <color rgb="FF000000"/>
        <rFont val="Arial Narrow"/>
        <family val="2"/>
      </rPr>
      <t xml:space="preserve"> Emitir Informes Técnicos para procesos internos.</t>
    </r>
  </si>
  <si>
    <t>Informes Técnicos aprobados.</t>
  </si>
  <si>
    <t>N° de informes técnicos presentados.</t>
  </si>
  <si>
    <r>
      <rPr>
        <b/>
        <sz val="9"/>
        <color rgb="FF000000"/>
        <rFont val="Century Schoolbook"/>
        <family val="1"/>
      </rPr>
      <t>1.-</t>
    </r>
    <r>
      <rPr>
        <sz val="10"/>
        <color rgb="FF000000"/>
        <rFont val="Arial Narrow"/>
        <family val="2"/>
      </rPr>
      <t xml:space="preserve"> Elaborar informes técnicos de revisión de documentos vinculantes a los procesos de evaluación.</t>
    </r>
  </si>
  <si>
    <r>
      <rPr>
        <b/>
        <sz val="9"/>
        <color rgb="FF000000"/>
        <rFont val="Century Schoolbook"/>
        <family val="1"/>
      </rPr>
      <t>1.-</t>
    </r>
    <r>
      <rPr>
        <sz val="10"/>
        <color rgb="FF000000"/>
        <rFont val="Arial Narrow"/>
        <family val="2"/>
      </rPr>
      <t xml:space="preserve"> Reportes de informes técnicos presentados.</t>
    </r>
  </si>
  <si>
    <r>
      <rPr>
        <sz val="10"/>
        <color rgb="FF000000"/>
        <rFont val="Arial Narrow"/>
        <family val="2"/>
      </rPr>
      <t xml:space="preserve">Papel higiénico jumbo doble hoja blanco </t>
    </r>
    <r>
      <rPr>
        <sz val="10"/>
        <color rgb="FF000000"/>
        <rFont val="Century Schoolbook"/>
        <family val="1"/>
      </rPr>
      <t>250</t>
    </r>
    <r>
      <rPr>
        <sz val="10"/>
        <color rgb="FF000000"/>
        <rFont val="Arial Narrow"/>
        <family val="2"/>
      </rPr>
      <t xml:space="preserve"> metros*</t>
    </r>
  </si>
  <si>
    <r>
      <rPr>
        <sz val="10"/>
        <color rgb="FF000000"/>
        <rFont val="Arial Narrow"/>
        <family val="2"/>
      </rPr>
      <t xml:space="preserve">Papel toalla de manos blanco en z </t>
    </r>
    <r>
      <rPr>
        <sz val="10"/>
        <color rgb="FF000000"/>
        <rFont val="Century Schoolbook"/>
        <family val="1"/>
      </rPr>
      <t>150</t>
    </r>
    <r>
      <rPr>
        <sz val="10"/>
        <color rgb="FF000000"/>
        <rFont val="Arial Narrow"/>
        <family val="2"/>
      </rPr>
      <t xml:space="preserve"> unidades </t>
    </r>
  </si>
  <si>
    <r>
      <rPr>
        <sz val="10"/>
        <color rgb="FF000000"/>
        <rFont val="Arial Narrow"/>
        <family val="2"/>
      </rPr>
      <t xml:space="preserve">Flash memory </t>
    </r>
    <r>
      <rPr>
        <sz val="10"/>
        <color rgb="FF000000"/>
        <rFont val="Century Schoolbook"/>
        <family val="1"/>
      </rPr>
      <t>128</t>
    </r>
    <r>
      <rPr>
        <sz val="10"/>
        <color rgb="FF000000"/>
        <rFont val="Arial Narrow"/>
        <family val="2"/>
      </rPr>
      <t xml:space="preserve"> GB</t>
    </r>
  </si>
  <si>
    <r>
      <rPr>
        <b/>
        <sz val="9"/>
        <color rgb="FF000000"/>
        <rFont val="Century Schoolbook"/>
        <family val="1"/>
      </rPr>
      <t>6.-</t>
    </r>
    <r>
      <rPr>
        <sz val="10"/>
        <color rgb="FF000000"/>
        <rFont val="Arial Narrow"/>
        <family val="2"/>
      </rPr>
      <t xml:space="preserve"> Dirigir procesos de capacitación y asesoría.</t>
    </r>
  </si>
  <si>
    <t>Procesos de capacitación y asesoría dirigidos.</t>
  </si>
  <si>
    <r>
      <rPr>
        <b/>
        <sz val="9"/>
        <color rgb="FF000000"/>
        <rFont val="Century Schoolbook"/>
        <family val="1"/>
      </rPr>
      <t>1.-</t>
    </r>
    <r>
      <rPr>
        <sz val="10"/>
        <color rgb="FF000000"/>
        <rFont val="Arial Narrow"/>
        <family val="2"/>
      </rPr>
      <t xml:space="preserve"> Asesorar en los procesos de autoevaluación de carreras.
</t>
    </r>
    <r>
      <rPr>
        <b/>
        <sz val="9"/>
        <color rgb="FF000000"/>
        <rFont val="Century Schoolbook"/>
        <family val="1"/>
      </rPr>
      <t>2.-</t>
    </r>
    <r>
      <rPr>
        <sz val="10"/>
        <color rgb="FF000000"/>
        <rFont val="Arial Narrow"/>
        <family val="2"/>
      </rPr>
      <t xml:space="preserve"> Efectuar la capacitación del instrumento de autoevaluación de carrera.</t>
    </r>
  </si>
  <si>
    <r>
      <rPr>
        <b/>
        <sz val="9"/>
        <color rgb="FF000000"/>
        <rFont val="Century Schoolbook"/>
        <family val="1"/>
      </rPr>
      <t>1.-</t>
    </r>
    <r>
      <rPr>
        <sz val="10"/>
        <color rgb="FF000000"/>
        <rFont val="Arial Narrow"/>
        <family val="2"/>
      </rPr>
      <t xml:space="preserve"> Reporte de capacitación y asesorías.</t>
    </r>
  </si>
  <si>
    <r>
      <rPr>
        <sz val="10"/>
        <color rgb="FF000000"/>
        <rFont val="Arial Narrow"/>
        <family val="2"/>
      </rPr>
      <t xml:space="preserve">Tinta EPSON </t>
    </r>
    <r>
      <rPr>
        <sz val="10"/>
        <color rgb="FF000000"/>
        <rFont val="Century Schoolbook"/>
        <family val="1"/>
      </rPr>
      <t>664220</t>
    </r>
  </si>
  <si>
    <r>
      <rPr>
        <b/>
        <sz val="9"/>
        <color rgb="FF000000"/>
        <rFont val="Century Schoolbook"/>
        <family val="1"/>
      </rPr>
      <t>7.-</t>
    </r>
    <r>
      <rPr>
        <sz val="10"/>
        <color rgb="FF000000"/>
        <rFont val="Arial Narrow"/>
        <family val="2"/>
      </rPr>
      <t xml:space="preserve"> Presentar las Planificaciones Operativas Anuales y las Evaluaciones de las Planificaciones Operativas Anuales.</t>
    </r>
  </si>
  <si>
    <t>N° de documentos de planificaciones operativas anuales y evaluaciones de las planificaciones operativas anuales entregadas oportunamente.</t>
  </si>
  <si>
    <r>
      <rPr>
        <b/>
        <sz val="9"/>
        <color rgb="FF000000"/>
        <rFont val="Century Schoolbook"/>
        <family val="1"/>
      </rPr>
      <t>1.-</t>
    </r>
    <r>
      <rPr>
        <sz val="10"/>
        <color rgb="FF000000"/>
        <rFont val="Arial Narrow"/>
        <family val="2"/>
      </rPr>
      <t xml:space="preserve"> Elaborar las Planificaciones Operativas Anuales.
</t>
    </r>
    <r>
      <rPr>
        <b/>
        <sz val="9"/>
        <color rgb="FF000000"/>
        <rFont val="Century Schoolbook"/>
        <family val="1"/>
      </rPr>
      <t>2.-</t>
    </r>
    <r>
      <rPr>
        <sz val="10"/>
        <color rgb="FF000000"/>
        <rFont val="Arial Narrow"/>
        <family val="2"/>
      </rPr>
      <t xml:space="preserve"> Elaborar y entregar las evaluaciones de las Planificaciones Operativas Anuales.</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</si>
  <si>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 Operativo Anual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</si>
  <si>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r>
      <rPr>
        <sz val="10"/>
        <color rgb="FF000000"/>
        <rFont val="Arial Narrow"/>
        <family val="2"/>
      </rPr>
      <t xml:space="preserve">Liquido para limpiar vidrio atomizador </t>
    </r>
    <r>
      <rPr>
        <sz val="10"/>
        <color rgb="FF000000"/>
        <rFont val="Century Schoolbook"/>
        <family val="1"/>
      </rPr>
      <t>500</t>
    </r>
    <r>
      <rPr>
        <sz val="10"/>
        <color rgb="FF000000"/>
        <rFont val="Arial Narrow"/>
        <family val="2"/>
      </rPr>
      <t xml:space="preserve"> cc</t>
    </r>
  </si>
  <si>
    <r>
      <rPr>
        <sz val="10"/>
        <color rgb="FF000000"/>
        <rFont val="Arial Narrow"/>
        <family val="2"/>
      </rPr>
      <t xml:space="preserve">Notas adhesivas tamaño </t>
    </r>
    <r>
      <rPr>
        <sz val="10"/>
        <color rgb="FF000000"/>
        <rFont val="Century Schoolbook"/>
        <family val="1"/>
      </rPr>
      <t>3</t>
    </r>
    <r>
      <rPr>
        <sz val="10"/>
        <color rgb="FF000000"/>
        <rFont val="Arial Narrow"/>
        <family val="2"/>
      </rPr>
      <t xml:space="preserve"> x 5 pulg</t>
    </r>
  </si>
  <si>
    <r>
      <rPr>
        <b/>
        <sz val="9"/>
        <color rgb="FF000000"/>
        <rFont val="Century Schoolbook"/>
        <family val="1"/>
      </rPr>
      <t xml:space="preserve">8.- </t>
    </r>
    <r>
      <rPr>
        <sz val="10"/>
        <color rgb="FF000000"/>
        <rFont val="Arial Narrow"/>
        <family val="2"/>
      </rPr>
      <t>Organizar el Archivo de Gestión.</t>
    </r>
  </si>
  <si>
    <t>N° de cajas registradas en el inventario documental.</t>
  </si>
  <si>
    <r>
      <rPr>
        <b/>
        <sz val="9"/>
        <color rgb="FF000000"/>
        <rFont val="Century Schoolbook"/>
        <family val="1"/>
      </rPr>
      <t>1.-</t>
    </r>
    <r>
      <rPr>
        <sz val="10"/>
        <color rgb="FF000000"/>
        <rFont val="Arial Narrow"/>
        <family val="2"/>
      </rPr>
      <t xml:space="preserve"> Seleccionar y clasificar la documentación.
</t>
    </r>
    <r>
      <rPr>
        <b/>
        <sz val="9"/>
        <color rgb="FF000000"/>
        <rFont val="Century Schoolbook"/>
        <family val="1"/>
      </rPr>
      <t>2.-</t>
    </r>
    <r>
      <rPr>
        <sz val="10"/>
        <color rgb="FF000000"/>
        <rFont val="Arial Narrow"/>
        <family val="2"/>
      </rPr>
      <t xml:space="preserve"> Describir la documentación según la norma ISAG-D.
</t>
    </r>
    <r>
      <rPr>
        <b/>
        <sz val="9"/>
        <color rgb="FF000000"/>
        <rFont val="Century Schoolbook"/>
        <family val="1"/>
      </rPr>
      <t>3.-</t>
    </r>
    <r>
      <rPr>
        <sz val="10"/>
        <color rgb="FF000000"/>
        <rFont val="Arial Narrow"/>
        <family val="2"/>
      </rPr>
      <t xml:space="preserve"> Preservar la documentación en las unidades de almacenamiento.</t>
    </r>
  </si>
  <si>
    <r>
      <rPr>
        <b/>
        <sz val="9"/>
        <color rgb="FF000000"/>
        <rFont val="Century Schoolbook"/>
        <family val="1"/>
      </rPr>
      <t>1.-</t>
    </r>
    <r>
      <rPr>
        <sz val="10"/>
        <color rgb="FF000000"/>
        <rFont val="Arial Narrow"/>
        <family val="2"/>
      </rPr>
      <t xml:space="preserve"> Inventario documental.</t>
    </r>
  </si>
  <si>
    <t>Libreta taquigrafía cuadros (100 hojas)</t>
  </si>
  <si>
    <r>
      <rPr>
        <sz val="10"/>
        <color rgb="FF000000"/>
        <rFont val="Arial Narrow"/>
        <family val="2"/>
      </rPr>
      <t xml:space="preserve">Resma de papel bond a4 de </t>
    </r>
    <r>
      <rPr>
        <sz val="10"/>
        <color rgb="FF000000"/>
        <rFont val="Century Schoolbook"/>
        <family val="1"/>
      </rPr>
      <t>75</t>
    </r>
    <r>
      <rPr>
        <sz val="10"/>
        <color rgb="FF000000"/>
        <rFont val="Arial Narrow"/>
        <family val="2"/>
      </rPr>
      <t xml:space="preserve"> gr</t>
    </r>
  </si>
  <si>
    <r>
      <rPr>
        <sz val="10"/>
        <color rgb="FF000000"/>
        <rFont val="Arial Narrow"/>
        <family val="2"/>
      </rPr>
      <t xml:space="preserve">Repuesto de trapeo (mopa) de </t>
    </r>
    <r>
      <rPr>
        <sz val="10"/>
        <color rgb="FF000000"/>
        <rFont val="Century Schoolbook"/>
        <family val="1"/>
      </rPr>
      <t>64</t>
    </r>
    <r>
      <rPr>
        <sz val="10"/>
        <color rgb="FF000000"/>
        <rFont val="Arial Narrow"/>
        <family val="2"/>
      </rPr>
      <t xml:space="preserve"> cm</t>
    </r>
  </si>
  <si>
    <t>TOTAL PRESUPUESTO ESTIMATIVO DIRECCIÓN DE ASEGURAMIENTO DE LA CALIDAD 2022:</t>
  </si>
  <si>
    <t>DIRECCIÓN ACADÉMICA</t>
  </si>
  <si>
    <t>_1_Creatividad_e_innovación_en_la_oferta_académica.</t>
  </si>
  <si>
    <t>1. Afianzar el proceso de rediseño y contextualización curricular.</t>
  </si>
  <si>
    <r>
      <rPr>
        <b/>
        <sz val="10"/>
        <color rgb="FFFF0000"/>
        <rFont val="Arial Narrow"/>
        <family val="2"/>
      </rPr>
      <t>META ESTRATÉGICA</t>
    </r>
    <r>
      <rPr>
        <sz val="10"/>
        <color rgb="FF000000"/>
        <rFont val="Arial Narrow"/>
        <family val="2"/>
      </rPr>
      <t xml:space="preserve">
</t>
    </r>
    <r>
      <rPr>
        <b/>
        <sz val="9"/>
        <color rgb="FF000000"/>
        <rFont val="Century Schoolbook"/>
        <family val="1"/>
      </rPr>
      <t>1.-</t>
    </r>
    <r>
      <rPr>
        <sz val="10"/>
        <color rgb="FF000000"/>
        <rFont val="Arial Narrow"/>
        <family val="2"/>
      </rPr>
      <t xml:space="preserve"> Determinar el grado de pertinencia de la oferta académica a través de la medición del impacto del perfil de egreso sobre los sectores priorizados a nivel zonal en el marco del régimen de desarrollo nacional.</t>
    </r>
  </si>
  <si>
    <t>Estudio de Pertinencia de carreras en proceso de rediseño/diseño.</t>
  </si>
  <si>
    <t>N° de carreras con estudios de pertinencia elaborados.</t>
  </si>
  <si>
    <r>
      <rPr>
        <b/>
        <sz val="9"/>
        <color rgb="FF000000"/>
        <rFont val="Century Schoolbook"/>
        <family val="1"/>
      </rPr>
      <t>1.-</t>
    </r>
    <r>
      <rPr>
        <sz val="10"/>
        <color rgb="FF000000"/>
        <rFont val="Arial Narrow"/>
        <family val="2"/>
      </rPr>
      <t xml:space="preserve"> Convocar a Coordinadores de carrera de Alimentos, Ingeniería Química, Bioquímica y Farmacia, Psicología Clínica, Medicina, Enfermería.
</t>
    </r>
    <r>
      <rPr>
        <b/>
        <sz val="9"/>
        <color rgb="FF000000"/>
        <rFont val="Century Schoolbook"/>
        <family val="1"/>
      </rPr>
      <t>2.-</t>
    </r>
    <r>
      <rPr>
        <sz val="10"/>
        <color rgb="FF000000"/>
        <rFont val="Arial Narrow"/>
        <family val="2"/>
      </rPr>
      <t xml:space="preserve"> Orientar las tareas a las carreras para organizar proceso de rediseño.
</t>
    </r>
    <r>
      <rPr>
        <b/>
        <sz val="9"/>
        <color rgb="FF000000"/>
        <rFont val="Century Schoolbook"/>
        <family val="1"/>
      </rPr>
      <t>3.-</t>
    </r>
    <r>
      <rPr>
        <sz val="10"/>
        <color rgb="FF000000"/>
        <rFont val="Arial Narrow"/>
        <family val="2"/>
      </rPr>
      <t xml:space="preserve"> Revisar criterio de pertinencia.</t>
    </r>
  </si>
  <si>
    <r>
      <rPr>
        <b/>
        <sz val="9"/>
        <color rgb="FF000000"/>
        <rFont val="Century Schoolbook"/>
        <family val="1"/>
      </rPr>
      <t>1.-</t>
    </r>
    <r>
      <rPr>
        <sz val="10"/>
        <color rgb="FF000000"/>
        <rFont val="Arial Narrow"/>
        <family val="2"/>
      </rPr>
      <t xml:space="preserve"> Estudio de pertinencia.</t>
    </r>
  </si>
  <si>
    <t>* Gisela León,
  Directora Académica
* Franklin Conza,
  Jefe de la Unidad de Gestión, Mejoramiento, Evaluación Académica y Titulación
* Kyra Ramírez,
  Supervisora de la Unidad de Gestión, Mejoramiento, Evaluación</t>
  </si>
  <si>
    <r>
      <rPr>
        <b/>
        <sz val="10"/>
        <color rgb="FF000000"/>
        <rFont val="Century Schoolbook"/>
        <family val="1"/>
      </rPr>
      <t>2.-</t>
    </r>
    <r>
      <rPr>
        <sz val="10"/>
        <color rgb="FF000000"/>
        <rFont val="Arial Narrow"/>
        <family val="2"/>
      </rPr>
      <t xml:space="preserve"> Mejorar la calidad de la oferta académica a través de la creación de nuevas carreras, incremento de cupos de acceso o implementación de nuevas modalidades de estudio, considerando la pertinencia zonal.</t>
    </r>
  </si>
  <si>
    <t>Cupos aprobados.</t>
  </si>
  <si>
    <r>
      <rPr>
        <sz val="10"/>
        <color rgb="FF000000"/>
        <rFont val="Arial Narrow"/>
        <family val="2"/>
      </rPr>
      <t xml:space="preserve">Porcentaje promedio de incremento de cupos desde el </t>
    </r>
    <r>
      <rPr>
        <sz val="10"/>
        <color rgb="FF000000"/>
        <rFont val="Century Schoolbook"/>
        <family val="1"/>
      </rPr>
      <t>2021</t>
    </r>
    <r>
      <rPr>
        <sz val="10"/>
        <color rgb="FF000000"/>
        <rFont val="Arial Narrow"/>
        <family val="2"/>
      </rPr>
      <t xml:space="preserve"> al </t>
    </r>
    <r>
      <rPr>
        <sz val="10"/>
        <color rgb="FF000000"/>
        <rFont val="Century Schoolbook"/>
        <family val="1"/>
      </rPr>
      <t>2024.</t>
    </r>
  </si>
  <si>
    <r>
      <rPr>
        <b/>
        <sz val="9"/>
        <color rgb="FF000000"/>
        <rFont val="Century Schoolbook"/>
        <family val="1"/>
      </rPr>
      <t>1.-</t>
    </r>
    <r>
      <rPr>
        <sz val="10"/>
        <color rgb="FF000000"/>
        <rFont val="Arial Narrow"/>
        <family val="2"/>
      </rPr>
      <t xml:space="preserve"> Asistir a reunión con decanos y subdecanos para la elaborar la oferta académica.
</t>
    </r>
    <r>
      <rPr>
        <b/>
        <sz val="9"/>
        <color rgb="FF000000"/>
        <rFont val="Century Schoolbook"/>
        <family val="1"/>
      </rPr>
      <t>2.-</t>
    </r>
    <r>
      <rPr>
        <sz val="10"/>
        <color rgb="FF000000"/>
        <rFont val="Arial Narrow"/>
        <family val="2"/>
      </rPr>
      <t xml:space="preserve"> Asistir a la socialización de la oferta académica.
</t>
    </r>
    <r>
      <rPr>
        <b/>
        <sz val="9"/>
        <color rgb="FF000000"/>
        <rFont val="Century Schoolbook"/>
        <family val="1"/>
      </rPr>
      <t>3.-</t>
    </r>
    <r>
      <rPr>
        <sz val="10"/>
        <color rgb="FF000000"/>
        <rFont val="Arial Narrow"/>
        <family val="2"/>
      </rPr>
      <t xml:space="preserve"> Revisar oferta académica remitida por la Dirección de Nivelación.</t>
    </r>
  </si>
  <si>
    <r>
      <rPr>
        <b/>
        <sz val="9"/>
        <color rgb="FF000000"/>
        <rFont val="Century Schoolbook"/>
        <family val="1"/>
      </rPr>
      <t>1.-</t>
    </r>
    <r>
      <rPr>
        <sz val="10"/>
        <color rgb="FF000000"/>
        <rFont val="Arial Narrow"/>
        <family val="2"/>
      </rPr>
      <t xml:space="preserve"> Resolución de aprobación de oferta académica con sus respectivos cupos.</t>
    </r>
  </si>
  <si>
    <t>* Gisela León,
  Directora Académica
* Franklin Conza,
  Jefe de la Unidad de Gestión, Mejoramiento, Evaluación Académica y Titulación
* Kyra Ramírez,
  Jacqueline Valarezo,
  Supervisoras de la Unidad de Gestión, Mejoramiento, Evaluación</t>
  </si>
  <si>
    <r>
      <rPr>
        <b/>
        <sz val="10"/>
        <color rgb="FF000000"/>
        <rFont val="Century Schoolbook"/>
        <family val="1"/>
      </rPr>
      <t>2.-</t>
    </r>
    <r>
      <rPr>
        <sz val="10"/>
        <color rgb="FF000000"/>
        <rFont val="Arial Narrow"/>
        <family val="2"/>
      </rPr>
      <t xml:space="preserve"> Mejorar la calidad de la oferta académica a través de la creación de nuevas carreras, incremento de cupos de acceso o implementación de nuevas modalidades de estudio, considerando la pertinencia zonal.</t>
    </r>
  </si>
  <si>
    <t>Carreras con nueva modalidad de estudios aprobados.</t>
  </si>
  <si>
    <t>N° de carreras con nueva modalidad de estudios implementada o en proceso de implementación.</t>
  </si>
  <si>
    <r>
      <rPr>
        <b/>
        <sz val="9"/>
        <color rgb="FF000000"/>
        <rFont val="Century Schoolbook"/>
        <family val="1"/>
      </rPr>
      <t>1.-</t>
    </r>
    <r>
      <rPr>
        <sz val="10"/>
        <color rgb="FF000000"/>
        <rFont val="Arial Narrow"/>
        <family val="2"/>
      </rPr>
      <t xml:space="preserve"> Consolidar información de las modalidades de estudios.
</t>
    </r>
    <r>
      <rPr>
        <b/>
        <sz val="9"/>
        <color rgb="FF000000"/>
        <rFont val="Century Schoolbook"/>
        <family val="1"/>
      </rPr>
      <t>2.-</t>
    </r>
    <r>
      <rPr>
        <sz val="10"/>
        <color rgb="FF000000"/>
        <rFont val="Arial Narrow"/>
        <family val="2"/>
      </rPr>
      <t xml:space="preserve"> Remitir al Vicerrectorado la consolidación de la modalidad de estudios para conocimiento del Consejo Académico Universitario.</t>
    </r>
  </si>
  <si>
    <r>
      <rPr>
        <b/>
        <sz val="9"/>
        <color rgb="FF000000"/>
        <rFont val="Century Schoolbook"/>
        <family val="1"/>
      </rPr>
      <t>1.-</t>
    </r>
    <r>
      <rPr>
        <sz val="10"/>
        <color rgb="FF000000"/>
        <rFont val="Arial Narrow"/>
        <family val="2"/>
      </rPr>
      <t xml:space="preserve"> Resolución de aprobación de modalidades de estudios de las </t>
    </r>
    <r>
      <rPr>
        <sz val="10"/>
        <color rgb="FF000000"/>
        <rFont val="Century Schoolbook"/>
        <family val="1"/>
      </rPr>
      <t>29</t>
    </r>
    <r>
      <rPr>
        <sz val="10"/>
        <color rgb="FF000000"/>
        <rFont val="Arial Narrow"/>
        <family val="2"/>
      </rPr>
      <t xml:space="preserve"> carreras.</t>
    </r>
  </si>
  <si>
    <t>* Gisela León,
  Directora Académica
* Franklin Conza,
  Jefe de la Unidad de Gestión, Mejoramiento, Evaluación Académica y Titulación
* Jacqueline Valarezo,
  Supervisoras de la Unidad de Gestión, Mejoramiento, Evaluación</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</si>
  <si>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Elaborar propuesta de directrices para diseño y/o rediseño curricular.</t>
    </r>
  </si>
  <si>
    <t>Modelo de gestión académica y curricular implementado.</t>
  </si>
  <si>
    <t>N° de actas de reunión con el equipo académico de ajuste curricular.</t>
  </si>
  <si>
    <r>
      <rPr>
        <b/>
        <sz val="9"/>
        <color rgb="FF000000"/>
        <rFont val="Century Schoolbook"/>
        <family val="1"/>
      </rPr>
      <t>1.-</t>
    </r>
    <r>
      <rPr>
        <sz val="10"/>
        <color rgb="FF000000"/>
        <rFont val="Arial Narrow"/>
        <family val="2"/>
      </rPr>
      <t xml:space="preserve"> Convocar al equipo académico.
</t>
    </r>
    <r>
      <rPr>
        <b/>
        <sz val="9"/>
        <color rgb="FF000000"/>
        <rFont val="Century Schoolbook"/>
        <family val="1"/>
      </rPr>
      <t>2.-</t>
    </r>
    <r>
      <rPr>
        <sz val="10"/>
        <color rgb="FF000000"/>
        <rFont val="Arial Narrow"/>
        <family val="2"/>
      </rPr>
      <t xml:space="preserve"> Socializar normativa legal con el equipo académico.
</t>
    </r>
    <r>
      <rPr>
        <b/>
        <sz val="9"/>
        <color rgb="FF000000"/>
        <rFont val="Century Schoolbook"/>
        <family val="1"/>
      </rPr>
      <t xml:space="preserve">3.- </t>
    </r>
    <r>
      <rPr>
        <sz val="10"/>
        <color rgb="FF000000"/>
        <rFont val="Arial Narrow"/>
        <family val="2"/>
      </rPr>
      <t>Orientar tareas a las carreras para organizar el proceso de rediseño.</t>
    </r>
  </si>
  <si>
    <r>
      <rPr>
        <b/>
        <sz val="9"/>
        <color rgb="FF000000"/>
        <rFont val="Century Schoolbook"/>
        <family val="1"/>
      </rPr>
      <t>1.-</t>
    </r>
    <r>
      <rPr>
        <sz val="10"/>
        <color rgb="FF000000"/>
        <rFont val="Arial Narrow"/>
        <family val="2"/>
      </rPr>
      <t xml:space="preserve"> Reporte de Actas de sesiones de rediseño.</t>
    </r>
  </si>
  <si>
    <r>
      <rPr>
        <b/>
        <sz val="9"/>
        <color rgb="FF000000"/>
        <rFont val="Century Schoolbook"/>
        <family val="1"/>
      </rPr>
      <t>2.-</t>
    </r>
    <r>
      <rPr>
        <sz val="10"/>
        <color rgb="FF000000"/>
        <rFont val="Arial Narrow"/>
        <family val="2"/>
      </rPr>
      <t xml:space="preserve"> Gestionar la aprobación del Calendario Académico.</t>
    </r>
  </si>
  <si>
    <t>Calendario académico institucional difundido.</t>
  </si>
  <si>
    <t>N° de calendario académico aprobado y sus actualizaciones.</t>
  </si>
  <si>
    <r>
      <rPr>
        <b/>
        <sz val="9"/>
        <color rgb="FF000000"/>
        <rFont val="Century Schoolbook"/>
        <family val="1"/>
      </rPr>
      <t>1.-</t>
    </r>
    <r>
      <rPr>
        <sz val="10"/>
        <color rgb="FF000000"/>
        <rFont val="Arial Narrow"/>
        <family val="2"/>
      </rPr>
      <t xml:space="preserve"> Socializar de Calendario Académico con Subdecanos.
</t>
    </r>
    <r>
      <rPr>
        <b/>
        <sz val="9"/>
        <color rgb="FF000000"/>
        <rFont val="Century Schoolbook"/>
        <family val="1"/>
      </rPr>
      <t>2.-</t>
    </r>
    <r>
      <rPr>
        <sz val="10"/>
        <color rgb="FF000000"/>
        <rFont val="Arial Narrow"/>
        <family val="2"/>
      </rPr>
      <t xml:space="preserve"> Solicitar al Vicerrectorado tramite regular para aprobar calendario.</t>
    </r>
  </si>
  <si>
    <r>
      <rPr>
        <b/>
        <sz val="9"/>
        <color rgb="FF000000"/>
        <rFont val="Century Schoolbook"/>
        <family val="1"/>
      </rPr>
      <t>1.-</t>
    </r>
    <r>
      <rPr>
        <sz val="10"/>
        <color rgb="FF000000"/>
        <rFont val="Arial Narrow"/>
        <family val="2"/>
      </rPr>
      <t xml:space="preserve"> Calendario académico.
</t>
    </r>
    <r>
      <rPr>
        <b/>
        <sz val="9"/>
        <color rgb="FF000000"/>
        <rFont val="Century Schoolbook"/>
        <family val="1"/>
      </rPr>
      <t>2.-</t>
    </r>
    <r>
      <rPr>
        <sz val="10"/>
        <color rgb="FF000000"/>
        <rFont val="Arial Narrow"/>
        <family val="2"/>
      </rPr>
      <t xml:space="preserve"> Resolución de aprobación de Calendario Académico.
</t>
    </r>
    <r>
      <rPr>
        <b/>
        <sz val="9"/>
        <color rgb="FF000000"/>
        <rFont val="Century Schoolbook"/>
        <family val="1"/>
      </rPr>
      <t>3.-</t>
    </r>
    <r>
      <rPr>
        <sz val="10"/>
        <color rgb="FF000000"/>
        <rFont val="Arial Narrow"/>
        <family val="2"/>
      </rPr>
      <t xml:space="preserve"> Resoluciones de actualizaciones.</t>
    </r>
  </si>
  <si>
    <t>* Gisela León,
  Directora Académica
* Franklin Conza,
  Jefe de la Unidad de Gestión, Mejoramiento, Evaluación Académica y Titulación
* Jorge Benites,
  Analista de la Unidad de Gestión, Mejoramiento, Evaluación Académica y Titulación</t>
  </si>
  <si>
    <t>6. Implementar un plan de perfeccionamiento académico que facilite el desarrollo profesional del docente.</t>
  </si>
  <si>
    <r>
      <rPr>
        <b/>
        <sz val="9"/>
        <color rgb="FF000000"/>
        <rFont val="Century Schoolbook"/>
        <family val="1"/>
      </rPr>
      <t>3.-</t>
    </r>
    <r>
      <rPr>
        <sz val="10"/>
        <color rgb="FF000000"/>
        <rFont val="Arial Narrow"/>
        <family val="2"/>
      </rPr>
      <t xml:space="preserve"> Capacitar a las autoridades académicas y coordinadores de carrera sobre elaboración de distributivos académicos.</t>
    </r>
  </si>
  <si>
    <t>Elaboración y difusión de la programación anual de las actividades académicas institucionales, gestionada.</t>
  </si>
  <si>
    <t>N° de Directrices elaboradas para elaboración de distributivos académicos para conocimiento de las autoridades académicas.</t>
  </si>
  <si>
    <r>
      <rPr>
        <b/>
        <sz val="9"/>
        <color rgb="FF000000"/>
        <rFont val="Century Schoolbook"/>
        <family val="1"/>
      </rPr>
      <t>1.-</t>
    </r>
    <r>
      <rPr>
        <sz val="10"/>
        <color rgb="FF000000"/>
        <rFont val="Arial Narrow"/>
        <family val="2"/>
      </rPr>
      <t xml:space="preserve"> Socializar las Directrices para elaborar distributivo.
</t>
    </r>
    <r>
      <rPr>
        <b/>
        <sz val="9"/>
        <color rgb="FF000000"/>
        <rFont val="Century Schoolbook"/>
        <family val="1"/>
      </rPr>
      <t>2.-</t>
    </r>
    <r>
      <rPr>
        <sz val="10"/>
        <color rgb="FF000000"/>
        <rFont val="Arial Narrow"/>
        <family val="2"/>
      </rPr>
      <t xml:space="preserve"> Solicitar al Vicerrectora tramite regular para aprobar de directrices para elaborar distributivo.</t>
    </r>
  </si>
  <si>
    <r>
      <rPr>
        <b/>
        <sz val="9"/>
        <color rgb="FF000000"/>
        <rFont val="Century Schoolbook"/>
        <family val="1"/>
      </rPr>
      <t>1.-</t>
    </r>
    <r>
      <rPr>
        <sz val="10"/>
        <color rgb="FF000000"/>
        <rFont val="Arial Narrow"/>
        <family val="2"/>
      </rPr>
      <t xml:space="preserve"> Resolución de aprobación de Directrices para la elaboración de distributivos.
</t>
    </r>
    <r>
      <rPr>
        <b/>
        <sz val="9"/>
        <color rgb="FF000000"/>
        <rFont val="Century Schoolbook"/>
        <family val="1"/>
      </rPr>
      <t>2.-</t>
    </r>
    <r>
      <rPr>
        <sz val="10"/>
        <color rgb="FF000000"/>
        <rFont val="Arial Narrow"/>
        <family val="2"/>
      </rPr>
      <t xml:space="preserve"> Resolución de aprobación de Distributivos.</t>
    </r>
  </si>
  <si>
    <r>
      <rPr>
        <b/>
        <sz val="9"/>
        <color rgb="FF000000"/>
        <rFont val="Century Schoolbook"/>
        <family val="1"/>
      </rPr>
      <t>4.-</t>
    </r>
    <r>
      <rPr>
        <sz val="10"/>
        <color rgb="FF000000"/>
        <rFont val="Arial Narrow"/>
        <family val="2"/>
      </rPr>
      <t xml:space="preserve"> Planificar el proceso de Evaluación integral del desempeño docente.</t>
    </r>
  </si>
  <si>
    <t>N° de Cronogramas planificados para el proceso de evaluación integral desempeño docente y sus actualizaciones.</t>
  </si>
  <si>
    <r>
      <rPr>
        <b/>
        <sz val="9"/>
        <color rgb="FF000000"/>
        <rFont val="Century Schoolbook"/>
        <family val="1"/>
      </rPr>
      <t>1.-</t>
    </r>
    <r>
      <rPr>
        <sz val="10"/>
        <color rgb="FF000000"/>
        <rFont val="Arial Narrow"/>
        <family val="2"/>
      </rPr>
      <t xml:space="preserve"> Solicitar al Vicerrectorado tramite regular para aprobar de cronograma.
</t>
    </r>
    <r>
      <rPr>
        <b/>
        <sz val="9"/>
        <color rgb="FF000000"/>
        <rFont val="Century Schoolbook"/>
        <family val="1"/>
      </rPr>
      <t>2.-</t>
    </r>
    <r>
      <rPr>
        <sz val="10"/>
        <color rgb="FF000000"/>
        <rFont val="Arial Narrow"/>
        <family val="2"/>
      </rPr>
      <t xml:space="preserve"> Seguimiento del proceso de Evaluación docente.</t>
    </r>
  </si>
  <si>
    <r>
      <rPr>
        <b/>
        <sz val="9"/>
        <color rgb="FF000000"/>
        <rFont val="Century Schoolbook"/>
        <family val="1"/>
      </rPr>
      <t>1.-</t>
    </r>
    <r>
      <rPr>
        <sz val="10"/>
        <color rgb="FF000000"/>
        <rFont val="Arial Narrow"/>
        <family val="2"/>
      </rPr>
      <t xml:space="preserve"> Resoluciones de aprobación de cronogramas.
</t>
    </r>
    <r>
      <rPr>
        <b/>
        <sz val="9"/>
        <color rgb="FF000000"/>
        <rFont val="Century Schoolbook"/>
        <family val="1"/>
      </rPr>
      <t>2.-</t>
    </r>
    <r>
      <rPr>
        <sz val="10"/>
        <color rgb="FF000000"/>
        <rFont val="Arial Narrow"/>
        <family val="2"/>
      </rPr>
      <t xml:space="preserve"> Correos electrónicos del Seguimiento de la Evaluación Docente.</t>
    </r>
  </si>
  <si>
    <r>
      <rPr>
        <b/>
        <sz val="9"/>
        <color rgb="FF000000"/>
        <rFont val="Century Schoolbook"/>
        <family val="1"/>
      </rPr>
      <t>5.-</t>
    </r>
    <r>
      <rPr>
        <sz val="10"/>
        <color rgb="FF000000"/>
        <rFont val="Arial Narrow"/>
        <family val="2"/>
      </rPr>
      <t xml:space="preserve"> Actualizar la Normativa académica institucional.</t>
    </r>
  </si>
  <si>
    <t>Normativa académica institucional actualizada.</t>
  </si>
  <si>
    <t>N° de gestiones para reformas de normativas.</t>
  </si>
  <si>
    <r>
      <rPr>
        <b/>
        <sz val="9"/>
        <color rgb="FF000000"/>
        <rFont val="Century Schoolbook"/>
        <family val="1"/>
      </rPr>
      <t>1.-</t>
    </r>
    <r>
      <rPr>
        <sz val="10"/>
        <color rgb="FF000000"/>
        <rFont val="Arial Narrow"/>
        <family val="2"/>
      </rPr>
      <t xml:space="preserve"> Elaborar oficio solicitando reforma de la normativa.
</t>
    </r>
    <r>
      <rPr>
        <b/>
        <sz val="9"/>
        <color rgb="FF000000"/>
        <rFont val="Century Schoolbook"/>
        <family val="1"/>
      </rPr>
      <t>2.-</t>
    </r>
    <r>
      <rPr>
        <sz val="10"/>
        <color rgb="FF000000"/>
        <rFont val="Arial Narrow"/>
        <family val="2"/>
      </rPr>
      <t xml:space="preserve"> Asistir a las reuniones convocadas por la comisión.
</t>
    </r>
    <r>
      <rPr>
        <b/>
        <sz val="9"/>
        <color rgb="FF000000"/>
        <rFont val="Century Schoolbook"/>
        <family val="1"/>
      </rPr>
      <t>3.-</t>
    </r>
    <r>
      <rPr>
        <sz val="10"/>
        <color rgb="FF000000"/>
        <rFont val="Arial Narrow"/>
        <family val="2"/>
      </rPr>
      <t xml:space="preserve"> Socializar normativa con el personal académico.</t>
    </r>
  </si>
  <si>
    <r>
      <rPr>
        <b/>
        <sz val="9"/>
        <color rgb="FF000000"/>
        <rFont val="Century Schoolbook"/>
        <family val="1"/>
      </rPr>
      <t>1.-</t>
    </r>
    <r>
      <rPr>
        <sz val="10"/>
        <color rgb="FF000000"/>
        <rFont val="Arial Narrow"/>
        <family val="2"/>
      </rPr>
      <t xml:space="preserve"> Resoluciones de aprobaciones de normativas reformadas.
</t>
    </r>
    <r>
      <rPr>
        <b/>
        <sz val="9"/>
        <color rgb="FF000000"/>
        <rFont val="Century Schoolbook"/>
        <family val="1"/>
      </rPr>
      <t>2.-</t>
    </r>
    <r>
      <rPr>
        <sz val="10"/>
        <color rgb="FF000000"/>
        <rFont val="Arial Narrow"/>
        <family val="2"/>
      </rPr>
      <t xml:space="preserve"> Registro de asistencia a las reuniones convocadas por la comisión.</t>
    </r>
  </si>
  <si>
    <t>* Gisela León,
  Directora Académica
* Franklin Conza,
  Jefe de la Unidad de Gestión, Mejoramiento, Evaluación Académica y Titulación</t>
  </si>
  <si>
    <r>
      <rPr>
        <b/>
        <sz val="9"/>
        <color rgb="FF000000"/>
        <rFont val="Century Schoolbook"/>
        <family val="1"/>
      </rPr>
      <t>6.-</t>
    </r>
    <r>
      <rPr>
        <sz val="10"/>
        <color rgb="FF000000"/>
        <rFont val="Arial Narrow"/>
        <family val="2"/>
      </rPr>
      <t xml:space="preserve"> Gestionar la ejecución del Plan de Perfeccionamiento Académico.</t>
    </r>
  </si>
  <si>
    <t>Actividades de gestión del Plan de Perfeccionamiento Académico ejecutadas.</t>
  </si>
  <si>
    <t>N° de acuerdos de la Comisión del Plan de Perfeccionamiento Académico ejecutados.</t>
  </si>
  <si>
    <r>
      <rPr>
        <b/>
        <sz val="9"/>
        <color rgb="FF000000"/>
        <rFont val="Century Schoolbook"/>
        <family val="1"/>
      </rPr>
      <t>1.-</t>
    </r>
    <r>
      <rPr>
        <sz val="10"/>
        <color rgb="FF000000"/>
        <rFont val="Arial Narrow"/>
        <family val="2"/>
      </rPr>
      <t xml:space="preserve"> Solicitar a Vicerrectorado Académico trámite regular par aprobación del Plan, presupuesto y cronograma.
</t>
    </r>
    <r>
      <rPr>
        <b/>
        <sz val="9"/>
        <color rgb="FF000000"/>
        <rFont val="Century Schoolbook"/>
        <family val="1"/>
      </rPr>
      <t>2.-</t>
    </r>
    <r>
      <rPr>
        <sz val="10"/>
        <color rgb="FF000000"/>
        <rFont val="Arial Narrow"/>
        <family val="2"/>
      </rPr>
      <t xml:space="preserve"> Informar a Vicerrectorado Académico a través de un informe técnico pro cada edición sobre el cumplimiento de la planificación de los cursos.</t>
    </r>
  </si>
  <si>
    <r>
      <rPr>
        <b/>
        <sz val="9"/>
        <color rgb="FF000000"/>
        <rFont val="Century Schoolbook"/>
        <family val="1"/>
      </rPr>
      <t>1.-</t>
    </r>
    <r>
      <rPr>
        <sz val="10"/>
        <color rgb="FF000000"/>
        <rFont val="Arial Narrow"/>
        <family val="2"/>
      </rPr>
      <t xml:space="preserve"> Resoluciones de Consejo Universitario de aprobación del Plan de perfeccionamiento de conformidad a los acuerdos.
</t>
    </r>
    <r>
      <rPr>
        <b/>
        <sz val="9"/>
        <color rgb="FF000000"/>
        <rFont val="Century Schoolbook"/>
        <family val="1"/>
      </rPr>
      <t>2.-</t>
    </r>
    <r>
      <rPr>
        <sz val="10"/>
        <color rgb="FF000000"/>
        <rFont val="Arial Narrow"/>
        <family val="2"/>
      </rPr>
      <t xml:space="preserve"> Informes técnicos con sus anexos.</t>
    </r>
  </si>
  <si>
    <t>* Gisela León,
  Directora Académica
* Franklin Conza,
  Jefe de la Unidad de Gestión, Mejoramiento, Evaluación Académica y Titulación
* Kyra Ramírez,
  Supervisoras de la Unidad de Gestión, Mejoramiento, Evaluación</t>
  </si>
  <si>
    <t>MOUSE</t>
  </si>
  <si>
    <r>
      <rPr>
        <b/>
        <sz val="9"/>
        <color rgb="FF000000"/>
        <rFont val="Century Schoolbook"/>
        <family val="1"/>
      </rPr>
      <t>7.-</t>
    </r>
    <r>
      <rPr>
        <sz val="10"/>
        <color rgb="FF000000"/>
        <rFont val="Arial Narrow"/>
        <family val="2"/>
      </rPr>
      <t xml:space="preserve"> Presentar la Planificación Operativa Anual y Evaluación de la Planificación Operativa Anual.</t>
    </r>
  </si>
  <si>
    <t>N° de Plan Operativo y Matrices de autoevaluación presentados.</t>
  </si>
  <si>
    <r>
      <rPr>
        <b/>
        <sz val="9"/>
        <color rgb="FF000000"/>
        <rFont val="Century Schoolbook"/>
        <family val="1"/>
      </rPr>
      <t>1.-</t>
    </r>
    <r>
      <rPr>
        <sz val="10"/>
        <color rgb="FF000000"/>
        <rFont val="Arial Narrow"/>
        <family val="2"/>
      </rPr>
      <t xml:space="preserve"> Elaborar el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Elaborar oficio remitiendo 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Elaborar la Evaluación del POA </t>
    </r>
    <r>
      <rPr>
        <sz val="10"/>
        <color rgb="FF000000"/>
        <rFont val="Century Schoolbook"/>
        <family val="1"/>
      </rPr>
      <t>2022.</t>
    </r>
  </si>
  <si>
    <r>
      <rPr>
        <b/>
        <sz val="9"/>
        <color rgb="FF000000"/>
        <rFont val="Century Schoolbook"/>
        <family val="1"/>
      </rPr>
      <t>1.-</t>
    </r>
    <r>
      <rPr>
        <sz val="10"/>
        <color rgb="FF000000"/>
        <rFont val="Arial Narrow"/>
        <family val="2"/>
      </rPr>
      <t xml:space="preserve"> Plan Operativo Anual.
</t>
    </r>
    <r>
      <rPr>
        <b/>
        <sz val="9"/>
        <color rgb="FF000000"/>
        <rFont val="Century Schoolbook"/>
        <family val="1"/>
      </rPr>
      <t>2.-</t>
    </r>
    <r>
      <rPr>
        <sz val="10"/>
        <color rgb="FF000000"/>
        <rFont val="Arial Narrow"/>
        <family val="2"/>
      </rPr>
      <t xml:space="preserve"> Evaluación del primer semestre del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Evaluación del segundo semestre del Plan Operativo Anual </t>
    </r>
    <r>
      <rPr>
        <sz val="10"/>
        <color rgb="FF000000"/>
        <rFont val="Century Schoolbook"/>
        <family val="1"/>
      </rPr>
      <t>2022.</t>
    </r>
  </si>
  <si>
    <r>
      <rPr>
        <b/>
        <sz val="9"/>
        <color rgb="FF000000"/>
        <rFont val="Century Schoolbook"/>
        <family val="1"/>
      </rPr>
      <t>8.-</t>
    </r>
    <r>
      <rPr>
        <sz val="10"/>
        <color rgb="FF000000"/>
        <rFont val="Arial Narrow"/>
        <family val="2"/>
      </rPr>
      <t xml:space="preserve"> Organizar el Archivo de Gestión.</t>
    </r>
  </si>
  <si>
    <t>N° de documentos registrados en el inventario documental.</t>
  </si>
  <si>
    <r>
      <rPr>
        <b/>
        <sz val="9"/>
        <color rgb="FF000000"/>
        <rFont val="Century Schoolbook"/>
        <family val="1"/>
      </rPr>
      <t>1.-</t>
    </r>
    <r>
      <rPr>
        <sz val="10"/>
        <color rgb="FF000000"/>
        <rFont val="Arial Narrow"/>
        <family val="2"/>
      </rPr>
      <t xml:space="preserve"> Archivar los documentos que se reciben y se envían.</t>
    </r>
  </si>
  <si>
    <r>
      <rPr>
        <b/>
        <sz val="9"/>
        <color rgb="FF000000"/>
        <rFont val="Century Schoolbook"/>
        <family val="1"/>
      </rPr>
      <t>1.-</t>
    </r>
    <r>
      <rPr>
        <sz val="10"/>
        <color rgb="FFFF0000"/>
        <rFont val="Arial Narrow"/>
        <family val="2"/>
      </rPr>
      <t xml:space="preserve"> </t>
    </r>
    <r>
      <rPr>
        <sz val="10"/>
        <color rgb="FF000000"/>
        <rFont val="Arial Narrow"/>
        <family val="2"/>
      </rPr>
      <t>Inventario</t>
    </r>
    <r>
      <rPr>
        <sz val="10"/>
        <color rgb="FFFF0000"/>
        <rFont val="Arial Narrow"/>
        <family val="2"/>
      </rPr>
      <t xml:space="preserve"> </t>
    </r>
    <r>
      <rPr>
        <sz val="10"/>
        <color rgb="FF000000"/>
        <rFont val="Arial Narrow"/>
        <family val="2"/>
      </rPr>
      <t>documental.</t>
    </r>
  </si>
  <si>
    <t>* Jaqueline Valarezo,
  Supervisora de la Unidad de Gestión, Mejoramiento, Evaluación Académica
* Kira Ramírez,
  Supervisora de la Unidad de Gestión, Mejoramiento, Evaluación Académica</t>
  </si>
  <si>
    <t>BIBLIOTECA GENERAL</t>
  </si>
  <si>
    <t>1. Mantener un enfoque en las necesidades educativas de los estudiantes.</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</si>
  <si>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Coordinar el Sistema de Biblioteca.</t>
    </r>
  </si>
  <si>
    <t>Sistema de Biblioteca coordinado.</t>
  </si>
  <si>
    <t xml:space="preserve">N° de actividades ejecutadas.
</t>
  </si>
  <si>
    <r>
      <rPr>
        <b/>
        <sz val="9"/>
        <color rgb="FF000000"/>
        <rFont val="Century Schoolbook"/>
        <family val="1"/>
      </rPr>
      <t>1.-</t>
    </r>
    <r>
      <rPr>
        <sz val="10"/>
        <color rgb="FF000000"/>
        <rFont val="Arial Narrow"/>
        <family val="2"/>
      </rPr>
      <t xml:space="preserve"> Coordinar los procesos técnicos bibliotecarios, identificar los problemas presentados y proponer acciones de mejora.
</t>
    </r>
    <r>
      <rPr>
        <b/>
        <sz val="9"/>
        <color rgb="FF000000"/>
        <rFont val="Century Schoolbook"/>
        <family val="1"/>
      </rPr>
      <t>2.-</t>
    </r>
    <r>
      <rPr>
        <sz val="10"/>
        <color rgb="FF000000"/>
        <rFont val="Arial Narrow"/>
        <family val="2"/>
      </rPr>
      <t xml:space="preserve"> Coordinar la adquisición de libros por biblioteca.
</t>
    </r>
    <r>
      <rPr>
        <b/>
        <sz val="9"/>
        <color rgb="FF000000"/>
        <rFont val="Century Schoolbook"/>
        <family val="1"/>
      </rPr>
      <t>3.-</t>
    </r>
    <r>
      <rPr>
        <sz val="10"/>
        <color rgb="FF000000"/>
        <rFont val="Arial Narrow"/>
        <family val="2"/>
      </rPr>
      <t xml:space="preserve"> Revisar y corregir los proceso de adquisición de libros por biblioteca.
</t>
    </r>
    <r>
      <rPr>
        <b/>
        <sz val="9"/>
        <color rgb="FF000000"/>
        <rFont val="Century Schoolbook"/>
        <family val="1"/>
      </rPr>
      <t>4.-</t>
    </r>
    <r>
      <rPr>
        <sz val="10"/>
        <color rgb="FF000000"/>
        <rFont val="Arial Narrow"/>
        <family val="2"/>
      </rPr>
      <t xml:space="preserve"> Coordinar y aprobar el proceso de automatización del Sistema de Bibliotecas.
</t>
    </r>
    <r>
      <rPr>
        <b/>
        <sz val="9"/>
        <color rgb="FF000000"/>
        <rFont val="Century Schoolbook"/>
        <family val="1"/>
      </rPr>
      <t>5.-</t>
    </r>
    <r>
      <rPr>
        <sz val="10"/>
        <color rgb="FF000000"/>
        <rFont val="Arial Narrow"/>
        <family val="2"/>
      </rPr>
      <t xml:space="preserve"> Coordinar el proceso de promoción de los servicios y recursos de información.
</t>
    </r>
    <r>
      <rPr>
        <b/>
        <sz val="9"/>
        <color rgb="FF000000"/>
        <rFont val="Century Schoolbook"/>
        <family val="1"/>
      </rPr>
      <t>6.-</t>
    </r>
    <r>
      <rPr>
        <sz val="10"/>
        <color rgb="FF000000"/>
        <rFont val="Arial Narrow"/>
        <family val="2"/>
      </rPr>
      <t xml:space="preserve"> Aplicar acciones correctivas según cumplimiento de las metas planificadas.</t>
    </r>
  </si>
  <si>
    <r>
      <rPr>
        <b/>
        <sz val="9"/>
        <color rgb="FF000000"/>
        <rFont val="Century Schoolbook"/>
        <family val="1"/>
      </rPr>
      <t>1.-</t>
    </r>
    <r>
      <rPr>
        <sz val="10"/>
        <color rgb="FF000000"/>
        <rFont val="Arial Narrow"/>
        <family val="2"/>
      </rPr>
      <t xml:space="preserve"> Reportes consolidados del estado del sistema de biblioteca.</t>
    </r>
  </si>
  <si>
    <t>* Belkis Pérez García,
  Jefe de Biblioteca</t>
  </si>
  <si>
    <r>
      <rPr>
        <b/>
        <sz val="9"/>
        <color rgb="FF000000"/>
        <rFont val="Century Schoolbook"/>
        <family val="1"/>
      </rPr>
      <t>2.-</t>
    </r>
    <r>
      <rPr>
        <sz val="10"/>
        <color rgb="FF000000"/>
        <rFont val="Arial Narrow"/>
        <family val="2"/>
      </rPr>
      <t xml:space="preserve"> Promocionar alerta informativa de biblioteca.</t>
    </r>
  </si>
  <si>
    <t>Alerta informativa de biblioteca promocionada.</t>
  </si>
  <si>
    <t>N° de alertas informativas promocionadas.</t>
  </si>
  <si>
    <r>
      <rPr>
        <b/>
        <sz val="9"/>
        <color rgb="FF000000"/>
        <rFont val="Century Schoolbook"/>
        <family val="1"/>
      </rPr>
      <t>1.-</t>
    </r>
    <r>
      <rPr>
        <sz val="10"/>
        <color rgb="FF000000"/>
        <rFont val="Arial Narrow"/>
        <family val="2"/>
      </rPr>
      <t xml:space="preserve"> Identificar necesidades informativas por carreras.
</t>
    </r>
    <r>
      <rPr>
        <b/>
        <sz val="9"/>
        <color rgb="FF000000"/>
        <rFont val="Century Schoolbook"/>
        <family val="1"/>
      </rPr>
      <t>2.-</t>
    </r>
    <r>
      <rPr>
        <sz val="10"/>
        <color rgb="FF000000"/>
        <rFont val="Arial Narrow"/>
        <family val="2"/>
      </rPr>
      <t xml:space="preserve"> Generar estudios de DSI para los docentes, a través del Sistema PMB.
</t>
    </r>
    <r>
      <rPr>
        <b/>
        <sz val="9"/>
        <color rgb="FF000000"/>
        <rFont val="Century Schoolbook"/>
        <family val="1"/>
      </rPr>
      <t>3.-</t>
    </r>
    <r>
      <rPr>
        <sz val="10"/>
        <color rgb="FF000000"/>
        <rFont val="Arial Narrow"/>
        <family val="2"/>
      </rPr>
      <t xml:space="preserve"> Elaborar Boletines según resultados de la DSI.
</t>
    </r>
    <r>
      <rPr>
        <b/>
        <sz val="9"/>
        <color rgb="FF000000"/>
        <rFont val="Century Schoolbook"/>
        <family val="1"/>
      </rPr>
      <t>4.-</t>
    </r>
    <r>
      <rPr>
        <sz val="10"/>
        <color rgb="FF000000"/>
        <rFont val="Arial Narrow"/>
        <family val="2"/>
      </rPr>
      <t xml:space="preserve"> Promocionar los Boletines en el Portal Web del Sistema de Bibliotecas.</t>
    </r>
  </si>
  <si>
    <r>
      <rPr>
        <b/>
        <sz val="9"/>
        <color rgb="FF000000"/>
        <rFont val="Century Schoolbook"/>
        <family val="1"/>
      </rPr>
      <t>1.-</t>
    </r>
    <r>
      <rPr>
        <sz val="10"/>
        <color rgb="FF000000"/>
        <rFont val="Arial Narrow"/>
        <family val="2"/>
      </rPr>
      <t xml:space="preserve"> Boletines informativos.</t>
    </r>
  </si>
  <si>
    <t>* Belkis Pérez García,
  Jefe de Biblioteca
* Dixa Barreto Illescas,
  Bibliotecario
* Jazmany Alvarado Romero,
  Bibliotecario
* Hermel Ruiz Granda,
  Bibliotecario
* Claudia Cunalata Cabrera,
  Bibliotecaria
* Mercy Peralta León,
  Bibliotecaria
* Pilar Sánchez Carrión,
  Bibliotecaria
* Fidel Sánchez Guevara,
  Bibliotecario</t>
  </si>
  <si>
    <r>
      <rPr>
        <b/>
        <sz val="9"/>
        <color rgb="FF000000"/>
        <rFont val="Century Schoolbook"/>
        <family val="1"/>
      </rPr>
      <t>3.-</t>
    </r>
    <r>
      <rPr>
        <sz val="10"/>
        <color rgb="FF000000"/>
        <rFont val="Arial Narrow"/>
        <family val="2"/>
      </rPr>
      <t xml:space="preserve"> Administrar el Portal web del Sistema de Biblioteca.</t>
    </r>
  </si>
  <si>
    <t>Portal web del Sistema de Biblioteca Administrado.</t>
  </si>
  <si>
    <t>N° de Acciones ejecutadas para la actualización del Portal web del Sistema de Biblioteca.</t>
  </si>
  <si>
    <r>
      <rPr>
        <b/>
        <sz val="9"/>
        <color rgb="FF000000"/>
        <rFont val="Century Schoolbook"/>
        <family val="1"/>
      </rPr>
      <t>1.-</t>
    </r>
    <r>
      <rPr>
        <sz val="10"/>
        <color rgb="FF000000"/>
        <rFont val="Arial Narrow"/>
        <family val="2"/>
      </rPr>
      <t xml:space="preserve"> Revisar y actualizar el servidor web.
</t>
    </r>
    <r>
      <rPr>
        <b/>
        <sz val="9"/>
        <color rgb="FF000000"/>
        <rFont val="Century Schoolbook"/>
        <family val="1"/>
      </rPr>
      <t>2.-</t>
    </r>
    <r>
      <rPr>
        <sz val="10"/>
        <color rgb="FF000000"/>
        <rFont val="Arial Narrow"/>
        <family val="2"/>
      </rPr>
      <t xml:space="preserve"> Respaldar la bases de datos.
</t>
    </r>
    <r>
      <rPr>
        <b/>
        <sz val="9"/>
        <color rgb="FF000000"/>
        <rFont val="Century Schoolbook"/>
        <family val="1"/>
      </rPr>
      <t>3.-</t>
    </r>
    <r>
      <rPr>
        <sz val="10"/>
        <color rgb="FF000000"/>
        <rFont val="Arial Narrow"/>
        <family val="2"/>
      </rPr>
      <t xml:space="preserve"> Publicar noticias.
</t>
    </r>
    <r>
      <rPr>
        <b/>
        <sz val="9"/>
        <color rgb="FF000000"/>
        <rFont val="Century Schoolbook"/>
        <family val="1"/>
      </rPr>
      <t>4.-</t>
    </r>
    <r>
      <rPr>
        <sz val="10"/>
        <color rgb="FF000000"/>
        <rFont val="Arial Narrow"/>
        <family val="2"/>
      </rPr>
      <t xml:space="preserve"> Actualizar servicios bibliotecarios insertado en el Portal Web.
</t>
    </r>
    <r>
      <rPr>
        <b/>
        <sz val="9"/>
        <color rgb="FF000000"/>
        <rFont val="Century Schoolbook"/>
        <family val="1"/>
      </rPr>
      <t>5.-</t>
    </r>
    <r>
      <rPr>
        <sz val="10"/>
        <color rgb="FF000000"/>
        <rFont val="Arial Narrow"/>
        <family val="2"/>
      </rPr>
      <t xml:space="preserve"> Publicar información de los servicios bibliotecarios.</t>
    </r>
  </si>
  <si>
    <r>
      <rPr>
        <b/>
        <sz val="9"/>
        <color rgb="FF000000"/>
        <rFont val="Century Schoolbook"/>
        <family val="1"/>
      </rPr>
      <t>1.-</t>
    </r>
    <r>
      <rPr>
        <sz val="10"/>
        <color rgb="FF000000"/>
        <rFont val="Arial Narrow"/>
        <family val="2"/>
      </rPr>
      <t xml:space="preserve"> Reportes de actualizaciones del Portal Web.
</t>
    </r>
    <r>
      <rPr>
        <b/>
        <sz val="9"/>
        <color rgb="FF000000"/>
        <rFont val="Century Schoolbook"/>
        <family val="1"/>
      </rPr>
      <t>2.-</t>
    </r>
    <r>
      <rPr>
        <sz val="10"/>
        <color rgb="FF000000"/>
        <rFont val="Arial Narrow"/>
        <family val="2"/>
      </rPr>
      <t xml:space="preserve"> Reporte de publicaciones en el Portal Web.</t>
    </r>
  </si>
  <si>
    <t>* Belkis Pérez García,
  Jefe de Biblioteca
* Jazmany Alvarado Romero,
  Bibliotecario</t>
  </si>
  <si>
    <t>_4_Competitividad_de_la_investigación_e_innovación_universitaria.</t>
  </si>
  <si>
    <t>7. Impulsar la producción científica - académica derivada de la investigación formativa, para asegurar la participación masiva de la comunidad estudiantil en la generación de conocimiento.</t>
  </si>
  <si>
    <r>
      <rPr>
        <b/>
        <sz val="9"/>
        <color rgb="FF000000"/>
        <rFont val="Century Schoolbook"/>
        <family val="1"/>
      </rPr>
      <t>4.-</t>
    </r>
    <r>
      <rPr>
        <sz val="10"/>
        <color rgb="FF000000"/>
        <rFont val="Arial Narrow"/>
        <family val="2"/>
      </rPr>
      <t xml:space="preserve"> Administrar el Repositorio digital Académico y Científico.</t>
    </r>
  </si>
  <si>
    <t>Repositorio digital Académico y Científico administrado.</t>
  </si>
  <si>
    <t>N° de trabajos de titulación ingresados al Repositorio y actualizaciones realizadas.</t>
  </si>
  <si>
    <r>
      <rPr>
        <b/>
        <sz val="9"/>
        <color rgb="FF000000"/>
        <rFont val="Century Schoolbook"/>
        <family val="1"/>
      </rPr>
      <t>1.-</t>
    </r>
    <r>
      <rPr>
        <sz val="10"/>
        <color rgb="FF000000"/>
        <rFont val="Arial Narrow"/>
        <family val="2"/>
      </rPr>
      <t xml:space="preserve"> Revisar el Sistema de Titulación para seleccionar los documentos que se van a ingresar al Repositorio.
</t>
    </r>
    <r>
      <rPr>
        <b/>
        <sz val="9"/>
        <color rgb="FF000000"/>
        <rFont val="Century Schoolbook"/>
        <family val="1"/>
      </rPr>
      <t>2.-</t>
    </r>
    <r>
      <rPr>
        <sz val="10"/>
        <color rgb="FF000000"/>
        <rFont val="Arial Narrow"/>
        <family val="2"/>
      </rPr>
      <t xml:space="preserve"> Ingresar los documentos al Repositorio según tipología y formato.
</t>
    </r>
    <r>
      <rPr>
        <b/>
        <sz val="9"/>
        <color rgb="FF000000"/>
        <rFont val="Century Schoolbook"/>
        <family val="1"/>
      </rPr>
      <t>3.-</t>
    </r>
    <r>
      <rPr>
        <sz val="10"/>
        <color rgb="FF000000"/>
        <rFont val="Arial Narrow"/>
        <family val="2"/>
      </rPr>
      <t xml:space="preserve"> Normalizar las palabras claves y los nombres de los autores.
</t>
    </r>
    <r>
      <rPr>
        <b/>
        <sz val="9"/>
        <color rgb="FF000000"/>
        <rFont val="Century Schoolbook"/>
        <family val="1"/>
      </rPr>
      <t>4.-</t>
    </r>
    <r>
      <rPr>
        <sz val="10"/>
        <color rgb="FF000000"/>
        <rFont val="Arial Narrow"/>
        <family val="2"/>
      </rPr>
      <t xml:space="preserve"> Actualizar el Repositorio según estándares nacionales e internacionales.</t>
    </r>
  </si>
  <si>
    <r>
      <rPr>
        <b/>
        <sz val="9"/>
        <color rgb="FF000000"/>
        <rFont val="Century Schoolbook"/>
        <family val="1"/>
      </rPr>
      <t>1.-</t>
    </r>
    <r>
      <rPr>
        <sz val="10"/>
        <color rgb="FF000000"/>
        <rFont val="Arial Narrow"/>
        <family val="2"/>
      </rPr>
      <t xml:space="preserve"> Reportes de ingreso de información y actualización del Repositorio Digital.</t>
    </r>
  </si>
  <si>
    <r>
      <rPr>
        <b/>
        <sz val="9"/>
        <color rgb="FF000000"/>
        <rFont val="Century Schoolbook"/>
        <family val="1"/>
      </rPr>
      <t>5.-</t>
    </r>
    <r>
      <rPr>
        <sz val="10"/>
        <color rgb="FF000000"/>
        <rFont val="Arial Narrow"/>
        <family val="2"/>
      </rPr>
      <t xml:space="preserve"> Actualizar el Catálogo en línea.</t>
    </r>
  </si>
  <si>
    <t>Catálogo en línea actualizado.</t>
  </si>
  <si>
    <t>N° de actividades realizadas para la actualización del Catálogo en línea.</t>
  </si>
  <si>
    <r>
      <rPr>
        <b/>
        <sz val="9"/>
        <color rgb="FF000000"/>
        <rFont val="Century Schoolbook"/>
        <family val="1"/>
      </rPr>
      <t>1.-</t>
    </r>
    <r>
      <rPr>
        <sz val="10"/>
        <color rgb="FF000000"/>
        <rFont val="Arial Narrow"/>
        <family val="2"/>
      </rPr>
      <t xml:space="preserve"> Actualizar catálogo en línea con los últimos libros ingresados al Sistema Integral de Gestión de Biblioteca "PMB".</t>
    </r>
  </si>
  <si>
    <r>
      <rPr>
        <b/>
        <sz val="9"/>
        <color rgb="FF000000"/>
        <rFont val="Century Schoolbook"/>
        <family val="1"/>
      </rPr>
      <t>1.-</t>
    </r>
    <r>
      <rPr>
        <sz val="10"/>
        <color rgb="FF000000"/>
        <rFont val="Arial Narrow"/>
        <family val="2"/>
      </rPr>
      <t xml:space="preserve"> Reporte del catálogo en línea actualizado.</t>
    </r>
  </si>
  <si>
    <r>
      <rPr>
        <b/>
        <sz val="9"/>
        <color rgb="FF000000"/>
        <rFont val="Century Schoolbook"/>
        <family val="1"/>
      </rPr>
      <t>6.-</t>
    </r>
    <r>
      <rPr>
        <sz val="10"/>
        <color rgb="FF000000"/>
        <rFont val="Arial Narrow"/>
        <family val="2"/>
      </rPr>
      <t xml:space="preserve"> Clasificar, catalogar, Indizar y habilitar las colecciones bibliográficas.</t>
    </r>
  </si>
  <si>
    <t>Colecciones bibliográficas clasificadas, catalogadas, indizadas y habilitadas.</t>
  </si>
  <si>
    <t>N° de documentos clasificados, catalogados, indizados y habilitados.</t>
  </si>
  <si>
    <r>
      <rPr>
        <b/>
        <sz val="9"/>
        <color rgb="FF000000"/>
        <rFont val="Century Schoolbook"/>
        <family val="1"/>
      </rPr>
      <t>1.-</t>
    </r>
    <r>
      <rPr>
        <sz val="10"/>
        <color rgb="FF000000"/>
        <rFont val="Arial Narrow"/>
        <family val="2"/>
      </rPr>
      <t xml:space="preserve"> Recibir los libros adquiridos por compra o donación.
</t>
    </r>
    <r>
      <rPr>
        <b/>
        <sz val="9"/>
        <color rgb="FF000000"/>
        <rFont val="Century Schoolbook"/>
        <family val="1"/>
      </rPr>
      <t>2.-</t>
    </r>
    <r>
      <rPr>
        <sz val="10"/>
        <color rgb="FF000000"/>
        <rFont val="Arial Narrow"/>
        <family val="2"/>
      </rPr>
      <t xml:space="preserve"> Realizar la clasificación según el Sistema de Clasificación "Dewey".
</t>
    </r>
    <r>
      <rPr>
        <b/>
        <sz val="9"/>
        <color rgb="FF000000"/>
        <rFont val="Century Schoolbook"/>
        <family val="1"/>
      </rPr>
      <t>3.-</t>
    </r>
    <r>
      <rPr>
        <sz val="10"/>
        <color rgb="FF000000"/>
        <rFont val="Arial Narrow"/>
        <family val="2"/>
      </rPr>
      <t xml:space="preserve"> Realizar la catalogación según las Normas Angloamericanas.
</t>
    </r>
    <r>
      <rPr>
        <b/>
        <sz val="9"/>
        <color rgb="FF000000"/>
        <rFont val="Century Schoolbook"/>
        <family val="1"/>
      </rPr>
      <t>4.-</t>
    </r>
    <r>
      <rPr>
        <sz val="10"/>
        <color rgb="FF000000"/>
        <rFont val="Arial Narrow"/>
        <family val="2"/>
      </rPr>
      <t xml:space="preserve"> Realizar la indización con la consultas de Tesauros especializados.
</t>
    </r>
    <r>
      <rPr>
        <b/>
        <sz val="9"/>
        <color rgb="FF000000"/>
        <rFont val="Century Schoolbook"/>
        <family val="1"/>
      </rPr>
      <t>5.-</t>
    </r>
    <r>
      <rPr>
        <sz val="10"/>
        <color rgb="FF000000"/>
        <rFont val="Arial Narrow"/>
        <family val="2"/>
      </rPr>
      <t xml:space="preserve"> Realizar la habilitación física de los documentos.
</t>
    </r>
    <r>
      <rPr>
        <b/>
        <sz val="9"/>
        <color rgb="FF000000"/>
        <rFont val="Century Schoolbook"/>
        <family val="1"/>
      </rPr>
      <t>6.-</t>
    </r>
    <r>
      <rPr>
        <sz val="10"/>
        <color rgb="FF000000"/>
        <rFont val="Arial Narrow"/>
        <family val="2"/>
      </rPr>
      <t xml:space="preserve"> Ingresar los libros clasificados, catalogados e indizados al Sistema Integral de Gestión de Biblioteca "PMB".</t>
    </r>
  </si>
  <si>
    <r>
      <rPr>
        <b/>
        <sz val="9"/>
        <color rgb="FF000000"/>
        <rFont val="Century Schoolbook"/>
        <family val="1"/>
      </rPr>
      <t>1.-</t>
    </r>
    <r>
      <rPr>
        <sz val="10"/>
        <color rgb="FF000000"/>
        <rFont val="Arial Narrow"/>
        <family val="2"/>
      </rPr>
      <t xml:space="preserve"> Reporte de colecciones bibliográficos clasificadas, catalogadas, indizadas y habilitadas.</t>
    </r>
  </si>
  <si>
    <r>
      <rPr>
        <b/>
        <sz val="9"/>
        <color rgb="FF000000"/>
        <rFont val="Century Schoolbook"/>
        <family val="1"/>
      </rPr>
      <t>7.-</t>
    </r>
    <r>
      <rPr>
        <sz val="10"/>
        <color rgb="FF000000"/>
        <rFont val="Arial Narrow"/>
        <family val="2"/>
      </rPr>
      <t xml:space="preserve"> Prestar documentos bibliográficos.</t>
    </r>
  </si>
  <si>
    <t>Documentos bibliográficos prestados.</t>
  </si>
  <si>
    <t>N° de documentos prestados.</t>
  </si>
  <si>
    <r>
      <rPr>
        <b/>
        <sz val="9"/>
        <color rgb="FF000000"/>
        <rFont val="Century Schoolbook"/>
        <family val="1"/>
      </rPr>
      <t>1.-</t>
    </r>
    <r>
      <rPr>
        <sz val="10"/>
        <color rgb="FF000000"/>
        <rFont val="Arial Narrow"/>
        <family val="2"/>
      </rPr>
      <t xml:space="preserve"> Recibir solicitudes de libros y ejecutar su búsqueda en los estantes.
</t>
    </r>
    <r>
      <rPr>
        <b/>
        <sz val="9"/>
        <color rgb="FF000000"/>
        <rFont val="Century Schoolbook"/>
        <family val="1"/>
      </rPr>
      <t>2.-</t>
    </r>
    <r>
      <rPr>
        <sz val="10"/>
        <color rgb="FF000000"/>
        <rFont val="Arial Narrow"/>
        <family val="2"/>
      </rPr>
      <t xml:space="preserve"> Ayudar a los usuarios en la búsqueda y recuperación de la información en los libros.
</t>
    </r>
    <r>
      <rPr>
        <b/>
        <sz val="9"/>
        <color rgb="FF000000"/>
        <rFont val="Century Schoolbook"/>
        <family val="1"/>
      </rPr>
      <t>3.-</t>
    </r>
    <r>
      <rPr>
        <sz val="10"/>
        <color rgb="FF000000"/>
        <rFont val="Arial Narrow"/>
        <family val="2"/>
      </rPr>
      <t xml:space="preserve"> Realizar préstamo automatizados, a través del Sistema Integral de Gestión de Biblioteca "PMB".</t>
    </r>
  </si>
  <si>
    <r>
      <rPr>
        <b/>
        <sz val="9"/>
        <color rgb="FF000000"/>
        <rFont val="Century Schoolbook"/>
        <family val="1"/>
      </rPr>
      <t>1.-</t>
    </r>
    <r>
      <rPr>
        <sz val="10"/>
        <color rgb="FF000000"/>
        <rFont val="Arial Narrow"/>
        <family val="2"/>
      </rPr>
      <t xml:space="preserve"> Reporte de documentos bibliográficos prestados.</t>
    </r>
  </si>
  <si>
    <r>
      <rPr>
        <b/>
        <sz val="9"/>
        <color rgb="FF000000"/>
        <rFont val="Century Schoolbook"/>
        <family val="1"/>
      </rPr>
      <t>8.-</t>
    </r>
    <r>
      <rPr>
        <sz val="10"/>
        <color rgb="FF000000"/>
        <rFont val="Arial Narrow"/>
        <family val="2"/>
      </rPr>
      <t xml:space="preserve"> Formar usuarios en el uso de la información.</t>
    </r>
  </si>
  <si>
    <t>Usuarios formados en el uso de la información.</t>
  </si>
  <si>
    <t>N° de capacitaciones ejecutadas.</t>
  </si>
  <si>
    <r>
      <rPr>
        <b/>
        <sz val="9"/>
        <color rgb="FF000000"/>
        <rFont val="Century Schoolbook"/>
        <family val="1"/>
      </rPr>
      <t>1.-</t>
    </r>
    <r>
      <rPr>
        <sz val="10"/>
        <color rgb="FF000000"/>
        <rFont val="Arial Narrow"/>
        <family val="2"/>
      </rPr>
      <t xml:space="preserve"> Elaborar proyectos de capacitaciones para proveedores, docentes y estudiantes de postgrado.
</t>
    </r>
    <r>
      <rPr>
        <b/>
        <sz val="9"/>
        <color rgb="FF000000"/>
        <rFont val="Century Schoolbook"/>
        <family val="1"/>
      </rPr>
      <t>2.-</t>
    </r>
    <r>
      <rPr>
        <sz val="10"/>
        <color rgb="FF000000"/>
        <rFont val="Arial Narrow"/>
        <family val="2"/>
      </rPr>
      <t xml:space="preserve"> Recibir solicitudes para capacitaciones de pregrado y programar dichas capacitaciones.
</t>
    </r>
    <r>
      <rPr>
        <b/>
        <sz val="9"/>
        <color rgb="FF000000"/>
        <rFont val="Century Schoolbook"/>
        <family val="1"/>
      </rPr>
      <t>3.-</t>
    </r>
    <r>
      <rPr>
        <sz val="10"/>
        <color rgb="FF000000"/>
        <rFont val="Arial Narrow"/>
        <family val="2"/>
      </rPr>
      <t xml:space="preserve"> Realizar capacitaciones a docentes y estudiantes sobre el Uso y Acceso de los servicios bibliotecarios.</t>
    </r>
  </si>
  <si>
    <r>
      <rPr>
        <b/>
        <sz val="9"/>
        <color rgb="FF000000"/>
        <rFont val="Century Schoolbook"/>
        <family val="1"/>
      </rPr>
      <t>1.-</t>
    </r>
    <r>
      <rPr>
        <sz val="10"/>
        <color rgb="FF000000"/>
        <rFont val="Arial Narrow"/>
        <family val="2"/>
      </rPr>
      <t xml:space="preserve"> Reporte de usuarios formados en el uso de la información.</t>
    </r>
  </si>
  <si>
    <t>Disco externo</t>
  </si>
  <si>
    <t>Cámara web con micrófono</t>
  </si>
  <si>
    <t>Audífono</t>
  </si>
  <si>
    <r>
      <rPr>
        <b/>
        <sz val="9"/>
        <color rgb="FF000000"/>
        <rFont val="Century Schoolbook"/>
        <family val="1"/>
      </rPr>
      <t>9.-</t>
    </r>
    <r>
      <rPr>
        <sz val="10"/>
        <color rgb="FF000000"/>
        <rFont val="Arial Narrow"/>
        <family val="2"/>
      </rPr>
      <t xml:space="preserve"> Elaborar y/o actualizar el Plan de mantenimiento y conservación de la Biblioteca.</t>
    </r>
  </si>
  <si>
    <t>Plan de mantenimiento y conservación de la Biblioteca elaborado y/o actualizado.</t>
  </si>
  <si>
    <t>N° de acciones ejecutadas para el mantenimiento y conservación de las colecciones bibliográficas de las bibliotecas.</t>
  </si>
  <si>
    <r>
      <rPr>
        <b/>
        <sz val="9"/>
        <color rgb="FF000000"/>
        <rFont val="Century Schoolbook"/>
        <family val="1"/>
      </rPr>
      <t>1.-</t>
    </r>
    <r>
      <rPr>
        <sz val="10"/>
        <color rgb="FF000000"/>
        <rFont val="Arial Narrow"/>
        <family val="2"/>
      </rPr>
      <t xml:space="preserve"> Realizar inventario de la biblioteca e identificar el estado de las colecciones bibliográficas de cada biblioteca.
</t>
    </r>
    <r>
      <rPr>
        <b/>
        <sz val="9"/>
        <color rgb="FF000000"/>
        <rFont val="Century Schoolbook"/>
        <family val="1"/>
      </rPr>
      <t>2.-</t>
    </r>
    <r>
      <rPr>
        <sz val="10"/>
        <color rgb="FF000000"/>
        <rFont val="Arial Narrow"/>
        <family val="2"/>
      </rPr>
      <t xml:space="preserve"> Aplicar acciones para la conservación y mantenimiento de las colecciones bibliográficas de las biblioteca, según el diagnóstico realizado.</t>
    </r>
  </si>
  <si>
    <r>
      <rPr>
        <b/>
        <sz val="9"/>
        <color rgb="FF000000"/>
        <rFont val="Century Schoolbook"/>
        <family val="1"/>
      </rPr>
      <t>1.-</t>
    </r>
    <r>
      <rPr>
        <sz val="10"/>
        <color rgb="FF000000"/>
        <rFont val="Arial Narrow"/>
        <family val="2"/>
      </rPr>
      <t xml:space="preserve"> Reporte de ejecución del Plan.</t>
    </r>
  </si>
  <si>
    <t>531404 0701 002</t>
  </si>
  <si>
    <t>Termohigrómetro</t>
  </si>
  <si>
    <r>
      <rPr>
        <b/>
        <sz val="9"/>
        <color rgb="FF000000"/>
        <rFont val="Century Schoolbook"/>
        <family val="1"/>
      </rPr>
      <t>10.-</t>
    </r>
    <r>
      <rPr>
        <sz val="10"/>
        <color rgb="FF000000"/>
        <rFont val="Arial Narrow"/>
        <family val="2"/>
      </rPr>
      <t xml:space="preserve"> Seleccionar y adquirir bibliografía.</t>
    </r>
  </si>
  <si>
    <t>Bibliografía seleccionada y adquirida.</t>
  </si>
  <si>
    <t>N° de libros seleccionados y adquiridos.</t>
  </si>
  <si>
    <r>
      <rPr>
        <b/>
        <sz val="9"/>
        <color rgb="FF000000"/>
        <rFont val="Century Schoolbook"/>
        <family val="1"/>
      </rPr>
      <t>1.-</t>
    </r>
    <r>
      <rPr>
        <sz val="10"/>
        <color rgb="FF000000"/>
        <rFont val="Arial Narrow"/>
        <family val="2"/>
      </rPr>
      <t xml:space="preserve"> Seleccionar la bibliografía que se debe adquirir según los resultados de los estudios de colecciones y áreas temáticas generales.
</t>
    </r>
    <r>
      <rPr>
        <b/>
        <sz val="9"/>
        <color rgb="FF000000"/>
        <rFont val="Century Schoolbook"/>
        <family val="1"/>
      </rPr>
      <t>2.-</t>
    </r>
    <r>
      <rPr>
        <sz val="10"/>
        <color rgb="FF000000"/>
        <rFont val="Arial Narrow"/>
        <family val="2"/>
      </rPr>
      <t xml:space="preserve"> Revisar las solicitudes realizadas a través del Servicio de Sugerencia de Compras.
</t>
    </r>
    <r>
      <rPr>
        <b/>
        <sz val="9"/>
        <color rgb="FF000000"/>
        <rFont val="Century Schoolbook"/>
        <family val="1"/>
      </rPr>
      <t>3.-</t>
    </r>
    <r>
      <rPr>
        <sz val="10"/>
        <color rgb="FF000000"/>
        <rFont val="Arial Narrow"/>
        <family val="2"/>
      </rPr>
      <t xml:space="preserve"> Elaborar los requerimientos de compras de las bibliotecas.
</t>
    </r>
    <r>
      <rPr>
        <b/>
        <sz val="9"/>
        <color rgb="FF000000"/>
        <rFont val="Century Schoolbook"/>
        <family val="1"/>
      </rPr>
      <t>4.-</t>
    </r>
    <r>
      <rPr>
        <sz val="10"/>
        <color rgb="FF000000"/>
        <rFont val="Arial Narrow"/>
        <family val="2"/>
      </rPr>
      <t xml:space="preserve"> Solicitar autorización para su correspondiente adquisición.</t>
    </r>
  </si>
  <si>
    <r>
      <rPr>
        <b/>
        <sz val="9"/>
        <color rgb="FF000000"/>
        <rFont val="Century Gothic"/>
        <family val="2"/>
      </rPr>
      <t>1.-</t>
    </r>
    <r>
      <rPr>
        <sz val="10"/>
        <color rgb="FF000000"/>
        <rFont val="Arial Narrow"/>
        <family val="2"/>
      </rPr>
      <t xml:space="preserve"> Informe de bibliografías seleccionadas y adquiridas.</t>
    </r>
  </si>
  <si>
    <t>531409 0701 002</t>
  </si>
  <si>
    <t>Libros y Colecciones</t>
  </si>
  <si>
    <t>Adquisición de libros para la Biblioteca de la Facultad de Ciencias Sociales.</t>
  </si>
  <si>
    <r>
      <rPr>
        <b/>
        <sz val="9"/>
        <color rgb="FF000000"/>
        <rFont val="Century Schoolbook"/>
        <family val="1"/>
      </rPr>
      <t>11.-</t>
    </r>
    <r>
      <rPr>
        <sz val="10"/>
        <color rgb="FF000000"/>
        <rFont val="Arial Narrow"/>
        <family val="2"/>
      </rPr>
      <t xml:space="preserve"> Administrar el Sistema integral de Gestión de Biblioteca.</t>
    </r>
  </si>
  <si>
    <t>Sistema integral de Gestión de Biblioteca administrado.</t>
  </si>
  <si>
    <t>N° de Acciones ejecutadas para la administración del Sistema integral de Gestión de Biblioteca.</t>
  </si>
  <si>
    <r>
      <rPr>
        <b/>
        <sz val="9"/>
        <color rgb="FF000000"/>
        <rFont val="Century Schoolbook"/>
        <family val="1"/>
      </rPr>
      <t>1.-</t>
    </r>
    <r>
      <rPr>
        <sz val="10"/>
        <color rgb="FF000000"/>
        <rFont val="Arial Narrow"/>
        <family val="2"/>
      </rPr>
      <t xml:space="preserve"> Respaldar la Base de Datos del PMB.
</t>
    </r>
    <r>
      <rPr>
        <b/>
        <sz val="9"/>
        <color rgb="FF000000"/>
        <rFont val="Century Schoolbook"/>
        <family val="1"/>
      </rPr>
      <t>2.-</t>
    </r>
    <r>
      <rPr>
        <sz val="10"/>
        <color rgb="FF000000"/>
        <rFont val="Arial Narrow"/>
        <family val="2"/>
      </rPr>
      <t xml:space="preserve"> Ingresar y actualizar los usuarios al sistema.
</t>
    </r>
    <r>
      <rPr>
        <b/>
        <sz val="9"/>
        <color rgb="FF000000"/>
        <rFont val="Century Schoolbook"/>
        <family val="1"/>
      </rPr>
      <t>3.-</t>
    </r>
    <r>
      <rPr>
        <sz val="10"/>
        <color rgb="FF000000"/>
        <rFont val="Arial Narrow"/>
        <family val="2"/>
      </rPr>
      <t xml:space="preserve"> Revisar registros, ejemplares y autoridades.
</t>
    </r>
    <r>
      <rPr>
        <b/>
        <sz val="9"/>
        <color rgb="FF000000"/>
        <rFont val="Century Schoolbook"/>
        <family val="1"/>
      </rPr>
      <t>4.-</t>
    </r>
    <r>
      <rPr>
        <sz val="10"/>
        <color rgb="FF000000"/>
        <rFont val="Arial Narrow"/>
        <family val="2"/>
      </rPr>
      <t xml:space="preserve"> Actualizar el Sistema.
</t>
    </r>
    <r>
      <rPr>
        <b/>
        <sz val="9"/>
        <color rgb="FF000000"/>
        <rFont val="Century Schoolbook"/>
        <family val="1"/>
      </rPr>
      <t>5.-</t>
    </r>
    <r>
      <rPr>
        <sz val="10"/>
        <color rgb="FF000000"/>
        <rFont val="Arial Narrow"/>
        <family val="2"/>
      </rPr>
      <t xml:space="preserve"> Revisar y actualizar los reportes estadísticos.</t>
    </r>
  </si>
  <si>
    <r>
      <rPr>
        <b/>
        <sz val="9"/>
        <color rgb="FF000000"/>
        <rFont val="Century Schoolbook"/>
        <family val="1"/>
      </rPr>
      <t>1.-</t>
    </r>
    <r>
      <rPr>
        <sz val="10"/>
        <color rgb="FF000000"/>
        <rFont val="Arial Narrow"/>
        <family val="2"/>
      </rPr>
      <t xml:space="preserve"> Reporte actualización del Sistema integral de Gestión de Biblioteca administrado.</t>
    </r>
  </si>
  <si>
    <r>
      <rPr>
        <b/>
        <sz val="9"/>
        <color rgb="FF000000"/>
        <rFont val="Century Schoolbook"/>
        <family val="1"/>
      </rPr>
      <t>12.-</t>
    </r>
    <r>
      <rPr>
        <sz val="10"/>
        <color rgb="FF000000"/>
        <rFont val="Arial Narrow"/>
        <family val="2"/>
      </rPr>
      <t xml:space="preserve"> Presentar las Planificaciones Operativas Anuales y Evaluaciones de la Planificación Operativa Anual.</t>
    </r>
  </si>
  <si>
    <t>N° de Planificaciones Operativas Anuales y Evaluaciones de la Planificaciones entregadas.</t>
  </si>
  <si>
    <r>
      <rPr>
        <b/>
        <sz val="9"/>
        <color rgb="FF000000"/>
        <rFont val="Century Schoolbook"/>
        <family val="1"/>
      </rPr>
      <t>1.-</t>
    </r>
    <r>
      <rPr>
        <sz val="10"/>
        <color rgb="FF000000"/>
        <rFont val="Arial Narrow"/>
        <family val="2"/>
      </rPr>
      <t xml:space="preserve"> Planificar metas a ejecutarse por biblioteca.
</t>
    </r>
    <r>
      <rPr>
        <b/>
        <sz val="9"/>
        <color rgb="FF000000"/>
        <rFont val="Century Schoolbook"/>
        <family val="1"/>
      </rPr>
      <t>2.-</t>
    </r>
    <r>
      <rPr>
        <sz val="10"/>
        <color rgb="FF000000"/>
        <rFont val="Arial Narrow"/>
        <family val="2"/>
      </rPr>
      <t xml:space="preserve"> Elaborar POAS.
</t>
    </r>
    <r>
      <rPr>
        <b/>
        <sz val="9"/>
        <color rgb="FF000000"/>
        <rFont val="Century Schoolbook"/>
        <family val="1"/>
      </rPr>
      <t>3.-</t>
    </r>
    <r>
      <rPr>
        <sz val="10"/>
        <color rgb="FF000000"/>
        <rFont val="Arial Narrow"/>
        <family val="2"/>
      </rPr>
      <t xml:space="preserve"> Evaluar POAS.
</t>
    </r>
    <r>
      <rPr>
        <b/>
        <sz val="9"/>
        <color rgb="FF000000"/>
        <rFont val="Century Schoolbook"/>
        <family val="1"/>
      </rPr>
      <t>4.-</t>
    </r>
    <r>
      <rPr>
        <sz val="10"/>
        <color rgb="FF000000"/>
        <rFont val="Arial Narrow"/>
        <family val="2"/>
      </rPr>
      <t xml:space="preserve"> Elaborar informe de cumplimiento y presentar evidencia.</t>
    </r>
  </si>
  <si>
    <r>
      <rPr>
        <b/>
        <sz val="9"/>
        <color rgb="FF000000"/>
        <rFont val="Century Schoolbook"/>
        <family val="1"/>
      </rPr>
      <t>1.-</t>
    </r>
    <r>
      <rPr>
        <sz val="10"/>
        <color rgb="FF000000"/>
        <rFont val="Arial Narrow"/>
        <family val="2"/>
      </rPr>
      <t xml:space="preserve">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t>
    </r>
    <r>
      <rPr>
        <sz val="10"/>
        <color rgb="FF000000"/>
        <rFont val="Century Schoolbook"/>
        <family val="1"/>
      </rPr>
      <t>1</t>
    </r>
    <r>
      <rPr>
        <sz val="10"/>
        <color rgb="FF000000"/>
        <rFont val="Arial Narrow"/>
        <family val="2"/>
      </rPr>
      <t xml:space="preserve">er semestre del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POA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t>
    </r>
    <r>
      <rPr>
        <sz val="10"/>
        <color rgb="FF000000"/>
        <rFont val="Century Schoolbook"/>
        <family val="1"/>
      </rPr>
      <t>2</t>
    </r>
    <r>
      <rPr>
        <sz val="10"/>
        <color rgb="FF000000"/>
        <rFont val="Arial Narrow"/>
        <family val="2"/>
      </rPr>
      <t xml:space="preserve">do semestre del POA </t>
    </r>
    <r>
      <rPr>
        <sz val="10"/>
        <color rgb="FF000000"/>
        <rFont val="Century Schoolbook"/>
        <family val="1"/>
      </rPr>
      <t>2022.</t>
    </r>
  </si>
  <si>
    <r>
      <rPr>
        <b/>
        <sz val="9"/>
        <color rgb="FF000000"/>
        <rFont val="Century Schoolbook"/>
        <family val="1"/>
      </rPr>
      <t>13.-</t>
    </r>
    <r>
      <rPr>
        <sz val="10"/>
        <color rgb="FF000000"/>
        <rFont val="Arial Narrow"/>
        <family val="2"/>
      </rPr>
      <t xml:space="preserve"> Organizar el Archivo de Gestión.</t>
    </r>
  </si>
  <si>
    <t>N° de archivo de gestión organizado.</t>
  </si>
  <si>
    <r>
      <rPr>
        <b/>
        <sz val="9"/>
        <color rgb="FF000000"/>
        <rFont val="Century Schoolbook"/>
        <family val="1"/>
      </rPr>
      <t>1.-</t>
    </r>
    <r>
      <rPr>
        <sz val="10"/>
        <color rgb="FF000000"/>
        <rFont val="Arial Narrow"/>
        <family val="2"/>
      </rPr>
      <t xml:space="preserve"> Seleccionar y clasificar documentos por su tipología.
</t>
    </r>
    <r>
      <rPr>
        <b/>
        <sz val="9"/>
        <color rgb="FF000000"/>
        <rFont val="Century Schoolbook"/>
        <family val="1"/>
      </rPr>
      <t>2.-</t>
    </r>
    <r>
      <rPr>
        <sz val="10"/>
        <color rgb="FF000000"/>
        <rFont val="Arial Narrow"/>
        <family val="2"/>
      </rPr>
      <t xml:space="preserve"> Organizar en carpetas los documentos clasificados.</t>
    </r>
  </si>
  <si>
    <r>
      <rPr>
        <b/>
        <sz val="9"/>
        <color rgb="FF000000"/>
        <rFont val="Century Schoolbook"/>
        <family val="1"/>
      </rPr>
      <t>1.-</t>
    </r>
    <r>
      <rPr>
        <sz val="10"/>
        <color rgb="FF000000"/>
        <rFont val="Arial Narrow"/>
        <family val="2"/>
      </rPr>
      <t xml:space="preserve"> Inventario documental.</t>
    </r>
  </si>
  <si>
    <t>* Belkis Pérez García,
  Jefe de Biblioteca
* Dixa Barreto Illescas,
  Bibliotecario
* Jazmany Alvarado Romero,
  Bibliotecario</t>
  </si>
  <si>
    <t>UNIDAD DE GESTIÓN, MEJORAMIENTO Y EVALUACIÓN ACADÉMICA</t>
  </si>
  <si>
    <r>
      <rPr>
        <b/>
        <sz val="10"/>
        <color rgb="FFFF0000"/>
        <rFont val="Arial Narrow"/>
        <family val="2"/>
      </rPr>
      <t>METAS OPERATIVAS</t>
    </r>
    <r>
      <rPr>
        <b/>
        <sz val="9"/>
        <color rgb="FF000000"/>
        <rFont val="Century Schoolbook"/>
        <family val="1"/>
      </rPr>
      <t xml:space="preserve">
1.-</t>
    </r>
    <r>
      <rPr>
        <sz val="10"/>
        <color rgb="FF000000"/>
        <rFont val="Arial Narrow"/>
        <family val="2"/>
      </rPr>
      <t xml:space="preserve"> Generar Lineamientos operativos para la gestión académica.</t>
    </r>
  </si>
  <si>
    <t>Lineamientos operativos para la gestión académica generados.</t>
  </si>
  <si>
    <t>N° de documentos de lineamientos operativos para gestión académica elaborados.</t>
  </si>
  <si>
    <r>
      <rPr>
        <b/>
        <sz val="9"/>
        <color rgb="FF000000"/>
        <rFont val="Century Schoolbook"/>
        <family val="1"/>
      </rPr>
      <t>1.-</t>
    </r>
    <r>
      <rPr>
        <sz val="10"/>
        <color rgb="FF000000"/>
        <rFont val="Arial Narrow"/>
        <family val="2"/>
      </rPr>
      <t xml:space="preserve"> Convocar y registrar acuerdos.
</t>
    </r>
    <r>
      <rPr>
        <b/>
        <sz val="9"/>
        <color rgb="FF000000"/>
        <rFont val="Century Schoolbook"/>
        <family val="1"/>
      </rPr>
      <t>2.-</t>
    </r>
    <r>
      <rPr>
        <sz val="10"/>
        <color rgb="FF000000"/>
        <rFont val="Arial Narrow"/>
        <family val="2"/>
      </rPr>
      <t xml:space="preserve"> Elaborar Oficio solicitante la aprobación de lineamientos.</t>
    </r>
  </si>
  <si>
    <r>
      <rPr>
        <b/>
        <sz val="9"/>
        <color rgb="FF000000"/>
        <rFont val="Century Schoolbook"/>
        <family val="1"/>
      </rPr>
      <t>1.-</t>
    </r>
    <r>
      <rPr>
        <sz val="10"/>
        <color rgb="FF000000"/>
        <rFont val="Arial Narrow"/>
        <family val="2"/>
      </rPr>
      <t xml:space="preserve"> Lineamientos operativos para la gestión académica.</t>
    </r>
  </si>
  <si>
    <t>* Franklin Conza,
  Jefe de la Unidad de Gestión, Mejoramiento, Evaluación Académica y Titulación
* Jaqueline Valarezo,
  Supervisora de la Unidad de Gestión, Mejoramiento, Evaluación Académica
* Kira Ramírez,
  Supervisora de la Unidad de Gestión, Mejoramiento, Evaluación Académica
* Jorge Benites,
  Analista de la Unidad de Gestión, Mejoramiento, Evaluación Académica y Titulación</t>
  </si>
  <si>
    <r>
      <rPr>
        <b/>
        <sz val="9"/>
        <color rgb="FF000000"/>
        <rFont val="Century Schoolbook"/>
        <family val="1"/>
      </rPr>
      <t>2.-</t>
    </r>
    <r>
      <rPr>
        <sz val="10"/>
        <color rgb="FF000000"/>
        <rFont val="Arial Narrow"/>
        <family val="2"/>
      </rPr>
      <t xml:space="preserve"> Elaborar el Calendario Académico.</t>
    </r>
  </si>
  <si>
    <t>Calendario Académico institucional elaborado.</t>
  </si>
  <si>
    <t>N° de calendarios académicos elaborados y actualizaciones.</t>
  </si>
  <si>
    <r>
      <rPr>
        <b/>
        <sz val="9"/>
        <color rgb="FF000000"/>
        <rFont val="Century Schoolbook"/>
        <family val="1"/>
      </rPr>
      <t>1.-</t>
    </r>
    <r>
      <rPr>
        <sz val="10"/>
        <color rgb="FF000000"/>
        <rFont val="Arial Narrow"/>
        <family val="2"/>
      </rPr>
      <t xml:space="preserve"> Consolidar la planificación anual de actividades remitidas desde las dependencias académicas y administrativas en el calendario académico institucional.
</t>
    </r>
    <r>
      <rPr>
        <b/>
        <sz val="9"/>
        <color rgb="FF000000"/>
        <rFont val="Century Schoolbook"/>
        <family val="1"/>
      </rPr>
      <t>2.-</t>
    </r>
    <r>
      <rPr>
        <sz val="10"/>
        <color rgb="FF000000"/>
        <rFont val="Arial Narrow"/>
        <family val="2"/>
      </rPr>
      <t xml:space="preserve"> Convocar y registrar acuerdos referente a la elaboración del calendario académico.
</t>
    </r>
    <r>
      <rPr>
        <b/>
        <sz val="9"/>
        <color rgb="FF000000"/>
        <rFont val="Century Schoolbook"/>
        <family val="1"/>
      </rPr>
      <t>3.-</t>
    </r>
    <r>
      <rPr>
        <sz val="10"/>
        <color rgb="FF000000"/>
        <rFont val="Arial Narrow"/>
        <family val="2"/>
      </rPr>
      <t xml:space="preserve"> Revisar que el calendario académico cumpla con la normativa legal.
</t>
    </r>
    <r>
      <rPr>
        <b/>
        <sz val="9"/>
        <color rgb="FF000000"/>
        <rFont val="Century Schoolbook"/>
        <family val="1"/>
      </rPr>
      <t>4.-</t>
    </r>
    <r>
      <rPr>
        <sz val="10"/>
        <color rgb="FF000000"/>
        <rFont val="Arial Narrow"/>
        <family val="2"/>
      </rPr>
      <t xml:space="preserve"> Solicitar a Dirección Académica tramite regular para aprobación de calendario académico institucional.</t>
    </r>
  </si>
  <si>
    <r>
      <rPr>
        <b/>
        <sz val="9"/>
        <color rgb="FF000000"/>
        <rFont val="Century Schoolbook"/>
        <family val="1"/>
      </rPr>
      <t>1.-</t>
    </r>
    <r>
      <rPr>
        <sz val="10"/>
        <color rgb="FF000000"/>
        <rFont val="Arial Narrow"/>
        <family val="2"/>
      </rPr>
      <t xml:space="preserve"> Calendario académico. 
</t>
    </r>
    <r>
      <rPr>
        <b/>
        <sz val="9"/>
        <color rgb="FF000000"/>
        <rFont val="Century Schoolbook"/>
        <family val="1"/>
      </rPr>
      <t>2.-</t>
    </r>
    <r>
      <rPr>
        <sz val="10"/>
        <color rgb="FF000000"/>
        <rFont val="Arial Narrow"/>
        <family val="2"/>
      </rPr>
      <t xml:space="preserve"> Calendario académico actualizado.</t>
    </r>
  </si>
  <si>
    <t>* Franklin Conza,
  Jefe de la Unidad de Gestión, Mejoramiento, Evaluación Académica y Titulación
* Jorge Benites,
  Analista de la Unidad de Gestión, Mejoramiento, Evaluación Académica y Titulación</t>
  </si>
  <si>
    <t>2. Diseñar carreras y programas de postgrado que respondan a los requerimientos del radio de influencia de la UTMACH.</t>
  </si>
  <si>
    <r>
      <rPr>
        <b/>
        <sz val="9"/>
        <color rgb="FF000000"/>
        <rFont val="Century Schoolbook"/>
        <family val="1"/>
      </rPr>
      <t>3.-</t>
    </r>
    <r>
      <rPr>
        <sz val="10"/>
        <color rgb="FF000000"/>
        <rFont val="Arial Narrow"/>
        <family val="2"/>
      </rPr>
      <t xml:space="preserve"> Consolidar la Oferta Académica.</t>
    </r>
  </si>
  <si>
    <t>Oferta Académica consolidada.</t>
  </si>
  <si>
    <t>N° de carreras de grado ofertadas.</t>
  </si>
  <si>
    <r>
      <rPr>
        <b/>
        <sz val="9"/>
        <color rgb="FF000000"/>
        <rFont val="Century Schoolbook"/>
        <family val="1"/>
      </rPr>
      <t>1.-</t>
    </r>
    <r>
      <rPr>
        <sz val="10"/>
        <color rgb="FF000000"/>
        <rFont val="Arial Narrow"/>
        <family val="2"/>
      </rPr>
      <t xml:space="preserve"> Solicitar a la Facultades la oferta académica vigente.
</t>
    </r>
    <r>
      <rPr>
        <b/>
        <sz val="9"/>
        <color rgb="FF000000"/>
        <rFont val="Century Schoolbook"/>
        <family val="1"/>
      </rPr>
      <t>2.-</t>
    </r>
    <r>
      <rPr>
        <sz val="10"/>
        <color rgb="FF000000"/>
        <rFont val="Arial Narrow"/>
        <family val="2"/>
      </rPr>
      <t xml:space="preserve"> Receptar información sobre oferta académica remitidos desde el subdecanato de las facultades.
</t>
    </r>
    <r>
      <rPr>
        <b/>
        <sz val="9"/>
        <color rgb="FF000000"/>
        <rFont val="Century Schoolbook"/>
        <family val="1"/>
      </rPr>
      <t>3.-</t>
    </r>
    <r>
      <rPr>
        <sz val="10"/>
        <color rgb="FF000000"/>
        <rFont val="Arial Narrow"/>
        <family val="2"/>
      </rPr>
      <t xml:space="preserve"> Consolidar la información de las carreras con su oferta académica para el período académico correspondiente.
</t>
    </r>
    <r>
      <rPr>
        <b/>
        <sz val="9"/>
        <color rgb="FF000000"/>
        <rFont val="Century Schoolbook"/>
        <family val="1"/>
      </rPr>
      <t>4.-</t>
    </r>
    <r>
      <rPr>
        <sz val="10"/>
        <color rgb="FF000000"/>
        <rFont val="Arial Narrow"/>
        <family val="2"/>
      </rPr>
      <t xml:space="preserve"> Solicitar a Dirección Académica tramite regular para aprobación de la oferta académica institucional.</t>
    </r>
  </si>
  <si>
    <r>
      <rPr>
        <b/>
        <sz val="9"/>
        <color rgb="FF000000"/>
        <rFont val="Century Schoolbook"/>
        <family val="1"/>
      </rPr>
      <t>1.-</t>
    </r>
    <r>
      <rPr>
        <sz val="10"/>
        <color rgb="FF000000"/>
        <rFont val="Arial Narrow"/>
        <family val="2"/>
      </rPr>
      <t xml:space="preserve"> Listado de Carreras de grado ofertadas.</t>
    </r>
  </si>
  <si>
    <t>* Franklin Conza,
  Jefe de la Unidad de Gestión, Mejoramiento, Evaluación Académica y Titulación
* Jaqueline Valarezo,
  Supervisora de la Unidad de Gestión, Mejoramiento, Evaluación Académica
* Kira Ramírez,
  Supervisora de la Unidad de Gestión, Mejoramiento, Evaluación Académica</t>
  </si>
  <si>
    <t>Materiales de Impresión, Fotografía, Producción y Publicaciones</t>
  </si>
  <si>
    <r>
      <rPr>
        <sz val="10"/>
        <color rgb="FF000000"/>
        <rFont val="Arial Narrow"/>
        <family val="2"/>
      </rPr>
      <t xml:space="preserve">Tóner para Impresora Xerox </t>
    </r>
    <r>
      <rPr>
        <sz val="10"/>
        <color rgb="FF000000"/>
        <rFont val="Century Schoolbook"/>
        <family val="1"/>
      </rPr>
      <t>3615</t>
    </r>
    <r>
      <rPr>
        <sz val="10"/>
        <color rgb="FF000000"/>
        <rFont val="Arial Narrow"/>
        <family val="2"/>
      </rPr>
      <t xml:space="preserve"> Negro</t>
    </r>
  </si>
  <si>
    <r>
      <rPr>
        <sz val="10"/>
        <color rgb="FF000000"/>
        <rFont val="Arial Narrow"/>
        <family val="2"/>
      </rPr>
      <t xml:space="preserve">Revelador-Draw Xerox </t>
    </r>
    <r>
      <rPr>
        <sz val="10"/>
        <color rgb="FF000000"/>
        <rFont val="Century Schoolbook"/>
        <family val="1"/>
      </rPr>
      <t>3615</t>
    </r>
  </si>
  <si>
    <r>
      <rPr>
        <b/>
        <sz val="9"/>
        <color rgb="FF000000"/>
        <rFont val="Century Schoolbook"/>
        <family val="1"/>
      </rPr>
      <t>4.-</t>
    </r>
    <r>
      <rPr>
        <sz val="10"/>
        <color rgb="FF000000"/>
        <rFont val="Arial Narrow"/>
        <family val="2"/>
      </rPr>
      <t xml:space="preserve"> Coordinar la Evaluación Integral del Desempeño Docente.</t>
    </r>
  </si>
  <si>
    <t>Evaluación Integral del Desempeño Docente coordinada.</t>
  </si>
  <si>
    <t>N° de informe final del proceso de evaluación integral desempeño docente.</t>
  </si>
  <si>
    <r>
      <rPr>
        <b/>
        <sz val="9"/>
        <color rgb="FF000000"/>
        <rFont val="Century Schoolbook"/>
        <family val="1"/>
      </rPr>
      <t>1.-</t>
    </r>
    <r>
      <rPr>
        <sz val="10"/>
        <color rgb="FF000000"/>
        <rFont val="Arial Narrow"/>
        <family val="2"/>
      </rPr>
      <t xml:space="preserve"> Elaborar informe de la evaluación integral del desempeño docente.
</t>
    </r>
    <r>
      <rPr>
        <b/>
        <sz val="9"/>
        <color rgb="FF000000"/>
        <rFont val="Century Schoolbook"/>
        <family val="1"/>
      </rPr>
      <t>2.-</t>
    </r>
    <r>
      <rPr>
        <sz val="10"/>
        <color rgb="FF000000"/>
        <rFont val="Arial Narrow"/>
        <family val="2"/>
      </rPr>
      <t xml:space="preserve"> Solicitar a Dirección Académica tramite regular para aprobación del cronograma de evaluación integral del desempeño docente.
</t>
    </r>
    <r>
      <rPr>
        <b/>
        <sz val="9"/>
        <color rgb="FF000000"/>
        <rFont val="Century Schoolbook"/>
        <family val="1"/>
      </rPr>
      <t>3.-</t>
    </r>
    <r>
      <rPr>
        <sz val="10"/>
        <color rgb="FF000000"/>
        <rFont val="Arial Narrow"/>
        <family val="2"/>
      </rPr>
      <t xml:space="preserve"> Seguir y controlar el proceso de la evaluación integral del desempeño docente.</t>
    </r>
  </si>
  <si>
    <r>
      <rPr>
        <b/>
        <sz val="9"/>
        <color rgb="FF000000"/>
        <rFont val="Century Schoolbook"/>
        <family val="1"/>
      </rPr>
      <t>1.-</t>
    </r>
    <r>
      <rPr>
        <sz val="10"/>
        <color rgb="FF000000"/>
        <rFont val="Arial Narrow"/>
        <family val="2"/>
      </rPr>
      <t xml:space="preserve"> Informe de Evaluación integral desempeño docente.
</t>
    </r>
    <r>
      <rPr>
        <b/>
        <sz val="9"/>
        <color rgb="FF000000"/>
        <rFont val="Century Schoolbook"/>
        <family val="1"/>
      </rPr>
      <t>2.-</t>
    </r>
    <r>
      <rPr>
        <sz val="10"/>
        <color rgb="FF000000"/>
        <rFont val="Arial Narrow"/>
        <family val="2"/>
      </rPr>
      <t xml:space="preserve"> Resolución de aprobación de informe final.</t>
    </r>
  </si>
  <si>
    <r>
      <rPr>
        <b/>
        <sz val="9"/>
        <color rgb="FF000000"/>
        <rFont val="Century Schoolbook"/>
        <family val="1"/>
      </rPr>
      <t>5.-</t>
    </r>
    <r>
      <rPr>
        <sz val="10"/>
        <color rgb="FF000000"/>
        <rFont val="Arial Narrow"/>
        <family val="2"/>
      </rPr>
      <t xml:space="preserve"> Validar Distributivos Académicos.</t>
    </r>
  </si>
  <si>
    <t>Distributivo Académico coordinado y verificado.</t>
  </si>
  <si>
    <t>N° de distributivos académicos validados.</t>
  </si>
  <si>
    <r>
      <rPr>
        <b/>
        <sz val="9"/>
        <color rgb="FF000000"/>
        <rFont val="Century Schoolbook"/>
        <family val="1"/>
      </rPr>
      <t>1.-</t>
    </r>
    <r>
      <rPr>
        <sz val="10"/>
        <color rgb="FF000000"/>
        <rFont val="Arial Narrow"/>
        <family val="2"/>
      </rPr>
      <t xml:space="preserve"> Elabora informe de revisión de la documentación de los distributivos académicos remitido desde las Facultades.
</t>
    </r>
    <r>
      <rPr>
        <b/>
        <sz val="9"/>
        <color rgb="FF000000"/>
        <rFont val="Century Schoolbook"/>
        <family val="1"/>
      </rPr>
      <t>2.-</t>
    </r>
    <r>
      <rPr>
        <sz val="10"/>
        <color rgb="FF000000"/>
        <rFont val="Arial Narrow"/>
        <family val="2"/>
      </rPr>
      <t xml:space="preserve"> Verificar y validar el distributivo académico.
</t>
    </r>
    <r>
      <rPr>
        <b/>
        <sz val="9"/>
        <color rgb="FF000000"/>
        <rFont val="Century Schoolbook"/>
        <family val="1"/>
      </rPr>
      <t>3.-</t>
    </r>
    <r>
      <rPr>
        <sz val="10"/>
        <color rgb="FF000000"/>
        <rFont val="Arial Narrow"/>
        <family val="2"/>
      </rPr>
      <t xml:space="preserve"> Informar a Vicerrectorado Académico sobre la capacitación, revisión y validación del distributivo académico institucional.</t>
    </r>
  </si>
  <si>
    <r>
      <rPr>
        <b/>
        <sz val="9"/>
        <color rgb="FF000000"/>
        <rFont val="Century Schoolbook"/>
        <family val="1"/>
      </rPr>
      <t>1.-</t>
    </r>
    <r>
      <rPr>
        <sz val="10"/>
        <color rgb="FF000000"/>
        <rFont val="Arial Narrow"/>
        <family val="2"/>
      </rPr>
      <t xml:space="preserve"> Informe de validación de distributivos académicos.</t>
    </r>
  </si>
  <si>
    <r>
      <rPr>
        <b/>
        <sz val="9"/>
        <color rgb="FF000000"/>
        <rFont val="Century Schoolbook"/>
        <family val="1"/>
      </rPr>
      <t>6.-</t>
    </r>
    <r>
      <rPr>
        <sz val="10"/>
        <color rgb="FF000000"/>
        <rFont val="Arial Narrow"/>
        <family val="2"/>
      </rPr>
      <t xml:space="preserve"> Elaborar informes de pertinencia y necesidad del personal académico no titular.</t>
    </r>
  </si>
  <si>
    <t>Informes de pertinencia y necesidad del personal académico no titular elaborados.</t>
  </si>
  <si>
    <t>N° de informe de pertinencia del personal académico no titular elaborados.</t>
  </si>
  <si>
    <r>
      <rPr>
        <b/>
        <sz val="9"/>
        <color rgb="FF000000"/>
        <rFont val="Century Schoolbook"/>
        <family val="1"/>
      </rPr>
      <t>1.-</t>
    </r>
    <r>
      <rPr>
        <sz val="10"/>
        <color rgb="FF000000"/>
        <rFont val="Arial Narrow"/>
        <family val="2"/>
      </rPr>
      <t xml:space="preserve"> Elaborar informe académico para la contratación del personal no titular.
</t>
    </r>
    <r>
      <rPr>
        <b/>
        <sz val="9"/>
        <color rgb="FF000000"/>
        <rFont val="Century Schoolbook"/>
        <family val="1"/>
      </rPr>
      <t>2.-</t>
    </r>
    <r>
      <rPr>
        <sz val="10"/>
        <color rgb="FF000000"/>
        <rFont val="Arial Narrow"/>
        <family val="2"/>
      </rPr>
      <t xml:space="preserve"> Remitir informe para conocimiento del Sr. Rector o Vicerrectora Académica.</t>
    </r>
  </si>
  <si>
    <r>
      <rPr>
        <b/>
        <sz val="9"/>
        <color rgb="FF000000"/>
        <rFont val="Century Schoolbook"/>
        <family val="1"/>
      </rPr>
      <t>1.-</t>
    </r>
    <r>
      <rPr>
        <sz val="10"/>
        <color rgb="FF000000"/>
        <rFont val="Arial Narrow"/>
        <family val="2"/>
      </rPr>
      <t xml:space="preserve"> Reporte de informe de pertinencia del personal académico no titular.</t>
    </r>
  </si>
  <si>
    <r>
      <rPr>
        <b/>
        <sz val="9"/>
        <color rgb="FF000000"/>
        <rFont val="Century Schoolbook"/>
        <family val="1"/>
      </rPr>
      <t>7.-</t>
    </r>
    <r>
      <rPr>
        <sz val="10"/>
        <color rgb="FF000000"/>
        <rFont val="Arial Narrow"/>
        <family val="2"/>
      </rPr>
      <t xml:space="preserve"> Coordinar la Planificación y Ejecución del Plan de Perfeccionamiento Académico.</t>
    </r>
  </si>
  <si>
    <t>Plan de Perfeccionamiento Académico coordinado.</t>
  </si>
  <si>
    <t>N° de actas suscritas de acuerdos del proceso del Plan de Perfeccionamiento académico.</t>
  </si>
  <si>
    <r>
      <rPr>
        <b/>
        <sz val="9"/>
        <color rgb="FF000000"/>
        <rFont val="Century Schoolbook"/>
        <family val="1"/>
      </rPr>
      <t>1.-</t>
    </r>
    <r>
      <rPr>
        <sz val="10"/>
        <color rgb="FF000000"/>
        <rFont val="Arial Narrow"/>
        <family val="2"/>
      </rPr>
      <t xml:space="preserve"> Elaborar el cronograma de las jornadas académicas.
</t>
    </r>
    <r>
      <rPr>
        <b/>
        <sz val="9"/>
        <color rgb="FF000000"/>
        <rFont val="Century Schoolbook"/>
        <family val="1"/>
      </rPr>
      <t>2.-</t>
    </r>
    <r>
      <rPr>
        <sz val="10"/>
        <color rgb="FF000000"/>
        <rFont val="Arial Narrow"/>
        <family val="2"/>
      </rPr>
      <t xml:space="preserve"> Convocar y registrar acuerdos referente a la planificación de las jornadas académicas.
</t>
    </r>
    <r>
      <rPr>
        <b/>
        <sz val="9"/>
        <color rgb="FF000000"/>
        <rFont val="Century Schoolbook"/>
        <family val="1"/>
      </rPr>
      <t>3.-</t>
    </r>
    <r>
      <rPr>
        <sz val="10"/>
        <color rgb="FF000000"/>
        <rFont val="Arial Narrow"/>
        <family val="2"/>
      </rPr>
      <t xml:space="preserve"> Solicitar a Dirección Académica tramite regular para aprobación del cronograma de las jornadas académicas.
</t>
    </r>
    <r>
      <rPr>
        <b/>
        <sz val="9"/>
        <color rgb="FF000000"/>
        <rFont val="Century Schoolbook"/>
        <family val="1"/>
      </rPr>
      <t>4.-</t>
    </r>
    <r>
      <rPr>
        <sz val="10"/>
        <color rgb="FF000000"/>
        <rFont val="Arial Narrow"/>
        <family val="2"/>
      </rPr>
      <t xml:space="preserve"> Seguir y controlar el desenvolvimiento de las jornadas académicas.
</t>
    </r>
    <r>
      <rPr>
        <b/>
        <sz val="9"/>
        <color rgb="FF000000"/>
        <rFont val="Century Schoolbook"/>
        <family val="1"/>
      </rPr>
      <t>5.-</t>
    </r>
    <r>
      <rPr>
        <sz val="10"/>
        <color rgb="FF000000"/>
        <rFont val="Arial Narrow"/>
        <family val="2"/>
      </rPr>
      <t xml:space="preserve"> Elaborar informe de supervisión y control de desenvolvimiento de las Jornadas Académicas.
</t>
    </r>
    <r>
      <rPr>
        <b/>
        <sz val="9"/>
        <color rgb="FF000000"/>
        <rFont val="Century Schoolbook"/>
        <family val="1"/>
      </rPr>
      <t>6.-</t>
    </r>
    <r>
      <rPr>
        <sz val="10"/>
        <color rgb="FF000000"/>
        <rFont val="Arial Narrow"/>
        <family val="2"/>
      </rPr>
      <t xml:space="preserve"> Informar a Dirección Académica sobre el desenvolvimiento de las jornadas académicas.</t>
    </r>
  </si>
  <si>
    <r>
      <rPr>
        <b/>
        <sz val="9"/>
        <color rgb="FF000000"/>
        <rFont val="Century Schoolbook"/>
        <family val="1"/>
      </rPr>
      <t>1.-</t>
    </r>
    <r>
      <rPr>
        <sz val="10"/>
        <color rgb="FF000000"/>
        <rFont val="Arial Narrow"/>
        <family val="2"/>
      </rPr>
      <t xml:space="preserve"> Reporte Actas de acuerdo del proceso del Plan de Perfeccionamiento académico.</t>
    </r>
  </si>
  <si>
    <r>
      <rPr>
        <b/>
        <sz val="9"/>
        <color rgb="FF000000"/>
        <rFont val="Century Schoolbook"/>
        <family val="1"/>
      </rPr>
      <t>8.-</t>
    </r>
    <r>
      <rPr>
        <sz val="10"/>
        <color rgb="FF000000"/>
        <rFont val="Arial Narrow"/>
        <family val="2"/>
      </rPr>
      <t xml:space="preserve"> Presentar la Planificación Operativa Anual y Evaluación de la Planificación Operativa Anual.</t>
    </r>
  </si>
  <si>
    <t>N° de Planes Operativos y matrices de Evaluación del Plan Operativo Anual presentados oportunamente.</t>
  </si>
  <si>
    <r>
      <rPr>
        <b/>
        <sz val="9"/>
        <color rgb="FF000000"/>
        <rFont val="Century Schoolbook"/>
        <family val="1"/>
      </rPr>
      <t>1.-</t>
    </r>
    <r>
      <rPr>
        <sz val="10"/>
        <color rgb="FF000000"/>
        <rFont val="Arial Narrow"/>
        <family val="2"/>
      </rPr>
      <t xml:space="preserve"> Elaborar el POA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Elaborar oficio remitiendo el POA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Elaborar la Evaluación del POA </t>
    </r>
    <r>
      <rPr>
        <sz val="10"/>
        <color rgb="FF000000"/>
        <rFont val="Century Schoolbook"/>
        <family val="1"/>
      </rPr>
      <t>2022.</t>
    </r>
    <r>
      <rPr>
        <sz val="10"/>
        <color rgb="FF000000"/>
        <rFont val="Arial Narrow"/>
        <family val="2"/>
      </rPr>
      <t xml:space="preserve">
</t>
    </r>
    <r>
      <rPr>
        <b/>
        <sz val="9"/>
        <color rgb="FF000000"/>
        <rFont val="Century Schoolbook"/>
        <family val="1"/>
      </rPr>
      <t>4.-</t>
    </r>
    <r>
      <rPr>
        <sz val="10"/>
        <color rgb="FF000000"/>
        <rFont val="Arial Narrow"/>
        <family val="2"/>
      </rPr>
      <t xml:space="preserve"> Elaboración del POA </t>
    </r>
    <r>
      <rPr>
        <sz val="10"/>
        <color rgb="FF000000"/>
        <rFont val="Century Schoolbook"/>
        <family val="1"/>
      </rPr>
      <t>2023.</t>
    </r>
  </si>
  <si>
    <r>
      <rPr>
        <b/>
        <sz val="9"/>
        <color rgb="FF000000"/>
        <rFont val="Century Schoolbook"/>
        <family val="1"/>
      </rPr>
      <t>1.-</t>
    </r>
    <r>
      <rPr>
        <sz val="10"/>
        <color rgb="FF000000"/>
        <rFont val="Arial Narrow"/>
        <family val="2"/>
      </rPr>
      <t xml:space="preserve">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2.-</t>
    </r>
    <r>
      <rPr>
        <sz val="10"/>
        <color rgb="FF000000"/>
        <rFont val="Arial Narrow"/>
        <family val="2"/>
      </rPr>
      <t xml:space="preserve"> Evaluación del primer semestre del Plan Operativo Anual </t>
    </r>
    <r>
      <rPr>
        <sz val="10"/>
        <color rgb="FF000000"/>
        <rFont val="Century Schoolbook"/>
        <family val="1"/>
      </rPr>
      <t>2022.</t>
    </r>
    <r>
      <rPr>
        <sz val="10"/>
        <color rgb="FF000000"/>
        <rFont val="Arial Narrow"/>
        <family val="2"/>
      </rPr>
      <t xml:space="preserve">
</t>
    </r>
    <r>
      <rPr>
        <b/>
        <sz val="9"/>
        <color rgb="FF000000"/>
        <rFont val="Century Schoolbook"/>
        <family val="1"/>
      </rPr>
      <t>3.-</t>
    </r>
    <r>
      <rPr>
        <sz val="10"/>
        <color rgb="FF000000"/>
        <rFont val="Arial Narrow"/>
        <family val="2"/>
      </rPr>
      <t xml:space="preserve"> Plan Operativo Anual </t>
    </r>
    <r>
      <rPr>
        <sz val="10"/>
        <color rgb="FF000000"/>
        <rFont val="Century Schoolbook"/>
        <family val="1"/>
      </rPr>
      <t>2023.</t>
    </r>
    <r>
      <rPr>
        <sz val="10"/>
        <color rgb="FF000000"/>
        <rFont val="Arial Narrow"/>
        <family val="2"/>
      </rPr>
      <t xml:space="preserve">
</t>
    </r>
    <r>
      <rPr>
        <b/>
        <sz val="9"/>
        <color rgb="FF000000"/>
        <rFont val="Century Schoolbook"/>
        <family val="1"/>
      </rPr>
      <t>4.-</t>
    </r>
    <r>
      <rPr>
        <sz val="10"/>
        <color rgb="FF000000"/>
        <rFont val="Arial Narrow"/>
        <family val="2"/>
      </rPr>
      <t xml:space="preserve"> Evaluación del segundo semestre del Plan Operativo Anual </t>
    </r>
    <r>
      <rPr>
        <sz val="10"/>
        <color rgb="FF000000"/>
        <rFont val="Century Schoolbook"/>
        <family val="1"/>
      </rPr>
      <t>2022.</t>
    </r>
  </si>
  <si>
    <r>
      <rPr>
        <b/>
        <sz val="9"/>
        <color rgb="FF000000"/>
        <rFont val="Century Schoolbook"/>
        <family val="1"/>
      </rPr>
      <t>9.-</t>
    </r>
    <r>
      <rPr>
        <sz val="10"/>
        <color rgb="FF000000"/>
        <rFont val="Arial Narrow"/>
        <family val="2"/>
      </rPr>
      <t xml:space="preserve"> Organizar Archivo de Gestión.</t>
    </r>
  </si>
  <si>
    <r>
      <rPr>
        <b/>
        <sz val="9"/>
        <color rgb="FF000000"/>
        <rFont val="Century Schoolbook"/>
        <family val="1"/>
      </rPr>
      <t>1.-</t>
    </r>
    <r>
      <rPr>
        <sz val="10"/>
        <color rgb="FF000000"/>
        <rFont val="Arial Narrow"/>
        <family val="2"/>
      </rPr>
      <t xml:space="preserve"> Archivar los documentos que se reciben y se envían, en folios destinado para tal uso.</t>
    </r>
  </si>
  <si>
    <r>
      <rPr>
        <b/>
        <sz val="9"/>
        <color rgb="FF000000"/>
        <rFont val="Century Schoolbook"/>
        <family val="1"/>
      </rPr>
      <t>1.-</t>
    </r>
    <r>
      <rPr>
        <sz val="10"/>
        <color rgb="FF000000"/>
        <rFont val="Arial Narrow"/>
        <family val="2"/>
      </rPr>
      <t xml:space="preserve"> Inventario Documental.</t>
    </r>
  </si>
  <si>
    <t>TOTAL PRESUPUESTO ESTIMATIVO DIRECCIÓN ACADÉMICA 2022:</t>
  </si>
  <si>
    <t>TOTAL PRESUPUESTO ESTIMATIVO ADMINISTRACIÓN CENTRAL 2022:</t>
  </si>
  <si>
    <t>Condensado por:</t>
  </si>
  <si>
    <t>Ec. Eunice Basilio Banchón, Mgs. - Analista de Formulación y Control Presupuestario</t>
  </si>
  <si>
    <t>Fecha:</t>
  </si>
  <si>
    <t>Fecha Actualización:</t>
  </si>
  <si>
    <t>RESUMEN PRESUPUESTO ESTIMADO DE
ADMINISTRACIÓN CENTRAL 2022</t>
  </si>
  <si>
    <r>
      <rPr>
        <b/>
        <sz val="11"/>
        <color rgb="FFFF0000"/>
        <rFont val="Arial Narrow"/>
        <family val="2"/>
      </rPr>
      <t>NOTA:</t>
    </r>
    <r>
      <rPr>
        <sz val="11"/>
        <color rgb="FF000000"/>
        <rFont val="Arial Narrow"/>
        <family val="2"/>
      </rPr>
      <t xml:space="preserve"> Las columnas que comprende la Programación de Necesidades de Recursos (ocultas) corresponde a la información que usted previamente ha enviado a la Dirección Administrativa para la elaboración del Plan Anual de Compras PAC </t>
    </r>
    <r>
      <rPr>
        <sz val="11"/>
        <color rgb="FF000000"/>
        <rFont val="Century Schoolbook"/>
        <family val="1"/>
      </rPr>
      <t>2021</t>
    </r>
    <r>
      <rPr>
        <sz val="11"/>
        <color rgb="FF000000"/>
        <rFont val="Arial Narrow"/>
        <family val="2"/>
      </rPr>
      <t>, por lo que no es necesario llenarla.</t>
    </r>
  </si>
  <si>
    <r>
      <rPr>
        <sz val="11"/>
        <color rgb="FF000000"/>
        <rFont val="Arial Narrow"/>
        <family val="2"/>
      </rPr>
      <t xml:space="preserve">Los valores de la sección de la Programación de Necesidades de Recursos están de acuerdo al PAC Reformado N° </t>
    </r>
    <r>
      <rPr>
        <sz val="11"/>
        <color rgb="FF000000"/>
        <rFont val="Century Schoolbook"/>
        <family val="1"/>
      </rPr>
      <t>2</t>
    </r>
    <r>
      <rPr>
        <sz val="11"/>
        <color rgb="FF000000"/>
        <rFont val="Arial Narrow"/>
        <family val="2"/>
      </rPr>
      <t xml:space="preserve"> aprobado mediante Resolución de Consejo Universitario N° </t>
    </r>
    <r>
      <rPr>
        <sz val="11"/>
        <color rgb="FF000000"/>
        <rFont val="Century Schoolbook"/>
        <family val="1"/>
      </rPr>
      <t>220/2022</t>
    </r>
    <r>
      <rPr>
        <sz val="11"/>
        <color rgb="FF000000"/>
        <rFont val="Arial Narrow"/>
        <family val="2"/>
      </rPr>
      <t xml:space="preserve"> del </t>
    </r>
    <r>
      <rPr>
        <sz val="11"/>
        <color rgb="FF000000"/>
        <rFont val="Century Schoolbook"/>
        <family val="1"/>
      </rPr>
      <t>26</t>
    </r>
    <r>
      <rPr>
        <sz val="11"/>
        <color rgb="FF000000"/>
        <rFont val="Arial Narrow"/>
        <family val="2"/>
      </rPr>
      <t xml:space="preserve"> de mayo de </t>
    </r>
    <r>
      <rPr>
        <sz val="11"/>
        <color rgb="FF000000"/>
        <rFont val="Century Schoolbook"/>
        <family val="1"/>
      </rPr>
      <t>2022.</t>
    </r>
  </si>
  <si>
    <t>PARTIDA</t>
  </si>
  <si>
    <t>CONCEPTO</t>
  </si>
  <si>
    <t>TOTAL</t>
  </si>
  <si>
    <t>Programa 83 (11.200,00)</t>
  </si>
  <si>
    <t>Vestuario, Lencería y Prendas de Protección</t>
  </si>
  <si>
    <t>Insumos, Materiales y Suministros para Construcción</t>
  </si>
  <si>
    <t>Interés por Mora Patronal al IESS</t>
  </si>
  <si>
    <t>Becas y Ayudas Económicas (Estudiantes)</t>
  </si>
  <si>
    <t>Programa 83 (10.000,00)</t>
  </si>
  <si>
    <t>Programa 83 (39.927,77)</t>
  </si>
  <si>
    <t>Programa 83 (28.411,75)</t>
  </si>
  <si>
    <t>Programa 84 (5.362,00)</t>
  </si>
  <si>
    <t>Programa 83 (33.024,35)</t>
  </si>
  <si>
    <t>Programa 82 (14.386,00)</t>
  </si>
  <si>
    <t>TOTAL ADMINISTRACIÓN CENTRAL:          $</t>
  </si>
  <si>
    <t>RESUMEN POR FUENTE DE FINANCIAMIENTO:</t>
  </si>
  <si>
    <r>
      <rPr>
        <sz val="12"/>
        <color rgb="FF000000"/>
        <rFont val="Arial Narrow"/>
        <family val="2"/>
      </rPr>
      <t xml:space="preserve">FUENTE </t>
    </r>
    <r>
      <rPr>
        <sz val="12"/>
        <color rgb="FF000000"/>
        <rFont val="Century Schoolbook"/>
        <family val="1"/>
      </rPr>
      <t>1</t>
    </r>
  </si>
  <si>
    <r>
      <rPr>
        <sz val="12"/>
        <color rgb="FF000000"/>
        <rFont val="Arial Narrow"/>
        <family val="2"/>
      </rPr>
      <t xml:space="preserve">FUENTE </t>
    </r>
    <r>
      <rPr>
        <sz val="12"/>
        <color rgb="FF000000"/>
        <rFont val="Century Schoolbook"/>
        <family val="1"/>
      </rPr>
      <t>2</t>
    </r>
  </si>
  <si>
    <r>
      <rPr>
        <sz val="12"/>
        <color rgb="FF000000"/>
        <rFont val="Arial Narrow"/>
        <family val="2"/>
      </rPr>
      <t xml:space="preserve">FUENTE </t>
    </r>
    <r>
      <rPr>
        <sz val="12"/>
        <color rgb="FF000000"/>
        <rFont val="Century Schoolbook"/>
        <family val="1"/>
      </rPr>
      <t>3</t>
    </r>
  </si>
  <si>
    <r>
      <rPr>
        <sz val="12"/>
        <color rgb="FF000000"/>
        <rFont val="Arial Narrow"/>
        <family val="2"/>
      </rPr>
      <t xml:space="preserve">FUENTE </t>
    </r>
    <r>
      <rPr>
        <sz val="12"/>
        <color rgb="FF000000"/>
        <rFont val="Century Schoolbook"/>
        <family val="1"/>
      </rPr>
      <t>202</t>
    </r>
  </si>
  <si>
    <t>TOTAL:</t>
  </si>
  <si>
    <t>RESUMEN POR GRUPO DE GASTO:</t>
  </si>
  <si>
    <r>
      <rPr>
        <sz val="12"/>
        <color rgb="FF000000"/>
        <rFont val="Century Schoolbook"/>
        <family val="1"/>
      </rPr>
      <t>53</t>
    </r>
    <r>
      <rPr>
        <sz val="12"/>
        <color rgb="FF000000"/>
        <rFont val="Arial Narrow"/>
        <family val="2"/>
      </rPr>
      <t xml:space="preserve"> Bienes y Servicios de Consumo</t>
    </r>
  </si>
  <si>
    <r>
      <rPr>
        <sz val="12"/>
        <color rgb="FF000000"/>
        <rFont val="Century Schoolbook"/>
        <family val="1"/>
      </rPr>
      <t>57</t>
    </r>
    <r>
      <rPr>
        <sz val="12"/>
        <color rgb="FF000000"/>
        <rFont val="Arial Narrow"/>
        <family val="2"/>
      </rPr>
      <t xml:space="preserve"> Otros Egresos Corrientes</t>
    </r>
  </si>
  <si>
    <r>
      <rPr>
        <sz val="12"/>
        <color rgb="FF000000"/>
        <rFont val="Century Schoolbook"/>
        <family val="1"/>
      </rPr>
      <t>58</t>
    </r>
    <r>
      <rPr>
        <sz val="12"/>
        <color rgb="FF000000"/>
        <rFont val="Arial Narrow"/>
        <family val="2"/>
      </rPr>
      <t xml:space="preserve"> Transferencias o Donaciones Corrientes </t>
    </r>
  </si>
  <si>
    <r>
      <rPr>
        <sz val="12"/>
        <color rgb="FF000000"/>
        <rFont val="Century Schoolbook"/>
        <family val="1"/>
      </rPr>
      <t>71</t>
    </r>
    <r>
      <rPr>
        <sz val="12"/>
        <color rgb="FF000000"/>
        <rFont val="Arial Narrow"/>
        <family val="2"/>
      </rPr>
      <t xml:space="preserve"> Egresos en Personal para Inversión </t>
    </r>
  </si>
  <si>
    <r>
      <rPr>
        <sz val="12"/>
        <color rgb="FF000000"/>
        <rFont val="Century Schoolbook"/>
        <family val="1"/>
      </rPr>
      <t>73</t>
    </r>
    <r>
      <rPr>
        <sz val="12"/>
        <color rgb="FF000000"/>
        <rFont val="Arial Narrow"/>
        <family val="2"/>
      </rPr>
      <t xml:space="preserve"> Bienes y Servicios para Inversión </t>
    </r>
  </si>
  <si>
    <r>
      <rPr>
        <sz val="12"/>
        <color rgb="FF000000"/>
        <rFont val="Century Schoolbook"/>
        <family val="1"/>
      </rPr>
      <t>84</t>
    </r>
    <r>
      <rPr>
        <sz val="12"/>
        <color rgb="FF000000"/>
        <rFont val="Arial Narrow"/>
        <family val="2"/>
      </rPr>
      <t xml:space="preserve"> Bienes de Larga Duración</t>
    </r>
  </si>
  <si>
    <r>
      <rPr>
        <sz val="12"/>
        <color rgb="FF000000"/>
        <rFont val="Century Schoolbook"/>
        <family val="1"/>
      </rPr>
      <t>99</t>
    </r>
    <r>
      <rPr>
        <sz val="12"/>
        <color rgb="FF000000"/>
        <rFont val="Arial Narrow"/>
        <family val="2"/>
      </rPr>
      <t xml:space="preserve"> Otros Pasivos</t>
    </r>
  </si>
  <si>
    <r>
      <rPr>
        <b/>
        <sz val="11"/>
        <color rgb="FFFF0000"/>
        <rFont val="Arial Narrow"/>
        <family val="2"/>
      </rPr>
      <t>NOTA:</t>
    </r>
    <r>
      <rPr>
        <b/>
        <sz val="11"/>
        <color rgb="FF000000"/>
        <rFont val="Arial Narrow"/>
        <family val="2"/>
      </rPr>
      <t xml:space="preserve"> </t>
    </r>
    <r>
      <rPr>
        <sz val="11"/>
        <color rgb="FF000000"/>
        <rFont val="Arial Narrow"/>
        <family val="2"/>
      </rPr>
      <t xml:space="preserve">Por cuanto de todas las dependencias que no han entregado el POA corregido, una de ellas tiene observaciones en las Fuentes de Financiamiento de las partidas presupuestarias, siendo ésta la Unidad de Servicios de Asistencia Social por </t>
    </r>
    <r>
      <rPr>
        <sz val="11"/>
        <color rgb="FF000000"/>
        <rFont val="Century Schoolbook"/>
        <family val="1"/>
      </rPr>
      <t>$ 4.297,04</t>
    </r>
    <r>
      <rPr>
        <sz val="11"/>
        <color rgb="FF000000"/>
        <rFont val="Arial Narrow"/>
        <family val="2"/>
      </rPr>
      <t>,</t>
    </r>
    <r>
      <rPr>
        <sz val="11"/>
        <color rgb="FF000000"/>
        <rFont val="Arial Narrow"/>
        <family val="2"/>
      </rPr>
      <t xml:space="preserve"> valor que difiere entre el total del Cuadro Resumen por Partidas, el Cuadro Resumen por Fuente de Financiamiento y por Grupo de Gastos y el Total del POA.</t>
    </r>
  </si>
  <si>
    <t>OBJETIVOS Y METAS NACIONALES DE DESARROLLO</t>
  </si>
  <si>
    <t>OBJETIVO_ESTRATÉGICO_INSTITUCIONAL</t>
  </si>
  <si>
    <t>OBJETIVO_PLAN_NACIONAL_DE_DESARROLLO</t>
  </si>
  <si>
    <t>POLÍTICAS_PÚBLICAS_NACIONALES_METAS_NACIONACIONALES_DE_DESARROLLO</t>
  </si>
  <si>
    <t>ARTICULACIÓN EXTERNA DE LA PLANIFICACIÓN ESTRATÉGICA INSTITUCIONAL 2021-2024</t>
  </si>
  <si>
    <t>N°</t>
  </si>
  <si>
    <t>OBJETIVO DE DESARROLLO SOSTENIBLE</t>
  </si>
  <si>
    <t>OBJETIVO PLAN NACIONAL DE DESARROLLO</t>
  </si>
  <si>
    <t>POLÍTICAS PÚBLICAS NACIONALES / METAS NACIONALES DE DESARROLLO</t>
  </si>
  <si>
    <t>PROGRAMA NACIONAL DE DESARROLLO</t>
  </si>
  <si>
    <t>PROGRAMA PRESUPUESTARIO</t>
  </si>
  <si>
    <t>OBJETIVO ESTRATÉGICO INSTITUCIONAL</t>
  </si>
  <si>
    <t>4.- Garantizar una educación de calidad inclusiva y equitativa, y promover las oportunidades de aprendizaje permanente para todos.</t>
  </si>
  <si>
    <t>7 Incentivar una sociedad participativa, con un Estado cercano al servicio a la ciudadanía.</t>
  </si>
  <si>
    <t>P.07.05. CONSOLIDAR UNA GESTIÓN ESTATAL EFICIENTE Y DEMOCRÁTICA, QUE IMPULSE LAS CAPACIDADES CIUDADANAS E INTEGRE LAS ACCIONES SOCIALES EN LA ADMINISTRACIÓN PÚBLICA.</t>
  </si>
  <si>
    <t>Paz, justicia e instituciones sólidas.</t>
  </si>
  <si>
    <t>FORTALECER LAS CAPACIDADES INSTITUCIONALES.</t>
  </si>
  <si>
    <t>15.- Promover sociedades pacíficas e inclusivas para el desarrollo sostenible, facilitar acceso a la justicia para todos y crear instituciones eficaces, responsables e inclusivas a todos los niveles.</t>
  </si>
  <si>
    <t>3.- Garantizar una vida saludable y promover el bienestar para todos y todas en todas las edades.</t>
  </si>
  <si>
    <t>1 Garantizar una vida digna con iguales oportunidades para todas las personas.</t>
  </si>
  <si>
    <t>P.01.02. GENERAR CAPACIDADES Y PROMOVER OPORTUNIDADES EN CONDICIONES DE EQUIDAD, PARA TODAS LAS PERSONAS A LO LARGO DEL CICLO DE VIDA.</t>
  </si>
  <si>
    <t>Educación de Calidad.</t>
  </si>
  <si>
    <t>82 Formación y Gestión Académica</t>
  </si>
  <si>
    <t>INCREMENTAR LA FORMACIÓN DE PROFESIONALES CON EXCELENCIA.</t>
  </si>
  <si>
    <t>2 Afirmar la Interculturalidad y Plurinacionalidad, Revalorizando las identidades diversas.</t>
  </si>
  <si>
    <t>M.2.16 INCREMENTAR EL NÚMERO SEGÚN AUTO-IDENTIFICACIÓN ÉTNICA (INDÍGENA, AFROECUATORIANA Y MONTUBIA) QUE ESTÁN MATRICULADOS EN EDUCACIÓN SUPERIOR DE 59.996 A 74.732 AL 2021.</t>
  </si>
  <si>
    <t>5.- Alcanzar la igualdad entre los géneros y empoderar a todas las mujeres y niñas.</t>
  </si>
  <si>
    <t>8.- Fomentar el crecimiento económico sostenido.</t>
  </si>
  <si>
    <t>5 Impulsar la productividad y competitividad para el crecimiento económico sostenible de manera redistributiva y solidaria.</t>
  </si>
  <si>
    <t>P.05.06. PROMOVER LA INVESTIGACIÓN, LA FORMACIÓN, LA CAPACITACIÓN, EL DESARROLLO Y LA TRANSFERENCIA TECNOLÓGICA, LA INNOVACIÓN Y EL EMPRENDIMIENTO, LA PROTECCIÓN DE LA PROPIEDAD INTELECTUAL, PARA IMPULSAR EL CAMBIO DE LA MATRIZ PRODUCTIVA MEDIANTE LA VINCULACIÓN ENTRE EL SECTOR PÚBLICO, PRODUCTIVO Y LAS UNIVERSIDADES.</t>
  </si>
  <si>
    <t>Industria, Innovación e Infraestructura.</t>
  </si>
  <si>
    <t>83 Gestión de la Investigación</t>
  </si>
  <si>
    <t>INCREMENTAR LA PRODUCCIÓN CIENTÍFICA Y TECNOLÓGICA.</t>
  </si>
  <si>
    <t>7.- Asegurar el acceso a energías asequibles, fiables, sostenibles y modernas para todos.</t>
  </si>
  <si>
    <t>9.- Desarrollar infraestructuras resilientes, promover la industrialización inclusiva y sostenible, y fomentar la innovación.</t>
  </si>
  <si>
    <t>6 Desarrollar las capacidades productivas y del entornos para lograr la soberanía alimentaria y el desarrollo rural integral.</t>
  </si>
  <si>
    <t>M.6.8 AUMENTAR LA COBERTURA, CALIDAD Y ACCESO A SERVICIOS DE EDUCACIÓN, CON PERTINENCIA CULTURAL Y TERRITORIAL, EN ZONAS RURALES: INCREMENTAR DEL 7.35 A 8 LA CALIFICACIÓN A LA EDUCACIÓN PÚBLICA EN EL ÁREA RURAL AL 2021.</t>
  </si>
  <si>
    <t>84 Gestión de la Vinculación</t>
  </si>
  <si>
    <t>INCREMENTAR LA VINCULACIÓN CON LA SOCIEDAD O COLECTIVIDAD.</t>
  </si>
  <si>
    <t>P.07.04. INSTITUCIONALIZAR UNA ADMINISTRACIÓN PÚBLICA DEMOCRÁTICA, PARTICIPATIVA, INCLUYENTE, INTERCULTURAL Y ORIENTADA HACIA LA CIUDADANÍA, BASADA EN UN SERVICIO MERITOCRÁTICO PROFESIONALIZADO QUE SE DESEMPEÑE EN CONDICIONES DIGNAS.</t>
  </si>
  <si>
    <t>Ciudades y comunidades sostenibles.</t>
  </si>
  <si>
    <t>10.- Reducir las desigualdades entre países y dentro de ellos.</t>
  </si>
  <si>
    <t>11.- Conseguir que las ciudades y los asentamientos humanos sean inclusivos, seguros, resilentes y sostenibles.</t>
  </si>
  <si>
    <r>
      <rPr>
        <b/>
        <i/>
        <sz val="10"/>
        <color rgb="FF000000"/>
        <rFont val="Cambria"/>
        <family val="1"/>
      </rPr>
      <t xml:space="preserve">Fuente: </t>
    </r>
    <r>
      <rPr>
        <i/>
        <sz val="10"/>
        <color rgb="FF000000"/>
        <rFont val="Cambria"/>
        <family val="1"/>
      </rPr>
      <t>Tabla 18 del Plan Estratégico de Desarrollo Institucional 2021-2024 de la UTMACH.</t>
    </r>
  </si>
  <si>
    <t>EJES ESTRATÉGICOS INSTITUCIONALES POR OEI</t>
  </si>
  <si>
    <t>LINEAMIENTOS ESTRATÉGICOS POR EJE ESTRATÉGICO</t>
  </si>
  <si>
    <t>PRODUCTO INSTITUCIONAL</t>
  </si>
  <si>
    <t>PROGRAMAS PRESUPUESTARIOS</t>
  </si>
  <si>
    <t>_7_Internacionalización.</t>
  </si>
  <si>
    <t>PRODUCTO_INSTITUCIONAL</t>
  </si>
  <si>
    <t>PROGRAMAS_PRESUPUESTARIOS</t>
  </si>
  <si>
    <r>
      <rPr>
        <sz val="10"/>
        <color rgb="FF000000"/>
        <rFont val="Calibri"/>
        <family val="2"/>
      </rPr>
      <t>_</t>
    </r>
    <r>
      <rPr>
        <b/>
        <sz val="9"/>
        <color rgb="FF000000"/>
        <rFont val="Century Schoolbook"/>
        <family val="1"/>
      </rPr>
      <t>6_</t>
    </r>
    <r>
      <rPr>
        <sz val="10"/>
        <color rgb="FF000000"/>
        <rFont val="Arial Narrow"/>
        <family val="2"/>
      </rPr>
      <t>Eficiencia_en_la_organización_y_gestión_institucional.</t>
    </r>
  </si>
  <si>
    <r>
      <rPr>
        <b/>
        <sz val="9"/>
        <color rgb="FF000000"/>
        <rFont val="Century Schoolbook"/>
        <family val="1"/>
      </rPr>
      <t>_1_</t>
    </r>
    <r>
      <rPr>
        <sz val="10"/>
        <color rgb="FF000000"/>
        <rFont val="Arial Narrow"/>
        <family val="2"/>
      </rPr>
      <t>Creatividad_e_innovación_en_la_oferta_académica.</t>
    </r>
  </si>
  <si>
    <r>
      <rPr>
        <b/>
        <sz val="9"/>
        <color rgb="FF000000"/>
        <rFont val="Century Schoolbook"/>
        <family val="1"/>
      </rPr>
      <t>_1_</t>
    </r>
    <r>
      <rPr>
        <sz val="10"/>
        <color rgb="FF000000"/>
        <rFont val="Arial Narrow"/>
        <family val="2"/>
      </rPr>
      <t>Creatividad_e_innovación_en_la_oferta_académica.</t>
    </r>
  </si>
  <si>
    <r>
      <rPr>
        <b/>
        <sz val="9"/>
        <color rgb="FF000000"/>
        <rFont val="Century Schoolbook"/>
        <family val="1"/>
      </rPr>
      <t>_1_</t>
    </r>
    <r>
      <rPr>
        <sz val="10"/>
        <color rgb="FF000000"/>
        <rFont val="Arial Narrow"/>
        <family val="2"/>
      </rPr>
      <t>Creatividad_e_innovación_en_la_oferta_académica.</t>
    </r>
  </si>
  <si>
    <r>
      <rPr>
        <b/>
        <sz val="9"/>
        <color rgb="FF000000"/>
        <rFont val="Century Schoolbook"/>
        <family val="1"/>
      </rPr>
      <t>1.</t>
    </r>
    <r>
      <rPr>
        <b/>
        <sz val="10"/>
        <color rgb="FF000000"/>
        <rFont val="Arial Narrow"/>
        <family val="2"/>
      </rPr>
      <t xml:space="preserve"> </t>
    </r>
    <r>
      <rPr>
        <sz val="10"/>
        <color rgb="FF000000"/>
        <rFont val="Arial Narrow"/>
        <family val="2"/>
      </rPr>
      <t>Afianzar el proceso de rediseño y contextualización curricular.</t>
    </r>
  </si>
  <si>
    <r>
      <rPr>
        <b/>
        <sz val="9"/>
        <color rgb="FF000000"/>
        <rFont val="Century Schoolbook"/>
        <family val="1"/>
      </rPr>
      <t>1.</t>
    </r>
    <r>
      <rPr>
        <b/>
        <sz val="10"/>
        <color rgb="FF000000"/>
        <rFont val="Arial Narrow"/>
        <family val="2"/>
      </rPr>
      <t xml:space="preserve"> </t>
    </r>
    <r>
      <rPr>
        <sz val="10"/>
        <color rgb="FF000000"/>
        <rFont val="Arial Narrow"/>
        <family val="2"/>
      </rPr>
      <t>Potenciar la presencia de la UTMACH en su contexto de influencia, a través de la ejecución de proyectos de vinculación con la sociedad que promuevan el desarrollo productivo de la provincia.</t>
    </r>
  </si>
  <si>
    <r>
      <rPr>
        <b/>
        <sz val="9"/>
        <color rgb="FF000000"/>
        <rFont val="Century Schoolbook"/>
        <family val="1"/>
      </rPr>
      <t>1.</t>
    </r>
    <r>
      <rPr>
        <b/>
        <sz val="10"/>
        <color rgb="FF000000"/>
        <rFont val="Arial Narrow"/>
        <family val="2"/>
      </rPr>
      <t xml:space="preserve"> </t>
    </r>
    <r>
      <rPr>
        <sz val="10"/>
        <color rgb="FF000000"/>
        <rFont val="Arial Narrow"/>
        <family val="2"/>
      </rPr>
      <t>Mantener procesos continuos de capacitación para garantizar la implementación efectiva del modelo educativo.</t>
    </r>
  </si>
  <si>
    <r>
      <rPr>
        <b/>
        <sz val="9"/>
        <color rgb="FF000000"/>
        <rFont val="Century Schoolbook"/>
        <family val="1"/>
      </rPr>
      <t>1.</t>
    </r>
    <r>
      <rPr>
        <b/>
        <sz val="10"/>
        <color rgb="FF000000"/>
        <rFont val="Arial Narrow"/>
        <family val="2"/>
      </rPr>
      <t xml:space="preserve"> </t>
    </r>
    <r>
      <rPr>
        <sz val="10"/>
        <color rgb="FF000000"/>
        <rFont val="Arial Narrow"/>
        <family val="2"/>
      </rPr>
      <t>Desarrollar proyectos de investigación competitivos que respondan a los requerimientos del contexto institucional.</t>
    </r>
  </si>
  <si>
    <r>
      <rPr>
        <b/>
        <sz val="9"/>
        <color rgb="FF000000"/>
        <rFont val="Century Schoolbook"/>
        <family val="1"/>
      </rPr>
      <t>1.</t>
    </r>
    <r>
      <rPr>
        <b/>
        <sz val="10"/>
        <color rgb="FF000000"/>
        <rFont val="Arial Narrow"/>
        <family val="2"/>
      </rPr>
      <t xml:space="preserve"> </t>
    </r>
    <r>
      <rPr>
        <sz val="10"/>
        <color rgb="FF000000"/>
        <rFont val="Arial Narrow"/>
        <family val="2"/>
      </rPr>
      <t>Fortalecer las capacidades de la comunidad para facilitar el emprendimiento.</t>
    </r>
  </si>
  <si>
    <r>
      <rPr>
        <b/>
        <sz val="9"/>
        <color rgb="FF000000"/>
        <rFont val="Century Schoolbook"/>
        <family val="1"/>
      </rPr>
      <t>1.</t>
    </r>
    <r>
      <rPr>
        <b/>
        <sz val="10"/>
        <color rgb="FF000000"/>
        <rFont val="Arial Narrow"/>
        <family val="2"/>
      </rPr>
      <t xml:space="preserve"> </t>
    </r>
    <r>
      <rPr>
        <sz val="10"/>
        <color rgb="FF000000"/>
        <rFont val="Arial Narrow"/>
        <family val="2"/>
      </rPr>
      <t>Fortalecer la plataforma tecnológica para la automatización de procesos, con la finalidad de mejorar la capacidad de respuesta oportuna.</t>
    </r>
  </si>
  <si>
    <r>
      <rPr>
        <b/>
        <sz val="9"/>
        <color rgb="FF000000"/>
        <rFont val="Century Schoolbook"/>
        <family val="1"/>
      </rPr>
      <t>1.</t>
    </r>
    <r>
      <rPr>
        <b/>
        <sz val="10"/>
        <color rgb="FF000000"/>
        <rFont val="Arial Narrow"/>
        <family val="2"/>
      </rPr>
      <t xml:space="preserve"> </t>
    </r>
    <r>
      <rPr>
        <sz val="10"/>
        <color rgb="FF000000"/>
        <rFont val="Arial Narrow"/>
        <family val="2"/>
      </rPr>
      <t>Implementar un sistema de movilidad académica integral que incremente la competitividad y comparatividad de la producción del conocimiento.</t>
    </r>
  </si>
  <si>
    <r>
      <rPr>
        <b/>
        <sz val="9"/>
        <color rgb="FF000000"/>
        <rFont val="Century Schoolbook"/>
        <family val="1"/>
      </rPr>
      <t>1.</t>
    </r>
    <r>
      <rPr>
        <b/>
        <sz val="10"/>
        <color rgb="FF000000"/>
        <rFont val="Arial Narrow"/>
        <family val="2"/>
      </rPr>
      <t xml:space="preserve"> </t>
    </r>
    <r>
      <rPr>
        <sz val="10"/>
        <color rgb="FF000000"/>
        <rFont val="Arial Narrow"/>
        <family val="2"/>
      </rPr>
      <t>Mantener un enfoque en las necesidades educativas de los estudiantes.</t>
    </r>
  </si>
  <si>
    <r>
      <rPr>
        <b/>
        <sz val="9"/>
        <color rgb="FF000000"/>
        <rFont val="Century Schoolbook"/>
        <family val="1"/>
      </rPr>
      <t>_8</t>
    </r>
    <r>
      <rPr>
        <sz val="9"/>
        <color rgb="FF000000"/>
        <rFont val="Century Schoolbook"/>
        <family val="1"/>
      </rPr>
      <t>_</t>
    </r>
    <r>
      <rPr>
        <sz val="10"/>
        <color rgb="FF000000"/>
        <rFont val="Arial Narrow"/>
        <family val="2"/>
      </rPr>
      <t>La_calidad_como_cultura_universitaria.</t>
    </r>
  </si>
  <si>
    <r>
      <rPr>
        <b/>
        <sz val="9"/>
        <color rgb="FF000000"/>
        <rFont val="Century Schoolbook"/>
        <family val="1"/>
      </rPr>
      <t>_2_</t>
    </r>
    <r>
      <rPr>
        <sz val="10"/>
        <color rgb="FF000000"/>
        <rFont val="Arial Narrow"/>
        <family val="2"/>
      </rPr>
      <t>Responsabilidad_social_universitaria.</t>
    </r>
  </si>
  <si>
    <r>
      <rPr>
        <b/>
        <sz val="9"/>
        <color rgb="FF000000"/>
        <rFont val="Century Schoolbook"/>
        <family val="1"/>
      </rPr>
      <t>_4_</t>
    </r>
    <r>
      <rPr>
        <sz val="10"/>
        <color rgb="FF000000"/>
        <rFont val="Arial Narrow"/>
        <family val="2"/>
      </rPr>
      <t>Competitividad_de_la_investigación_e_innovación_universitaria.</t>
    </r>
  </si>
  <si>
    <r>
      <rPr>
        <b/>
        <sz val="9"/>
        <color rgb="FF000000"/>
        <rFont val="Century Schoolbook"/>
        <family val="1"/>
      </rPr>
      <t>_2</t>
    </r>
    <r>
      <rPr>
        <sz val="10"/>
        <color rgb="FF000000"/>
        <rFont val="Arial Narrow"/>
        <family val="2"/>
      </rPr>
      <t>_Responsabilidad_social_universitaria.</t>
    </r>
  </si>
  <si>
    <r>
      <rPr>
        <b/>
        <sz val="9"/>
        <color rgb="FF000000"/>
        <rFont val="Century Schoolbook"/>
        <family val="1"/>
      </rPr>
      <t>2.</t>
    </r>
    <r>
      <rPr>
        <b/>
        <sz val="10"/>
        <color rgb="FF000000"/>
        <rFont val="Arial Narrow"/>
        <family val="2"/>
      </rPr>
      <t xml:space="preserve"> </t>
    </r>
    <r>
      <rPr>
        <sz val="10"/>
        <color rgb="FF000000"/>
        <rFont val="Arial Narrow"/>
        <family val="2"/>
      </rPr>
      <t>Diseñar carreras y programas de postgrado que respondan a los requerimientos del radio de influencia de la UTMACH.</t>
    </r>
  </si>
  <si>
    <r>
      <rPr>
        <b/>
        <sz val="9"/>
        <color rgb="FF000000"/>
        <rFont val="Century Schoolbook"/>
        <family val="1"/>
      </rPr>
      <t>2.</t>
    </r>
    <r>
      <rPr>
        <b/>
        <sz val="10"/>
        <color rgb="FF000000"/>
        <rFont val="Arial Narrow"/>
        <family val="2"/>
      </rPr>
      <t xml:space="preserve"> </t>
    </r>
    <r>
      <rPr>
        <sz val="10"/>
        <color rgb="FF000000"/>
        <rFont val="Arial Narrow"/>
        <family val="2"/>
      </rPr>
      <t>Participar activamente en la resolución de problemas de la región mediante el desarrollo de propuestas científicas, tecnológicas y de vinculación social pertinentes y factibles.</t>
    </r>
  </si>
  <si>
    <r>
      <rPr>
        <b/>
        <sz val="9"/>
        <color rgb="FF000000"/>
        <rFont val="Century Schoolbook"/>
        <family val="1"/>
      </rPr>
      <t>2.</t>
    </r>
    <r>
      <rPr>
        <b/>
        <sz val="10"/>
        <color rgb="FF000000"/>
        <rFont val="Arial Narrow"/>
        <family val="2"/>
      </rPr>
      <t xml:space="preserve"> </t>
    </r>
    <r>
      <rPr>
        <sz val="10"/>
        <color rgb="FF000000"/>
        <rFont val="Arial Narrow"/>
        <family val="2"/>
      </rPr>
      <t>Desarrollar un sistema de acompañamiento para la gestión eficaz del modelo educativo.</t>
    </r>
  </si>
  <si>
    <r>
      <rPr>
        <b/>
        <sz val="9"/>
        <color rgb="FF000000"/>
        <rFont val="Century Schoolbook"/>
        <family val="1"/>
      </rPr>
      <t>2.</t>
    </r>
    <r>
      <rPr>
        <b/>
        <sz val="10"/>
        <color rgb="FF000000"/>
        <rFont val="Arial Narrow"/>
        <family val="2"/>
      </rPr>
      <t xml:space="preserve"> </t>
    </r>
    <r>
      <rPr>
        <sz val="10"/>
        <color rgb="FF000000"/>
        <rFont val="Arial Narrow"/>
        <family val="2"/>
      </rPr>
      <t>Incrementar la producción científica en revista ubicadas en sistemas de indexación de corriente principal.</t>
    </r>
  </si>
  <si>
    <r>
      <rPr>
        <b/>
        <sz val="9"/>
        <color rgb="FF000000"/>
        <rFont val="Century Schoolbook"/>
        <family val="1"/>
      </rPr>
      <t>2.</t>
    </r>
    <r>
      <rPr>
        <b/>
        <sz val="10"/>
        <color rgb="FF000000"/>
        <rFont val="Arial Narrow"/>
        <family val="2"/>
      </rPr>
      <t xml:space="preserve"> </t>
    </r>
    <r>
      <rPr>
        <sz val="10"/>
        <color rgb="FF000000"/>
        <rFont val="Arial Narrow"/>
        <family val="2"/>
      </rPr>
      <t>Establecer alianzas estratégicas con los sectores académicos y productivos (público - privado) para establecer un parque tecnológico que permita la incubación y dinamización de empresas.</t>
    </r>
  </si>
  <si>
    <r>
      <rPr>
        <b/>
        <sz val="9"/>
        <color rgb="FF000000"/>
        <rFont val="Century Schoolbook"/>
        <family val="1"/>
      </rPr>
      <t>2.</t>
    </r>
    <r>
      <rPr>
        <b/>
        <sz val="10"/>
        <color rgb="FF000000"/>
        <rFont val="Arial Narrow"/>
        <family val="2"/>
      </rPr>
      <t xml:space="preserve"> </t>
    </r>
    <r>
      <rPr>
        <sz val="10"/>
        <color rgb="FF000000"/>
        <rFont val="Arial Narrow"/>
        <family val="2"/>
      </rPr>
      <t>Garantizar la sustentabilidad económico - financiera de los programas y servicios para el bienestar estudiantil (becas, servicios, movilidad estudiantil, mejora de la infraestructura, equipamiento de laboratorios, acceso a herramientas para el aprendizaje autónomo, servicios de digitalización y copiado, acceso a las rutas urbanas desde la universidad).</t>
    </r>
  </si>
  <si>
    <r>
      <rPr>
        <b/>
        <sz val="9"/>
        <color rgb="FF000000"/>
        <rFont val="Century Schoolbook"/>
        <family val="1"/>
      </rPr>
      <t>2.</t>
    </r>
    <r>
      <rPr>
        <b/>
        <sz val="10"/>
        <color rgb="FF000000"/>
        <rFont val="Arial Narrow"/>
        <family val="2"/>
      </rPr>
      <t xml:space="preserve"> </t>
    </r>
    <r>
      <rPr>
        <sz val="10"/>
        <color rgb="FF000000"/>
        <rFont val="Arial Narrow"/>
        <family val="2"/>
      </rPr>
      <t>Vincular al personal docente y de investigación a redes académicas y productivas internacionales mediante estancias, pasantías, prácticas académicas, entre otras formas de movilidad.</t>
    </r>
  </si>
  <si>
    <r>
      <rPr>
        <b/>
        <sz val="9"/>
        <color rgb="FF000000"/>
        <rFont val="Century Schoolbook"/>
        <family val="1"/>
      </rPr>
      <t>2.</t>
    </r>
    <r>
      <rPr>
        <b/>
        <sz val="10"/>
        <color rgb="FF000000"/>
        <rFont val="Arial Narrow"/>
        <family val="2"/>
      </rPr>
      <t xml:space="preserve"> </t>
    </r>
    <r>
      <rPr>
        <sz val="10"/>
        <color rgb="FF000000"/>
        <rFont val="Arial Narrow"/>
        <family val="2"/>
      </rPr>
      <t>Fortalecer el liderazgo en todos los niveles de decisión para incrementar el compromiso de la comunidad universitaria en el logro de los objetivos institucionales.</t>
    </r>
  </si>
  <si>
    <r>
      <rPr>
        <b/>
        <sz val="9"/>
        <color rgb="FF000000"/>
        <rFont val="Century Schoolbook"/>
        <family val="1"/>
      </rPr>
      <t>_3</t>
    </r>
    <r>
      <rPr>
        <sz val="9"/>
        <color rgb="FF000000"/>
        <rFont val="Century Schoolbook"/>
        <family val="1"/>
      </rPr>
      <t>_</t>
    </r>
    <r>
      <rPr>
        <sz val="10"/>
        <color rgb="FF000000"/>
        <rFont val="Arial Narrow"/>
        <family val="2"/>
      </rPr>
      <t>Posicionamiento_del_modelo_educativo_integrador_y_desarrollador.</t>
    </r>
  </si>
  <si>
    <r>
      <rPr>
        <b/>
        <sz val="9"/>
        <color rgb="FF000000"/>
        <rFont val="Century Schoolbook"/>
        <family val="1"/>
      </rPr>
      <t>_5</t>
    </r>
    <r>
      <rPr>
        <sz val="10"/>
        <color rgb="FF000000"/>
        <rFont val="Arial Narrow"/>
        <family val="2"/>
      </rPr>
      <t>_Transferencia_y_producción_del_conocimiento.</t>
    </r>
  </si>
  <si>
    <r>
      <rPr>
        <b/>
        <sz val="9"/>
        <color rgb="FF000000"/>
        <rFont val="Century Schoolbook"/>
        <family val="1"/>
      </rPr>
      <t>_5</t>
    </r>
    <r>
      <rPr>
        <sz val="10"/>
        <color rgb="FF000000"/>
        <rFont val="Arial Narrow"/>
        <family val="2"/>
      </rPr>
      <t>_Transferencia_y_producción_del_conocimiento.</t>
    </r>
  </si>
  <si>
    <r>
      <rPr>
        <b/>
        <sz val="9"/>
        <color rgb="FF000000"/>
        <rFont val="Century Schoolbook"/>
        <family val="1"/>
      </rPr>
      <t>3.</t>
    </r>
    <r>
      <rPr>
        <b/>
        <sz val="10"/>
        <color rgb="FF000000"/>
        <rFont val="Arial Narrow"/>
        <family val="2"/>
      </rPr>
      <t xml:space="preserve"> </t>
    </r>
    <r>
      <rPr>
        <sz val="10"/>
        <color rgb="FF000000"/>
        <rFont val="Arial Narrow"/>
        <family val="2"/>
      </rPr>
      <t>Generar espacios para la promoción y desarrollo del patrimonio natural y cultural (tangible e intangible) de la Provincia de El Oro.</t>
    </r>
  </si>
  <si>
    <r>
      <rPr>
        <b/>
        <sz val="9"/>
        <color rgb="FF000000"/>
        <rFont val="Century Schoolbook"/>
        <family val="1"/>
      </rPr>
      <t>3.</t>
    </r>
    <r>
      <rPr>
        <b/>
        <sz val="10"/>
        <color rgb="FF000000"/>
        <rFont val="Arial Narrow"/>
        <family val="2"/>
      </rPr>
      <t xml:space="preserve"> </t>
    </r>
    <r>
      <rPr>
        <sz val="10"/>
        <color rgb="FF000000"/>
        <rFont val="Arial Narrow"/>
        <family val="2"/>
      </rPr>
      <t>Fortalecer la bolsa de empleo de la UTMACH mediante el establecimiento de alianzas estratégicas con el sector público - privado.</t>
    </r>
  </si>
  <si>
    <r>
      <rPr>
        <b/>
        <sz val="9"/>
        <color rgb="FF000000"/>
        <rFont val="Century Schoolbook"/>
        <family val="1"/>
      </rPr>
      <t>3.</t>
    </r>
    <r>
      <rPr>
        <b/>
        <sz val="10"/>
        <color rgb="FF000000"/>
        <rFont val="Arial Narrow"/>
        <family val="2"/>
      </rPr>
      <t xml:space="preserve"> </t>
    </r>
    <r>
      <rPr>
        <sz val="10"/>
        <color rgb="FF000000"/>
        <rFont val="Arial Narrow"/>
        <family val="2"/>
      </rPr>
      <t>Fortalecer la interacción de la docencia, investigación y vinculación para el logro de los objetivos operativos del modelo educativo.</t>
    </r>
  </si>
  <si>
    <r>
      <rPr>
        <b/>
        <sz val="9"/>
        <color rgb="FF000000"/>
        <rFont val="Century Schoolbook"/>
        <family val="1"/>
      </rPr>
      <t>3.</t>
    </r>
    <r>
      <rPr>
        <b/>
        <sz val="10"/>
        <color rgb="FF000000"/>
        <rFont val="Arial Narrow"/>
        <family val="2"/>
      </rPr>
      <t xml:space="preserve"> I</t>
    </r>
    <r>
      <rPr>
        <sz val="10"/>
        <color rgb="FF000000"/>
        <rFont val="Arial Narrow"/>
        <family val="2"/>
      </rPr>
      <t>ncrementar la producción de artículos en revistas con indexación transnacional y regional.</t>
    </r>
  </si>
  <si>
    <r>
      <rPr>
        <b/>
        <sz val="9"/>
        <color rgb="FF000000"/>
        <rFont val="Century Schoolbook"/>
        <family val="1"/>
      </rPr>
      <t>3.</t>
    </r>
    <r>
      <rPr>
        <b/>
        <sz val="10"/>
        <color rgb="FF000000"/>
        <rFont val="Arial Narrow"/>
        <family val="2"/>
      </rPr>
      <t xml:space="preserve"> </t>
    </r>
    <r>
      <rPr>
        <sz val="10"/>
        <color rgb="FF000000"/>
        <rFont val="Arial Narrow"/>
        <family val="2"/>
      </rPr>
      <t>Crear una empresa mixta que cuente con un portafolio diversificado de servicios (laboratorios, análisis de datos, estudios técnicos, entre otros) para responder a los requerimientos de los sectores productivos.</t>
    </r>
  </si>
  <si>
    <r>
      <rPr>
        <b/>
        <sz val="9"/>
        <color rgb="FF000000"/>
        <rFont val="Century Schoolbook"/>
        <family val="1"/>
      </rPr>
      <t>3.</t>
    </r>
    <r>
      <rPr>
        <b/>
        <sz val="10"/>
        <color rgb="FF000000"/>
        <rFont val="Arial Narrow"/>
        <family val="2"/>
      </rPr>
      <t xml:space="preserve"> </t>
    </r>
    <r>
      <rPr>
        <sz val="10"/>
        <color rgb="FF000000"/>
        <rFont val="Arial Narrow"/>
        <family val="2"/>
      </rPr>
      <t>Gestionar fondos que permitan la sostenibilidad de recursos humanos calificados.</t>
    </r>
  </si>
  <si>
    <r>
      <rPr>
        <b/>
        <sz val="9"/>
        <color rgb="FF000000"/>
        <rFont val="Century Schoolbook"/>
        <family val="1"/>
      </rPr>
      <t>3</t>
    </r>
    <r>
      <rPr>
        <b/>
        <sz val="10"/>
        <color rgb="FF000000"/>
        <rFont val="Arial Narrow"/>
        <family val="2"/>
      </rPr>
      <t xml:space="preserve">. </t>
    </r>
    <r>
      <rPr>
        <sz val="10"/>
        <color rgb="FF000000"/>
        <rFont val="Arial Narrow"/>
        <family val="2"/>
      </rPr>
      <t>Impulsar las formas de movilidad estudiantil hacia otras IES, instituciones productivas, organismos de estado a nivel internacional.</t>
    </r>
  </si>
  <si>
    <r>
      <rPr>
        <b/>
        <sz val="9"/>
        <color rgb="FF000000"/>
        <rFont val="Century Schoolbook"/>
        <family val="1"/>
      </rPr>
      <t>3.</t>
    </r>
    <r>
      <rPr>
        <b/>
        <sz val="10"/>
        <color rgb="FF000000"/>
        <rFont val="Arial Narrow"/>
        <family val="2"/>
      </rPr>
      <t xml:space="preserve"> </t>
    </r>
    <r>
      <rPr>
        <sz val="10"/>
        <color rgb="FF000000"/>
        <rFont val="Arial Narrow"/>
        <family val="2"/>
      </rPr>
      <t>Promover la participación y el empoderamiento de la comunidad universitaria en la toma de decisiones institucionales.</t>
    </r>
  </si>
  <si>
    <r>
      <rPr>
        <b/>
        <sz val="9"/>
        <color rgb="FF000000"/>
        <rFont val="Century Schoolbook"/>
        <family val="1"/>
      </rPr>
      <t>_4_</t>
    </r>
    <r>
      <rPr>
        <sz val="10"/>
        <color rgb="FF000000"/>
        <rFont val="Arial Narrow"/>
        <family val="2"/>
      </rPr>
      <t>Competitividad_de_la_investigación_e_innovación_universitaria.</t>
    </r>
  </si>
  <si>
    <r>
      <rPr>
        <b/>
        <sz val="9"/>
        <color rgb="FF000000"/>
        <rFont val="Century Schoolbook"/>
        <family val="1"/>
      </rPr>
      <t>_7</t>
    </r>
    <r>
      <rPr>
        <sz val="10"/>
        <color rgb="FF000000"/>
        <rFont val="Arial Narrow"/>
        <family val="2"/>
      </rPr>
      <t>_Internacionalización.</t>
    </r>
  </si>
  <si>
    <r>
      <rPr>
        <b/>
        <sz val="9"/>
        <color rgb="FF000000"/>
        <rFont val="Century Schoolbook"/>
        <family val="1"/>
      </rPr>
      <t>4.</t>
    </r>
    <r>
      <rPr>
        <sz val="10"/>
        <color rgb="FF000000"/>
        <rFont val="Arial Narrow"/>
        <family val="2"/>
      </rPr>
      <t xml:space="preserve"> Ampliar la oferta de programas de educación continua y educación avanzada.</t>
    </r>
  </si>
  <si>
    <r>
      <rPr>
        <b/>
        <sz val="9"/>
        <color rgb="FF000000"/>
        <rFont val="Century Schoolbook"/>
        <family val="1"/>
      </rPr>
      <t>4.</t>
    </r>
    <r>
      <rPr>
        <b/>
        <sz val="10"/>
        <color rgb="FF000000"/>
        <rFont val="Arial Narrow"/>
        <family val="2"/>
      </rPr>
      <t xml:space="preserve"> </t>
    </r>
    <r>
      <rPr>
        <sz val="10"/>
        <color rgb="FF000000"/>
        <rFont val="Arial Narrow"/>
        <family val="2"/>
      </rPr>
      <t>Gestionar ferias de empleo que faciliten el posicionamiento de los graduados de la UTMACH en el mercado laboral.</t>
    </r>
  </si>
  <si>
    <r>
      <rPr>
        <b/>
        <sz val="9"/>
        <color rgb="FF000000"/>
        <rFont val="Century Schoolbook"/>
        <family val="1"/>
      </rPr>
      <t>4.</t>
    </r>
    <r>
      <rPr>
        <b/>
        <sz val="10"/>
        <color rgb="FF000000"/>
        <rFont val="Arial Narrow"/>
        <family val="2"/>
      </rPr>
      <t xml:space="preserve"> </t>
    </r>
    <r>
      <rPr>
        <sz val="10"/>
        <color rgb="FF000000"/>
        <rFont val="Arial Narrow"/>
        <family val="2"/>
      </rPr>
      <t>Impulsar la interdisciplinariedad en la gestión microcurricular.</t>
    </r>
  </si>
  <si>
    <r>
      <rPr>
        <b/>
        <sz val="9"/>
        <color rgb="FF000000"/>
        <rFont val="Century Schoolbook"/>
        <family val="1"/>
      </rPr>
      <t xml:space="preserve">4. </t>
    </r>
    <r>
      <rPr>
        <sz val="10"/>
        <color rgb="FF000000"/>
        <rFont val="Arial Narrow"/>
        <family val="2"/>
      </rPr>
      <t>Aumentar la producción, competitividad y posicionamiento de la editorial universitaria.</t>
    </r>
  </si>
  <si>
    <r>
      <rPr>
        <b/>
        <sz val="9"/>
        <color rgb="FF000000"/>
        <rFont val="Century Schoolbook"/>
        <family val="1"/>
      </rPr>
      <t>4.</t>
    </r>
    <r>
      <rPr>
        <b/>
        <sz val="10"/>
        <color rgb="FF000000"/>
        <rFont val="Arial Narrow"/>
        <family val="2"/>
      </rPr>
      <t xml:space="preserve"> </t>
    </r>
    <r>
      <rPr>
        <sz val="10"/>
        <color rgb="FF000000"/>
        <rFont val="Arial Narrow"/>
        <family val="2"/>
      </rPr>
      <t>Acreditar laboratorios de investigación y servicios con normas técnicas correspondientes a su actividad.</t>
    </r>
  </si>
  <si>
    <r>
      <rPr>
        <b/>
        <sz val="9"/>
        <color rgb="FF000000"/>
        <rFont val="Century Schoolbook"/>
        <family val="1"/>
      </rPr>
      <t xml:space="preserve">4. </t>
    </r>
    <r>
      <rPr>
        <sz val="10"/>
        <color rgb="FF000000"/>
        <rFont val="Arial Narrow"/>
        <family val="2"/>
      </rPr>
      <t>Reestructurar el marco jurídico interno y la estructura orgánica para armonizar la gobernabilidad universitaria con las exigencias del sistema universitario actual.</t>
    </r>
  </si>
  <si>
    <r>
      <rPr>
        <b/>
        <sz val="9"/>
        <color rgb="FF000000"/>
        <rFont val="Century Schoolbook"/>
        <family val="1"/>
      </rPr>
      <t xml:space="preserve">4. </t>
    </r>
    <r>
      <rPr>
        <sz val="10"/>
        <color rgb="FF000000"/>
        <rFont val="Arial Narrow"/>
        <family val="2"/>
      </rPr>
      <t>Promover la acogida de estudiantes, docentes e investigadores externos que deseen realizar estancias en la UTMACH.</t>
    </r>
  </si>
  <si>
    <r>
      <rPr>
        <b/>
        <sz val="9"/>
        <color rgb="FF000000"/>
        <rFont val="Century Schoolbook"/>
        <family val="1"/>
      </rPr>
      <t>4.</t>
    </r>
    <r>
      <rPr>
        <b/>
        <sz val="10"/>
        <color rgb="FF000000"/>
        <rFont val="Arial Narrow"/>
        <family val="2"/>
      </rPr>
      <t xml:space="preserve"> </t>
    </r>
    <r>
      <rPr>
        <sz val="10"/>
        <color rgb="FF000000"/>
        <rFont val="Arial Narrow"/>
        <family val="2"/>
      </rPr>
      <t>Actualizar los procesos organizacionales para garantizar el comportamiento sistémico y el ajuste contextual de la institución.</t>
    </r>
  </si>
  <si>
    <r>
      <rPr>
        <b/>
        <sz val="9"/>
        <color rgb="FF000000"/>
        <rFont val="Century Schoolbook"/>
        <family val="1"/>
      </rPr>
      <t>_7_</t>
    </r>
    <r>
      <rPr>
        <sz val="10"/>
        <color rgb="FF000000"/>
        <rFont val="Arial Narrow"/>
        <family val="2"/>
      </rPr>
      <t>Internacionalización.</t>
    </r>
  </si>
  <si>
    <r>
      <rPr>
        <b/>
        <sz val="9"/>
        <color rgb="FF000000"/>
        <rFont val="Century Schoolbook"/>
        <family val="1"/>
      </rPr>
      <t>5.</t>
    </r>
    <r>
      <rPr>
        <b/>
        <sz val="10"/>
        <color rgb="FF000000"/>
        <rFont val="Arial Narrow"/>
        <family val="2"/>
      </rPr>
      <t xml:space="preserve"> </t>
    </r>
    <r>
      <rPr>
        <sz val="10"/>
        <color rgb="FF000000"/>
        <rFont val="Arial Narrow"/>
        <family val="2"/>
      </rPr>
      <t>Crear consejos consultivos para el fomento, la participación y el control social por parte de la sociedad civil y comunidad universitaria.</t>
    </r>
  </si>
  <si>
    <r>
      <rPr>
        <b/>
        <sz val="9"/>
        <color rgb="FF000000"/>
        <rFont val="Century Schoolbook"/>
        <family val="1"/>
      </rPr>
      <t>5.</t>
    </r>
    <r>
      <rPr>
        <b/>
        <sz val="10"/>
        <color rgb="FF000000"/>
        <rFont val="Arial Narrow"/>
        <family val="2"/>
      </rPr>
      <t xml:space="preserve"> </t>
    </r>
    <r>
      <rPr>
        <sz val="10"/>
        <color rgb="FF000000"/>
        <rFont val="Arial Narrow"/>
        <family val="2"/>
      </rPr>
      <t>Gestionar alianzas universidad - educación media y básica para implementar un programa de desarrollo vocacional en correspondencia con la oferta académica de la UTMACH.</t>
    </r>
  </si>
  <si>
    <r>
      <rPr>
        <b/>
        <sz val="9"/>
        <color rgb="FF000000"/>
        <rFont val="Century Schoolbook"/>
        <family val="1"/>
      </rPr>
      <t>5.</t>
    </r>
    <r>
      <rPr>
        <b/>
        <sz val="10"/>
        <color rgb="FF000000"/>
        <rFont val="Arial Narrow"/>
        <family val="2"/>
      </rPr>
      <t xml:space="preserve"> </t>
    </r>
    <r>
      <rPr>
        <sz val="10"/>
        <color rgb="FF000000"/>
        <rFont val="Arial Narrow"/>
        <family val="2"/>
      </rPr>
      <t>Fortalecer la creación de medios de difusión científica (revistas, proceedings) potencialmente indexables en corriente principal.</t>
    </r>
  </si>
  <si>
    <r>
      <rPr>
        <b/>
        <sz val="9"/>
        <color rgb="FF000000"/>
        <rFont val="Century Schoolbook"/>
        <family val="1"/>
      </rPr>
      <t>5.</t>
    </r>
    <r>
      <rPr>
        <b/>
        <sz val="10"/>
        <color rgb="FF000000"/>
        <rFont val="Arial Narrow"/>
        <family val="2"/>
      </rPr>
      <t xml:space="preserve"> </t>
    </r>
    <r>
      <rPr>
        <sz val="10"/>
        <color rgb="FF000000"/>
        <rFont val="Arial Narrow"/>
        <family val="2"/>
      </rPr>
      <t>Generar unidades de producción de conocimiento vinculadas a las áreas disciplinares de cada unidad académica.</t>
    </r>
  </si>
  <si>
    <r>
      <rPr>
        <b/>
        <sz val="9"/>
        <color rgb="FF000000"/>
        <rFont val="Century Schoolbook"/>
        <family val="1"/>
      </rPr>
      <t>5.</t>
    </r>
    <r>
      <rPr>
        <b/>
        <sz val="10"/>
        <color rgb="FF000000"/>
        <rFont val="Arial Narrow"/>
        <family val="2"/>
      </rPr>
      <t xml:space="preserve"> </t>
    </r>
    <r>
      <rPr>
        <sz val="10"/>
        <color rgb="FF000000"/>
        <rFont val="Arial Narrow"/>
        <family val="2"/>
      </rPr>
      <t>Desarrollar un sistema de incentivos que reconozca la eficiencia individual y colectiva en la gestión administrativa.</t>
    </r>
  </si>
  <si>
    <r>
      <rPr>
        <b/>
        <sz val="9"/>
        <color rgb="FF000000"/>
        <rFont val="Century Schoolbook"/>
        <family val="1"/>
      </rPr>
      <t>5</t>
    </r>
    <r>
      <rPr>
        <b/>
        <sz val="10"/>
        <color rgb="FF000000"/>
        <rFont val="Arial Narrow"/>
        <family val="2"/>
      </rPr>
      <t xml:space="preserve">. </t>
    </r>
    <r>
      <rPr>
        <sz val="10"/>
        <color rgb="FF000000"/>
        <rFont val="Arial Narrow"/>
        <family val="2"/>
      </rPr>
      <t>Certificación académica internacional de las  carreras y programas de postgrado.</t>
    </r>
  </si>
  <si>
    <r>
      <rPr>
        <b/>
        <sz val="9"/>
        <color rgb="FF000000"/>
        <rFont val="Century Schoolbook"/>
        <family val="1"/>
      </rPr>
      <t>5.</t>
    </r>
    <r>
      <rPr>
        <b/>
        <sz val="10"/>
        <color rgb="FF000000"/>
        <rFont val="Arial Narrow"/>
        <family val="2"/>
      </rPr>
      <t xml:space="preserve"> </t>
    </r>
    <r>
      <rPr>
        <sz val="10"/>
        <color rgb="FF000000"/>
        <rFont val="Arial Narrow"/>
        <family val="2"/>
      </rPr>
      <t>Optimizar el desempeño institucional mediante la aplicación del principio de mejora continua.</t>
    </r>
  </si>
  <si>
    <r>
      <rPr>
        <b/>
        <sz val="9"/>
        <color rgb="FF000000"/>
        <rFont val="Century Schoolbook"/>
        <family val="1"/>
      </rPr>
      <t>6.</t>
    </r>
    <r>
      <rPr>
        <b/>
        <sz val="10"/>
        <color rgb="FF000000"/>
        <rFont val="Arial Narrow"/>
        <family val="2"/>
      </rPr>
      <t xml:space="preserve"> </t>
    </r>
    <r>
      <rPr>
        <sz val="10"/>
        <color rgb="FF000000"/>
        <rFont val="Arial Narrow"/>
        <family val="2"/>
      </rPr>
      <t>Revalorizar la participación docente en proyectos de vinculación con fines de acceso a mejoras escalafonarias y/o de méritos para evaluación docente.</t>
    </r>
  </si>
  <si>
    <r>
      <rPr>
        <b/>
        <sz val="9"/>
        <color rgb="FF000000"/>
        <rFont val="Century Schoolbook"/>
        <family val="1"/>
      </rPr>
      <t>6.</t>
    </r>
    <r>
      <rPr>
        <b/>
        <sz val="10"/>
        <color rgb="FF000000"/>
        <rFont val="Arial Narrow"/>
        <family val="2"/>
      </rPr>
      <t xml:space="preserve"> </t>
    </r>
    <r>
      <rPr>
        <sz val="10"/>
        <color rgb="FF000000"/>
        <rFont val="Arial Narrow"/>
        <family val="2"/>
      </rPr>
      <t>Implementar un plan de perfeccionamiento académico que facilite el desarrollo profesional del docente.</t>
    </r>
  </si>
  <si>
    <r>
      <rPr>
        <b/>
        <sz val="9"/>
        <color rgb="FF000000"/>
        <rFont val="Century Schoolbook"/>
        <family val="1"/>
      </rPr>
      <t>6.</t>
    </r>
    <r>
      <rPr>
        <b/>
        <sz val="10"/>
        <color rgb="FF000000"/>
        <rFont val="Arial Narrow"/>
        <family val="2"/>
      </rPr>
      <t xml:space="preserve"> </t>
    </r>
    <r>
      <rPr>
        <sz val="10"/>
        <color rgb="FF000000"/>
        <rFont val="Arial Narrow"/>
        <family val="2"/>
      </rPr>
      <t>Desarrollar un sistema de incentivos para incrementar la competitividad de grupos y semilleros de investigación.</t>
    </r>
  </si>
  <si>
    <r>
      <rPr>
        <b/>
        <sz val="9"/>
        <color rgb="FF000000"/>
        <rFont val="Century Schoolbook"/>
        <family val="1"/>
      </rPr>
      <t>6.</t>
    </r>
    <r>
      <rPr>
        <b/>
        <sz val="10"/>
        <color rgb="FF000000"/>
        <rFont val="Arial Narrow"/>
        <family val="2"/>
      </rPr>
      <t xml:space="preserve"> </t>
    </r>
    <r>
      <rPr>
        <sz val="10"/>
        <color rgb="FF000000"/>
        <rFont val="Arial Narrow"/>
        <family val="2"/>
      </rPr>
      <t>Impulsar un sistema tecnológico de comunicación interna que mejore la respuesta efectiva en la gestión administrativa.</t>
    </r>
  </si>
  <si>
    <r>
      <rPr>
        <b/>
        <sz val="9"/>
        <color rgb="FF000000"/>
        <rFont val="Century Schoolbook"/>
        <family val="1"/>
      </rPr>
      <t>6.</t>
    </r>
    <r>
      <rPr>
        <b/>
        <sz val="10"/>
        <color rgb="FF000000"/>
        <rFont val="Arial Narrow"/>
        <family val="2"/>
      </rPr>
      <t xml:space="preserve"> </t>
    </r>
    <r>
      <rPr>
        <sz val="10"/>
        <color rgb="FF000000"/>
        <rFont val="Arial Narrow"/>
        <family val="2"/>
      </rPr>
      <t>Certificación internacional de laboratorios.</t>
    </r>
  </si>
  <si>
    <r>
      <rPr>
        <b/>
        <sz val="9"/>
        <color rgb="FF000000"/>
        <rFont val="Century Schoolbook"/>
        <family val="1"/>
      </rPr>
      <t>6.</t>
    </r>
    <r>
      <rPr>
        <b/>
        <sz val="10"/>
        <color rgb="FF000000"/>
        <rFont val="Arial Narrow"/>
        <family val="2"/>
      </rPr>
      <t xml:space="preserve"> </t>
    </r>
    <r>
      <rPr>
        <sz val="10"/>
        <color rgb="FF000000"/>
        <rFont val="Arial Narrow"/>
        <family val="2"/>
      </rPr>
      <t>Afianzar la toma de decisiones basada en evidencias, para fortalecer la objetividad y confianza en la gestión universitaria.</t>
    </r>
  </si>
  <si>
    <t>EJES SUSTANTIVOS INTEGRADOS</t>
  </si>
  <si>
    <r>
      <rPr>
        <b/>
        <sz val="9"/>
        <color rgb="FF000000"/>
        <rFont val="Century Schoolbook"/>
        <family val="1"/>
      </rPr>
      <t>7.</t>
    </r>
    <r>
      <rPr>
        <b/>
        <sz val="10"/>
        <color rgb="FF000000"/>
        <rFont val="Arial Narrow"/>
        <family val="2"/>
      </rPr>
      <t xml:space="preserve"> </t>
    </r>
    <r>
      <rPr>
        <sz val="10"/>
        <color rgb="FF000000"/>
        <rFont val="Arial Narrow"/>
        <family val="2"/>
      </rPr>
      <t>Desarrollar programas de alfabetización en competencias de desarrollo sostenible.</t>
    </r>
  </si>
  <si>
    <r>
      <rPr>
        <b/>
        <sz val="9"/>
        <color rgb="FF000000"/>
        <rFont val="Century Schoolbook"/>
        <family val="1"/>
      </rPr>
      <t>7.</t>
    </r>
    <r>
      <rPr>
        <b/>
        <sz val="10"/>
        <color rgb="FF000000"/>
        <rFont val="Arial Narrow"/>
        <family val="2"/>
      </rPr>
      <t xml:space="preserve"> </t>
    </r>
    <r>
      <rPr>
        <sz val="10"/>
        <color rgb="FF000000"/>
        <rFont val="Arial Narrow"/>
        <family val="2"/>
      </rPr>
      <t>Construir un sistema de reconocimiento e incentivos de prácticas docentes innovadoras.</t>
    </r>
  </si>
  <si>
    <r>
      <rPr>
        <b/>
        <sz val="9"/>
        <color rgb="FF000000"/>
        <rFont val="Century Schoolbook"/>
        <family val="1"/>
      </rPr>
      <t>7.</t>
    </r>
    <r>
      <rPr>
        <b/>
        <sz val="10"/>
        <color rgb="FF000000"/>
        <rFont val="Arial Narrow"/>
        <family val="2"/>
      </rPr>
      <t xml:space="preserve"> </t>
    </r>
    <r>
      <rPr>
        <sz val="10"/>
        <color rgb="FF000000"/>
        <rFont val="Arial Narrow"/>
        <family val="2"/>
      </rPr>
      <t>Impulsar la producción científica - académica derivada de la investigación formativa, para asegurar la participación masiva de la comunidad estudiantil en la generación de conocimiento.</t>
    </r>
  </si>
  <si>
    <r>
      <rPr>
        <b/>
        <sz val="9"/>
        <color rgb="FF000000"/>
        <rFont val="Century Schoolbook"/>
        <family val="1"/>
      </rPr>
      <t>7.</t>
    </r>
    <r>
      <rPr>
        <b/>
        <sz val="10"/>
        <color rgb="FF000000"/>
        <rFont val="Arial Narrow"/>
        <family val="2"/>
      </rPr>
      <t xml:space="preserve"> </t>
    </r>
    <r>
      <rPr>
        <sz val="10"/>
        <color rgb="FF000000"/>
        <rFont val="Arial Narrow"/>
        <family val="2"/>
      </rPr>
      <t>Promover el uso de firmas electrónicas para agilizar los trámites administrativos.</t>
    </r>
  </si>
  <si>
    <r>
      <rPr>
        <b/>
        <sz val="9"/>
        <color rgb="FF000000"/>
        <rFont val="Century Schoolbook"/>
        <family val="1"/>
      </rPr>
      <t>7.</t>
    </r>
    <r>
      <rPr>
        <b/>
        <sz val="10"/>
        <color rgb="FF000000"/>
        <rFont val="Arial Narrow"/>
        <family val="2"/>
      </rPr>
      <t xml:space="preserve"> </t>
    </r>
    <r>
      <rPr>
        <sz val="10"/>
        <color rgb="FF000000"/>
        <rFont val="Arial Narrow"/>
        <family val="2"/>
      </rPr>
      <t>Optimizar la interacción social de la universidad con los proveedores, empleados y otras partes interesadas.</t>
    </r>
  </si>
  <si>
    <r>
      <rPr>
        <b/>
        <sz val="9"/>
        <color rgb="FF000000"/>
        <rFont val="Century Schoolbook"/>
        <family val="1"/>
      </rPr>
      <t>8.</t>
    </r>
    <r>
      <rPr>
        <b/>
        <sz val="10"/>
        <color rgb="FF000000"/>
        <rFont val="Arial Narrow"/>
        <family val="2"/>
      </rPr>
      <t xml:space="preserve"> </t>
    </r>
    <r>
      <rPr>
        <sz val="10"/>
        <color rgb="FF000000"/>
        <rFont val="Arial Narrow"/>
        <family val="2"/>
      </rPr>
      <t>Fortalecer la cultura deportiva como insumo para la promoción del estilo de vida saludable.</t>
    </r>
  </si>
  <si>
    <r>
      <rPr>
        <b/>
        <sz val="9"/>
        <color rgb="FF000000"/>
        <rFont val="Century Schoolbook"/>
        <family val="1"/>
      </rPr>
      <t>8.</t>
    </r>
    <r>
      <rPr>
        <b/>
        <sz val="10"/>
        <color rgb="FF000000"/>
        <rFont val="Arial Narrow"/>
        <family val="2"/>
      </rPr>
      <t xml:space="preserve"> </t>
    </r>
    <r>
      <rPr>
        <sz val="10"/>
        <color rgb="FF000000"/>
        <rFont val="Arial Narrow"/>
        <family val="2"/>
      </rPr>
      <t>Gestionar, a partir de las redes y convenios interinstitucionales, la participación de los grupos de investigación consolidados en proyectos con financiamiento externo.</t>
    </r>
  </si>
  <si>
    <r>
      <rPr>
        <b/>
        <sz val="9"/>
        <color rgb="FF000000"/>
        <rFont val="Century Schoolbook"/>
        <family val="1"/>
      </rPr>
      <t>8.</t>
    </r>
    <r>
      <rPr>
        <b/>
        <sz val="10"/>
        <color rgb="FF000000"/>
        <rFont val="Arial Narrow"/>
        <family val="2"/>
      </rPr>
      <t xml:space="preserve"> </t>
    </r>
    <r>
      <rPr>
        <sz val="10"/>
        <color rgb="FF000000"/>
        <rFont val="Arial Narrow"/>
        <family val="2"/>
      </rPr>
      <t>Simplificar los trámites administrativos requeridos en la gestión universitaria.</t>
    </r>
  </si>
  <si>
    <r>
      <rPr>
        <b/>
        <sz val="10"/>
        <color rgb="FF000000"/>
        <rFont val="Arial Narrow"/>
        <family val="2"/>
      </rPr>
      <t xml:space="preserve">9. </t>
    </r>
    <r>
      <rPr>
        <sz val="10"/>
        <color rgb="FF000000"/>
        <rFont val="Arial Narrow"/>
        <family val="2"/>
      </rPr>
      <t>Implementar un sistema de incentivos que reconozca la producción investigadora del docente universitario.</t>
    </r>
  </si>
  <si>
    <r>
      <rPr>
        <b/>
        <sz val="9"/>
        <color rgb="FF000000"/>
        <rFont val="Century Schoolbook"/>
        <family val="1"/>
      </rPr>
      <t>9.</t>
    </r>
    <r>
      <rPr>
        <b/>
        <sz val="10"/>
        <color rgb="FF000000"/>
        <rFont val="Arial Narrow"/>
        <family val="2"/>
      </rPr>
      <t xml:space="preserve"> </t>
    </r>
    <r>
      <rPr>
        <sz val="10"/>
        <color rgb="FF000000"/>
        <rFont val="Arial Narrow"/>
        <family val="2"/>
      </rPr>
      <t>Promover un programa de actualización de competencias laborales dirigido al personal administrativo y de servicio de la institución.</t>
    </r>
  </si>
  <si>
    <r>
      <rPr>
        <b/>
        <sz val="9"/>
        <color rgb="FF000000"/>
        <rFont val="Century Schoolbook"/>
        <family val="1"/>
      </rPr>
      <t>10.</t>
    </r>
    <r>
      <rPr>
        <b/>
        <sz val="10"/>
        <color rgb="FF000000"/>
        <rFont val="Arial Narrow"/>
        <family val="2"/>
      </rPr>
      <t xml:space="preserve"> </t>
    </r>
    <r>
      <rPr>
        <sz val="10"/>
        <color rgb="FF000000"/>
        <rFont val="Arial Narrow"/>
        <family val="2"/>
      </rPr>
      <t>Diseñar estrategias de visibilidad y posicionamiento de la producción de los investigadores de la UTMACH, evidenciada en el incremento de las referencias.</t>
    </r>
  </si>
  <si>
    <r>
      <rPr>
        <b/>
        <sz val="9"/>
        <color rgb="FF000000"/>
        <rFont val="Century Schoolbook"/>
        <family val="1"/>
      </rPr>
      <t>10.</t>
    </r>
    <r>
      <rPr>
        <b/>
        <sz val="10"/>
        <color rgb="FF000000"/>
        <rFont val="Arial Narrow"/>
        <family val="2"/>
      </rPr>
      <t xml:space="preserve"> </t>
    </r>
    <r>
      <rPr>
        <sz val="10"/>
        <color rgb="FF000000"/>
        <rFont val="Arial Narrow"/>
        <family val="2"/>
      </rPr>
      <t>Gestionar actividades socio-recreativas que mejoren la identificación y sentido de pertenencia del servidor universitario.</t>
    </r>
  </si>
  <si>
    <r>
      <rPr>
        <b/>
        <sz val="9"/>
        <color rgb="FF000000"/>
        <rFont val="Century Schoolbook"/>
        <family val="1"/>
      </rPr>
      <t>11.</t>
    </r>
    <r>
      <rPr>
        <b/>
        <sz val="10"/>
        <color rgb="FF000000"/>
        <rFont val="Arial Narrow"/>
        <family val="2"/>
      </rPr>
      <t xml:space="preserve"> </t>
    </r>
    <r>
      <rPr>
        <sz val="10"/>
        <color rgb="FF000000"/>
        <rFont val="Arial Narrow"/>
        <family val="2"/>
      </rPr>
      <t>Potenciar investigaciones que generen registros de propiedad intelectual.</t>
    </r>
  </si>
  <si>
    <r>
      <rPr>
        <b/>
        <sz val="9"/>
        <color rgb="FF000000"/>
        <rFont val="Century Schoolbook"/>
        <family val="1"/>
      </rPr>
      <t>11.</t>
    </r>
    <r>
      <rPr>
        <b/>
        <sz val="10"/>
        <color rgb="FF000000"/>
        <rFont val="Arial Narrow"/>
        <family val="2"/>
      </rPr>
      <t xml:space="preserve"> </t>
    </r>
    <r>
      <rPr>
        <sz val="10"/>
        <color rgb="FF000000"/>
        <rFont val="Arial Narrow"/>
        <family val="2"/>
      </rPr>
      <t>Mejorar la satisfacción del servidor universitario en el ejercicio de sus funciones.</t>
    </r>
  </si>
  <si>
    <r>
      <rPr>
        <b/>
        <sz val="9"/>
        <color rgb="FF000000"/>
        <rFont val="Century Schoolbook"/>
        <family val="1"/>
      </rPr>
      <t>12.</t>
    </r>
    <r>
      <rPr>
        <b/>
        <sz val="10"/>
        <color rgb="FF000000"/>
        <rFont val="Arial Narrow"/>
        <family val="2"/>
      </rPr>
      <t xml:space="preserve"> </t>
    </r>
    <r>
      <rPr>
        <sz val="10"/>
        <color rgb="FF000000"/>
        <rFont val="Arial Narrow"/>
        <family val="2"/>
      </rPr>
      <t>Modernizar los sistemas de gestión del talento humano.</t>
    </r>
  </si>
  <si>
    <r>
      <rPr>
        <b/>
        <sz val="9"/>
        <color rgb="FF000000"/>
        <rFont val="Century Schoolbook"/>
        <family val="1"/>
      </rPr>
      <t>13</t>
    </r>
    <r>
      <rPr>
        <b/>
        <sz val="10"/>
        <color rgb="FF000000"/>
        <rFont val="Arial Narrow"/>
        <family val="2"/>
      </rPr>
      <t xml:space="preserve">. </t>
    </r>
    <r>
      <rPr>
        <sz val="10"/>
        <color rgb="FF000000"/>
        <rFont val="Arial Narrow"/>
        <family val="2"/>
      </rPr>
      <t>Gestionar alianzas para mejorar el acceso de las comunidad universitaria a los sistemas de transporte.</t>
    </r>
  </si>
  <si>
    <r>
      <rPr>
        <b/>
        <sz val="9"/>
        <color rgb="FF000000"/>
        <rFont val="Century Schoolbook"/>
        <family val="1"/>
      </rPr>
      <t>14</t>
    </r>
    <r>
      <rPr>
        <b/>
        <sz val="10"/>
        <color rgb="FF000000"/>
        <rFont val="Arial Narrow"/>
        <family val="2"/>
      </rPr>
      <t xml:space="preserve">. </t>
    </r>
    <r>
      <rPr>
        <sz val="10"/>
        <color rgb="FF000000"/>
        <rFont val="Arial Narrow"/>
        <family val="2"/>
      </rPr>
      <t>Potenciar las condiciones de trabajo docente y de investigación para desarrollar sus capacidades dinámicas.</t>
    </r>
  </si>
  <si>
    <t>Estrategias - MATRIZ DAFO / FODA</t>
  </si>
  <si>
    <t>TIPO_DE_ESTRATEGIA</t>
  </si>
  <si>
    <t>ESTRATEGIA_DAFO</t>
  </si>
  <si>
    <r>
      <rPr>
        <sz val="11"/>
        <color rgb="FF000000"/>
        <rFont val="Arial Narrow"/>
        <family val="2"/>
      </rPr>
      <t xml:space="preserve">Gestionar las fortalezas y oportunidades como ventajas competitivas de la Universidad Técnica de Machala a través del aseguramiento de la calidad de sus condiciones institucionales mediante el incremento del nivel de contribución de las metas estratégicas y operativas de los procesos alineados al OEI </t>
    </r>
    <r>
      <rPr>
        <sz val="11"/>
        <color rgb="FF000000"/>
        <rFont val="Century Schoolbook"/>
        <family val="1"/>
      </rPr>
      <t>1</t>
    </r>
    <r>
      <rPr>
        <sz val="11"/>
        <color rgb="FF000000"/>
        <rFont val="Arial Narrow"/>
        <family val="2"/>
      </rPr>
      <t xml:space="preserve"> al desarrollo de las funciones sustantivas.</t>
    </r>
  </si>
  <si>
    <t>Implementar procesos correctivos respecto de los resultados obtenidos en la evaluación institucional externa e interna a través de la ejecución de planes de mejora orientados al desarrollo de una cultura de calidad.</t>
  </si>
  <si>
    <t>Incrementar el campo de acción e impacto de los objetivos estratégicos, metas estratégicas y operativas a través del mejoramiento continuo de los resultados de los procesos relacionados a las funciones sustantivas de la Universidad Técnica de Machala.</t>
  </si>
  <si>
    <t>Optimizar los recursos institucionales a través de la implementación transversal de políticas de austeridad y eficiencia de los gastos adaptados al contexto nacional e internacional.</t>
  </si>
  <si>
    <r>
      <rPr>
        <b/>
        <i/>
        <sz val="10"/>
        <color rgb="FF000000"/>
        <rFont val="Cambria"/>
        <family val="1"/>
      </rPr>
      <t xml:space="preserve">Fuente: </t>
    </r>
    <r>
      <rPr>
        <i/>
        <sz val="10"/>
        <color rgb="FF000000"/>
        <rFont val="Cambria"/>
        <family val="1"/>
      </rPr>
      <t>Anexo N° 7 del Plan Estratégico de Desarrollo Institucional 2021-2024 de la UTMACH.</t>
    </r>
  </si>
  <si>
    <t>ARTICULACIÓN INTERNA DE LA PLANIFICACIÓN ESTRATÉGICA INSTITUCIONAL 2021-2024</t>
  </si>
  <si>
    <t xml:space="preserve">PROGRAMA INSTITUCIONAL </t>
  </si>
  <si>
    <t>META ESTRATÉGICA</t>
  </si>
  <si>
    <t>LINEA BASE</t>
  </si>
  <si>
    <t>META DE ARRANQUE 2021</t>
  </si>
  <si>
    <t>META DE LLEGADA 2024</t>
  </si>
  <si>
    <t>NOMBRE DEL INDICADOR ESTRATÉGICO</t>
  </si>
  <si>
    <t>RESPONSABLES</t>
  </si>
  <si>
    <t>Incrementar la efectividad de la gestión institucional a través de la elaboración y/o aplicación de los procedimientos y normativas institucionales.</t>
  </si>
  <si>
    <t>Rectorado</t>
  </si>
  <si>
    <t>Mejorar el sistema de gestión de quejas y denuncias a través de la implementación de estándares de calidad internacionales.</t>
  </si>
  <si>
    <t>Dirección de Aseguramiento de la Calidad</t>
  </si>
  <si>
    <t>Incrementar la calidad de la gestión institucional a través de la ejecución de procesos de aseguramiento de la calidad.</t>
  </si>
  <si>
    <t>Fortalecer las competencias tecnológicas de estudiantes, docentes y servidores a través de programas de capacitación continua.</t>
  </si>
  <si>
    <t>Dirección de Talento Humano</t>
  </si>
  <si>
    <t>Incrementar la calidad de la oferta académica a través de la ejecución de la planificación del proceso de evaluación integral del desempeño docente.</t>
  </si>
  <si>
    <t>Número de procesos de evaluación integral de desempeño docente ejecutados.</t>
  </si>
  <si>
    <t>Vicerrectorado Académico</t>
  </si>
  <si>
    <t>Determinar el grado de pertinencia de la oferta académica a través de la medición del impacto del perfil de egreso sobre los sectores priorizados a nivel zonal en el marco del régimen de desarrollo nacional.</t>
  </si>
  <si>
    <t>Número de carreras que logran un alto grado de pertinencia.</t>
  </si>
  <si>
    <t>Dirección Académica</t>
  </si>
  <si>
    <t>Mejorar la calidad de la oferta académica a través de la creación de nuevas carreras, incremento de cupos de acceso o implementación de nuevas modalidades de estudio, considerando la pertinencia zonal.</t>
  </si>
  <si>
    <t>Porcentaje promedio de incremento de cupos desde el 2021 al 2024.</t>
  </si>
  <si>
    <t>Número de carreras con nueva modalidad de estudios implementada o en proceso de implementación.</t>
  </si>
  <si>
    <t>Promover la postulación de representantes de los indígenas, afroecuatorianos y pueblos montubios a través de la ejecución de eventos de orientación vocacional dirigidos a dichos grupos.</t>
  </si>
  <si>
    <t>Número de eventos de orientación vocacional dirigidos a los indígenas, afroecuatorianos y pueblos montubios.</t>
  </si>
  <si>
    <t>Dirección de Bienestar Universitario</t>
  </si>
  <si>
    <t>Fortalecer la integración de los ejes sustantivos a través de la implementación del modelo de transferencia tecnológica y científica con énfasis en los nudos problematizadores identificados a nivel zonal.</t>
  </si>
  <si>
    <t>Porcentaje de implementación del modelo de transferencia tecnológica y científica.</t>
  </si>
  <si>
    <t>Dirección de Investigación, Desarrollo e Innovación</t>
  </si>
  <si>
    <t>Implementar programas y espacios de integración intercultural a través de la ejecución de eventos que promuevan la participación de los grupos vulnerables e históricamente incluidos.</t>
  </si>
  <si>
    <t>Número de programas y espacios de integración intercultural desarrollados.</t>
  </si>
  <si>
    <t>Fomentar la igualdad de oportunidades a través de la ejecución de programas y acciones que incrementen la participación de los grupos vulnerables e históricamente excluidos.</t>
  </si>
  <si>
    <t>Incrementar los resultados de desarrollo e innovación a través de la gestión de proyectos de investigación.</t>
  </si>
  <si>
    <t>Número de proyectos de investigación gestionados.</t>
  </si>
  <si>
    <t>Evaluar las competencias de investigación de los estudiantes a través del impacto de la participación estudiantil en proyectos de investigación formativa y científica.</t>
  </si>
  <si>
    <t>Número de proyectos de investigación formativa y científica con publicaciones o resultados de impacto en los que participan estudiantes.</t>
  </si>
  <si>
    <t>Evaluar el nivel de transferencia tecnológica a través de la valoración del impacto de los resultados de investigación.</t>
  </si>
  <si>
    <t>Número de proyectos de investigación en fase de transferencia tecnológica con nivel de impacto evaluado.</t>
  </si>
  <si>
    <t>Gestionar la internacionalización de los proyectos de investigación a través de la implementación del modelo de transferencia tecnológica y científica con énfasis en los nudos problematizadores identificados a nivel zonal.</t>
  </si>
  <si>
    <t>Número de proyectos de investigación con impacto internacional que formen parte del modelo de transferencia tecnológica y científica orientado a atender los nudos problematizadores identificados a nivel zonal.</t>
  </si>
  <si>
    <t xml:space="preserve">PROYECTOS DE VINCULACIÓN CON LA COLECTIVIDAD </t>
  </si>
  <si>
    <t>Incrementar la interacción de la universidad con la sociedad a través de la gestión de programas  y/o proyectos de vinculación con la sociedad.</t>
  </si>
  <si>
    <t>Número de programas y/o proyectos de vinculación gestionados.</t>
  </si>
  <si>
    <t>Dirección de Vinculación</t>
  </si>
  <si>
    <t>Evaluar el nivel de impacto de los proyectos de vinculación a través de la valoración del grado de contribución a la solución de los problemas identificados en los estudios de pertinencia de la oferta académica.</t>
  </si>
  <si>
    <t>Número de proyectos de vinculación con impacto sobre los problemas identificados en los estudios de pertinencia de las carreras.</t>
  </si>
  <si>
    <t>Gestionar la internacionalización de los proyectos de vinculación a través de la implementación del modelo de transferencia tecnológica y científica con énfasis en los nudos problematizadores identificados a nivel zonal.</t>
  </si>
  <si>
    <t>Asegurar la calidad de las alianzas estratégicas institucionales a través de la evaluación de impacto de los convenios sobre el desarrollo de los ejes sustantivos.</t>
  </si>
  <si>
    <t>Porcentaje de procesos académicos, de investigación y vinculación con la sociedad beneficiados a partir de la ejecución de las alianzas estratégicas vigentes.</t>
  </si>
  <si>
    <r>
      <rPr>
        <b/>
        <i/>
        <sz val="10"/>
        <color rgb="FF000000"/>
        <rFont val="Cambria"/>
        <family val="1"/>
      </rPr>
      <t xml:space="preserve">Fuente: </t>
    </r>
    <r>
      <rPr>
        <i/>
        <sz val="10"/>
        <color rgb="FF000000"/>
        <rFont val="Cambria"/>
        <family val="1"/>
      </rPr>
      <t>Tabla 20 del Plan Estratégico de Desarrollo Institucional 2021-2024 de la UTMACH.</t>
    </r>
  </si>
  <si>
    <t>UNIDAD DE REMUNERACIONES</t>
  </si>
  <si>
    <t>Este producto es habilitado por otras dependencias, por lo que no es posible establecer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</si>
</sst>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0.00_ ;_ &quot;$&quot;* \-#,##0.00_ ;_ &quot;$&quot;* &quot;-&quot;??_ ;_ @_ "/>
    <numFmt numFmtId="164" formatCode="#,##0.00_ ;\-#,##0.00\ "/>
    <numFmt numFmtId="165" formatCode="dd/mm/yyyy"/>
    <numFmt numFmtId="166" formatCode="_(&quot;$&quot;\ * #,##0.00_);_(&quot;$&quot;\ * \(#,##0.00\);_(&quot;$&quot;\ * &quot;-&quot;??_);_(@_)"/>
  </numFmts>
  <fonts count="80">
    <font>
      <sz val="11"/>
      <color theme="1"/>
      <name val="Calibri"/>
      <scheme val="minor"/>
    </font>
    <font>
      <b/>
      <sz val="36"/>
      <color rgb="FF002060"/>
      <name val="Book Antiqua"/>
      <family val="1"/>
    </font>
    <font>
      <sz val="11"/>
      <color rgb="FF002060"/>
      <name val="Calibri"/>
      <family val="2"/>
    </font>
    <font>
      <sz val="11"/>
      <color rgb="FF000000"/>
      <name val="Calibri"/>
      <family val="2"/>
    </font>
    <font>
      <b/>
      <sz val="24"/>
      <color rgb="FF0070C0"/>
      <name val="Book Antiqua"/>
      <family val="1"/>
    </font>
    <font>
      <b/>
      <sz val="20"/>
      <color rgb="FF000000"/>
      <name val="Book Antiqua"/>
      <family val="1"/>
    </font>
    <font>
      <sz val="16"/>
      <color rgb="FF000000"/>
      <name val="Cambria"/>
      <family val="1"/>
    </font>
    <font>
      <b/>
      <sz val="14"/>
      <color rgb="FF000000"/>
      <name val="Book Antiqua"/>
      <family val="1"/>
    </font>
    <font>
      <sz val="12"/>
      <color rgb="FF000000"/>
      <name val="Calibri"/>
      <family val="2"/>
    </font>
    <font>
      <b/>
      <sz val="14"/>
      <color rgb="FF000000"/>
      <name val="Cambria"/>
      <family val="1"/>
    </font>
    <font>
      <sz val="11"/>
      <name val="Calibri"/>
      <family val="2"/>
    </font>
    <font>
      <b/>
      <sz val="14"/>
      <color rgb="FF002060"/>
      <name val="Cambria"/>
      <family val="1"/>
    </font>
    <font>
      <sz val="12"/>
      <color rgb="FF000000"/>
      <name val="Cambria"/>
      <family val="1"/>
    </font>
    <font>
      <sz val="11"/>
      <color rgb="FF000000"/>
      <name val="Cambria"/>
      <family val="1"/>
    </font>
    <font>
      <b/>
      <sz val="14"/>
      <color rgb="FF000000"/>
      <name val="Bodoni"/>
    </font>
    <font>
      <b/>
      <sz val="10"/>
      <color rgb="FF000000"/>
      <name val="Arial Narrow"/>
      <family val="2"/>
    </font>
    <font>
      <sz val="10"/>
      <color rgb="FF000000"/>
      <name val="Arial Narrow"/>
      <family val="2"/>
    </font>
    <font>
      <sz val="12"/>
      <color rgb="FF000000"/>
      <name val="Century Schoolbook"/>
      <family val="1"/>
    </font>
    <font>
      <b/>
      <sz val="10"/>
      <color rgb="FF000000"/>
      <name val="Century Schoolbook"/>
      <family val="1"/>
    </font>
    <font>
      <b/>
      <sz val="12"/>
      <color rgb="FF000000"/>
      <name val="Century Schoolbook"/>
      <family val="1"/>
    </font>
    <font>
      <sz val="10"/>
      <color rgb="FF000000"/>
      <name val="Century Schoolbook"/>
      <family val="1"/>
    </font>
    <font>
      <sz val="11"/>
      <color rgb="FF000000"/>
      <name val="Arial Narrow"/>
      <family val="2"/>
    </font>
    <font>
      <b/>
      <sz val="12"/>
      <color rgb="FF000000"/>
      <name val="Arial Narrow"/>
      <family val="2"/>
    </font>
    <font>
      <b/>
      <sz val="10"/>
      <color theme="1"/>
      <name val="Arial Narrow"/>
      <family val="2"/>
    </font>
    <font>
      <sz val="10"/>
      <color theme="1"/>
      <name val="Arial Narrow"/>
      <family val="2"/>
    </font>
    <font>
      <sz val="12"/>
      <color theme="1"/>
      <name val="Century Schoolbook"/>
      <family val="1"/>
    </font>
    <font>
      <sz val="11"/>
      <color theme="1"/>
      <name val="Arial Narrow"/>
      <family val="2"/>
    </font>
    <font>
      <b/>
      <sz val="14"/>
      <color rgb="FF000000"/>
      <name val="Century Schoolbook"/>
      <family val="1"/>
    </font>
    <font>
      <b/>
      <sz val="12"/>
      <color rgb="FF000000"/>
      <name val="Calibri"/>
      <family val="2"/>
    </font>
    <font>
      <b/>
      <sz val="9"/>
      <color rgb="FF000000"/>
      <name val="Century Schoolbook"/>
      <family val="1"/>
    </font>
    <font>
      <sz val="11"/>
      <color theme="1"/>
      <name val="Calibri"/>
      <family val="2"/>
    </font>
    <font>
      <b/>
      <sz val="10"/>
      <color theme="1"/>
      <name val="Century Schoolbook"/>
      <family val="1"/>
    </font>
    <font>
      <b/>
      <sz val="12"/>
      <color theme="1"/>
      <name val="Century Schoolbook"/>
      <family val="1"/>
    </font>
    <font>
      <b/>
      <sz val="9"/>
      <color theme="1"/>
      <name val="Arial Narrow"/>
      <family val="2"/>
    </font>
    <font>
      <sz val="11"/>
      <color rgb="FF000000"/>
      <name val="Century Schoolbook"/>
      <family val="1"/>
    </font>
    <font>
      <b/>
      <sz val="8"/>
      <color rgb="FF000000"/>
      <name val="&quot;docs-Arial Narrow&quot;"/>
    </font>
    <font>
      <sz val="8"/>
      <color rgb="FF000000"/>
      <name val="Arial Narrow"/>
      <family val="2"/>
    </font>
    <font>
      <b/>
      <sz val="11"/>
      <color theme="1"/>
      <name val="&quot;Century Schoolbook&quot;"/>
    </font>
    <font>
      <b/>
      <sz val="11"/>
      <color theme="1"/>
      <name val="&quot;Arial Narrow&quot;"/>
    </font>
    <font>
      <b/>
      <sz val="11"/>
      <color theme="1"/>
      <name val="Calibri"/>
      <family val="2"/>
    </font>
    <font>
      <b/>
      <sz val="12"/>
      <color theme="1"/>
      <name val="&quot;Century Schoolbook&quot;"/>
    </font>
    <font>
      <sz val="11"/>
      <color theme="1"/>
      <name val="&quot;Arial Narrow&quot;"/>
    </font>
    <font>
      <sz val="12"/>
      <color theme="1"/>
      <name val="&quot;Century Schoolbook&quot;"/>
    </font>
    <font>
      <b/>
      <sz val="11"/>
      <color rgb="FF000000"/>
      <name val="Arial Narrow"/>
      <family val="2"/>
    </font>
    <font>
      <b/>
      <i/>
      <sz val="11"/>
      <color rgb="FF000000"/>
      <name val="Times New Roman"/>
      <family val="1"/>
    </font>
    <font>
      <i/>
      <sz val="11"/>
      <color rgb="FF000000"/>
      <name val="Times New Roman"/>
      <family val="1"/>
    </font>
    <font>
      <sz val="10"/>
      <color rgb="FF000000"/>
      <name val="Calibri"/>
      <family val="2"/>
    </font>
    <font>
      <b/>
      <sz val="12"/>
      <color rgb="FF000000"/>
      <name val="Cambria"/>
      <family val="1"/>
    </font>
    <font>
      <sz val="11"/>
      <color theme="1"/>
      <name val="Calibri"/>
      <family val="2"/>
      <scheme val="minor"/>
    </font>
    <font>
      <sz val="8"/>
      <color rgb="FF000000"/>
      <name val="Calibri"/>
      <family val="2"/>
    </font>
    <font>
      <sz val="8"/>
      <color rgb="FF000000"/>
      <name val="&quot;Century Schoolbook&quot;"/>
    </font>
    <font>
      <sz val="12"/>
      <color rgb="FF000000"/>
      <name val="Arial Narrow"/>
      <family val="2"/>
    </font>
    <font>
      <b/>
      <sz val="11"/>
      <color rgb="FF000000"/>
      <name val="Century Schoolbook"/>
      <family val="1"/>
    </font>
    <font>
      <b/>
      <sz val="12"/>
      <color rgb="FF002060"/>
      <name val="Cambria"/>
      <family val="1"/>
    </font>
    <font>
      <b/>
      <sz val="18"/>
      <color rgb="FF002060"/>
      <name val="Cambria"/>
      <family val="1"/>
    </font>
    <font>
      <sz val="10"/>
      <color rgb="FFFFFFFF"/>
      <name val="Cambria"/>
      <family val="1"/>
    </font>
    <font>
      <b/>
      <sz val="12"/>
      <color rgb="FF000000"/>
      <name val="Times New Roman"/>
      <family val="1"/>
    </font>
    <font>
      <b/>
      <sz val="8"/>
      <color rgb="FF000000"/>
      <name val="Calibri"/>
      <family val="2"/>
    </font>
    <font>
      <b/>
      <i/>
      <sz val="10"/>
      <color rgb="FF000000"/>
      <name val="Arial Narrow"/>
      <family val="2"/>
    </font>
    <font>
      <b/>
      <i/>
      <sz val="10"/>
      <color rgb="FF000000"/>
      <name val="Cambria"/>
      <family val="1"/>
    </font>
    <font>
      <sz val="12"/>
      <color rgb="FFFFFFFF"/>
      <name val="Cambria"/>
      <family val="1"/>
    </font>
    <font>
      <sz val="11"/>
      <color rgb="FFFFFFFF"/>
      <name val="Cambria"/>
      <family val="1"/>
    </font>
    <font>
      <b/>
      <sz val="11"/>
      <color rgb="FFC00000"/>
      <name val="Calibri"/>
      <family val="2"/>
    </font>
    <font>
      <b/>
      <sz val="16"/>
      <color rgb="FFFF0000"/>
      <name val="Cambria"/>
      <family val="1"/>
    </font>
    <font>
      <b/>
      <sz val="9"/>
      <color rgb="FFFFFFFF"/>
      <name val="Calibri"/>
      <family val="2"/>
    </font>
    <font>
      <i/>
      <sz val="11"/>
      <color rgb="FF000000"/>
      <name val="Calibri"/>
      <family val="2"/>
    </font>
    <font>
      <sz val="10"/>
      <color rgb="FF000000"/>
      <name val="Cambria"/>
      <family val="1"/>
    </font>
    <font>
      <b/>
      <sz val="10"/>
      <color rgb="FFFF0000"/>
      <name val="Arial Narrow"/>
      <family val="2"/>
    </font>
    <font>
      <b/>
      <sz val="9"/>
      <color rgb="FFFF0000"/>
      <name val="Arial Narrow"/>
      <family val="2"/>
    </font>
    <font>
      <b/>
      <sz val="9"/>
      <color rgb="FF000000"/>
      <name val="Arial Narrow"/>
      <family val="2"/>
    </font>
    <font>
      <sz val="10"/>
      <color theme="1"/>
      <name val="Century Schoolbook"/>
      <family val="1"/>
    </font>
    <font>
      <u/>
      <sz val="10"/>
      <color rgb="FF000000"/>
      <name val="Arial Narrow"/>
      <family val="2"/>
    </font>
    <font>
      <sz val="9"/>
      <color rgb="FF000000"/>
      <name val="Century Schoolbook"/>
      <family val="1"/>
    </font>
    <font>
      <sz val="10"/>
      <color rgb="FFFF0000"/>
      <name val="Arial Narrow"/>
      <family val="2"/>
    </font>
    <font>
      <sz val="8"/>
      <color rgb="FF000000"/>
      <name val="Century Schoolbook"/>
      <family val="1"/>
    </font>
    <font>
      <b/>
      <sz val="9"/>
      <color rgb="FF000000"/>
      <name val="Century Gothic"/>
      <family val="2"/>
    </font>
    <font>
      <b/>
      <sz val="11"/>
      <color rgb="FFFF0000"/>
      <name val="Arial Narrow"/>
      <family val="2"/>
    </font>
    <font>
      <i/>
      <sz val="10"/>
      <color rgb="FF000000"/>
      <name val="Cambria"/>
      <family val="1"/>
    </font>
    <font>
      <b/>
      <sz val="22"/>
      <color rgb="FF002060"/>
      <name val="Brush Script MT"/>
      <family val="4"/>
    </font>
    <font>
      <sz val="11"/>
      <color theme="1"/>
      <name val="Brush Script MT"/>
      <family val="4"/>
    </font>
  </fonts>
  <fills count="18">
    <fill>
      <patternFill patternType="none"/>
    </fill>
    <fill>
      <patternFill patternType="gray125"/>
    </fill>
    <fill>
      <patternFill patternType="solid">
        <fgColor rgb="FFFFFFFF"/>
        <bgColor rgb="FFFFFFFF"/>
      </patternFill>
    </fill>
    <fill>
      <patternFill patternType="solid">
        <fgColor rgb="FFFABF8F"/>
        <bgColor rgb="FFFABF8F"/>
      </patternFill>
    </fill>
    <fill>
      <patternFill patternType="solid">
        <fgColor rgb="FF9BBB59"/>
        <bgColor rgb="FF9BBB59"/>
      </patternFill>
    </fill>
    <fill>
      <patternFill patternType="solid">
        <fgColor rgb="FFD99594"/>
        <bgColor rgb="FFD99594"/>
      </patternFill>
    </fill>
    <fill>
      <patternFill patternType="solid">
        <fgColor rgb="FFB8CCE4"/>
        <bgColor rgb="FFB8CCE4"/>
      </patternFill>
    </fill>
    <fill>
      <patternFill patternType="solid">
        <fgColor rgb="FFFBD4B4"/>
        <bgColor rgb="FFFBD4B4"/>
      </patternFill>
    </fill>
    <fill>
      <patternFill patternType="solid">
        <fgColor rgb="FFC2D69B"/>
        <bgColor rgb="FFC2D69B"/>
      </patternFill>
    </fill>
    <fill>
      <patternFill patternType="solid">
        <fgColor rgb="FFE5B8B7"/>
        <bgColor rgb="FFE5B8B7"/>
      </patternFill>
    </fill>
    <fill>
      <patternFill patternType="solid">
        <fgColor rgb="FFDBE5F1"/>
        <bgColor rgb="FFDBE5F1"/>
      </patternFill>
    </fill>
    <fill>
      <patternFill patternType="solid">
        <fgColor rgb="FFFDE9D9"/>
        <bgColor rgb="FFFDE9D9"/>
      </patternFill>
    </fill>
    <fill>
      <patternFill patternType="solid">
        <fgColor rgb="FFFFFF00"/>
        <bgColor rgb="FFFFFF00"/>
      </patternFill>
    </fill>
    <fill>
      <patternFill patternType="solid">
        <fgColor theme="0"/>
        <bgColor theme="0"/>
      </patternFill>
    </fill>
    <fill>
      <patternFill patternType="solid">
        <fgColor rgb="FF0070C0"/>
        <bgColor rgb="FF0070C0"/>
      </patternFill>
    </fill>
    <fill>
      <patternFill patternType="solid">
        <fgColor rgb="FF9BC2E6"/>
        <bgColor rgb="FF9BC2E6"/>
      </patternFill>
    </fill>
    <fill>
      <patternFill patternType="solid">
        <fgColor rgb="FF44546A"/>
        <bgColor rgb="FF44546A"/>
      </patternFill>
    </fill>
    <fill>
      <patternFill patternType="solid">
        <fgColor rgb="FFFFFF99"/>
        <bgColor rgb="FFFFFF99"/>
      </patternFill>
    </fill>
  </fills>
  <borders count="29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double">
        <color rgb="FF000000"/>
      </top>
      <bottom/>
      <diagonal/>
    </border>
    <border>
      <left/>
      <right style="thin">
        <color rgb="FF4F6128"/>
      </right>
      <top style="double">
        <color rgb="FF000000"/>
      </top>
      <bottom/>
      <diagonal/>
    </border>
    <border>
      <left style="thin">
        <color rgb="FF4F6128"/>
      </left>
      <right/>
      <top style="double">
        <color rgb="FF000000"/>
      </top>
      <bottom style="thin">
        <color rgb="FF4F6128"/>
      </bottom>
      <diagonal/>
    </border>
    <border>
      <left/>
      <right style="thin">
        <color rgb="FF632423"/>
      </right>
      <top style="double">
        <color rgb="FF000000"/>
      </top>
      <bottom style="thin">
        <color rgb="FF4F6128"/>
      </bottom>
      <diagonal/>
    </border>
    <border>
      <left style="thin">
        <color rgb="FF632423"/>
      </left>
      <right/>
      <top style="double">
        <color rgb="FF000000"/>
      </top>
      <bottom style="thin">
        <color rgb="FF632423"/>
      </bottom>
      <diagonal/>
    </border>
    <border>
      <left/>
      <right/>
      <top style="double">
        <color rgb="FF000000"/>
      </top>
      <bottom style="thin">
        <color rgb="FF632423"/>
      </bottom>
      <diagonal/>
    </border>
    <border>
      <left/>
      <right style="thin">
        <color rgb="FF632423"/>
      </right>
      <top style="double">
        <color rgb="FF000000"/>
      </top>
      <bottom style="thin">
        <color rgb="FF632423"/>
      </bottom>
      <diagonal/>
    </border>
    <border>
      <left style="thin">
        <color rgb="FF632423"/>
      </left>
      <right/>
      <top style="double">
        <color rgb="FF000000"/>
      </top>
      <bottom style="thin">
        <color rgb="FF4BACC6"/>
      </bottom>
      <diagonal/>
    </border>
    <border>
      <left/>
      <right/>
      <top style="double">
        <color rgb="FF000000"/>
      </top>
      <bottom style="thin">
        <color rgb="FF4BACC6"/>
      </bottom>
      <diagonal/>
    </border>
    <border>
      <left/>
      <right style="medium">
        <color rgb="FF000000"/>
      </right>
      <top style="double">
        <color rgb="FF000000"/>
      </top>
      <bottom style="thin">
        <color rgb="FF4BACC6"/>
      </bottom>
      <diagonal/>
    </border>
    <border>
      <left style="medium">
        <color rgb="FF000000"/>
      </left>
      <right/>
      <top style="double">
        <color rgb="FF000000"/>
      </top>
      <bottom style="thin">
        <color rgb="FFE36C09"/>
      </bottom>
      <diagonal/>
    </border>
    <border>
      <left/>
      <right/>
      <top style="double">
        <color rgb="FF000000"/>
      </top>
      <bottom style="thin">
        <color rgb="FFE36C09"/>
      </bottom>
      <diagonal/>
    </border>
    <border>
      <left/>
      <right style="double">
        <color rgb="FF000000"/>
      </right>
      <top style="double">
        <color rgb="FF000000"/>
      </top>
      <bottom style="thin">
        <color rgb="FFE36C09"/>
      </bottom>
      <diagonal/>
    </border>
    <border>
      <left style="double">
        <color rgb="FF000000"/>
      </left>
      <right/>
      <top/>
      <bottom/>
      <diagonal/>
    </border>
    <border>
      <left/>
      <right style="thin">
        <color rgb="FF4F6128"/>
      </right>
      <top/>
      <bottom/>
      <diagonal/>
    </border>
    <border>
      <left style="thin">
        <color rgb="FF4F6128"/>
      </left>
      <right style="thin">
        <color rgb="FF4F6128"/>
      </right>
      <top style="thin">
        <color rgb="FF4F6128"/>
      </top>
      <bottom/>
      <diagonal/>
    </border>
    <border>
      <left style="thin">
        <color rgb="FF4F6128"/>
      </left>
      <right style="thin">
        <color rgb="FF632423"/>
      </right>
      <top style="thin">
        <color rgb="FF4F6128"/>
      </top>
      <bottom/>
      <diagonal/>
    </border>
    <border>
      <left style="thin">
        <color rgb="FF632423"/>
      </left>
      <right style="thin">
        <color rgb="FF632423"/>
      </right>
      <top style="thin">
        <color rgb="FF632423"/>
      </top>
      <bottom/>
      <diagonal/>
    </border>
    <border>
      <left style="thin">
        <color rgb="FF632423"/>
      </left>
      <right style="thin">
        <color rgb="FF4BACC6"/>
      </right>
      <top style="thin">
        <color rgb="FF4BACC6"/>
      </top>
      <bottom/>
      <diagonal/>
    </border>
    <border>
      <left style="thin">
        <color rgb="FF4BACC6"/>
      </left>
      <right style="thin">
        <color rgb="FF4BACC6"/>
      </right>
      <top style="thin">
        <color rgb="FF4BACC6"/>
      </top>
      <bottom/>
      <diagonal/>
    </border>
    <border>
      <left style="thin">
        <color rgb="FF4BACC6"/>
      </left>
      <right/>
      <top style="thin">
        <color rgb="FF4BACC6"/>
      </top>
      <bottom style="thin">
        <color rgb="FF4BACC6"/>
      </bottom>
      <diagonal/>
    </border>
    <border>
      <left/>
      <right style="thin">
        <color rgb="FF4BACC6"/>
      </right>
      <top style="thin">
        <color rgb="FF4BACC6"/>
      </top>
      <bottom style="thin">
        <color rgb="FF4BACC6"/>
      </bottom>
      <diagonal/>
    </border>
    <border>
      <left style="thin">
        <color rgb="FF4BACC6"/>
      </left>
      <right style="medium">
        <color rgb="FF000000"/>
      </right>
      <top style="thin">
        <color rgb="FF4BACC6"/>
      </top>
      <bottom/>
      <diagonal/>
    </border>
    <border>
      <left style="medium">
        <color rgb="FF000000"/>
      </left>
      <right/>
      <top style="thin">
        <color rgb="FFE36C09"/>
      </top>
      <bottom style="thin">
        <color rgb="FFE36C09"/>
      </bottom>
      <diagonal/>
    </border>
    <border>
      <left/>
      <right/>
      <top style="thin">
        <color rgb="FFE36C09"/>
      </top>
      <bottom style="thin">
        <color rgb="FFE36C09"/>
      </bottom>
      <diagonal/>
    </border>
    <border>
      <left/>
      <right style="thin">
        <color rgb="FFE36C09"/>
      </right>
      <top style="thin">
        <color rgb="FFE36C09"/>
      </top>
      <bottom style="thin">
        <color rgb="FFE36C09"/>
      </bottom>
      <diagonal/>
    </border>
    <border>
      <left style="thin">
        <color rgb="FFE36C09"/>
      </left>
      <right/>
      <top style="thin">
        <color rgb="FFE36C09"/>
      </top>
      <bottom style="thin">
        <color rgb="FFE36C09"/>
      </bottom>
      <diagonal/>
    </border>
    <border>
      <left style="thin">
        <color rgb="FFE36C09"/>
      </left>
      <right style="double">
        <color rgb="FF000000"/>
      </right>
      <top style="thin">
        <color rgb="FFE36C09"/>
      </top>
      <bottom/>
      <diagonal/>
    </border>
    <border>
      <left style="double">
        <color rgb="FF000000"/>
      </left>
      <right/>
      <top/>
      <bottom style="medium">
        <color rgb="FF000000"/>
      </bottom>
      <diagonal/>
    </border>
    <border>
      <left/>
      <right style="thin">
        <color rgb="FF4F6128"/>
      </right>
      <top/>
      <bottom style="medium">
        <color rgb="FF000000"/>
      </bottom>
      <diagonal/>
    </border>
    <border>
      <left style="thin">
        <color rgb="FF4F6128"/>
      </left>
      <right style="thin">
        <color rgb="FF4F6128"/>
      </right>
      <top/>
      <bottom style="medium">
        <color rgb="FF000000"/>
      </bottom>
      <diagonal/>
    </border>
    <border>
      <left style="thin">
        <color rgb="FF4F6128"/>
      </left>
      <right style="thin">
        <color rgb="FF632423"/>
      </right>
      <top/>
      <bottom style="medium">
        <color rgb="FF000000"/>
      </bottom>
      <diagonal/>
    </border>
    <border>
      <left style="thin">
        <color rgb="FF632423"/>
      </left>
      <right style="thin">
        <color rgb="FF632423"/>
      </right>
      <top/>
      <bottom style="medium">
        <color rgb="FF000000"/>
      </bottom>
      <diagonal/>
    </border>
    <border>
      <left style="thin">
        <color rgb="FF632423"/>
      </left>
      <right style="thin">
        <color rgb="FF4BACC6"/>
      </right>
      <top/>
      <bottom style="medium">
        <color rgb="FF000000"/>
      </bottom>
      <diagonal/>
    </border>
    <border>
      <left style="thin">
        <color rgb="FF4BACC6"/>
      </left>
      <right style="thin">
        <color rgb="FF4BACC6"/>
      </right>
      <top/>
      <bottom style="medium">
        <color rgb="FF000000"/>
      </bottom>
      <diagonal/>
    </border>
    <border>
      <left style="thin">
        <color rgb="FF4BACC6"/>
      </left>
      <right style="thin">
        <color rgb="FF4BACC6"/>
      </right>
      <top style="thin">
        <color rgb="FF4BACC6"/>
      </top>
      <bottom style="medium">
        <color rgb="FF000000"/>
      </bottom>
      <diagonal/>
    </border>
    <border>
      <left style="thin">
        <color rgb="FF4BACC6"/>
      </left>
      <right style="medium">
        <color rgb="FF000000"/>
      </right>
      <top/>
      <bottom style="medium">
        <color rgb="FF000000"/>
      </bottom>
      <diagonal/>
    </border>
    <border>
      <left style="medium">
        <color rgb="FF000000"/>
      </left>
      <right style="thin">
        <color rgb="FFE36C09"/>
      </right>
      <top style="thin">
        <color rgb="FFE36C09"/>
      </top>
      <bottom style="medium">
        <color rgb="FF000000"/>
      </bottom>
      <diagonal/>
    </border>
    <border>
      <left style="thin">
        <color rgb="FFE36C09"/>
      </left>
      <right style="thin">
        <color rgb="FFE36C09"/>
      </right>
      <top style="thin">
        <color rgb="FFE36C09"/>
      </top>
      <bottom style="medium">
        <color rgb="FF000000"/>
      </bottom>
      <diagonal/>
    </border>
    <border>
      <left style="thin">
        <color rgb="FFE36C09"/>
      </left>
      <right style="double">
        <color rgb="FF000000"/>
      </right>
      <top/>
      <bottom style="medium">
        <color rgb="FF000000"/>
      </bottom>
      <diagonal/>
    </border>
    <border>
      <left style="double">
        <color rgb="FF000000"/>
      </left>
      <right/>
      <top style="medium">
        <color rgb="FF000000"/>
      </top>
      <bottom/>
      <diagonal/>
    </border>
    <border>
      <left/>
      <right/>
      <top style="medium">
        <color rgb="FF000000"/>
      </top>
      <bottom/>
      <diagonal/>
    </border>
    <border>
      <left style="thin">
        <color rgb="FF000000"/>
      </left>
      <right style="thin">
        <color rgb="FFBFBFBF"/>
      </right>
      <top style="medium">
        <color rgb="FF000000"/>
      </top>
      <bottom/>
      <diagonal/>
    </border>
    <border>
      <left style="thin">
        <color rgb="FFBFBFBF"/>
      </left>
      <right style="thin">
        <color rgb="FFBFBFBF"/>
      </right>
      <top style="medium">
        <color rgb="FF000000"/>
      </top>
      <bottom/>
      <diagonal/>
    </border>
    <border>
      <left style="thin">
        <color rgb="FFBFBFBF"/>
      </left>
      <right style="medium">
        <color rgb="FF000000"/>
      </right>
      <top style="medium">
        <color rgb="FF000000"/>
      </top>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double">
        <color rgb="FF000000"/>
      </right>
      <top style="medium">
        <color rgb="FF000000"/>
      </top>
      <bottom/>
      <diagonal/>
    </border>
    <border>
      <left/>
      <right/>
      <top/>
      <bottom/>
      <diagonal/>
    </border>
    <border>
      <left style="thin">
        <color rgb="FF000000"/>
      </left>
      <right style="thin">
        <color rgb="FFBFBFBF"/>
      </right>
      <top/>
      <bottom/>
      <diagonal/>
    </border>
    <border>
      <left style="thin">
        <color rgb="FFBFBFBF"/>
      </left>
      <right style="thin">
        <color rgb="FFBFBFBF"/>
      </right>
      <top/>
      <bottom/>
      <diagonal/>
    </border>
    <border>
      <left style="thin">
        <color rgb="FFBFBFBF"/>
      </left>
      <right style="medium">
        <color rgb="FF000000"/>
      </right>
      <top/>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double">
        <color rgb="FF000000"/>
      </right>
      <top/>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medium">
        <color rgb="FF000000"/>
      </right>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double">
        <color rgb="FF000000"/>
      </right>
      <top/>
      <bottom style="thin">
        <color rgb="FF000000"/>
      </bottom>
      <diagonal/>
    </border>
    <border>
      <left style="thin">
        <color rgb="FF000000"/>
      </left>
      <right style="thin">
        <color rgb="FFBFBFBF"/>
      </right>
      <top style="thin">
        <color rgb="FF000000"/>
      </top>
      <bottom/>
      <diagonal/>
    </border>
    <border>
      <left style="thin">
        <color rgb="FFBFBFBF"/>
      </left>
      <right style="thin">
        <color rgb="FFBFBFBF"/>
      </right>
      <top style="thin">
        <color rgb="FF000000"/>
      </top>
      <bottom/>
      <diagonal/>
    </border>
    <border>
      <left style="thin">
        <color rgb="FFBFBFBF"/>
      </left>
      <right style="medium">
        <color rgb="FF000000"/>
      </right>
      <top style="thin">
        <color rgb="FF000000"/>
      </top>
      <bottom/>
      <diagonal/>
    </border>
    <border>
      <left style="thin">
        <color rgb="FFBFBFBF"/>
      </left>
      <right style="thin">
        <color rgb="FFBFBFBF"/>
      </right>
      <top style="thin">
        <color rgb="FF000000"/>
      </top>
      <bottom style="thin">
        <color rgb="FFBFBFBF"/>
      </bottom>
      <diagonal/>
    </border>
    <border>
      <left/>
      <right style="thin">
        <color rgb="FFBFBFBF"/>
      </right>
      <top/>
      <bottom style="thin">
        <color rgb="FFBFBFBF"/>
      </bottom>
      <diagonal/>
    </border>
    <border>
      <left style="thin">
        <color rgb="FFBFBFBF"/>
      </left>
      <right style="double">
        <color rgb="FF000000"/>
      </right>
      <top style="thin">
        <color rgb="FF000000"/>
      </top>
      <bottom/>
      <diagonal/>
    </border>
    <border>
      <left style="double">
        <color rgb="FF000000"/>
      </left>
      <right/>
      <top/>
      <bottom style="thin">
        <color rgb="FF000000"/>
      </bottom>
      <diagonal/>
    </border>
    <border>
      <left/>
      <right/>
      <top/>
      <bottom style="thin">
        <color rgb="FF000000"/>
      </bottom>
      <diagonal/>
    </border>
    <border>
      <left style="double">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BFBFBF"/>
      </right>
      <top style="thin">
        <color rgb="FF000000"/>
      </top>
      <bottom style="thin">
        <color rgb="FFBFBFBF"/>
      </bottom>
      <diagonal/>
    </border>
    <border>
      <left style="thin">
        <color rgb="FFBFBFBF"/>
      </left>
      <right style="thin">
        <color rgb="FFBFBFBF"/>
      </right>
      <top style="thin">
        <color rgb="FFBFBFBF"/>
      </top>
      <bottom/>
      <diagonal/>
    </border>
    <border>
      <left/>
      <right style="thin">
        <color rgb="FF000000"/>
      </right>
      <top/>
      <bottom style="thin">
        <color rgb="FF000000"/>
      </bottom>
      <diagonal/>
    </border>
    <border>
      <left/>
      <right style="thin">
        <color rgb="FFBFBFBF"/>
      </right>
      <top style="thin">
        <color rgb="FF000000"/>
      </top>
      <bottom style="thin">
        <color rgb="FFBFBFBF"/>
      </bottom>
      <diagonal/>
    </border>
    <border>
      <left style="medium">
        <color rgb="FF000000"/>
      </left>
      <right style="thin">
        <color rgb="FFBFBFBF"/>
      </right>
      <top style="thin">
        <color rgb="FFBFBFBF"/>
      </top>
      <bottom/>
      <diagonal/>
    </border>
    <border>
      <left/>
      <right style="thin">
        <color rgb="FFBFBFBF"/>
      </right>
      <top style="thin">
        <color rgb="FFBFBFBF"/>
      </top>
      <bottom style="thin">
        <color rgb="FFBFBFBF"/>
      </bottom>
      <diagonal/>
    </border>
    <border>
      <left style="double">
        <color rgb="FF000000"/>
      </left>
      <right/>
      <top/>
      <bottom/>
      <diagonal/>
    </border>
    <border>
      <left/>
      <right style="thin">
        <color rgb="FF000000"/>
      </right>
      <top/>
      <bottom/>
      <diagonal/>
    </border>
    <border>
      <left style="double">
        <color rgb="FF000000"/>
      </left>
      <right/>
      <top/>
      <bottom style="medium">
        <color rgb="FF000000"/>
      </bottom>
      <diagonal/>
    </border>
    <border>
      <left/>
      <right/>
      <top/>
      <bottom style="medium">
        <color rgb="FF000000"/>
      </bottom>
      <diagonal/>
    </border>
    <border>
      <left style="thin">
        <color rgb="FFBFBFBF"/>
      </left>
      <right/>
      <top/>
      <bottom style="medium">
        <color rgb="FF000000"/>
      </bottom>
      <diagonal/>
    </border>
    <border>
      <left/>
      <right/>
      <top/>
      <bottom style="medium">
        <color rgb="FF000000"/>
      </bottom>
      <diagonal/>
    </border>
    <border>
      <left/>
      <right/>
      <top/>
      <bottom style="medium">
        <color rgb="FF000000"/>
      </bottom>
      <diagonal/>
    </border>
    <border>
      <left style="thin">
        <color rgb="FFE36C09"/>
      </left>
      <right style="thin">
        <color rgb="FFE36C09"/>
      </right>
      <top/>
      <bottom style="medium">
        <color rgb="FF000000"/>
      </bottom>
      <diagonal/>
    </border>
    <border>
      <left style="thin">
        <color rgb="FFE36C09"/>
      </left>
      <right/>
      <top/>
      <bottom style="medium">
        <color rgb="FF000000"/>
      </bottom>
      <diagonal/>
    </border>
    <border>
      <left/>
      <right style="double">
        <color rgb="FF000000"/>
      </right>
      <top/>
      <bottom style="medium">
        <color rgb="FF000000"/>
      </bottom>
      <diagonal/>
    </border>
    <border>
      <left/>
      <right style="thin">
        <color rgb="FF000000"/>
      </right>
      <top style="medium">
        <color rgb="FF000000"/>
      </top>
      <bottom/>
      <diagonal/>
    </border>
    <border>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7B7B7"/>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right style="thin">
        <color rgb="FFBFBFBF"/>
      </right>
      <top/>
      <bottom style="thin">
        <color rgb="FFBFBFBF"/>
      </bottom>
      <diagonal/>
    </border>
    <border>
      <left style="thin">
        <color rgb="FFA5A5A5"/>
      </left>
      <right style="thin">
        <color rgb="FFBFBFBF"/>
      </right>
      <top/>
      <bottom/>
      <diagonal/>
    </border>
    <border>
      <left/>
      <right/>
      <top/>
      <bottom style="thin">
        <color rgb="FF000000"/>
      </bottom>
      <diagonal/>
    </border>
    <border>
      <left style="thin">
        <color rgb="FFA5A5A5"/>
      </left>
      <right style="thin">
        <color rgb="FFBFBFBF"/>
      </right>
      <top/>
      <bottom style="thin">
        <color rgb="FF000000"/>
      </bottom>
      <diagonal/>
    </border>
    <border>
      <left/>
      <right style="thin">
        <color rgb="FFBFBFBF"/>
      </right>
      <top style="thin">
        <color rgb="FF000000"/>
      </top>
      <bottom/>
      <diagonal/>
    </border>
    <border>
      <left style="thin">
        <color rgb="FFBFBFBF"/>
      </left>
      <right/>
      <top style="thin">
        <color rgb="FF000000"/>
      </top>
      <bottom/>
      <diagonal/>
    </border>
    <border>
      <left style="thin">
        <color rgb="FFA5A5A5"/>
      </left>
      <right style="thin">
        <color rgb="FFBFBFBF"/>
      </right>
      <top style="thin">
        <color rgb="FF000000"/>
      </top>
      <bottom/>
      <diagonal/>
    </border>
    <border>
      <left/>
      <right style="thin">
        <color rgb="FFBFBFBF"/>
      </right>
      <top/>
      <bottom/>
      <diagonal/>
    </border>
    <border>
      <left style="thin">
        <color rgb="FFBFBFBF"/>
      </left>
      <right/>
      <top/>
      <bottom/>
      <diagonal/>
    </border>
    <border>
      <left/>
      <right style="thin">
        <color rgb="FFBFBFBF"/>
      </right>
      <top/>
      <bottom style="thin">
        <color rgb="FF000000"/>
      </bottom>
      <diagonal/>
    </border>
    <border>
      <left style="thin">
        <color rgb="FFBFBFBF"/>
      </left>
      <right/>
      <top/>
      <bottom style="thin">
        <color rgb="FF000000"/>
      </bottom>
      <diagonal/>
    </border>
    <border>
      <left style="thin">
        <color rgb="FFBFBFBF"/>
      </left>
      <right style="thin">
        <color rgb="FFBFBFBF"/>
      </right>
      <top/>
      <bottom style="thin">
        <color rgb="FFBFBFBF"/>
      </bottom>
      <diagonal/>
    </border>
    <border>
      <left style="thin">
        <color rgb="FFBFBFBF"/>
      </left>
      <right style="hair">
        <color rgb="FF000000"/>
      </right>
      <top style="thin">
        <color rgb="FFBFBFBF"/>
      </top>
      <bottom/>
      <diagonal/>
    </border>
    <border>
      <left style="hair">
        <color rgb="FF000000"/>
      </left>
      <right style="thin">
        <color rgb="FFBFBFBF"/>
      </right>
      <top style="thin">
        <color rgb="FFBFBFBF"/>
      </top>
      <bottom/>
      <diagonal/>
    </border>
    <border>
      <left/>
      <right style="hair">
        <color rgb="FF000000"/>
      </right>
      <top style="thin">
        <color rgb="FF000000"/>
      </top>
      <bottom style="thin">
        <color rgb="FFBFBFBF"/>
      </bottom>
      <diagonal/>
    </border>
    <border>
      <left style="hair">
        <color rgb="FF000000"/>
      </left>
      <right style="thin">
        <color rgb="FFBFBFBF"/>
      </right>
      <top style="thin">
        <color rgb="FF000000"/>
      </top>
      <bottom style="thin">
        <color rgb="FFBFBFBF"/>
      </bottom>
      <diagonal/>
    </border>
    <border>
      <left style="thin">
        <color rgb="FFBFBFBF"/>
      </left>
      <right style="thin">
        <color rgb="FFBFBFBF"/>
      </right>
      <top/>
      <bottom/>
      <diagonal/>
    </border>
    <border>
      <left/>
      <right style="thin">
        <color rgb="FFBFBFBF"/>
      </right>
      <top style="thin">
        <color rgb="FF000000"/>
      </top>
      <bottom/>
      <diagonal/>
    </border>
    <border>
      <left/>
      <right style="thin">
        <color rgb="FFBFBFBF"/>
      </right>
      <top/>
      <bottom/>
      <diagonal/>
    </border>
    <border>
      <left/>
      <right style="thin">
        <color rgb="FFBFBFBF"/>
      </right>
      <top/>
      <bottom style="thin">
        <color rgb="FF000000"/>
      </bottom>
      <diagonal/>
    </border>
    <border>
      <left style="thin">
        <color rgb="FFBFBFBF"/>
      </left>
      <right/>
      <top/>
      <bottom style="thin">
        <color rgb="FFBFBFBF"/>
      </bottom>
      <diagonal/>
    </border>
    <border>
      <left style="hair">
        <color rgb="FF000000"/>
      </left>
      <right style="hair">
        <color rgb="FF000000"/>
      </right>
      <top style="hair">
        <color rgb="FF000000"/>
      </top>
      <bottom style="hair">
        <color rgb="FF000000"/>
      </bottom>
      <diagonal/>
    </border>
    <border>
      <left/>
      <right/>
      <top style="thin">
        <color rgb="FF000000"/>
      </top>
      <bottom/>
      <diagonal/>
    </border>
    <border>
      <left style="thin">
        <color rgb="FFBFBFBF"/>
      </left>
      <right style="thin">
        <color rgb="FFBFBFBF"/>
      </right>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thin">
        <color rgb="FF000000"/>
      </top>
      <bottom/>
      <diagonal/>
    </border>
    <border>
      <left style="double">
        <color rgb="FF000000"/>
      </left>
      <right style="thin">
        <color rgb="FF000000"/>
      </right>
      <top/>
      <bottom/>
      <diagonal/>
    </border>
    <border>
      <left style="thin">
        <color rgb="FF000000"/>
      </left>
      <right style="thin">
        <color rgb="FF000000"/>
      </right>
      <top/>
      <bottom/>
      <diagonal/>
    </border>
    <border>
      <left/>
      <right/>
      <top/>
      <bottom/>
      <diagonal/>
    </border>
    <border>
      <left/>
      <right/>
      <top/>
      <bottom style="thin">
        <color rgb="FF000000"/>
      </bottom>
      <diagonal/>
    </border>
    <border>
      <left style="medium">
        <color rgb="FF000000"/>
      </left>
      <right/>
      <top style="thin">
        <color rgb="FFBFBFBF"/>
      </top>
      <bottom/>
      <diagonal/>
    </border>
    <border>
      <left style="thin">
        <color rgb="FFB7B7B7"/>
      </left>
      <right style="thin">
        <color rgb="FFB7B7B7"/>
      </right>
      <top style="thin">
        <color rgb="FFB7B7B7"/>
      </top>
      <bottom style="thin">
        <color rgb="FFB7B7B7"/>
      </bottom>
      <diagonal/>
    </border>
    <border>
      <left/>
      <right/>
      <top style="thin">
        <color rgb="FFBFBFBF"/>
      </top>
      <bottom/>
      <diagonal/>
    </border>
    <border>
      <left/>
      <right style="thin">
        <color rgb="FFBFBFBF"/>
      </right>
      <top style="thin">
        <color rgb="FFBFBFBF"/>
      </top>
      <bottom/>
      <diagonal/>
    </border>
    <border>
      <left style="medium">
        <color rgb="FF000000"/>
      </left>
      <right/>
      <top style="thin">
        <color rgb="FFBFBFBF"/>
      </top>
      <bottom/>
      <diagonal/>
    </border>
    <border>
      <left/>
      <right/>
      <top style="thin">
        <color rgb="FFBFBFBF"/>
      </top>
      <bottom/>
      <diagonal/>
    </border>
    <border>
      <left style="thin">
        <color rgb="FFBFBFBF"/>
      </left>
      <right/>
      <top style="thin">
        <color rgb="FFBFBFBF"/>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double">
        <color rgb="FF000000"/>
      </left>
      <right style="thin">
        <color rgb="FF000000"/>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E36C09"/>
      </left>
      <right style="thin">
        <color rgb="FFE36C09"/>
      </right>
      <top style="medium">
        <color rgb="FF000000"/>
      </top>
      <bottom style="medium">
        <color rgb="FF000000"/>
      </bottom>
      <diagonal/>
    </border>
    <border>
      <left/>
      <right style="double">
        <color rgb="FF000000"/>
      </right>
      <top style="medium">
        <color rgb="FF000000"/>
      </top>
      <bottom style="medium">
        <color rgb="FF000000"/>
      </bottom>
      <diagonal/>
    </border>
    <border>
      <left style="medium">
        <color rgb="FF000000"/>
      </left>
      <right style="thin">
        <color rgb="FFBFBFBF"/>
      </right>
      <top style="thin">
        <color rgb="FFBFBFBF"/>
      </top>
      <bottom style="thin">
        <color rgb="FFB7B7B7"/>
      </bottom>
      <diagonal/>
    </border>
    <border>
      <left style="thin">
        <color rgb="FFBFBFBF"/>
      </left>
      <right style="thin">
        <color rgb="FFBFBFBF"/>
      </right>
      <top/>
      <bottom style="thin">
        <color rgb="FFB7B7B7"/>
      </bottom>
      <diagonal/>
    </border>
    <border>
      <left style="medium">
        <color rgb="FF000000"/>
      </left>
      <right style="thin">
        <color rgb="FFB7B7B7"/>
      </right>
      <top style="medium">
        <color rgb="FF000000"/>
      </top>
      <bottom style="thin">
        <color rgb="FFB7B7B7"/>
      </bottom>
      <diagonal/>
    </border>
    <border>
      <left style="thin">
        <color rgb="FFB7B7B7"/>
      </left>
      <right style="thin">
        <color rgb="FFB7B7B7"/>
      </right>
      <top style="medium">
        <color rgb="FF000000"/>
      </top>
      <bottom style="thin">
        <color rgb="FFB7B7B7"/>
      </bottom>
      <diagonal/>
    </border>
    <border>
      <left style="thin">
        <color rgb="FFB7B7B7"/>
      </left>
      <right style="thin">
        <color rgb="FFBFBFBF"/>
      </right>
      <top style="medium">
        <color rgb="FF000000"/>
      </top>
      <bottom style="thin">
        <color rgb="FFB7B7B7"/>
      </bottom>
      <diagonal/>
    </border>
    <border>
      <left style="medium">
        <color rgb="FF000000"/>
      </left>
      <right style="thin">
        <color rgb="FFB7B7B7"/>
      </right>
      <top style="thin">
        <color rgb="FFB7B7B7"/>
      </top>
      <bottom style="thin">
        <color rgb="FFB7B7B7"/>
      </bottom>
      <diagonal/>
    </border>
    <border>
      <left style="thin">
        <color rgb="FFB7B7B7"/>
      </left>
      <right style="thin">
        <color rgb="FFBFBFBF"/>
      </right>
      <top style="thin">
        <color rgb="FFB7B7B7"/>
      </top>
      <bottom style="thin">
        <color rgb="FFB7B7B7"/>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medium">
        <color rgb="FF000000"/>
      </left>
      <right style="thin">
        <color rgb="FFBFBFBF"/>
      </right>
      <top/>
      <bottom style="thin">
        <color rgb="FF000000"/>
      </bottom>
      <diagonal/>
    </border>
    <border>
      <left/>
      <right/>
      <top/>
      <bottom/>
      <diagonal/>
    </border>
    <border>
      <left/>
      <right style="thin">
        <color rgb="FFBFBFBF"/>
      </right>
      <top/>
      <bottom/>
      <diagonal/>
    </border>
    <border>
      <left style="medium">
        <color rgb="FF000000"/>
      </left>
      <right style="thin">
        <color rgb="FFBFBFBF"/>
      </right>
      <top/>
      <bottom style="thin">
        <color rgb="FFBFBFBF"/>
      </bottom>
      <diagonal/>
    </border>
    <border>
      <left/>
      <right style="thin">
        <color rgb="FFBFBFBF"/>
      </right>
      <top style="thin">
        <color rgb="FF000000"/>
      </top>
      <bottom style="thin">
        <color rgb="FFBFBFBF"/>
      </bottom>
      <diagonal/>
    </border>
    <border>
      <left style="thin">
        <color rgb="FFBFBFBF"/>
      </left>
      <right/>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thin">
        <color rgb="FFBFBFBF"/>
      </right>
      <top/>
      <bottom/>
      <diagonal/>
    </border>
    <border>
      <left style="thin">
        <color rgb="FFB7B7B7"/>
      </left>
      <right style="thin">
        <color rgb="FFB7B7B7"/>
      </right>
      <top style="thin">
        <color rgb="FFB7B7B7"/>
      </top>
      <bottom/>
      <diagonal/>
    </border>
    <border>
      <left style="thin">
        <color rgb="FFB7B7B7"/>
      </left>
      <right/>
      <top style="thin">
        <color rgb="FFB7B7B7"/>
      </top>
      <bottom style="thin">
        <color rgb="FFB7B7B7"/>
      </bottom>
      <diagonal/>
    </border>
    <border>
      <left style="thin">
        <color rgb="FFB7B7B7"/>
      </left>
      <right style="thin">
        <color rgb="FFB7B7B7"/>
      </right>
      <top/>
      <bottom style="thin">
        <color rgb="FFB7B7B7"/>
      </bottom>
      <diagonal/>
    </border>
    <border>
      <left style="thin">
        <color rgb="FFB7B7B7"/>
      </left>
      <right style="thin">
        <color rgb="FFB7B7B7"/>
      </right>
      <top/>
      <bottom style="thin">
        <color rgb="FFB7B7B7"/>
      </bottom>
      <diagonal/>
    </border>
    <border>
      <left style="thin">
        <color rgb="FFB7B7B7"/>
      </left>
      <right style="thin">
        <color rgb="FFB7B7B7"/>
      </right>
      <top style="thin">
        <color rgb="FFB7B7B7"/>
      </top>
      <bottom style="thin">
        <color rgb="FF000000"/>
      </bottom>
      <diagonal/>
    </border>
    <border>
      <left style="thin">
        <color rgb="FFBFBFBF"/>
      </left>
      <right style="thin">
        <color rgb="FFBFBFBF"/>
      </right>
      <top/>
      <bottom style="thin">
        <color rgb="FF000000"/>
      </bottom>
      <diagonal/>
    </border>
    <border>
      <left/>
      <right style="double">
        <color rgb="FF000000"/>
      </right>
      <top style="thin">
        <color rgb="FF000000"/>
      </top>
      <bottom/>
      <diagonal/>
    </border>
    <border>
      <left/>
      <right style="double">
        <color rgb="FF000000"/>
      </right>
      <top/>
      <bottom/>
      <diagonal/>
    </border>
    <border>
      <left style="thin">
        <color rgb="FFBFBFBF"/>
      </left>
      <right/>
      <top style="thin">
        <color rgb="FFBFBFBF"/>
      </top>
      <bottom/>
      <diagonal/>
    </border>
    <border>
      <left/>
      <right style="medium">
        <color rgb="FF000000"/>
      </right>
      <top/>
      <bottom/>
      <diagonal/>
    </border>
    <border>
      <left/>
      <right style="medium">
        <color rgb="FF000000"/>
      </right>
      <top/>
      <bottom style="thin">
        <color rgb="FF000000"/>
      </bottom>
      <diagonal/>
    </border>
    <border>
      <left style="thin">
        <color rgb="FFB7B7B7"/>
      </left>
      <right style="thin">
        <color rgb="FFB7B7B7"/>
      </right>
      <top style="thin">
        <color rgb="FFB7B7B7"/>
      </top>
      <bottom/>
      <diagonal/>
    </border>
    <border>
      <left/>
      <right style="medium">
        <color rgb="FF000000"/>
      </right>
      <top style="thin">
        <color rgb="FF000000"/>
      </top>
      <bottom/>
      <diagonal/>
    </border>
    <border>
      <left/>
      <right/>
      <top style="medium">
        <color rgb="FF000000"/>
      </top>
      <bottom/>
      <diagonal/>
    </border>
    <border>
      <left style="thin">
        <color rgb="FFBFBFBF"/>
      </left>
      <right style="thin">
        <color rgb="FFBFBFBF"/>
      </right>
      <top style="thin">
        <color rgb="FFB7B7B7"/>
      </top>
      <bottom style="thin">
        <color rgb="FFBFBFBF"/>
      </bottom>
      <diagonal/>
    </border>
    <border>
      <left style="thin">
        <color rgb="FFBFBFBF"/>
      </left>
      <right/>
      <top/>
      <bottom style="thin">
        <color rgb="FF000000"/>
      </bottom>
      <diagonal/>
    </border>
    <border>
      <left/>
      <right style="thin">
        <color rgb="FFBFBFBF"/>
      </right>
      <top/>
      <bottom style="thin">
        <color rgb="FF000000"/>
      </bottom>
      <diagonal/>
    </border>
    <border>
      <left/>
      <right style="hair">
        <color rgb="FF000000"/>
      </right>
      <top style="hair">
        <color rgb="FF000000"/>
      </top>
      <bottom style="hair">
        <color rgb="FF000000"/>
      </bottom>
      <diagonal/>
    </border>
    <border>
      <left style="thin">
        <color rgb="FFBFBFBF"/>
      </left>
      <right style="thin">
        <color rgb="FFBFBFBF"/>
      </right>
      <top/>
      <bottom/>
      <diagonal/>
    </border>
    <border>
      <left style="thin">
        <color rgb="FF000000"/>
      </left>
      <right style="thin">
        <color rgb="FF000000"/>
      </right>
      <top style="medium">
        <color rgb="FF000000"/>
      </top>
      <bottom style="thin">
        <color rgb="FF000000"/>
      </bottom>
      <diagonal/>
    </border>
    <border>
      <left style="thin">
        <color rgb="FFBFBFBF"/>
      </left>
      <right style="thin">
        <color rgb="FF000000"/>
      </right>
      <top style="medium">
        <color rgb="FF000000"/>
      </top>
      <bottom/>
      <diagonal/>
    </border>
    <border>
      <left style="thin">
        <color rgb="FFBFBFBF"/>
      </left>
      <right style="thin">
        <color rgb="FF000000"/>
      </right>
      <top/>
      <bottom/>
      <diagonal/>
    </border>
    <border>
      <left style="thin">
        <color rgb="FFBFBFBF"/>
      </left>
      <right style="thin">
        <color rgb="FF000000"/>
      </right>
      <top/>
      <bottom style="thin">
        <color rgb="FF000000"/>
      </bottom>
      <diagonal/>
    </border>
    <border>
      <left style="thin">
        <color rgb="FFBFBFBF"/>
      </left>
      <right/>
      <top style="thin">
        <color rgb="FF000000"/>
      </top>
      <bottom/>
      <diagonal/>
    </border>
    <border>
      <left style="thin">
        <color rgb="FFBFBFBF"/>
      </left>
      <right/>
      <top/>
      <bottom/>
      <diagonal/>
    </border>
    <border>
      <left style="thin">
        <color rgb="FFBFBFBF"/>
      </left>
      <right/>
      <top/>
      <bottom style="thin">
        <color rgb="FF000000"/>
      </bottom>
      <diagonal/>
    </border>
    <border>
      <left/>
      <right/>
      <top/>
      <bottom style="thin">
        <color rgb="FFBFBFBF"/>
      </bottom>
      <diagonal/>
    </border>
    <border>
      <left/>
      <right style="thin">
        <color rgb="FFBFBFBF"/>
      </right>
      <top style="thin">
        <color rgb="FFB7B7B7"/>
      </top>
      <bottom style="thin">
        <color rgb="FFBFBFBF"/>
      </bottom>
      <diagonal/>
    </border>
    <border>
      <left/>
      <right style="hair">
        <color rgb="FF000000"/>
      </right>
      <top style="thin">
        <color rgb="FFB7B7B7"/>
      </top>
      <bottom style="thin">
        <color rgb="FFBFBFBF"/>
      </bottom>
      <diagonal/>
    </border>
    <border>
      <left style="thin">
        <color rgb="FFBFBFBF"/>
      </left>
      <right/>
      <top style="thin">
        <color rgb="FFBFBFBF"/>
      </top>
      <bottom style="thin">
        <color rgb="FFB7B7B7"/>
      </bottom>
      <diagonal/>
    </border>
    <border>
      <left/>
      <right style="thin">
        <color rgb="FFBFBFBF"/>
      </right>
      <top style="thin">
        <color rgb="FFBFBFBF"/>
      </top>
      <bottom style="thin">
        <color rgb="FFB7B7B7"/>
      </bottom>
      <diagonal/>
    </border>
    <border>
      <left style="thin">
        <color rgb="FFBFBFBF"/>
      </left>
      <right/>
      <top style="thin">
        <color rgb="FFBFBFBF"/>
      </top>
      <bottom style="thin">
        <color rgb="FF000000"/>
      </bottom>
      <diagonal/>
    </border>
    <border>
      <left/>
      <right style="thin">
        <color rgb="FFBFBFBF"/>
      </right>
      <top style="thin">
        <color rgb="FFBFBFBF"/>
      </top>
      <bottom style="thin">
        <color rgb="FF000000"/>
      </bottom>
      <diagonal/>
    </border>
    <border>
      <left/>
      <right style="double">
        <color rgb="FF000000"/>
      </right>
      <top/>
      <bottom style="thin">
        <color rgb="FF000000"/>
      </bottom>
      <diagonal/>
    </border>
    <border>
      <left style="thin">
        <color rgb="FFBFBFBF"/>
      </left>
      <right/>
      <top style="thin">
        <color rgb="FF000000"/>
      </top>
      <bottom style="thin">
        <color rgb="FFBFBFBF"/>
      </bottom>
      <diagonal/>
    </border>
    <border>
      <left/>
      <right/>
      <top/>
      <bottom style="thin">
        <color rgb="FFBFBFBF"/>
      </bottom>
      <diagonal/>
    </border>
    <border>
      <left style="thin">
        <color rgb="FFB7B7B7"/>
      </left>
      <right style="thin">
        <color rgb="FFB7B7B7"/>
      </right>
      <top style="thin">
        <color rgb="FF000000"/>
      </top>
      <bottom style="thin">
        <color rgb="FFB7B7B7"/>
      </bottom>
      <diagonal/>
    </border>
    <border>
      <left/>
      <right style="thin">
        <color rgb="FFBFBFBF"/>
      </right>
      <top style="thin">
        <color rgb="FF000000"/>
      </top>
      <bottom/>
      <diagonal/>
    </border>
    <border>
      <left style="thin">
        <color rgb="FF000000"/>
      </left>
      <right/>
      <top/>
      <bottom style="thin">
        <color rgb="FF000000"/>
      </bottom>
      <diagonal/>
    </border>
    <border>
      <left/>
      <right/>
      <top/>
      <bottom/>
      <diagonal/>
    </border>
    <border>
      <left style="thin">
        <color rgb="FFBFBFBF"/>
      </left>
      <right/>
      <top/>
      <bottom/>
      <diagonal/>
    </border>
    <border>
      <left/>
      <right/>
      <top/>
      <bottom/>
      <diagonal/>
    </border>
    <border>
      <left/>
      <right/>
      <top/>
      <bottom/>
      <diagonal/>
    </border>
    <border>
      <left style="thin">
        <color rgb="FFE36C09"/>
      </left>
      <right style="thin">
        <color rgb="FFE36C09"/>
      </right>
      <top/>
      <bottom/>
      <diagonal/>
    </border>
    <border>
      <left style="thin">
        <color rgb="FFE36C09"/>
      </left>
      <right/>
      <top/>
      <bottom/>
      <diagonal/>
    </border>
    <border>
      <left/>
      <right style="double">
        <color rgb="FF000000"/>
      </right>
      <top/>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E36C09"/>
      </left>
      <right style="thin">
        <color rgb="FFE36C09"/>
      </right>
      <top style="thin">
        <color rgb="FF000000"/>
      </top>
      <bottom style="medium">
        <color rgb="FF000000"/>
      </bottom>
      <diagonal/>
    </border>
    <border>
      <left/>
      <right style="double">
        <color rgb="FF000000"/>
      </right>
      <top style="thin">
        <color rgb="FF000000"/>
      </top>
      <bottom style="medium">
        <color rgb="FF000000"/>
      </bottom>
      <diagonal/>
    </border>
    <border>
      <left style="double">
        <color rgb="FF000000"/>
      </left>
      <right/>
      <top/>
      <bottom style="double">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thin">
        <color rgb="FF953734"/>
      </left>
      <right style="thin">
        <color rgb="FF953734"/>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thin">
        <color rgb="FF000000"/>
      </bottom>
      <diagonal/>
    </border>
    <border>
      <left style="thin">
        <color rgb="FFE36C09"/>
      </left>
      <right style="thin">
        <color rgb="FFE36C09"/>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BFBFBF"/>
      </right>
      <top style="thin">
        <color rgb="FFBFBFBF"/>
      </top>
      <bottom style="thin">
        <color rgb="FFBFBFBF"/>
      </bottom>
      <diagonal/>
    </border>
    <border>
      <left style="thin">
        <color rgb="FFBFBFBF"/>
      </left>
      <right style="double">
        <color rgb="FF000000"/>
      </right>
      <top style="thin">
        <color rgb="FFBFBFBF"/>
      </top>
      <bottom style="thin">
        <color rgb="FFBFBFBF"/>
      </bottom>
      <diagonal/>
    </border>
    <border>
      <left style="thin">
        <color rgb="FFBFBFBF"/>
      </left>
      <right style="double">
        <color rgb="FF000000"/>
      </right>
      <top style="thin">
        <color rgb="FFBFBFBF"/>
      </top>
      <bottom/>
      <diagonal/>
    </border>
    <border>
      <left style="double">
        <color rgb="FF000000"/>
      </left>
      <right style="thin">
        <color rgb="FFBFBFBF"/>
      </right>
      <top style="thin">
        <color rgb="FFBFBFBF"/>
      </top>
      <bottom/>
      <diagonal/>
    </border>
    <border>
      <left style="double">
        <color rgb="FF000000"/>
      </left>
      <right style="thin">
        <color rgb="FFBFBFBF"/>
      </right>
      <top style="thin">
        <color rgb="FFBFBFBF"/>
      </top>
      <bottom/>
      <diagonal/>
    </border>
    <border>
      <left style="thin">
        <color rgb="FFBFBFBF"/>
      </left>
      <right style="double">
        <color rgb="FF000000"/>
      </right>
      <top style="thin">
        <color rgb="FFBFBFBF"/>
      </top>
      <bottom/>
      <diagonal/>
    </border>
    <border>
      <left style="double">
        <color rgb="FF000000"/>
      </left>
      <right style="thin">
        <color rgb="FFBFBFBF"/>
      </right>
      <top style="thin">
        <color rgb="FFBFBFBF"/>
      </top>
      <bottom style="thin">
        <color rgb="FF000000"/>
      </bottom>
      <diagonal/>
    </border>
    <border>
      <left style="thin">
        <color rgb="FFBFBFBF"/>
      </left>
      <right style="double">
        <color rgb="FF000000"/>
      </right>
      <top style="thin">
        <color rgb="FFBFBFBF"/>
      </top>
      <bottom style="thin">
        <color rgb="FF000000"/>
      </bottom>
      <diagonal/>
    </border>
    <border>
      <left style="thin">
        <color rgb="FFE36C09"/>
      </left>
      <right style="thin">
        <color rgb="FFE36C09"/>
      </right>
      <top style="thin">
        <color rgb="FF000000"/>
      </top>
      <bottom style="double">
        <color rgb="FF000000"/>
      </bottom>
      <diagonal/>
    </border>
    <border>
      <left/>
      <right style="double">
        <color rgb="FF000000"/>
      </right>
      <top/>
      <bottom style="double">
        <color rgb="FF000000"/>
      </bottom>
      <diagonal/>
    </border>
    <border>
      <left style="double">
        <color rgb="FF7F7F7F"/>
      </left>
      <right/>
      <top style="double">
        <color rgb="FF7F7F7F"/>
      </top>
      <bottom/>
      <diagonal/>
    </border>
    <border>
      <left/>
      <right/>
      <top style="double">
        <color rgb="FF7F7F7F"/>
      </top>
      <bottom/>
      <diagonal/>
    </border>
    <border>
      <left/>
      <right style="double">
        <color rgb="FF7F7F7F"/>
      </right>
      <top style="double">
        <color rgb="FF7F7F7F"/>
      </top>
      <bottom/>
      <diagonal/>
    </border>
    <border>
      <left style="double">
        <color rgb="FF7F7F7F"/>
      </left>
      <right/>
      <top/>
      <bottom/>
      <diagonal/>
    </border>
    <border>
      <left/>
      <right style="double">
        <color rgb="FF7F7F7F"/>
      </right>
      <top/>
      <bottom/>
      <diagonal/>
    </border>
    <border>
      <left style="double">
        <color rgb="FF7F7F7F"/>
      </left>
      <right/>
      <top style="dotted">
        <color rgb="FFBFBFBF"/>
      </top>
      <bottom style="dotted">
        <color rgb="FFBFBFBF"/>
      </bottom>
      <diagonal/>
    </border>
    <border>
      <left/>
      <right/>
      <top style="dotted">
        <color rgb="FFBFBFBF"/>
      </top>
      <bottom/>
      <diagonal/>
    </border>
    <border>
      <left/>
      <right style="double">
        <color rgb="FF7F7F7F"/>
      </right>
      <top style="dotted">
        <color rgb="FFBFBFBF"/>
      </top>
      <bottom style="dotted">
        <color rgb="FFBFBFBF"/>
      </bottom>
      <diagonal/>
    </border>
    <border>
      <left/>
      <right style="double">
        <color rgb="FF7F7F7F"/>
      </right>
      <top style="dotted">
        <color rgb="FFBFBFBF"/>
      </top>
      <bottom/>
      <diagonal/>
    </border>
    <border>
      <left/>
      <right/>
      <top style="dotted">
        <color rgb="FFBFBFBF"/>
      </top>
      <bottom style="dotted">
        <color rgb="FFBFBFBF"/>
      </bottom>
      <diagonal/>
    </border>
    <border>
      <left/>
      <right style="double">
        <color rgb="FF7F7F7F"/>
      </right>
      <top style="dotted">
        <color rgb="FFBFBFBF"/>
      </top>
      <bottom style="thin">
        <color rgb="FF000000"/>
      </bottom>
      <diagonal/>
    </border>
    <border>
      <left/>
      <right style="double">
        <color rgb="FF7F7F7F"/>
      </right>
      <top/>
      <bottom style="dotted">
        <color rgb="FFBFBFBF"/>
      </bottom>
      <diagonal/>
    </border>
    <border>
      <left style="double">
        <color rgb="FF7F7F7F"/>
      </left>
      <right/>
      <top style="dotted">
        <color rgb="FFBFBFBF"/>
      </top>
      <bottom/>
      <diagonal/>
    </border>
    <border>
      <left style="double">
        <color rgb="FF7F7F7F"/>
      </left>
      <right/>
      <top/>
      <bottom style="double">
        <color rgb="FF7F7F7F"/>
      </bottom>
      <diagonal/>
    </border>
    <border>
      <left/>
      <right/>
      <top/>
      <bottom style="double">
        <color rgb="FF7F7F7F"/>
      </bottom>
      <diagonal/>
    </border>
    <border>
      <left/>
      <right style="double">
        <color rgb="FF7F7F7F"/>
      </right>
      <top/>
      <bottom style="double">
        <color rgb="FF7F7F7F"/>
      </bottom>
      <diagonal/>
    </border>
    <border>
      <left/>
      <right/>
      <top style="thin">
        <color rgb="FF000000"/>
      </top>
      <bottom style="thin">
        <color rgb="FF000000"/>
      </bottom>
      <diagonal/>
    </border>
    <border>
      <left/>
      <right/>
      <top/>
      <bottom style="thin">
        <color rgb="FF000000"/>
      </bottom>
      <diagonal/>
    </border>
    <border>
      <left style="thin">
        <color rgb="FFA5A5A5"/>
      </left>
      <right style="thin">
        <color rgb="FFA5A5A5"/>
      </right>
      <top/>
      <bottom style="thin">
        <color rgb="FFA5A5A5"/>
      </bottom>
      <diagonal/>
    </border>
    <border>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A5A5A5"/>
      </left>
      <right style="thin">
        <color rgb="FFA5A5A5"/>
      </right>
      <top/>
      <bottom style="thin">
        <color rgb="FFA5A5A5"/>
      </bottom>
      <diagonal/>
    </border>
    <border>
      <left/>
      <right/>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diagonal/>
    </border>
    <border>
      <left/>
      <right/>
      <top style="thin">
        <color rgb="FFA5A5A5"/>
      </top>
      <bottom/>
      <diagonal/>
    </border>
    <border>
      <left style="thin">
        <color rgb="FFA5A5A5"/>
      </left>
      <right/>
      <top style="thin">
        <color rgb="FFA5A5A5"/>
      </top>
      <bottom/>
      <diagonal/>
    </border>
    <border>
      <left/>
      <right/>
      <top/>
      <bottom style="thin">
        <color rgb="FFA5A5A5"/>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indexed="64"/>
      </bottom>
      <diagonal/>
    </border>
    <border>
      <left style="medium">
        <color rgb="FF000000"/>
      </left>
      <right style="thin">
        <color rgb="FFBFBFBF"/>
      </right>
      <top style="thin">
        <color rgb="FFBFBFBF"/>
      </top>
      <bottom style="thin">
        <color theme="0" tint="-0.24994659260841701"/>
      </bottom>
      <diagonal/>
    </border>
    <border>
      <left style="thin">
        <color rgb="FFBFBFBF"/>
      </left>
      <right style="thin">
        <color rgb="FFBFBFBF"/>
      </right>
      <top style="thin">
        <color rgb="FFBFBFBF"/>
      </top>
      <bottom style="thin">
        <color theme="0" tint="-0.24994659260841701"/>
      </bottom>
      <diagonal/>
    </border>
    <border>
      <left style="medium">
        <color rgb="FF000000"/>
      </left>
      <right style="thin">
        <color theme="0" tint="-0.24994659260841701"/>
      </right>
      <top style="thin">
        <color rgb="FFBFBFBF"/>
      </top>
      <bottom style="thin">
        <color theme="0" tint="-0.24994659260841701"/>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theme="0" tint="-0.24994659260841701"/>
      </left>
      <right style="thin">
        <color rgb="FFBFBFBF"/>
      </right>
      <top style="thin">
        <color rgb="FFBFBFBF"/>
      </top>
      <bottom style="thin">
        <color theme="0" tint="-0.24994659260841701"/>
      </bottom>
      <diagonal/>
    </border>
    <border>
      <left style="medium">
        <color rgb="FF00000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BFBFBF"/>
      </right>
      <top style="thin">
        <color theme="0" tint="-0.24994659260841701"/>
      </top>
      <bottom style="thin">
        <color theme="0" tint="-0.24994659260841701"/>
      </bottom>
      <diagonal/>
    </border>
    <border>
      <left style="medium">
        <color rgb="FF000000"/>
      </left>
      <right style="thin">
        <color rgb="FFBFBFBF"/>
      </right>
      <top style="thin">
        <color rgb="FFBFBFBF"/>
      </top>
      <bottom style="thin">
        <color indexed="64"/>
      </bottom>
      <diagonal/>
    </border>
    <border>
      <left style="thin">
        <color rgb="FFBFBFBF"/>
      </left>
      <right style="thin">
        <color rgb="FFB7B7B7"/>
      </right>
      <top style="thin">
        <color rgb="FFBFBFBF"/>
      </top>
      <bottom style="thin">
        <color theme="0" tint="-0.24994659260841701"/>
      </bottom>
      <diagonal/>
    </border>
  </borders>
  <cellStyleXfs count="1">
    <xf numFmtId="0" fontId="0" fillId="0" borderId="0"/>
  </cellStyleXfs>
  <cellXfs count="997">
    <xf numFmtId="0" fontId="0" fillId="0" borderId="0" xfId="0" applyFont="1" applyAlignment="1"/>
    <xf numFmtId="0" fontId="2" fillId="2" borderId="0" xfId="0" applyFont="1" applyFill="1"/>
    <xf numFmtId="0" fontId="3" fillId="2" borderId="0" xfId="0" applyFont="1" applyFill="1"/>
    <xf numFmtId="0" fontId="5" fillId="0" borderId="0" xfId="0" applyFont="1" applyAlignment="1">
      <alignment horizontal="center" vertical="center"/>
    </xf>
    <xf numFmtId="0" fontId="6" fillId="0" borderId="1" xfId="0" applyFont="1" applyBorder="1" applyAlignment="1">
      <alignment horizontal="left"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Border="1"/>
    <xf numFmtId="0" fontId="8" fillId="0" borderId="0" xfId="0" applyFont="1" applyAlignment="1">
      <alignment vertical="center" wrapText="1"/>
    </xf>
    <xf numFmtId="0" fontId="8" fillId="2" borderId="0" xfId="0" applyFont="1" applyFill="1" applyAlignment="1">
      <alignment vertical="center" wrapText="1"/>
    </xf>
    <xf numFmtId="0" fontId="3" fillId="2" borderId="0" xfId="0" applyFont="1" applyFill="1" applyAlignment="1">
      <alignment vertical="center" wrapText="1"/>
    </xf>
    <xf numFmtId="0" fontId="12" fillId="10" borderId="39" xfId="0" applyFont="1" applyFill="1" applyBorder="1" applyAlignment="1">
      <alignment horizontal="center" vertical="center" wrapText="1"/>
    </xf>
    <xf numFmtId="0" fontId="12" fillId="11" borderId="41" xfId="0" applyFont="1" applyFill="1" applyBorder="1" applyAlignment="1">
      <alignment horizontal="center" vertical="center" wrapText="1"/>
    </xf>
    <xf numFmtId="0" fontId="12" fillId="11"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49" fontId="12" fillId="11" borderId="42" xfId="0" applyNumberFormat="1" applyFont="1" applyFill="1" applyBorder="1" applyAlignment="1">
      <alignment horizontal="center" vertical="center" wrapText="1"/>
    </xf>
    <xf numFmtId="0" fontId="13" fillId="11" borderId="42" xfId="0" applyFont="1" applyFill="1" applyBorder="1" applyAlignment="1">
      <alignment horizontal="center" vertical="center" wrapText="1"/>
    </xf>
    <xf numFmtId="0" fontId="18" fillId="0" borderId="49" xfId="0" applyFont="1" applyBorder="1" applyAlignment="1">
      <alignment horizontal="center" vertical="center"/>
    </xf>
    <xf numFmtId="0" fontId="15" fillId="0" borderId="50" xfId="0" applyFont="1" applyBorder="1" applyAlignment="1">
      <alignment horizontal="left" vertical="center" wrapText="1"/>
    </xf>
    <xf numFmtId="0" fontId="17" fillId="0" borderId="50" xfId="0" applyFont="1" applyBorder="1" applyAlignment="1">
      <alignment horizontal="center" vertical="center" wrapText="1"/>
    </xf>
    <xf numFmtId="0" fontId="16" fillId="0" borderId="50" xfId="0" applyFont="1" applyBorder="1" applyAlignment="1">
      <alignment horizontal="center" vertical="center" wrapText="1"/>
    </xf>
    <xf numFmtId="164" fontId="17" fillId="0" borderId="50" xfId="0" applyNumberFormat="1" applyFont="1" applyBorder="1" applyAlignment="1">
      <alignment vertical="center"/>
    </xf>
    <xf numFmtId="164" fontId="19" fillId="0" borderId="50" xfId="0" applyNumberFormat="1" applyFont="1" applyBorder="1" applyAlignment="1">
      <alignment vertical="center"/>
    </xf>
    <xf numFmtId="49" fontId="16" fillId="0" borderId="50" xfId="0" applyNumberFormat="1" applyFont="1" applyBorder="1" applyAlignment="1">
      <alignment horizontal="center" vertical="center"/>
    </xf>
    <xf numFmtId="0" fontId="20" fillId="0" borderId="56" xfId="0" applyFont="1" applyBorder="1" applyAlignment="1">
      <alignment horizontal="center" vertical="center"/>
    </xf>
    <xf numFmtId="0" fontId="16" fillId="0" borderId="57" xfId="0" applyFont="1" applyBorder="1" applyAlignment="1">
      <alignment horizontal="left" vertical="center" wrapText="1"/>
    </xf>
    <xf numFmtId="0" fontId="17" fillId="0" borderId="57" xfId="0" applyFont="1" applyBorder="1" applyAlignment="1">
      <alignment horizontal="center" vertical="center" wrapText="1"/>
    </xf>
    <xf numFmtId="0" fontId="16" fillId="0" borderId="57" xfId="0" applyFont="1" applyBorder="1" applyAlignment="1">
      <alignment horizontal="center" vertical="center" wrapText="1"/>
    </xf>
    <xf numFmtId="164" fontId="17" fillId="0" borderId="57" xfId="0" applyNumberFormat="1" applyFont="1" applyBorder="1" applyAlignment="1">
      <alignment vertical="center"/>
    </xf>
    <xf numFmtId="164" fontId="19" fillId="0" borderId="57" xfId="0" applyNumberFormat="1" applyFont="1" applyBorder="1" applyAlignment="1">
      <alignment vertical="center"/>
    </xf>
    <xf numFmtId="49" fontId="16" fillId="0" borderId="57" xfId="0" applyNumberFormat="1" applyFont="1" applyBorder="1" applyAlignment="1">
      <alignment horizontal="center" vertical="center"/>
    </xf>
    <xf numFmtId="0" fontId="20" fillId="0" borderId="59" xfId="0" applyFont="1" applyBorder="1" applyAlignment="1">
      <alignment horizontal="center" vertical="center"/>
    </xf>
    <xf numFmtId="0" fontId="16" fillId="0" borderId="60" xfId="0" applyFont="1" applyBorder="1" applyAlignment="1">
      <alignment horizontal="left" vertical="center" wrapText="1"/>
    </xf>
    <xf numFmtId="0" fontId="17" fillId="0" borderId="60" xfId="0" applyFont="1" applyBorder="1" applyAlignment="1">
      <alignment horizontal="center" vertical="center" wrapText="1"/>
    </xf>
    <xf numFmtId="0" fontId="16" fillId="0" borderId="60" xfId="0" applyFont="1" applyBorder="1" applyAlignment="1">
      <alignment horizontal="center" vertical="center" wrapText="1"/>
    </xf>
    <xf numFmtId="164" fontId="17" fillId="0" borderId="60" xfId="0" applyNumberFormat="1" applyFont="1" applyBorder="1" applyAlignment="1">
      <alignment vertical="center"/>
    </xf>
    <xf numFmtId="0" fontId="18" fillId="0" borderId="59" xfId="0" applyFont="1" applyBorder="1" applyAlignment="1">
      <alignment horizontal="center" vertical="center"/>
    </xf>
    <xf numFmtId="0" fontId="20" fillId="0" borderId="64" xfId="0" applyFont="1" applyBorder="1" applyAlignment="1">
      <alignment horizontal="center" vertical="center"/>
    </xf>
    <xf numFmtId="0" fontId="16" fillId="0" borderId="65" xfId="0" applyFont="1" applyBorder="1" applyAlignment="1">
      <alignment horizontal="left" vertical="center" wrapText="1"/>
    </xf>
    <xf numFmtId="0" fontId="17" fillId="0" borderId="65" xfId="0" applyFont="1" applyBorder="1" applyAlignment="1">
      <alignment horizontal="center" vertical="center" wrapText="1"/>
    </xf>
    <xf numFmtId="0" fontId="16" fillId="0" borderId="65" xfId="0" applyFont="1" applyBorder="1" applyAlignment="1">
      <alignment horizontal="center" vertical="center" wrapText="1"/>
    </xf>
    <xf numFmtId="164" fontId="17" fillId="0" borderId="65" xfId="0" applyNumberFormat="1" applyFont="1" applyBorder="1" applyAlignment="1">
      <alignment vertical="center"/>
    </xf>
    <xf numFmtId="164" fontId="19" fillId="0" borderId="65" xfId="0" applyNumberFormat="1" applyFont="1" applyBorder="1" applyAlignment="1">
      <alignment vertical="center"/>
    </xf>
    <xf numFmtId="49" fontId="16" fillId="0" borderId="65" xfId="0" applyNumberFormat="1" applyFont="1" applyBorder="1" applyAlignment="1">
      <alignment horizontal="center" vertical="center"/>
    </xf>
    <xf numFmtId="0" fontId="16" fillId="0" borderId="54" xfId="0" applyFont="1" applyBorder="1" applyAlignment="1">
      <alignment horizontal="left" vertical="center" wrapText="1"/>
    </xf>
    <xf numFmtId="0" fontId="15" fillId="0" borderId="60" xfId="0" applyFont="1" applyBorder="1" applyAlignment="1">
      <alignment horizontal="left" vertical="center" wrapText="1"/>
    </xf>
    <xf numFmtId="0" fontId="15" fillId="0" borderId="70" xfId="0" applyFont="1" applyBorder="1" applyAlignment="1">
      <alignment horizontal="left" vertical="center" wrapText="1"/>
    </xf>
    <xf numFmtId="49" fontId="15" fillId="0" borderId="71" xfId="0" applyNumberFormat="1" applyFont="1" applyBorder="1" applyAlignment="1">
      <alignment horizontal="center" vertical="center" wrapText="1"/>
    </xf>
    <xf numFmtId="0" fontId="15" fillId="0" borderId="71" xfId="0" applyFont="1" applyBorder="1" applyAlignment="1">
      <alignment horizontal="left" vertical="center" wrapText="1"/>
    </xf>
    <xf numFmtId="164" fontId="19" fillId="0" borderId="60" xfId="0" applyNumberFormat="1" applyFont="1" applyBorder="1" applyAlignment="1">
      <alignment vertical="center"/>
    </xf>
    <xf numFmtId="0" fontId="21" fillId="0" borderId="57" xfId="0" applyFont="1" applyBorder="1" applyAlignment="1">
      <alignment horizontal="center" vertical="center" wrapText="1"/>
    </xf>
    <xf numFmtId="0" fontId="21" fillId="0" borderId="65" xfId="0" applyFont="1" applyBorder="1" applyAlignment="1">
      <alignment horizontal="center" vertical="center" wrapText="1"/>
    </xf>
    <xf numFmtId="0" fontId="15" fillId="0" borderId="70" xfId="0" applyFont="1" applyBorder="1" applyAlignment="1">
      <alignment horizontal="left" vertical="center" wrapText="1"/>
    </xf>
    <xf numFmtId="0" fontId="17" fillId="0" borderId="70" xfId="0" applyFont="1" applyBorder="1" applyAlignment="1">
      <alignment horizontal="center" vertical="center" wrapText="1"/>
    </xf>
    <xf numFmtId="0" fontId="16" fillId="0" borderId="70" xfId="0" applyFont="1" applyBorder="1" applyAlignment="1">
      <alignment horizontal="center" vertical="center" wrapText="1"/>
    </xf>
    <xf numFmtId="164" fontId="17" fillId="0" borderId="70" xfId="0" applyNumberFormat="1" applyFont="1" applyBorder="1" applyAlignment="1">
      <alignment vertical="center"/>
    </xf>
    <xf numFmtId="164" fontId="19" fillId="0" borderId="70" xfId="0" applyNumberFormat="1" applyFont="1" applyBorder="1" applyAlignment="1">
      <alignment vertical="center"/>
    </xf>
    <xf numFmtId="49" fontId="16" fillId="0" borderId="70" xfId="0" applyNumberFormat="1" applyFont="1" applyBorder="1" applyAlignment="1">
      <alignment horizontal="center" vertical="center"/>
    </xf>
    <xf numFmtId="0" fontId="18" fillId="0" borderId="78" xfId="0" applyFont="1" applyBorder="1" applyAlignment="1">
      <alignment horizontal="center" vertical="center"/>
    </xf>
    <xf numFmtId="49" fontId="16" fillId="0" borderId="60" xfId="0" applyNumberFormat="1" applyFont="1" applyBorder="1" applyAlignment="1">
      <alignment horizontal="center" vertical="center"/>
    </xf>
    <xf numFmtId="0" fontId="16" fillId="0" borderId="79" xfId="0" applyFont="1" applyBorder="1" applyAlignment="1">
      <alignment horizontal="left" vertical="center" wrapText="1"/>
    </xf>
    <xf numFmtId="0" fontId="17" fillId="0" borderId="79" xfId="0" applyFont="1" applyBorder="1" applyAlignment="1">
      <alignment horizontal="center" vertical="center" wrapText="1"/>
    </xf>
    <xf numFmtId="0" fontId="16" fillId="0" borderId="79" xfId="0" applyFont="1" applyBorder="1" applyAlignment="1">
      <alignment horizontal="center" vertical="center" wrapText="1"/>
    </xf>
    <xf numFmtId="164" fontId="17" fillId="0" borderId="79" xfId="0" applyNumberFormat="1" applyFont="1" applyBorder="1" applyAlignment="1">
      <alignment vertical="center"/>
    </xf>
    <xf numFmtId="164" fontId="19" fillId="0" borderId="79" xfId="0" applyNumberFormat="1" applyFont="1" applyBorder="1" applyAlignment="1">
      <alignment vertical="center"/>
    </xf>
    <xf numFmtId="49" fontId="16" fillId="0" borderId="79" xfId="0" applyNumberFormat="1" applyFont="1" applyBorder="1" applyAlignment="1">
      <alignment horizontal="center" vertical="center"/>
    </xf>
    <xf numFmtId="49" fontId="15" fillId="0" borderId="81" xfId="0" applyNumberFormat="1" applyFont="1" applyBorder="1" applyAlignment="1">
      <alignment horizontal="center" vertical="center" wrapText="1"/>
    </xf>
    <xf numFmtId="0" fontId="15" fillId="0" borderId="81" xfId="0" applyFont="1" applyBorder="1" applyAlignment="1">
      <alignment horizontal="left" vertical="center" wrapText="1"/>
    </xf>
    <xf numFmtId="0" fontId="20" fillId="0" borderId="82" xfId="0" applyFont="1" applyBorder="1" applyAlignment="1">
      <alignment horizontal="center" vertical="center"/>
    </xf>
    <xf numFmtId="0" fontId="18" fillId="0" borderId="56" xfId="0" applyFont="1" applyBorder="1" applyAlignment="1">
      <alignment horizontal="center" vertical="center"/>
    </xf>
    <xf numFmtId="0" fontId="15" fillId="0" borderId="57" xfId="0" applyFont="1" applyBorder="1" applyAlignment="1">
      <alignment horizontal="left" vertical="center" wrapText="1"/>
    </xf>
    <xf numFmtId="49" fontId="15" fillId="0" borderId="57" xfId="0" applyNumberFormat="1" applyFont="1" applyBorder="1" applyAlignment="1">
      <alignment horizontal="center" vertical="center" wrapText="1"/>
    </xf>
    <xf numFmtId="0" fontId="17" fillId="0" borderId="83" xfId="0" applyFont="1" applyBorder="1" applyAlignment="1">
      <alignment horizontal="center" vertical="center" wrapText="1"/>
    </xf>
    <xf numFmtId="0" fontId="18" fillId="0" borderId="82" xfId="0" applyFont="1" applyBorder="1" applyAlignment="1">
      <alignment horizontal="center" vertical="center"/>
    </xf>
    <xf numFmtId="0" fontId="15" fillId="0" borderId="81" xfId="0" applyFont="1" applyBorder="1" applyAlignment="1">
      <alignment horizontal="left" vertical="center" wrapText="1"/>
    </xf>
    <xf numFmtId="0" fontId="16" fillId="0" borderId="57" xfId="0" applyFont="1" applyBorder="1" applyAlignment="1">
      <alignment horizontal="left" vertical="center" wrapText="1"/>
    </xf>
    <xf numFmtId="0" fontId="17" fillId="0" borderId="57" xfId="0" applyFont="1" applyBorder="1" applyAlignment="1">
      <alignment horizontal="center" vertical="center" wrapText="1"/>
    </xf>
    <xf numFmtId="164" fontId="17" fillId="0" borderId="57" xfId="0" applyNumberFormat="1" applyFont="1" applyBorder="1" applyAlignment="1">
      <alignment vertical="center"/>
    </xf>
    <xf numFmtId="0" fontId="14" fillId="3" borderId="86" xfId="0" applyFont="1" applyFill="1" applyBorder="1" applyAlignment="1">
      <alignment vertical="center" textRotation="90" wrapText="1"/>
    </xf>
    <xf numFmtId="0" fontId="14" fillId="3" borderId="87" xfId="0" applyFont="1" applyFill="1" applyBorder="1" applyAlignment="1">
      <alignment vertical="center" textRotation="90" wrapText="1"/>
    </xf>
    <xf numFmtId="0" fontId="19" fillId="3" borderId="87" xfId="0" applyFont="1" applyFill="1" applyBorder="1" applyAlignment="1">
      <alignment vertical="center"/>
    </xf>
    <xf numFmtId="0" fontId="19" fillId="3" borderId="87" xfId="0" applyFont="1" applyFill="1" applyBorder="1" applyAlignment="1">
      <alignment horizontal="right" vertical="center"/>
    </xf>
    <xf numFmtId="164" fontId="19" fillId="3" borderId="91" xfId="0" applyNumberFormat="1" applyFont="1" applyFill="1" applyBorder="1" applyAlignment="1">
      <alignment horizontal="right" vertical="center"/>
    </xf>
    <xf numFmtId="0" fontId="8" fillId="2" borderId="0" xfId="0" applyFont="1" applyFill="1"/>
    <xf numFmtId="0" fontId="15" fillId="0" borderId="95" xfId="0" applyFont="1" applyBorder="1" applyAlignment="1">
      <alignment horizontal="left" vertical="center" wrapText="1"/>
    </xf>
    <xf numFmtId="0" fontId="16" fillId="0" borderId="96" xfId="0" applyFont="1" applyBorder="1" applyAlignment="1">
      <alignment horizontal="left" vertical="center" wrapText="1"/>
    </xf>
    <xf numFmtId="0" fontId="18" fillId="12" borderId="97" xfId="0" applyFont="1" applyFill="1" applyBorder="1" applyAlignment="1">
      <alignment horizontal="center" vertical="center"/>
    </xf>
    <xf numFmtId="0" fontId="15" fillId="12" borderId="98" xfId="0" applyFont="1" applyFill="1" applyBorder="1" applyAlignment="1">
      <alignment horizontal="left" vertical="center" wrapText="1"/>
    </xf>
    <xf numFmtId="49" fontId="15" fillId="12" borderId="99" xfId="0" applyNumberFormat="1" applyFont="1" applyFill="1" applyBorder="1" applyAlignment="1">
      <alignment horizontal="center" vertical="center" wrapText="1"/>
    </xf>
    <xf numFmtId="0" fontId="15" fillId="12" borderId="99" xfId="0" applyFont="1" applyFill="1" applyBorder="1" applyAlignment="1">
      <alignment horizontal="left" vertical="center" wrapText="1"/>
    </xf>
    <xf numFmtId="0" fontId="17" fillId="12" borderId="98" xfId="0" applyFont="1" applyFill="1" applyBorder="1" applyAlignment="1">
      <alignment horizontal="center" vertical="center" wrapText="1"/>
    </xf>
    <xf numFmtId="0" fontId="16" fillId="12" borderId="98" xfId="0" applyFont="1" applyFill="1" applyBorder="1" applyAlignment="1">
      <alignment horizontal="center" vertical="center" wrapText="1"/>
    </xf>
    <xf numFmtId="164" fontId="17" fillId="12" borderId="98" xfId="0" applyNumberFormat="1" applyFont="1" applyFill="1" applyBorder="1" applyAlignment="1">
      <alignment vertical="center"/>
    </xf>
    <xf numFmtId="164" fontId="17" fillId="12" borderId="57" xfId="0" applyNumberFormat="1" applyFont="1" applyFill="1" applyBorder="1" applyAlignment="1">
      <alignment vertical="center"/>
    </xf>
    <xf numFmtId="164" fontId="19" fillId="12" borderId="98" xfId="0" applyNumberFormat="1" applyFont="1" applyFill="1" applyBorder="1" applyAlignment="1">
      <alignment vertical="center"/>
    </xf>
    <xf numFmtId="0" fontId="15" fillId="0" borderId="103" xfId="0" applyFont="1" applyBorder="1" applyAlignment="1">
      <alignment horizontal="left" vertical="center" wrapText="1"/>
    </xf>
    <xf numFmtId="0" fontId="15" fillId="0" borderId="71" xfId="0" applyFont="1" applyBorder="1" applyAlignment="1">
      <alignment horizontal="left" vertical="center" wrapText="1"/>
    </xf>
    <xf numFmtId="0" fontId="18" fillId="0" borderId="64" xfId="0" applyFont="1" applyBorder="1" applyAlignment="1">
      <alignment horizontal="center" vertical="center"/>
    </xf>
    <xf numFmtId="0" fontId="15" fillId="0" borderId="65" xfId="0" applyFont="1" applyBorder="1" applyAlignment="1">
      <alignment horizontal="left" vertical="center" wrapText="1"/>
    </xf>
    <xf numFmtId="0" fontId="15" fillId="0" borderId="60" xfId="0" applyFont="1" applyBorder="1" applyAlignment="1">
      <alignment horizontal="left" vertical="center" wrapText="1"/>
    </xf>
    <xf numFmtId="0" fontId="16" fillId="12" borderId="57" xfId="0" applyFont="1" applyFill="1" applyBorder="1" applyAlignment="1">
      <alignment horizontal="left" vertical="center" wrapText="1"/>
    </xf>
    <xf numFmtId="0" fontId="17" fillId="12" borderId="57" xfId="0" applyFont="1" applyFill="1" applyBorder="1" applyAlignment="1">
      <alignment horizontal="center" vertical="center" wrapText="1"/>
    </xf>
    <xf numFmtId="0" fontId="16" fillId="12" borderId="57" xfId="0" applyFont="1" applyFill="1" applyBorder="1" applyAlignment="1">
      <alignment horizontal="center" vertical="center" wrapText="1"/>
    </xf>
    <xf numFmtId="0" fontId="16" fillId="12" borderId="110" xfId="0" applyFont="1" applyFill="1" applyBorder="1" applyAlignment="1">
      <alignment horizontal="left" vertical="center" wrapText="1"/>
    </xf>
    <xf numFmtId="0" fontId="15" fillId="12" borderId="110" xfId="0" applyFont="1" applyFill="1" applyBorder="1" applyAlignment="1">
      <alignment horizontal="left" vertical="center" wrapText="1"/>
    </xf>
    <xf numFmtId="164" fontId="17" fillId="12" borderId="110" xfId="0" applyNumberFormat="1" applyFont="1" applyFill="1" applyBorder="1" applyAlignment="1">
      <alignment vertical="center"/>
    </xf>
    <xf numFmtId="0" fontId="16" fillId="0" borderId="106" xfId="0" applyFont="1" applyBorder="1" applyAlignment="1">
      <alignment horizontal="left" vertical="center" wrapText="1"/>
    </xf>
    <xf numFmtId="0" fontId="16" fillId="0" borderId="111" xfId="0" applyFont="1" applyBorder="1" applyAlignment="1">
      <alignment horizontal="left" vertical="center" wrapText="1"/>
    </xf>
    <xf numFmtId="0" fontId="16" fillId="0" borderId="112" xfId="0" applyFont="1" applyBorder="1" applyAlignment="1">
      <alignment horizontal="left" vertical="center" wrapText="1"/>
    </xf>
    <xf numFmtId="49" fontId="15" fillId="0" borderId="113" xfId="0" applyNumberFormat="1" applyFont="1" applyBorder="1" applyAlignment="1">
      <alignment horizontal="center" vertical="center" wrapText="1"/>
    </xf>
    <xf numFmtId="0" fontId="15" fillId="0" borderId="114" xfId="0" applyFont="1" applyBorder="1" applyAlignment="1">
      <alignment horizontal="left" vertical="center" wrapText="1"/>
    </xf>
    <xf numFmtId="49" fontId="16" fillId="0" borderId="57" xfId="0" applyNumberFormat="1" applyFont="1" applyBorder="1" applyAlignment="1">
      <alignment horizontal="center" vertical="center"/>
    </xf>
    <xf numFmtId="0" fontId="15" fillId="12" borderId="115" xfId="0" applyFont="1" applyFill="1" applyBorder="1" applyAlignment="1">
      <alignment horizontal="left" vertical="center" wrapText="1"/>
    </xf>
    <xf numFmtId="49" fontId="15" fillId="12" borderId="113" xfId="0" applyNumberFormat="1" applyFont="1" applyFill="1" applyBorder="1" applyAlignment="1">
      <alignment horizontal="center" vertical="center" wrapText="1"/>
    </xf>
    <xf numFmtId="0" fontId="15" fillId="12" borderId="114" xfId="0" applyFont="1" applyFill="1" applyBorder="1" applyAlignment="1">
      <alignment horizontal="left" vertical="center" wrapText="1"/>
    </xf>
    <xf numFmtId="0" fontId="17" fillId="12" borderId="115" xfId="0" applyFont="1" applyFill="1" applyBorder="1" applyAlignment="1">
      <alignment horizontal="center" vertical="center" wrapText="1"/>
    </xf>
    <xf numFmtId="0" fontId="16" fillId="12" borderId="115" xfId="0" applyFont="1" applyFill="1" applyBorder="1" applyAlignment="1">
      <alignment horizontal="center" vertical="center" wrapText="1"/>
    </xf>
    <xf numFmtId="164" fontId="17" fillId="12" borderId="115" xfId="0" applyNumberFormat="1" applyFont="1" applyFill="1" applyBorder="1" applyAlignment="1">
      <alignment vertical="center"/>
    </xf>
    <xf numFmtId="164" fontId="19" fillId="12" borderId="115" xfId="0" applyNumberFormat="1" applyFont="1" applyFill="1" applyBorder="1" applyAlignment="1">
      <alignment vertical="center"/>
    </xf>
    <xf numFmtId="0" fontId="16" fillId="0" borderId="54" xfId="0" applyFont="1" applyBorder="1" applyAlignment="1">
      <alignment horizontal="center" vertical="center" wrapText="1"/>
    </xf>
    <xf numFmtId="49" fontId="16" fillId="0" borderId="54" xfId="0" applyNumberFormat="1" applyFont="1" applyBorder="1" applyAlignment="1">
      <alignment horizontal="center" vertical="center"/>
    </xf>
    <xf numFmtId="0" fontId="17" fillId="0" borderId="65" xfId="0" applyFont="1" applyBorder="1" applyAlignment="1">
      <alignment horizontal="center" vertical="center" wrapText="1"/>
    </xf>
    <xf numFmtId="0" fontId="16" fillId="0" borderId="65" xfId="0" applyFont="1" applyBorder="1" applyAlignment="1">
      <alignment horizontal="center" vertical="center" wrapText="1"/>
    </xf>
    <xf numFmtId="0" fontId="17" fillId="0" borderId="54" xfId="0" applyFont="1" applyBorder="1" applyAlignment="1">
      <alignment horizontal="center" vertical="center" wrapText="1"/>
    </xf>
    <xf numFmtId="0" fontId="15" fillId="0" borderId="119" xfId="0" applyFont="1" applyBorder="1" applyAlignment="1">
      <alignment horizontal="left" vertical="center" wrapText="1"/>
    </xf>
    <xf numFmtId="49" fontId="15" fillId="0" borderId="120" xfId="0" applyNumberFormat="1" applyFont="1" applyBorder="1" applyAlignment="1">
      <alignment horizontal="center" vertical="center" wrapText="1"/>
    </xf>
    <xf numFmtId="0" fontId="15" fillId="0" borderId="120" xfId="0" applyFont="1" applyBorder="1" applyAlignment="1">
      <alignment horizontal="left" vertical="center" wrapText="1"/>
    </xf>
    <xf numFmtId="0" fontId="17" fillId="0" borderId="71" xfId="0" applyFont="1" applyBorder="1" applyAlignment="1">
      <alignment horizontal="center" vertical="center" wrapText="1"/>
    </xf>
    <xf numFmtId="0" fontId="15" fillId="12" borderId="60" xfId="0" applyFont="1" applyFill="1" applyBorder="1" applyAlignment="1">
      <alignment horizontal="left" vertical="center" wrapText="1"/>
    </xf>
    <xf numFmtId="0" fontId="15" fillId="12" borderId="60" xfId="0" applyFont="1" applyFill="1" applyBorder="1" applyAlignment="1">
      <alignment horizontal="left" vertical="center" wrapText="1"/>
    </xf>
    <xf numFmtId="0" fontId="17" fillId="12" borderId="60" xfId="0" applyFont="1" applyFill="1" applyBorder="1" applyAlignment="1">
      <alignment horizontal="center" vertical="center" wrapText="1"/>
    </xf>
    <xf numFmtId="0" fontId="16" fillId="12" borderId="60" xfId="0" applyFont="1" applyFill="1" applyBorder="1" applyAlignment="1">
      <alignment horizontal="center" vertical="center" wrapText="1"/>
    </xf>
    <xf numFmtId="164" fontId="17" fillId="12" borderId="60" xfId="0" applyNumberFormat="1" applyFont="1" applyFill="1" applyBorder="1" applyAlignment="1">
      <alignment vertical="center"/>
    </xf>
    <xf numFmtId="164" fontId="19" fillId="12" borderId="60" xfId="0" applyNumberFormat="1" applyFont="1" applyFill="1" applyBorder="1" applyAlignment="1">
      <alignment vertical="center"/>
    </xf>
    <xf numFmtId="0" fontId="16" fillId="2" borderId="5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6" fillId="2" borderId="57" xfId="0" applyFont="1" applyFill="1" applyBorder="1" applyAlignment="1">
      <alignment horizontal="center" vertical="center" wrapText="1"/>
    </xf>
    <xf numFmtId="164" fontId="17" fillId="2" borderId="57" xfId="0" applyNumberFormat="1" applyFont="1" applyFill="1" applyBorder="1" applyAlignment="1">
      <alignment vertical="center"/>
    </xf>
    <xf numFmtId="0" fontId="15" fillId="12" borderId="57" xfId="0" applyFont="1" applyFill="1" applyBorder="1" applyAlignment="1">
      <alignment horizontal="left" vertical="center" wrapText="1"/>
    </xf>
    <xf numFmtId="0" fontId="18" fillId="12" borderId="56" xfId="0" applyFont="1" applyFill="1" applyBorder="1" applyAlignment="1">
      <alignment horizontal="center" vertical="center"/>
    </xf>
    <xf numFmtId="0" fontId="15" fillId="12" borderId="57" xfId="0" applyFont="1" applyFill="1" applyBorder="1" applyAlignment="1">
      <alignment horizontal="left" vertical="center" wrapText="1"/>
    </xf>
    <xf numFmtId="49" fontId="15" fillId="12" borderId="120" xfId="0" applyNumberFormat="1" applyFont="1" applyFill="1" applyBorder="1" applyAlignment="1">
      <alignment horizontal="center" vertical="center" wrapText="1"/>
    </xf>
    <xf numFmtId="0" fontId="15" fillId="12" borderId="120" xfId="0" applyFont="1" applyFill="1" applyBorder="1" applyAlignment="1">
      <alignment horizontal="left" vertical="center" wrapText="1"/>
    </xf>
    <xf numFmtId="164" fontId="19" fillId="12" borderId="57" xfId="0" applyNumberFormat="1" applyFont="1" applyFill="1" applyBorder="1" applyAlignment="1">
      <alignment vertical="center"/>
    </xf>
    <xf numFmtId="0" fontId="18" fillId="12" borderId="59" xfId="0" applyFont="1" applyFill="1" applyBorder="1" applyAlignment="1">
      <alignment horizontal="center" vertical="center"/>
    </xf>
    <xf numFmtId="49" fontId="16" fillId="12" borderId="60" xfId="0" applyNumberFormat="1" applyFont="1" applyFill="1" applyBorder="1" applyAlignment="1">
      <alignment horizontal="center" vertical="center"/>
    </xf>
    <xf numFmtId="3" fontId="17" fillId="0" borderId="57" xfId="0" applyNumberFormat="1" applyFont="1" applyBorder="1" applyAlignment="1">
      <alignment horizontal="center" vertical="center" wrapText="1"/>
    </xf>
    <xf numFmtId="0" fontId="18" fillId="12" borderId="130" xfId="0" applyFont="1" applyFill="1" applyBorder="1" applyAlignment="1">
      <alignment horizontal="center" vertical="center"/>
    </xf>
    <xf numFmtId="0" fontId="15" fillId="12" borderId="132" xfId="0" applyFont="1" applyFill="1" applyBorder="1" applyAlignment="1">
      <alignment horizontal="left" vertical="center" wrapText="1"/>
    </xf>
    <xf numFmtId="0" fontId="16" fillId="12" borderId="131" xfId="0" applyFont="1" applyFill="1" applyBorder="1" applyAlignment="1">
      <alignment horizontal="left" vertical="center" wrapText="1"/>
    </xf>
    <xf numFmtId="0" fontId="17" fillId="12" borderId="133" xfId="0" applyFont="1" applyFill="1" applyBorder="1" applyAlignment="1">
      <alignment horizontal="center" vertical="center" wrapText="1"/>
    </xf>
    <xf numFmtId="0" fontId="16" fillId="0" borderId="79" xfId="0" applyFont="1" applyBorder="1" applyAlignment="1">
      <alignment horizontal="center" vertical="center" wrapText="1"/>
    </xf>
    <xf numFmtId="0" fontId="20" fillId="0" borderId="134" xfId="0" applyFont="1" applyBorder="1" applyAlignment="1">
      <alignment horizontal="center" vertical="center"/>
    </xf>
    <xf numFmtId="0" fontId="16" fillId="0" borderId="135" xfId="0" applyFont="1" applyBorder="1" applyAlignment="1">
      <alignment horizontal="left" vertical="center" wrapText="1"/>
    </xf>
    <xf numFmtId="0" fontId="16" fillId="0" borderId="131" xfId="0" applyFont="1" applyBorder="1" applyAlignment="1">
      <alignment horizontal="left" vertical="center" wrapText="1"/>
    </xf>
    <xf numFmtId="3" fontId="25" fillId="0" borderId="131" xfId="0" applyNumberFormat="1" applyFont="1" applyBorder="1" applyAlignment="1">
      <alignment horizontal="center" vertical="center"/>
    </xf>
    <xf numFmtId="3" fontId="25" fillId="12" borderId="131" xfId="0" applyNumberFormat="1" applyFont="1" applyFill="1" applyBorder="1" applyAlignment="1">
      <alignment horizontal="center" vertical="center"/>
    </xf>
    <xf numFmtId="0" fontId="16" fillId="0" borderId="136" xfId="0" applyFont="1" applyBorder="1" applyAlignment="1">
      <alignment horizontal="left" vertical="center" wrapText="1"/>
    </xf>
    <xf numFmtId="0" fontId="14" fillId="11" borderId="142" xfId="0" applyFont="1" applyFill="1" applyBorder="1" applyAlignment="1">
      <alignment vertical="center" textRotation="90" wrapText="1"/>
    </xf>
    <xf numFmtId="0" fontId="19" fillId="11" borderId="87" xfId="0" applyFont="1" applyFill="1" applyBorder="1" applyAlignment="1">
      <alignment vertical="center"/>
    </xf>
    <xf numFmtId="0" fontId="19" fillId="11" borderId="87" xfId="0" applyFont="1" applyFill="1" applyBorder="1" applyAlignment="1">
      <alignment horizontal="right" vertical="center"/>
    </xf>
    <xf numFmtId="164" fontId="19" fillId="11" borderId="91" xfId="0" applyNumberFormat="1" applyFont="1" applyFill="1" applyBorder="1" applyAlignment="1">
      <alignment horizontal="right" vertical="center"/>
    </xf>
    <xf numFmtId="0" fontId="18" fillId="0" borderId="143" xfId="0" applyFont="1" applyBorder="1" applyAlignment="1">
      <alignment horizontal="center" vertical="center"/>
    </xf>
    <xf numFmtId="0" fontId="15" fillId="0" borderId="131" xfId="0" applyFont="1" applyBorder="1" applyAlignment="1">
      <alignment horizontal="left" vertical="center" wrapText="1"/>
    </xf>
    <xf numFmtId="0" fontId="16" fillId="0" borderId="71" xfId="0" applyFont="1" applyBorder="1" applyAlignment="1">
      <alignment horizontal="left" vertical="center" wrapText="1"/>
    </xf>
    <xf numFmtId="0" fontId="20" fillId="0" borderId="144" xfId="0" applyFont="1" applyBorder="1" applyAlignment="1">
      <alignment horizontal="center" vertical="center"/>
    </xf>
    <xf numFmtId="0" fontId="27" fillId="3" borderId="146" xfId="0" applyFont="1" applyFill="1" applyBorder="1" applyAlignment="1">
      <alignment vertical="center" wrapText="1"/>
    </xf>
    <xf numFmtId="4" fontId="19" fillId="3" borderId="146" xfId="0" applyNumberFormat="1" applyFont="1" applyFill="1" applyBorder="1" applyAlignment="1">
      <alignment horizontal="right" vertical="center" wrapText="1"/>
    </xf>
    <xf numFmtId="164" fontId="19" fillId="3" borderId="150" xfId="0" applyNumberFormat="1" applyFont="1" applyFill="1" applyBorder="1" applyAlignment="1">
      <alignment horizontal="right" vertical="center"/>
    </xf>
    <xf numFmtId="0" fontId="3" fillId="2" borderId="0" xfId="0" applyFont="1" applyFill="1" applyAlignment="1">
      <alignment vertical="center"/>
    </xf>
    <xf numFmtId="0" fontId="16" fillId="0" borderId="107" xfId="0" applyFont="1" applyBorder="1" applyAlignment="1">
      <alignment horizontal="left" vertical="center" wrapText="1"/>
    </xf>
    <xf numFmtId="49" fontId="15" fillId="0" borderId="131" xfId="0" applyNumberFormat="1" applyFont="1" applyBorder="1" applyAlignment="1">
      <alignment horizontal="center" vertical="center" wrapText="1"/>
    </xf>
    <xf numFmtId="0" fontId="17" fillId="0" borderId="106" xfId="0" applyFont="1" applyBorder="1" applyAlignment="1">
      <alignment horizontal="center" vertical="center" wrapText="1"/>
    </xf>
    <xf numFmtId="164" fontId="17" fillId="0" borderId="54" xfId="0" applyNumberFormat="1" applyFont="1" applyBorder="1" applyAlignment="1">
      <alignment vertical="center"/>
    </xf>
    <xf numFmtId="164" fontId="19" fillId="0" borderId="54" xfId="0" applyNumberFormat="1" applyFont="1" applyBorder="1" applyAlignment="1">
      <alignment vertical="center"/>
    </xf>
    <xf numFmtId="0" fontId="20" fillId="0" borderId="152" xfId="0" applyFont="1" applyBorder="1" applyAlignment="1">
      <alignment horizontal="center" vertical="center"/>
    </xf>
    <xf numFmtId="0" fontId="16" fillId="0" borderId="153" xfId="0" applyFont="1" applyBorder="1" applyAlignment="1">
      <alignment horizontal="left" vertical="center" wrapText="1"/>
    </xf>
    <xf numFmtId="0" fontId="17" fillId="0" borderId="96" xfId="0" applyFont="1" applyBorder="1" applyAlignment="1">
      <alignment horizontal="center" vertical="center" wrapText="1"/>
    </xf>
    <xf numFmtId="0" fontId="16" fillId="0" borderId="96" xfId="0" applyFont="1" applyBorder="1" applyAlignment="1">
      <alignment horizontal="center" vertical="center" wrapText="1"/>
    </xf>
    <xf numFmtId="164" fontId="17" fillId="0" borderId="96" xfId="0" applyNumberFormat="1" applyFont="1" applyBorder="1" applyAlignment="1">
      <alignment vertical="center"/>
    </xf>
    <xf numFmtId="164" fontId="19" fillId="0" borderId="96" xfId="0" applyNumberFormat="1" applyFont="1" applyBorder="1" applyAlignment="1">
      <alignment vertical="center"/>
    </xf>
    <xf numFmtId="49" fontId="16" fillId="0" borderId="96" xfId="0" applyNumberFormat="1" applyFont="1" applyBorder="1" applyAlignment="1">
      <alignment horizontal="center" vertical="center"/>
    </xf>
    <xf numFmtId="0" fontId="15" fillId="0" borderId="154" xfId="0" applyFont="1" applyBorder="1" applyAlignment="1">
      <alignment horizontal="left" vertical="center"/>
    </xf>
    <xf numFmtId="0" fontId="16" fillId="0" borderId="155" xfId="0" applyFont="1" applyBorder="1" applyAlignment="1">
      <alignment horizontal="left" vertical="center" wrapText="1"/>
    </xf>
    <xf numFmtId="0" fontId="16" fillId="0" borderId="156" xfId="0" applyFont="1" applyBorder="1" applyAlignment="1">
      <alignment horizontal="left" vertical="center" wrapText="1"/>
    </xf>
    <xf numFmtId="0" fontId="15" fillId="0" borderId="157" xfId="0" applyFont="1" applyBorder="1" applyAlignment="1">
      <alignment horizontal="left" vertical="center"/>
    </xf>
    <xf numFmtId="0" fontId="16" fillId="0" borderId="158" xfId="0" applyFont="1" applyBorder="1" applyAlignment="1">
      <alignment horizontal="left" vertical="center" wrapText="1"/>
    </xf>
    <xf numFmtId="0" fontId="15" fillId="0" borderId="107" xfId="0" applyFont="1" applyBorder="1" applyAlignment="1">
      <alignment horizontal="left" vertical="center" wrapText="1"/>
    </xf>
    <xf numFmtId="0" fontId="17" fillId="0" borderId="96" xfId="0" applyFont="1" applyBorder="1" applyAlignment="1">
      <alignment horizontal="center" vertical="center" wrapText="1"/>
    </xf>
    <xf numFmtId="0" fontId="16" fillId="0" borderId="96" xfId="0" applyFont="1" applyBorder="1" applyAlignment="1">
      <alignment horizontal="center" vertical="center" wrapText="1"/>
    </xf>
    <xf numFmtId="164" fontId="17" fillId="0" borderId="96" xfId="0" applyNumberFormat="1" applyFont="1" applyBorder="1" applyAlignment="1">
      <alignment vertical="center"/>
    </xf>
    <xf numFmtId="4" fontId="19" fillId="3" borderId="146" xfId="0" applyNumberFormat="1" applyFont="1" applyFill="1" applyBorder="1" applyAlignment="1">
      <alignment vertical="center" wrapText="1"/>
    </xf>
    <xf numFmtId="0" fontId="15" fillId="0" borderId="159" xfId="0" applyFont="1" applyBorder="1" applyAlignment="1">
      <alignment horizontal="left" vertical="center" wrapText="1"/>
    </xf>
    <xf numFmtId="0" fontId="15" fillId="0" borderId="136" xfId="0" applyFont="1" applyBorder="1" applyAlignment="1">
      <alignment horizontal="left" vertical="center" wrapText="1"/>
    </xf>
    <xf numFmtId="0" fontId="17" fillId="0" borderId="131" xfId="0" applyFont="1" applyBorder="1" applyAlignment="1">
      <alignment horizontal="center" vertical="center" wrapText="1"/>
    </xf>
    <xf numFmtId="0" fontId="16" fillId="0" borderId="160"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2" xfId="0" applyFont="1" applyBorder="1" applyAlignment="1">
      <alignment horizontal="left" vertical="center" wrapText="1"/>
    </xf>
    <xf numFmtId="0" fontId="17" fillId="0" borderId="62" xfId="0" applyFont="1" applyBorder="1" applyAlignment="1">
      <alignment horizontal="center" vertical="center" wrapText="1"/>
    </xf>
    <xf numFmtId="0" fontId="15" fillId="0" borderId="57" xfId="0" applyFont="1" applyBorder="1" applyAlignment="1">
      <alignment horizontal="left" vertical="center" wrapText="1"/>
    </xf>
    <xf numFmtId="0" fontId="16" fillId="12" borderId="65" xfId="0" applyFont="1" applyFill="1" applyBorder="1" applyAlignment="1">
      <alignment horizontal="left" vertical="center" wrapText="1"/>
    </xf>
    <xf numFmtId="0" fontId="17" fillId="12" borderId="65" xfId="0" applyFont="1" applyFill="1" applyBorder="1" applyAlignment="1">
      <alignment horizontal="center" vertical="center" wrapText="1"/>
    </xf>
    <xf numFmtId="0" fontId="16" fillId="12" borderId="65" xfId="0" applyFont="1" applyFill="1" applyBorder="1" applyAlignment="1">
      <alignment horizontal="center" vertical="center" wrapText="1"/>
    </xf>
    <xf numFmtId="164" fontId="17" fillId="12" borderId="65" xfId="0" applyNumberFormat="1" applyFont="1" applyFill="1" applyBorder="1" applyAlignment="1">
      <alignment vertical="center"/>
    </xf>
    <xf numFmtId="164" fontId="17" fillId="12" borderId="65" xfId="0" applyNumberFormat="1" applyFont="1" applyFill="1" applyBorder="1" applyAlignment="1">
      <alignment vertical="center"/>
    </xf>
    <xf numFmtId="0" fontId="18" fillId="0" borderId="161" xfId="0" applyFont="1" applyBorder="1" applyAlignment="1">
      <alignment horizontal="center" vertical="center"/>
    </xf>
    <xf numFmtId="0" fontId="16" fillId="0" borderId="62" xfId="0" applyFont="1" applyBorder="1" applyAlignment="1">
      <alignment horizontal="center" vertical="center" wrapText="1"/>
    </xf>
    <xf numFmtId="164" fontId="17" fillId="0" borderId="62" xfId="0" applyNumberFormat="1" applyFont="1" applyBorder="1" applyAlignment="1">
      <alignment vertical="center"/>
    </xf>
    <xf numFmtId="0" fontId="20" fillId="12" borderId="56" xfId="0" applyFont="1" applyFill="1" applyBorder="1" applyAlignment="1">
      <alignment horizontal="center" vertical="center"/>
    </xf>
    <xf numFmtId="0" fontId="17" fillId="12" borderId="57" xfId="0" applyFont="1" applyFill="1" applyBorder="1" applyAlignment="1">
      <alignment horizontal="center" vertical="center" wrapText="1"/>
    </xf>
    <xf numFmtId="0" fontId="15" fillId="0" borderId="159" xfId="0" applyFont="1" applyBorder="1" applyAlignment="1">
      <alignment horizontal="left" vertical="center" wrapText="1"/>
    </xf>
    <xf numFmtId="49" fontId="15" fillId="2" borderId="131" xfId="0" applyNumberFormat="1" applyFont="1" applyFill="1" applyBorder="1" applyAlignment="1">
      <alignment horizontal="center" vertical="center" wrapText="1"/>
    </xf>
    <xf numFmtId="0" fontId="15" fillId="2" borderId="131" xfId="0" applyFont="1" applyFill="1" applyBorder="1" applyAlignment="1">
      <alignment horizontal="left" vertical="center" wrapText="1"/>
    </xf>
    <xf numFmtId="0" fontId="15" fillId="0" borderId="79" xfId="0" applyFont="1" applyBorder="1" applyAlignment="1">
      <alignment horizontal="left" vertical="center" wrapText="1"/>
    </xf>
    <xf numFmtId="0" fontId="15" fillId="0" borderId="119" xfId="0" applyFont="1" applyBorder="1" applyAlignment="1">
      <alignment horizontal="left" vertical="center" wrapText="1"/>
    </xf>
    <xf numFmtId="0" fontId="27" fillId="3" borderId="86" xfId="0" applyFont="1" applyFill="1" applyBorder="1" applyAlignment="1">
      <alignment vertical="center" wrapText="1"/>
    </xf>
    <xf numFmtId="0" fontId="24" fillId="12" borderId="57" xfId="0" applyFont="1" applyFill="1" applyBorder="1" applyAlignment="1">
      <alignment horizontal="left" vertical="center" wrapText="1"/>
    </xf>
    <xf numFmtId="0" fontId="25" fillId="12" borderId="57" xfId="0" applyFont="1" applyFill="1" applyBorder="1" applyAlignment="1">
      <alignment horizontal="center" vertical="center" wrapText="1"/>
    </xf>
    <xf numFmtId="0" fontId="24" fillId="12" borderId="57" xfId="0" applyFont="1" applyFill="1" applyBorder="1" applyAlignment="1">
      <alignment horizontal="center" vertical="center" wrapText="1"/>
    </xf>
    <xf numFmtId="164" fontId="25" fillId="12" borderId="57" xfId="0" applyNumberFormat="1" applyFont="1" applyFill="1" applyBorder="1" applyAlignment="1">
      <alignment vertical="center"/>
    </xf>
    <xf numFmtId="0" fontId="18" fillId="12" borderId="164" xfId="0" applyFont="1" applyFill="1" applyBorder="1" applyAlignment="1">
      <alignment horizontal="center" vertical="center"/>
    </xf>
    <xf numFmtId="0" fontId="15" fillId="12" borderId="70" xfId="0" applyFont="1" applyFill="1" applyBorder="1" applyAlignment="1">
      <alignment horizontal="left" vertical="center" wrapText="1"/>
    </xf>
    <xf numFmtId="0" fontId="15" fillId="12" borderId="70" xfId="0" applyFont="1" applyFill="1" applyBorder="1" applyAlignment="1">
      <alignment horizontal="left" vertical="center" wrapText="1"/>
    </xf>
    <xf numFmtId="0" fontId="17" fillId="12" borderId="70" xfId="0" applyFont="1" applyFill="1" applyBorder="1" applyAlignment="1">
      <alignment horizontal="center" vertical="center" wrapText="1"/>
    </xf>
    <xf numFmtId="0" fontId="16" fillId="12" borderId="70" xfId="0" applyFont="1" applyFill="1" applyBorder="1" applyAlignment="1">
      <alignment horizontal="center" vertical="center" wrapText="1"/>
    </xf>
    <xf numFmtId="164" fontId="17" fillId="12" borderId="70" xfId="0" applyNumberFormat="1" applyFont="1" applyFill="1" applyBorder="1" applyAlignment="1">
      <alignment vertical="center"/>
    </xf>
    <xf numFmtId="164" fontId="19" fillId="12" borderId="70" xfId="0" applyNumberFormat="1" applyFont="1" applyFill="1" applyBorder="1" applyAlignment="1">
      <alignment vertical="center"/>
    </xf>
    <xf numFmtId="0" fontId="20" fillId="2" borderId="56" xfId="0" applyFont="1" applyFill="1" applyBorder="1" applyAlignment="1">
      <alignment horizontal="center" vertical="center"/>
    </xf>
    <xf numFmtId="164" fontId="19" fillId="2" borderId="57" xfId="0" applyNumberFormat="1" applyFont="1" applyFill="1" applyBorder="1" applyAlignment="1">
      <alignment vertical="center"/>
    </xf>
    <xf numFmtId="0" fontId="15" fillId="12" borderId="110" xfId="0" applyFont="1" applyFill="1" applyBorder="1" applyAlignment="1">
      <alignment horizontal="left" vertical="center" wrapText="1"/>
    </xf>
    <xf numFmtId="0" fontId="17" fillId="12" borderId="110" xfId="0" applyFont="1" applyFill="1" applyBorder="1" applyAlignment="1">
      <alignment horizontal="center" vertical="center" wrapText="1"/>
    </xf>
    <xf numFmtId="0" fontId="16" fillId="12" borderId="110" xfId="0" applyFont="1" applyFill="1" applyBorder="1" applyAlignment="1">
      <alignment horizontal="center" vertical="center" wrapText="1"/>
    </xf>
    <xf numFmtId="164" fontId="19" fillId="12" borderId="110" xfId="0" applyNumberFormat="1" applyFont="1" applyFill="1" applyBorder="1" applyAlignment="1">
      <alignment vertical="center"/>
    </xf>
    <xf numFmtId="49" fontId="16" fillId="0" borderId="60" xfId="0" applyNumberFormat="1" applyFont="1" applyBorder="1" applyAlignment="1">
      <alignment horizontal="center" vertical="center"/>
    </xf>
    <xf numFmtId="164" fontId="17" fillId="2" borderId="57" xfId="0" applyNumberFormat="1" applyFont="1" applyFill="1" applyBorder="1" applyAlignment="1">
      <alignment vertical="center"/>
    </xf>
    <xf numFmtId="0" fontId="18" fillId="12" borderId="164" xfId="0" applyFont="1" applyFill="1" applyBorder="1" applyAlignment="1">
      <alignment horizontal="center" vertical="center"/>
    </xf>
    <xf numFmtId="0" fontId="16" fillId="12" borderId="98" xfId="0" applyFont="1" applyFill="1" applyBorder="1" applyAlignment="1">
      <alignment horizontal="left" vertical="center" wrapText="1"/>
    </xf>
    <xf numFmtId="49" fontId="15" fillId="12" borderId="165" xfId="0" applyNumberFormat="1" applyFont="1" applyFill="1" applyBorder="1" applyAlignment="1">
      <alignment horizontal="center" vertical="center" wrapText="1"/>
    </xf>
    <xf numFmtId="0" fontId="15" fillId="12" borderId="165" xfId="0" applyFont="1" applyFill="1" applyBorder="1" applyAlignment="1">
      <alignment horizontal="left" vertical="center" wrapText="1"/>
    </xf>
    <xf numFmtId="0" fontId="15" fillId="12" borderId="166" xfId="0" applyFont="1" applyFill="1" applyBorder="1" applyAlignment="1">
      <alignment horizontal="left" vertical="center" wrapText="1"/>
    </xf>
    <xf numFmtId="49" fontId="15" fillId="12" borderId="131" xfId="0" applyNumberFormat="1" applyFont="1" applyFill="1" applyBorder="1" applyAlignment="1">
      <alignment horizontal="center" vertical="center" wrapText="1"/>
    </xf>
    <xf numFmtId="0" fontId="15" fillId="12" borderId="131" xfId="0" applyFont="1" applyFill="1" applyBorder="1" applyAlignment="1">
      <alignment horizontal="left" vertical="center" wrapText="1"/>
    </xf>
    <xf numFmtId="0" fontId="17" fillId="12" borderId="99" xfId="0" applyFont="1" applyFill="1" applyBorder="1" applyAlignment="1">
      <alignment horizontal="center" vertical="center" wrapText="1"/>
    </xf>
    <xf numFmtId="0" fontId="15" fillId="12" borderId="167" xfId="0" applyFont="1" applyFill="1" applyBorder="1" applyAlignment="1">
      <alignment horizontal="left" vertical="center" wrapText="1"/>
    </xf>
    <xf numFmtId="0" fontId="17" fillId="12" borderId="168" xfId="0" applyFont="1" applyFill="1" applyBorder="1" applyAlignment="1">
      <alignment horizontal="center" vertical="center" wrapText="1"/>
    </xf>
    <xf numFmtId="0" fontId="15" fillId="0" borderId="50" xfId="0" applyFont="1" applyBorder="1" applyAlignment="1">
      <alignment horizontal="left" vertical="center" wrapText="1"/>
    </xf>
    <xf numFmtId="0" fontId="15" fillId="0" borderId="131" xfId="0" applyFont="1" applyBorder="1" applyAlignment="1">
      <alignment horizontal="left" vertical="center" wrapText="1"/>
    </xf>
    <xf numFmtId="0" fontId="16" fillId="12" borderId="166" xfId="0" applyFont="1" applyFill="1" applyBorder="1" applyAlignment="1">
      <alignment horizontal="left" vertical="center" wrapText="1"/>
    </xf>
    <xf numFmtId="0" fontId="18" fillId="12" borderId="169" xfId="0" applyFont="1" applyFill="1" applyBorder="1" applyAlignment="1">
      <alignment horizontal="center" vertical="center"/>
    </xf>
    <xf numFmtId="0" fontId="15" fillId="12" borderId="170" xfId="0" applyFont="1" applyFill="1" applyBorder="1" applyAlignment="1">
      <alignment horizontal="left" vertical="center" wrapText="1"/>
    </xf>
    <xf numFmtId="49" fontId="15" fillId="12" borderId="170" xfId="0" applyNumberFormat="1" applyFont="1" applyFill="1" applyBorder="1" applyAlignment="1">
      <alignment horizontal="center" vertical="center" wrapText="1"/>
    </xf>
    <xf numFmtId="0" fontId="15" fillId="12" borderId="170" xfId="0" applyFont="1" applyFill="1" applyBorder="1" applyAlignment="1">
      <alignment horizontal="left" vertical="center" wrapText="1"/>
    </xf>
    <xf numFmtId="0" fontId="17" fillId="12" borderId="106" xfId="0" applyFont="1" applyFill="1" applyBorder="1" applyAlignment="1">
      <alignment horizontal="center" vertical="center" wrapText="1"/>
    </xf>
    <xf numFmtId="0" fontId="16" fillId="12" borderId="54" xfId="0" applyFont="1" applyFill="1" applyBorder="1" applyAlignment="1">
      <alignment horizontal="center" vertical="center" wrapText="1"/>
    </xf>
    <xf numFmtId="164" fontId="17" fillId="12" borderId="79" xfId="0" applyNumberFormat="1" applyFont="1" applyFill="1" applyBorder="1" applyAlignment="1">
      <alignment vertical="center"/>
    </xf>
    <xf numFmtId="164" fontId="19" fillId="12" borderId="79" xfId="0" applyNumberFormat="1" applyFont="1" applyFill="1" applyBorder="1" applyAlignment="1">
      <alignment vertical="center"/>
    </xf>
    <xf numFmtId="0" fontId="18" fillId="0" borderId="171" xfId="0" applyFont="1" applyBorder="1" applyAlignment="1">
      <alignment horizontal="center" vertical="center"/>
    </xf>
    <xf numFmtId="0" fontId="30" fillId="0" borderId="131" xfId="0" applyFont="1" applyBorder="1" applyAlignment="1">
      <alignment vertical="center" wrapText="1"/>
    </xf>
    <xf numFmtId="0" fontId="25" fillId="0" borderId="131" xfId="0" applyFont="1" applyBorder="1" applyAlignment="1">
      <alignment horizontal="center" vertical="center" wrapText="1"/>
    </xf>
    <xf numFmtId="0" fontId="24" fillId="0" borderId="131" xfId="0" applyFont="1" applyBorder="1" applyAlignment="1">
      <alignment horizontal="center" vertical="center" wrapText="1"/>
    </xf>
    <xf numFmtId="164" fontId="17" fillId="0" borderId="172" xfId="0" applyNumberFormat="1" applyFont="1" applyBorder="1" applyAlignment="1">
      <alignment vertical="center"/>
    </xf>
    <xf numFmtId="0" fontId="25" fillId="0" borderId="131" xfId="0" applyFont="1" applyBorder="1" applyAlignment="1">
      <alignment horizontal="center" vertical="center" wrapText="1"/>
    </xf>
    <xf numFmtId="164" fontId="17" fillId="0" borderId="172" xfId="0" applyNumberFormat="1" applyFont="1" applyBorder="1" applyAlignment="1">
      <alignment vertical="center"/>
    </xf>
    <xf numFmtId="0" fontId="18" fillId="0" borderId="131" xfId="0" applyFont="1" applyBorder="1" applyAlignment="1">
      <alignment horizontal="center" vertical="center"/>
    </xf>
    <xf numFmtId="0" fontId="16" fillId="0" borderId="172" xfId="0" applyFont="1" applyBorder="1" applyAlignment="1">
      <alignment horizontal="left" vertical="center" wrapText="1"/>
    </xf>
    <xf numFmtId="0" fontId="17" fillId="0" borderId="172" xfId="0" applyFont="1" applyBorder="1" applyAlignment="1">
      <alignment horizontal="center" vertical="center" wrapText="1"/>
    </xf>
    <xf numFmtId="0" fontId="16" fillId="0" borderId="172" xfId="0" applyFont="1" applyBorder="1" applyAlignment="1">
      <alignment horizontal="center" vertical="center" wrapText="1"/>
    </xf>
    <xf numFmtId="164" fontId="17" fillId="2" borderId="173" xfId="0" applyNumberFormat="1" applyFont="1" applyFill="1" applyBorder="1" applyAlignment="1">
      <alignment vertical="center"/>
    </xf>
    <xf numFmtId="49" fontId="16" fillId="0" borderId="172" xfId="0" applyNumberFormat="1" applyFont="1" applyBorder="1" applyAlignment="1">
      <alignment horizontal="center" vertical="center"/>
    </xf>
    <xf numFmtId="0" fontId="18" fillId="0" borderId="169" xfId="0" applyFont="1" applyBorder="1" applyAlignment="1">
      <alignment horizontal="center" vertical="center"/>
    </xf>
    <xf numFmtId="0" fontId="15" fillId="0" borderId="107" xfId="0" applyFont="1" applyBorder="1" applyAlignment="1">
      <alignment horizontal="left" vertical="center" wrapText="1"/>
    </xf>
    <xf numFmtId="0" fontId="16" fillId="0" borderId="131" xfId="0" applyFont="1" applyBorder="1" applyAlignment="1">
      <alignment horizontal="left" vertical="center" wrapText="1"/>
    </xf>
    <xf numFmtId="0" fontId="16" fillId="0" borderId="131" xfId="0" applyFont="1" applyBorder="1" applyAlignment="1">
      <alignment horizontal="center" vertical="center" wrapText="1"/>
    </xf>
    <xf numFmtId="164" fontId="17" fillId="0" borderId="131" xfId="0" applyNumberFormat="1" applyFont="1" applyBorder="1" applyAlignment="1">
      <alignment vertical="center"/>
    </xf>
    <xf numFmtId="164" fontId="17" fillId="0" borderId="160" xfId="0" applyNumberFormat="1" applyFont="1" applyBorder="1" applyAlignment="1">
      <alignment vertical="center"/>
    </xf>
    <xf numFmtId="0" fontId="17" fillId="12" borderId="131" xfId="0" applyFont="1" applyFill="1" applyBorder="1" applyAlignment="1">
      <alignment horizontal="center" vertical="center" wrapText="1"/>
    </xf>
    <xf numFmtId="0" fontId="16" fillId="12" borderId="131" xfId="0" applyFont="1" applyFill="1" applyBorder="1" applyAlignment="1">
      <alignment horizontal="center" vertical="center" wrapText="1"/>
    </xf>
    <xf numFmtId="164" fontId="17" fillId="12" borderId="131" xfId="0" applyNumberFormat="1" applyFont="1" applyFill="1" applyBorder="1" applyAlignment="1">
      <alignment vertical="center"/>
    </xf>
    <xf numFmtId="0" fontId="16" fillId="12" borderId="174" xfId="0" applyFont="1" applyFill="1" applyBorder="1" applyAlignment="1">
      <alignment horizontal="left" vertical="center" wrapText="1"/>
    </xf>
    <xf numFmtId="0" fontId="16" fillId="12" borderId="175" xfId="0" applyFont="1" applyFill="1" applyBorder="1" applyAlignment="1">
      <alignment horizontal="left" vertical="center" wrapText="1"/>
    </xf>
    <xf numFmtId="0" fontId="17" fillId="12" borderId="175" xfId="0" applyFont="1" applyFill="1" applyBorder="1" applyAlignment="1">
      <alignment horizontal="center" vertical="center" wrapText="1"/>
    </xf>
    <xf numFmtId="0" fontId="16" fillId="12" borderId="175" xfId="0" applyFont="1" applyFill="1" applyBorder="1" applyAlignment="1">
      <alignment horizontal="center" vertical="center" wrapText="1"/>
    </xf>
    <xf numFmtId="164" fontId="17" fillId="12" borderId="175" xfId="0" applyNumberFormat="1" applyFont="1" applyFill="1" applyBorder="1" applyAlignment="1">
      <alignment vertical="center"/>
    </xf>
    <xf numFmtId="164" fontId="17" fillId="12" borderId="174" xfId="0" applyNumberFormat="1" applyFont="1" applyFill="1" applyBorder="1" applyAlignment="1">
      <alignment vertical="center"/>
    </xf>
    <xf numFmtId="0" fontId="31" fillId="0" borderId="78" xfId="0" applyFont="1" applyBorder="1" applyAlignment="1">
      <alignment horizontal="center" vertical="center" wrapText="1"/>
    </xf>
    <xf numFmtId="0" fontId="23" fillId="0" borderId="60" xfId="0" applyFont="1" applyBorder="1" applyAlignment="1">
      <alignment vertical="center" wrapText="1"/>
    </xf>
    <xf numFmtId="0" fontId="23" fillId="0" borderId="60" xfId="0" applyFont="1" applyBorder="1" applyAlignment="1">
      <alignment horizontal="center" vertical="center" wrapText="1"/>
    </xf>
    <xf numFmtId="0" fontId="30" fillId="0" borderId="60" xfId="0" applyFont="1" applyBorder="1" applyAlignment="1">
      <alignment vertical="center" wrapText="1"/>
    </xf>
    <xf numFmtId="164" fontId="30" fillId="0" borderId="60" xfId="0" applyNumberFormat="1" applyFont="1" applyBorder="1" applyAlignment="1">
      <alignment vertical="center" wrapText="1"/>
    </xf>
    <xf numFmtId="164" fontId="32" fillId="0" borderId="60" xfId="0" applyNumberFormat="1" applyFont="1" applyBorder="1" applyAlignment="1">
      <alignment horizontal="right" vertical="center" wrapText="1"/>
    </xf>
    <xf numFmtId="0" fontId="30" fillId="0" borderId="56" xfId="0" applyFont="1" applyBorder="1" applyAlignment="1">
      <alignment vertical="center" wrapText="1"/>
    </xf>
    <xf numFmtId="0" fontId="30" fillId="0" borderId="57" xfId="0" applyFont="1" applyBorder="1" applyAlignment="1">
      <alignment vertical="center" wrapText="1"/>
    </xf>
    <xf numFmtId="0" fontId="25" fillId="0" borderId="57" xfId="0" applyFont="1" applyBorder="1" applyAlignment="1">
      <alignment horizontal="center" vertical="center" wrapText="1"/>
    </xf>
    <xf numFmtId="0" fontId="24" fillId="0" borderId="57" xfId="0" applyFont="1" applyBorder="1" applyAlignment="1">
      <alignment horizontal="center" vertical="center" wrapText="1"/>
    </xf>
    <xf numFmtId="164" fontId="25" fillId="0" borderId="57" xfId="0" applyNumberFormat="1" applyFont="1" applyBorder="1" applyAlignment="1">
      <alignment horizontal="right" vertical="center" wrapText="1"/>
    </xf>
    <xf numFmtId="164" fontId="30" fillId="0" borderId="57" xfId="0" applyNumberFormat="1" applyFont="1" applyBorder="1" applyAlignment="1">
      <alignment vertical="center" wrapText="1"/>
    </xf>
    <xf numFmtId="0" fontId="15" fillId="0" borderId="172" xfId="0" applyFont="1" applyBorder="1" applyAlignment="1">
      <alignment horizontal="left" vertical="center" wrapText="1"/>
    </xf>
    <xf numFmtId="49" fontId="15" fillId="0" borderId="172" xfId="0" applyNumberFormat="1" applyFont="1" applyBorder="1" applyAlignment="1">
      <alignment horizontal="center" vertical="center" wrapText="1"/>
    </xf>
    <xf numFmtId="0" fontId="17" fillId="0" borderId="160" xfId="0" applyFont="1" applyBorder="1" applyAlignment="1">
      <alignment horizontal="center" vertical="center" wrapText="1"/>
    </xf>
    <xf numFmtId="0" fontId="15" fillId="12" borderId="178" xfId="0" applyFont="1" applyFill="1" applyBorder="1" applyAlignment="1">
      <alignment horizontal="left" vertical="center" wrapText="1"/>
    </xf>
    <xf numFmtId="0" fontId="15" fillId="12" borderId="131" xfId="0" applyFont="1" applyFill="1" applyBorder="1" applyAlignment="1">
      <alignment horizontal="left" vertical="center" wrapText="1"/>
    </xf>
    <xf numFmtId="0" fontId="27" fillId="3" borderId="87" xfId="0" applyFont="1" applyFill="1" applyBorder="1" applyAlignment="1">
      <alignment vertical="center" wrapText="1"/>
    </xf>
    <xf numFmtId="0" fontId="16" fillId="12" borderId="178" xfId="0" applyFont="1" applyFill="1" applyBorder="1" applyAlignment="1">
      <alignment horizontal="left" vertical="center" wrapText="1"/>
    </xf>
    <xf numFmtId="0" fontId="16" fillId="12" borderId="181" xfId="0" applyFont="1" applyFill="1" applyBorder="1" applyAlignment="1">
      <alignment horizontal="left" vertical="center" wrapText="1"/>
    </xf>
    <xf numFmtId="0" fontId="15" fillId="0" borderId="136" xfId="0" applyFont="1" applyBorder="1" applyAlignment="1">
      <alignment horizontal="left" vertical="center" wrapText="1"/>
    </xf>
    <xf numFmtId="0" fontId="18" fillId="2" borderId="59" xfId="0" applyFont="1" applyFill="1" applyBorder="1" applyAlignment="1">
      <alignment horizontal="center" vertical="center"/>
    </xf>
    <xf numFmtId="0" fontId="15" fillId="2" borderId="70" xfId="0" applyFont="1" applyFill="1" applyBorder="1" applyAlignment="1">
      <alignment horizontal="left" vertical="center" wrapText="1"/>
    </xf>
    <xf numFmtId="0" fontId="17" fillId="2" borderId="70" xfId="0" applyFont="1" applyFill="1" applyBorder="1" applyAlignment="1">
      <alignment horizontal="center" vertical="center" wrapText="1"/>
    </xf>
    <xf numFmtId="49" fontId="33" fillId="0" borderId="57" xfId="0" applyNumberFormat="1" applyFont="1" applyBorder="1" applyAlignment="1">
      <alignment horizontal="center" vertical="center" wrapText="1"/>
    </xf>
    <xf numFmtId="0" fontId="33" fillId="0" borderId="57" xfId="0" applyFont="1" applyBorder="1" applyAlignment="1">
      <alignment vertical="center" wrapText="1"/>
    </xf>
    <xf numFmtId="0" fontId="16" fillId="0" borderId="119"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74" xfId="0" applyFont="1" applyBorder="1" applyAlignment="1">
      <alignment horizontal="left" vertical="center" wrapText="1"/>
    </xf>
    <xf numFmtId="0" fontId="17" fillId="0" borderId="108" xfId="0" applyFont="1" applyBorder="1" applyAlignment="1">
      <alignment horizontal="center" vertical="center" wrapText="1"/>
    </xf>
    <xf numFmtId="0" fontId="15" fillId="12" borderId="136" xfId="0" applyFont="1" applyFill="1" applyBorder="1" applyAlignment="1">
      <alignment horizontal="left" vertical="center" wrapText="1"/>
    </xf>
    <xf numFmtId="0" fontId="17" fillId="12" borderId="160" xfId="0" applyFont="1" applyFill="1" applyBorder="1" applyAlignment="1">
      <alignment horizontal="center" vertical="center" wrapText="1"/>
    </xf>
    <xf numFmtId="0" fontId="16" fillId="12" borderId="79" xfId="0" applyFont="1" applyFill="1" applyBorder="1" applyAlignment="1">
      <alignment horizontal="center" vertical="center" wrapText="1"/>
    </xf>
    <xf numFmtId="0" fontId="16" fillId="0" borderId="184" xfId="0" applyFont="1" applyBorder="1" applyAlignment="1">
      <alignment horizontal="left" vertical="center" wrapText="1"/>
    </xf>
    <xf numFmtId="0" fontId="16" fillId="12" borderId="98" xfId="0" applyFont="1" applyFill="1" applyBorder="1" applyAlignment="1">
      <alignment horizontal="left" vertical="center" wrapText="1"/>
    </xf>
    <xf numFmtId="0" fontId="16" fillId="12" borderId="185" xfId="0" applyFont="1" applyFill="1" applyBorder="1" applyAlignment="1">
      <alignment horizontal="left" vertical="center" wrapText="1"/>
    </xf>
    <xf numFmtId="0" fontId="17" fillId="12" borderId="186" xfId="0" applyFont="1" applyFill="1" applyBorder="1" applyAlignment="1">
      <alignment horizontal="center" vertical="center" wrapText="1"/>
    </xf>
    <xf numFmtId="49" fontId="15" fillId="0" borderId="103" xfId="0" applyNumberFormat="1" applyFont="1" applyBorder="1" applyAlignment="1">
      <alignment horizontal="center" vertical="center" wrapText="1"/>
    </xf>
    <xf numFmtId="164" fontId="34" fillId="0" borderId="60" xfId="0" applyNumberFormat="1" applyFont="1" applyBorder="1" applyAlignment="1">
      <alignment vertical="center"/>
    </xf>
    <xf numFmtId="164" fontId="18" fillId="0" borderId="60" xfId="0" applyNumberFormat="1" applyFont="1" applyBorder="1" applyAlignment="1">
      <alignment vertical="center"/>
    </xf>
    <xf numFmtId="0" fontId="18" fillId="12" borderId="78" xfId="0" applyFont="1" applyFill="1" applyBorder="1" applyAlignment="1">
      <alignment horizontal="center" vertical="center"/>
    </xf>
    <xf numFmtId="0" fontId="15" fillId="0" borderId="60" xfId="0" applyFont="1" applyBorder="1" applyAlignment="1">
      <alignment horizontal="left" vertical="center"/>
    </xf>
    <xf numFmtId="49" fontId="23" fillId="0" borderId="120" xfId="0" applyNumberFormat="1" applyFont="1" applyBorder="1" applyAlignment="1">
      <alignment horizontal="center" wrapText="1"/>
    </xf>
    <xf numFmtId="0" fontId="23" fillId="0" borderId="187" xfId="0" applyFont="1" applyBorder="1" applyAlignment="1">
      <alignment wrapText="1"/>
    </xf>
    <xf numFmtId="0" fontId="20" fillId="0" borderId="169" xfId="0" applyFont="1" applyBorder="1" applyAlignment="1">
      <alignment horizontal="center" vertical="center"/>
    </xf>
    <xf numFmtId="0" fontId="16" fillId="0" borderId="159" xfId="0" applyFont="1" applyBorder="1" applyAlignment="1">
      <alignment horizontal="left" vertical="center" wrapText="1"/>
    </xf>
    <xf numFmtId="0" fontId="35" fillId="2" borderId="0" xfId="0" applyFont="1" applyFill="1" applyAlignment="1">
      <alignment horizontal="left"/>
    </xf>
    <xf numFmtId="0" fontId="35" fillId="2" borderId="0" xfId="0" applyFont="1" applyFill="1" applyAlignment="1">
      <alignment horizontal="left" vertical="center"/>
    </xf>
    <xf numFmtId="0" fontId="17" fillId="2" borderId="65" xfId="0" applyFont="1" applyFill="1" applyBorder="1" applyAlignment="1">
      <alignment horizontal="center" vertical="center" wrapText="1"/>
    </xf>
    <xf numFmtId="0" fontId="17" fillId="12" borderId="65" xfId="0" applyFont="1" applyFill="1" applyBorder="1" applyAlignment="1">
      <alignment horizontal="center" vertical="center" wrapText="1"/>
    </xf>
    <xf numFmtId="0" fontId="14" fillId="11" borderId="189" xfId="0" applyFont="1" applyFill="1" applyBorder="1" applyAlignment="1">
      <alignment vertical="center" textRotation="90" wrapText="1"/>
    </xf>
    <xf numFmtId="49" fontId="23" fillId="0" borderId="120" xfId="0" applyNumberFormat="1" applyFont="1" applyBorder="1" applyAlignment="1">
      <alignment horizontal="center" vertical="center" wrapText="1"/>
    </xf>
    <xf numFmtId="0" fontId="23" fillId="0" borderId="187" xfId="0" applyFont="1" applyBorder="1" applyAlignment="1">
      <alignment vertical="center" wrapText="1"/>
    </xf>
    <xf numFmtId="49" fontId="21" fillId="0" borderId="57" xfId="0" applyNumberFormat="1" applyFont="1" applyBorder="1" applyAlignment="1">
      <alignment horizontal="center" vertical="center"/>
    </xf>
    <xf numFmtId="164" fontId="17" fillId="0" borderId="57" xfId="0" applyNumberFormat="1" applyFont="1" applyBorder="1" applyAlignment="1">
      <alignment horizontal="right" vertical="center"/>
    </xf>
    <xf numFmtId="164" fontId="17" fillId="0" borderId="79" xfId="0" applyNumberFormat="1" applyFont="1" applyBorder="1" applyAlignment="1">
      <alignment horizontal="right" vertical="center"/>
    </xf>
    <xf numFmtId="49" fontId="21" fillId="0" borderId="65" xfId="0" applyNumberFormat="1" applyFont="1" applyBorder="1" applyAlignment="1">
      <alignment horizontal="center" vertical="center"/>
    </xf>
    <xf numFmtId="0" fontId="3" fillId="2" borderId="17" xfId="0" applyFont="1" applyFill="1" applyBorder="1" applyAlignment="1">
      <alignment horizontal="center" vertical="center" wrapText="1"/>
    </xf>
    <xf numFmtId="0" fontId="15" fillId="12" borderId="167" xfId="0" applyFont="1" applyFill="1" applyBorder="1" applyAlignment="1">
      <alignment horizontal="left" vertical="center" wrapText="1"/>
    </xf>
    <xf numFmtId="0" fontId="18" fillId="12" borderId="82" xfId="0" applyFont="1" applyFill="1" applyBorder="1" applyAlignment="1">
      <alignment horizontal="center" vertical="center"/>
    </xf>
    <xf numFmtId="0" fontId="15" fillId="12" borderId="79" xfId="0" applyFont="1" applyFill="1" applyBorder="1" applyAlignment="1">
      <alignment horizontal="left" vertical="center" wrapText="1"/>
    </xf>
    <xf numFmtId="49" fontId="23" fillId="12" borderId="57" xfId="0" applyNumberFormat="1" applyFont="1" applyFill="1" applyBorder="1" applyAlignment="1">
      <alignment horizontal="center" wrapText="1"/>
    </xf>
    <xf numFmtId="0" fontId="16" fillId="12" borderId="60" xfId="0" applyFont="1" applyFill="1" applyBorder="1" applyAlignment="1">
      <alignment horizontal="left" vertical="center" wrapText="1"/>
    </xf>
    <xf numFmtId="0" fontId="17" fillId="12" borderId="79" xfId="0" applyFont="1" applyFill="1" applyBorder="1" applyAlignment="1">
      <alignment horizontal="center" vertical="center" wrapText="1"/>
    </xf>
    <xf numFmtId="49" fontId="16" fillId="12" borderId="79" xfId="0" applyNumberFormat="1" applyFont="1" applyFill="1" applyBorder="1" applyAlignment="1">
      <alignment horizontal="center" vertical="center"/>
    </xf>
    <xf numFmtId="0" fontId="20" fillId="12" borderId="82" xfId="0" applyFont="1" applyFill="1" applyBorder="1" applyAlignment="1">
      <alignment horizontal="center" vertical="center"/>
    </xf>
    <xf numFmtId="164" fontId="17" fillId="12" borderId="98" xfId="0" applyNumberFormat="1" applyFont="1" applyFill="1" applyBorder="1" applyAlignment="1">
      <alignment vertical="center"/>
    </xf>
    <xf numFmtId="49" fontId="23" fillId="0" borderId="57" xfId="0" applyNumberFormat="1" applyFont="1" applyBorder="1" applyAlignment="1">
      <alignment horizontal="center" wrapText="1"/>
    </xf>
    <xf numFmtId="0" fontId="23" fillId="0" borderId="57" xfId="0" applyFont="1" applyBorder="1" applyAlignment="1">
      <alignment wrapText="1"/>
    </xf>
    <xf numFmtId="49" fontId="16" fillId="12" borderId="70" xfId="0" applyNumberFormat="1" applyFont="1" applyFill="1" applyBorder="1" applyAlignment="1">
      <alignment horizontal="center" vertical="center"/>
    </xf>
    <xf numFmtId="49" fontId="16" fillId="12" borderId="57" xfId="0" applyNumberFormat="1" applyFont="1" applyFill="1" applyBorder="1" applyAlignment="1">
      <alignment horizontal="center" vertical="center"/>
    </xf>
    <xf numFmtId="49" fontId="16" fillId="12" borderId="57" xfId="0" applyNumberFormat="1" applyFont="1" applyFill="1" applyBorder="1" applyAlignment="1">
      <alignment horizontal="center" vertical="center"/>
    </xf>
    <xf numFmtId="0" fontId="15" fillId="12" borderId="165" xfId="0" applyFont="1" applyFill="1" applyBorder="1" applyAlignment="1">
      <alignment horizontal="left" vertical="center" wrapText="1"/>
    </xf>
    <xf numFmtId="0" fontId="16" fillId="2" borderId="79" xfId="0" applyFont="1" applyFill="1" applyBorder="1" applyAlignment="1">
      <alignment horizontal="left" vertical="center" wrapText="1"/>
    </xf>
    <xf numFmtId="49" fontId="15" fillId="12" borderId="173" xfId="0" applyNumberFormat="1" applyFont="1" applyFill="1" applyBorder="1" applyAlignment="1">
      <alignment horizontal="center" vertical="center" wrapText="1"/>
    </xf>
    <xf numFmtId="0" fontId="15" fillId="12" borderId="173" xfId="0" applyFont="1" applyFill="1" applyBorder="1" applyAlignment="1">
      <alignment horizontal="left" vertical="center" wrapText="1"/>
    </xf>
    <xf numFmtId="0" fontId="16" fillId="2" borderId="159" xfId="0" applyFont="1" applyFill="1" applyBorder="1" applyAlignment="1">
      <alignment horizontal="left" vertical="center" wrapText="1"/>
    </xf>
    <xf numFmtId="0" fontId="16" fillId="2" borderId="131" xfId="0" applyFont="1" applyFill="1" applyBorder="1" applyAlignment="1">
      <alignment horizontal="left" vertical="center" wrapText="1"/>
    </xf>
    <xf numFmtId="0" fontId="17" fillId="2" borderId="83" xfId="0" applyFont="1" applyFill="1" applyBorder="1" applyAlignment="1">
      <alignment horizontal="center" vertical="center" wrapText="1"/>
    </xf>
    <xf numFmtId="0" fontId="15" fillId="12" borderId="119" xfId="0" applyFont="1" applyFill="1" applyBorder="1" applyAlignment="1">
      <alignment horizontal="left" vertical="center" wrapText="1"/>
    </xf>
    <xf numFmtId="49" fontId="15" fillId="12" borderId="172" xfId="0" applyNumberFormat="1" applyFont="1" applyFill="1" applyBorder="1" applyAlignment="1">
      <alignment horizontal="center" vertical="center" wrapText="1"/>
    </xf>
    <xf numFmtId="0" fontId="15" fillId="12" borderId="172" xfId="0" applyFont="1" applyFill="1" applyBorder="1" applyAlignment="1">
      <alignment horizontal="left" vertical="center" wrapText="1"/>
    </xf>
    <xf numFmtId="0" fontId="17" fillId="12" borderId="83" xfId="0" applyFont="1" applyFill="1" applyBorder="1" applyAlignment="1">
      <alignment horizontal="center" vertical="center" wrapText="1"/>
    </xf>
    <xf numFmtId="0" fontId="17" fillId="0" borderId="83" xfId="0" applyFont="1" applyBorder="1" applyAlignment="1">
      <alignment horizontal="center" vertical="center" wrapText="1"/>
    </xf>
    <xf numFmtId="0" fontId="15" fillId="12" borderId="99" xfId="0" applyFont="1" applyFill="1" applyBorder="1" applyAlignment="1">
      <alignment horizontal="left" vertical="center" wrapText="1"/>
    </xf>
    <xf numFmtId="0" fontId="16" fillId="0" borderId="196" xfId="0" applyFont="1" applyBorder="1" applyAlignment="1">
      <alignment horizontal="left" vertical="center" wrapText="1"/>
    </xf>
    <xf numFmtId="0" fontId="15" fillId="0" borderId="0" xfId="0" applyFont="1" applyAlignment="1">
      <alignment horizontal="left" vertical="center" wrapText="1"/>
    </xf>
    <xf numFmtId="49" fontId="15" fillId="0" borderId="170" xfId="0" applyNumberFormat="1" applyFont="1" applyBorder="1" applyAlignment="1">
      <alignment horizontal="center" vertical="center" wrapText="1"/>
    </xf>
    <xf numFmtId="0" fontId="15" fillId="0" borderId="170" xfId="0" applyFont="1" applyBorder="1" applyAlignment="1">
      <alignment horizontal="left" vertical="center" wrapText="1"/>
    </xf>
    <xf numFmtId="49" fontId="15" fillId="12" borderId="57" xfId="0" applyNumberFormat="1" applyFont="1" applyFill="1" applyBorder="1" applyAlignment="1">
      <alignment horizontal="center" vertical="center" wrapText="1"/>
    </xf>
    <xf numFmtId="164" fontId="19" fillId="0" borderId="160" xfId="0" applyNumberFormat="1" applyFont="1" applyBorder="1" applyAlignment="1">
      <alignment vertical="center"/>
    </xf>
    <xf numFmtId="0" fontId="36" fillId="12" borderId="65" xfId="0" applyFont="1" applyFill="1" applyBorder="1" applyAlignment="1">
      <alignment horizontal="left" vertical="center" wrapText="1"/>
    </xf>
    <xf numFmtId="0" fontId="3" fillId="0" borderId="65" xfId="0" applyFont="1" applyBorder="1"/>
    <xf numFmtId="0" fontId="3" fillId="0" borderId="57" xfId="0" applyFont="1" applyBorder="1"/>
    <xf numFmtId="0" fontId="15" fillId="12" borderId="166" xfId="0" applyFont="1" applyFill="1" applyBorder="1" applyAlignment="1">
      <alignment horizontal="left" vertical="center" wrapText="1"/>
    </xf>
    <xf numFmtId="0" fontId="37" fillId="0" borderId="56" xfId="0" applyFont="1" applyBorder="1" applyAlignment="1">
      <alignment horizontal="center"/>
    </xf>
    <xf numFmtId="0" fontId="39" fillId="0" borderId="197" xfId="0" applyFont="1" applyBorder="1" applyAlignment="1"/>
    <xf numFmtId="49" fontId="38" fillId="0" borderId="198" xfId="0" applyNumberFormat="1" applyFont="1" applyBorder="1" applyAlignment="1">
      <alignment horizontal="center" wrapText="1"/>
    </xf>
    <xf numFmtId="0" fontId="38" fillId="0" borderId="197" xfId="0" applyFont="1" applyBorder="1" applyAlignment="1">
      <alignment wrapText="1"/>
    </xf>
    <xf numFmtId="0" fontId="30" fillId="0" borderId="197" xfId="0" applyFont="1" applyBorder="1"/>
    <xf numFmtId="164" fontId="30" fillId="0" borderId="197" xfId="0" applyNumberFormat="1" applyFont="1" applyBorder="1"/>
    <xf numFmtId="164" fontId="40" fillId="0" borderId="197" xfId="0" applyNumberFormat="1" applyFont="1" applyBorder="1" applyAlignment="1">
      <alignment horizontal="right"/>
    </xf>
    <xf numFmtId="49" fontId="30" fillId="0" borderId="197" xfId="0" applyNumberFormat="1" applyFont="1" applyBorder="1"/>
    <xf numFmtId="0" fontId="30" fillId="0" borderId="161" xfId="0" applyFont="1" applyBorder="1"/>
    <xf numFmtId="0" fontId="30" fillId="0" borderId="108" xfId="0" applyFont="1" applyBorder="1"/>
    <xf numFmtId="0" fontId="42" fillId="0" borderId="108" xfId="0" applyFont="1" applyBorder="1" applyAlignment="1">
      <alignment horizontal="center" wrapText="1"/>
    </xf>
    <xf numFmtId="0" fontId="41" fillId="0" borderId="108" xfId="0" applyFont="1" applyBorder="1" applyAlignment="1">
      <alignment horizontal="center" wrapText="1"/>
    </xf>
    <xf numFmtId="164" fontId="42" fillId="0" borderId="108" xfId="0" applyNumberFormat="1" applyFont="1" applyBorder="1" applyAlignment="1">
      <alignment horizontal="right"/>
    </xf>
    <xf numFmtId="164" fontId="30" fillId="0" borderId="108" xfId="0" applyNumberFormat="1" applyFont="1" applyBorder="1"/>
    <xf numFmtId="49" fontId="30" fillId="0" borderId="108" xfId="0" applyNumberFormat="1" applyFont="1" applyBorder="1"/>
    <xf numFmtId="49" fontId="41" fillId="0" borderId="108" xfId="0" applyNumberFormat="1" applyFont="1" applyBorder="1" applyAlignment="1">
      <alignment horizontal="center"/>
    </xf>
    <xf numFmtId="0" fontId="17" fillId="0" borderId="60" xfId="0" applyFont="1" applyBorder="1" applyAlignment="1">
      <alignment horizontal="center" vertical="center" wrapText="1"/>
    </xf>
    <xf numFmtId="0" fontId="16" fillId="0" borderId="60" xfId="0" applyFont="1" applyBorder="1" applyAlignment="1">
      <alignment horizontal="center" vertical="center" wrapText="1"/>
    </xf>
    <xf numFmtId="164" fontId="17" fillId="0" borderId="60" xfId="0" applyNumberFormat="1" applyFont="1" applyBorder="1" applyAlignment="1">
      <alignment vertical="center"/>
    </xf>
    <xf numFmtId="49" fontId="16" fillId="0" borderId="79" xfId="0" applyNumberFormat="1" applyFont="1" applyBorder="1" applyAlignment="1">
      <alignment horizontal="center" vertical="center"/>
    </xf>
    <xf numFmtId="0" fontId="16" fillId="0" borderId="199" xfId="0" applyFont="1" applyBorder="1" applyAlignment="1">
      <alignment horizontal="left" vertical="center" wrapText="1"/>
    </xf>
    <xf numFmtId="0" fontId="17" fillId="0" borderId="200" xfId="0" applyFont="1" applyBorder="1" applyAlignment="1">
      <alignment horizontal="center" vertical="center" wrapText="1"/>
    </xf>
    <xf numFmtId="0" fontId="15" fillId="12" borderId="178" xfId="0" applyFont="1" applyFill="1" applyBorder="1" applyAlignment="1">
      <alignment horizontal="left" vertical="center" wrapText="1"/>
    </xf>
    <xf numFmtId="0" fontId="16" fillId="0" borderId="201" xfId="0" applyFont="1" applyBorder="1" applyAlignment="1">
      <alignment horizontal="left" vertical="center" wrapText="1"/>
    </xf>
    <xf numFmtId="0" fontId="17" fillId="0" borderId="202"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201" xfId="0" applyFont="1" applyBorder="1" applyAlignment="1">
      <alignment horizontal="center" vertical="center" wrapText="1"/>
    </xf>
    <xf numFmtId="0" fontId="16" fillId="0" borderId="204" xfId="0" applyFont="1" applyBorder="1" applyAlignment="1">
      <alignment horizontal="center" vertical="center" wrapText="1"/>
    </xf>
    <xf numFmtId="0" fontId="3" fillId="0" borderId="70" xfId="0" applyFont="1" applyBorder="1"/>
    <xf numFmtId="0" fontId="16" fillId="0" borderId="159" xfId="0" applyFont="1" applyBorder="1" applyAlignment="1">
      <alignment horizontal="center" vertical="center" wrapText="1"/>
    </xf>
    <xf numFmtId="1" fontId="18" fillId="0" borderId="143" xfId="0" applyNumberFormat="1" applyFont="1" applyBorder="1" applyAlignment="1">
      <alignment horizontal="center" vertical="center"/>
    </xf>
    <xf numFmtId="0" fontId="17" fillId="0" borderId="170" xfId="0" applyFont="1" applyBorder="1" applyAlignment="1">
      <alignment horizontal="center" vertical="center" wrapText="1"/>
    </xf>
    <xf numFmtId="164" fontId="17" fillId="0" borderId="170" xfId="0" applyNumberFormat="1" applyFont="1" applyBorder="1" applyAlignment="1">
      <alignment vertical="center"/>
    </xf>
    <xf numFmtId="164" fontId="19" fillId="0" borderId="83" xfId="0" applyNumberFormat="1" applyFont="1" applyBorder="1" applyAlignment="1">
      <alignment vertical="center"/>
    </xf>
    <xf numFmtId="1" fontId="18" fillId="0" borderId="59" xfId="0" applyNumberFormat="1" applyFont="1" applyBorder="1" applyAlignment="1">
      <alignment horizontal="center" vertical="center"/>
    </xf>
    <xf numFmtId="0" fontId="30" fillId="0" borderId="57" xfId="0" applyFont="1" applyBorder="1"/>
    <xf numFmtId="49" fontId="16" fillId="0" borderId="62" xfId="0" applyNumberFormat="1" applyFont="1" applyBorder="1" applyAlignment="1">
      <alignment horizontal="center" vertical="center"/>
    </xf>
    <xf numFmtId="0" fontId="16" fillId="0" borderId="119" xfId="0" applyFont="1" applyBorder="1" applyAlignment="1">
      <alignment horizontal="center" vertical="center" wrapText="1"/>
    </xf>
    <xf numFmtId="0" fontId="16" fillId="12" borderId="115" xfId="0" applyFont="1" applyFill="1" applyBorder="1" applyAlignment="1">
      <alignment horizontal="left" vertical="center" wrapText="1"/>
    </xf>
    <xf numFmtId="0" fontId="18" fillId="13" borderId="78" xfId="0" applyFont="1" applyFill="1" applyBorder="1" applyAlignment="1">
      <alignment horizontal="center" vertical="center"/>
    </xf>
    <xf numFmtId="0" fontId="15" fillId="13" borderId="205" xfId="0" applyFont="1" applyFill="1" applyBorder="1" applyAlignment="1">
      <alignment horizontal="left" vertical="center" wrapText="1"/>
    </xf>
    <xf numFmtId="0" fontId="17" fillId="2" borderId="99" xfId="0" applyFont="1" applyFill="1" applyBorder="1" applyAlignment="1">
      <alignment horizontal="center" vertical="center" wrapText="1"/>
    </xf>
    <xf numFmtId="0" fontId="16" fillId="2" borderId="110" xfId="0" applyFont="1" applyFill="1" applyBorder="1" applyAlignment="1">
      <alignment horizontal="center" vertical="center" wrapText="1"/>
    </xf>
    <xf numFmtId="164" fontId="17" fillId="2" borderId="110" xfId="0" applyNumberFormat="1" applyFont="1" applyFill="1" applyBorder="1" applyAlignment="1">
      <alignment vertical="center"/>
    </xf>
    <xf numFmtId="164" fontId="19" fillId="2" borderId="110" xfId="0" applyNumberFormat="1" applyFont="1" applyFill="1" applyBorder="1" applyAlignment="1">
      <alignment vertical="center"/>
    </xf>
    <xf numFmtId="0" fontId="18" fillId="13" borderId="164" xfId="0" applyFont="1" applyFill="1" applyBorder="1" applyAlignment="1">
      <alignment horizontal="center" vertical="center"/>
    </xf>
    <xf numFmtId="0" fontId="16" fillId="13" borderId="205" xfId="0" applyFont="1" applyFill="1" applyBorder="1" applyAlignment="1">
      <alignment horizontal="left" vertical="center" wrapText="1"/>
    </xf>
    <xf numFmtId="0" fontId="16" fillId="13" borderId="167" xfId="0" applyFont="1" applyFill="1" applyBorder="1" applyAlignment="1">
      <alignment horizontal="left" vertical="center" wrapText="1"/>
    </xf>
    <xf numFmtId="0" fontId="17" fillId="2" borderId="168" xfId="0" applyFont="1" applyFill="1" applyBorder="1" applyAlignment="1">
      <alignment horizontal="center" vertical="center" wrapText="1"/>
    </xf>
    <xf numFmtId="164" fontId="17" fillId="2" borderId="175" xfId="0" applyNumberFormat="1" applyFont="1" applyFill="1" applyBorder="1" applyAlignment="1">
      <alignment vertical="center"/>
    </xf>
    <xf numFmtId="164" fontId="17" fillId="0" borderId="60" xfId="0" applyNumberFormat="1" applyFont="1" applyBorder="1" applyAlignment="1">
      <alignment horizontal="right" vertical="center"/>
    </xf>
    <xf numFmtId="164" fontId="17" fillId="0" borderId="65" xfId="0" applyNumberFormat="1" applyFont="1" applyBorder="1" applyAlignment="1">
      <alignment horizontal="right" vertical="center"/>
    </xf>
    <xf numFmtId="1" fontId="18" fillId="0" borderId="56" xfId="0" applyNumberFormat="1" applyFont="1" applyBorder="1" applyAlignment="1">
      <alignment horizontal="center" vertical="center"/>
    </xf>
    <xf numFmtId="0" fontId="16" fillId="0" borderId="70" xfId="0" applyFont="1" applyBorder="1" applyAlignment="1">
      <alignment horizontal="left" vertical="center" wrapText="1"/>
    </xf>
    <xf numFmtId="1" fontId="18" fillId="0" borderId="78" xfId="0" applyNumberFormat="1" applyFont="1" applyBorder="1" applyAlignment="1">
      <alignment horizontal="center" vertical="center"/>
    </xf>
    <xf numFmtId="0" fontId="15" fillId="0" borderId="204" xfId="0" applyFont="1" applyBorder="1" applyAlignment="1">
      <alignment horizontal="left" vertical="center" wrapText="1"/>
    </xf>
    <xf numFmtId="49" fontId="15" fillId="0" borderId="206" xfId="0" applyNumberFormat="1" applyFont="1" applyBorder="1" applyAlignment="1">
      <alignment horizontal="center" vertical="center" wrapText="1"/>
    </xf>
    <xf numFmtId="0" fontId="15" fillId="0" borderId="206" xfId="0" applyFont="1" applyBorder="1" applyAlignment="1">
      <alignment horizontal="left" vertical="center" wrapText="1"/>
    </xf>
    <xf numFmtId="0" fontId="17" fillId="0" borderId="81" xfId="0" applyFont="1" applyBorder="1" applyAlignment="1">
      <alignment horizontal="center" vertical="center" wrapText="1"/>
    </xf>
    <xf numFmtId="49" fontId="15" fillId="12" borderId="207" xfId="0" applyNumberFormat="1" applyFont="1" applyFill="1" applyBorder="1" applyAlignment="1">
      <alignment horizontal="center" vertical="center" wrapText="1"/>
    </xf>
    <xf numFmtId="0" fontId="15" fillId="12" borderId="207" xfId="0" applyFont="1" applyFill="1" applyBorder="1" applyAlignment="1">
      <alignment horizontal="left" vertical="center" wrapText="1"/>
    </xf>
    <xf numFmtId="0" fontId="14" fillId="11" borderId="208" xfId="0" applyFont="1" applyFill="1" applyBorder="1" applyAlignment="1">
      <alignment vertical="center" textRotation="90" wrapText="1"/>
    </xf>
    <xf numFmtId="0" fontId="19" fillId="11" borderId="209" xfId="0" applyFont="1" applyFill="1" applyBorder="1" applyAlignment="1">
      <alignment horizontal="left" vertical="center"/>
    </xf>
    <xf numFmtId="0" fontId="19" fillId="11" borderId="209" xfId="0" applyFont="1" applyFill="1" applyBorder="1" applyAlignment="1">
      <alignment vertical="center"/>
    </xf>
    <xf numFmtId="0" fontId="19" fillId="11" borderId="209" xfId="0" applyFont="1" applyFill="1" applyBorder="1" applyAlignment="1">
      <alignment horizontal="right" vertical="center"/>
    </xf>
    <xf numFmtId="164" fontId="19" fillId="11" borderId="213" xfId="0" applyNumberFormat="1" applyFont="1" applyFill="1" applyBorder="1" applyAlignment="1">
      <alignment horizontal="right" vertical="center"/>
    </xf>
    <xf numFmtId="0" fontId="27" fillId="3" borderId="216" xfId="0" applyFont="1" applyFill="1" applyBorder="1" applyAlignment="1">
      <alignment vertical="center" wrapText="1"/>
    </xf>
    <xf numFmtId="39" fontId="27" fillId="3" borderId="216" xfId="0" applyNumberFormat="1" applyFont="1" applyFill="1" applyBorder="1" applyAlignment="1">
      <alignment horizontal="right" vertical="center"/>
    </xf>
    <xf numFmtId="4" fontId="19" fillId="3" borderId="216" xfId="0" applyNumberFormat="1" applyFont="1" applyFill="1" applyBorder="1" applyAlignment="1">
      <alignment horizontal="right" vertical="center" wrapText="1"/>
    </xf>
    <xf numFmtId="164" fontId="19" fillId="3" borderId="220" xfId="0" applyNumberFormat="1" applyFont="1" applyFill="1" applyBorder="1" applyAlignment="1">
      <alignment horizontal="right" vertical="center"/>
    </xf>
    <xf numFmtId="0" fontId="27" fillId="5" borderId="222" xfId="0" applyFont="1" applyFill="1" applyBorder="1" applyAlignment="1">
      <alignment vertical="center" wrapText="1"/>
    </xf>
    <xf numFmtId="0" fontId="27" fillId="5" borderId="223" xfId="0" applyFont="1" applyFill="1" applyBorder="1" applyAlignment="1">
      <alignment vertical="center" wrapText="1"/>
    </xf>
    <xf numFmtId="39" fontId="27" fillId="5" borderId="223" xfId="0" applyNumberFormat="1" applyFont="1" applyFill="1" applyBorder="1" applyAlignment="1">
      <alignment horizontal="right" vertical="center"/>
    </xf>
    <xf numFmtId="4" fontId="27" fillId="5" borderId="223" xfId="0" applyNumberFormat="1" applyFont="1" applyFill="1" applyBorder="1" applyAlignment="1">
      <alignment horizontal="right" vertical="center" wrapText="1"/>
    </xf>
    <xf numFmtId="164" fontId="27" fillId="5" borderId="227" xfId="0" applyNumberFormat="1" applyFont="1" applyFill="1" applyBorder="1" applyAlignment="1">
      <alignment horizontal="right" vertical="center"/>
    </xf>
    <xf numFmtId="0" fontId="3" fillId="0" borderId="0" xfId="0" applyFont="1"/>
    <xf numFmtId="0" fontId="43" fillId="0" borderId="0" xfId="0" applyFont="1"/>
    <xf numFmtId="0" fontId="44" fillId="0" borderId="0" xfId="0" applyFont="1" applyAlignment="1">
      <alignment vertical="center"/>
    </xf>
    <xf numFmtId="0" fontId="45" fillId="0" borderId="0" xfId="0" applyFont="1" applyAlignment="1">
      <alignment horizontal="left" vertical="center"/>
    </xf>
    <xf numFmtId="0" fontId="21" fillId="0" borderId="0" xfId="0" applyFont="1"/>
    <xf numFmtId="0" fontId="46" fillId="0" borderId="0" xfId="0" applyFont="1"/>
    <xf numFmtId="0" fontId="20" fillId="0" borderId="0" xfId="0" applyFont="1" applyAlignment="1">
      <alignment horizontal="right"/>
    </xf>
    <xf numFmtId="165" fontId="45" fillId="0" borderId="0" xfId="0" applyNumberFormat="1" applyFont="1" applyAlignment="1">
      <alignment horizontal="left" vertical="center"/>
    </xf>
    <xf numFmtId="0" fontId="44" fillId="0" borderId="0" xfId="0" applyFont="1" applyAlignment="1">
      <alignment vertical="top"/>
    </xf>
    <xf numFmtId="165" fontId="45" fillId="0" borderId="0" xfId="0" applyNumberFormat="1" applyFont="1" applyAlignment="1">
      <alignment horizontal="left" vertical="top"/>
    </xf>
    <xf numFmtId="0" fontId="9" fillId="0" borderId="0" xfId="0" applyFont="1" applyAlignment="1">
      <alignment vertical="center" wrapText="1"/>
    </xf>
    <xf numFmtId="0" fontId="3" fillId="0" borderId="0" xfId="0" applyFont="1" applyAlignment="1">
      <alignment vertical="center" wrapText="1"/>
    </xf>
    <xf numFmtId="164" fontId="20" fillId="0" borderId="0" xfId="0" applyNumberFormat="1" applyFont="1" applyAlignment="1">
      <alignment horizontal="right"/>
    </xf>
    <xf numFmtId="0" fontId="21" fillId="0" borderId="0" xfId="0" applyFont="1" applyAlignment="1">
      <alignment horizontal="left" vertical="center"/>
    </xf>
    <xf numFmtId="0" fontId="47" fillId="3" borderId="229" xfId="0" applyFont="1" applyFill="1" applyBorder="1" applyAlignment="1">
      <alignment horizontal="center" vertical="center"/>
    </xf>
    <xf numFmtId="0" fontId="47" fillId="3" borderId="230" xfId="0" applyFont="1" applyFill="1" applyBorder="1" applyAlignment="1">
      <alignment horizontal="center" vertical="center"/>
    </xf>
    <xf numFmtId="49" fontId="47" fillId="3" borderId="231" xfId="0" applyNumberFormat="1" applyFont="1" applyFill="1" applyBorder="1" applyAlignment="1">
      <alignment horizontal="center" vertical="center" wrapText="1"/>
    </xf>
    <xf numFmtId="0" fontId="34" fillId="0" borderId="232" xfId="0" applyFont="1" applyBorder="1" applyAlignment="1">
      <alignment horizontal="center" vertical="center"/>
    </xf>
    <xf numFmtId="0" fontId="21" fillId="0" borderId="159" xfId="0" applyFont="1" applyBorder="1" applyAlignment="1">
      <alignment horizontal="left" vertical="center" wrapText="1"/>
    </xf>
    <xf numFmtId="164" fontId="34" fillId="2" borderId="233" xfId="0" applyNumberFormat="1" applyFont="1" applyFill="1" applyBorder="1" applyAlignment="1">
      <alignment horizontal="right" vertical="center"/>
    </xf>
    <xf numFmtId="0" fontId="26" fillId="0" borderId="159" xfId="0" applyFont="1" applyBorder="1" applyAlignment="1">
      <alignment horizontal="left" vertical="center" wrapText="1"/>
    </xf>
    <xf numFmtId="0" fontId="26" fillId="0" borderId="57" xfId="0" applyFont="1" applyBorder="1" applyAlignment="1">
      <alignment horizontal="left" vertical="center" wrapText="1"/>
    </xf>
    <xf numFmtId="164" fontId="34" fillId="2" borderId="234" xfId="0" applyNumberFormat="1" applyFont="1" applyFill="1" applyBorder="1" applyAlignment="1">
      <alignment horizontal="right" vertical="center"/>
    </xf>
    <xf numFmtId="0" fontId="3" fillId="0" borderId="0" xfId="0" applyFont="1" applyAlignment="1">
      <alignment vertical="center"/>
    </xf>
    <xf numFmtId="0" fontId="3" fillId="0" borderId="0" xfId="0" applyFont="1" applyAlignment="1">
      <alignment vertical="center"/>
    </xf>
    <xf numFmtId="0" fontId="34" fillId="2" borderId="235" xfId="0" applyFont="1" applyFill="1" applyBorder="1" applyAlignment="1">
      <alignment horizontal="center" vertical="center"/>
    </xf>
    <xf numFmtId="0" fontId="34" fillId="0" borderId="236" xfId="0" applyFont="1" applyBorder="1" applyAlignment="1">
      <alignment horizontal="center" vertical="center"/>
    </xf>
    <xf numFmtId="0" fontId="26" fillId="0" borderId="79" xfId="0" applyFont="1" applyBorder="1" applyAlignment="1">
      <alignment horizontal="left" vertical="center" wrapText="1"/>
    </xf>
    <xf numFmtId="0" fontId="34" fillId="0" borderId="232" xfId="0" quotePrefix="1" applyFont="1" applyBorder="1" applyAlignment="1">
      <alignment horizontal="center" vertical="center"/>
    </xf>
    <xf numFmtId="164" fontId="3" fillId="0" borderId="0" xfId="0" applyNumberFormat="1" applyFont="1"/>
    <xf numFmtId="0" fontId="34" fillId="2" borderId="232" xfId="0" applyFont="1" applyFill="1" applyBorder="1" applyAlignment="1">
      <alignment horizontal="center" vertical="center"/>
    </xf>
    <xf numFmtId="0" fontId="26" fillId="2" borderId="57" xfId="0" applyFont="1" applyFill="1" applyBorder="1" applyAlignment="1">
      <alignment horizontal="left" vertical="center" wrapText="1"/>
    </xf>
    <xf numFmtId="164" fontId="34" fillId="2" borderId="237" xfId="0" applyNumberFormat="1" applyFont="1" applyFill="1" applyBorder="1" applyAlignment="1">
      <alignment horizontal="right" vertical="center"/>
    </xf>
    <xf numFmtId="0" fontId="26" fillId="2" borderId="98" xfId="0" applyFont="1" applyFill="1" applyBorder="1" applyAlignment="1">
      <alignment horizontal="left" vertical="center" wrapText="1"/>
    </xf>
    <xf numFmtId="0" fontId="20" fillId="2" borderId="0" xfId="0" applyFont="1" applyFill="1" applyAlignment="1">
      <alignment horizontal="right"/>
    </xf>
    <xf numFmtId="0" fontId="20" fillId="2" borderId="0" xfId="0" applyFont="1" applyFill="1" applyAlignment="1">
      <alignment horizontal="right"/>
    </xf>
    <xf numFmtId="4" fontId="3" fillId="2" borderId="0" xfId="0" applyNumberFormat="1" applyFont="1" applyFill="1" applyAlignment="1"/>
    <xf numFmtId="0" fontId="46" fillId="0" borderId="0" xfId="0" applyFont="1" applyAlignment="1"/>
    <xf numFmtId="0" fontId="3" fillId="2" borderId="0" xfId="0" applyFont="1" applyFill="1" applyAlignment="1"/>
    <xf numFmtId="0" fontId="20" fillId="2" borderId="0" xfId="0" applyFont="1" applyFill="1" applyAlignment="1">
      <alignment horizontal="left"/>
    </xf>
    <xf numFmtId="0" fontId="3" fillId="0" borderId="0" xfId="0" applyFont="1" applyAlignment="1"/>
    <xf numFmtId="0" fontId="46" fillId="2" borderId="209" xfId="0" applyFont="1" applyFill="1" applyBorder="1" applyAlignment="1"/>
    <xf numFmtId="0" fontId="48" fillId="0" borderId="0" xfId="0" applyFont="1" applyAlignment="1"/>
    <xf numFmtId="0" fontId="46" fillId="2" borderId="0" xfId="0" applyFont="1" applyFill="1" applyAlignment="1"/>
    <xf numFmtId="0" fontId="46" fillId="2" borderId="0" xfId="0" applyFont="1" applyFill="1"/>
    <xf numFmtId="0" fontId="48" fillId="2" borderId="0" xfId="0" applyFont="1" applyFill="1"/>
    <xf numFmtId="0" fontId="3" fillId="0" borderId="0" xfId="0" applyFont="1" applyAlignment="1"/>
    <xf numFmtId="0" fontId="49" fillId="2" borderId="0" xfId="0" applyFont="1" applyFill="1" applyAlignment="1"/>
    <xf numFmtId="0" fontId="48" fillId="2" borderId="0" xfId="0" applyFont="1" applyFill="1" applyAlignment="1"/>
    <xf numFmtId="4" fontId="49" fillId="2" borderId="0" xfId="0" applyNumberFormat="1" applyFont="1" applyFill="1" applyAlignment="1"/>
    <xf numFmtId="0" fontId="50" fillId="2" borderId="0" xfId="0" applyFont="1" applyFill="1" applyAlignment="1">
      <alignment horizontal="right"/>
    </xf>
    <xf numFmtId="0" fontId="48" fillId="2" borderId="0" xfId="0" applyFont="1" applyFill="1" applyAlignment="1"/>
    <xf numFmtId="0" fontId="3" fillId="2" borderId="0" xfId="0" applyFont="1" applyFill="1" applyAlignment="1">
      <alignment horizontal="right"/>
    </xf>
    <xf numFmtId="0" fontId="34" fillId="2" borderId="238" xfId="0" applyFont="1" applyFill="1" applyBorder="1" applyAlignment="1">
      <alignment horizontal="center" vertical="center"/>
    </xf>
    <xf numFmtId="0" fontId="26" fillId="2" borderId="65" xfId="0" applyFont="1" applyFill="1" applyBorder="1" applyAlignment="1">
      <alignment horizontal="left" vertical="center" wrapText="1"/>
    </xf>
    <xf numFmtId="164" fontId="34" fillId="2" borderId="239" xfId="0" applyNumberFormat="1" applyFont="1" applyFill="1" applyBorder="1" applyAlignment="1">
      <alignment horizontal="right" vertical="center"/>
    </xf>
    <xf numFmtId="0" fontId="51" fillId="3" borderId="222" xfId="0" applyFont="1" applyFill="1" applyBorder="1" applyAlignment="1">
      <alignment horizontal="center" vertical="center"/>
    </xf>
    <xf numFmtId="0" fontId="22" fillId="3" borderId="240" xfId="0" applyFont="1" applyFill="1" applyBorder="1" applyAlignment="1">
      <alignment horizontal="left" vertical="center"/>
    </xf>
    <xf numFmtId="164" fontId="52" fillId="3" borderId="241" xfId="0" applyNumberFormat="1" applyFont="1" applyFill="1" applyBorder="1" applyAlignment="1">
      <alignment horizontal="right" vertical="center"/>
    </xf>
    <xf numFmtId="0" fontId="8" fillId="0" borderId="242" xfId="0" applyFont="1" applyBorder="1" applyAlignment="1">
      <alignment vertical="center" wrapText="1"/>
    </xf>
    <xf numFmtId="0" fontId="8" fillId="0" borderId="243" xfId="0" applyFont="1" applyBorder="1" applyAlignment="1">
      <alignment vertical="center" wrapText="1"/>
    </xf>
    <xf numFmtId="0" fontId="8" fillId="0" borderId="244" xfId="0" applyFont="1" applyBorder="1" applyAlignment="1">
      <alignment vertical="center" wrapText="1"/>
    </xf>
    <xf numFmtId="0" fontId="53" fillId="0" borderId="245" xfId="0" applyFont="1" applyBorder="1" applyAlignment="1">
      <alignment horizontal="left" vertical="center"/>
    </xf>
    <xf numFmtId="0" fontId="53" fillId="0" borderId="0" xfId="0" applyFont="1" applyAlignment="1">
      <alignment horizontal="left" vertical="center"/>
    </xf>
    <xf numFmtId="0" fontId="8" fillId="0" borderId="246" xfId="0" applyFont="1" applyBorder="1"/>
    <xf numFmtId="0" fontId="51" fillId="0" borderId="245" xfId="0" applyFont="1" applyBorder="1" applyAlignment="1">
      <alignment horizontal="left" vertical="center" wrapText="1"/>
    </xf>
    <xf numFmtId="0" fontId="51" fillId="0" borderId="0" xfId="0" applyFont="1" applyAlignment="1">
      <alignment horizontal="left" vertical="center" wrapText="1"/>
    </xf>
    <xf numFmtId="164" fontId="17" fillId="0" borderId="246" xfId="0" applyNumberFormat="1" applyFont="1" applyBorder="1" applyAlignment="1">
      <alignment horizontal="right" vertical="center"/>
    </xf>
    <xf numFmtId="0" fontId="51" fillId="0" borderId="247" xfId="0" applyFont="1" applyBorder="1" applyAlignment="1">
      <alignment horizontal="left" vertical="center" wrapText="1"/>
    </xf>
    <xf numFmtId="0" fontId="51" fillId="0" borderId="248" xfId="0" applyFont="1" applyBorder="1" applyAlignment="1">
      <alignment horizontal="left" vertical="center" wrapText="1"/>
    </xf>
    <xf numFmtId="164" fontId="17" fillId="0" borderId="249" xfId="0" applyNumberFormat="1" applyFont="1" applyBorder="1" applyAlignment="1">
      <alignment horizontal="right" vertical="center"/>
    </xf>
    <xf numFmtId="164" fontId="17" fillId="0" borderId="250" xfId="0" applyNumberFormat="1" applyFont="1" applyBorder="1" applyAlignment="1">
      <alignment horizontal="right" vertical="center"/>
    </xf>
    <xf numFmtId="0" fontId="51" fillId="0" borderId="251" xfId="0" applyFont="1" applyBorder="1" applyAlignment="1">
      <alignment horizontal="left" vertical="center" wrapText="1"/>
    </xf>
    <xf numFmtId="164" fontId="17" fillId="0" borderId="252" xfId="0" applyNumberFormat="1" applyFont="1" applyBorder="1" applyAlignment="1">
      <alignment horizontal="right" vertical="center"/>
    </xf>
    <xf numFmtId="0" fontId="22" fillId="0" borderId="245" xfId="0" applyFont="1" applyBorder="1" applyAlignment="1">
      <alignment horizontal="left" vertical="center" wrapText="1"/>
    </xf>
    <xf numFmtId="0" fontId="22" fillId="0" borderId="0" xfId="0" applyFont="1" applyAlignment="1">
      <alignment horizontal="left" vertical="center" wrapText="1"/>
    </xf>
    <xf numFmtId="166" fontId="19" fillId="0" borderId="246" xfId="0" applyNumberFormat="1" applyFont="1" applyBorder="1" applyAlignment="1">
      <alignment horizontal="right" vertical="center"/>
    </xf>
    <xf numFmtId="44" fontId="3" fillId="0" borderId="0" xfId="0" applyNumberFormat="1" applyFont="1"/>
    <xf numFmtId="166" fontId="52" fillId="0" borderId="246" xfId="0" applyNumberFormat="1" applyFont="1" applyBorder="1" applyAlignment="1">
      <alignment horizontal="right" vertical="center"/>
    </xf>
    <xf numFmtId="39" fontId="8" fillId="0" borderId="246" xfId="0" applyNumberFormat="1" applyFont="1" applyBorder="1"/>
    <xf numFmtId="0" fontId="51" fillId="0" borderId="245" xfId="0" applyFont="1" applyBorder="1" applyAlignment="1">
      <alignment horizontal="left"/>
    </xf>
    <xf numFmtId="0" fontId="51" fillId="0" borderId="0" xfId="0" applyFont="1" applyAlignment="1">
      <alignment horizontal="left"/>
    </xf>
    <xf numFmtId="164" fontId="17" fillId="0" borderId="253" xfId="0" applyNumberFormat="1" applyFont="1" applyBorder="1" applyAlignment="1">
      <alignment horizontal="right" vertical="center"/>
    </xf>
    <xf numFmtId="0" fontId="51" fillId="0" borderId="247" xfId="0" applyFont="1" applyBorder="1" applyAlignment="1">
      <alignment horizontal="left"/>
    </xf>
    <xf numFmtId="0" fontId="51" fillId="0" borderId="251" xfId="0" applyFont="1" applyBorder="1" applyAlignment="1">
      <alignment horizontal="left"/>
    </xf>
    <xf numFmtId="0" fontId="51" fillId="0" borderId="254" xfId="0" applyFont="1" applyBorder="1" applyAlignment="1">
      <alignment horizontal="left"/>
    </xf>
    <xf numFmtId="166" fontId="3" fillId="0" borderId="0" xfId="0" applyNumberFormat="1" applyFont="1"/>
    <xf numFmtId="0" fontId="22" fillId="0" borderId="255" xfId="0" applyFont="1" applyBorder="1" applyAlignment="1">
      <alignment horizontal="left" vertical="center" wrapText="1"/>
    </xf>
    <xf numFmtId="0" fontId="22" fillId="0" borderId="256" xfId="0" applyFont="1" applyBorder="1" applyAlignment="1">
      <alignment horizontal="left" vertical="center" wrapText="1"/>
    </xf>
    <xf numFmtId="39" fontId="52" fillId="0" borderId="257" xfId="0" applyNumberFormat="1" applyFont="1" applyBorder="1" applyAlignment="1">
      <alignment horizontal="right" vertical="center" wrapText="1"/>
    </xf>
    <xf numFmtId="0" fontId="43" fillId="0" borderId="0" xfId="0" applyFont="1" applyAlignment="1">
      <alignment vertical="center" wrapText="1"/>
    </xf>
    <xf numFmtId="0" fontId="43" fillId="2" borderId="0" xfId="0" applyFont="1" applyFill="1" applyAlignment="1">
      <alignment vertical="center" wrapText="1"/>
    </xf>
    <xf numFmtId="0" fontId="55" fillId="14" borderId="258" xfId="0" applyFont="1" applyFill="1" applyBorder="1" applyAlignment="1">
      <alignment horizontal="center" vertical="center" wrapText="1"/>
    </xf>
    <xf numFmtId="0" fontId="55" fillId="14" borderId="259" xfId="0" applyFont="1" applyFill="1" applyBorder="1" applyAlignment="1">
      <alignment horizontal="center" vertical="center" wrapText="1"/>
    </xf>
    <xf numFmtId="0" fontId="16" fillId="0" borderId="260" xfId="0" applyFont="1" applyBorder="1" applyAlignment="1">
      <alignment horizontal="left" vertical="center" wrapText="1"/>
    </xf>
    <xf numFmtId="0" fontId="16" fillId="0" borderId="261" xfId="0" applyFont="1" applyBorder="1" applyAlignment="1">
      <alignment horizontal="left" vertical="center" wrapText="1"/>
    </xf>
    <xf numFmtId="0" fontId="16" fillId="0" borderId="262" xfId="0" applyFont="1" applyBorder="1" applyAlignment="1">
      <alignment horizontal="left" vertical="center" wrapText="1"/>
    </xf>
    <xf numFmtId="0" fontId="16" fillId="0" borderId="263" xfId="0" applyFont="1" applyBorder="1" applyAlignment="1">
      <alignment horizontal="left" vertical="center" wrapText="1"/>
    </xf>
    <xf numFmtId="0" fontId="57" fillId="15" borderId="264" xfId="0" applyFont="1" applyFill="1" applyBorder="1" applyAlignment="1">
      <alignment horizontal="center" vertical="center" wrapText="1"/>
    </xf>
    <xf numFmtId="0" fontId="57" fillId="15" borderId="265" xfId="0" applyFont="1" applyFill="1" applyBorder="1" applyAlignment="1">
      <alignment horizontal="center" vertical="center" wrapText="1"/>
    </xf>
    <xf numFmtId="0" fontId="58" fillId="0" borderId="267" xfId="0" applyFont="1" applyBorder="1" applyAlignment="1">
      <alignment horizontal="left" vertical="center" wrapText="1"/>
    </xf>
    <xf numFmtId="0" fontId="59" fillId="0" borderId="0" xfId="0" applyFont="1" applyAlignment="1">
      <alignment vertical="center"/>
    </xf>
    <xf numFmtId="0" fontId="11" fillId="0" borderId="271" xfId="0" applyFont="1" applyBorder="1" applyAlignment="1">
      <alignment horizontal="center" vertical="center"/>
    </xf>
    <xf numFmtId="0" fontId="53" fillId="0" borderId="271" xfId="0" applyFont="1" applyBorder="1" applyAlignment="1">
      <alignment horizontal="center" vertical="center"/>
    </xf>
    <xf numFmtId="0" fontId="55" fillId="14" borderId="272" xfId="0" applyFont="1" applyFill="1" applyBorder="1" applyAlignment="1">
      <alignment horizontal="center" vertical="center" wrapText="1"/>
    </xf>
    <xf numFmtId="0" fontId="55" fillId="14" borderId="273" xfId="0" applyFont="1" applyFill="1" applyBorder="1" applyAlignment="1">
      <alignment horizontal="center" vertical="center" wrapText="1"/>
    </xf>
    <xf numFmtId="0" fontId="60" fillId="14" borderId="273" xfId="0" applyFont="1" applyFill="1" applyBorder="1" applyAlignment="1">
      <alignment horizontal="center" vertical="center" wrapText="1"/>
    </xf>
    <xf numFmtId="0" fontId="60" fillId="14" borderId="272" xfId="0" applyFont="1" applyFill="1" applyBorder="1" applyAlignment="1">
      <alignment horizontal="center" vertical="center" wrapText="1"/>
    </xf>
    <xf numFmtId="0" fontId="61" fillId="14" borderId="273" xfId="0" applyFont="1" applyFill="1" applyBorder="1" applyAlignment="1">
      <alignment horizontal="center" vertical="center" wrapText="1"/>
    </xf>
    <xf numFmtId="0" fontId="46" fillId="0" borderId="274" xfId="0" applyFont="1" applyBorder="1" applyAlignment="1">
      <alignment horizontal="left" vertical="center" wrapText="1"/>
    </xf>
    <xf numFmtId="0" fontId="3" fillId="0" borderId="275" xfId="0" applyFont="1" applyBorder="1" applyAlignment="1">
      <alignment horizontal="left" vertical="center" wrapText="1"/>
    </xf>
    <xf numFmtId="0" fontId="16" fillId="0" borderId="274" xfId="0" applyFont="1" applyBorder="1" applyAlignment="1">
      <alignment horizontal="left" vertical="center" wrapText="1"/>
    </xf>
    <xf numFmtId="0" fontId="16" fillId="0" borderId="275" xfId="0" applyFont="1" applyBorder="1" applyAlignment="1">
      <alignment horizontal="left" vertical="center" wrapText="1"/>
    </xf>
    <xf numFmtId="0" fontId="46" fillId="0" borderId="276" xfId="0" applyFont="1" applyBorder="1" applyAlignment="1">
      <alignment horizontal="left" vertical="center" wrapText="1"/>
    </xf>
    <xf numFmtId="0" fontId="46" fillId="0" borderId="277" xfId="0" applyFont="1" applyBorder="1" applyAlignment="1">
      <alignment horizontal="left" vertical="center" wrapText="1"/>
    </xf>
    <xf numFmtId="0" fontId="16" fillId="0" borderId="276" xfId="0" applyFont="1" applyBorder="1" applyAlignment="1">
      <alignment horizontal="left" vertical="center" wrapText="1"/>
    </xf>
    <xf numFmtId="0" fontId="3" fillId="0" borderId="0" xfId="0" applyFont="1" applyAlignment="1">
      <alignment horizontal="left" vertical="center"/>
    </xf>
    <xf numFmtId="0" fontId="16" fillId="0" borderId="277" xfId="0" applyFont="1" applyBorder="1" applyAlignment="1">
      <alignment horizontal="left" vertical="center" wrapText="1"/>
    </xf>
    <xf numFmtId="0" fontId="3" fillId="0" borderId="0" xfId="0" applyFont="1" applyAlignment="1">
      <alignment horizontal="left" vertical="center" wrapText="1"/>
    </xf>
    <xf numFmtId="0" fontId="16" fillId="0" borderId="278" xfId="0" applyFont="1" applyBorder="1" applyAlignment="1">
      <alignment horizontal="left" vertical="center" wrapText="1"/>
    </xf>
    <xf numFmtId="0" fontId="62" fillId="0" borderId="0" xfId="0" applyFont="1" applyAlignment="1">
      <alignment vertical="center"/>
    </xf>
    <xf numFmtId="0" fontId="63" fillId="0" borderId="0" xfId="0" applyFont="1" applyAlignment="1">
      <alignment vertical="center" wrapText="1"/>
    </xf>
    <xf numFmtId="0" fontId="21" fillId="0" borderId="279" xfId="0" applyFont="1" applyBorder="1" applyAlignment="1">
      <alignment horizontal="left" vertical="center" wrapText="1"/>
    </xf>
    <xf numFmtId="0" fontId="21" fillId="0" borderId="277" xfId="0" applyFont="1" applyBorder="1" applyAlignment="1">
      <alignment horizontal="left" vertical="center" wrapText="1"/>
    </xf>
    <xf numFmtId="0" fontId="21" fillId="0" borderId="0" xfId="0" applyFont="1" applyAlignment="1">
      <alignment horizontal="left" vertical="center" wrapText="1"/>
    </xf>
    <xf numFmtId="0" fontId="21" fillId="0" borderId="262" xfId="0" applyFont="1" applyBorder="1" applyAlignment="1">
      <alignment horizontal="left" vertical="center" wrapText="1"/>
    </xf>
    <xf numFmtId="0" fontId="64" fillId="16" borderId="264" xfId="0" applyFont="1" applyFill="1" applyBorder="1" applyAlignment="1">
      <alignment horizontal="center" vertical="center" wrapText="1"/>
    </xf>
    <xf numFmtId="0" fontId="65" fillId="17" borderId="280" xfId="0" applyFont="1" applyFill="1" applyBorder="1" applyAlignment="1">
      <alignment horizontal="left" vertical="center" wrapText="1"/>
    </xf>
    <xf numFmtId="9" fontId="34" fillId="0" borderId="267" xfId="0" applyNumberFormat="1" applyFont="1" applyBorder="1" applyAlignment="1">
      <alignment horizontal="center" vertical="center" wrapText="1"/>
    </xf>
    <xf numFmtId="9" fontId="34" fillId="7" borderId="280" xfId="0" applyNumberFormat="1" applyFont="1" applyFill="1" applyBorder="1" applyAlignment="1">
      <alignment horizontal="center" vertical="center" wrapText="1"/>
    </xf>
    <xf numFmtId="0" fontId="65" fillId="0" borderId="267" xfId="0" applyFont="1" applyBorder="1" applyAlignment="1">
      <alignment horizontal="left" vertical="center" wrapText="1"/>
    </xf>
    <xf numFmtId="0" fontId="65" fillId="0" borderId="264" xfId="0" applyFont="1" applyBorder="1" applyAlignment="1">
      <alignment horizontal="left" vertical="center" wrapText="1"/>
    </xf>
    <xf numFmtId="0" fontId="65" fillId="17" borderId="264" xfId="0" applyFont="1" applyFill="1" applyBorder="1" applyAlignment="1">
      <alignment horizontal="left" vertical="center" wrapText="1"/>
    </xf>
    <xf numFmtId="0" fontId="34" fillId="0" borderId="264" xfId="0" applyFont="1" applyBorder="1" applyAlignment="1">
      <alignment horizontal="center" vertical="center" wrapText="1"/>
    </xf>
    <xf numFmtId="0" fontId="34" fillId="7" borderId="264" xfId="0" applyFont="1" applyFill="1" applyBorder="1" applyAlignment="1">
      <alignment horizontal="center" vertical="center" wrapText="1"/>
    </xf>
    <xf numFmtId="9" fontId="34" fillId="0" borderId="264" xfId="0" applyNumberFormat="1" applyFont="1" applyBorder="1" applyAlignment="1">
      <alignment horizontal="center" vertical="center" wrapText="1"/>
    </xf>
    <xf numFmtId="0" fontId="34" fillId="0" borderId="267" xfId="0" applyFont="1" applyBorder="1" applyAlignment="1">
      <alignment horizontal="center" vertical="center" wrapText="1"/>
    </xf>
    <xf numFmtId="0" fontId="34" fillId="7" borderId="280" xfId="0" applyFont="1" applyFill="1" applyBorder="1" applyAlignment="1">
      <alignment horizontal="center" vertical="center" wrapText="1"/>
    </xf>
    <xf numFmtId="0" fontId="34" fillId="2" borderId="280" xfId="0" applyFont="1" applyFill="1" applyBorder="1" applyAlignment="1">
      <alignment horizontal="center" vertical="center" wrapText="1"/>
    </xf>
    <xf numFmtId="0" fontId="17" fillId="0" borderId="68" xfId="0" applyFont="1" applyBorder="1" applyAlignment="1">
      <alignment horizontal="center" vertical="center" wrapText="1"/>
    </xf>
    <xf numFmtId="0" fontId="4"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xf>
    <xf numFmtId="0" fontId="78" fillId="0" borderId="0" xfId="0" applyFont="1" applyAlignment="1">
      <alignment horizontal="center" vertical="center"/>
    </xf>
    <xf numFmtId="0" fontId="79" fillId="0" borderId="0" xfId="0" applyFont="1" applyAlignment="1"/>
    <xf numFmtId="0" fontId="5" fillId="0" borderId="0" xfId="0" applyFont="1" applyAlignment="1">
      <alignment horizontal="center" vertical="center"/>
    </xf>
    <xf numFmtId="0" fontId="11" fillId="4" borderId="6" xfId="0" applyFont="1" applyFill="1" applyBorder="1" applyAlignment="1">
      <alignment horizontal="center" vertical="center" wrapText="1"/>
    </xf>
    <xf numFmtId="0" fontId="10" fillId="0" borderId="7" xfId="0" applyFont="1" applyBorder="1"/>
    <xf numFmtId="0" fontId="11" fillId="5" borderId="8" xfId="0" applyFont="1" applyFill="1" applyBorder="1" applyAlignment="1">
      <alignment horizontal="center" vertical="center" wrapText="1"/>
    </xf>
    <xf numFmtId="0" fontId="10" fillId="0" borderId="9" xfId="0" applyFont="1" applyBorder="1"/>
    <xf numFmtId="0" fontId="10" fillId="0" borderId="10" xfId="0" applyFont="1" applyBorder="1"/>
    <xf numFmtId="0" fontId="11" fillId="6" borderId="11" xfId="0" applyFont="1" applyFill="1" applyBorder="1" applyAlignment="1">
      <alignment horizontal="center" vertical="center" wrapText="1"/>
    </xf>
    <xf numFmtId="0" fontId="10" fillId="0" borderId="12" xfId="0" applyFont="1" applyBorder="1"/>
    <xf numFmtId="0" fontId="10" fillId="0" borderId="13" xfId="0" applyFont="1" applyBorder="1"/>
    <xf numFmtId="0" fontId="11" fillId="7" borderId="14" xfId="0" applyFont="1" applyFill="1" applyBorder="1" applyAlignment="1">
      <alignment horizontal="center" vertical="center" wrapText="1"/>
    </xf>
    <xf numFmtId="0" fontId="10" fillId="0" borderId="15" xfId="0" applyFont="1" applyBorder="1"/>
    <xf numFmtId="0" fontId="10" fillId="0" borderId="16" xfId="0" applyFont="1" applyBorder="1"/>
    <xf numFmtId="0" fontId="9" fillId="10" borderId="24" xfId="0" applyFont="1" applyFill="1" applyBorder="1" applyAlignment="1">
      <alignment horizontal="center" vertical="center" wrapText="1"/>
    </xf>
    <xf numFmtId="0" fontId="10" fillId="0" borderId="25" xfId="0" applyFont="1" applyBorder="1"/>
    <xf numFmtId="0" fontId="9" fillId="11" borderId="27" xfId="0" applyFont="1" applyFill="1" applyBorder="1" applyAlignment="1">
      <alignment horizontal="center" vertical="center" wrapText="1"/>
    </xf>
    <xf numFmtId="0" fontId="10" fillId="0" borderId="28" xfId="0" applyFont="1" applyBorder="1"/>
    <xf numFmtId="0" fontId="10" fillId="0" borderId="29" xfId="0" applyFont="1" applyBorder="1"/>
    <xf numFmtId="0" fontId="9" fillId="11" borderId="30"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10" fillId="0" borderId="43" xfId="0" applyFont="1" applyBorder="1"/>
    <xf numFmtId="0" fontId="9" fillId="9" borderId="21" xfId="0" applyFont="1" applyFill="1" applyBorder="1" applyAlignment="1">
      <alignment horizontal="center" vertical="center" wrapText="1"/>
    </xf>
    <xf numFmtId="0" fontId="10" fillId="0" borderId="36" xfId="0" applyFont="1" applyBorder="1"/>
    <xf numFmtId="0" fontId="9" fillId="10" borderId="22" xfId="0" applyFont="1" applyFill="1" applyBorder="1" applyAlignment="1">
      <alignment horizontal="center" vertical="center" wrapText="1"/>
    </xf>
    <xf numFmtId="0" fontId="10" fillId="0" borderId="37" xfId="0" applyFont="1" applyBorder="1"/>
    <xf numFmtId="0" fontId="9" fillId="10" borderId="23" xfId="0" applyFont="1" applyFill="1" applyBorder="1" applyAlignment="1">
      <alignment horizontal="center" vertical="center" wrapText="1"/>
    </xf>
    <xf numFmtId="0" fontId="10" fillId="0" borderId="38" xfId="0" applyFont="1" applyBorder="1"/>
    <xf numFmtId="0" fontId="9" fillId="10" borderId="26" xfId="0" applyFont="1" applyFill="1" applyBorder="1" applyAlignment="1">
      <alignment horizontal="center" vertical="center" wrapText="1"/>
    </xf>
    <xf numFmtId="0" fontId="10" fillId="0" borderId="40" xfId="0" applyFont="1" applyBorder="1"/>
    <xf numFmtId="0" fontId="9" fillId="8" borderId="19" xfId="0" applyFont="1" applyFill="1" applyBorder="1" applyAlignment="1">
      <alignment horizontal="center" vertical="center" wrapText="1"/>
    </xf>
    <xf numFmtId="0" fontId="10" fillId="0" borderId="34" xfId="0" applyFont="1" applyBorder="1"/>
    <xf numFmtId="9" fontId="17" fillId="0" borderId="47" xfId="0" applyNumberFormat="1" applyFont="1" applyBorder="1" applyAlignment="1">
      <alignment horizontal="center" vertical="center" wrapText="1"/>
    </xf>
    <xf numFmtId="0" fontId="10" fillId="0" borderId="54" xfId="0" applyFont="1" applyBorder="1"/>
    <xf numFmtId="0" fontId="10" fillId="0" borderId="62" xfId="0" applyFont="1" applyBorder="1"/>
    <xf numFmtId="0" fontId="16" fillId="0" borderId="51" xfId="0" applyFont="1" applyBorder="1" applyAlignment="1">
      <alignment horizontal="left" vertical="center" wrapText="1"/>
    </xf>
    <xf numFmtId="0" fontId="10" fillId="0" borderId="58" xfId="0" applyFont="1" applyBorder="1"/>
    <xf numFmtId="0" fontId="10" fillId="0" borderId="66" xfId="0" applyFont="1" applyBorder="1"/>
    <xf numFmtId="0" fontId="16" fillId="0" borderId="58" xfId="0" applyFont="1" applyBorder="1" applyAlignment="1">
      <alignment horizontal="left" vertical="center" wrapText="1"/>
    </xf>
    <xf numFmtId="0" fontId="16" fillId="0" borderId="72" xfId="0" applyFont="1" applyBorder="1" applyAlignment="1">
      <alignment horizontal="left" vertical="center" wrapText="1"/>
    </xf>
    <xf numFmtId="1" fontId="17" fillId="0" borderId="68" xfId="0" applyNumberFormat="1" applyFont="1" applyBorder="1" applyAlignment="1">
      <alignment horizontal="center" vertical="center" wrapText="1"/>
    </xf>
    <xf numFmtId="0" fontId="9" fillId="3" borderId="4" xfId="0" applyFont="1" applyFill="1" applyBorder="1" applyAlignment="1">
      <alignment horizontal="center" vertical="center" textRotation="90"/>
    </xf>
    <xf numFmtId="0" fontId="10" fillId="0" borderId="5" xfId="0" applyFont="1" applyBorder="1"/>
    <xf numFmtId="0" fontId="10" fillId="0" borderId="17" xfId="0" applyFont="1" applyBorder="1"/>
    <xf numFmtId="0" fontId="10" fillId="0" borderId="18" xfId="0" applyFont="1" applyBorder="1"/>
    <xf numFmtId="0" fontId="10" fillId="0" borderId="32" xfId="0" applyFont="1" applyBorder="1"/>
    <xf numFmtId="0" fontId="10" fillId="0" borderId="33" xfId="0" applyFont="1" applyBorder="1"/>
    <xf numFmtId="0" fontId="9" fillId="8" borderId="20" xfId="0" applyFont="1" applyFill="1" applyBorder="1" applyAlignment="1">
      <alignment horizontal="center" vertical="center" wrapText="1"/>
    </xf>
    <xf numFmtId="0" fontId="10" fillId="0" borderId="35" xfId="0" applyFont="1" applyBorder="1"/>
    <xf numFmtId="0" fontId="14" fillId="3" borderId="75" xfId="0" applyFont="1" applyFill="1" applyBorder="1" applyAlignment="1">
      <alignment horizontal="center" vertical="center" textRotation="90" wrapText="1"/>
    </xf>
    <xf numFmtId="0" fontId="10" fillId="0" borderId="76" xfId="0" applyFont="1" applyBorder="1"/>
    <xf numFmtId="0" fontId="10" fillId="0" borderId="77" xfId="0" applyFont="1" applyBorder="1"/>
    <xf numFmtId="0" fontId="10" fillId="0" borderId="73" xfId="0" applyFont="1" applyBorder="1"/>
    <xf numFmtId="0" fontId="10" fillId="0" borderId="80" xfId="0" applyFont="1" applyBorder="1"/>
    <xf numFmtId="0" fontId="14" fillId="3" borderId="44" xfId="0" applyFont="1" applyFill="1" applyBorder="1" applyAlignment="1">
      <alignment horizontal="center" vertical="center" textRotation="90" wrapText="1"/>
    </xf>
    <xf numFmtId="0" fontId="10" fillId="0" borderId="45" xfId="0" applyFont="1" applyBorder="1"/>
    <xf numFmtId="0" fontId="10" fillId="0" borderId="52" xfId="0" applyFont="1" applyBorder="1"/>
    <xf numFmtId="0" fontId="10" fillId="0" borderId="74" xfId="0" applyFont="1" applyBorder="1"/>
    <xf numFmtId="0" fontId="19" fillId="3" borderId="88" xfId="0" applyFont="1" applyFill="1" applyBorder="1" applyAlignment="1">
      <alignment horizontal="left" vertical="center"/>
    </xf>
    <xf numFmtId="0" fontId="10" fillId="0" borderId="89" xfId="0" applyFont="1" applyBorder="1"/>
    <xf numFmtId="0" fontId="10" fillId="0" borderId="90" xfId="0" applyFont="1" applyBorder="1"/>
    <xf numFmtId="0" fontId="22" fillId="3" borderId="92" xfId="0" applyFont="1" applyFill="1" applyBorder="1" applyAlignment="1">
      <alignment horizontal="center" vertical="center"/>
    </xf>
    <xf numFmtId="0" fontId="10" fillId="0" borderId="93" xfId="0" applyFont="1" applyBorder="1"/>
    <xf numFmtId="0" fontId="14" fillId="3" borderId="139" xfId="0" applyFont="1" applyFill="1" applyBorder="1" applyAlignment="1">
      <alignment horizontal="center" vertical="center" textRotation="90" wrapText="1"/>
    </xf>
    <xf numFmtId="0" fontId="10" fillId="0" borderId="126" xfId="0" applyFont="1" applyBorder="1"/>
    <xf numFmtId="0" fontId="10" fillId="0" borderId="137" xfId="0" applyFont="1" applyBorder="1"/>
    <xf numFmtId="0" fontId="14" fillId="11" borderId="140" xfId="0" applyFont="1" applyFill="1" applyBorder="1" applyAlignment="1">
      <alignment horizontal="center" vertical="center" textRotation="90" wrapText="1"/>
    </xf>
    <xf numFmtId="0" fontId="10" fillId="0" borderId="127" xfId="0" applyFont="1" applyBorder="1"/>
    <xf numFmtId="0" fontId="10" fillId="0" borderId="138" xfId="0" applyFont="1" applyBorder="1"/>
    <xf numFmtId="0" fontId="19" fillId="11" borderId="88" xfId="0" applyFont="1" applyFill="1" applyBorder="1" applyAlignment="1">
      <alignment horizontal="left" vertical="center"/>
    </xf>
    <xf numFmtId="0" fontId="22" fillId="11" borderId="92" xfId="0" applyFont="1" applyFill="1" applyBorder="1" applyAlignment="1">
      <alignment horizontal="center" vertical="center"/>
    </xf>
    <xf numFmtId="0" fontId="10" fillId="0" borderId="141" xfId="0" applyFont="1" applyBorder="1"/>
    <xf numFmtId="0" fontId="30" fillId="0" borderId="58" xfId="0" applyFont="1" applyBorder="1"/>
    <xf numFmtId="4" fontId="19" fillId="3" borderId="147" xfId="0" applyNumberFormat="1" applyFont="1" applyFill="1" applyBorder="1" applyAlignment="1">
      <alignment horizontal="left" vertical="center" wrapText="1"/>
    </xf>
    <xf numFmtId="0" fontId="10" fillId="0" borderId="148" xfId="0" applyFont="1" applyBorder="1"/>
    <xf numFmtId="0" fontId="10" fillId="0" borderId="149" xfId="0" applyFont="1" applyBorder="1"/>
    <xf numFmtId="4" fontId="28" fillId="3" borderId="147" xfId="0" applyNumberFormat="1" applyFont="1" applyFill="1" applyBorder="1" applyAlignment="1">
      <alignment horizontal="center" vertical="center" wrapText="1"/>
    </xf>
    <xf numFmtId="0" fontId="10" fillId="0" borderId="151" xfId="0" applyFont="1" applyBorder="1"/>
    <xf numFmtId="0" fontId="30" fillId="0" borderId="177" xfId="0" applyFont="1" applyBorder="1"/>
    <xf numFmtId="0" fontId="10" fillId="0" borderId="177" xfId="0" applyFont="1" applyBorder="1"/>
    <xf numFmtId="0" fontId="10" fillId="0" borderId="203" xfId="0" applyFont="1" applyBorder="1"/>
    <xf numFmtId="0" fontId="16" fillId="0" borderId="176" xfId="0" applyFont="1" applyBorder="1" applyAlignment="1">
      <alignment horizontal="left" vertical="center" wrapText="1"/>
    </xf>
    <xf numFmtId="0" fontId="19" fillId="3" borderId="88" xfId="0" applyFont="1" applyFill="1" applyBorder="1" applyAlignment="1">
      <alignment horizontal="left" vertical="center" wrapText="1"/>
    </xf>
    <xf numFmtId="4" fontId="19" fillId="3" borderId="217" xfId="0" applyNumberFormat="1" applyFont="1" applyFill="1" applyBorder="1" applyAlignment="1">
      <alignment horizontal="left" vertical="center" wrapText="1"/>
    </xf>
    <xf numFmtId="0" fontId="10" fillId="0" borderId="218" xfId="0" applyFont="1" applyBorder="1"/>
    <xf numFmtId="0" fontId="10" fillId="0" borderId="219" xfId="0" applyFont="1" applyBorder="1"/>
    <xf numFmtId="4" fontId="27" fillId="5" borderId="224" xfId="0" applyNumberFormat="1" applyFont="1" applyFill="1" applyBorder="1" applyAlignment="1">
      <alignment horizontal="left" vertical="center" wrapText="1"/>
    </xf>
    <xf numFmtId="0" fontId="10" fillId="0" borderId="225" xfId="0" applyFont="1" applyBorder="1"/>
    <xf numFmtId="0" fontId="10" fillId="0" borderId="226" xfId="0" applyFont="1" applyBorder="1"/>
    <xf numFmtId="4" fontId="28" fillId="5" borderId="224" xfId="0" applyNumberFormat="1" applyFont="1" applyFill="1" applyBorder="1" applyAlignment="1">
      <alignment horizontal="center" vertical="center" wrapText="1"/>
    </xf>
    <xf numFmtId="0" fontId="10" fillId="0" borderId="228" xfId="0" applyFont="1" applyBorder="1"/>
    <xf numFmtId="0" fontId="9" fillId="0" borderId="0" xfId="0" applyFont="1" applyAlignment="1">
      <alignment horizontal="center" vertical="center" wrapText="1"/>
    </xf>
    <xf numFmtId="0" fontId="43" fillId="0" borderId="0" xfId="0" applyFont="1" applyAlignment="1">
      <alignment horizontal="left" vertical="center" wrapText="1"/>
    </xf>
    <xf numFmtId="0" fontId="19" fillId="11" borderId="210" xfId="0" applyFont="1" applyFill="1" applyBorder="1" applyAlignment="1">
      <alignment horizontal="left" vertical="center"/>
    </xf>
    <xf numFmtId="0" fontId="10" fillId="0" borderId="211" xfId="0" applyFont="1" applyBorder="1"/>
    <xf numFmtId="0" fontId="10" fillId="0" borderId="212" xfId="0" applyFont="1" applyBorder="1"/>
    <xf numFmtId="0" fontId="22" fillId="11" borderId="214" xfId="0" applyFont="1" applyFill="1" applyBorder="1" applyAlignment="1">
      <alignment horizontal="center" vertical="center"/>
    </xf>
    <xf numFmtId="0" fontId="10" fillId="0" borderId="215" xfId="0" applyFont="1" applyBorder="1"/>
    <xf numFmtId="4" fontId="28" fillId="3" borderId="217" xfId="0" applyNumberFormat="1" applyFont="1" applyFill="1" applyBorder="1" applyAlignment="1">
      <alignment horizontal="center" vertical="center" wrapText="1"/>
    </xf>
    <xf numFmtId="0" fontId="10" fillId="0" borderId="221" xfId="0" applyFont="1" applyBorder="1"/>
    <xf numFmtId="1" fontId="17" fillId="0" borderId="54" xfId="0" applyNumberFormat="1" applyFont="1" applyBorder="1" applyAlignment="1">
      <alignment horizontal="center" vertical="center" wrapText="1"/>
    </xf>
    <xf numFmtId="0" fontId="3" fillId="2" borderId="17" xfId="0" applyFont="1" applyFill="1" applyBorder="1" applyAlignment="1">
      <alignment horizontal="center" vertical="center" wrapText="1"/>
    </xf>
    <xf numFmtId="12" fontId="17" fillId="2" borderId="122" xfId="0" applyNumberFormat="1" applyFont="1" applyFill="1" applyBorder="1" applyAlignment="1">
      <alignment horizontal="center" vertical="center" wrapText="1"/>
    </xf>
    <xf numFmtId="0" fontId="10" fillId="0" borderId="106" xfId="0" applyFont="1" applyBorder="1"/>
    <xf numFmtId="0" fontId="10" fillId="0" borderId="108" xfId="0" applyFont="1" applyBorder="1"/>
    <xf numFmtId="1" fontId="17" fillId="2" borderId="68" xfId="0" applyNumberFormat="1" applyFont="1" applyFill="1" applyBorder="1" applyAlignment="1">
      <alignment horizontal="center" vertical="center" wrapText="1"/>
    </xf>
    <xf numFmtId="0" fontId="14" fillId="11" borderId="124" xfId="0" applyFont="1" applyFill="1" applyBorder="1" applyAlignment="1">
      <alignment horizontal="center" vertical="center" textRotation="90" wrapText="1"/>
    </xf>
    <xf numFmtId="0" fontId="17" fillId="0" borderId="54" xfId="0" applyFont="1" applyBorder="1" applyAlignment="1">
      <alignment horizontal="center" vertical="center" wrapText="1"/>
    </xf>
    <xf numFmtId="0" fontId="17" fillId="0" borderId="68" xfId="0" applyFont="1" applyBorder="1" applyAlignment="1">
      <alignment horizontal="center" vertical="center" wrapText="1"/>
    </xf>
    <xf numFmtId="9" fontId="17" fillId="0" borderId="54" xfId="0" applyNumberFormat="1" applyFont="1" applyBorder="1" applyAlignment="1">
      <alignment horizontal="center" vertical="center" wrapText="1"/>
    </xf>
    <xf numFmtId="0" fontId="10" fillId="0" borderId="145" xfId="0" applyFont="1" applyBorder="1"/>
    <xf numFmtId="0" fontId="14" fillId="3" borderId="123" xfId="0" applyFont="1" applyFill="1" applyBorder="1" applyAlignment="1">
      <alignment horizontal="center" vertical="center" textRotation="90" wrapText="1"/>
    </xf>
    <xf numFmtId="3" fontId="17" fillId="0" borderId="68" xfId="0" applyNumberFormat="1" applyFont="1" applyBorder="1" applyAlignment="1">
      <alignment horizontal="center" vertical="center" wrapText="1"/>
    </xf>
    <xf numFmtId="0" fontId="10" fillId="0" borderId="107" xfId="0" applyFont="1" applyBorder="1"/>
    <xf numFmtId="0" fontId="10" fillId="0" borderId="109" xfId="0" applyFont="1" applyBorder="1"/>
    <xf numFmtId="1" fontId="17" fillId="0" borderId="47" xfId="0" applyNumberFormat="1" applyFont="1" applyBorder="1" applyAlignment="1">
      <alignment horizontal="center" vertical="center" wrapText="1"/>
    </xf>
    <xf numFmtId="0" fontId="10" fillId="0" borderId="84" xfId="0" applyFont="1" applyBorder="1"/>
    <xf numFmtId="0" fontId="10" fillId="0" borderId="85" xfId="0" applyFont="1" applyBorder="1"/>
    <xf numFmtId="0" fontId="10" fillId="0" borderId="94" xfId="0" applyFont="1" applyBorder="1"/>
    <xf numFmtId="3" fontId="17" fillId="0" borderId="54" xfId="0" applyNumberFormat="1" applyFont="1" applyBorder="1" applyAlignment="1">
      <alignment horizontal="center" vertical="center" wrapText="1"/>
    </xf>
    <xf numFmtId="1" fontId="20" fillId="0" borderId="68" xfId="0" applyNumberFormat="1" applyFont="1" applyBorder="1" applyAlignment="1">
      <alignment horizontal="center" vertical="center" wrapText="1"/>
    </xf>
    <xf numFmtId="1" fontId="17" fillId="2" borderId="122" xfId="0" applyNumberFormat="1" applyFont="1" applyFill="1" applyBorder="1" applyAlignment="1">
      <alignment horizontal="center" vertical="center" wrapText="1"/>
    </xf>
    <xf numFmtId="9" fontId="17" fillId="0" borderId="107" xfId="0" applyNumberFormat="1" applyFont="1" applyBorder="1" applyAlignment="1">
      <alignment horizontal="center" vertical="center" wrapText="1"/>
    </xf>
    <xf numFmtId="1" fontId="17" fillId="0" borderId="103" xfId="0" applyNumberFormat="1" applyFont="1" applyBorder="1" applyAlignment="1">
      <alignment horizontal="center" vertical="center" wrapText="1"/>
    </xf>
    <xf numFmtId="3" fontId="17" fillId="2" borderId="47" xfId="0" applyNumberFormat="1" applyFont="1" applyFill="1" applyBorder="1" applyAlignment="1">
      <alignment horizontal="center" vertical="center" wrapText="1"/>
    </xf>
    <xf numFmtId="1" fontId="17" fillId="12" borderId="122" xfId="0" applyNumberFormat="1" applyFont="1" applyFill="1" applyBorder="1" applyAlignment="1">
      <alignment horizontal="center" vertical="center" wrapText="1"/>
    </xf>
    <xf numFmtId="1" fontId="17" fillId="12" borderId="68" xfId="0" applyNumberFormat="1" applyFont="1" applyFill="1" applyBorder="1" applyAlignment="1">
      <alignment horizontal="center" vertical="center" wrapText="1"/>
    </xf>
    <xf numFmtId="10" fontId="17" fillId="0" borderId="54" xfId="0" applyNumberFormat="1" applyFont="1" applyBorder="1" applyAlignment="1">
      <alignment horizontal="center" vertical="center" wrapText="1"/>
    </xf>
    <xf numFmtId="0" fontId="54" fillId="0" borderId="1" xfId="0" applyFont="1" applyBorder="1" applyAlignment="1">
      <alignment horizontal="center" vertical="center"/>
    </xf>
    <xf numFmtId="0" fontId="10" fillId="0" borderId="2" xfId="0" applyFont="1" applyBorder="1"/>
    <xf numFmtId="0" fontId="56" fillId="0" borderId="0" xfId="0" applyFont="1" applyAlignment="1">
      <alignment horizontal="center" vertical="center" wrapText="1"/>
    </xf>
    <xf numFmtId="0" fontId="58" fillId="0" borderId="266" xfId="0" applyFont="1" applyBorder="1" applyAlignment="1">
      <alignment horizontal="center" vertical="center"/>
    </xf>
    <xf numFmtId="0" fontId="10" fillId="0" borderId="268" xfId="0" applyFont="1" applyBorder="1"/>
    <xf numFmtId="0" fontId="58" fillId="0" borderId="266" xfId="0" applyFont="1" applyBorder="1" applyAlignment="1">
      <alignment horizontal="left" vertical="center" wrapText="1"/>
    </xf>
    <xf numFmtId="0" fontId="10" fillId="0" borderId="269" xfId="0" applyFont="1" applyBorder="1"/>
    <xf numFmtId="0" fontId="54" fillId="0" borderId="270" xfId="0" applyFont="1" applyBorder="1" applyAlignment="1">
      <alignment horizontal="center" vertical="center"/>
    </xf>
    <xf numFmtId="0" fontId="10" fillId="0" borderId="121" xfId="0" applyFont="1" applyBorder="1"/>
    <xf numFmtId="0" fontId="54" fillId="0" borderId="0" xfId="0" applyFont="1" applyAlignment="1">
      <alignment horizontal="center" vertical="center" wrapText="1"/>
    </xf>
    <xf numFmtId="0" fontId="65" fillId="0" borderId="266" xfId="0" applyFont="1" applyBorder="1" applyAlignment="1">
      <alignment horizontal="left" vertical="center" wrapText="1"/>
    </xf>
    <xf numFmtId="0" fontId="56" fillId="0" borderId="0" xfId="0" applyFont="1" applyAlignment="1">
      <alignment horizontal="center" vertical="center"/>
    </xf>
    <xf numFmtId="0" fontId="58" fillId="0" borderId="269" xfId="0" applyFont="1" applyBorder="1" applyAlignment="1">
      <alignment horizontal="left" vertical="center" wrapText="1"/>
    </xf>
    <xf numFmtId="0" fontId="65" fillId="17" borderId="281" xfId="0" applyFont="1" applyFill="1" applyBorder="1" applyAlignment="1">
      <alignment horizontal="left" vertical="center" wrapText="1"/>
    </xf>
    <xf numFmtId="0" fontId="15" fillId="0" borderId="46" xfId="0" applyFont="1" applyBorder="1" applyAlignment="1">
      <alignment horizontal="left" vertical="center" wrapText="1" indent="1"/>
    </xf>
    <xf numFmtId="0" fontId="16" fillId="0" borderId="47" xfId="0" applyFont="1" applyBorder="1" applyAlignment="1">
      <alignment horizontal="left" vertical="center" wrapText="1" indent="1"/>
    </xf>
    <xf numFmtId="0" fontId="15" fillId="0" borderId="47" xfId="0" applyFont="1" applyBorder="1" applyAlignment="1">
      <alignment horizontal="left" vertical="center" wrapText="1" indent="1"/>
    </xf>
    <xf numFmtId="0" fontId="10" fillId="0" borderId="53" xfId="0" applyFont="1" applyBorder="1" applyAlignment="1">
      <alignment horizontal="left" indent="1"/>
    </xf>
    <xf numFmtId="0" fontId="10" fillId="0" borderId="54" xfId="0" applyFont="1" applyBorder="1" applyAlignment="1">
      <alignment horizontal="left" indent="1"/>
    </xf>
    <xf numFmtId="0" fontId="10" fillId="0" borderId="61" xfId="0" applyFont="1" applyBorder="1" applyAlignment="1">
      <alignment horizontal="left" indent="1"/>
    </xf>
    <xf numFmtId="0" fontId="10" fillId="0" borderId="62" xfId="0" applyFont="1" applyBorder="1" applyAlignment="1">
      <alignment horizontal="left" indent="1"/>
    </xf>
    <xf numFmtId="0" fontId="15" fillId="0" borderId="67" xfId="0" applyFont="1" applyBorder="1" applyAlignment="1">
      <alignment horizontal="left" vertical="center" wrapText="1" indent="1"/>
    </xf>
    <xf numFmtId="0" fontId="16" fillId="0" borderId="68" xfId="0" applyFont="1" applyBorder="1" applyAlignment="1">
      <alignment horizontal="left" vertical="center" wrapText="1" indent="1"/>
    </xf>
    <xf numFmtId="0" fontId="15" fillId="0" borderId="68" xfId="0" applyFont="1" applyBorder="1" applyAlignment="1">
      <alignment horizontal="left" vertical="center" wrapText="1" indent="1"/>
    </xf>
    <xf numFmtId="0" fontId="16" fillId="0" borderId="54" xfId="0" applyFont="1" applyBorder="1" applyAlignment="1">
      <alignment horizontal="left" vertical="center" wrapText="1" indent="1"/>
    </xf>
    <xf numFmtId="0" fontId="19" fillId="3" borderId="87" xfId="0" applyFont="1" applyFill="1" applyBorder="1" applyAlignment="1">
      <alignment horizontal="left" vertical="center" indent="1"/>
    </xf>
    <xf numFmtId="0" fontId="16" fillId="0" borderId="0" xfId="0" applyFont="1" applyAlignment="1">
      <alignment horizontal="left" vertical="center" wrapText="1" indent="1"/>
    </xf>
    <xf numFmtId="0" fontId="16" fillId="0" borderId="100" xfId="0" applyFont="1" applyBorder="1" applyAlignment="1">
      <alignment horizontal="left" vertical="center" wrapText="1" indent="1"/>
    </xf>
    <xf numFmtId="0" fontId="0" fillId="0" borderId="0" xfId="0" applyFont="1" applyAlignment="1">
      <alignment horizontal="left" indent="1"/>
    </xf>
    <xf numFmtId="0" fontId="10" fillId="0" borderId="100" xfId="0" applyFont="1" applyBorder="1" applyAlignment="1">
      <alignment horizontal="left" indent="1"/>
    </xf>
    <xf numFmtId="0" fontId="10" fillId="0" borderId="101" xfId="0" applyFont="1" applyBorder="1" applyAlignment="1">
      <alignment horizontal="left" indent="1"/>
    </xf>
    <xf numFmtId="0" fontId="10" fillId="0" borderId="102" xfId="0" applyFont="1" applyBorder="1" applyAlignment="1">
      <alignment horizontal="left" indent="1"/>
    </xf>
    <xf numFmtId="0" fontId="15" fillId="0" borderId="103" xfId="0" applyFont="1" applyBorder="1" applyAlignment="1">
      <alignment horizontal="left" vertical="center" wrapText="1" indent="1"/>
    </xf>
    <xf numFmtId="0" fontId="16" fillId="0" borderId="104" xfId="0" applyFont="1" applyBorder="1" applyAlignment="1">
      <alignment horizontal="left" vertical="center" wrapText="1" indent="1"/>
    </xf>
    <xf numFmtId="0" fontId="16" fillId="0" borderId="105" xfId="0" applyFont="1" applyBorder="1" applyAlignment="1">
      <alignment horizontal="left" vertical="center" wrapText="1" indent="1"/>
    </xf>
    <xf numFmtId="0" fontId="10" fillId="0" borderId="106" xfId="0" applyFont="1" applyBorder="1" applyAlignment="1">
      <alignment horizontal="left" indent="1"/>
    </xf>
    <xf numFmtId="0" fontId="10" fillId="0" borderId="107" xfId="0" applyFont="1" applyBorder="1" applyAlignment="1">
      <alignment horizontal="left" indent="1"/>
    </xf>
    <xf numFmtId="0" fontId="10" fillId="0" borderId="108" xfId="0" applyFont="1" applyBorder="1" applyAlignment="1">
      <alignment horizontal="left" indent="1"/>
    </xf>
    <xf numFmtId="0" fontId="10" fillId="0" borderId="109" xfId="0" applyFont="1" applyBorder="1" applyAlignment="1">
      <alignment horizontal="left" indent="1"/>
    </xf>
    <xf numFmtId="0" fontId="18" fillId="0" borderId="68" xfId="0" applyFont="1" applyBorder="1" applyAlignment="1">
      <alignment horizontal="left" vertical="center" wrapText="1" indent="1"/>
    </xf>
    <xf numFmtId="0" fontId="16" fillId="0" borderId="103" xfId="0" applyFont="1" applyBorder="1" applyAlignment="1">
      <alignment horizontal="left" vertical="center" wrapText="1" indent="1"/>
    </xf>
    <xf numFmtId="0" fontId="15" fillId="0" borderId="106" xfId="0" applyFont="1" applyBorder="1" applyAlignment="1">
      <alignment horizontal="left" vertical="center" wrapText="1" indent="1"/>
    </xf>
    <xf numFmtId="0" fontId="15" fillId="0" borderId="54" xfId="0" applyFont="1" applyBorder="1" applyAlignment="1">
      <alignment horizontal="left" vertical="center" wrapText="1" indent="1"/>
    </xf>
    <xf numFmtId="0" fontId="16" fillId="0" borderId="106" xfId="0" applyFont="1" applyBorder="1" applyAlignment="1">
      <alignment horizontal="left" vertical="center" wrapText="1" indent="1"/>
    </xf>
    <xf numFmtId="0" fontId="16" fillId="2" borderId="116" xfId="0" applyFont="1" applyFill="1" applyBorder="1" applyAlignment="1">
      <alignment horizontal="left" vertical="center" wrapText="1" indent="1"/>
    </xf>
    <xf numFmtId="0" fontId="10" fillId="0" borderId="117" xfId="0" applyFont="1" applyBorder="1" applyAlignment="1">
      <alignment horizontal="left" indent="1"/>
    </xf>
    <xf numFmtId="0" fontId="10" fillId="0" borderId="118" xfId="0" applyFont="1" applyBorder="1" applyAlignment="1">
      <alignment horizontal="left" indent="1"/>
    </xf>
    <xf numFmtId="0" fontId="15" fillId="0" borderId="53" xfId="0" applyFont="1" applyBorder="1" applyAlignment="1">
      <alignment horizontal="left" vertical="center" wrapText="1" indent="1"/>
    </xf>
    <xf numFmtId="0" fontId="16" fillId="0" borderId="121" xfId="0" applyFont="1" applyBorder="1" applyAlignment="1">
      <alignment horizontal="left" vertical="center" wrapText="1" indent="1"/>
    </xf>
    <xf numFmtId="0" fontId="15" fillId="2" borderId="67" xfId="0" applyFont="1" applyFill="1" applyBorder="1" applyAlignment="1">
      <alignment horizontal="left" vertical="center" wrapText="1" indent="1"/>
    </xf>
    <xf numFmtId="0" fontId="16" fillId="2" borderId="68" xfId="0" applyFont="1" applyFill="1" applyBorder="1" applyAlignment="1">
      <alignment horizontal="left" vertical="center" wrapText="1" indent="1"/>
    </xf>
    <xf numFmtId="0" fontId="15" fillId="0" borderId="121" xfId="0" applyFont="1" applyBorder="1" applyAlignment="1">
      <alignment horizontal="left" vertical="center" wrapText="1" indent="1"/>
    </xf>
    <xf numFmtId="0" fontId="16" fillId="2" borderId="125" xfId="0" applyFont="1" applyFill="1" applyBorder="1" applyAlignment="1">
      <alignment horizontal="left" vertical="center" wrapText="1" indent="1"/>
    </xf>
    <xf numFmtId="0" fontId="10" fillId="0" borderId="128" xfId="0" applyFont="1" applyBorder="1" applyAlignment="1">
      <alignment horizontal="left" indent="1"/>
    </xf>
    <xf numFmtId="0" fontId="10" fillId="0" borderId="129" xfId="0" applyFont="1" applyBorder="1" applyAlignment="1">
      <alignment horizontal="left" indent="1"/>
    </xf>
    <xf numFmtId="0" fontId="19" fillId="11" borderId="87" xfId="0" applyFont="1" applyFill="1" applyBorder="1" applyAlignment="1">
      <alignment horizontal="left" vertical="center" indent="1"/>
    </xf>
    <xf numFmtId="1" fontId="16" fillId="0" borderId="68" xfId="0" applyNumberFormat="1" applyFont="1" applyBorder="1" applyAlignment="1">
      <alignment horizontal="left" vertical="center" wrapText="1" indent="1"/>
    </xf>
    <xf numFmtId="0" fontId="27" fillId="3" borderId="146" xfId="0" applyFont="1" applyFill="1" applyBorder="1" applyAlignment="1">
      <alignment horizontal="left" vertical="center" wrapText="1" indent="1"/>
    </xf>
    <xf numFmtId="0" fontId="29" fillId="0" borderId="103" xfId="0" applyFont="1" applyBorder="1" applyAlignment="1">
      <alignment horizontal="left" vertical="center" wrapText="1" indent="1"/>
    </xf>
    <xf numFmtId="0" fontId="16" fillId="2" borderId="162" xfId="0" applyFont="1" applyFill="1" applyBorder="1" applyAlignment="1">
      <alignment horizontal="left" vertical="center" wrapText="1" indent="1"/>
    </xf>
    <xf numFmtId="0" fontId="16" fillId="2" borderId="163" xfId="0" applyFont="1" applyFill="1" applyBorder="1" applyAlignment="1">
      <alignment horizontal="left" vertical="center" wrapText="1" indent="1"/>
    </xf>
    <xf numFmtId="0" fontId="27" fillId="3" borderId="87" xfId="0" applyFont="1" applyFill="1" applyBorder="1" applyAlignment="1">
      <alignment horizontal="left" vertical="center" wrapText="1" indent="1"/>
    </xf>
    <xf numFmtId="0" fontId="16" fillId="0" borderId="183" xfId="0" applyFont="1" applyBorder="1" applyAlignment="1">
      <alignment horizontal="left" vertical="center" wrapText="1" indent="1"/>
    </xf>
    <xf numFmtId="0" fontId="10" fillId="0" borderId="188" xfId="0" applyFont="1" applyBorder="1" applyAlignment="1">
      <alignment horizontal="left" indent="1"/>
    </xf>
    <xf numFmtId="0" fontId="16" fillId="2" borderId="122" xfId="0" applyFont="1" applyFill="1" applyBorder="1" applyAlignment="1">
      <alignment horizontal="left" vertical="center" wrapText="1" indent="1"/>
    </xf>
    <xf numFmtId="0" fontId="15" fillId="2" borderId="162" xfId="0" applyFont="1" applyFill="1" applyBorder="1" applyAlignment="1">
      <alignment horizontal="left" vertical="center" wrapText="1" indent="1"/>
    </xf>
    <xf numFmtId="0" fontId="15" fillId="2" borderId="116" xfId="0" applyFont="1" applyFill="1" applyBorder="1" applyAlignment="1">
      <alignment horizontal="left" vertical="center" wrapText="1" indent="1"/>
    </xf>
    <xf numFmtId="0" fontId="15" fillId="2" borderId="193" xfId="0" applyFont="1" applyFill="1" applyBorder="1" applyAlignment="1">
      <alignment horizontal="left" vertical="center" wrapText="1" indent="1"/>
    </xf>
    <xf numFmtId="0" fontId="10" fillId="0" borderId="194" xfId="0" applyFont="1" applyBorder="1" applyAlignment="1">
      <alignment horizontal="left" indent="1"/>
    </xf>
    <xf numFmtId="0" fontId="10" fillId="0" borderId="195" xfId="0" applyFont="1" applyBorder="1" applyAlignment="1">
      <alignment horizontal="left" indent="1"/>
    </xf>
    <xf numFmtId="0" fontId="16" fillId="12" borderId="162" xfId="0" applyFont="1" applyFill="1" applyBorder="1" applyAlignment="1">
      <alignment horizontal="left" vertical="center" wrapText="1" indent="1"/>
    </xf>
    <xf numFmtId="0" fontId="16" fillId="12" borderId="68" xfId="0" applyFont="1" applyFill="1" applyBorder="1" applyAlignment="1">
      <alignment horizontal="left" vertical="center" wrapText="1" indent="1"/>
    </xf>
    <xf numFmtId="0" fontId="16" fillId="12" borderId="122" xfId="0" applyFont="1" applyFill="1" applyBorder="1" applyAlignment="1">
      <alignment horizontal="left" vertical="center" wrapText="1" indent="1"/>
    </xf>
    <xf numFmtId="0" fontId="16" fillId="12" borderId="116" xfId="0" applyFont="1" applyFill="1" applyBorder="1" applyAlignment="1">
      <alignment horizontal="left" vertical="center" wrapText="1" indent="1"/>
    </xf>
    <xf numFmtId="0" fontId="16" fillId="0" borderId="121" xfId="0" applyFont="1" applyBorder="1" applyAlignment="1">
      <alignment horizontal="left" vertical="center" indent="1"/>
    </xf>
    <xf numFmtId="0" fontId="16" fillId="0" borderId="48" xfId="0" applyFont="1" applyBorder="1" applyAlignment="1">
      <alignment horizontal="left" vertical="center" wrapText="1" indent="1"/>
    </xf>
    <xf numFmtId="0" fontId="10" fillId="0" borderId="55" xfId="0" applyFont="1" applyBorder="1" applyAlignment="1">
      <alignment horizontal="left" indent="1"/>
    </xf>
    <xf numFmtId="0" fontId="10" fillId="0" borderId="63" xfId="0" applyFont="1" applyBorder="1" applyAlignment="1">
      <alignment horizontal="left" indent="1"/>
    </xf>
    <xf numFmtId="0" fontId="16" fillId="0" borderId="69" xfId="0" applyFont="1" applyBorder="1" applyAlignment="1">
      <alignment horizontal="left" vertical="center" wrapText="1" indent="1"/>
    </xf>
    <xf numFmtId="0" fontId="16" fillId="0" borderId="55" xfId="0" applyFont="1" applyBorder="1" applyAlignment="1">
      <alignment horizontal="left" vertical="center" wrapText="1" indent="1"/>
    </xf>
    <xf numFmtId="39" fontId="27" fillId="3" borderId="146" xfId="0" applyNumberFormat="1" applyFont="1" applyFill="1" applyBorder="1" applyAlignment="1">
      <alignment horizontal="left" vertical="center" indent="1"/>
    </xf>
    <xf numFmtId="0" fontId="16" fillId="0" borderId="179" xfId="0" applyFont="1" applyBorder="1" applyAlignment="1">
      <alignment horizontal="left" vertical="center" wrapText="1" indent="1"/>
    </xf>
    <xf numFmtId="0" fontId="10" fillId="0" borderId="179" xfId="0" applyFont="1" applyBorder="1" applyAlignment="1">
      <alignment horizontal="left" indent="1"/>
    </xf>
    <xf numFmtId="0" fontId="10" fillId="0" borderId="180" xfId="0" applyFont="1" applyBorder="1" applyAlignment="1">
      <alignment horizontal="left" indent="1"/>
    </xf>
    <xf numFmtId="0" fontId="16" fillId="0" borderId="182" xfId="0" applyFont="1" applyBorder="1" applyAlignment="1">
      <alignment horizontal="left" vertical="center" wrapText="1" indent="1"/>
    </xf>
    <xf numFmtId="0" fontId="16" fillId="2" borderId="47" xfId="0" applyFont="1" applyFill="1" applyBorder="1" applyAlignment="1">
      <alignment horizontal="left" vertical="center" wrapText="1" indent="1"/>
    </xf>
    <xf numFmtId="0" fontId="16" fillId="0" borderId="190" xfId="0" applyFont="1" applyBorder="1" applyAlignment="1">
      <alignment horizontal="left" vertical="center" wrapText="1" indent="1"/>
    </xf>
    <xf numFmtId="0" fontId="10" fillId="0" borderId="191" xfId="0" applyFont="1" applyBorder="1" applyAlignment="1">
      <alignment horizontal="left" indent="1"/>
    </xf>
    <xf numFmtId="0" fontId="10" fillId="0" borderId="192" xfId="0" applyFont="1" applyBorder="1" applyAlignment="1">
      <alignment horizontal="left" indent="1"/>
    </xf>
    <xf numFmtId="0" fontId="16" fillId="0" borderId="107" xfId="0" applyFont="1" applyBorder="1" applyAlignment="1">
      <alignment horizontal="left" vertical="center" wrapText="1" indent="1"/>
    </xf>
    <xf numFmtId="0" fontId="16" fillId="2" borderId="193" xfId="0" applyFont="1" applyFill="1" applyBorder="1" applyAlignment="1">
      <alignment horizontal="left" vertical="center" wrapText="1" indent="1"/>
    </xf>
    <xf numFmtId="0" fontId="15" fillId="0" borderId="50" xfId="0" applyFont="1" applyBorder="1" applyAlignment="1">
      <alignment horizontal="left" vertical="center" wrapText="1" indent="1"/>
    </xf>
    <xf numFmtId="0" fontId="16" fillId="0" borderId="57" xfId="0" applyFont="1" applyBorder="1" applyAlignment="1">
      <alignment horizontal="left" vertical="center" wrapText="1" indent="1"/>
    </xf>
    <xf numFmtId="0" fontId="16" fillId="0" borderId="60" xfId="0" applyFont="1" applyBorder="1" applyAlignment="1">
      <alignment horizontal="left" vertical="center" wrapText="1" indent="1"/>
    </xf>
    <xf numFmtId="0" fontId="16" fillId="0" borderId="65" xfId="0" applyFont="1" applyBorder="1" applyAlignment="1">
      <alignment horizontal="left" vertical="center" wrapText="1" indent="1"/>
    </xf>
    <xf numFmtId="0" fontId="15" fillId="0" borderId="60" xfId="0" applyFont="1" applyBorder="1" applyAlignment="1">
      <alignment horizontal="left" vertical="center" wrapText="1" indent="1"/>
    </xf>
    <xf numFmtId="0" fontId="15" fillId="0" borderId="70" xfId="0" applyFont="1" applyBorder="1" applyAlignment="1">
      <alignment horizontal="left" vertical="center" wrapText="1" indent="1"/>
    </xf>
    <xf numFmtId="0" fontId="15" fillId="0" borderId="71" xfId="0" applyFont="1" applyBorder="1" applyAlignment="1">
      <alignment horizontal="left" vertical="center" wrapText="1" indent="1"/>
    </xf>
    <xf numFmtId="0" fontId="16" fillId="0" borderId="79" xfId="0" applyFont="1" applyBorder="1" applyAlignment="1">
      <alignment horizontal="left" vertical="center" wrapText="1" indent="1"/>
    </xf>
    <xf numFmtId="0" fontId="15" fillId="0" borderId="57" xfId="0" applyFont="1" applyBorder="1" applyAlignment="1">
      <alignment horizontal="left" vertical="center" wrapText="1" indent="1"/>
    </xf>
    <xf numFmtId="0" fontId="15" fillId="0" borderId="79" xfId="0" applyFont="1" applyBorder="1" applyAlignment="1">
      <alignment horizontal="left" vertical="center" wrapText="1" indent="1"/>
    </xf>
    <xf numFmtId="0" fontId="15" fillId="0" borderId="81" xfId="0" applyFont="1" applyBorder="1" applyAlignment="1">
      <alignment horizontal="left" vertical="center" wrapText="1" indent="1"/>
    </xf>
    <xf numFmtId="0" fontId="15" fillId="0" borderId="95" xfId="0" applyFont="1" applyBorder="1" applyAlignment="1">
      <alignment horizontal="left" vertical="center" wrapText="1" indent="1"/>
    </xf>
    <xf numFmtId="0" fontId="15" fillId="12" borderId="98" xfId="0" applyFont="1" applyFill="1" applyBorder="1" applyAlignment="1">
      <alignment horizontal="left" vertical="center" wrapText="1" indent="1"/>
    </xf>
    <xf numFmtId="0" fontId="15" fillId="0" borderId="65" xfId="0" applyFont="1" applyBorder="1" applyAlignment="1">
      <alignment horizontal="left" vertical="center" wrapText="1" indent="1"/>
    </xf>
    <xf numFmtId="0" fontId="16" fillId="12" borderId="57" xfId="0" applyFont="1" applyFill="1" applyBorder="1" applyAlignment="1">
      <alignment horizontal="left" vertical="center" wrapText="1" indent="1"/>
    </xf>
    <xf numFmtId="0" fontId="16" fillId="12" borderId="110" xfId="0" applyFont="1" applyFill="1" applyBorder="1" applyAlignment="1">
      <alignment horizontal="left" vertical="center" wrapText="1" indent="1"/>
    </xf>
    <xf numFmtId="0" fontId="15" fillId="12" borderId="115" xfId="0" applyFont="1" applyFill="1" applyBorder="1" applyAlignment="1">
      <alignment horizontal="left" vertical="center" wrapText="1" indent="1"/>
    </xf>
    <xf numFmtId="0" fontId="15" fillId="12" borderId="60" xfId="0" applyFont="1" applyFill="1" applyBorder="1" applyAlignment="1">
      <alignment horizontal="left" vertical="center" wrapText="1" indent="1"/>
    </xf>
    <xf numFmtId="0" fontId="16" fillId="2" borderId="57" xfId="0" applyFont="1" applyFill="1" applyBorder="1" applyAlignment="1">
      <alignment horizontal="left" vertical="center" wrapText="1" indent="1"/>
    </xf>
    <xf numFmtId="0" fontId="15" fillId="12" borderId="57" xfId="0" applyFont="1" applyFill="1" applyBorder="1" applyAlignment="1">
      <alignment horizontal="left" vertical="center" wrapText="1" indent="1"/>
    </xf>
    <xf numFmtId="0" fontId="23" fillId="12" borderId="131" xfId="0" applyFont="1" applyFill="1" applyBorder="1" applyAlignment="1">
      <alignment horizontal="left" vertical="center" wrapText="1" indent="1"/>
    </xf>
    <xf numFmtId="0" fontId="24" fillId="0" borderId="131" xfId="0" applyFont="1" applyBorder="1" applyAlignment="1">
      <alignment horizontal="left" vertical="center" wrapText="1" indent="1"/>
    </xf>
    <xf numFmtId="0" fontId="26" fillId="0" borderId="131" xfId="0" applyFont="1" applyBorder="1" applyAlignment="1">
      <alignment horizontal="left" vertical="center" wrapText="1" indent="1"/>
    </xf>
    <xf numFmtId="0" fontId="16" fillId="0" borderId="54" xfId="0" applyFont="1" applyBorder="1" applyAlignment="1">
      <alignment horizontal="left" vertical="center" wrapText="1" indent="1"/>
    </xf>
    <xf numFmtId="0" fontId="15" fillId="0" borderId="131" xfId="0" applyFont="1" applyBorder="1" applyAlignment="1">
      <alignment horizontal="left" vertical="center" wrapText="1" indent="1"/>
    </xf>
    <xf numFmtId="0" fontId="15" fillId="0" borderId="54" xfId="0" applyFont="1" applyBorder="1" applyAlignment="1">
      <alignment horizontal="left" vertical="center" wrapText="1" indent="1"/>
    </xf>
    <xf numFmtId="0" fontId="16" fillId="0" borderId="96" xfId="0" applyFont="1" applyBorder="1" applyAlignment="1">
      <alignment horizontal="left" vertical="center" wrapText="1" indent="1"/>
    </xf>
    <xf numFmtId="0" fontId="16" fillId="0" borderId="155" xfId="0" applyFont="1" applyBorder="1" applyAlignment="1">
      <alignment horizontal="left" vertical="center" wrapText="1" indent="1"/>
    </xf>
    <xf numFmtId="0" fontId="16" fillId="0" borderId="131" xfId="0" applyFont="1" applyBorder="1" applyAlignment="1">
      <alignment horizontal="left" vertical="center" wrapText="1" indent="1"/>
    </xf>
    <xf numFmtId="0" fontId="16" fillId="12" borderId="65" xfId="0" applyFont="1" applyFill="1" applyBorder="1" applyAlignment="1">
      <alignment horizontal="left" vertical="center" wrapText="1" indent="1"/>
    </xf>
    <xf numFmtId="0" fontId="16" fillId="0" borderId="62" xfId="0" applyFont="1" applyBorder="1" applyAlignment="1">
      <alignment horizontal="left" vertical="center" wrapText="1" indent="1"/>
    </xf>
    <xf numFmtId="0" fontId="24" fillId="12" borderId="57" xfId="0" applyFont="1" applyFill="1" applyBorder="1" applyAlignment="1">
      <alignment horizontal="left" vertical="center" wrapText="1" indent="1"/>
    </xf>
    <xf numFmtId="0" fontId="15" fillId="12" borderId="110" xfId="0" applyFont="1" applyFill="1" applyBorder="1" applyAlignment="1">
      <alignment horizontal="left" vertical="center" wrapText="1" indent="1"/>
    </xf>
    <xf numFmtId="0" fontId="15" fillId="0" borderId="119" xfId="0" applyFont="1" applyBorder="1" applyAlignment="1">
      <alignment horizontal="left" vertical="center" wrapText="1" indent="1"/>
    </xf>
    <xf numFmtId="0" fontId="16" fillId="12" borderId="166" xfId="0" applyFont="1" applyFill="1" applyBorder="1" applyAlignment="1">
      <alignment horizontal="left" vertical="center" wrapText="1" indent="1"/>
    </xf>
    <xf numFmtId="0" fontId="15" fillId="12" borderId="107" xfId="0" applyFont="1" applyFill="1" applyBorder="1" applyAlignment="1">
      <alignment horizontal="left" vertical="center" wrapText="1" indent="1"/>
    </xf>
    <xf numFmtId="0" fontId="16" fillId="0" borderId="172" xfId="0" applyFont="1" applyBorder="1" applyAlignment="1">
      <alignment horizontal="left" vertical="center" wrapText="1" indent="1"/>
    </xf>
    <xf numFmtId="0" fontId="15" fillId="0" borderId="107" xfId="0" applyFont="1" applyBorder="1" applyAlignment="1">
      <alignment horizontal="left" vertical="center" wrapText="1" indent="1"/>
    </xf>
    <xf numFmtId="0" fontId="16" fillId="12" borderId="131" xfId="0" applyFont="1" applyFill="1" applyBorder="1" applyAlignment="1">
      <alignment horizontal="left" vertical="center" wrapText="1" indent="1"/>
    </xf>
    <xf numFmtId="0" fontId="16" fillId="12" borderId="174" xfId="0" applyFont="1" applyFill="1" applyBorder="1" applyAlignment="1">
      <alignment horizontal="left" vertical="center" wrapText="1" indent="1"/>
    </xf>
    <xf numFmtId="0" fontId="23" fillId="0" borderId="60" xfId="0" applyFont="1" applyBorder="1" applyAlignment="1">
      <alignment horizontal="left" vertical="center" wrapText="1" indent="1"/>
    </xf>
    <xf numFmtId="0" fontId="24" fillId="0" borderId="57" xfId="0" applyFont="1" applyBorder="1" applyAlignment="1">
      <alignment horizontal="left" vertical="center" wrapText="1" indent="1"/>
    </xf>
    <xf numFmtId="0" fontId="16" fillId="0" borderId="136" xfId="0" applyFont="1" applyBorder="1" applyAlignment="1">
      <alignment horizontal="left" vertical="center" wrapText="1" indent="1"/>
    </xf>
    <xf numFmtId="0" fontId="15" fillId="12" borderId="178" xfId="0" applyFont="1" applyFill="1" applyBorder="1" applyAlignment="1">
      <alignment horizontal="left" vertical="center" wrapText="1" indent="1"/>
    </xf>
    <xf numFmtId="0" fontId="16" fillId="12" borderId="98" xfId="0" applyFont="1" applyFill="1" applyBorder="1" applyAlignment="1">
      <alignment horizontal="left" vertical="center" wrapText="1" indent="1"/>
    </xf>
    <xf numFmtId="0" fontId="15" fillId="2" borderId="70" xfId="0" applyFont="1" applyFill="1" applyBorder="1" applyAlignment="1">
      <alignment horizontal="left" vertical="center" wrapText="1" indent="1"/>
    </xf>
    <xf numFmtId="0" fontId="15" fillId="12" borderId="79" xfId="0" applyFont="1" applyFill="1" applyBorder="1" applyAlignment="1">
      <alignment horizontal="left" vertical="center" wrapText="1" indent="1"/>
    </xf>
    <xf numFmtId="0" fontId="16" fillId="12" borderId="175" xfId="0" applyFont="1" applyFill="1" applyBorder="1" applyAlignment="1">
      <alignment horizontal="left" vertical="center" wrapText="1" indent="1"/>
    </xf>
    <xf numFmtId="0" fontId="15" fillId="12" borderId="70" xfId="0" applyFont="1" applyFill="1" applyBorder="1" applyAlignment="1">
      <alignment horizontal="left" vertical="center" wrapText="1" indent="1"/>
    </xf>
    <xf numFmtId="0" fontId="15" fillId="0" borderId="60" xfId="0" applyFont="1" applyBorder="1" applyAlignment="1">
      <alignment horizontal="left" vertical="center" indent="1"/>
    </xf>
    <xf numFmtId="0" fontId="15" fillId="12" borderId="165" xfId="0" applyFont="1" applyFill="1" applyBorder="1" applyAlignment="1">
      <alignment horizontal="left" vertical="center" wrapText="1" indent="1"/>
    </xf>
    <xf numFmtId="0" fontId="16" fillId="2" borderId="79" xfId="0" applyFont="1" applyFill="1" applyBorder="1" applyAlignment="1">
      <alignment horizontal="left" vertical="center" wrapText="1" indent="1"/>
    </xf>
    <xf numFmtId="0" fontId="15" fillId="12" borderId="99" xfId="0" applyFont="1" applyFill="1" applyBorder="1" applyAlignment="1">
      <alignment horizontal="left" vertical="center" wrapText="1" indent="1"/>
    </xf>
    <xf numFmtId="0" fontId="16" fillId="0" borderId="71" xfId="0" applyFont="1" applyBorder="1" applyAlignment="1">
      <alignment horizontal="left" vertical="center" wrapText="1" indent="1"/>
    </xf>
    <xf numFmtId="0" fontId="15" fillId="0" borderId="106" xfId="0" applyFont="1" applyBorder="1" applyAlignment="1">
      <alignment horizontal="left" vertical="center" wrapText="1" indent="1"/>
    </xf>
    <xf numFmtId="0" fontId="36" fillId="12" borderId="65" xfId="0" applyFont="1" applyFill="1" applyBorder="1" applyAlignment="1">
      <alignment horizontal="left" vertical="center" wrapText="1" indent="1"/>
    </xf>
    <xf numFmtId="0" fontId="16" fillId="0" borderId="159" xfId="0" applyFont="1" applyBorder="1" applyAlignment="1">
      <alignment horizontal="left" vertical="center" wrapText="1" indent="1"/>
    </xf>
    <xf numFmtId="0" fontId="15" fillId="0" borderId="159" xfId="0" applyFont="1" applyBorder="1" applyAlignment="1">
      <alignment horizontal="left" vertical="center" wrapText="1" indent="1"/>
    </xf>
    <xf numFmtId="0" fontId="38" fillId="0" borderId="197" xfId="0" applyFont="1" applyBorder="1" applyAlignment="1">
      <alignment horizontal="left" wrapText="1" indent="1"/>
    </xf>
    <xf numFmtId="0" fontId="41" fillId="0" borderId="108" xfId="0" applyFont="1" applyBorder="1" applyAlignment="1">
      <alignment horizontal="left" wrapText="1" indent="1"/>
    </xf>
    <xf numFmtId="0" fontId="15" fillId="13" borderId="99" xfId="0" applyFont="1" applyFill="1" applyBorder="1" applyAlignment="1">
      <alignment horizontal="left" vertical="center" wrapText="1" indent="1"/>
    </xf>
    <xf numFmtId="0" fontId="16" fillId="13" borderId="99" xfId="0" applyFont="1" applyFill="1" applyBorder="1" applyAlignment="1">
      <alignment horizontal="left" vertical="center" wrapText="1" indent="1"/>
    </xf>
    <xf numFmtId="0" fontId="15" fillId="13" borderId="57" xfId="0" applyFont="1" applyFill="1" applyBorder="1" applyAlignment="1">
      <alignment horizontal="left" vertical="center" wrapText="1" indent="1"/>
    </xf>
    <xf numFmtId="0" fontId="16" fillId="0" borderId="70" xfId="0" applyFont="1" applyBorder="1" applyAlignment="1">
      <alignment horizontal="left" vertical="center" wrapText="1" indent="1"/>
    </xf>
    <xf numFmtId="0" fontId="15" fillId="0" borderId="110" xfId="0" applyFont="1" applyBorder="1" applyAlignment="1">
      <alignment horizontal="left" vertical="center" wrapText="1"/>
    </xf>
    <xf numFmtId="0" fontId="16" fillId="0" borderId="168" xfId="0" applyFont="1" applyBorder="1" applyAlignment="1">
      <alignment horizontal="center" vertical="center" wrapText="1"/>
    </xf>
    <xf numFmtId="0" fontId="16" fillId="0" borderId="99" xfId="0" applyFont="1" applyBorder="1" applyAlignment="1">
      <alignment horizontal="center" vertical="center" wrapText="1"/>
    </xf>
    <xf numFmtId="0" fontId="15" fillId="0" borderId="188" xfId="0" applyFont="1" applyBorder="1" applyAlignment="1">
      <alignment horizontal="left" vertical="center" wrapText="1" indent="1"/>
    </xf>
    <xf numFmtId="0" fontId="15" fillId="0" borderId="188" xfId="0" applyFont="1" applyBorder="1" applyAlignment="1">
      <alignment horizontal="left" vertical="center" wrapText="1"/>
    </xf>
    <xf numFmtId="49" fontId="15" fillId="0" borderId="207" xfId="0" applyNumberFormat="1" applyFont="1" applyBorder="1" applyAlignment="1">
      <alignment horizontal="center" vertical="center" wrapText="1"/>
    </xf>
    <xf numFmtId="0" fontId="15" fillId="0" borderId="207" xfId="0" applyFont="1" applyBorder="1" applyAlignment="1">
      <alignment horizontal="left" vertical="center" wrapText="1"/>
    </xf>
    <xf numFmtId="0" fontId="17" fillId="0" borderId="188" xfId="0" applyFont="1" applyBorder="1" applyAlignment="1">
      <alignment horizontal="center" vertical="center" wrapText="1"/>
    </xf>
    <xf numFmtId="0" fontId="16" fillId="0" borderId="175" xfId="0" applyFont="1" applyBorder="1" applyAlignment="1">
      <alignment horizontal="left" vertical="center" wrapText="1" indent="1"/>
    </xf>
    <xf numFmtId="0" fontId="16" fillId="0" borderId="175" xfId="0" applyFont="1" applyBorder="1" applyAlignment="1">
      <alignment horizontal="left" vertical="center" wrapText="1"/>
    </xf>
    <xf numFmtId="0" fontId="17" fillId="0" borderId="175" xfId="0" applyFont="1" applyBorder="1" applyAlignment="1">
      <alignment horizontal="center" vertical="center" wrapText="1"/>
    </xf>
    <xf numFmtId="0" fontId="16" fillId="0" borderId="282" xfId="0" applyFont="1" applyBorder="1" applyAlignment="1">
      <alignment horizontal="left" vertical="center" wrapText="1" indent="1"/>
    </xf>
    <xf numFmtId="0" fontId="16" fillId="0" borderId="282" xfId="0" applyFont="1" applyBorder="1" applyAlignment="1">
      <alignment horizontal="left" vertical="center" wrapText="1"/>
    </xf>
    <xf numFmtId="0" fontId="17" fillId="0" borderId="282" xfId="0" applyFont="1" applyBorder="1" applyAlignment="1">
      <alignment horizontal="center" vertical="center" wrapText="1"/>
    </xf>
    <xf numFmtId="0" fontId="15" fillId="0" borderId="282" xfId="0" applyFont="1" applyBorder="1" applyAlignment="1">
      <alignment horizontal="left" vertical="center" wrapText="1" indent="1"/>
    </xf>
    <xf numFmtId="0" fontId="15" fillId="0" borderId="282" xfId="0" applyFont="1" applyBorder="1" applyAlignment="1">
      <alignment horizontal="left" vertical="center" wrapText="1"/>
    </xf>
    <xf numFmtId="49" fontId="15" fillId="0" borderId="282" xfId="0" applyNumberFormat="1" applyFont="1" applyBorder="1" applyAlignment="1">
      <alignment horizontal="center" vertical="center" wrapText="1"/>
    </xf>
    <xf numFmtId="0" fontId="18" fillId="12" borderId="143" xfId="0" applyFont="1" applyFill="1" applyBorder="1" applyAlignment="1">
      <alignment horizontal="center" vertical="center"/>
    </xf>
    <xf numFmtId="0" fontId="18" fillId="0" borderId="144" xfId="0" applyFont="1" applyBorder="1" applyAlignment="1">
      <alignment horizontal="center" vertical="center"/>
    </xf>
    <xf numFmtId="0" fontId="18" fillId="12" borderId="144" xfId="0" applyFont="1" applyFill="1" applyBorder="1" applyAlignment="1">
      <alignment horizontal="center" vertical="center"/>
    </xf>
    <xf numFmtId="0" fontId="16" fillId="12" borderId="99" xfId="0" applyFont="1" applyFill="1" applyBorder="1" applyAlignment="1">
      <alignment horizontal="center" vertical="center" wrapText="1"/>
    </xf>
    <xf numFmtId="0" fontId="16" fillId="2" borderId="168" xfId="0" applyFont="1" applyFill="1" applyBorder="1" applyAlignment="1">
      <alignment horizontal="center" vertical="center" wrapText="1"/>
    </xf>
    <xf numFmtId="0" fontId="16" fillId="12" borderId="168" xfId="0" applyFont="1" applyFill="1" applyBorder="1" applyAlignment="1">
      <alignment horizontal="center" vertical="center" wrapText="1"/>
    </xf>
    <xf numFmtId="0" fontId="16" fillId="0" borderId="98" xfId="0" applyFont="1" applyBorder="1" applyAlignment="1">
      <alignment horizontal="left" vertical="center" wrapText="1"/>
    </xf>
    <xf numFmtId="0" fontId="17" fillId="0" borderId="98" xfId="0" applyFont="1" applyBorder="1" applyAlignment="1">
      <alignment horizontal="center" vertical="center" wrapText="1"/>
    </xf>
    <xf numFmtId="0" fontId="15" fillId="12" borderId="282" xfId="0" applyFont="1" applyFill="1" applyBorder="1" applyAlignment="1">
      <alignment horizontal="left" vertical="center" wrapText="1" indent="1"/>
    </xf>
    <xf numFmtId="0" fontId="15" fillId="12" borderId="282" xfId="0" applyFont="1" applyFill="1" applyBorder="1" applyAlignment="1">
      <alignment horizontal="left" vertical="center" wrapText="1"/>
    </xf>
    <xf numFmtId="49" fontId="15" fillId="12" borderId="282" xfId="0" applyNumberFormat="1" applyFont="1" applyFill="1" applyBorder="1" applyAlignment="1">
      <alignment horizontal="center" vertical="center" wrapText="1"/>
    </xf>
    <xf numFmtId="0" fontId="17" fillId="12" borderId="282" xfId="0" applyFont="1" applyFill="1" applyBorder="1" applyAlignment="1">
      <alignment horizontal="center" vertical="center" wrapText="1"/>
    </xf>
    <xf numFmtId="0" fontId="16" fillId="2" borderId="282" xfId="0" applyFont="1" applyFill="1" applyBorder="1" applyAlignment="1">
      <alignment horizontal="left" vertical="center" wrapText="1" indent="1"/>
    </xf>
    <xf numFmtId="0" fontId="16" fillId="2" borderId="282" xfId="0" applyFont="1" applyFill="1" applyBorder="1" applyAlignment="1">
      <alignment horizontal="left" vertical="center" wrapText="1"/>
    </xf>
    <xf numFmtId="0" fontId="17" fillId="2" borderId="282" xfId="0" applyFont="1" applyFill="1" applyBorder="1" applyAlignment="1">
      <alignment horizontal="center" vertical="center" wrapText="1"/>
    </xf>
    <xf numFmtId="0" fontId="16" fillId="0" borderId="110" xfId="0" applyFont="1" applyBorder="1" applyAlignment="1">
      <alignment horizontal="left" vertical="center" wrapText="1" indent="1"/>
    </xf>
    <xf numFmtId="0" fontId="16" fillId="0" borderId="110" xfId="0" applyFont="1" applyBorder="1" applyAlignment="1">
      <alignment horizontal="left" vertical="center" wrapText="1"/>
    </xf>
    <xf numFmtId="0" fontId="17" fillId="0" borderId="110" xfId="0" applyFont="1" applyBorder="1" applyAlignment="1">
      <alignment horizontal="center" vertical="center" wrapText="1"/>
    </xf>
    <xf numFmtId="0" fontId="15" fillId="12" borderId="188" xfId="0" applyFont="1" applyFill="1" applyBorder="1" applyAlignment="1">
      <alignment horizontal="left" vertical="center" wrapText="1" indent="1"/>
    </xf>
    <xf numFmtId="0" fontId="15" fillId="12" borderId="188" xfId="0" applyFont="1" applyFill="1" applyBorder="1" applyAlignment="1">
      <alignment horizontal="left" vertical="center" wrapText="1"/>
    </xf>
    <xf numFmtId="49" fontId="23" fillId="12" borderId="110" xfId="0" applyNumberFormat="1" applyFont="1" applyFill="1" applyBorder="1" applyAlignment="1">
      <alignment horizontal="center" vertical="center" wrapText="1"/>
    </xf>
    <xf numFmtId="0" fontId="23" fillId="12" borderId="110" xfId="0" applyFont="1" applyFill="1" applyBorder="1" applyAlignment="1">
      <alignment vertical="center" wrapText="1"/>
    </xf>
    <xf numFmtId="0" fontId="17" fillId="12" borderId="188" xfId="0" applyFont="1" applyFill="1" applyBorder="1" applyAlignment="1">
      <alignment horizontal="center" vertical="center" wrapText="1"/>
    </xf>
    <xf numFmtId="164" fontId="17" fillId="12" borderId="188" xfId="0" applyNumberFormat="1" applyFont="1" applyFill="1" applyBorder="1" applyAlignment="1">
      <alignment vertical="center"/>
    </xf>
    <xf numFmtId="164" fontId="19" fillId="12" borderId="188" xfId="0" applyNumberFormat="1" applyFont="1" applyFill="1" applyBorder="1" applyAlignment="1">
      <alignment vertical="center"/>
    </xf>
    <xf numFmtId="0" fontId="16" fillId="2" borderId="283" xfId="0" applyFont="1" applyFill="1" applyBorder="1" applyAlignment="1">
      <alignment horizontal="left" vertical="center" wrapText="1" indent="1"/>
    </xf>
    <xf numFmtId="0" fontId="16" fillId="2" borderId="283" xfId="0" applyFont="1" applyFill="1" applyBorder="1" applyAlignment="1">
      <alignment horizontal="left" vertical="center" wrapText="1"/>
    </xf>
    <xf numFmtId="0" fontId="17" fillId="2" borderId="283" xfId="0" applyFont="1" applyFill="1" applyBorder="1" applyAlignment="1">
      <alignment horizontal="center" vertical="center" wrapText="1"/>
    </xf>
    <xf numFmtId="0" fontId="16" fillId="2" borderId="283" xfId="0" applyFont="1" applyFill="1" applyBorder="1" applyAlignment="1">
      <alignment horizontal="center" vertical="center" wrapText="1"/>
    </xf>
    <xf numFmtId="164" fontId="17" fillId="2" borderId="283" xfId="0" applyNumberFormat="1" applyFont="1" applyFill="1" applyBorder="1" applyAlignment="1">
      <alignment vertical="center"/>
    </xf>
    <xf numFmtId="164" fontId="19" fillId="0" borderId="283" xfId="0" applyNumberFormat="1" applyFont="1" applyBorder="1" applyAlignment="1">
      <alignment vertical="center"/>
    </xf>
    <xf numFmtId="0" fontId="20" fillId="0" borderId="164" xfId="0" applyFont="1" applyBorder="1" applyAlignment="1">
      <alignment horizontal="center" vertical="center"/>
    </xf>
    <xf numFmtId="0" fontId="16" fillId="0" borderId="110" xfId="0" applyFont="1" applyBorder="1" applyAlignment="1">
      <alignment horizontal="center" vertical="center" wrapText="1"/>
    </xf>
    <xf numFmtId="164" fontId="17" fillId="0" borderId="110" xfId="0" applyNumberFormat="1" applyFont="1" applyBorder="1" applyAlignment="1">
      <alignment vertical="center"/>
    </xf>
    <xf numFmtId="164" fontId="19" fillId="0" borderId="110" xfId="0" applyNumberFormat="1" applyFont="1" applyBorder="1" applyAlignment="1">
      <alignment vertical="center"/>
    </xf>
    <xf numFmtId="0" fontId="20" fillId="12" borderId="284" xfId="0" applyFont="1" applyFill="1" applyBorder="1" applyAlignment="1">
      <alignment horizontal="center" vertical="center"/>
    </xf>
    <xf numFmtId="0" fontId="16" fillId="12" borderId="285" xfId="0" applyFont="1" applyFill="1" applyBorder="1" applyAlignment="1">
      <alignment horizontal="left" vertical="center" wrapText="1" indent="1"/>
    </xf>
    <xf numFmtId="0" fontId="16" fillId="12" borderId="285" xfId="0" applyFont="1" applyFill="1" applyBorder="1" applyAlignment="1">
      <alignment horizontal="left" vertical="center" wrapText="1"/>
    </xf>
    <xf numFmtId="0" fontId="17" fillId="12" borderId="285" xfId="0" applyFont="1" applyFill="1" applyBorder="1" applyAlignment="1">
      <alignment horizontal="center" vertical="center" wrapText="1"/>
    </xf>
    <xf numFmtId="0" fontId="16" fillId="12" borderId="285" xfId="0" applyFont="1" applyFill="1" applyBorder="1" applyAlignment="1">
      <alignment horizontal="center" vertical="center" wrapText="1"/>
    </xf>
    <xf numFmtId="164" fontId="17" fillId="12" borderId="285" xfId="0" applyNumberFormat="1" applyFont="1" applyFill="1" applyBorder="1" applyAlignment="1">
      <alignment vertical="center"/>
    </xf>
    <xf numFmtId="164" fontId="19" fillId="12" borderId="285" xfId="0" applyNumberFormat="1" applyFont="1" applyFill="1" applyBorder="1" applyAlignment="1">
      <alignment vertical="center"/>
    </xf>
    <xf numFmtId="0" fontId="20" fillId="0" borderId="286" xfId="0" applyFont="1" applyBorder="1" applyAlignment="1">
      <alignment horizontal="center" vertical="center"/>
    </xf>
    <xf numFmtId="0" fontId="16" fillId="0" borderId="287" xfId="0" applyFont="1" applyBorder="1" applyAlignment="1">
      <alignment horizontal="left" vertical="center" wrapText="1" indent="1"/>
    </xf>
    <xf numFmtId="0" fontId="16" fillId="0" borderId="287" xfId="0" applyFont="1" applyBorder="1" applyAlignment="1">
      <alignment horizontal="left" vertical="center" wrapText="1"/>
    </xf>
    <xf numFmtId="0" fontId="16" fillId="0" borderId="288" xfId="0" applyFont="1" applyBorder="1" applyAlignment="1">
      <alignment horizontal="left" vertical="center" wrapText="1"/>
    </xf>
    <xf numFmtId="0" fontId="18" fillId="12" borderId="289" xfId="0" applyFont="1" applyFill="1" applyBorder="1" applyAlignment="1">
      <alignment horizontal="center" vertical="center"/>
    </xf>
    <xf numFmtId="0" fontId="15" fillId="12" borderId="290" xfId="0" applyFont="1" applyFill="1" applyBorder="1" applyAlignment="1">
      <alignment horizontal="left" vertical="center" wrapText="1"/>
    </xf>
    <xf numFmtId="0" fontId="18" fillId="2" borderId="289" xfId="0" applyFont="1" applyFill="1" applyBorder="1" applyAlignment="1">
      <alignment horizontal="center" vertical="center"/>
    </xf>
    <xf numFmtId="0" fontId="16" fillId="2" borderId="290" xfId="0" applyFont="1" applyFill="1" applyBorder="1" applyAlignment="1">
      <alignment horizontal="left" vertical="center" wrapText="1"/>
    </xf>
    <xf numFmtId="0" fontId="18" fillId="0" borderId="164" xfId="0" applyFont="1" applyBorder="1" applyAlignment="1">
      <alignment horizontal="center" vertical="center"/>
    </xf>
    <xf numFmtId="0" fontId="15" fillId="0" borderId="110" xfId="0" applyFont="1" applyBorder="1" applyAlignment="1">
      <alignment horizontal="left" vertical="center" wrapText="1" indent="1"/>
    </xf>
    <xf numFmtId="0" fontId="15" fillId="0" borderId="166" xfId="0" applyFont="1" applyBorder="1" applyAlignment="1">
      <alignment horizontal="left" vertical="center" wrapText="1"/>
    </xf>
    <xf numFmtId="49" fontId="15" fillId="0" borderId="173" xfId="0" applyNumberFormat="1" applyFont="1" applyBorder="1" applyAlignment="1">
      <alignment horizontal="center" vertical="center" wrapText="1"/>
    </xf>
    <xf numFmtId="0" fontId="15" fillId="0" borderId="173" xfId="0" applyFont="1" applyBorder="1" applyAlignment="1">
      <alignment horizontal="left" vertical="center" wrapText="1"/>
    </xf>
    <xf numFmtId="0" fontId="17" fillId="0" borderId="99" xfId="0" applyFont="1" applyBorder="1" applyAlignment="1">
      <alignment horizontal="center" vertical="center" wrapText="1"/>
    </xf>
    <xf numFmtId="49" fontId="16" fillId="0" borderId="110" xfId="0" applyNumberFormat="1" applyFont="1" applyBorder="1" applyAlignment="1">
      <alignment horizontal="center" vertical="center"/>
    </xf>
    <xf numFmtId="0" fontId="20" fillId="0" borderId="97" xfId="0" applyFont="1" applyBorder="1" applyAlignment="1">
      <alignment horizontal="center" vertical="center"/>
    </xf>
    <xf numFmtId="0" fontId="16" fillId="0" borderId="98" xfId="0" applyFont="1" applyBorder="1" applyAlignment="1">
      <alignment horizontal="center" vertical="center" wrapText="1"/>
    </xf>
    <xf numFmtId="49" fontId="16" fillId="0" borderId="98" xfId="0" applyNumberFormat="1" applyFont="1" applyBorder="1" applyAlignment="1">
      <alignment horizontal="center" vertical="center"/>
    </xf>
    <xf numFmtId="0" fontId="20" fillId="0" borderId="291" xfId="0" applyFont="1" applyBorder="1" applyAlignment="1">
      <alignment horizontal="center" vertical="center"/>
    </xf>
    <xf numFmtId="0" fontId="16" fillId="12" borderId="283" xfId="0" applyFont="1" applyFill="1" applyBorder="1" applyAlignment="1">
      <alignment horizontal="left" vertical="center" wrapText="1" indent="1"/>
    </xf>
    <xf numFmtId="0" fontId="16" fillId="12" borderId="283" xfId="0" applyFont="1" applyFill="1" applyBorder="1" applyAlignment="1">
      <alignment horizontal="left" vertical="center" wrapText="1"/>
    </xf>
    <xf numFmtId="0" fontId="17" fillId="12" borderId="283" xfId="0" applyFont="1" applyFill="1" applyBorder="1" applyAlignment="1">
      <alignment horizontal="center" vertical="center" wrapText="1"/>
    </xf>
    <xf numFmtId="0" fontId="16" fillId="12" borderId="283" xfId="0" applyFont="1" applyFill="1" applyBorder="1" applyAlignment="1">
      <alignment horizontal="center" vertical="center" wrapText="1"/>
    </xf>
    <xf numFmtId="164" fontId="17" fillId="12" borderId="283" xfId="0" applyNumberFormat="1" applyFont="1" applyFill="1" applyBorder="1" applyAlignment="1">
      <alignment vertical="center"/>
    </xf>
    <xf numFmtId="164" fontId="17" fillId="0" borderId="283" xfId="0" applyNumberFormat="1" applyFont="1" applyBorder="1" applyAlignment="1">
      <alignment vertical="center"/>
    </xf>
    <xf numFmtId="0" fontId="16" fillId="0" borderId="283" xfId="0" applyFont="1" applyBorder="1" applyAlignment="1">
      <alignment horizontal="center" vertical="center" wrapText="1"/>
    </xf>
    <xf numFmtId="49" fontId="16" fillId="0" borderId="283" xfId="0" applyNumberFormat="1" applyFont="1" applyBorder="1" applyAlignment="1">
      <alignment horizontal="center" vertical="center"/>
    </xf>
    <xf numFmtId="0" fontId="16" fillId="0" borderId="167" xfId="0" applyFont="1" applyBorder="1" applyAlignment="1">
      <alignment horizontal="left" vertical="center" wrapText="1" indent="1"/>
    </xf>
    <xf numFmtId="0" fontId="15" fillId="12" borderId="167" xfId="0" applyFont="1" applyFill="1" applyBorder="1" applyAlignment="1">
      <alignment horizontal="left" vertical="center" wrapText="1" indent="1"/>
    </xf>
    <xf numFmtId="0" fontId="16" fillId="0" borderId="188" xfId="0" applyFont="1" applyBorder="1" applyAlignment="1">
      <alignment horizontal="left" vertical="center" wrapText="1"/>
    </xf>
    <xf numFmtId="0" fontId="16" fillId="12" borderId="282" xfId="0" applyFont="1" applyFill="1" applyBorder="1" applyAlignment="1">
      <alignment horizontal="left" vertical="center" wrapText="1"/>
    </xf>
    <xf numFmtId="49" fontId="23" fillId="12" borderId="282" xfId="0" applyNumberFormat="1" applyFont="1" applyFill="1" applyBorder="1" applyAlignment="1">
      <alignment horizontal="center" wrapText="1"/>
    </xf>
    <xf numFmtId="0" fontId="23" fillId="12" borderId="282" xfId="0" applyFont="1" applyFill="1" applyBorder="1" applyAlignment="1">
      <alignment wrapText="1"/>
    </xf>
    <xf numFmtId="0" fontId="20" fillId="0" borderId="143" xfId="0" applyFont="1" applyBorder="1" applyAlignment="1">
      <alignment horizontal="center" vertical="center"/>
    </xf>
    <xf numFmtId="164" fontId="17" fillId="0" borderId="168" xfId="0" applyNumberFormat="1" applyFont="1" applyBorder="1" applyAlignment="1">
      <alignment vertical="center"/>
    </xf>
    <xf numFmtId="164" fontId="17" fillId="0" borderId="99" xfId="0" applyNumberFormat="1" applyFont="1" applyBorder="1" applyAlignment="1">
      <alignment vertical="center"/>
    </xf>
    <xf numFmtId="164" fontId="17" fillId="12" borderId="99" xfId="0" applyNumberFormat="1" applyFont="1" applyFill="1" applyBorder="1" applyAlignment="1">
      <alignment vertical="center"/>
    </xf>
    <xf numFmtId="0" fontId="16" fillId="0" borderId="188" xfId="0" applyFont="1" applyBorder="1" applyAlignment="1">
      <alignment horizontal="center" vertical="center" wrapText="1"/>
    </xf>
    <xf numFmtId="0" fontId="16" fillId="0" borderId="175" xfId="0" applyFont="1" applyBorder="1" applyAlignment="1">
      <alignment horizontal="center" vertical="center" wrapText="1"/>
    </xf>
    <xf numFmtId="0" fontId="16" fillId="0" borderId="282" xfId="0" applyFont="1" applyBorder="1" applyAlignment="1">
      <alignment horizontal="center" vertical="center" wrapText="1"/>
    </xf>
    <xf numFmtId="49" fontId="23" fillId="0" borderId="282" xfId="0" applyNumberFormat="1" applyFont="1" applyBorder="1" applyAlignment="1">
      <alignment horizontal="center" wrapText="1"/>
    </xf>
    <xf numFmtId="0" fontId="23" fillId="0" borderId="282" xfId="0" applyFont="1" applyBorder="1" applyAlignment="1">
      <alignment wrapText="1"/>
    </xf>
    <xf numFmtId="0" fontId="16" fillId="12" borderId="282" xfId="0" applyFont="1" applyFill="1" applyBorder="1" applyAlignment="1">
      <alignment horizontal="left" vertical="center" wrapText="1" indent="1"/>
    </xf>
    <xf numFmtId="0" fontId="16" fillId="12" borderId="282" xfId="0" applyFont="1" applyFill="1" applyBorder="1" applyAlignment="1">
      <alignment horizontal="center" vertical="center" wrapText="1"/>
    </xf>
    <xf numFmtId="0" fontId="15" fillId="12" borderId="163" xfId="0" applyFont="1" applyFill="1" applyBorder="1" applyAlignment="1">
      <alignment horizontal="left" vertical="center" wrapText="1" indent="1"/>
    </xf>
    <xf numFmtId="0" fontId="15" fillId="12" borderId="163" xfId="0" applyFont="1" applyFill="1" applyBorder="1" applyAlignment="1">
      <alignment horizontal="left" vertical="center" wrapText="1"/>
    </xf>
    <xf numFmtId="0" fontId="16" fillId="0" borderId="188" xfId="0" applyFont="1" applyBorder="1" applyAlignment="1">
      <alignment horizontal="left" vertical="center" wrapText="1" indent="1"/>
    </xf>
    <xf numFmtId="0" fontId="15" fillId="0" borderId="68" xfId="0" applyFont="1" applyBorder="1" applyAlignment="1">
      <alignment horizontal="left" vertical="center" wrapText="1" indent="1"/>
    </xf>
    <xf numFmtId="0" fontId="17" fillId="0" borderId="168" xfId="0" applyFont="1" applyBorder="1" applyAlignment="1">
      <alignment horizontal="center" vertical="center" wrapText="1"/>
    </xf>
    <xf numFmtId="0" fontId="16" fillId="0" borderId="98" xfId="0" applyFont="1" applyBorder="1" applyAlignment="1">
      <alignment horizontal="left" vertical="center" wrapText="1" indent="1"/>
    </xf>
    <xf numFmtId="0" fontId="15" fillId="0" borderId="99" xfId="0" applyFont="1" applyBorder="1" applyAlignment="1">
      <alignment horizontal="left" vertical="center" wrapText="1"/>
    </xf>
    <xf numFmtId="0" fontId="16" fillId="0" borderId="292" xfId="0" applyFont="1" applyBorder="1" applyAlignment="1">
      <alignment horizontal="left" vertical="center" wrapText="1"/>
    </xf>
    <xf numFmtId="0" fontId="16" fillId="0" borderId="58" xfId="0" applyFont="1" applyBorder="1" applyAlignment="1">
      <alignment horizontal="left" vertical="center" wrapText="1" indent="1"/>
    </xf>
    <xf numFmtId="0" fontId="10" fillId="0" borderId="58" xfId="0" applyFont="1" applyBorder="1" applyAlignment="1">
      <alignment horizontal="left" indent="1"/>
    </xf>
    <xf numFmtId="0" fontId="10" fillId="0" borderId="66" xfId="0" applyFont="1" applyBorder="1" applyAlignment="1">
      <alignment horizontal="left" indent="1"/>
    </xf>
    <xf numFmtId="0" fontId="16" fillId="0" borderId="72" xfId="0" applyFont="1" applyBorder="1" applyAlignment="1">
      <alignment horizontal="left" vertical="center" wrapText="1" indent="1"/>
    </xf>
    <xf numFmtId="0" fontId="16" fillId="0" borderId="51"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8</xdr:col>
      <xdr:colOff>238125</xdr:colOff>
      <xdr:row>0</xdr:row>
      <xdr:rowOff>266700</xdr:rowOff>
    </xdr:from>
    <xdr:ext cx="1304925" cy="1323975"/>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266700</xdr:colOff>
      <xdr:row>0</xdr:row>
      <xdr:rowOff>247650</xdr:rowOff>
    </xdr:from>
    <xdr:ext cx="1304925" cy="1266825"/>
    <xdr:pic>
      <xdr:nvPicPr>
        <xdr:cNvPr id="3"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30</xdr:col>
      <xdr:colOff>381000</xdr:colOff>
      <xdr:row>0</xdr:row>
      <xdr:rowOff>190500</xdr:rowOff>
    </xdr:from>
    <xdr:ext cx="1304925" cy="1323975"/>
    <xdr:pic>
      <xdr:nvPicPr>
        <xdr:cNvPr id="4"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Mach/Downloads/Users/Deplan/Desktop/DEPLAN%202015/POA%20A&#209;O%202015/UAIC%20POA%20PAC%202015%20Ajustado%20con%20correc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TMach/Downloads/Users/FMaza/Downloads/POA%20PAC%202018%20por%20Dependenci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TMach/Downloads/Users/Eunice/Desktop/Escritorio/POA%20PAC%202016/Unidades%20Acad&#233;micas/UAIC%20POA%20PAC%202016%20sin%20f&#243;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PAC CONSOLIDADO"/>
      <sheetName val="UAIC"/>
      <sheetName val="UAIC Laboratorios"/>
      <sheetName val="PRODUCTO"/>
      <sheetName val="PND"/>
      <sheetName val="Estrategias DAFO"/>
      <sheetName val="PED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torado"/>
      <sheetName val="Vic Acad"/>
      <sheetName val="Vic Adm"/>
      <sheetName val="Procuraduría"/>
      <sheetName val="Dirección Académica"/>
      <sheetName val="Biblioteca"/>
      <sheetName val="DPLAN"/>
      <sheetName val="UPESeguimiento"/>
      <sheetName val="DEICG"/>
      <sheetName val="DIRCOM"/>
      <sheetName val="RRPP"/>
      <sheetName val="Imprenta"/>
      <sheetName val="Secretaría"/>
      <sheetName val="Archivo"/>
      <sheetName val="Dir Administrativa"/>
      <sheetName val="Compras Públicas"/>
      <sheetName val="Bienes"/>
      <sheetName val="Control Bienes"/>
      <sheetName val="Obras"/>
      <sheetName val="Seguridad"/>
      <sheetName val="Áreas Verdes"/>
      <sheetName val="Transporte"/>
      <sheetName val="Dir Financiera"/>
      <sheetName val="Presupuesto"/>
      <sheetName val="Contabilidad"/>
      <sheetName val="Tesorería"/>
      <sheetName val="Remuneraciones"/>
      <sheetName val="DTH"/>
      <sheetName val="DTIC"/>
      <sheetName val="Cultura y Arte"/>
      <sheetName val="Bienestar"/>
      <sheetName val="CEC"/>
      <sheetName val="D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 PAC CONOSOLIDADO"/>
      <sheetName val="POA - PAC Eunice"/>
      <sheetName val="Hoja2"/>
      <sheetName val="partidas"/>
      <sheetName val="capacitacion"/>
      <sheetName val="Maquinaria"/>
      <sheetName val="impresion"/>
      <sheetName val="equipo"/>
      <sheetName val="aseo"/>
      <sheetName val="mobiliario"/>
      <sheetName val="materiales"/>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refreshError="1"/>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E36C09"/>
  </sheetPr>
  <dimension ref="A1:AG2599"/>
  <sheetViews>
    <sheetView showGridLines="0" tabSelected="1" zoomScale="70" zoomScaleNormal="70" workbookViewId="0">
      <selection sqref="A1:I1"/>
    </sheetView>
  </sheetViews>
  <sheetFormatPr baseColWidth="10" defaultColWidth="14.42578125" defaultRowHeight="15" customHeight="1"/>
  <cols>
    <col min="1" max="1" width="5.7109375" customWidth="1"/>
    <col min="2" max="2" width="4.28515625" customWidth="1"/>
    <col min="3" max="12" width="25.7109375" customWidth="1"/>
    <col min="13" max="14" width="12.7109375" customWidth="1"/>
    <col min="15" max="17" width="25.7109375" customWidth="1"/>
    <col min="18" max="18" width="24.140625" customWidth="1"/>
    <col min="19" max="19" width="42.140625" customWidth="1"/>
    <col min="20" max="20" width="21.7109375" customWidth="1"/>
    <col min="21" max="21" width="10.7109375" customWidth="1"/>
    <col min="22" max="22" width="21.7109375" customWidth="1"/>
    <col min="23" max="23" width="10.7109375" customWidth="1"/>
    <col min="24" max="27" width="13.7109375" customWidth="1"/>
    <col min="28" max="28" width="18" customWidth="1"/>
    <col min="29" max="31" width="8.7109375" customWidth="1"/>
    <col min="32" max="32" width="19.7109375" customWidth="1"/>
    <col min="33" max="33" width="12.42578125" customWidth="1"/>
  </cols>
  <sheetData>
    <row r="1" spans="1:33" ht="41.25" customHeight="1">
      <c r="A1" s="597" t="s">
        <v>0</v>
      </c>
      <c r="B1" s="596"/>
      <c r="C1" s="596"/>
      <c r="D1" s="596"/>
      <c r="E1" s="596"/>
      <c r="F1" s="596"/>
      <c r="G1" s="596"/>
      <c r="H1" s="596"/>
      <c r="I1" s="596"/>
      <c r="J1" s="597" t="s">
        <v>0</v>
      </c>
      <c r="K1" s="596"/>
      <c r="L1" s="596"/>
      <c r="M1" s="596"/>
      <c r="N1" s="596"/>
      <c r="O1" s="596"/>
      <c r="P1" s="596"/>
      <c r="Q1" s="596"/>
      <c r="R1" s="597" t="s">
        <v>0</v>
      </c>
      <c r="S1" s="596"/>
      <c r="T1" s="596"/>
      <c r="U1" s="596"/>
      <c r="V1" s="596"/>
      <c r="W1" s="596"/>
      <c r="X1" s="596"/>
      <c r="Y1" s="596"/>
      <c r="Z1" s="596"/>
      <c r="AA1" s="596"/>
      <c r="AB1" s="596"/>
      <c r="AC1" s="596"/>
      <c r="AD1" s="596"/>
      <c r="AE1" s="596"/>
      <c r="AF1" s="596"/>
      <c r="AG1" s="1"/>
    </row>
    <row r="2" spans="1:33" ht="29.25" customHeight="1">
      <c r="A2" s="598" t="s">
        <v>1</v>
      </c>
      <c r="B2" s="599"/>
      <c r="C2" s="599"/>
      <c r="D2" s="599"/>
      <c r="E2" s="599"/>
      <c r="F2" s="599"/>
      <c r="G2" s="599"/>
      <c r="H2" s="599"/>
      <c r="I2" s="599"/>
      <c r="J2" s="598" t="s">
        <v>1</v>
      </c>
      <c r="K2" s="599"/>
      <c r="L2" s="599"/>
      <c r="M2" s="599"/>
      <c r="N2" s="599"/>
      <c r="O2" s="599"/>
      <c r="P2" s="599"/>
      <c r="Q2" s="599"/>
      <c r="R2" s="598" t="s">
        <v>1</v>
      </c>
      <c r="S2" s="599"/>
      <c r="T2" s="599"/>
      <c r="U2" s="599"/>
      <c r="V2" s="599"/>
      <c r="W2" s="599"/>
      <c r="X2" s="599"/>
      <c r="Y2" s="599"/>
      <c r="Z2" s="599"/>
      <c r="AA2" s="599"/>
      <c r="AB2" s="599"/>
      <c r="AC2" s="599"/>
      <c r="AD2" s="599"/>
      <c r="AE2" s="599"/>
      <c r="AF2" s="599"/>
      <c r="AG2" s="2"/>
    </row>
    <row r="3" spans="1:33" ht="27" customHeight="1">
      <c r="A3" s="595" t="s">
        <v>2</v>
      </c>
      <c r="B3" s="596"/>
      <c r="C3" s="596"/>
      <c r="D3" s="596"/>
      <c r="E3" s="596"/>
      <c r="F3" s="596"/>
      <c r="G3" s="596"/>
      <c r="H3" s="596"/>
      <c r="I3" s="596"/>
      <c r="J3" s="595" t="s">
        <v>2</v>
      </c>
      <c r="K3" s="596"/>
      <c r="L3" s="596"/>
      <c r="M3" s="596"/>
      <c r="N3" s="596"/>
      <c r="O3" s="596"/>
      <c r="P3" s="596"/>
      <c r="Q3" s="596"/>
      <c r="R3" s="595" t="s">
        <v>2</v>
      </c>
      <c r="S3" s="596"/>
      <c r="T3" s="596"/>
      <c r="U3" s="596"/>
      <c r="V3" s="596"/>
      <c r="W3" s="596"/>
      <c r="X3" s="596"/>
      <c r="Y3" s="596"/>
      <c r="Z3" s="596"/>
      <c r="AA3" s="596"/>
      <c r="AB3" s="596"/>
      <c r="AC3" s="596"/>
      <c r="AD3" s="596"/>
      <c r="AE3" s="596"/>
      <c r="AF3" s="596"/>
      <c r="AG3" s="2"/>
    </row>
    <row r="4" spans="1:33" ht="22.5" customHeight="1">
      <c r="A4" s="600" t="s">
        <v>3</v>
      </c>
      <c r="B4" s="596"/>
      <c r="C4" s="596"/>
      <c r="D4" s="596"/>
      <c r="E4" s="596"/>
      <c r="F4" s="596"/>
      <c r="G4" s="596"/>
      <c r="H4" s="596"/>
      <c r="I4" s="596"/>
      <c r="J4" s="600" t="s">
        <v>3</v>
      </c>
      <c r="K4" s="596"/>
      <c r="L4" s="596"/>
      <c r="M4" s="596"/>
      <c r="N4" s="596"/>
      <c r="O4" s="596"/>
      <c r="P4" s="596"/>
      <c r="Q4" s="596"/>
      <c r="R4" s="600" t="s">
        <v>3</v>
      </c>
      <c r="S4" s="596"/>
      <c r="T4" s="596"/>
      <c r="U4" s="596"/>
      <c r="V4" s="596"/>
      <c r="W4" s="596"/>
      <c r="X4" s="596"/>
      <c r="Y4" s="596"/>
      <c r="Z4" s="596"/>
      <c r="AA4" s="596"/>
      <c r="AB4" s="596"/>
      <c r="AC4" s="596"/>
      <c r="AD4" s="596"/>
      <c r="AE4" s="596"/>
      <c r="AF4" s="596"/>
      <c r="AG4" s="2"/>
    </row>
    <row r="5" spans="1:33" ht="24" customHeight="1">
      <c r="A5" s="3"/>
      <c r="B5" s="3"/>
      <c r="C5" s="4" t="s">
        <v>4</v>
      </c>
      <c r="D5" s="5"/>
      <c r="E5" s="6" t="s">
        <v>5</v>
      </c>
      <c r="F5" s="7"/>
      <c r="G5" s="3"/>
      <c r="H5" s="3"/>
      <c r="I5" s="3"/>
      <c r="J5" s="3"/>
      <c r="K5" s="3"/>
      <c r="L5" s="3"/>
      <c r="M5" s="3"/>
      <c r="N5" s="3"/>
      <c r="O5" s="3"/>
      <c r="P5" s="3"/>
      <c r="Q5" s="3"/>
      <c r="R5" s="3"/>
      <c r="S5" s="3"/>
      <c r="T5" s="3"/>
      <c r="U5" s="3"/>
      <c r="V5" s="3"/>
      <c r="W5" s="3"/>
      <c r="X5" s="3"/>
      <c r="Y5" s="3"/>
      <c r="Z5" s="3"/>
      <c r="AA5" s="3"/>
      <c r="AB5" s="3"/>
      <c r="AC5" s="3"/>
      <c r="AD5" s="3"/>
      <c r="AE5" s="3"/>
      <c r="AF5" s="3"/>
      <c r="AG5" s="2"/>
    </row>
    <row r="6" spans="1:33" ht="16.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9"/>
    </row>
    <row r="7" spans="1:33" ht="24.75" customHeight="1">
      <c r="A7" s="639" t="s">
        <v>6</v>
      </c>
      <c r="B7" s="640"/>
      <c r="C7" s="601" t="s">
        <v>7</v>
      </c>
      <c r="D7" s="602"/>
      <c r="E7" s="603" t="s">
        <v>8</v>
      </c>
      <c r="F7" s="604"/>
      <c r="G7" s="604"/>
      <c r="H7" s="604"/>
      <c r="I7" s="605"/>
      <c r="J7" s="606" t="s">
        <v>9</v>
      </c>
      <c r="K7" s="607"/>
      <c r="L7" s="607"/>
      <c r="M7" s="607"/>
      <c r="N7" s="607"/>
      <c r="O7" s="607"/>
      <c r="P7" s="607"/>
      <c r="Q7" s="608"/>
      <c r="R7" s="609" t="s">
        <v>10</v>
      </c>
      <c r="S7" s="610"/>
      <c r="T7" s="610"/>
      <c r="U7" s="610"/>
      <c r="V7" s="610"/>
      <c r="W7" s="610"/>
      <c r="X7" s="610"/>
      <c r="Y7" s="610"/>
      <c r="Z7" s="610"/>
      <c r="AA7" s="610"/>
      <c r="AB7" s="610"/>
      <c r="AC7" s="610"/>
      <c r="AD7" s="610"/>
      <c r="AE7" s="610"/>
      <c r="AF7" s="611"/>
      <c r="AG7" s="10"/>
    </row>
    <row r="8" spans="1:33" ht="39.75" customHeight="1">
      <c r="A8" s="641"/>
      <c r="B8" s="642"/>
      <c r="C8" s="628" t="s">
        <v>11</v>
      </c>
      <c r="D8" s="645" t="s">
        <v>12</v>
      </c>
      <c r="E8" s="620" t="s">
        <v>13</v>
      </c>
      <c r="F8" s="620" t="s">
        <v>14</v>
      </c>
      <c r="G8" s="620" t="s">
        <v>15</v>
      </c>
      <c r="H8" s="620" t="s">
        <v>16</v>
      </c>
      <c r="I8" s="620" t="s">
        <v>17</v>
      </c>
      <c r="J8" s="622" t="s">
        <v>18</v>
      </c>
      <c r="K8" s="624" t="s">
        <v>19</v>
      </c>
      <c r="L8" s="624" t="s">
        <v>20</v>
      </c>
      <c r="M8" s="612" t="s">
        <v>21</v>
      </c>
      <c r="N8" s="613"/>
      <c r="O8" s="624" t="s">
        <v>22</v>
      </c>
      <c r="P8" s="624" t="s">
        <v>23</v>
      </c>
      <c r="Q8" s="626" t="s">
        <v>24</v>
      </c>
      <c r="R8" s="614" t="s">
        <v>25</v>
      </c>
      <c r="S8" s="615"/>
      <c r="T8" s="615"/>
      <c r="U8" s="615"/>
      <c r="V8" s="615"/>
      <c r="W8" s="615"/>
      <c r="X8" s="615"/>
      <c r="Y8" s="616"/>
      <c r="Z8" s="617" t="s">
        <v>26</v>
      </c>
      <c r="AA8" s="615"/>
      <c r="AB8" s="616"/>
      <c r="AC8" s="617" t="s">
        <v>27</v>
      </c>
      <c r="AD8" s="615"/>
      <c r="AE8" s="616"/>
      <c r="AF8" s="618" t="s">
        <v>28</v>
      </c>
      <c r="AG8" s="10"/>
    </row>
    <row r="9" spans="1:33" ht="51.75" customHeight="1">
      <c r="A9" s="643"/>
      <c r="B9" s="644"/>
      <c r="C9" s="629"/>
      <c r="D9" s="646"/>
      <c r="E9" s="621"/>
      <c r="F9" s="621"/>
      <c r="G9" s="621"/>
      <c r="H9" s="621"/>
      <c r="I9" s="621"/>
      <c r="J9" s="623"/>
      <c r="K9" s="625"/>
      <c r="L9" s="625"/>
      <c r="M9" s="11" t="s">
        <v>29</v>
      </c>
      <c r="N9" s="11" t="s">
        <v>30</v>
      </c>
      <c r="O9" s="625"/>
      <c r="P9" s="625"/>
      <c r="Q9" s="627"/>
      <c r="R9" s="12" t="s">
        <v>31</v>
      </c>
      <c r="S9" s="13" t="s">
        <v>32</v>
      </c>
      <c r="T9" s="14" t="s">
        <v>33</v>
      </c>
      <c r="U9" s="15" t="s">
        <v>34</v>
      </c>
      <c r="V9" s="15" t="s">
        <v>35</v>
      </c>
      <c r="W9" s="13" t="s">
        <v>36</v>
      </c>
      <c r="X9" s="13" t="s">
        <v>37</v>
      </c>
      <c r="Y9" s="16" t="s">
        <v>38</v>
      </c>
      <c r="Z9" s="13" t="s">
        <v>39</v>
      </c>
      <c r="AA9" s="13" t="s">
        <v>40</v>
      </c>
      <c r="AB9" s="13" t="s">
        <v>41</v>
      </c>
      <c r="AC9" s="17" t="s">
        <v>42</v>
      </c>
      <c r="AD9" s="17" t="s">
        <v>43</v>
      </c>
      <c r="AE9" s="17" t="s">
        <v>44</v>
      </c>
      <c r="AF9" s="619"/>
      <c r="AG9" s="10"/>
    </row>
    <row r="10" spans="1:33" ht="34.5" customHeight="1">
      <c r="A10" s="652" t="s">
        <v>45</v>
      </c>
      <c r="B10" s="653"/>
      <c r="C10" s="740" t="s">
        <v>46</v>
      </c>
      <c r="D10" s="741" t="s">
        <v>47</v>
      </c>
      <c r="E10" s="741" t="s">
        <v>48</v>
      </c>
      <c r="F10" s="741" t="s">
        <v>49</v>
      </c>
      <c r="G10" s="742" t="s">
        <v>50</v>
      </c>
      <c r="H10" s="741" t="s">
        <v>51</v>
      </c>
      <c r="I10" s="741" t="s">
        <v>52</v>
      </c>
      <c r="J10" s="741" t="s">
        <v>53</v>
      </c>
      <c r="K10" s="741" t="s">
        <v>54</v>
      </c>
      <c r="L10" s="741" t="s">
        <v>55</v>
      </c>
      <c r="M10" s="630">
        <v>0</v>
      </c>
      <c r="N10" s="630">
        <v>0.8</v>
      </c>
      <c r="O10" s="741" t="s">
        <v>56</v>
      </c>
      <c r="P10" s="741" t="s">
        <v>57</v>
      </c>
      <c r="Q10" s="801" t="s">
        <v>58</v>
      </c>
      <c r="R10" s="18"/>
      <c r="S10" s="817"/>
      <c r="T10" s="19"/>
      <c r="U10" s="19"/>
      <c r="V10" s="19"/>
      <c r="W10" s="20"/>
      <c r="X10" s="21"/>
      <c r="Y10" s="22"/>
      <c r="Z10" s="22"/>
      <c r="AA10" s="22"/>
      <c r="AB10" s="23"/>
      <c r="AC10" s="21"/>
      <c r="AD10" s="24"/>
      <c r="AE10" s="24"/>
      <c r="AF10" s="633"/>
      <c r="AG10" s="2"/>
    </row>
    <row r="11" spans="1:33" ht="34.5" customHeight="1">
      <c r="A11" s="641"/>
      <c r="B11" s="654"/>
      <c r="C11" s="743"/>
      <c r="D11" s="744"/>
      <c r="E11" s="744"/>
      <c r="F11" s="744"/>
      <c r="G11" s="744"/>
      <c r="H11" s="744"/>
      <c r="I11" s="744"/>
      <c r="J11" s="744"/>
      <c r="K11" s="744"/>
      <c r="L11" s="744"/>
      <c r="M11" s="631"/>
      <c r="N11" s="631"/>
      <c r="O11" s="744"/>
      <c r="P11" s="744"/>
      <c r="Q11" s="802"/>
      <c r="R11" s="25"/>
      <c r="S11" s="818"/>
      <c r="T11" s="26"/>
      <c r="U11" s="26"/>
      <c r="V11" s="26"/>
      <c r="W11" s="27"/>
      <c r="X11" s="28"/>
      <c r="Y11" s="29"/>
      <c r="Z11" s="29"/>
      <c r="AA11" s="29"/>
      <c r="AB11" s="30"/>
      <c r="AC11" s="28"/>
      <c r="AD11" s="31"/>
      <c r="AE11" s="31"/>
      <c r="AF11" s="634"/>
      <c r="AG11" s="2"/>
    </row>
    <row r="12" spans="1:33" ht="34.5" customHeight="1">
      <c r="A12" s="641"/>
      <c r="B12" s="654"/>
      <c r="C12" s="743"/>
      <c r="D12" s="744"/>
      <c r="E12" s="744"/>
      <c r="F12" s="744"/>
      <c r="G12" s="744"/>
      <c r="H12" s="744"/>
      <c r="I12" s="744"/>
      <c r="J12" s="744"/>
      <c r="K12" s="744"/>
      <c r="L12" s="744"/>
      <c r="M12" s="631"/>
      <c r="N12" s="631"/>
      <c r="O12" s="744"/>
      <c r="P12" s="744"/>
      <c r="Q12" s="802"/>
      <c r="R12" s="32"/>
      <c r="S12" s="819"/>
      <c r="T12" s="33"/>
      <c r="U12" s="33"/>
      <c r="V12" s="33"/>
      <c r="W12" s="34"/>
      <c r="X12" s="35"/>
      <c r="Y12" s="36"/>
      <c r="Z12" s="29"/>
      <c r="AA12" s="29"/>
      <c r="AB12" s="30"/>
      <c r="AC12" s="28"/>
      <c r="AD12" s="31"/>
      <c r="AE12" s="31"/>
      <c r="AF12" s="634"/>
      <c r="AG12" s="2"/>
    </row>
    <row r="13" spans="1:33" ht="34.5" customHeight="1">
      <c r="A13" s="641"/>
      <c r="B13" s="654"/>
      <c r="C13" s="743"/>
      <c r="D13" s="744"/>
      <c r="E13" s="744"/>
      <c r="F13" s="744"/>
      <c r="G13" s="744"/>
      <c r="H13" s="744"/>
      <c r="I13" s="744"/>
      <c r="J13" s="744"/>
      <c r="K13" s="744"/>
      <c r="L13" s="744"/>
      <c r="M13" s="631"/>
      <c r="N13" s="631"/>
      <c r="O13" s="744"/>
      <c r="P13" s="744"/>
      <c r="Q13" s="802"/>
      <c r="R13" s="37"/>
      <c r="S13" s="819"/>
      <c r="T13" s="33"/>
      <c r="U13" s="33"/>
      <c r="V13" s="33"/>
      <c r="W13" s="34"/>
      <c r="X13" s="35"/>
      <c r="Y13" s="36"/>
      <c r="Z13" s="29"/>
      <c r="AA13" s="29"/>
      <c r="AB13" s="30"/>
      <c r="AC13" s="28"/>
      <c r="AD13" s="31"/>
      <c r="AE13" s="31"/>
      <c r="AF13" s="634"/>
      <c r="AG13" s="2"/>
    </row>
    <row r="14" spans="1:33" ht="34.5" customHeight="1">
      <c r="A14" s="641"/>
      <c r="B14" s="654"/>
      <c r="C14" s="745"/>
      <c r="D14" s="744"/>
      <c r="E14" s="746"/>
      <c r="F14" s="746"/>
      <c r="G14" s="746"/>
      <c r="H14" s="746"/>
      <c r="I14" s="746"/>
      <c r="J14" s="746"/>
      <c r="K14" s="746"/>
      <c r="L14" s="746"/>
      <c r="M14" s="632"/>
      <c r="N14" s="632"/>
      <c r="O14" s="746"/>
      <c r="P14" s="746"/>
      <c r="Q14" s="803"/>
      <c r="R14" s="38"/>
      <c r="S14" s="820"/>
      <c r="T14" s="39"/>
      <c r="U14" s="39"/>
      <c r="V14" s="39"/>
      <c r="W14" s="40"/>
      <c r="X14" s="41"/>
      <c r="Y14" s="42"/>
      <c r="Z14" s="42"/>
      <c r="AA14" s="42"/>
      <c r="AB14" s="43"/>
      <c r="AC14" s="41"/>
      <c r="AD14" s="44"/>
      <c r="AE14" s="44"/>
      <c r="AF14" s="635"/>
      <c r="AG14" s="2"/>
    </row>
    <row r="15" spans="1:33" ht="32.25" customHeight="1">
      <c r="A15" s="641"/>
      <c r="B15" s="654"/>
      <c r="C15" s="747" t="s">
        <v>46</v>
      </c>
      <c r="D15" s="748" t="s">
        <v>47</v>
      </c>
      <c r="E15" s="748" t="s">
        <v>59</v>
      </c>
      <c r="F15" s="748" t="s">
        <v>60</v>
      </c>
      <c r="G15" s="749" t="s">
        <v>50</v>
      </c>
      <c r="H15" s="748" t="s">
        <v>51</v>
      </c>
      <c r="I15" s="748" t="s">
        <v>61</v>
      </c>
      <c r="J15" s="750" t="s">
        <v>62</v>
      </c>
      <c r="K15" s="750" t="s">
        <v>63</v>
      </c>
      <c r="L15" s="748" t="s">
        <v>64</v>
      </c>
      <c r="M15" s="638">
        <v>5</v>
      </c>
      <c r="N15" s="638">
        <v>5</v>
      </c>
      <c r="O15" s="748" t="s">
        <v>65</v>
      </c>
      <c r="P15" s="748" t="s">
        <v>66</v>
      </c>
      <c r="Q15" s="804" t="s">
        <v>67</v>
      </c>
      <c r="R15" s="37" t="s">
        <v>68</v>
      </c>
      <c r="S15" s="821" t="s">
        <v>69</v>
      </c>
      <c r="T15" s="47" t="s">
        <v>70</v>
      </c>
      <c r="U15" s="48" t="s">
        <v>71</v>
      </c>
      <c r="V15" s="49" t="s">
        <v>72</v>
      </c>
      <c r="W15" s="34"/>
      <c r="X15" s="35"/>
      <c r="Y15" s="36"/>
      <c r="Z15" s="36"/>
      <c r="AA15" s="36"/>
      <c r="AB15" s="50">
        <f>SUM(AA16:AA19)</f>
        <v>1719.2</v>
      </c>
      <c r="AC15" s="35"/>
      <c r="AD15" s="35"/>
      <c r="AE15" s="35"/>
      <c r="AF15" s="636"/>
      <c r="AG15" s="2"/>
    </row>
    <row r="16" spans="1:33" ht="32.25" customHeight="1">
      <c r="A16" s="641"/>
      <c r="B16" s="654"/>
      <c r="C16" s="743"/>
      <c r="D16" s="744"/>
      <c r="E16" s="744"/>
      <c r="F16" s="744"/>
      <c r="G16" s="744"/>
      <c r="H16" s="744"/>
      <c r="I16" s="744"/>
      <c r="J16" s="744"/>
      <c r="K16" s="744"/>
      <c r="L16" s="744"/>
      <c r="M16" s="631"/>
      <c r="N16" s="631"/>
      <c r="O16" s="744"/>
      <c r="P16" s="744"/>
      <c r="Q16" s="802"/>
      <c r="R16" s="25"/>
      <c r="S16" s="818" t="s">
        <v>73</v>
      </c>
      <c r="T16" s="26"/>
      <c r="U16" s="26"/>
      <c r="V16" s="26"/>
      <c r="W16" s="27">
        <v>7</v>
      </c>
      <c r="X16" s="28" t="s">
        <v>74</v>
      </c>
      <c r="Y16" s="29">
        <v>65</v>
      </c>
      <c r="Z16" s="29">
        <f t="shared" ref="Z16:Z19" si="0">+W16*Y16</f>
        <v>455</v>
      </c>
      <c r="AA16" s="29">
        <f t="shared" ref="AA16:AA19" si="1">+Z16*1.12</f>
        <v>509.6</v>
      </c>
      <c r="AB16" s="30"/>
      <c r="AC16" s="28"/>
      <c r="AD16" s="51" t="s">
        <v>75</v>
      </c>
      <c r="AE16" s="28"/>
      <c r="AF16" s="634"/>
      <c r="AG16" s="2"/>
    </row>
    <row r="17" spans="1:33" ht="32.25" customHeight="1">
      <c r="A17" s="641"/>
      <c r="B17" s="654"/>
      <c r="C17" s="743"/>
      <c r="D17" s="744"/>
      <c r="E17" s="744"/>
      <c r="F17" s="744"/>
      <c r="G17" s="744"/>
      <c r="H17" s="744"/>
      <c r="I17" s="744"/>
      <c r="J17" s="744"/>
      <c r="K17" s="744"/>
      <c r="L17" s="744"/>
      <c r="M17" s="631"/>
      <c r="N17" s="631"/>
      <c r="O17" s="744"/>
      <c r="P17" s="744"/>
      <c r="Q17" s="802"/>
      <c r="R17" s="25"/>
      <c r="S17" s="818" t="s">
        <v>76</v>
      </c>
      <c r="T17" s="26"/>
      <c r="U17" s="26"/>
      <c r="V17" s="26"/>
      <c r="W17" s="27">
        <v>6</v>
      </c>
      <c r="X17" s="28" t="s">
        <v>74</v>
      </c>
      <c r="Y17" s="29">
        <v>60</v>
      </c>
      <c r="Z17" s="29">
        <f t="shared" si="0"/>
        <v>360</v>
      </c>
      <c r="AA17" s="29">
        <f t="shared" si="1"/>
        <v>403.20000000000005</v>
      </c>
      <c r="AB17" s="30"/>
      <c r="AC17" s="28"/>
      <c r="AD17" s="51" t="s">
        <v>75</v>
      </c>
      <c r="AE17" s="31"/>
      <c r="AF17" s="634"/>
      <c r="AG17" s="2"/>
    </row>
    <row r="18" spans="1:33" ht="32.25" customHeight="1">
      <c r="A18" s="641"/>
      <c r="B18" s="654"/>
      <c r="C18" s="743"/>
      <c r="D18" s="744"/>
      <c r="E18" s="744"/>
      <c r="F18" s="744"/>
      <c r="G18" s="744"/>
      <c r="H18" s="744"/>
      <c r="I18" s="744"/>
      <c r="J18" s="744"/>
      <c r="K18" s="744"/>
      <c r="L18" s="744"/>
      <c r="M18" s="631"/>
      <c r="N18" s="631"/>
      <c r="O18" s="744"/>
      <c r="P18" s="744"/>
      <c r="Q18" s="802"/>
      <c r="R18" s="25"/>
      <c r="S18" s="818" t="s">
        <v>77</v>
      </c>
      <c r="T18" s="26"/>
      <c r="U18" s="26"/>
      <c r="V18" s="26"/>
      <c r="W18" s="27">
        <v>6</v>
      </c>
      <c r="X18" s="28" t="s">
        <v>74</v>
      </c>
      <c r="Y18" s="29">
        <v>60</v>
      </c>
      <c r="Z18" s="29">
        <f t="shared" si="0"/>
        <v>360</v>
      </c>
      <c r="AA18" s="29">
        <f t="shared" si="1"/>
        <v>403.20000000000005</v>
      </c>
      <c r="AB18" s="30"/>
      <c r="AC18" s="28"/>
      <c r="AD18" s="51" t="s">
        <v>75</v>
      </c>
      <c r="AE18" s="31"/>
      <c r="AF18" s="634"/>
      <c r="AG18" s="2"/>
    </row>
    <row r="19" spans="1:33" ht="32.25" customHeight="1">
      <c r="A19" s="641"/>
      <c r="B19" s="654"/>
      <c r="C19" s="745"/>
      <c r="D19" s="746"/>
      <c r="E19" s="746"/>
      <c r="F19" s="746"/>
      <c r="G19" s="746"/>
      <c r="H19" s="746"/>
      <c r="I19" s="746"/>
      <c r="J19" s="746"/>
      <c r="K19" s="746"/>
      <c r="L19" s="746"/>
      <c r="M19" s="632"/>
      <c r="N19" s="632"/>
      <c r="O19" s="746"/>
      <c r="P19" s="746"/>
      <c r="Q19" s="803"/>
      <c r="R19" s="38"/>
      <c r="S19" s="820" t="s">
        <v>78</v>
      </c>
      <c r="T19" s="39"/>
      <c r="U19" s="39"/>
      <c r="V19" s="39"/>
      <c r="W19" s="40">
        <v>6</v>
      </c>
      <c r="X19" s="41" t="s">
        <v>74</v>
      </c>
      <c r="Y19" s="42">
        <v>60</v>
      </c>
      <c r="Z19" s="42">
        <f t="shared" si="0"/>
        <v>360</v>
      </c>
      <c r="AA19" s="42">
        <f t="shared" si="1"/>
        <v>403.20000000000005</v>
      </c>
      <c r="AB19" s="43"/>
      <c r="AC19" s="41"/>
      <c r="AD19" s="52" t="s">
        <v>75</v>
      </c>
      <c r="AE19" s="44"/>
      <c r="AF19" s="635"/>
      <c r="AG19" s="2"/>
    </row>
    <row r="20" spans="1:33" ht="33" customHeight="1">
      <c r="A20" s="641"/>
      <c r="B20" s="654"/>
      <c r="C20" s="747" t="s">
        <v>79</v>
      </c>
      <c r="D20" s="748" t="s">
        <v>80</v>
      </c>
      <c r="E20" s="748" t="s">
        <v>81</v>
      </c>
      <c r="F20" s="748" t="s">
        <v>82</v>
      </c>
      <c r="G20" s="749" t="s">
        <v>83</v>
      </c>
      <c r="H20" s="748" t="s">
        <v>84</v>
      </c>
      <c r="I20" s="748" t="s">
        <v>61</v>
      </c>
      <c r="J20" s="748" t="s">
        <v>85</v>
      </c>
      <c r="K20" s="748" t="s">
        <v>86</v>
      </c>
      <c r="L20" s="748" t="s">
        <v>87</v>
      </c>
      <c r="M20" s="638">
        <v>3</v>
      </c>
      <c r="N20" s="638">
        <v>3</v>
      </c>
      <c r="O20" s="748" t="s">
        <v>88</v>
      </c>
      <c r="P20" s="748" t="s">
        <v>89</v>
      </c>
      <c r="Q20" s="804" t="s">
        <v>90</v>
      </c>
      <c r="R20" s="37"/>
      <c r="S20" s="822"/>
      <c r="T20" s="53"/>
      <c r="U20" s="53"/>
      <c r="V20" s="53"/>
      <c r="W20" s="54"/>
      <c r="X20" s="55"/>
      <c r="Y20" s="56"/>
      <c r="Z20" s="36"/>
      <c r="AA20" s="36"/>
      <c r="AB20" s="57"/>
      <c r="AC20" s="55"/>
      <c r="AD20" s="58"/>
      <c r="AE20" s="58"/>
      <c r="AF20" s="637"/>
      <c r="AG20" s="2"/>
    </row>
    <row r="21" spans="1:33" ht="33" customHeight="1">
      <c r="A21" s="641"/>
      <c r="B21" s="654"/>
      <c r="C21" s="743"/>
      <c r="D21" s="744"/>
      <c r="E21" s="744"/>
      <c r="F21" s="744"/>
      <c r="G21" s="744"/>
      <c r="H21" s="744"/>
      <c r="I21" s="744"/>
      <c r="J21" s="744"/>
      <c r="K21" s="744"/>
      <c r="L21" s="744"/>
      <c r="M21" s="631"/>
      <c r="N21" s="631"/>
      <c r="O21" s="744"/>
      <c r="P21" s="744"/>
      <c r="Q21" s="802"/>
      <c r="R21" s="25"/>
      <c r="S21" s="818"/>
      <c r="T21" s="26"/>
      <c r="U21" s="26"/>
      <c r="V21" s="26"/>
      <c r="W21" s="27"/>
      <c r="X21" s="28"/>
      <c r="Y21" s="29"/>
      <c r="Z21" s="29"/>
      <c r="AA21" s="29"/>
      <c r="AB21" s="30"/>
      <c r="AC21" s="28"/>
      <c r="AD21" s="31"/>
      <c r="AE21" s="31"/>
      <c r="AF21" s="634"/>
      <c r="AG21" s="2"/>
    </row>
    <row r="22" spans="1:33" ht="33" customHeight="1">
      <c r="A22" s="650"/>
      <c r="B22" s="655"/>
      <c r="C22" s="743"/>
      <c r="D22" s="744"/>
      <c r="E22" s="744"/>
      <c r="F22" s="744"/>
      <c r="G22" s="744"/>
      <c r="H22" s="744"/>
      <c r="I22" s="744"/>
      <c r="J22" s="744"/>
      <c r="K22" s="744"/>
      <c r="L22" s="744"/>
      <c r="M22" s="631"/>
      <c r="N22" s="631"/>
      <c r="O22" s="744"/>
      <c r="P22" s="744"/>
      <c r="Q22" s="802"/>
      <c r="R22" s="25"/>
      <c r="S22" s="818"/>
      <c r="T22" s="26"/>
      <c r="U22" s="26"/>
      <c r="V22" s="26"/>
      <c r="W22" s="27"/>
      <c r="X22" s="28"/>
      <c r="Y22" s="29"/>
      <c r="Z22" s="29"/>
      <c r="AA22" s="29"/>
      <c r="AB22" s="30"/>
      <c r="AC22" s="28"/>
      <c r="AD22" s="31"/>
      <c r="AE22" s="31"/>
      <c r="AF22" s="634"/>
      <c r="AG22" s="2"/>
    </row>
    <row r="23" spans="1:33" ht="33" customHeight="1">
      <c r="A23" s="647" t="s">
        <v>45</v>
      </c>
      <c r="B23" s="648"/>
      <c r="C23" s="743"/>
      <c r="D23" s="744"/>
      <c r="E23" s="744"/>
      <c r="F23" s="744"/>
      <c r="G23" s="744"/>
      <c r="H23" s="744"/>
      <c r="I23" s="744"/>
      <c r="J23" s="744"/>
      <c r="K23" s="744"/>
      <c r="L23" s="744"/>
      <c r="M23" s="631"/>
      <c r="N23" s="631"/>
      <c r="O23" s="744"/>
      <c r="P23" s="744"/>
      <c r="Q23" s="802"/>
      <c r="R23" s="25"/>
      <c r="S23" s="818"/>
      <c r="T23" s="26"/>
      <c r="U23" s="26"/>
      <c r="V23" s="26"/>
      <c r="W23" s="27"/>
      <c r="X23" s="28"/>
      <c r="Y23" s="29"/>
      <c r="Z23" s="29"/>
      <c r="AA23" s="29"/>
      <c r="AB23" s="30"/>
      <c r="AC23" s="28"/>
      <c r="AD23" s="31"/>
      <c r="AE23" s="31"/>
      <c r="AF23" s="634"/>
      <c r="AG23" s="2"/>
    </row>
    <row r="24" spans="1:33" ht="33" customHeight="1">
      <c r="A24" s="641"/>
      <c r="B24" s="649"/>
      <c r="C24" s="745"/>
      <c r="D24" s="746"/>
      <c r="E24" s="746"/>
      <c r="F24" s="746"/>
      <c r="G24" s="746"/>
      <c r="H24" s="746"/>
      <c r="I24" s="746"/>
      <c r="J24" s="746"/>
      <c r="K24" s="746"/>
      <c r="L24" s="746"/>
      <c r="M24" s="632"/>
      <c r="N24" s="632"/>
      <c r="O24" s="746"/>
      <c r="P24" s="746"/>
      <c r="Q24" s="803"/>
      <c r="R24" s="38"/>
      <c r="S24" s="820"/>
      <c r="T24" s="39"/>
      <c r="U24" s="39"/>
      <c r="V24" s="39"/>
      <c r="W24" s="40"/>
      <c r="X24" s="41"/>
      <c r="Y24" s="42"/>
      <c r="Z24" s="42"/>
      <c r="AA24" s="42"/>
      <c r="AB24" s="43"/>
      <c r="AC24" s="41"/>
      <c r="AD24" s="44"/>
      <c r="AE24" s="44"/>
      <c r="AF24" s="635"/>
      <c r="AG24" s="2"/>
    </row>
    <row r="25" spans="1:33" ht="34.5" customHeight="1">
      <c r="A25" s="641"/>
      <c r="B25" s="649"/>
      <c r="C25" s="747" t="s">
        <v>79</v>
      </c>
      <c r="D25" s="748" t="s">
        <v>80</v>
      </c>
      <c r="E25" s="748" t="s">
        <v>81</v>
      </c>
      <c r="F25" s="748" t="s">
        <v>82</v>
      </c>
      <c r="G25" s="749" t="s">
        <v>83</v>
      </c>
      <c r="H25" s="748" t="s">
        <v>84</v>
      </c>
      <c r="I25" s="748" t="s">
        <v>61</v>
      </c>
      <c r="J25" s="748" t="s">
        <v>91</v>
      </c>
      <c r="K25" s="748" t="s">
        <v>92</v>
      </c>
      <c r="L25" s="748" t="s">
        <v>93</v>
      </c>
      <c r="M25" s="638">
        <v>3</v>
      </c>
      <c r="N25" s="638">
        <v>3</v>
      </c>
      <c r="O25" s="748" t="s">
        <v>94</v>
      </c>
      <c r="P25" s="748" t="s">
        <v>95</v>
      </c>
      <c r="Q25" s="804" t="s">
        <v>90</v>
      </c>
      <c r="R25" s="59"/>
      <c r="S25" s="823"/>
      <c r="T25" s="49"/>
      <c r="U25" s="49"/>
      <c r="V25" s="49"/>
      <c r="W25" s="34"/>
      <c r="X25" s="35"/>
      <c r="Y25" s="36"/>
      <c r="Z25" s="36"/>
      <c r="AA25" s="36"/>
      <c r="AB25" s="50"/>
      <c r="AC25" s="35"/>
      <c r="AD25" s="60"/>
      <c r="AE25" s="60"/>
      <c r="AF25" s="637"/>
      <c r="AG25" s="2"/>
    </row>
    <row r="26" spans="1:33" ht="34.5" customHeight="1">
      <c r="A26" s="641"/>
      <c r="B26" s="649"/>
      <c r="C26" s="743"/>
      <c r="D26" s="744"/>
      <c r="E26" s="744"/>
      <c r="F26" s="744"/>
      <c r="G26" s="744"/>
      <c r="H26" s="744"/>
      <c r="I26" s="744"/>
      <c r="J26" s="744"/>
      <c r="K26" s="744"/>
      <c r="L26" s="744"/>
      <c r="M26" s="631"/>
      <c r="N26" s="631"/>
      <c r="O26" s="744"/>
      <c r="P26" s="744"/>
      <c r="Q26" s="802"/>
      <c r="R26" s="32"/>
      <c r="S26" s="818"/>
      <c r="T26" s="26"/>
      <c r="U26" s="26"/>
      <c r="V26" s="26"/>
      <c r="W26" s="27"/>
      <c r="X26" s="28"/>
      <c r="Y26" s="29"/>
      <c r="Z26" s="29"/>
      <c r="AA26" s="29"/>
      <c r="AB26" s="30"/>
      <c r="AC26" s="28"/>
      <c r="AD26" s="31"/>
      <c r="AE26" s="31"/>
      <c r="AF26" s="634"/>
      <c r="AG26" s="2"/>
    </row>
    <row r="27" spans="1:33" ht="34.5" customHeight="1">
      <c r="A27" s="641"/>
      <c r="B27" s="649"/>
      <c r="C27" s="743"/>
      <c r="D27" s="744"/>
      <c r="E27" s="744"/>
      <c r="F27" s="744"/>
      <c r="G27" s="744"/>
      <c r="H27" s="744"/>
      <c r="I27" s="744"/>
      <c r="J27" s="744"/>
      <c r="K27" s="744"/>
      <c r="L27" s="744"/>
      <c r="M27" s="631"/>
      <c r="N27" s="631"/>
      <c r="O27" s="744"/>
      <c r="P27" s="744"/>
      <c r="Q27" s="802"/>
      <c r="R27" s="25"/>
      <c r="S27" s="818"/>
      <c r="T27" s="26"/>
      <c r="U27" s="26"/>
      <c r="V27" s="26"/>
      <c r="W27" s="27"/>
      <c r="X27" s="28"/>
      <c r="Y27" s="29"/>
      <c r="Z27" s="29"/>
      <c r="AA27" s="29"/>
      <c r="AB27" s="30"/>
      <c r="AC27" s="28"/>
      <c r="AD27" s="31"/>
      <c r="AE27" s="31"/>
      <c r="AF27" s="634"/>
      <c r="AG27" s="2"/>
    </row>
    <row r="28" spans="1:33" ht="34.5" customHeight="1">
      <c r="A28" s="641"/>
      <c r="B28" s="649"/>
      <c r="C28" s="743"/>
      <c r="D28" s="744"/>
      <c r="E28" s="744"/>
      <c r="F28" s="744"/>
      <c r="G28" s="744"/>
      <c r="H28" s="744"/>
      <c r="I28" s="744"/>
      <c r="J28" s="744"/>
      <c r="K28" s="744"/>
      <c r="L28" s="744"/>
      <c r="M28" s="631"/>
      <c r="N28" s="631"/>
      <c r="O28" s="744"/>
      <c r="P28" s="744"/>
      <c r="Q28" s="802"/>
      <c r="R28" s="25"/>
      <c r="S28" s="818"/>
      <c r="T28" s="26"/>
      <c r="U28" s="26"/>
      <c r="V28" s="26"/>
      <c r="W28" s="27"/>
      <c r="X28" s="28"/>
      <c r="Y28" s="29"/>
      <c r="Z28" s="29"/>
      <c r="AA28" s="29"/>
      <c r="AB28" s="30"/>
      <c r="AC28" s="28"/>
      <c r="AD28" s="31"/>
      <c r="AE28" s="31"/>
      <c r="AF28" s="634"/>
      <c r="AG28" s="2"/>
    </row>
    <row r="29" spans="1:33" ht="34.5" customHeight="1">
      <c r="A29" s="641"/>
      <c r="B29" s="649"/>
      <c r="C29" s="745"/>
      <c r="D29" s="746"/>
      <c r="E29" s="746"/>
      <c r="F29" s="746"/>
      <c r="G29" s="746"/>
      <c r="H29" s="746"/>
      <c r="I29" s="746"/>
      <c r="J29" s="746"/>
      <c r="K29" s="746"/>
      <c r="L29" s="746"/>
      <c r="M29" s="632"/>
      <c r="N29" s="632"/>
      <c r="O29" s="746"/>
      <c r="P29" s="746"/>
      <c r="Q29" s="803"/>
      <c r="R29" s="38"/>
      <c r="S29" s="824"/>
      <c r="T29" s="61"/>
      <c r="U29" s="61"/>
      <c r="V29" s="61"/>
      <c r="W29" s="62"/>
      <c r="X29" s="63"/>
      <c r="Y29" s="64"/>
      <c r="Z29" s="42"/>
      <c r="AA29" s="42"/>
      <c r="AB29" s="65"/>
      <c r="AC29" s="63"/>
      <c r="AD29" s="66"/>
      <c r="AE29" s="66"/>
      <c r="AF29" s="635"/>
      <c r="AG29" s="2"/>
    </row>
    <row r="30" spans="1:33" ht="20.25" customHeight="1">
      <c r="A30" s="641"/>
      <c r="B30" s="649"/>
      <c r="C30" s="747" t="s">
        <v>79</v>
      </c>
      <c r="D30" s="748" t="s">
        <v>96</v>
      </c>
      <c r="E30" s="748" t="s">
        <v>97</v>
      </c>
      <c r="F30" s="748" t="s">
        <v>98</v>
      </c>
      <c r="G30" s="749" t="s">
        <v>99</v>
      </c>
      <c r="H30" s="748" t="s">
        <v>100</v>
      </c>
      <c r="I30" s="748" t="s">
        <v>61</v>
      </c>
      <c r="J30" s="748" t="s">
        <v>101</v>
      </c>
      <c r="K30" s="748" t="s">
        <v>102</v>
      </c>
      <c r="L30" s="748" t="s">
        <v>103</v>
      </c>
      <c r="M30" s="638">
        <v>1</v>
      </c>
      <c r="N30" s="638">
        <v>1</v>
      </c>
      <c r="O30" s="748" t="s">
        <v>104</v>
      </c>
      <c r="P30" s="748" t="s">
        <v>105</v>
      </c>
      <c r="Q30" s="804" t="s">
        <v>67</v>
      </c>
      <c r="R30" s="37"/>
      <c r="S30" s="822"/>
      <c r="T30" s="53"/>
      <c r="U30" s="53"/>
      <c r="V30" s="53"/>
      <c r="W30" s="54"/>
      <c r="X30" s="55"/>
      <c r="Y30" s="56"/>
      <c r="Z30" s="36"/>
      <c r="AA30" s="36"/>
      <c r="AB30" s="57"/>
      <c r="AC30" s="55"/>
      <c r="AD30" s="58"/>
      <c r="AE30" s="58"/>
      <c r="AF30" s="637"/>
      <c r="AG30" s="2"/>
    </row>
    <row r="31" spans="1:33" ht="20.25" customHeight="1">
      <c r="A31" s="641"/>
      <c r="B31" s="649"/>
      <c r="C31" s="743"/>
      <c r="D31" s="744"/>
      <c r="E31" s="744"/>
      <c r="F31" s="744"/>
      <c r="G31" s="744"/>
      <c r="H31" s="744"/>
      <c r="I31" s="744"/>
      <c r="J31" s="744"/>
      <c r="K31" s="744"/>
      <c r="L31" s="744"/>
      <c r="M31" s="631"/>
      <c r="N31" s="631"/>
      <c r="O31" s="744"/>
      <c r="P31" s="744"/>
      <c r="Q31" s="802"/>
      <c r="R31" s="25"/>
      <c r="S31" s="818"/>
      <c r="T31" s="26"/>
      <c r="U31" s="26"/>
      <c r="V31" s="26"/>
      <c r="W31" s="27"/>
      <c r="X31" s="28"/>
      <c r="Y31" s="29"/>
      <c r="Z31" s="29"/>
      <c r="AA31" s="29"/>
      <c r="AB31" s="30"/>
      <c r="AC31" s="28"/>
      <c r="AD31" s="31"/>
      <c r="AE31" s="31"/>
      <c r="AF31" s="634"/>
      <c r="AG31" s="2"/>
    </row>
    <row r="32" spans="1:33" ht="20.25" customHeight="1">
      <c r="A32" s="641"/>
      <c r="B32" s="649"/>
      <c r="C32" s="743"/>
      <c r="D32" s="744"/>
      <c r="E32" s="744"/>
      <c r="F32" s="744"/>
      <c r="G32" s="744"/>
      <c r="H32" s="744"/>
      <c r="I32" s="744"/>
      <c r="J32" s="744"/>
      <c r="K32" s="744"/>
      <c r="L32" s="744"/>
      <c r="M32" s="631"/>
      <c r="N32" s="631"/>
      <c r="O32" s="744"/>
      <c r="P32" s="744"/>
      <c r="Q32" s="802"/>
      <c r="R32" s="25"/>
      <c r="S32" s="818"/>
      <c r="T32" s="26"/>
      <c r="U32" s="26"/>
      <c r="V32" s="26"/>
      <c r="W32" s="27"/>
      <c r="X32" s="28"/>
      <c r="Y32" s="29"/>
      <c r="Z32" s="29"/>
      <c r="AA32" s="29"/>
      <c r="AB32" s="30"/>
      <c r="AC32" s="28"/>
      <c r="AD32" s="31"/>
      <c r="AE32" s="31"/>
      <c r="AF32" s="634"/>
      <c r="AG32" s="2"/>
    </row>
    <row r="33" spans="1:33" ht="20.25" customHeight="1">
      <c r="A33" s="641"/>
      <c r="B33" s="649"/>
      <c r="C33" s="743"/>
      <c r="D33" s="744"/>
      <c r="E33" s="744"/>
      <c r="F33" s="744"/>
      <c r="G33" s="744"/>
      <c r="H33" s="744"/>
      <c r="I33" s="744"/>
      <c r="J33" s="744"/>
      <c r="K33" s="744"/>
      <c r="L33" s="744"/>
      <c r="M33" s="631"/>
      <c r="N33" s="631"/>
      <c r="O33" s="744"/>
      <c r="P33" s="744"/>
      <c r="Q33" s="802"/>
      <c r="R33" s="25"/>
      <c r="S33" s="818"/>
      <c r="T33" s="26"/>
      <c r="U33" s="26"/>
      <c r="V33" s="26"/>
      <c r="W33" s="27"/>
      <c r="X33" s="28"/>
      <c r="Y33" s="29"/>
      <c r="Z33" s="29"/>
      <c r="AA33" s="29"/>
      <c r="AB33" s="30"/>
      <c r="AC33" s="28"/>
      <c r="AD33" s="31"/>
      <c r="AE33" s="31"/>
      <c r="AF33" s="634"/>
      <c r="AG33" s="2"/>
    </row>
    <row r="34" spans="1:33" ht="20.25" customHeight="1">
      <c r="A34" s="641"/>
      <c r="B34" s="649"/>
      <c r="C34" s="745"/>
      <c r="D34" s="746"/>
      <c r="E34" s="746"/>
      <c r="F34" s="746"/>
      <c r="G34" s="746"/>
      <c r="H34" s="746"/>
      <c r="I34" s="746"/>
      <c r="J34" s="746"/>
      <c r="K34" s="746"/>
      <c r="L34" s="746"/>
      <c r="M34" s="632"/>
      <c r="N34" s="632"/>
      <c r="O34" s="746"/>
      <c r="P34" s="746"/>
      <c r="Q34" s="803"/>
      <c r="R34" s="38"/>
      <c r="S34" s="820"/>
      <c r="T34" s="39"/>
      <c r="U34" s="39"/>
      <c r="V34" s="39"/>
      <c r="W34" s="40"/>
      <c r="X34" s="41"/>
      <c r="Y34" s="42"/>
      <c r="Z34" s="42"/>
      <c r="AA34" s="42"/>
      <c r="AB34" s="43"/>
      <c r="AC34" s="41"/>
      <c r="AD34" s="44"/>
      <c r="AE34" s="44"/>
      <c r="AF34" s="635"/>
      <c r="AG34" s="2"/>
    </row>
    <row r="35" spans="1:33" ht="18" customHeight="1">
      <c r="A35" s="641"/>
      <c r="B35" s="649"/>
      <c r="C35" s="747" t="s">
        <v>79</v>
      </c>
      <c r="D35" s="748" t="s">
        <v>106</v>
      </c>
      <c r="E35" s="748" t="s">
        <v>81</v>
      </c>
      <c r="F35" s="748" t="s">
        <v>107</v>
      </c>
      <c r="G35" s="749" t="s">
        <v>108</v>
      </c>
      <c r="H35" s="748" t="s">
        <v>109</v>
      </c>
      <c r="I35" s="748" t="s">
        <v>61</v>
      </c>
      <c r="J35" s="748" t="s">
        <v>110</v>
      </c>
      <c r="K35" s="748" t="s">
        <v>111</v>
      </c>
      <c r="L35" s="748" t="s">
        <v>112</v>
      </c>
      <c r="M35" s="638">
        <v>1</v>
      </c>
      <c r="N35" s="638">
        <v>0</v>
      </c>
      <c r="O35" s="748" t="s">
        <v>113</v>
      </c>
      <c r="P35" s="748" t="s">
        <v>114</v>
      </c>
      <c r="Q35" s="804" t="s">
        <v>115</v>
      </c>
      <c r="R35" s="37" t="s">
        <v>116</v>
      </c>
      <c r="S35" s="822" t="s">
        <v>117</v>
      </c>
      <c r="T35" s="47" t="s">
        <v>70</v>
      </c>
      <c r="U35" s="48" t="s">
        <v>71</v>
      </c>
      <c r="V35" s="49" t="s">
        <v>72</v>
      </c>
      <c r="W35" s="54"/>
      <c r="X35" s="55"/>
      <c r="Y35" s="56"/>
      <c r="Z35" s="36"/>
      <c r="AA35" s="36"/>
      <c r="AB35" s="57">
        <f>SUM(AA36:AA41)</f>
        <v>157.76320000000001</v>
      </c>
      <c r="AC35" s="55"/>
      <c r="AD35" s="58"/>
      <c r="AE35" s="58"/>
      <c r="AF35" s="637"/>
      <c r="AG35" s="2"/>
    </row>
    <row r="36" spans="1:33" ht="18" customHeight="1">
      <c r="A36" s="641"/>
      <c r="B36" s="649"/>
      <c r="C36" s="743"/>
      <c r="D36" s="744"/>
      <c r="E36" s="744"/>
      <c r="F36" s="744"/>
      <c r="G36" s="744"/>
      <c r="H36" s="744"/>
      <c r="I36" s="744"/>
      <c r="J36" s="744"/>
      <c r="K36" s="744"/>
      <c r="L36" s="744"/>
      <c r="M36" s="631"/>
      <c r="N36" s="631"/>
      <c r="O36" s="744"/>
      <c r="P36" s="744"/>
      <c r="Q36" s="802"/>
      <c r="R36" s="25"/>
      <c r="S36" s="818" t="s">
        <v>118</v>
      </c>
      <c r="T36" s="26"/>
      <c r="U36" s="26"/>
      <c r="V36" s="26"/>
      <c r="W36" s="27">
        <v>17</v>
      </c>
      <c r="X36" s="28" t="s">
        <v>119</v>
      </c>
      <c r="Y36" s="29">
        <v>2.44</v>
      </c>
      <c r="Z36" s="29">
        <f t="shared" ref="Z36:Z41" si="2">+W36*Y36</f>
        <v>41.48</v>
      </c>
      <c r="AA36" s="29">
        <f>+Z36*1.12</f>
        <v>46.457599999999999</v>
      </c>
      <c r="AB36" s="30"/>
      <c r="AC36" s="28"/>
      <c r="AD36" s="31"/>
      <c r="AE36" s="28" t="s">
        <v>75</v>
      </c>
      <c r="AF36" s="634"/>
      <c r="AG36" s="2"/>
    </row>
    <row r="37" spans="1:33" ht="18" customHeight="1">
      <c r="A37" s="641"/>
      <c r="B37" s="649"/>
      <c r="C37" s="743"/>
      <c r="D37" s="744"/>
      <c r="E37" s="744"/>
      <c r="F37" s="744"/>
      <c r="G37" s="744"/>
      <c r="H37" s="744"/>
      <c r="I37" s="744"/>
      <c r="J37" s="744"/>
      <c r="K37" s="744"/>
      <c r="L37" s="744"/>
      <c r="M37" s="631"/>
      <c r="N37" s="631"/>
      <c r="O37" s="744"/>
      <c r="P37" s="744"/>
      <c r="Q37" s="802"/>
      <c r="R37" s="25"/>
      <c r="S37" s="818" t="s">
        <v>120</v>
      </c>
      <c r="T37" s="26"/>
      <c r="U37" s="26"/>
      <c r="V37" s="26"/>
      <c r="W37" s="27">
        <v>11</v>
      </c>
      <c r="X37" s="28" t="s">
        <v>121</v>
      </c>
      <c r="Y37" s="29">
        <v>3.64</v>
      </c>
      <c r="Z37" s="29">
        <f t="shared" si="2"/>
        <v>40.04</v>
      </c>
      <c r="AA37" s="29">
        <f>Z37</f>
        <v>40.04</v>
      </c>
      <c r="AB37" s="30"/>
      <c r="AC37" s="28"/>
      <c r="AD37" s="31"/>
      <c r="AE37" s="28" t="s">
        <v>75</v>
      </c>
      <c r="AF37" s="634"/>
      <c r="AG37" s="2"/>
    </row>
    <row r="38" spans="1:33" ht="18" customHeight="1">
      <c r="A38" s="641"/>
      <c r="B38" s="649"/>
      <c r="C38" s="743"/>
      <c r="D38" s="744"/>
      <c r="E38" s="744"/>
      <c r="F38" s="744"/>
      <c r="G38" s="744"/>
      <c r="H38" s="744"/>
      <c r="I38" s="744"/>
      <c r="J38" s="744"/>
      <c r="K38" s="744"/>
      <c r="L38" s="744"/>
      <c r="M38" s="631"/>
      <c r="N38" s="631"/>
      <c r="O38" s="744"/>
      <c r="P38" s="744"/>
      <c r="Q38" s="802"/>
      <c r="R38" s="25"/>
      <c r="S38" s="818" t="s">
        <v>122</v>
      </c>
      <c r="T38" s="26"/>
      <c r="U38" s="26"/>
      <c r="V38" s="26"/>
      <c r="W38" s="27">
        <v>1</v>
      </c>
      <c r="X38" s="28" t="s">
        <v>74</v>
      </c>
      <c r="Y38" s="29">
        <v>4.01</v>
      </c>
      <c r="Z38" s="29">
        <f t="shared" si="2"/>
        <v>4.01</v>
      </c>
      <c r="AA38" s="29">
        <f t="shared" ref="AA38:AA41" si="3">+Z38*1.12</f>
        <v>4.4912000000000001</v>
      </c>
      <c r="AB38" s="30"/>
      <c r="AC38" s="28"/>
      <c r="AD38" s="31"/>
      <c r="AE38" s="28" t="s">
        <v>75</v>
      </c>
      <c r="AF38" s="634"/>
      <c r="AG38" s="2"/>
    </row>
    <row r="39" spans="1:33" ht="18" customHeight="1">
      <c r="A39" s="641"/>
      <c r="B39" s="649"/>
      <c r="C39" s="743"/>
      <c r="D39" s="744"/>
      <c r="E39" s="744"/>
      <c r="F39" s="744"/>
      <c r="G39" s="744"/>
      <c r="H39" s="744"/>
      <c r="I39" s="744"/>
      <c r="J39" s="744"/>
      <c r="K39" s="744"/>
      <c r="L39" s="744"/>
      <c r="M39" s="631"/>
      <c r="N39" s="631"/>
      <c r="O39" s="744"/>
      <c r="P39" s="744"/>
      <c r="Q39" s="802"/>
      <c r="R39" s="25"/>
      <c r="S39" s="818" t="s">
        <v>123</v>
      </c>
      <c r="T39" s="26"/>
      <c r="U39" s="26"/>
      <c r="V39" s="26"/>
      <c r="W39" s="27">
        <v>5</v>
      </c>
      <c r="X39" s="28" t="s">
        <v>74</v>
      </c>
      <c r="Y39" s="29">
        <v>2</v>
      </c>
      <c r="Z39" s="29">
        <f t="shared" si="2"/>
        <v>10</v>
      </c>
      <c r="AA39" s="29">
        <f t="shared" si="3"/>
        <v>11.200000000000001</v>
      </c>
      <c r="AB39" s="30"/>
      <c r="AC39" s="28"/>
      <c r="AD39" s="31"/>
      <c r="AE39" s="28" t="s">
        <v>75</v>
      </c>
      <c r="AF39" s="634"/>
      <c r="AG39" s="2"/>
    </row>
    <row r="40" spans="1:33" ht="18" customHeight="1">
      <c r="A40" s="641"/>
      <c r="B40" s="649"/>
      <c r="C40" s="743"/>
      <c r="D40" s="744"/>
      <c r="E40" s="744"/>
      <c r="F40" s="744"/>
      <c r="G40" s="744"/>
      <c r="H40" s="744"/>
      <c r="I40" s="744"/>
      <c r="J40" s="744"/>
      <c r="K40" s="744"/>
      <c r="L40" s="744"/>
      <c r="M40" s="631"/>
      <c r="N40" s="631"/>
      <c r="O40" s="744"/>
      <c r="P40" s="744"/>
      <c r="Q40" s="802"/>
      <c r="R40" s="25"/>
      <c r="S40" s="818" t="s">
        <v>124</v>
      </c>
      <c r="T40" s="26"/>
      <c r="U40" s="26"/>
      <c r="V40" s="26"/>
      <c r="W40" s="27">
        <v>5</v>
      </c>
      <c r="X40" s="28" t="s">
        <v>74</v>
      </c>
      <c r="Y40" s="29">
        <v>2</v>
      </c>
      <c r="Z40" s="29">
        <f t="shared" si="2"/>
        <v>10</v>
      </c>
      <c r="AA40" s="29">
        <f t="shared" si="3"/>
        <v>11.200000000000001</v>
      </c>
      <c r="AB40" s="30"/>
      <c r="AC40" s="28"/>
      <c r="AD40" s="31"/>
      <c r="AE40" s="28" t="s">
        <v>75</v>
      </c>
      <c r="AF40" s="634"/>
      <c r="AG40" s="2"/>
    </row>
    <row r="41" spans="1:33" ht="18" customHeight="1">
      <c r="A41" s="641"/>
      <c r="B41" s="649"/>
      <c r="C41" s="745"/>
      <c r="D41" s="746"/>
      <c r="E41" s="746"/>
      <c r="F41" s="746"/>
      <c r="G41" s="746"/>
      <c r="H41" s="746"/>
      <c r="I41" s="746"/>
      <c r="J41" s="746"/>
      <c r="K41" s="746"/>
      <c r="L41" s="746"/>
      <c r="M41" s="632"/>
      <c r="N41" s="632"/>
      <c r="O41" s="746"/>
      <c r="P41" s="746"/>
      <c r="Q41" s="803"/>
      <c r="R41" s="38"/>
      <c r="S41" s="820" t="s">
        <v>125</v>
      </c>
      <c r="T41" s="39"/>
      <c r="U41" s="39"/>
      <c r="V41" s="39"/>
      <c r="W41" s="40">
        <v>2</v>
      </c>
      <c r="X41" s="41" t="s">
        <v>74</v>
      </c>
      <c r="Y41" s="42">
        <v>19.809999999999999</v>
      </c>
      <c r="Z41" s="42">
        <f t="shared" si="2"/>
        <v>39.619999999999997</v>
      </c>
      <c r="AA41" s="42">
        <f t="shared" si="3"/>
        <v>44.374400000000001</v>
      </c>
      <c r="AB41" s="43"/>
      <c r="AC41" s="41"/>
      <c r="AD41" s="44"/>
      <c r="AE41" s="41" t="s">
        <v>75</v>
      </c>
      <c r="AF41" s="635"/>
      <c r="AG41" s="2"/>
    </row>
    <row r="42" spans="1:33" ht="48" customHeight="1">
      <c r="A42" s="641"/>
      <c r="B42" s="649"/>
      <c r="C42" s="747" t="s">
        <v>46</v>
      </c>
      <c r="D42" s="748" t="s">
        <v>47</v>
      </c>
      <c r="E42" s="748" t="s">
        <v>48</v>
      </c>
      <c r="F42" s="748" t="s">
        <v>49</v>
      </c>
      <c r="G42" s="749" t="s">
        <v>50</v>
      </c>
      <c r="H42" s="748" t="s">
        <v>51</v>
      </c>
      <c r="I42" s="748" t="s">
        <v>126</v>
      </c>
      <c r="J42" s="749" t="s">
        <v>127</v>
      </c>
      <c r="K42" s="748" t="s">
        <v>128</v>
      </c>
      <c r="L42" s="748" t="s">
        <v>129</v>
      </c>
      <c r="M42" s="638">
        <v>5</v>
      </c>
      <c r="N42" s="638">
        <v>3</v>
      </c>
      <c r="O42" s="748" t="s">
        <v>130</v>
      </c>
      <c r="P42" s="748" t="s">
        <v>131</v>
      </c>
      <c r="Q42" s="804" t="s">
        <v>90</v>
      </c>
      <c r="R42" s="59"/>
      <c r="S42" s="823"/>
      <c r="T42" s="49"/>
      <c r="U42" s="49"/>
      <c r="V42" s="49"/>
      <c r="W42" s="34"/>
      <c r="X42" s="35"/>
      <c r="Y42" s="36"/>
      <c r="Z42" s="36"/>
      <c r="AA42" s="36"/>
      <c r="AB42" s="50"/>
      <c r="AC42" s="35"/>
      <c r="AD42" s="60"/>
      <c r="AE42" s="60"/>
      <c r="AF42" s="637"/>
      <c r="AG42" s="2"/>
    </row>
    <row r="43" spans="1:33" ht="48" customHeight="1">
      <c r="A43" s="641"/>
      <c r="B43" s="649"/>
      <c r="C43" s="743"/>
      <c r="D43" s="744"/>
      <c r="E43" s="744"/>
      <c r="F43" s="744"/>
      <c r="G43" s="744"/>
      <c r="H43" s="744"/>
      <c r="I43" s="744"/>
      <c r="J43" s="744"/>
      <c r="K43" s="744"/>
      <c r="L43" s="744"/>
      <c r="M43" s="631"/>
      <c r="N43" s="631"/>
      <c r="O43" s="744"/>
      <c r="P43" s="744"/>
      <c r="Q43" s="802"/>
      <c r="R43" s="32"/>
      <c r="S43" s="818"/>
      <c r="T43" s="26"/>
      <c r="U43" s="26"/>
      <c r="V43" s="26"/>
      <c r="W43" s="27"/>
      <c r="X43" s="28"/>
      <c r="Y43" s="29"/>
      <c r="Z43" s="29"/>
      <c r="AA43" s="29"/>
      <c r="AB43" s="30"/>
      <c r="AC43" s="28"/>
      <c r="AD43" s="31"/>
      <c r="AE43" s="31"/>
      <c r="AF43" s="634"/>
      <c r="AG43" s="2"/>
    </row>
    <row r="44" spans="1:33" ht="48" customHeight="1">
      <c r="A44" s="650"/>
      <c r="B44" s="651"/>
      <c r="C44" s="743"/>
      <c r="D44" s="744"/>
      <c r="E44" s="744"/>
      <c r="F44" s="744"/>
      <c r="G44" s="744"/>
      <c r="H44" s="744"/>
      <c r="I44" s="744"/>
      <c r="J44" s="744"/>
      <c r="K44" s="744"/>
      <c r="L44" s="744"/>
      <c r="M44" s="631"/>
      <c r="N44" s="631"/>
      <c r="O44" s="744"/>
      <c r="P44" s="744"/>
      <c r="Q44" s="802"/>
      <c r="R44" s="25"/>
      <c r="S44" s="818"/>
      <c r="T44" s="26"/>
      <c r="U44" s="26"/>
      <c r="V44" s="26"/>
      <c r="W44" s="27"/>
      <c r="X44" s="28"/>
      <c r="Y44" s="29"/>
      <c r="Z44" s="29"/>
      <c r="AA44" s="29"/>
      <c r="AB44" s="30"/>
      <c r="AC44" s="28"/>
      <c r="AD44" s="31"/>
      <c r="AE44" s="31"/>
      <c r="AF44" s="634"/>
      <c r="AG44" s="2"/>
    </row>
    <row r="45" spans="1:33" ht="48" customHeight="1">
      <c r="A45" s="647" t="s">
        <v>45</v>
      </c>
      <c r="B45" s="648"/>
      <c r="C45" s="743"/>
      <c r="D45" s="744"/>
      <c r="E45" s="744"/>
      <c r="F45" s="744"/>
      <c r="G45" s="744"/>
      <c r="H45" s="744"/>
      <c r="I45" s="744"/>
      <c r="J45" s="744"/>
      <c r="K45" s="744"/>
      <c r="L45" s="744"/>
      <c r="M45" s="631"/>
      <c r="N45" s="631"/>
      <c r="O45" s="744"/>
      <c r="P45" s="744"/>
      <c r="Q45" s="802"/>
      <c r="R45" s="25"/>
      <c r="S45" s="818"/>
      <c r="T45" s="26"/>
      <c r="U45" s="26"/>
      <c r="V45" s="26"/>
      <c r="W45" s="27"/>
      <c r="X45" s="28"/>
      <c r="Y45" s="29"/>
      <c r="Z45" s="29"/>
      <c r="AA45" s="29"/>
      <c r="AB45" s="30"/>
      <c r="AC45" s="28"/>
      <c r="AD45" s="31"/>
      <c r="AE45" s="31"/>
      <c r="AF45" s="634"/>
      <c r="AG45" s="2"/>
    </row>
    <row r="46" spans="1:33" ht="48" customHeight="1">
      <c r="A46" s="641"/>
      <c r="B46" s="649"/>
      <c r="C46" s="745"/>
      <c r="D46" s="746"/>
      <c r="E46" s="746"/>
      <c r="F46" s="746"/>
      <c r="G46" s="746"/>
      <c r="H46" s="746"/>
      <c r="I46" s="746"/>
      <c r="J46" s="746"/>
      <c r="K46" s="746"/>
      <c r="L46" s="746"/>
      <c r="M46" s="632"/>
      <c r="N46" s="632"/>
      <c r="O46" s="746"/>
      <c r="P46" s="746"/>
      <c r="Q46" s="803"/>
      <c r="R46" s="38"/>
      <c r="S46" s="824"/>
      <c r="T46" s="61"/>
      <c r="U46" s="61"/>
      <c r="V46" s="61"/>
      <c r="W46" s="62"/>
      <c r="X46" s="63"/>
      <c r="Y46" s="64"/>
      <c r="Z46" s="42"/>
      <c r="AA46" s="42"/>
      <c r="AB46" s="65"/>
      <c r="AC46" s="63"/>
      <c r="AD46" s="66"/>
      <c r="AE46" s="66"/>
      <c r="AF46" s="635"/>
      <c r="AG46" s="2"/>
    </row>
    <row r="47" spans="1:33" ht="18" customHeight="1">
      <c r="A47" s="641"/>
      <c r="B47" s="649"/>
      <c r="C47" s="747" t="s">
        <v>46</v>
      </c>
      <c r="D47" s="748" t="s">
        <v>47</v>
      </c>
      <c r="E47" s="748" t="s">
        <v>59</v>
      </c>
      <c r="F47" s="748" t="s">
        <v>132</v>
      </c>
      <c r="G47" s="749" t="s">
        <v>50</v>
      </c>
      <c r="H47" s="748" t="s">
        <v>133</v>
      </c>
      <c r="I47" s="748" t="s">
        <v>134</v>
      </c>
      <c r="J47" s="748" t="s">
        <v>135</v>
      </c>
      <c r="K47" s="748" t="s">
        <v>136</v>
      </c>
      <c r="L47" s="748" t="s">
        <v>137</v>
      </c>
      <c r="M47" s="638">
        <v>0</v>
      </c>
      <c r="N47" s="638">
        <v>1</v>
      </c>
      <c r="O47" s="748" t="s">
        <v>138</v>
      </c>
      <c r="P47" s="748" t="s">
        <v>139</v>
      </c>
      <c r="Q47" s="804" t="s">
        <v>67</v>
      </c>
      <c r="R47" s="37" t="s">
        <v>140</v>
      </c>
      <c r="S47" s="822" t="s">
        <v>141</v>
      </c>
      <c r="T47" s="47" t="s">
        <v>70</v>
      </c>
      <c r="U47" s="67" t="s">
        <v>71</v>
      </c>
      <c r="V47" s="68" t="s">
        <v>72</v>
      </c>
      <c r="W47" s="54"/>
      <c r="X47" s="55"/>
      <c r="Y47" s="56"/>
      <c r="Z47" s="36"/>
      <c r="AA47" s="36"/>
      <c r="AB47" s="57">
        <f>SUM(AA48:AA54)</f>
        <v>356.1712</v>
      </c>
      <c r="AC47" s="55"/>
      <c r="AD47" s="58"/>
      <c r="AE47" s="58"/>
      <c r="AF47" s="637"/>
      <c r="AG47" s="2"/>
    </row>
    <row r="48" spans="1:33" ht="18" customHeight="1">
      <c r="A48" s="641"/>
      <c r="B48" s="649"/>
      <c r="C48" s="743"/>
      <c r="D48" s="744"/>
      <c r="E48" s="744"/>
      <c r="F48" s="744"/>
      <c r="G48" s="744"/>
      <c r="H48" s="744"/>
      <c r="I48" s="744"/>
      <c r="J48" s="744"/>
      <c r="K48" s="744"/>
      <c r="L48" s="744"/>
      <c r="M48" s="631"/>
      <c r="N48" s="631"/>
      <c r="O48" s="744"/>
      <c r="P48" s="744"/>
      <c r="Q48" s="802"/>
      <c r="R48" s="25"/>
      <c r="S48" s="818" t="s">
        <v>142</v>
      </c>
      <c r="T48" s="26"/>
      <c r="U48" s="26"/>
      <c r="V48" s="26"/>
      <c r="W48" s="27">
        <v>8</v>
      </c>
      <c r="X48" s="28" t="s">
        <v>143</v>
      </c>
      <c r="Y48" s="29">
        <v>2</v>
      </c>
      <c r="Z48" s="29">
        <f t="shared" ref="Z48:Z54" si="4">+W48*Y48</f>
        <v>16</v>
      </c>
      <c r="AA48" s="29">
        <f t="shared" ref="AA48:AA54" si="5">+Z48*1.12</f>
        <v>17.920000000000002</v>
      </c>
      <c r="AB48" s="30"/>
      <c r="AC48" s="28"/>
      <c r="AD48" s="31"/>
      <c r="AE48" s="28" t="s">
        <v>75</v>
      </c>
      <c r="AF48" s="634"/>
      <c r="AG48" s="2"/>
    </row>
    <row r="49" spans="1:33" ht="18" customHeight="1">
      <c r="A49" s="641"/>
      <c r="B49" s="649"/>
      <c r="C49" s="743"/>
      <c r="D49" s="744"/>
      <c r="E49" s="744"/>
      <c r="F49" s="744"/>
      <c r="G49" s="744"/>
      <c r="H49" s="744"/>
      <c r="I49" s="744"/>
      <c r="J49" s="744"/>
      <c r="K49" s="744"/>
      <c r="L49" s="744"/>
      <c r="M49" s="631"/>
      <c r="N49" s="631"/>
      <c r="O49" s="744"/>
      <c r="P49" s="744"/>
      <c r="Q49" s="802"/>
      <c r="R49" s="25"/>
      <c r="S49" s="818" t="s">
        <v>144</v>
      </c>
      <c r="T49" s="26"/>
      <c r="U49" s="26"/>
      <c r="V49" s="26"/>
      <c r="W49" s="27">
        <v>6</v>
      </c>
      <c r="X49" s="28" t="s">
        <v>145</v>
      </c>
      <c r="Y49" s="29">
        <v>3</v>
      </c>
      <c r="Z49" s="29">
        <f t="shared" si="4"/>
        <v>18</v>
      </c>
      <c r="AA49" s="29">
        <f t="shared" si="5"/>
        <v>20.160000000000004</v>
      </c>
      <c r="AB49" s="30"/>
      <c r="AC49" s="28"/>
      <c r="AD49" s="31"/>
      <c r="AE49" s="28" t="s">
        <v>75</v>
      </c>
      <c r="AF49" s="634"/>
      <c r="AG49" s="2"/>
    </row>
    <row r="50" spans="1:33" ht="18" customHeight="1">
      <c r="A50" s="641"/>
      <c r="B50" s="649"/>
      <c r="C50" s="743"/>
      <c r="D50" s="744"/>
      <c r="E50" s="744"/>
      <c r="F50" s="744"/>
      <c r="G50" s="744"/>
      <c r="H50" s="744"/>
      <c r="I50" s="744"/>
      <c r="J50" s="744"/>
      <c r="K50" s="744"/>
      <c r="L50" s="744"/>
      <c r="M50" s="631"/>
      <c r="N50" s="631"/>
      <c r="O50" s="744"/>
      <c r="P50" s="744"/>
      <c r="Q50" s="802"/>
      <c r="R50" s="25"/>
      <c r="S50" s="818" t="s">
        <v>146</v>
      </c>
      <c r="T50" s="26"/>
      <c r="U50" s="26"/>
      <c r="V50" s="26"/>
      <c r="W50" s="27">
        <v>18</v>
      </c>
      <c r="X50" s="28" t="s">
        <v>74</v>
      </c>
      <c r="Y50" s="29">
        <v>3</v>
      </c>
      <c r="Z50" s="29">
        <f t="shared" si="4"/>
        <v>54</v>
      </c>
      <c r="AA50" s="29">
        <f t="shared" si="5"/>
        <v>60.480000000000004</v>
      </c>
      <c r="AB50" s="30"/>
      <c r="AC50" s="28"/>
      <c r="AD50" s="31"/>
      <c r="AE50" s="28" t="s">
        <v>75</v>
      </c>
      <c r="AF50" s="634"/>
      <c r="AG50" s="2"/>
    </row>
    <row r="51" spans="1:33" ht="18" customHeight="1">
      <c r="A51" s="641"/>
      <c r="B51" s="649"/>
      <c r="C51" s="743"/>
      <c r="D51" s="744"/>
      <c r="E51" s="744"/>
      <c r="F51" s="744"/>
      <c r="G51" s="744"/>
      <c r="H51" s="744"/>
      <c r="I51" s="744"/>
      <c r="J51" s="744"/>
      <c r="K51" s="744"/>
      <c r="L51" s="744"/>
      <c r="M51" s="631"/>
      <c r="N51" s="631"/>
      <c r="O51" s="744"/>
      <c r="P51" s="744"/>
      <c r="Q51" s="802"/>
      <c r="R51" s="25"/>
      <c r="S51" s="818" t="s">
        <v>147</v>
      </c>
      <c r="T51" s="26"/>
      <c r="U51" s="26"/>
      <c r="V51" s="26"/>
      <c r="W51" s="27">
        <v>3</v>
      </c>
      <c r="X51" s="28" t="s">
        <v>74</v>
      </c>
      <c r="Y51" s="29">
        <v>2.0299999999999998</v>
      </c>
      <c r="Z51" s="29">
        <f t="shared" si="4"/>
        <v>6.09</v>
      </c>
      <c r="AA51" s="29">
        <f t="shared" si="5"/>
        <v>6.8208000000000002</v>
      </c>
      <c r="AB51" s="30"/>
      <c r="AC51" s="28"/>
      <c r="AD51" s="31"/>
      <c r="AE51" s="28" t="s">
        <v>75</v>
      </c>
      <c r="AF51" s="634"/>
      <c r="AG51" s="2"/>
    </row>
    <row r="52" spans="1:33" ht="18" customHeight="1">
      <c r="A52" s="641"/>
      <c r="B52" s="649"/>
      <c r="C52" s="743"/>
      <c r="D52" s="744"/>
      <c r="E52" s="744"/>
      <c r="F52" s="744"/>
      <c r="G52" s="744"/>
      <c r="H52" s="744"/>
      <c r="I52" s="744"/>
      <c r="J52" s="744"/>
      <c r="K52" s="744"/>
      <c r="L52" s="744"/>
      <c r="M52" s="631"/>
      <c r="N52" s="631"/>
      <c r="O52" s="744"/>
      <c r="P52" s="744"/>
      <c r="Q52" s="802"/>
      <c r="R52" s="25"/>
      <c r="S52" s="818" t="s">
        <v>148</v>
      </c>
      <c r="T52" s="26"/>
      <c r="U52" s="26"/>
      <c r="V52" s="26"/>
      <c r="W52" s="27">
        <v>24</v>
      </c>
      <c r="X52" s="28" t="s">
        <v>74</v>
      </c>
      <c r="Y52" s="29">
        <v>4</v>
      </c>
      <c r="Z52" s="29">
        <f t="shared" si="4"/>
        <v>96</v>
      </c>
      <c r="AA52" s="29">
        <f t="shared" si="5"/>
        <v>107.52000000000001</v>
      </c>
      <c r="AB52" s="30"/>
      <c r="AC52" s="28"/>
      <c r="AD52" s="31"/>
      <c r="AE52" s="28" t="s">
        <v>75</v>
      </c>
      <c r="AF52" s="634"/>
      <c r="AG52" s="2"/>
    </row>
    <row r="53" spans="1:33" ht="18" customHeight="1">
      <c r="A53" s="641"/>
      <c r="B53" s="649"/>
      <c r="C53" s="743"/>
      <c r="D53" s="744"/>
      <c r="E53" s="744"/>
      <c r="F53" s="744"/>
      <c r="G53" s="744"/>
      <c r="H53" s="744"/>
      <c r="I53" s="744"/>
      <c r="J53" s="744"/>
      <c r="K53" s="744"/>
      <c r="L53" s="744"/>
      <c r="M53" s="631"/>
      <c r="N53" s="631"/>
      <c r="O53" s="744"/>
      <c r="P53" s="744"/>
      <c r="Q53" s="802"/>
      <c r="R53" s="25"/>
      <c r="S53" s="818" t="s">
        <v>149</v>
      </c>
      <c r="T53" s="26"/>
      <c r="U53" s="26"/>
      <c r="V53" s="26"/>
      <c r="W53" s="27">
        <v>48</v>
      </c>
      <c r="X53" s="28" t="s">
        <v>143</v>
      </c>
      <c r="Y53" s="29">
        <v>1</v>
      </c>
      <c r="Z53" s="29">
        <f t="shared" si="4"/>
        <v>48</v>
      </c>
      <c r="AA53" s="29">
        <f t="shared" si="5"/>
        <v>53.760000000000005</v>
      </c>
      <c r="AB53" s="30"/>
      <c r="AC53" s="28"/>
      <c r="AD53" s="31"/>
      <c r="AE53" s="28" t="s">
        <v>75</v>
      </c>
      <c r="AF53" s="634"/>
      <c r="AG53" s="2"/>
    </row>
    <row r="54" spans="1:33" ht="18" customHeight="1">
      <c r="A54" s="641"/>
      <c r="B54" s="649"/>
      <c r="C54" s="745"/>
      <c r="D54" s="746"/>
      <c r="E54" s="746"/>
      <c r="F54" s="746"/>
      <c r="G54" s="746"/>
      <c r="H54" s="746"/>
      <c r="I54" s="746"/>
      <c r="J54" s="746"/>
      <c r="K54" s="746"/>
      <c r="L54" s="746"/>
      <c r="M54" s="632"/>
      <c r="N54" s="632"/>
      <c r="O54" s="746"/>
      <c r="P54" s="746"/>
      <c r="Q54" s="803"/>
      <c r="R54" s="38"/>
      <c r="S54" s="820" t="s">
        <v>150</v>
      </c>
      <c r="T54" s="39"/>
      <c r="U54" s="39"/>
      <c r="V54" s="39"/>
      <c r="W54" s="40">
        <v>36</v>
      </c>
      <c r="X54" s="52" t="s">
        <v>74</v>
      </c>
      <c r="Y54" s="42">
        <v>2.2200000000000002</v>
      </c>
      <c r="Z54" s="42">
        <f t="shared" si="4"/>
        <v>79.92</v>
      </c>
      <c r="AA54" s="42">
        <f t="shared" si="5"/>
        <v>89.510400000000004</v>
      </c>
      <c r="AB54" s="43"/>
      <c r="AC54" s="41"/>
      <c r="AD54" s="44"/>
      <c r="AE54" s="41" t="s">
        <v>75</v>
      </c>
      <c r="AF54" s="635"/>
      <c r="AG54" s="2"/>
    </row>
    <row r="55" spans="1:33" ht="27.75" customHeight="1">
      <c r="A55" s="641"/>
      <c r="B55" s="649"/>
      <c r="C55" s="747" t="s">
        <v>46</v>
      </c>
      <c r="D55" s="748" t="s">
        <v>47</v>
      </c>
      <c r="E55" s="748" t="s">
        <v>59</v>
      </c>
      <c r="F55" s="748" t="s">
        <v>151</v>
      </c>
      <c r="G55" s="749" t="s">
        <v>50</v>
      </c>
      <c r="H55" s="748" t="s">
        <v>51</v>
      </c>
      <c r="I55" s="748" t="s">
        <v>52</v>
      </c>
      <c r="J55" s="748" t="s">
        <v>152</v>
      </c>
      <c r="K55" s="748" t="s">
        <v>153</v>
      </c>
      <c r="L55" s="748" t="s">
        <v>154</v>
      </c>
      <c r="M55" s="638">
        <v>2</v>
      </c>
      <c r="N55" s="638">
        <v>2</v>
      </c>
      <c r="O55" s="748" t="s">
        <v>155</v>
      </c>
      <c r="P55" s="748" t="s">
        <v>156</v>
      </c>
      <c r="Q55" s="804" t="s">
        <v>115</v>
      </c>
      <c r="R55" s="59"/>
      <c r="S55" s="823"/>
      <c r="T55" s="49"/>
      <c r="U55" s="49"/>
      <c r="V55" s="49"/>
      <c r="W55" s="34"/>
      <c r="X55" s="35"/>
      <c r="Y55" s="36"/>
      <c r="Z55" s="36"/>
      <c r="AA55" s="36"/>
      <c r="AB55" s="50"/>
      <c r="AC55" s="35"/>
      <c r="AD55" s="60"/>
      <c r="AE55" s="60"/>
      <c r="AF55" s="637"/>
      <c r="AG55" s="2"/>
    </row>
    <row r="56" spans="1:33" ht="27.75" customHeight="1">
      <c r="A56" s="641"/>
      <c r="B56" s="649"/>
      <c r="C56" s="743"/>
      <c r="D56" s="744"/>
      <c r="E56" s="744"/>
      <c r="F56" s="744"/>
      <c r="G56" s="744"/>
      <c r="H56" s="744"/>
      <c r="I56" s="744"/>
      <c r="J56" s="744"/>
      <c r="K56" s="744"/>
      <c r="L56" s="744"/>
      <c r="M56" s="631"/>
      <c r="N56" s="631"/>
      <c r="O56" s="744"/>
      <c r="P56" s="744"/>
      <c r="Q56" s="802"/>
      <c r="R56" s="32"/>
      <c r="S56" s="818"/>
      <c r="T56" s="26"/>
      <c r="U56" s="26"/>
      <c r="V56" s="26"/>
      <c r="W56" s="27"/>
      <c r="X56" s="28"/>
      <c r="Y56" s="29"/>
      <c r="Z56" s="29"/>
      <c r="AA56" s="29"/>
      <c r="AB56" s="30"/>
      <c r="AC56" s="28"/>
      <c r="AD56" s="31"/>
      <c r="AE56" s="31"/>
      <c r="AF56" s="634"/>
      <c r="AG56" s="2"/>
    </row>
    <row r="57" spans="1:33" ht="27.75" customHeight="1">
      <c r="A57" s="641"/>
      <c r="B57" s="649"/>
      <c r="C57" s="743"/>
      <c r="D57" s="744"/>
      <c r="E57" s="744"/>
      <c r="F57" s="744"/>
      <c r="G57" s="744"/>
      <c r="H57" s="744"/>
      <c r="I57" s="744"/>
      <c r="J57" s="744"/>
      <c r="K57" s="744"/>
      <c r="L57" s="744"/>
      <c r="M57" s="631"/>
      <c r="N57" s="631"/>
      <c r="O57" s="744"/>
      <c r="P57" s="744"/>
      <c r="Q57" s="802"/>
      <c r="R57" s="25"/>
      <c r="S57" s="818"/>
      <c r="T57" s="26"/>
      <c r="U57" s="26"/>
      <c r="V57" s="26"/>
      <c r="W57" s="27"/>
      <c r="X57" s="28"/>
      <c r="Y57" s="29"/>
      <c r="Z57" s="29"/>
      <c r="AA57" s="29"/>
      <c r="AB57" s="30"/>
      <c r="AC57" s="28"/>
      <c r="AD57" s="31"/>
      <c r="AE57" s="31"/>
      <c r="AF57" s="634"/>
      <c r="AG57" s="2"/>
    </row>
    <row r="58" spans="1:33" ht="27.75" customHeight="1">
      <c r="A58" s="641"/>
      <c r="B58" s="649"/>
      <c r="C58" s="743"/>
      <c r="D58" s="744"/>
      <c r="E58" s="744"/>
      <c r="F58" s="744"/>
      <c r="G58" s="744"/>
      <c r="H58" s="744"/>
      <c r="I58" s="744"/>
      <c r="J58" s="744"/>
      <c r="K58" s="744"/>
      <c r="L58" s="744"/>
      <c r="M58" s="631"/>
      <c r="N58" s="631"/>
      <c r="O58" s="744"/>
      <c r="P58" s="744"/>
      <c r="Q58" s="802"/>
      <c r="R58" s="25"/>
      <c r="S58" s="818"/>
      <c r="T58" s="26"/>
      <c r="U58" s="26"/>
      <c r="V58" s="26"/>
      <c r="W58" s="27"/>
      <c r="X58" s="28"/>
      <c r="Y58" s="29"/>
      <c r="Z58" s="29"/>
      <c r="AA58" s="29"/>
      <c r="AB58" s="30"/>
      <c r="AC58" s="28"/>
      <c r="AD58" s="31"/>
      <c r="AE58" s="31"/>
      <c r="AF58" s="634"/>
      <c r="AG58" s="2"/>
    </row>
    <row r="59" spans="1:33" ht="27.75" customHeight="1">
      <c r="A59" s="641"/>
      <c r="B59" s="649"/>
      <c r="C59" s="745"/>
      <c r="D59" s="746"/>
      <c r="E59" s="746"/>
      <c r="F59" s="746"/>
      <c r="G59" s="746"/>
      <c r="H59" s="746"/>
      <c r="I59" s="746"/>
      <c r="J59" s="746"/>
      <c r="K59" s="746"/>
      <c r="L59" s="746"/>
      <c r="M59" s="632"/>
      <c r="N59" s="632"/>
      <c r="O59" s="746"/>
      <c r="P59" s="746"/>
      <c r="Q59" s="803"/>
      <c r="R59" s="69"/>
      <c r="S59" s="820"/>
      <c r="T59" s="39"/>
      <c r="U59" s="39"/>
      <c r="V59" s="39"/>
      <c r="W59" s="40"/>
      <c r="X59" s="41"/>
      <c r="Y59" s="42"/>
      <c r="Z59" s="42"/>
      <c r="AA59" s="42"/>
      <c r="AB59" s="43"/>
      <c r="AC59" s="41"/>
      <c r="AD59" s="44"/>
      <c r="AE59" s="44"/>
      <c r="AF59" s="635"/>
      <c r="AG59" s="2"/>
    </row>
    <row r="60" spans="1:33" ht="25.5" customHeight="1">
      <c r="A60" s="641"/>
      <c r="B60" s="649"/>
      <c r="C60" s="747" t="s">
        <v>79</v>
      </c>
      <c r="D60" s="748" t="s">
        <v>80</v>
      </c>
      <c r="E60" s="748" t="s">
        <v>157</v>
      </c>
      <c r="F60" s="748" t="s">
        <v>158</v>
      </c>
      <c r="G60" s="749" t="s">
        <v>83</v>
      </c>
      <c r="H60" s="748" t="s">
        <v>84</v>
      </c>
      <c r="I60" s="748" t="s">
        <v>52</v>
      </c>
      <c r="J60" s="748" t="s">
        <v>159</v>
      </c>
      <c r="K60" s="748" t="s">
        <v>160</v>
      </c>
      <c r="L60" s="748" t="s">
        <v>161</v>
      </c>
      <c r="M60" s="710">
        <v>600</v>
      </c>
      <c r="N60" s="638">
        <v>500</v>
      </c>
      <c r="O60" s="748" t="s">
        <v>162</v>
      </c>
      <c r="P60" s="748" t="s">
        <v>163</v>
      </c>
      <c r="Q60" s="804" t="s">
        <v>164</v>
      </c>
      <c r="R60" s="59"/>
      <c r="S60" s="823"/>
      <c r="T60" s="49"/>
      <c r="U60" s="49"/>
      <c r="V60" s="49"/>
      <c r="W60" s="34"/>
      <c r="X60" s="35"/>
      <c r="Y60" s="36"/>
      <c r="Z60" s="36"/>
      <c r="AA60" s="36"/>
      <c r="AB60" s="50"/>
      <c r="AC60" s="35"/>
      <c r="AD60" s="60"/>
      <c r="AE60" s="60"/>
      <c r="AF60" s="637"/>
      <c r="AG60" s="2"/>
    </row>
    <row r="61" spans="1:33" ht="25.5" customHeight="1">
      <c r="A61" s="641"/>
      <c r="B61" s="649"/>
      <c r="C61" s="743"/>
      <c r="D61" s="744"/>
      <c r="E61" s="744"/>
      <c r="F61" s="744"/>
      <c r="G61" s="744"/>
      <c r="H61" s="744"/>
      <c r="I61" s="744"/>
      <c r="J61" s="744"/>
      <c r="K61" s="744"/>
      <c r="L61" s="744"/>
      <c r="M61" s="631"/>
      <c r="N61" s="631"/>
      <c r="O61" s="744"/>
      <c r="P61" s="744"/>
      <c r="Q61" s="802"/>
      <c r="R61" s="32"/>
      <c r="S61" s="818"/>
      <c r="T61" s="26"/>
      <c r="U61" s="26"/>
      <c r="V61" s="26"/>
      <c r="W61" s="27"/>
      <c r="X61" s="28"/>
      <c r="Y61" s="29"/>
      <c r="Z61" s="29"/>
      <c r="AA61" s="29"/>
      <c r="AB61" s="30"/>
      <c r="AC61" s="28"/>
      <c r="AD61" s="31"/>
      <c r="AE61" s="31"/>
      <c r="AF61" s="634"/>
      <c r="AG61" s="2"/>
    </row>
    <row r="62" spans="1:33" ht="25.5" customHeight="1">
      <c r="A62" s="641"/>
      <c r="B62" s="649"/>
      <c r="C62" s="743"/>
      <c r="D62" s="744"/>
      <c r="E62" s="744"/>
      <c r="F62" s="744"/>
      <c r="G62" s="744"/>
      <c r="H62" s="744"/>
      <c r="I62" s="744"/>
      <c r="J62" s="744"/>
      <c r="K62" s="744"/>
      <c r="L62" s="744"/>
      <c r="M62" s="631"/>
      <c r="N62" s="631"/>
      <c r="O62" s="744"/>
      <c r="P62" s="744"/>
      <c r="Q62" s="802"/>
      <c r="R62" s="25"/>
      <c r="S62" s="818"/>
      <c r="T62" s="26"/>
      <c r="U62" s="26"/>
      <c r="V62" s="26"/>
      <c r="W62" s="27"/>
      <c r="X62" s="28"/>
      <c r="Y62" s="29"/>
      <c r="Z62" s="29"/>
      <c r="AA62" s="29"/>
      <c r="AB62" s="30"/>
      <c r="AC62" s="28"/>
      <c r="AD62" s="31"/>
      <c r="AE62" s="31"/>
      <c r="AF62" s="634"/>
      <c r="AG62" s="2"/>
    </row>
    <row r="63" spans="1:33" ht="25.5" customHeight="1">
      <c r="A63" s="641"/>
      <c r="B63" s="649"/>
      <c r="C63" s="743"/>
      <c r="D63" s="744"/>
      <c r="E63" s="744"/>
      <c r="F63" s="744"/>
      <c r="G63" s="744"/>
      <c r="H63" s="744"/>
      <c r="I63" s="744"/>
      <c r="J63" s="744"/>
      <c r="K63" s="744"/>
      <c r="L63" s="744"/>
      <c r="M63" s="631"/>
      <c r="N63" s="631"/>
      <c r="O63" s="744"/>
      <c r="P63" s="744"/>
      <c r="Q63" s="802"/>
      <c r="R63" s="25"/>
      <c r="S63" s="818"/>
      <c r="T63" s="26"/>
      <c r="U63" s="26"/>
      <c r="V63" s="26"/>
      <c r="W63" s="27"/>
      <c r="X63" s="28"/>
      <c r="Y63" s="29"/>
      <c r="Z63" s="29"/>
      <c r="AA63" s="29"/>
      <c r="AB63" s="30"/>
      <c r="AC63" s="28"/>
      <c r="AD63" s="31"/>
      <c r="AE63" s="31"/>
      <c r="AF63" s="634"/>
      <c r="AG63" s="2"/>
    </row>
    <row r="64" spans="1:33" ht="25.5" customHeight="1">
      <c r="A64" s="641"/>
      <c r="B64" s="649"/>
      <c r="C64" s="743"/>
      <c r="D64" s="744"/>
      <c r="E64" s="744"/>
      <c r="F64" s="744"/>
      <c r="G64" s="744"/>
      <c r="H64" s="744"/>
      <c r="I64" s="744"/>
      <c r="J64" s="744"/>
      <c r="K64" s="744"/>
      <c r="L64" s="744"/>
      <c r="M64" s="631"/>
      <c r="N64" s="631"/>
      <c r="O64" s="744"/>
      <c r="P64" s="744"/>
      <c r="Q64" s="802"/>
      <c r="R64" s="25"/>
      <c r="S64" s="818"/>
      <c r="T64" s="26"/>
      <c r="U64" s="26"/>
      <c r="V64" s="26"/>
      <c r="W64" s="27"/>
      <c r="X64" s="28"/>
      <c r="Y64" s="29"/>
      <c r="Z64" s="29"/>
      <c r="AA64" s="29"/>
      <c r="AB64" s="30"/>
      <c r="AC64" s="28"/>
      <c r="AD64" s="31"/>
      <c r="AE64" s="31"/>
      <c r="AF64" s="634"/>
      <c r="AG64" s="2"/>
    </row>
    <row r="65" spans="1:33" ht="25.5" customHeight="1">
      <c r="A65" s="641"/>
      <c r="B65" s="649"/>
      <c r="C65" s="745"/>
      <c r="D65" s="746"/>
      <c r="E65" s="746"/>
      <c r="F65" s="746"/>
      <c r="G65" s="746"/>
      <c r="H65" s="746"/>
      <c r="I65" s="746"/>
      <c r="J65" s="746"/>
      <c r="K65" s="746"/>
      <c r="L65" s="746"/>
      <c r="M65" s="632"/>
      <c r="N65" s="632"/>
      <c r="O65" s="746"/>
      <c r="P65" s="746"/>
      <c r="Q65" s="803"/>
      <c r="R65" s="38"/>
      <c r="S65" s="824"/>
      <c r="T65" s="61"/>
      <c r="U65" s="61"/>
      <c r="V65" s="61"/>
      <c r="W65" s="62"/>
      <c r="X65" s="63"/>
      <c r="Y65" s="64"/>
      <c r="Z65" s="42"/>
      <c r="AA65" s="42"/>
      <c r="AB65" s="65"/>
      <c r="AC65" s="63"/>
      <c r="AD65" s="66"/>
      <c r="AE65" s="66"/>
      <c r="AF65" s="635"/>
      <c r="AG65" s="2"/>
    </row>
    <row r="66" spans="1:33" ht="32.25" customHeight="1">
      <c r="A66" s="650"/>
      <c r="B66" s="651"/>
      <c r="C66" s="747" t="s">
        <v>46</v>
      </c>
      <c r="D66" s="748" t="s">
        <v>47</v>
      </c>
      <c r="E66" s="748" t="s">
        <v>59</v>
      </c>
      <c r="F66" s="748" t="s">
        <v>165</v>
      </c>
      <c r="G66" s="749" t="s">
        <v>50</v>
      </c>
      <c r="H66" s="748" t="s">
        <v>51</v>
      </c>
      <c r="I66" s="748" t="s">
        <v>52</v>
      </c>
      <c r="J66" s="748" t="s">
        <v>166</v>
      </c>
      <c r="K66" s="748" t="s">
        <v>167</v>
      </c>
      <c r="L66" s="748" t="s">
        <v>168</v>
      </c>
      <c r="M66" s="638">
        <v>5</v>
      </c>
      <c r="N66" s="638">
        <v>15</v>
      </c>
      <c r="O66" s="748" t="s">
        <v>169</v>
      </c>
      <c r="P66" s="748" t="s">
        <v>170</v>
      </c>
      <c r="Q66" s="804" t="s">
        <v>67</v>
      </c>
      <c r="R66" s="37"/>
      <c r="S66" s="822"/>
      <c r="T66" s="53"/>
      <c r="U66" s="67"/>
      <c r="V66" s="68"/>
      <c r="W66" s="54"/>
      <c r="X66" s="55"/>
      <c r="Y66" s="56"/>
      <c r="Z66" s="36"/>
      <c r="AA66" s="36"/>
      <c r="AB66" s="57"/>
      <c r="AC66" s="55"/>
      <c r="AD66" s="58"/>
      <c r="AE66" s="58"/>
      <c r="AF66" s="637"/>
      <c r="AG66" s="2"/>
    </row>
    <row r="67" spans="1:33" ht="32.25" customHeight="1">
      <c r="A67" s="647" t="s">
        <v>45</v>
      </c>
      <c r="B67" s="648"/>
      <c r="C67" s="743"/>
      <c r="D67" s="744"/>
      <c r="E67" s="744"/>
      <c r="F67" s="744"/>
      <c r="G67" s="744"/>
      <c r="H67" s="744"/>
      <c r="I67" s="744"/>
      <c r="J67" s="744"/>
      <c r="K67" s="744"/>
      <c r="L67" s="744"/>
      <c r="M67" s="631"/>
      <c r="N67" s="631"/>
      <c r="O67" s="744"/>
      <c r="P67" s="744"/>
      <c r="Q67" s="802"/>
      <c r="R67" s="25"/>
      <c r="S67" s="818"/>
      <c r="T67" s="76"/>
      <c r="U67" s="61"/>
      <c r="V67" s="61"/>
      <c r="W67" s="27"/>
      <c r="X67" s="28"/>
      <c r="Y67" s="29"/>
      <c r="Z67" s="29"/>
      <c r="AA67" s="29"/>
      <c r="AB67" s="30"/>
      <c r="AC67" s="28"/>
      <c r="AD67" s="31"/>
      <c r="AE67" s="31"/>
      <c r="AF67" s="634"/>
      <c r="AG67" s="2"/>
    </row>
    <row r="68" spans="1:33" ht="32.25" customHeight="1">
      <c r="A68" s="641"/>
      <c r="B68" s="649"/>
      <c r="C68" s="743"/>
      <c r="D68" s="744"/>
      <c r="E68" s="744"/>
      <c r="F68" s="744"/>
      <c r="G68" s="744"/>
      <c r="H68" s="744"/>
      <c r="I68" s="744"/>
      <c r="J68" s="744"/>
      <c r="K68" s="744"/>
      <c r="L68" s="744"/>
      <c r="M68" s="631"/>
      <c r="N68" s="631"/>
      <c r="O68" s="744"/>
      <c r="P68" s="744"/>
      <c r="Q68" s="802"/>
      <c r="R68" s="70" t="s">
        <v>171</v>
      </c>
      <c r="S68" s="825" t="s">
        <v>172</v>
      </c>
      <c r="T68" s="881" t="s">
        <v>70</v>
      </c>
      <c r="U68" s="72" t="s">
        <v>71</v>
      </c>
      <c r="V68" s="71" t="s">
        <v>72</v>
      </c>
      <c r="W68" s="73"/>
      <c r="X68" s="28"/>
      <c r="Y68" s="29"/>
      <c r="Z68" s="29"/>
      <c r="AA68" s="29"/>
      <c r="AB68" s="30">
        <f>AA69</f>
        <v>1019.9974400000001</v>
      </c>
      <c r="AC68" s="28"/>
      <c r="AD68" s="31"/>
      <c r="AE68" s="31"/>
      <c r="AF68" s="634"/>
      <c r="AG68" s="2"/>
    </row>
    <row r="69" spans="1:33" ht="32.25" customHeight="1">
      <c r="A69" s="641"/>
      <c r="B69" s="649"/>
      <c r="C69" s="743"/>
      <c r="D69" s="744"/>
      <c r="E69" s="744"/>
      <c r="F69" s="744"/>
      <c r="G69" s="744"/>
      <c r="H69" s="744"/>
      <c r="I69" s="744"/>
      <c r="J69" s="744"/>
      <c r="K69" s="744"/>
      <c r="L69" s="744"/>
      <c r="M69" s="631"/>
      <c r="N69" s="631"/>
      <c r="O69" s="744"/>
      <c r="P69" s="744"/>
      <c r="Q69" s="802"/>
      <c r="R69" s="25"/>
      <c r="S69" s="818" t="s">
        <v>173</v>
      </c>
      <c r="T69" s="26"/>
      <c r="U69" s="33"/>
      <c r="V69" s="33"/>
      <c r="W69" s="27">
        <v>4</v>
      </c>
      <c r="X69" s="28" t="s">
        <v>74</v>
      </c>
      <c r="Y69" s="29">
        <v>227.678</v>
      </c>
      <c r="Z69" s="29">
        <f>W69*Y69</f>
        <v>910.71199999999999</v>
      </c>
      <c r="AA69" s="29">
        <f>Z69*1.12</f>
        <v>1019.9974400000001</v>
      </c>
      <c r="AB69" s="30"/>
      <c r="AC69" s="28"/>
      <c r="AD69" s="31"/>
      <c r="AE69" s="31" t="s">
        <v>75</v>
      </c>
      <c r="AF69" s="634"/>
      <c r="AG69" s="2"/>
    </row>
    <row r="70" spans="1:33" ht="32.25" customHeight="1">
      <c r="A70" s="641"/>
      <c r="B70" s="649"/>
      <c r="C70" s="745"/>
      <c r="D70" s="746"/>
      <c r="E70" s="746"/>
      <c r="F70" s="746"/>
      <c r="G70" s="746"/>
      <c r="H70" s="746"/>
      <c r="I70" s="746"/>
      <c r="J70" s="746"/>
      <c r="K70" s="746"/>
      <c r="L70" s="746"/>
      <c r="M70" s="632"/>
      <c r="N70" s="632"/>
      <c r="O70" s="746"/>
      <c r="P70" s="746"/>
      <c r="Q70" s="803"/>
      <c r="R70" s="38"/>
      <c r="S70" s="820"/>
      <c r="T70" s="39"/>
      <c r="U70" s="39"/>
      <c r="V70" s="39"/>
      <c r="W70" s="40"/>
      <c r="X70" s="41"/>
      <c r="Y70" s="42"/>
      <c r="Z70" s="42"/>
      <c r="AA70" s="42"/>
      <c r="AB70" s="43"/>
      <c r="AC70" s="41"/>
      <c r="AD70" s="44"/>
      <c r="AE70" s="44"/>
      <c r="AF70" s="635"/>
      <c r="AG70" s="2"/>
    </row>
    <row r="71" spans="1:33" ht="19.5" customHeight="1">
      <c r="A71" s="641"/>
      <c r="B71" s="649"/>
      <c r="C71" s="747" t="s">
        <v>79</v>
      </c>
      <c r="D71" s="748" t="s">
        <v>106</v>
      </c>
      <c r="E71" s="748" t="s">
        <v>97</v>
      </c>
      <c r="F71" s="748" t="s">
        <v>174</v>
      </c>
      <c r="G71" s="749" t="s">
        <v>108</v>
      </c>
      <c r="H71" s="748" t="s">
        <v>109</v>
      </c>
      <c r="I71" s="748" t="s">
        <v>61</v>
      </c>
      <c r="J71" s="748" t="s">
        <v>175</v>
      </c>
      <c r="K71" s="748" t="s">
        <v>176</v>
      </c>
      <c r="L71" s="748" t="s">
        <v>177</v>
      </c>
      <c r="M71" s="638">
        <v>40</v>
      </c>
      <c r="N71" s="638">
        <v>20</v>
      </c>
      <c r="O71" s="748" t="s">
        <v>178</v>
      </c>
      <c r="P71" s="748" t="s">
        <v>179</v>
      </c>
      <c r="Q71" s="804" t="s">
        <v>115</v>
      </c>
      <c r="R71" s="59" t="s">
        <v>180</v>
      </c>
      <c r="S71" s="822" t="s">
        <v>181</v>
      </c>
      <c r="T71" s="47" t="s">
        <v>70</v>
      </c>
      <c r="U71" s="48" t="s">
        <v>71</v>
      </c>
      <c r="V71" s="49" t="s">
        <v>72</v>
      </c>
      <c r="W71" s="54"/>
      <c r="X71" s="55"/>
      <c r="Y71" s="56"/>
      <c r="Z71" s="56"/>
      <c r="AA71" s="36"/>
      <c r="AB71" s="57">
        <f>SUM(AA72)</f>
        <v>814.72159999999997</v>
      </c>
      <c r="AC71" s="55"/>
      <c r="AD71" s="58"/>
      <c r="AE71" s="58"/>
      <c r="AF71" s="637"/>
      <c r="AG71" s="2"/>
    </row>
    <row r="72" spans="1:33" ht="19.5" customHeight="1">
      <c r="A72" s="641"/>
      <c r="B72" s="649"/>
      <c r="C72" s="743"/>
      <c r="D72" s="744"/>
      <c r="E72" s="744"/>
      <c r="F72" s="744"/>
      <c r="G72" s="744"/>
      <c r="H72" s="744"/>
      <c r="I72" s="744"/>
      <c r="J72" s="744"/>
      <c r="K72" s="744"/>
      <c r="L72" s="744"/>
      <c r="M72" s="631"/>
      <c r="N72" s="631"/>
      <c r="O72" s="744"/>
      <c r="P72" s="744"/>
      <c r="Q72" s="802"/>
      <c r="R72" s="32"/>
      <c r="S72" s="818" t="s">
        <v>181</v>
      </c>
      <c r="T72" s="26"/>
      <c r="U72" s="26"/>
      <c r="V72" s="26"/>
      <c r="W72" s="27">
        <v>1</v>
      </c>
      <c r="X72" s="28" t="s">
        <v>182</v>
      </c>
      <c r="Y72" s="29">
        <v>727.43</v>
      </c>
      <c r="Z72" s="29">
        <f>+W72*Y72</f>
        <v>727.43</v>
      </c>
      <c r="AA72" s="29">
        <f>+Z72*1.12</f>
        <v>814.72159999999997</v>
      </c>
      <c r="AB72" s="30"/>
      <c r="AC72" s="28"/>
      <c r="AD72" s="31"/>
      <c r="AE72" s="31" t="s">
        <v>75</v>
      </c>
      <c r="AF72" s="634"/>
      <c r="AG72" s="2"/>
    </row>
    <row r="73" spans="1:33" ht="19.5" customHeight="1">
      <c r="A73" s="641"/>
      <c r="B73" s="649"/>
      <c r="C73" s="743"/>
      <c r="D73" s="744"/>
      <c r="E73" s="744"/>
      <c r="F73" s="744"/>
      <c r="G73" s="744"/>
      <c r="H73" s="744"/>
      <c r="I73" s="744"/>
      <c r="J73" s="744"/>
      <c r="K73" s="744"/>
      <c r="L73" s="744"/>
      <c r="M73" s="631"/>
      <c r="N73" s="631"/>
      <c r="O73" s="744"/>
      <c r="P73" s="744"/>
      <c r="Q73" s="802"/>
      <c r="R73" s="70" t="s">
        <v>183</v>
      </c>
      <c r="S73" s="825" t="s">
        <v>184</v>
      </c>
      <c r="T73" s="26"/>
      <c r="U73" s="48" t="s">
        <v>71</v>
      </c>
      <c r="V73" s="49" t="s">
        <v>72</v>
      </c>
      <c r="W73" s="27"/>
      <c r="X73" s="28"/>
      <c r="Y73" s="29"/>
      <c r="Z73" s="29"/>
      <c r="AA73" s="29"/>
      <c r="AB73" s="30">
        <f>AA74</f>
        <v>10000</v>
      </c>
      <c r="AC73" s="28"/>
      <c r="AD73" s="31"/>
      <c r="AE73" s="31"/>
      <c r="AF73" s="634"/>
      <c r="AG73" s="2"/>
    </row>
    <row r="74" spans="1:33" ht="19.5" customHeight="1">
      <c r="A74" s="641"/>
      <c r="B74" s="649"/>
      <c r="C74" s="743"/>
      <c r="D74" s="744"/>
      <c r="E74" s="744"/>
      <c r="F74" s="744"/>
      <c r="G74" s="744"/>
      <c r="H74" s="744"/>
      <c r="I74" s="744"/>
      <c r="J74" s="744"/>
      <c r="K74" s="744"/>
      <c r="L74" s="744"/>
      <c r="M74" s="631"/>
      <c r="N74" s="631"/>
      <c r="O74" s="744"/>
      <c r="P74" s="744"/>
      <c r="Q74" s="802"/>
      <c r="R74" s="25"/>
      <c r="S74" s="818" t="s">
        <v>184</v>
      </c>
      <c r="T74" s="26"/>
      <c r="U74" s="26"/>
      <c r="V74" s="26"/>
      <c r="W74" s="27">
        <v>1</v>
      </c>
      <c r="X74" s="28" t="s">
        <v>182</v>
      </c>
      <c r="Y74" s="29">
        <v>10000</v>
      </c>
      <c r="Z74" s="29">
        <f>W74*Y74</f>
        <v>10000</v>
      </c>
      <c r="AA74" s="29">
        <f>Z74</f>
        <v>10000</v>
      </c>
      <c r="AB74" s="30"/>
      <c r="AC74" s="28"/>
      <c r="AD74" s="31"/>
      <c r="AE74" s="31" t="s">
        <v>75</v>
      </c>
      <c r="AF74" s="634"/>
      <c r="AG74" s="2"/>
    </row>
    <row r="75" spans="1:33" ht="19.5" customHeight="1">
      <c r="A75" s="641"/>
      <c r="B75" s="649"/>
      <c r="C75" s="743"/>
      <c r="D75" s="744"/>
      <c r="E75" s="744"/>
      <c r="F75" s="744"/>
      <c r="G75" s="744"/>
      <c r="H75" s="744"/>
      <c r="I75" s="744"/>
      <c r="J75" s="744"/>
      <c r="K75" s="744"/>
      <c r="L75" s="744"/>
      <c r="M75" s="631"/>
      <c r="N75" s="631"/>
      <c r="O75" s="744"/>
      <c r="P75" s="744"/>
      <c r="Q75" s="802"/>
      <c r="R75" s="74"/>
      <c r="S75" s="826"/>
      <c r="T75" s="61"/>
      <c r="U75" s="48"/>
      <c r="V75" s="49"/>
      <c r="W75" s="62"/>
      <c r="X75" s="63"/>
      <c r="Y75" s="64"/>
      <c r="Z75" s="64"/>
      <c r="AA75" s="64"/>
      <c r="AB75" s="65"/>
      <c r="AC75" s="63"/>
      <c r="AD75" s="66"/>
      <c r="AE75" s="66"/>
      <c r="AF75" s="634"/>
      <c r="AG75" s="2"/>
    </row>
    <row r="76" spans="1:33" ht="19.5" customHeight="1">
      <c r="A76" s="641"/>
      <c r="B76" s="649"/>
      <c r="C76" s="745"/>
      <c r="D76" s="746"/>
      <c r="E76" s="746"/>
      <c r="F76" s="746"/>
      <c r="G76" s="746"/>
      <c r="H76" s="746"/>
      <c r="I76" s="746"/>
      <c r="J76" s="746"/>
      <c r="K76" s="746"/>
      <c r="L76" s="746"/>
      <c r="M76" s="632"/>
      <c r="N76" s="632"/>
      <c r="O76" s="746"/>
      <c r="P76" s="746"/>
      <c r="Q76" s="803"/>
      <c r="R76" s="69"/>
      <c r="S76" s="820"/>
      <c r="T76" s="39"/>
      <c r="U76" s="39"/>
      <c r="V76" s="39"/>
      <c r="W76" s="27"/>
      <c r="X76" s="28"/>
      <c r="Y76" s="42"/>
      <c r="Z76" s="42"/>
      <c r="AA76" s="42"/>
      <c r="AB76" s="43"/>
      <c r="AC76" s="41"/>
      <c r="AD76" s="44"/>
      <c r="AE76" s="44"/>
      <c r="AF76" s="635"/>
      <c r="AG76" s="2"/>
    </row>
    <row r="77" spans="1:33" ht="33.75" customHeight="1">
      <c r="A77" s="641"/>
      <c r="B77" s="649"/>
      <c r="C77" s="747" t="s">
        <v>46</v>
      </c>
      <c r="D77" s="748" t="s">
        <v>47</v>
      </c>
      <c r="E77" s="748" t="s">
        <v>59</v>
      </c>
      <c r="F77" s="748" t="s">
        <v>185</v>
      </c>
      <c r="G77" s="749" t="s">
        <v>50</v>
      </c>
      <c r="H77" s="748" t="s">
        <v>133</v>
      </c>
      <c r="I77" s="748" t="s">
        <v>126</v>
      </c>
      <c r="J77" s="748" t="s">
        <v>186</v>
      </c>
      <c r="K77" s="748" t="s">
        <v>187</v>
      </c>
      <c r="L77" s="748" t="s">
        <v>188</v>
      </c>
      <c r="M77" s="638">
        <v>1</v>
      </c>
      <c r="N77" s="638">
        <v>1</v>
      </c>
      <c r="O77" s="748" t="s">
        <v>189</v>
      </c>
      <c r="P77" s="748" t="s">
        <v>190</v>
      </c>
      <c r="Q77" s="804" t="s">
        <v>67</v>
      </c>
      <c r="R77" s="59"/>
      <c r="S77" s="823"/>
      <c r="T77" s="53"/>
      <c r="U77" s="48"/>
      <c r="V77" s="49"/>
      <c r="W77" s="54"/>
      <c r="X77" s="55"/>
      <c r="Y77" s="56"/>
      <c r="Z77" s="56"/>
      <c r="AA77" s="36"/>
      <c r="AB77" s="57"/>
      <c r="AC77" s="55"/>
      <c r="AD77" s="58"/>
      <c r="AE77" s="58"/>
      <c r="AF77" s="637"/>
      <c r="AG77" s="2"/>
    </row>
    <row r="78" spans="1:33" ht="24" customHeight="1">
      <c r="A78" s="641"/>
      <c r="B78" s="649"/>
      <c r="C78" s="743"/>
      <c r="D78" s="744"/>
      <c r="E78" s="744"/>
      <c r="F78" s="744"/>
      <c r="G78" s="744"/>
      <c r="H78" s="744"/>
      <c r="I78" s="744"/>
      <c r="J78" s="744"/>
      <c r="K78" s="744"/>
      <c r="L78" s="744"/>
      <c r="M78" s="631"/>
      <c r="N78" s="631"/>
      <c r="O78" s="744"/>
      <c r="P78" s="744"/>
      <c r="Q78" s="802"/>
      <c r="R78" s="32"/>
      <c r="S78" s="818"/>
      <c r="T78" s="26"/>
      <c r="U78" s="26"/>
      <c r="V78" s="26"/>
      <c r="W78" s="27"/>
      <c r="X78" s="28"/>
      <c r="Y78" s="29"/>
      <c r="Z78" s="29"/>
      <c r="AA78" s="29"/>
      <c r="AB78" s="30"/>
      <c r="AC78" s="28"/>
      <c r="AD78" s="31"/>
      <c r="AE78" s="31"/>
      <c r="AF78" s="634"/>
      <c r="AG78" s="2"/>
    </row>
    <row r="79" spans="1:33" ht="24" customHeight="1">
      <c r="A79" s="641"/>
      <c r="B79" s="649"/>
      <c r="C79" s="743"/>
      <c r="D79" s="744"/>
      <c r="E79" s="744"/>
      <c r="F79" s="744"/>
      <c r="G79" s="744"/>
      <c r="H79" s="744"/>
      <c r="I79" s="744"/>
      <c r="J79" s="744"/>
      <c r="K79" s="744"/>
      <c r="L79" s="744"/>
      <c r="M79" s="631"/>
      <c r="N79" s="631"/>
      <c r="O79" s="744"/>
      <c r="P79" s="744"/>
      <c r="Q79" s="802"/>
      <c r="R79" s="25"/>
      <c r="S79" s="818"/>
      <c r="T79" s="26"/>
      <c r="U79" s="26"/>
      <c r="V79" s="26"/>
      <c r="W79" s="27"/>
      <c r="X79" s="28"/>
      <c r="Y79" s="29"/>
      <c r="Z79" s="29"/>
      <c r="AA79" s="29"/>
      <c r="AB79" s="30"/>
      <c r="AC79" s="28"/>
      <c r="AD79" s="31"/>
      <c r="AE79" s="31"/>
      <c r="AF79" s="634"/>
      <c r="AG79" s="2"/>
    </row>
    <row r="80" spans="1:33" ht="24" customHeight="1">
      <c r="A80" s="641"/>
      <c r="B80" s="649"/>
      <c r="C80" s="743"/>
      <c r="D80" s="744"/>
      <c r="E80" s="744"/>
      <c r="F80" s="744"/>
      <c r="G80" s="744"/>
      <c r="H80" s="744"/>
      <c r="I80" s="744"/>
      <c r="J80" s="744"/>
      <c r="K80" s="744"/>
      <c r="L80" s="744"/>
      <c r="M80" s="631"/>
      <c r="N80" s="631"/>
      <c r="O80" s="744"/>
      <c r="P80" s="744"/>
      <c r="Q80" s="802"/>
      <c r="R80" s="25"/>
      <c r="S80" s="818"/>
      <c r="T80" s="26"/>
      <c r="U80" s="26"/>
      <c r="V80" s="26"/>
      <c r="W80" s="27"/>
      <c r="X80" s="28"/>
      <c r="Y80" s="29"/>
      <c r="Z80" s="29"/>
      <c r="AA80" s="29"/>
      <c r="AB80" s="30"/>
      <c r="AC80" s="28"/>
      <c r="AD80" s="31"/>
      <c r="AE80" s="31"/>
      <c r="AF80" s="634"/>
      <c r="AG80" s="2"/>
    </row>
    <row r="81" spans="1:33" ht="24" customHeight="1">
      <c r="A81" s="641"/>
      <c r="B81" s="649"/>
      <c r="C81" s="745"/>
      <c r="D81" s="746"/>
      <c r="E81" s="746"/>
      <c r="F81" s="746"/>
      <c r="G81" s="746"/>
      <c r="H81" s="746"/>
      <c r="I81" s="746"/>
      <c r="J81" s="746"/>
      <c r="K81" s="746"/>
      <c r="L81" s="746"/>
      <c r="M81" s="632"/>
      <c r="N81" s="632"/>
      <c r="O81" s="746"/>
      <c r="P81" s="746"/>
      <c r="Q81" s="803"/>
      <c r="R81" s="69"/>
      <c r="S81" s="820"/>
      <c r="T81" s="39"/>
      <c r="U81" s="39"/>
      <c r="V81" s="39"/>
      <c r="W81" s="40"/>
      <c r="X81" s="41"/>
      <c r="Y81" s="42"/>
      <c r="Z81" s="42"/>
      <c r="AA81" s="42"/>
      <c r="AB81" s="43"/>
      <c r="AC81" s="41"/>
      <c r="AD81" s="44"/>
      <c r="AE81" s="44"/>
      <c r="AF81" s="635"/>
      <c r="AG81" s="2"/>
    </row>
    <row r="82" spans="1:33" ht="33.75" customHeight="1">
      <c r="A82" s="641"/>
      <c r="B82" s="649"/>
      <c r="C82" s="747" t="s">
        <v>46</v>
      </c>
      <c r="D82" s="748" t="s">
        <v>47</v>
      </c>
      <c r="E82" s="748" t="s">
        <v>48</v>
      </c>
      <c r="F82" s="748" t="s">
        <v>49</v>
      </c>
      <c r="G82" s="749" t="s">
        <v>50</v>
      </c>
      <c r="H82" s="748" t="s">
        <v>51</v>
      </c>
      <c r="I82" s="748" t="s">
        <v>61</v>
      </c>
      <c r="J82" s="748" t="s">
        <v>191</v>
      </c>
      <c r="K82" s="748" t="s">
        <v>192</v>
      </c>
      <c r="L82" s="748" t="s">
        <v>193</v>
      </c>
      <c r="M82" s="638">
        <v>1</v>
      </c>
      <c r="N82" s="638">
        <v>3</v>
      </c>
      <c r="O82" s="748" t="s">
        <v>194</v>
      </c>
      <c r="P82" s="748" t="s">
        <v>195</v>
      </c>
      <c r="Q82" s="804" t="s">
        <v>115</v>
      </c>
      <c r="R82" s="59" t="s">
        <v>196</v>
      </c>
      <c r="S82" s="827" t="s">
        <v>197</v>
      </c>
      <c r="T82" s="75" t="s">
        <v>70</v>
      </c>
      <c r="U82" s="48" t="s">
        <v>71</v>
      </c>
      <c r="V82" s="49" t="s">
        <v>198</v>
      </c>
      <c r="W82" s="54"/>
      <c r="X82" s="55"/>
      <c r="Y82" s="56"/>
      <c r="Z82" s="56"/>
      <c r="AA82" s="56"/>
      <c r="AB82" s="57">
        <f>SUM(AA83)</f>
        <v>1400</v>
      </c>
      <c r="AC82" s="55"/>
      <c r="AD82" s="58"/>
      <c r="AE82" s="58"/>
      <c r="AF82" s="637"/>
      <c r="AG82" s="2"/>
    </row>
    <row r="83" spans="1:33" ht="33.75" customHeight="1">
      <c r="A83" s="641"/>
      <c r="B83" s="649"/>
      <c r="C83" s="743"/>
      <c r="D83" s="744"/>
      <c r="E83" s="744"/>
      <c r="F83" s="744"/>
      <c r="G83" s="744"/>
      <c r="H83" s="744"/>
      <c r="I83" s="744"/>
      <c r="J83" s="744"/>
      <c r="K83" s="744"/>
      <c r="L83" s="744"/>
      <c r="M83" s="631"/>
      <c r="N83" s="631"/>
      <c r="O83" s="744"/>
      <c r="P83" s="744"/>
      <c r="Q83" s="802"/>
      <c r="R83" s="32"/>
      <c r="S83" s="818" t="s">
        <v>199</v>
      </c>
      <c r="T83" s="26"/>
      <c r="U83" s="26"/>
      <c r="V83" s="26"/>
      <c r="W83" s="77">
        <v>1</v>
      </c>
      <c r="X83" s="28"/>
      <c r="Y83" s="78">
        <v>1250</v>
      </c>
      <c r="Z83" s="29">
        <f>Y83*12/100</f>
        <v>150</v>
      </c>
      <c r="AA83" s="29">
        <f>SUM(Y83:Z83)</f>
        <v>1400</v>
      </c>
      <c r="AB83" s="30"/>
      <c r="AC83" s="28"/>
      <c r="AD83" s="31"/>
      <c r="AE83" s="31" t="s">
        <v>75</v>
      </c>
      <c r="AF83" s="634"/>
      <c r="AG83" s="2"/>
    </row>
    <row r="84" spans="1:33" ht="33.75" customHeight="1">
      <c r="A84" s="641"/>
      <c r="B84" s="649"/>
      <c r="C84" s="743"/>
      <c r="D84" s="744"/>
      <c r="E84" s="744"/>
      <c r="F84" s="744"/>
      <c r="G84" s="744"/>
      <c r="H84" s="744"/>
      <c r="I84" s="744"/>
      <c r="J84" s="744"/>
      <c r="K84" s="744"/>
      <c r="L84" s="744"/>
      <c r="M84" s="631"/>
      <c r="N84" s="631"/>
      <c r="O84" s="744"/>
      <c r="P84" s="744"/>
      <c r="Q84" s="802"/>
      <c r="R84" s="25"/>
      <c r="S84" s="818"/>
      <c r="T84" s="26"/>
      <c r="U84" s="26"/>
      <c r="V84" s="26"/>
      <c r="W84" s="27"/>
      <c r="X84" s="28"/>
      <c r="Y84" s="29"/>
      <c r="Z84" s="29"/>
      <c r="AA84" s="29"/>
      <c r="AB84" s="30"/>
      <c r="AC84" s="28"/>
      <c r="AD84" s="31"/>
      <c r="AE84" s="31"/>
      <c r="AF84" s="634"/>
      <c r="AG84" s="2"/>
    </row>
    <row r="85" spans="1:33" ht="33.75" customHeight="1">
      <c r="A85" s="641"/>
      <c r="B85" s="649"/>
      <c r="C85" s="743"/>
      <c r="D85" s="744"/>
      <c r="E85" s="744"/>
      <c r="F85" s="744"/>
      <c r="G85" s="744"/>
      <c r="H85" s="744"/>
      <c r="I85" s="744"/>
      <c r="J85" s="744"/>
      <c r="K85" s="744"/>
      <c r="L85" s="744"/>
      <c r="M85" s="631"/>
      <c r="N85" s="631"/>
      <c r="O85" s="744"/>
      <c r="P85" s="744"/>
      <c r="Q85" s="802"/>
      <c r="R85" s="25"/>
      <c r="S85" s="818"/>
      <c r="T85" s="26"/>
      <c r="U85" s="26"/>
      <c r="V85" s="26"/>
      <c r="W85" s="27"/>
      <c r="X85" s="28"/>
      <c r="Y85" s="29"/>
      <c r="Z85" s="29"/>
      <c r="AA85" s="29"/>
      <c r="AB85" s="30"/>
      <c r="AC85" s="28"/>
      <c r="AD85" s="31"/>
      <c r="AE85" s="31"/>
      <c r="AF85" s="634"/>
      <c r="AG85" s="2"/>
    </row>
    <row r="86" spans="1:33" ht="33.75" customHeight="1">
      <c r="A86" s="714"/>
      <c r="B86" s="715"/>
      <c r="C86" s="745"/>
      <c r="D86" s="746"/>
      <c r="E86" s="746"/>
      <c r="F86" s="746"/>
      <c r="G86" s="746"/>
      <c r="H86" s="746"/>
      <c r="I86" s="746"/>
      <c r="J86" s="746"/>
      <c r="K86" s="746"/>
      <c r="L86" s="746"/>
      <c r="M86" s="632"/>
      <c r="N86" s="632"/>
      <c r="O86" s="746"/>
      <c r="P86" s="746"/>
      <c r="Q86" s="803"/>
      <c r="R86" s="38"/>
      <c r="S86" s="820"/>
      <c r="T86" s="39"/>
      <c r="U86" s="39"/>
      <c r="V86" s="39"/>
      <c r="W86" s="40"/>
      <c r="X86" s="41"/>
      <c r="Y86" s="42"/>
      <c r="Z86" s="42"/>
      <c r="AA86" s="42"/>
      <c r="AB86" s="43"/>
      <c r="AC86" s="41"/>
      <c r="AD86" s="44"/>
      <c r="AE86" s="44"/>
      <c r="AF86" s="635"/>
      <c r="AG86" s="2"/>
    </row>
    <row r="87" spans="1:33" ht="22.5" customHeight="1">
      <c r="A87" s="79"/>
      <c r="B87" s="80"/>
      <c r="C87" s="751"/>
      <c r="D87" s="751"/>
      <c r="E87" s="751"/>
      <c r="F87" s="751"/>
      <c r="G87" s="751"/>
      <c r="H87" s="751"/>
      <c r="I87" s="751"/>
      <c r="J87" s="751"/>
      <c r="K87" s="751"/>
      <c r="L87" s="751"/>
      <c r="M87" s="81"/>
      <c r="N87" s="81"/>
      <c r="O87" s="751"/>
      <c r="P87" s="751"/>
      <c r="Q87" s="751"/>
      <c r="R87" s="656" t="s">
        <v>200</v>
      </c>
      <c r="S87" s="657"/>
      <c r="T87" s="657"/>
      <c r="U87" s="657"/>
      <c r="V87" s="657"/>
      <c r="W87" s="657"/>
      <c r="X87" s="657"/>
      <c r="Y87" s="657"/>
      <c r="Z87" s="658"/>
      <c r="AA87" s="82" t="s">
        <v>201</v>
      </c>
      <c r="AB87" s="83">
        <f>SUM(AB10:AB86)</f>
        <v>15467.853439999999</v>
      </c>
      <c r="AC87" s="659"/>
      <c r="AD87" s="657"/>
      <c r="AE87" s="657"/>
      <c r="AF87" s="660"/>
      <c r="AG87" s="84"/>
    </row>
    <row r="88" spans="1:33" ht="33.75" customHeight="1">
      <c r="A88" s="652" t="s">
        <v>202</v>
      </c>
      <c r="B88" s="716"/>
      <c r="C88" s="747" t="s">
        <v>79</v>
      </c>
      <c r="D88" s="748" t="s">
        <v>80</v>
      </c>
      <c r="E88" s="741" t="s">
        <v>157</v>
      </c>
      <c r="F88" s="741" t="s">
        <v>203</v>
      </c>
      <c r="G88" s="742" t="s">
        <v>83</v>
      </c>
      <c r="H88" s="741" t="s">
        <v>84</v>
      </c>
      <c r="I88" s="741" t="s">
        <v>126</v>
      </c>
      <c r="J88" s="741" t="s">
        <v>204</v>
      </c>
      <c r="K88" s="741" t="s">
        <v>205</v>
      </c>
      <c r="L88" s="741" t="s">
        <v>206</v>
      </c>
      <c r="M88" s="713">
        <v>1</v>
      </c>
      <c r="N88" s="713">
        <v>1</v>
      </c>
      <c r="O88" s="741" t="s">
        <v>207</v>
      </c>
      <c r="P88" s="741" t="s">
        <v>208</v>
      </c>
      <c r="Q88" s="801" t="s">
        <v>209</v>
      </c>
      <c r="R88" s="18" t="s">
        <v>68</v>
      </c>
      <c r="S88" s="828" t="s">
        <v>69</v>
      </c>
      <c r="T88" s="85" t="s">
        <v>70</v>
      </c>
      <c r="U88" s="48" t="s">
        <v>71</v>
      </c>
      <c r="V88" s="49" t="s">
        <v>72</v>
      </c>
      <c r="W88" s="20"/>
      <c r="X88" s="21"/>
      <c r="Y88" s="22"/>
      <c r="Z88" s="22"/>
      <c r="AA88" s="22"/>
      <c r="AB88" s="23">
        <f>+SUM(AA89:AA94)</f>
        <v>621.04000000000008</v>
      </c>
      <c r="AC88" s="21"/>
      <c r="AD88" s="24"/>
      <c r="AE88" s="24"/>
      <c r="AF88" s="633"/>
      <c r="AG88" s="2"/>
    </row>
    <row r="89" spans="1:33" ht="18" customHeight="1">
      <c r="A89" s="641"/>
      <c r="B89" s="649"/>
      <c r="C89" s="743"/>
      <c r="D89" s="744"/>
      <c r="E89" s="744"/>
      <c r="F89" s="744"/>
      <c r="G89" s="744"/>
      <c r="H89" s="744"/>
      <c r="I89" s="744"/>
      <c r="J89" s="744"/>
      <c r="K89" s="744"/>
      <c r="L89" s="744"/>
      <c r="M89" s="631"/>
      <c r="N89" s="631"/>
      <c r="O89" s="744"/>
      <c r="P89" s="744"/>
      <c r="Q89" s="802"/>
      <c r="R89" s="32"/>
      <c r="S89" s="818" t="s">
        <v>210</v>
      </c>
      <c r="T89" s="26"/>
      <c r="U89" s="26"/>
      <c r="V89" s="26"/>
      <c r="W89" s="27">
        <v>1</v>
      </c>
      <c r="X89" s="28" t="s">
        <v>74</v>
      </c>
      <c r="Y89" s="29">
        <v>190</v>
      </c>
      <c r="Z89" s="29">
        <f t="shared" ref="Z89:Z94" si="6">+W89*Y89</f>
        <v>190</v>
      </c>
      <c r="AA89" s="29">
        <f t="shared" ref="AA89:AA94" si="7">+Z89*1.12</f>
        <v>212.8</v>
      </c>
      <c r="AB89" s="30"/>
      <c r="AC89" s="28"/>
      <c r="AD89" s="31"/>
      <c r="AE89" s="31" t="s">
        <v>75</v>
      </c>
      <c r="AF89" s="634"/>
      <c r="AG89" s="2"/>
    </row>
    <row r="90" spans="1:33" ht="33.75" customHeight="1">
      <c r="A90" s="641"/>
      <c r="B90" s="649"/>
      <c r="C90" s="743"/>
      <c r="D90" s="744"/>
      <c r="E90" s="744"/>
      <c r="F90" s="744"/>
      <c r="G90" s="744"/>
      <c r="H90" s="744"/>
      <c r="I90" s="744"/>
      <c r="J90" s="744"/>
      <c r="K90" s="744"/>
      <c r="L90" s="744"/>
      <c r="M90" s="631"/>
      <c r="N90" s="631"/>
      <c r="O90" s="744"/>
      <c r="P90" s="744"/>
      <c r="Q90" s="802"/>
      <c r="R90" s="25"/>
      <c r="S90" s="818" t="s">
        <v>211</v>
      </c>
      <c r="T90" s="26"/>
      <c r="U90" s="26"/>
      <c r="V90" s="26"/>
      <c r="W90" s="27">
        <v>6</v>
      </c>
      <c r="X90" s="28" t="s">
        <v>74</v>
      </c>
      <c r="Y90" s="29">
        <v>42</v>
      </c>
      <c r="Z90" s="29">
        <f t="shared" si="6"/>
        <v>252</v>
      </c>
      <c r="AA90" s="29">
        <f t="shared" si="7"/>
        <v>282.24</v>
      </c>
      <c r="AB90" s="30"/>
      <c r="AC90" s="28"/>
      <c r="AD90" s="31"/>
      <c r="AE90" s="31" t="s">
        <v>75</v>
      </c>
      <c r="AF90" s="634"/>
      <c r="AG90" s="2"/>
    </row>
    <row r="91" spans="1:33" ht="18" customHeight="1">
      <c r="A91" s="641"/>
      <c r="B91" s="649"/>
      <c r="C91" s="743"/>
      <c r="D91" s="744"/>
      <c r="E91" s="744"/>
      <c r="F91" s="744"/>
      <c r="G91" s="744"/>
      <c r="H91" s="744"/>
      <c r="I91" s="744"/>
      <c r="J91" s="744"/>
      <c r="K91" s="744"/>
      <c r="L91" s="744"/>
      <c r="M91" s="631"/>
      <c r="N91" s="631"/>
      <c r="O91" s="744"/>
      <c r="P91" s="744"/>
      <c r="Q91" s="802"/>
      <c r="R91" s="25"/>
      <c r="S91" s="818" t="s">
        <v>212</v>
      </c>
      <c r="T91" s="26"/>
      <c r="U91" s="26"/>
      <c r="V91" s="26"/>
      <c r="W91" s="27">
        <v>3</v>
      </c>
      <c r="X91" s="28" t="s">
        <v>74</v>
      </c>
      <c r="Y91" s="29">
        <v>12.5</v>
      </c>
      <c r="Z91" s="29">
        <f t="shared" si="6"/>
        <v>37.5</v>
      </c>
      <c r="AA91" s="29">
        <f t="shared" si="7"/>
        <v>42.000000000000007</v>
      </c>
      <c r="AB91" s="30"/>
      <c r="AC91" s="28"/>
      <c r="AD91" s="31"/>
      <c r="AE91" s="31" t="s">
        <v>75</v>
      </c>
      <c r="AF91" s="634"/>
      <c r="AG91" s="2"/>
    </row>
    <row r="92" spans="1:33" ht="18" customHeight="1">
      <c r="A92" s="641"/>
      <c r="B92" s="649"/>
      <c r="C92" s="743"/>
      <c r="D92" s="744"/>
      <c r="E92" s="744"/>
      <c r="F92" s="744"/>
      <c r="G92" s="744"/>
      <c r="H92" s="744"/>
      <c r="I92" s="744"/>
      <c r="J92" s="744"/>
      <c r="K92" s="744"/>
      <c r="L92" s="744"/>
      <c r="M92" s="631"/>
      <c r="N92" s="631"/>
      <c r="O92" s="744"/>
      <c r="P92" s="744"/>
      <c r="Q92" s="802"/>
      <c r="R92" s="69"/>
      <c r="S92" s="824" t="s">
        <v>213</v>
      </c>
      <c r="T92" s="61"/>
      <c r="U92" s="61"/>
      <c r="V92" s="61"/>
      <c r="W92" s="62">
        <v>2</v>
      </c>
      <c r="X92" s="63" t="s">
        <v>74</v>
      </c>
      <c r="Y92" s="64">
        <v>12.5</v>
      </c>
      <c r="Z92" s="29">
        <f t="shared" si="6"/>
        <v>25</v>
      </c>
      <c r="AA92" s="29">
        <f t="shared" si="7"/>
        <v>28.000000000000004</v>
      </c>
      <c r="AB92" s="65"/>
      <c r="AC92" s="63"/>
      <c r="AD92" s="66"/>
      <c r="AE92" s="66" t="s">
        <v>75</v>
      </c>
      <c r="AF92" s="634"/>
      <c r="AG92" s="2"/>
    </row>
    <row r="93" spans="1:33" ht="18" customHeight="1">
      <c r="A93" s="641"/>
      <c r="B93" s="649"/>
      <c r="C93" s="743"/>
      <c r="D93" s="744"/>
      <c r="E93" s="744"/>
      <c r="F93" s="744"/>
      <c r="G93" s="744"/>
      <c r="H93" s="744"/>
      <c r="I93" s="744"/>
      <c r="J93" s="744"/>
      <c r="K93" s="744"/>
      <c r="L93" s="744"/>
      <c r="M93" s="631"/>
      <c r="N93" s="631"/>
      <c r="O93" s="744"/>
      <c r="P93" s="744"/>
      <c r="Q93" s="802"/>
      <c r="R93" s="69"/>
      <c r="S93" s="824" t="s">
        <v>214</v>
      </c>
      <c r="T93" s="61"/>
      <c r="U93" s="61"/>
      <c r="V93" s="61"/>
      <c r="W93" s="62">
        <v>2</v>
      </c>
      <c r="X93" s="63" t="s">
        <v>74</v>
      </c>
      <c r="Y93" s="64">
        <v>12.5</v>
      </c>
      <c r="Z93" s="29">
        <f t="shared" si="6"/>
        <v>25</v>
      </c>
      <c r="AA93" s="29">
        <f t="shared" si="7"/>
        <v>28.000000000000004</v>
      </c>
      <c r="AB93" s="65"/>
      <c r="AC93" s="63"/>
      <c r="AD93" s="66"/>
      <c r="AE93" s="66" t="s">
        <v>75</v>
      </c>
      <c r="AF93" s="634"/>
      <c r="AG93" s="2"/>
    </row>
    <row r="94" spans="1:33" ht="18" customHeight="1">
      <c r="A94" s="641"/>
      <c r="B94" s="649"/>
      <c r="C94" s="743"/>
      <c r="D94" s="744"/>
      <c r="E94" s="744"/>
      <c r="F94" s="744"/>
      <c r="G94" s="744"/>
      <c r="H94" s="744"/>
      <c r="I94" s="744"/>
      <c r="J94" s="744"/>
      <c r="K94" s="744"/>
      <c r="L94" s="744"/>
      <c r="M94" s="631"/>
      <c r="N94" s="631"/>
      <c r="O94" s="744"/>
      <c r="P94" s="744"/>
      <c r="Q94" s="802"/>
      <c r="R94" s="69"/>
      <c r="S94" s="824" t="s">
        <v>215</v>
      </c>
      <c r="T94" s="61"/>
      <c r="U94" s="86"/>
      <c r="V94" s="86"/>
      <c r="W94" s="62">
        <v>2</v>
      </c>
      <c r="X94" s="63" t="s">
        <v>74</v>
      </c>
      <c r="Y94" s="64">
        <v>12.5</v>
      </c>
      <c r="Z94" s="29">
        <f t="shared" si="6"/>
        <v>25</v>
      </c>
      <c r="AA94" s="29">
        <f t="shared" si="7"/>
        <v>28.000000000000004</v>
      </c>
      <c r="AB94" s="65"/>
      <c r="AC94" s="63"/>
      <c r="AD94" s="66"/>
      <c r="AE94" s="66" t="s">
        <v>75</v>
      </c>
      <c r="AF94" s="634"/>
      <c r="AG94" s="2"/>
    </row>
    <row r="95" spans="1:33" ht="18" customHeight="1">
      <c r="A95" s="641"/>
      <c r="B95" s="649"/>
      <c r="C95" s="743"/>
      <c r="D95" s="744"/>
      <c r="E95" s="744"/>
      <c r="F95" s="744"/>
      <c r="G95" s="744"/>
      <c r="H95" s="744"/>
      <c r="I95" s="744"/>
      <c r="J95" s="744"/>
      <c r="K95" s="744"/>
      <c r="L95" s="744"/>
      <c r="M95" s="631"/>
      <c r="N95" s="631"/>
      <c r="O95" s="744"/>
      <c r="P95" s="744"/>
      <c r="Q95" s="802"/>
      <c r="R95" s="87" t="s">
        <v>216</v>
      </c>
      <c r="S95" s="829" t="s">
        <v>217</v>
      </c>
      <c r="T95" s="88" t="s">
        <v>70</v>
      </c>
      <c r="U95" s="89" t="s">
        <v>71</v>
      </c>
      <c r="V95" s="90" t="s">
        <v>72</v>
      </c>
      <c r="W95" s="91"/>
      <c r="X95" s="92"/>
      <c r="Y95" s="93"/>
      <c r="Z95" s="94"/>
      <c r="AA95" s="94"/>
      <c r="AB95" s="95">
        <f>+AA96</f>
        <v>28.000000000000004</v>
      </c>
      <c r="AC95" s="63"/>
      <c r="AD95" s="66"/>
      <c r="AE95" s="66"/>
      <c r="AF95" s="634"/>
      <c r="AG95" s="2"/>
    </row>
    <row r="96" spans="1:33" ht="18" customHeight="1">
      <c r="A96" s="641"/>
      <c r="B96" s="649"/>
      <c r="C96" s="745"/>
      <c r="D96" s="746"/>
      <c r="E96" s="746"/>
      <c r="F96" s="746"/>
      <c r="G96" s="746"/>
      <c r="H96" s="746"/>
      <c r="I96" s="746"/>
      <c r="J96" s="746"/>
      <c r="K96" s="746"/>
      <c r="L96" s="746"/>
      <c r="M96" s="632"/>
      <c r="N96" s="632"/>
      <c r="O96" s="746"/>
      <c r="P96" s="746"/>
      <c r="Q96" s="803"/>
      <c r="R96" s="38"/>
      <c r="S96" s="820" t="s">
        <v>218</v>
      </c>
      <c r="T96" s="39"/>
      <c r="U96" s="39"/>
      <c r="V96" s="39"/>
      <c r="W96" s="40">
        <v>1</v>
      </c>
      <c r="X96" s="41" t="s">
        <v>74</v>
      </c>
      <c r="Y96" s="42">
        <v>25</v>
      </c>
      <c r="Z96" s="42">
        <f>+W96*Y96</f>
        <v>25</v>
      </c>
      <c r="AA96" s="42">
        <f>+Z96*1.12</f>
        <v>28.000000000000004</v>
      </c>
      <c r="AB96" s="43"/>
      <c r="AC96" s="41"/>
      <c r="AD96" s="44"/>
      <c r="AE96" s="44" t="s">
        <v>75</v>
      </c>
      <c r="AF96" s="635"/>
      <c r="AG96" s="2"/>
    </row>
    <row r="97" spans="1:33" ht="18" customHeight="1">
      <c r="A97" s="641"/>
      <c r="B97" s="649"/>
      <c r="C97" s="747" t="s">
        <v>46</v>
      </c>
      <c r="D97" s="748" t="s">
        <v>47</v>
      </c>
      <c r="E97" s="748" t="s">
        <v>59</v>
      </c>
      <c r="F97" s="748" t="s">
        <v>185</v>
      </c>
      <c r="G97" s="749" t="s">
        <v>50</v>
      </c>
      <c r="H97" s="748" t="s">
        <v>51</v>
      </c>
      <c r="I97" s="748" t="s">
        <v>61</v>
      </c>
      <c r="J97" s="752" t="s">
        <v>219</v>
      </c>
      <c r="K97" s="753" t="s">
        <v>220</v>
      </c>
      <c r="L97" s="748" t="s">
        <v>221</v>
      </c>
      <c r="M97" s="638">
        <v>2</v>
      </c>
      <c r="N97" s="638">
        <v>2</v>
      </c>
      <c r="O97" s="748" t="s">
        <v>222</v>
      </c>
      <c r="P97" s="748" t="s">
        <v>223</v>
      </c>
      <c r="Q97" s="804" t="s">
        <v>224</v>
      </c>
      <c r="R97" s="59" t="s">
        <v>116</v>
      </c>
      <c r="S97" s="827" t="s">
        <v>117</v>
      </c>
      <c r="T97" s="75" t="s">
        <v>70</v>
      </c>
      <c r="U97" s="48" t="s">
        <v>71</v>
      </c>
      <c r="V97" s="49" t="s">
        <v>72</v>
      </c>
      <c r="W97" s="54"/>
      <c r="X97" s="55"/>
      <c r="Y97" s="56"/>
      <c r="Z97" s="56"/>
      <c r="AA97" s="56"/>
      <c r="AB97" s="57">
        <f>+SUM(AA98:AA127)</f>
        <v>226.31739200000007</v>
      </c>
      <c r="AC97" s="55"/>
      <c r="AD97" s="58"/>
      <c r="AE97" s="58"/>
      <c r="AF97" s="637"/>
      <c r="AG97" s="2"/>
    </row>
    <row r="98" spans="1:33" ht="18" customHeight="1">
      <c r="A98" s="641"/>
      <c r="B98" s="649"/>
      <c r="C98" s="743"/>
      <c r="D98" s="744"/>
      <c r="E98" s="744"/>
      <c r="F98" s="744"/>
      <c r="G98" s="744"/>
      <c r="H98" s="744"/>
      <c r="I98" s="744"/>
      <c r="J98" s="754"/>
      <c r="K98" s="755"/>
      <c r="L98" s="744"/>
      <c r="M98" s="631"/>
      <c r="N98" s="631"/>
      <c r="O98" s="744"/>
      <c r="P98" s="744"/>
      <c r="Q98" s="802"/>
      <c r="R98" s="32"/>
      <c r="S98" s="818" t="s">
        <v>225</v>
      </c>
      <c r="T98" s="26"/>
      <c r="U98" s="26"/>
      <c r="V98" s="26"/>
      <c r="W98" s="27">
        <v>19</v>
      </c>
      <c r="X98" s="28" t="s">
        <v>121</v>
      </c>
      <c r="Y98" s="29">
        <v>3.5</v>
      </c>
      <c r="Z98" s="29">
        <f t="shared" ref="Z98:Z127" si="8">+W98*Y98</f>
        <v>66.5</v>
      </c>
      <c r="AA98" s="29">
        <f>+Z98</f>
        <v>66.5</v>
      </c>
      <c r="AB98" s="30"/>
      <c r="AC98" s="28"/>
      <c r="AD98" s="31"/>
      <c r="AE98" s="31" t="s">
        <v>75</v>
      </c>
      <c r="AF98" s="634"/>
      <c r="AG98" s="2"/>
    </row>
    <row r="99" spans="1:33" ht="18" customHeight="1">
      <c r="A99" s="641"/>
      <c r="B99" s="649"/>
      <c r="C99" s="743"/>
      <c r="D99" s="744"/>
      <c r="E99" s="744"/>
      <c r="F99" s="744"/>
      <c r="G99" s="744"/>
      <c r="H99" s="744"/>
      <c r="I99" s="744"/>
      <c r="J99" s="754"/>
      <c r="K99" s="755"/>
      <c r="L99" s="744"/>
      <c r="M99" s="631"/>
      <c r="N99" s="631"/>
      <c r="O99" s="744"/>
      <c r="P99" s="744"/>
      <c r="Q99" s="802"/>
      <c r="R99" s="25"/>
      <c r="S99" s="818" t="s">
        <v>226</v>
      </c>
      <c r="T99" s="26"/>
      <c r="U99" s="26"/>
      <c r="V99" s="26"/>
      <c r="W99" s="27">
        <v>10</v>
      </c>
      <c r="X99" s="28" t="s">
        <v>74</v>
      </c>
      <c r="Y99" s="29">
        <v>1.7</v>
      </c>
      <c r="Z99" s="29">
        <f t="shared" si="8"/>
        <v>17</v>
      </c>
      <c r="AA99" s="29">
        <f t="shared" ref="AA99:AA127" si="9">+Z99*1.12</f>
        <v>19.040000000000003</v>
      </c>
      <c r="AB99" s="30"/>
      <c r="AC99" s="28"/>
      <c r="AD99" s="31"/>
      <c r="AE99" s="31" t="s">
        <v>75</v>
      </c>
      <c r="AF99" s="634"/>
      <c r="AG99" s="2"/>
    </row>
    <row r="100" spans="1:33" ht="18" customHeight="1">
      <c r="A100" s="641"/>
      <c r="B100" s="649"/>
      <c r="C100" s="743"/>
      <c r="D100" s="744"/>
      <c r="E100" s="744"/>
      <c r="F100" s="744"/>
      <c r="G100" s="744"/>
      <c r="H100" s="744"/>
      <c r="I100" s="744"/>
      <c r="J100" s="754"/>
      <c r="K100" s="755"/>
      <c r="L100" s="744"/>
      <c r="M100" s="631"/>
      <c r="N100" s="631"/>
      <c r="O100" s="744"/>
      <c r="P100" s="744"/>
      <c r="Q100" s="802"/>
      <c r="R100" s="25"/>
      <c r="S100" s="818" t="s">
        <v>227</v>
      </c>
      <c r="T100" s="26"/>
      <c r="U100" s="26"/>
      <c r="V100" s="26"/>
      <c r="W100" s="27">
        <v>7</v>
      </c>
      <c r="X100" s="28" t="s">
        <v>74</v>
      </c>
      <c r="Y100" s="29">
        <v>0.25</v>
      </c>
      <c r="Z100" s="29">
        <f t="shared" si="8"/>
        <v>1.75</v>
      </c>
      <c r="AA100" s="29">
        <f t="shared" si="9"/>
        <v>1.9600000000000002</v>
      </c>
      <c r="AB100" s="30"/>
      <c r="AC100" s="28"/>
      <c r="AD100" s="31"/>
      <c r="AE100" s="31" t="s">
        <v>75</v>
      </c>
      <c r="AF100" s="634"/>
      <c r="AG100" s="2"/>
    </row>
    <row r="101" spans="1:33" ht="18" customHeight="1">
      <c r="A101" s="641"/>
      <c r="B101" s="649"/>
      <c r="C101" s="743"/>
      <c r="D101" s="744"/>
      <c r="E101" s="744"/>
      <c r="F101" s="744"/>
      <c r="G101" s="744"/>
      <c r="H101" s="744"/>
      <c r="I101" s="744"/>
      <c r="J101" s="754"/>
      <c r="K101" s="755"/>
      <c r="L101" s="744"/>
      <c r="M101" s="631"/>
      <c r="N101" s="631"/>
      <c r="O101" s="744"/>
      <c r="P101" s="744"/>
      <c r="Q101" s="802"/>
      <c r="R101" s="69"/>
      <c r="S101" s="824" t="s">
        <v>228</v>
      </c>
      <c r="T101" s="61"/>
      <c r="U101" s="61"/>
      <c r="V101" s="61"/>
      <c r="W101" s="62">
        <v>22</v>
      </c>
      <c r="X101" s="63" t="s">
        <v>74</v>
      </c>
      <c r="Y101" s="64">
        <v>0.25</v>
      </c>
      <c r="Z101" s="29">
        <f t="shared" si="8"/>
        <v>5.5</v>
      </c>
      <c r="AA101" s="29">
        <f t="shared" si="9"/>
        <v>6.16</v>
      </c>
      <c r="AB101" s="65"/>
      <c r="AC101" s="63"/>
      <c r="AD101" s="66"/>
      <c r="AE101" s="66" t="s">
        <v>75</v>
      </c>
      <c r="AF101" s="634"/>
      <c r="AG101" s="2"/>
    </row>
    <row r="102" spans="1:33" ht="18" customHeight="1">
      <c r="A102" s="641"/>
      <c r="B102" s="649"/>
      <c r="C102" s="743"/>
      <c r="D102" s="744"/>
      <c r="E102" s="744"/>
      <c r="F102" s="744"/>
      <c r="G102" s="744"/>
      <c r="H102" s="744"/>
      <c r="I102" s="744"/>
      <c r="J102" s="754"/>
      <c r="K102" s="755"/>
      <c r="L102" s="744"/>
      <c r="M102" s="631"/>
      <c r="N102" s="631"/>
      <c r="O102" s="744"/>
      <c r="P102" s="744"/>
      <c r="Q102" s="802"/>
      <c r="R102" s="69"/>
      <c r="S102" s="824" t="s">
        <v>229</v>
      </c>
      <c r="T102" s="61"/>
      <c r="U102" s="61"/>
      <c r="V102" s="61"/>
      <c r="W102" s="62">
        <v>8</v>
      </c>
      <c r="X102" s="63" t="s">
        <v>74</v>
      </c>
      <c r="Y102" s="64">
        <v>0.49</v>
      </c>
      <c r="Z102" s="29">
        <f t="shared" si="8"/>
        <v>3.92</v>
      </c>
      <c r="AA102" s="29">
        <f t="shared" si="9"/>
        <v>4.3904000000000005</v>
      </c>
      <c r="AB102" s="65"/>
      <c r="AC102" s="63"/>
      <c r="AD102" s="66"/>
      <c r="AE102" s="66" t="s">
        <v>75</v>
      </c>
      <c r="AF102" s="634"/>
      <c r="AG102" s="2"/>
    </row>
    <row r="103" spans="1:33" ht="18" customHeight="1">
      <c r="A103" s="641"/>
      <c r="B103" s="649"/>
      <c r="C103" s="743"/>
      <c r="D103" s="744"/>
      <c r="E103" s="744"/>
      <c r="F103" s="744"/>
      <c r="G103" s="744"/>
      <c r="H103" s="744"/>
      <c r="I103" s="744"/>
      <c r="J103" s="754"/>
      <c r="K103" s="755"/>
      <c r="L103" s="744"/>
      <c r="M103" s="631"/>
      <c r="N103" s="631"/>
      <c r="O103" s="744"/>
      <c r="P103" s="744"/>
      <c r="Q103" s="802"/>
      <c r="R103" s="69"/>
      <c r="S103" s="824" t="s">
        <v>230</v>
      </c>
      <c r="T103" s="61"/>
      <c r="U103" s="61"/>
      <c r="V103" s="61"/>
      <c r="W103" s="62">
        <v>4</v>
      </c>
      <c r="X103" s="63" t="s">
        <v>231</v>
      </c>
      <c r="Y103" s="64">
        <v>3.069</v>
      </c>
      <c r="Z103" s="29">
        <f t="shared" si="8"/>
        <v>12.276</v>
      </c>
      <c r="AA103" s="29">
        <f t="shared" si="9"/>
        <v>13.749120000000001</v>
      </c>
      <c r="AB103" s="65"/>
      <c r="AC103" s="63"/>
      <c r="AD103" s="66"/>
      <c r="AE103" s="66" t="s">
        <v>75</v>
      </c>
      <c r="AF103" s="634"/>
      <c r="AG103" s="2"/>
    </row>
    <row r="104" spans="1:33" ht="18" customHeight="1">
      <c r="A104" s="641"/>
      <c r="B104" s="649"/>
      <c r="C104" s="743"/>
      <c r="D104" s="744"/>
      <c r="E104" s="744"/>
      <c r="F104" s="744"/>
      <c r="G104" s="744"/>
      <c r="H104" s="744"/>
      <c r="I104" s="744"/>
      <c r="J104" s="754"/>
      <c r="K104" s="755"/>
      <c r="L104" s="744"/>
      <c r="M104" s="631"/>
      <c r="N104" s="631"/>
      <c r="O104" s="744"/>
      <c r="P104" s="744"/>
      <c r="Q104" s="802"/>
      <c r="R104" s="69"/>
      <c r="S104" s="824" t="s">
        <v>232</v>
      </c>
      <c r="T104" s="61"/>
      <c r="U104" s="61"/>
      <c r="V104" s="61"/>
      <c r="W104" s="62">
        <v>4</v>
      </c>
      <c r="X104" s="63" t="s">
        <v>74</v>
      </c>
      <c r="Y104" s="64">
        <v>0.89600000000000002</v>
      </c>
      <c r="Z104" s="29">
        <f t="shared" si="8"/>
        <v>3.5840000000000001</v>
      </c>
      <c r="AA104" s="29">
        <f t="shared" si="9"/>
        <v>4.0140800000000008</v>
      </c>
      <c r="AB104" s="65"/>
      <c r="AC104" s="63"/>
      <c r="AD104" s="66"/>
      <c r="AE104" s="66" t="s">
        <v>75</v>
      </c>
      <c r="AF104" s="634"/>
      <c r="AG104" s="2"/>
    </row>
    <row r="105" spans="1:33" ht="18" customHeight="1">
      <c r="A105" s="641"/>
      <c r="B105" s="649"/>
      <c r="C105" s="743"/>
      <c r="D105" s="744"/>
      <c r="E105" s="744"/>
      <c r="F105" s="744"/>
      <c r="G105" s="744"/>
      <c r="H105" s="744"/>
      <c r="I105" s="744"/>
      <c r="J105" s="754"/>
      <c r="K105" s="755"/>
      <c r="L105" s="744"/>
      <c r="M105" s="631"/>
      <c r="N105" s="631"/>
      <c r="O105" s="744"/>
      <c r="P105" s="744"/>
      <c r="Q105" s="802"/>
      <c r="R105" s="69"/>
      <c r="S105" s="824" t="s">
        <v>233</v>
      </c>
      <c r="T105" s="61"/>
      <c r="U105" s="61"/>
      <c r="V105" s="61"/>
      <c r="W105" s="62">
        <v>3</v>
      </c>
      <c r="X105" s="63" t="s">
        <v>74</v>
      </c>
      <c r="Y105" s="64">
        <v>0.28749999999999998</v>
      </c>
      <c r="Z105" s="29">
        <f t="shared" si="8"/>
        <v>0.86249999999999993</v>
      </c>
      <c r="AA105" s="29">
        <f t="shared" si="9"/>
        <v>0.96599999999999997</v>
      </c>
      <c r="AB105" s="65"/>
      <c r="AC105" s="63"/>
      <c r="AD105" s="66"/>
      <c r="AE105" s="66" t="s">
        <v>75</v>
      </c>
      <c r="AF105" s="634"/>
      <c r="AG105" s="2"/>
    </row>
    <row r="106" spans="1:33" ht="18" customHeight="1">
      <c r="A106" s="641"/>
      <c r="B106" s="649"/>
      <c r="C106" s="743"/>
      <c r="D106" s="744"/>
      <c r="E106" s="744"/>
      <c r="F106" s="744"/>
      <c r="G106" s="744"/>
      <c r="H106" s="744"/>
      <c r="I106" s="744"/>
      <c r="J106" s="754"/>
      <c r="K106" s="755"/>
      <c r="L106" s="744"/>
      <c r="M106" s="631"/>
      <c r="N106" s="631"/>
      <c r="O106" s="744"/>
      <c r="P106" s="744"/>
      <c r="Q106" s="802"/>
      <c r="R106" s="69"/>
      <c r="S106" s="824" t="s">
        <v>234</v>
      </c>
      <c r="T106" s="61"/>
      <c r="U106" s="61"/>
      <c r="V106" s="61"/>
      <c r="W106" s="62">
        <v>11</v>
      </c>
      <c r="X106" s="63" t="s">
        <v>74</v>
      </c>
      <c r="Y106" s="64">
        <v>0.14000000000000001</v>
      </c>
      <c r="Z106" s="29">
        <f t="shared" si="8"/>
        <v>1.54</v>
      </c>
      <c r="AA106" s="29">
        <f t="shared" si="9"/>
        <v>1.7248000000000001</v>
      </c>
      <c r="AB106" s="65"/>
      <c r="AC106" s="63"/>
      <c r="AD106" s="66"/>
      <c r="AE106" s="66" t="s">
        <v>75</v>
      </c>
      <c r="AF106" s="634"/>
      <c r="AG106" s="2"/>
    </row>
    <row r="107" spans="1:33" ht="18" customHeight="1">
      <c r="A107" s="641"/>
      <c r="B107" s="649"/>
      <c r="C107" s="743"/>
      <c r="D107" s="744"/>
      <c r="E107" s="744"/>
      <c r="F107" s="744"/>
      <c r="G107" s="744"/>
      <c r="H107" s="744"/>
      <c r="I107" s="744"/>
      <c r="J107" s="754"/>
      <c r="K107" s="755"/>
      <c r="L107" s="744"/>
      <c r="M107" s="631"/>
      <c r="N107" s="631"/>
      <c r="O107" s="744"/>
      <c r="P107" s="744"/>
      <c r="Q107" s="802"/>
      <c r="R107" s="69"/>
      <c r="S107" s="824" t="s">
        <v>235</v>
      </c>
      <c r="T107" s="61"/>
      <c r="U107" s="61"/>
      <c r="V107" s="61"/>
      <c r="W107" s="62">
        <v>15</v>
      </c>
      <c r="X107" s="63" t="s">
        <v>74</v>
      </c>
      <c r="Y107" s="64">
        <v>0.46729999999999999</v>
      </c>
      <c r="Z107" s="29">
        <f t="shared" si="8"/>
        <v>7.0095000000000001</v>
      </c>
      <c r="AA107" s="29">
        <f t="shared" si="9"/>
        <v>7.8506400000000012</v>
      </c>
      <c r="AB107" s="65"/>
      <c r="AC107" s="63"/>
      <c r="AD107" s="66"/>
      <c r="AE107" s="66" t="s">
        <v>75</v>
      </c>
      <c r="AF107" s="634"/>
      <c r="AG107" s="2"/>
    </row>
    <row r="108" spans="1:33" ht="18" customHeight="1">
      <c r="A108" s="641"/>
      <c r="B108" s="649"/>
      <c r="C108" s="743"/>
      <c r="D108" s="744"/>
      <c r="E108" s="744"/>
      <c r="F108" s="744"/>
      <c r="G108" s="744"/>
      <c r="H108" s="744"/>
      <c r="I108" s="744"/>
      <c r="J108" s="754"/>
      <c r="K108" s="755"/>
      <c r="L108" s="744"/>
      <c r="M108" s="631"/>
      <c r="N108" s="631"/>
      <c r="O108" s="744"/>
      <c r="P108" s="744"/>
      <c r="Q108" s="802"/>
      <c r="R108" s="69"/>
      <c r="S108" s="824" t="s">
        <v>236</v>
      </c>
      <c r="T108" s="61"/>
      <c r="U108" s="61"/>
      <c r="V108" s="61"/>
      <c r="W108" s="62">
        <v>6</v>
      </c>
      <c r="X108" s="63" t="s">
        <v>74</v>
      </c>
      <c r="Y108" s="64">
        <v>0.5675</v>
      </c>
      <c r="Z108" s="29">
        <f t="shared" si="8"/>
        <v>3.4050000000000002</v>
      </c>
      <c r="AA108" s="29">
        <f t="shared" si="9"/>
        <v>3.8136000000000005</v>
      </c>
      <c r="AB108" s="65"/>
      <c r="AC108" s="63"/>
      <c r="AD108" s="66"/>
      <c r="AE108" s="66" t="s">
        <v>75</v>
      </c>
      <c r="AF108" s="634"/>
      <c r="AG108" s="2"/>
    </row>
    <row r="109" spans="1:33" ht="18" customHeight="1">
      <c r="A109" s="641"/>
      <c r="B109" s="649"/>
      <c r="C109" s="743"/>
      <c r="D109" s="744"/>
      <c r="E109" s="744"/>
      <c r="F109" s="744"/>
      <c r="G109" s="744"/>
      <c r="H109" s="744"/>
      <c r="I109" s="744"/>
      <c r="J109" s="754"/>
      <c r="K109" s="755"/>
      <c r="L109" s="744"/>
      <c r="M109" s="631"/>
      <c r="N109" s="631"/>
      <c r="O109" s="744"/>
      <c r="P109" s="744"/>
      <c r="Q109" s="802"/>
      <c r="R109" s="69"/>
      <c r="S109" s="824" t="s">
        <v>237</v>
      </c>
      <c r="T109" s="61"/>
      <c r="U109" s="61"/>
      <c r="V109" s="61"/>
      <c r="W109" s="62">
        <v>3</v>
      </c>
      <c r="X109" s="63" t="s">
        <v>74</v>
      </c>
      <c r="Y109" s="64">
        <v>0.69389999999999996</v>
      </c>
      <c r="Z109" s="29">
        <f t="shared" si="8"/>
        <v>2.0816999999999997</v>
      </c>
      <c r="AA109" s="29">
        <f t="shared" si="9"/>
        <v>2.3315039999999998</v>
      </c>
      <c r="AB109" s="65"/>
      <c r="AC109" s="63"/>
      <c r="AD109" s="66"/>
      <c r="AE109" s="66" t="s">
        <v>75</v>
      </c>
      <c r="AF109" s="634"/>
      <c r="AG109" s="2"/>
    </row>
    <row r="110" spans="1:33" ht="18" customHeight="1">
      <c r="A110" s="641"/>
      <c r="B110" s="649"/>
      <c r="C110" s="743"/>
      <c r="D110" s="744"/>
      <c r="E110" s="744"/>
      <c r="F110" s="744"/>
      <c r="G110" s="744"/>
      <c r="H110" s="744"/>
      <c r="I110" s="744"/>
      <c r="J110" s="754"/>
      <c r="K110" s="755"/>
      <c r="L110" s="744"/>
      <c r="M110" s="631"/>
      <c r="N110" s="631"/>
      <c r="O110" s="744"/>
      <c r="P110" s="744"/>
      <c r="Q110" s="802"/>
      <c r="R110" s="69"/>
      <c r="S110" s="824" t="s">
        <v>238</v>
      </c>
      <c r="T110" s="61"/>
      <c r="U110" s="61"/>
      <c r="V110" s="61"/>
      <c r="W110" s="62">
        <v>2</v>
      </c>
      <c r="X110" s="63" t="s">
        <v>74</v>
      </c>
      <c r="Y110" s="64">
        <v>0.57779999999999998</v>
      </c>
      <c r="Z110" s="29">
        <f t="shared" si="8"/>
        <v>1.1556</v>
      </c>
      <c r="AA110" s="29">
        <f t="shared" si="9"/>
        <v>1.2942720000000001</v>
      </c>
      <c r="AB110" s="65"/>
      <c r="AC110" s="63"/>
      <c r="AD110" s="66"/>
      <c r="AE110" s="66" t="s">
        <v>75</v>
      </c>
      <c r="AF110" s="634"/>
      <c r="AG110" s="2"/>
    </row>
    <row r="111" spans="1:33" ht="18" customHeight="1">
      <c r="A111" s="641"/>
      <c r="B111" s="649"/>
      <c r="C111" s="743"/>
      <c r="D111" s="744"/>
      <c r="E111" s="744"/>
      <c r="F111" s="744"/>
      <c r="G111" s="744"/>
      <c r="H111" s="744"/>
      <c r="I111" s="744"/>
      <c r="J111" s="754"/>
      <c r="K111" s="755"/>
      <c r="L111" s="744"/>
      <c r="M111" s="631"/>
      <c r="N111" s="631"/>
      <c r="O111" s="744"/>
      <c r="P111" s="744"/>
      <c r="Q111" s="802"/>
      <c r="R111" s="69"/>
      <c r="S111" s="824" t="s">
        <v>239</v>
      </c>
      <c r="T111" s="61"/>
      <c r="U111" s="61"/>
      <c r="V111" s="61"/>
      <c r="W111" s="62">
        <v>2</v>
      </c>
      <c r="X111" s="63" t="s">
        <v>74</v>
      </c>
      <c r="Y111" s="64">
        <v>0.3</v>
      </c>
      <c r="Z111" s="29">
        <f t="shared" si="8"/>
        <v>0.6</v>
      </c>
      <c r="AA111" s="29">
        <f t="shared" si="9"/>
        <v>0.67200000000000004</v>
      </c>
      <c r="AB111" s="65"/>
      <c r="AC111" s="63"/>
      <c r="AD111" s="66"/>
      <c r="AE111" s="66" t="s">
        <v>75</v>
      </c>
      <c r="AF111" s="634"/>
      <c r="AG111" s="2"/>
    </row>
    <row r="112" spans="1:33" ht="18" customHeight="1">
      <c r="A112" s="641"/>
      <c r="B112" s="649"/>
      <c r="C112" s="743"/>
      <c r="D112" s="744"/>
      <c r="E112" s="744"/>
      <c r="F112" s="744"/>
      <c r="G112" s="744"/>
      <c r="H112" s="744"/>
      <c r="I112" s="744"/>
      <c r="J112" s="754"/>
      <c r="K112" s="755"/>
      <c r="L112" s="744"/>
      <c r="M112" s="631"/>
      <c r="N112" s="631"/>
      <c r="O112" s="744"/>
      <c r="P112" s="744"/>
      <c r="Q112" s="802"/>
      <c r="R112" s="69"/>
      <c r="S112" s="824" t="s">
        <v>240</v>
      </c>
      <c r="T112" s="61"/>
      <c r="U112" s="61"/>
      <c r="V112" s="61"/>
      <c r="W112" s="62">
        <v>2</v>
      </c>
      <c r="X112" s="63" t="s">
        <v>74</v>
      </c>
      <c r="Y112" s="64">
        <v>0.47989999999999999</v>
      </c>
      <c r="Z112" s="29">
        <f t="shared" si="8"/>
        <v>0.95979999999999999</v>
      </c>
      <c r="AA112" s="29">
        <f t="shared" si="9"/>
        <v>1.0749760000000002</v>
      </c>
      <c r="AB112" s="65"/>
      <c r="AC112" s="63"/>
      <c r="AD112" s="66"/>
      <c r="AE112" s="66" t="s">
        <v>75</v>
      </c>
      <c r="AF112" s="634"/>
      <c r="AG112" s="2"/>
    </row>
    <row r="113" spans="1:33" ht="18" customHeight="1">
      <c r="A113" s="641"/>
      <c r="B113" s="649"/>
      <c r="C113" s="743"/>
      <c r="D113" s="744"/>
      <c r="E113" s="744"/>
      <c r="F113" s="744"/>
      <c r="G113" s="744"/>
      <c r="H113" s="744"/>
      <c r="I113" s="744"/>
      <c r="J113" s="754"/>
      <c r="K113" s="755"/>
      <c r="L113" s="744"/>
      <c r="M113" s="631"/>
      <c r="N113" s="631"/>
      <c r="O113" s="744"/>
      <c r="P113" s="744"/>
      <c r="Q113" s="802"/>
      <c r="R113" s="69"/>
      <c r="S113" s="824" t="s">
        <v>241</v>
      </c>
      <c r="T113" s="61"/>
      <c r="U113" s="61"/>
      <c r="V113" s="61"/>
      <c r="W113" s="62">
        <v>3</v>
      </c>
      <c r="X113" s="63" t="s">
        <v>74</v>
      </c>
      <c r="Y113" s="64">
        <v>0.57999999999999996</v>
      </c>
      <c r="Z113" s="29">
        <f t="shared" si="8"/>
        <v>1.7399999999999998</v>
      </c>
      <c r="AA113" s="29">
        <f t="shared" si="9"/>
        <v>1.9487999999999999</v>
      </c>
      <c r="AB113" s="65"/>
      <c r="AC113" s="63"/>
      <c r="AD113" s="66"/>
      <c r="AE113" s="66" t="s">
        <v>75</v>
      </c>
      <c r="AF113" s="634"/>
      <c r="AG113" s="2"/>
    </row>
    <row r="114" spans="1:33" ht="18" customHeight="1">
      <c r="A114" s="650"/>
      <c r="B114" s="651"/>
      <c r="C114" s="743"/>
      <c r="D114" s="744"/>
      <c r="E114" s="744"/>
      <c r="F114" s="744"/>
      <c r="G114" s="744"/>
      <c r="H114" s="744"/>
      <c r="I114" s="744"/>
      <c r="J114" s="754"/>
      <c r="K114" s="755"/>
      <c r="L114" s="744"/>
      <c r="M114" s="631"/>
      <c r="N114" s="631"/>
      <c r="O114" s="744"/>
      <c r="P114" s="744"/>
      <c r="Q114" s="802"/>
      <c r="R114" s="69"/>
      <c r="S114" s="824" t="s">
        <v>242</v>
      </c>
      <c r="T114" s="61"/>
      <c r="U114" s="61"/>
      <c r="V114" s="61"/>
      <c r="W114" s="62">
        <v>3</v>
      </c>
      <c r="X114" s="63" t="s">
        <v>74</v>
      </c>
      <c r="Y114" s="64">
        <v>1.0508999999999999</v>
      </c>
      <c r="Z114" s="29">
        <f t="shared" si="8"/>
        <v>3.1526999999999998</v>
      </c>
      <c r="AA114" s="29">
        <f t="shared" si="9"/>
        <v>3.5310239999999999</v>
      </c>
      <c r="AB114" s="65"/>
      <c r="AC114" s="63"/>
      <c r="AD114" s="66"/>
      <c r="AE114" s="66" t="s">
        <v>75</v>
      </c>
      <c r="AF114" s="634"/>
      <c r="AG114" s="2"/>
    </row>
    <row r="115" spans="1:33" ht="18" customHeight="1">
      <c r="A115" s="647" t="s">
        <v>202</v>
      </c>
      <c r="B115" s="648"/>
      <c r="C115" s="743"/>
      <c r="D115" s="744"/>
      <c r="E115" s="744"/>
      <c r="F115" s="744"/>
      <c r="G115" s="744"/>
      <c r="H115" s="744"/>
      <c r="I115" s="744"/>
      <c r="J115" s="754"/>
      <c r="K115" s="755"/>
      <c r="L115" s="744"/>
      <c r="M115" s="631"/>
      <c r="N115" s="631"/>
      <c r="O115" s="744"/>
      <c r="P115" s="744"/>
      <c r="Q115" s="802"/>
      <c r="R115" s="69"/>
      <c r="S115" s="824" t="s">
        <v>243</v>
      </c>
      <c r="T115" s="61"/>
      <c r="U115" s="61"/>
      <c r="V115" s="61"/>
      <c r="W115" s="62">
        <v>5</v>
      </c>
      <c r="X115" s="63" t="s">
        <v>74</v>
      </c>
      <c r="Y115" s="64">
        <v>0.32</v>
      </c>
      <c r="Z115" s="29">
        <f t="shared" si="8"/>
        <v>1.6</v>
      </c>
      <c r="AA115" s="29">
        <f t="shared" si="9"/>
        <v>1.7920000000000003</v>
      </c>
      <c r="AB115" s="65"/>
      <c r="AC115" s="63"/>
      <c r="AD115" s="66"/>
      <c r="AE115" s="66" t="s">
        <v>75</v>
      </c>
      <c r="AF115" s="634"/>
      <c r="AG115" s="2"/>
    </row>
    <row r="116" spans="1:33" ht="18" customHeight="1">
      <c r="A116" s="641"/>
      <c r="B116" s="649"/>
      <c r="C116" s="743"/>
      <c r="D116" s="744"/>
      <c r="E116" s="744"/>
      <c r="F116" s="744"/>
      <c r="G116" s="744"/>
      <c r="H116" s="744"/>
      <c r="I116" s="744"/>
      <c r="J116" s="754"/>
      <c r="K116" s="755"/>
      <c r="L116" s="744"/>
      <c r="M116" s="631"/>
      <c r="N116" s="631"/>
      <c r="O116" s="744"/>
      <c r="P116" s="744"/>
      <c r="Q116" s="802"/>
      <c r="R116" s="69"/>
      <c r="S116" s="824" t="s">
        <v>244</v>
      </c>
      <c r="T116" s="61"/>
      <c r="U116" s="61"/>
      <c r="V116" s="61"/>
      <c r="W116" s="62">
        <v>1</v>
      </c>
      <c r="X116" s="63" t="s">
        <v>74</v>
      </c>
      <c r="Y116" s="64">
        <v>5.32</v>
      </c>
      <c r="Z116" s="29">
        <f t="shared" si="8"/>
        <v>5.32</v>
      </c>
      <c r="AA116" s="29">
        <f t="shared" si="9"/>
        <v>5.958400000000001</v>
      </c>
      <c r="AB116" s="65"/>
      <c r="AC116" s="63"/>
      <c r="AD116" s="66"/>
      <c r="AE116" s="66" t="s">
        <v>75</v>
      </c>
      <c r="AF116" s="634"/>
      <c r="AG116" s="2"/>
    </row>
    <row r="117" spans="1:33" ht="18" customHeight="1">
      <c r="A117" s="641"/>
      <c r="B117" s="649"/>
      <c r="C117" s="743"/>
      <c r="D117" s="744"/>
      <c r="E117" s="744"/>
      <c r="F117" s="744"/>
      <c r="G117" s="744"/>
      <c r="H117" s="744"/>
      <c r="I117" s="744"/>
      <c r="J117" s="754"/>
      <c r="K117" s="755"/>
      <c r="L117" s="744"/>
      <c r="M117" s="631"/>
      <c r="N117" s="631"/>
      <c r="O117" s="744"/>
      <c r="P117" s="744"/>
      <c r="Q117" s="802"/>
      <c r="R117" s="69"/>
      <c r="S117" s="824" t="s">
        <v>245</v>
      </c>
      <c r="T117" s="61"/>
      <c r="U117" s="61"/>
      <c r="V117" s="61"/>
      <c r="W117" s="62">
        <v>2</v>
      </c>
      <c r="X117" s="63" t="s">
        <v>246</v>
      </c>
      <c r="Y117" s="64">
        <v>5.7371999999999996</v>
      </c>
      <c r="Z117" s="29">
        <f t="shared" si="8"/>
        <v>11.474399999999999</v>
      </c>
      <c r="AA117" s="29">
        <f t="shared" si="9"/>
        <v>12.851328000000001</v>
      </c>
      <c r="AB117" s="65"/>
      <c r="AC117" s="63"/>
      <c r="AD117" s="66"/>
      <c r="AE117" s="66" t="s">
        <v>75</v>
      </c>
      <c r="AF117" s="634"/>
      <c r="AG117" s="2"/>
    </row>
    <row r="118" spans="1:33" ht="18" customHeight="1">
      <c r="A118" s="641"/>
      <c r="B118" s="649"/>
      <c r="C118" s="743"/>
      <c r="D118" s="744"/>
      <c r="E118" s="744"/>
      <c r="F118" s="744"/>
      <c r="G118" s="744"/>
      <c r="H118" s="744"/>
      <c r="I118" s="744"/>
      <c r="J118" s="754"/>
      <c r="K118" s="755"/>
      <c r="L118" s="744"/>
      <c r="M118" s="631"/>
      <c r="N118" s="631"/>
      <c r="O118" s="744"/>
      <c r="P118" s="744"/>
      <c r="Q118" s="802"/>
      <c r="R118" s="69"/>
      <c r="S118" s="824" t="s">
        <v>247</v>
      </c>
      <c r="T118" s="61"/>
      <c r="U118" s="61"/>
      <c r="V118" s="61"/>
      <c r="W118" s="62">
        <v>2</v>
      </c>
      <c r="X118" s="63" t="s">
        <v>248</v>
      </c>
      <c r="Y118" s="64">
        <v>3.5</v>
      </c>
      <c r="Z118" s="29">
        <f t="shared" si="8"/>
        <v>7</v>
      </c>
      <c r="AA118" s="29">
        <f t="shared" si="9"/>
        <v>7.8400000000000007</v>
      </c>
      <c r="AB118" s="65"/>
      <c r="AC118" s="63"/>
      <c r="AD118" s="66"/>
      <c r="AE118" s="66" t="s">
        <v>75</v>
      </c>
      <c r="AF118" s="634"/>
      <c r="AG118" s="2"/>
    </row>
    <row r="119" spans="1:33" ht="18" customHeight="1">
      <c r="A119" s="641"/>
      <c r="B119" s="649"/>
      <c r="C119" s="743"/>
      <c r="D119" s="744"/>
      <c r="E119" s="744"/>
      <c r="F119" s="744"/>
      <c r="G119" s="744"/>
      <c r="H119" s="744"/>
      <c r="I119" s="744"/>
      <c r="J119" s="754"/>
      <c r="K119" s="755"/>
      <c r="L119" s="744"/>
      <c r="M119" s="631"/>
      <c r="N119" s="631"/>
      <c r="O119" s="744"/>
      <c r="P119" s="744"/>
      <c r="Q119" s="802"/>
      <c r="R119" s="69"/>
      <c r="S119" s="824" t="s">
        <v>249</v>
      </c>
      <c r="T119" s="61"/>
      <c r="U119" s="61"/>
      <c r="V119" s="61"/>
      <c r="W119" s="62">
        <v>4</v>
      </c>
      <c r="X119" s="63" t="s">
        <v>74</v>
      </c>
      <c r="Y119" s="64">
        <v>1.2576000000000001</v>
      </c>
      <c r="Z119" s="29">
        <f t="shared" si="8"/>
        <v>5.0304000000000002</v>
      </c>
      <c r="AA119" s="29">
        <f t="shared" si="9"/>
        <v>5.6340480000000008</v>
      </c>
      <c r="AB119" s="65"/>
      <c r="AC119" s="63"/>
      <c r="AD119" s="66"/>
      <c r="AE119" s="66" t="s">
        <v>75</v>
      </c>
      <c r="AF119" s="634"/>
      <c r="AG119" s="2"/>
    </row>
    <row r="120" spans="1:33" ht="18" customHeight="1">
      <c r="A120" s="641"/>
      <c r="B120" s="649"/>
      <c r="C120" s="743"/>
      <c r="D120" s="744"/>
      <c r="E120" s="744"/>
      <c r="F120" s="744"/>
      <c r="G120" s="744"/>
      <c r="H120" s="744"/>
      <c r="I120" s="744"/>
      <c r="J120" s="754"/>
      <c r="K120" s="755"/>
      <c r="L120" s="744"/>
      <c r="M120" s="631"/>
      <c r="N120" s="631"/>
      <c r="O120" s="744"/>
      <c r="P120" s="744"/>
      <c r="Q120" s="802"/>
      <c r="R120" s="69"/>
      <c r="S120" s="824" t="s">
        <v>250</v>
      </c>
      <c r="T120" s="61"/>
      <c r="U120" s="61"/>
      <c r="V120" s="61"/>
      <c r="W120" s="62">
        <v>4</v>
      </c>
      <c r="X120" s="63" t="s">
        <v>74</v>
      </c>
      <c r="Y120" s="64">
        <v>1.6773</v>
      </c>
      <c r="Z120" s="29">
        <f t="shared" si="8"/>
        <v>6.7092000000000001</v>
      </c>
      <c r="AA120" s="29">
        <f t="shared" si="9"/>
        <v>7.514304000000001</v>
      </c>
      <c r="AB120" s="65"/>
      <c r="AC120" s="63"/>
      <c r="AD120" s="66"/>
      <c r="AE120" s="66" t="s">
        <v>75</v>
      </c>
      <c r="AF120" s="634"/>
      <c r="AG120" s="2"/>
    </row>
    <row r="121" spans="1:33" ht="18" customHeight="1">
      <c r="A121" s="641"/>
      <c r="B121" s="649"/>
      <c r="C121" s="743"/>
      <c r="D121" s="744"/>
      <c r="E121" s="744"/>
      <c r="F121" s="744"/>
      <c r="G121" s="744"/>
      <c r="H121" s="744"/>
      <c r="I121" s="744"/>
      <c r="J121" s="754"/>
      <c r="K121" s="755"/>
      <c r="L121" s="744"/>
      <c r="M121" s="631"/>
      <c r="N121" s="631"/>
      <c r="O121" s="744"/>
      <c r="P121" s="744"/>
      <c r="Q121" s="802"/>
      <c r="R121" s="69"/>
      <c r="S121" s="824" t="s">
        <v>251</v>
      </c>
      <c r="T121" s="61"/>
      <c r="U121" s="61"/>
      <c r="V121" s="61"/>
      <c r="W121" s="62">
        <v>1</v>
      </c>
      <c r="X121" s="63" t="s">
        <v>74</v>
      </c>
      <c r="Y121" s="64">
        <v>0.28999999999999998</v>
      </c>
      <c r="Z121" s="29">
        <f t="shared" si="8"/>
        <v>0.28999999999999998</v>
      </c>
      <c r="AA121" s="29">
        <f t="shared" si="9"/>
        <v>0.32480000000000003</v>
      </c>
      <c r="AB121" s="65"/>
      <c r="AC121" s="63"/>
      <c r="AD121" s="66"/>
      <c r="AE121" s="66" t="s">
        <v>75</v>
      </c>
      <c r="AF121" s="634"/>
      <c r="AG121" s="2"/>
    </row>
    <row r="122" spans="1:33" ht="18" customHeight="1">
      <c r="A122" s="641"/>
      <c r="B122" s="649"/>
      <c r="C122" s="743"/>
      <c r="D122" s="744"/>
      <c r="E122" s="744"/>
      <c r="F122" s="744"/>
      <c r="G122" s="744"/>
      <c r="H122" s="744"/>
      <c r="I122" s="744"/>
      <c r="J122" s="754"/>
      <c r="K122" s="755"/>
      <c r="L122" s="744"/>
      <c r="M122" s="631"/>
      <c r="N122" s="631"/>
      <c r="O122" s="744"/>
      <c r="P122" s="744"/>
      <c r="Q122" s="802"/>
      <c r="R122" s="69"/>
      <c r="S122" s="824" t="s">
        <v>252</v>
      </c>
      <c r="T122" s="61"/>
      <c r="U122" s="61"/>
      <c r="V122" s="61"/>
      <c r="W122" s="62">
        <v>20</v>
      </c>
      <c r="X122" s="63" t="s">
        <v>74</v>
      </c>
      <c r="Y122" s="64">
        <v>0.71</v>
      </c>
      <c r="Z122" s="29">
        <f t="shared" si="8"/>
        <v>14.2</v>
      </c>
      <c r="AA122" s="29">
        <f t="shared" si="9"/>
        <v>15.904</v>
      </c>
      <c r="AB122" s="65"/>
      <c r="AC122" s="63"/>
      <c r="AD122" s="66"/>
      <c r="AE122" s="66" t="s">
        <v>75</v>
      </c>
      <c r="AF122" s="634"/>
      <c r="AG122" s="2"/>
    </row>
    <row r="123" spans="1:33" ht="18" customHeight="1">
      <c r="A123" s="641"/>
      <c r="B123" s="649"/>
      <c r="C123" s="743"/>
      <c r="D123" s="744"/>
      <c r="E123" s="744"/>
      <c r="F123" s="744"/>
      <c r="G123" s="744"/>
      <c r="H123" s="744"/>
      <c r="I123" s="744"/>
      <c r="J123" s="754"/>
      <c r="K123" s="755"/>
      <c r="L123" s="744"/>
      <c r="M123" s="631"/>
      <c r="N123" s="631"/>
      <c r="O123" s="744"/>
      <c r="P123" s="744"/>
      <c r="Q123" s="802"/>
      <c r="R123" s="69"/>
      <c r="S123" s="824" t="s">
        <v>253</v>
      </c>
      <c r="T123" s="61"/>
      <c r="U123" s="61"/>
      <c r="V123" s="61"/>
      <c r="W123" s="62">
        <v>130</v>
      </c>
      <c r="X123" s="63" t="s">
        <v>74</v>
      </c>
      <c r="Y123" s="64">
        <v>0.14000000000000001</v>
      </c>
      <c r="Z123" s="29">
        <f t="shared" si="8"/>
        <v>18.200000000000003</v>
      </c>
      <c r="AA123" s="29">
        <f t="shared" si="9"/>
        <v>20.384000000000004</v>
      </c>
      <c r="AB123" s="65"/>
      <c r="AC123" s="63"/>
      <c r="AD123" s="66"/>
      <c r="AE123" s="66" t="s">
        <v>75</v>
      </c>
      <c r="AF123" s="634"/>
      <c r="AG123" s="2"/>
    </row>
    <row r="124" spans="1:33" ht="18" customHeight="1">
      <c r="A124" s="641"/>
      <c r="B124" s="649"/>
      <c r="C124" s="743"/>
      <c r="D124" s="744"/>
      <c r="E124" s="744"/>
      <c r="F124" s="744"/>
      <c r="G124" s="744"/>
      <c r="H124" s="744"/>
      <c r="I124" s="744"/>
      <c r="J124" s="754"/>
      <c r="K124" s="755"/>
      <c r="L124" s="744"/>
      <c r="M124" s="631"/>
      <c r="N124" s="631"/>
      <c r="O124" s="744"/>
      <c r="P124" s="744"/>
      <c r="Q124" s="802"/>
      <c r="R124" s="69"/>
      <c r="S124" s="824" t="s">
        <v>254</v>
      </c>
      <c r="T124" s="61"/>
      <c r="U124" s="61"/>
      <c r="V124" s="61"/>
      <c r="W124" s="62">
        <v>4</v>
      </c>
      <c r="X124" s="63" t="s">
        <v>119</v>
      </c>
      <c r="Y124" s="64">
        <v>0.2026</v>
      </c>
      <c r="Z124" s="29">
        <f t="shared" si="8"/>
        <v>0.81040000000000001</v>
      </c>
      <c r="AA124" s="29">
        <f t="shared" si="9"/>
        <v>0.90764800000000012</v>
      </c>
      <c r="AB124" s="65"/>
      <c r="AC124" s="63"/>
      <c r="AD124" s="66"/>
      <c r="AE124" s="66" t="s">
        <v>75</v>
      </c>
      <c r="AF124" s="634"/>
      <c r="AG124" s="2"/>
    </row>
    <row r="125" spans="1:33" ht="18" customHeight="1">
      <c r="A125" s="641"/>
      <c r="B125" s="649"/>
      <c r="C125" s="743"/>
      <c r="D125" s="744"/>
      <c r="E125" s="744"/>
      <c r="F125" s="744"/>
      <c r="G125" s="744"/>
      <c r="H125" s="744"/>
      <c r="I125" s="744"/>
      <c r="J125" s="754"/>
      <c r="K125" s="755"/>
      <c r="L125" s="744"/>
      <c r="M125" s="631"/>
      <c r="N125" s="631"/>
      <c r="O125" s="744"/>
      <c r="P125" s="744"/>
      <c r="Q125" s="802"/>
      <c r="R125" s="69"/>
      <c r="S125" s="824" t="s">
        <v>255</v>
      </c>
      <c r="T125" s="61"/>
      <c r="U125" s="61"/>
      <c r="V125" s="61"/>
      <c r="W125" s="62">
        <v>4</v>
      </c>
      <c r="X125" s="63" t="s">
        <v>74</v>
      </c>
      <c r="Y125" s="64">
        <v>0.5</v>
      </c>
      <c r="Z125" s="29">
        <f t="shared" si="8"/>
        <v>2</v>
      </c>
      <c r="AA125" s="29">
        <f t="shared" si="9"/>
        <v>2.2400000000000002</v>
      </c>
      <c r="AB125" s="65"/>
      <c r="AC125" s="63"/>
      <c r="AD125" s="66"/>
      <c r="AE125" s="66" t="s">
        <v>75</v>
      </c>
      <c r="AF125" s="634"/>
      <c r="AG125" s="2"/>
    </row>
    <row r="126" spans="1:33" ht="18" customHeight="1">
      <c r="A126" s="641"/>
      <c r="B126" s="649"/>
      <c r="C126" s="743"/>
      <c r="D126" s="744"/>
      <c r="E126" s="744"/>
      <c r="F126" s="744"/>
      <c r="G126" s="744"/>
      <c r="H126" s="744"/>
      <c r="I126" s="744"/>
      <c r="J126" s="754"/>
      <c r="K126" s="755"/>
      <c r="L126" s="744"/>
      <c r="M126" s="631"/>
      <c r="N126" s="631"/>
      <c r="O126" s="744"/>
      <c r="P126" s="744"/>
      <c r="Q126" s="802"/>
      <c r="R126" s="69"/>
      <c r="S126" s="824" t="s">
        <v>256</v>
      </c>
      <c r="T126" s="61"/>
      <c r="U126" s="61"/>
      <c r="V126" s="61"/>
      <c r="W126" s="62">
        <v>2</v>
      </c>
      <c r="X126" s="63" t="s">
        <v>119</v>
      </c>
      <c r="Y126" s="64">
        <v>0.75</v>
      </c>
      <c r="Z126" s="29">
        <f t="shared" si="8"/>
        <v>1.5</v>
      </c>
      <c r="AA126" s="29">
        <f t="shared" si="9"/>
        <v>1.6800000000000002</v>
      </c>
      <c r="AB126" s="65"/>
      <c r="AC126" s="63"/>
      <c r="AD126" s="66"/>
      <c r="AE126" s="66" t="s">
        <v>75</v>
      </c>
      <c r="AF126" s="634"/>
      <c r="AG126" s="2"/>
    </row>
    <row r="127" spans="1:33" ht="18" customHeight="1">
      <c r="A127" s="641"/>
      <c r="B127" s="649"/>
      <c r="C127" s="745"/>
      <c r="D127" s="746"/>
      <c r="E127" s="746"/>
      <c r="F127" s="746"/>
      <c r="G127" s="746"/>
      <c r="H127" s="746"/>
      <c r="I127" s="746"/>
      <c r="J127" s="756"/>
      <c r="K127" s="757"/>
      <c r="L127" s="746"/>
      <c r="M127" s="632"/>
      <c r="N127" s="632"/>
      <c r="O127" s="746"/>
      <c r="P127" s="746"/>
      <c r="Q127" s="803"/>
      <c r="R127" s="38"/>
      <c r="S127" s="820" t="s">
        <v>257</v>
      </c>
      <c r="T127" s="39"/>
      <c r="U127" s="39"/>
      <c r="V127" s="39"/>
      <c r="W127" s="40">
        <v>3</v>
      </c>
      <c r="X127" s="41" t="s">
        <v>74</v>
      </c>
      <c r="Y127" s="42">
        <v>0.67430000000000001</v>
      </c>
      <c r="Z127" s="42">
        <f t="shared" si="8"/>
        <v>2.0228999999999999</v>
      </c>
      <c r="AA127" s="42">
        <f t="shared" si="9"/>
        <v>2.2656480000000001</v>
      </c>
      <c r="AB127" s="43"/>
      <c r="AC127" s="41"/>
      <c r="AD127" s="44"/>
      <c r="AE127" s="44" t="s">
        <v>75</v>
      </c>
      <c r="AF127" s="635"/>
      <c r="AG127" s="2"/>
    </row>
    <row r="128" spans="1:33" ht="36" customHeight="1">
      <c r="A128" s="641"/>
      <c r="B128" s="649"/>
      <c r="C128" s="758" t="s">
        <v>79</v>
      </c>
      <c r="D128" s="750" t="s">
        <v>80</v>
      </c>
      <c r="E128" s="748" t="s">
        <v>157</v>
      </c>
      <c r="F128" s="748" t="s">
        <v>203</v>
      </c>
      <c r="G128" s="749" t="s">
        <v>83</v>
      </c>
      <c r="H128" s="748" t="s">
        <v>84</v>
      </c>
      <c r="I128" s="748" t="s">
        <v>126</v>
      </c>
      <c r="J128" s="759" t="s">
        <v>258</v>
      </c>
      <c r="K128" s="760" t="s">
        <v>259</v>
      </c>
      <c r="L128" s="748" t="s">
        <v>260</v>
      </c>
      <c r="M128" s="638">
        <v>3</v>
      </c>
      <c r="N128" s="638">
        <v>3</v>
      </c>
      <c r="O128" s="748" t="s">
        <v>261</v>
      </c>
      <c r="P128" s="748" t="s">
        <v>262</v>
      </c>
      <c r="Q128" s="804" t="s">
        <v>263</v>
      </c>
      <c r="R128" s="37" t="s">
        <v>264</v>
      </c>
      <c r="S128" s="822" t="s">
        <v>197</v>
      </c>
      <c r="T128" s="47" t="s">
        <v>70</v>
      </c>
      <c r="U128" s="48" t="s">
        <v>71</v>
      </c>
      <c r="V128" s="49" t="s">
        <v>72</v>
      </c>
      <c r="W128" s="54"/>
      <c r="X128" s="55"/>
      <c r="Y128" s="56"/>
      <c r="Z128" s="36"/>
      <c r="AA128" s="36"/>
      <c r="AB128" s="57">
        <f>+SUM(AA129:AA130)</f>
        <v>422.24</v>
      </c>
      <c r="AC128" s="55"/>
      <c r="AD128" s="58"/>
      <c r="AE128" s="58"/>
      <c r="AF128" s="637"/>
      <c r="AG128" s="2"/>
    </row>
    <row r="129" spans="1:33" ht="36" customHeight="1">
      <c r="A129" s="641"/>
      <c r="B129" s="649"/>
      <c r="C129" s="761"/>
      <c r="D129" s="744"/>
      <c r="E129" s="744"/>
      <c r="F129" s="744"/>
      <c r="G129" s="744"/>
      <c r="H129" s="744"/>
      <c r="I129" s="744"/>
      <c r="J129" s="762"/>
      <c r="K129" s="755"/>
      <c r="L129" s="744"/>
      <c r="M129" s="631"/>
      <c r="N129" s="631"/>
      <c r="O129" s="744"/>
      <c r="P129" s="744"/>
      <c r="Q129" s="802"/>
      <c r="R129" s="25"/>
      <c r="S129" s="818" t="s">
        <v>265</v>
      </c>
      <c r="T129" s="26"/>
      <c r="U129" s="26"/>
      <c r="V129" s="26"/>
      <c r="W129" s="27">
        <v>3</v>
      </c>
      <c r="X129" s="28" t="s">
        <v>74</v>
      </c>
      <c r="Y129" s="29">
        <v>7</v>
      </c>
      <c r="Z129" s="29">
        <f t="shared" ref="Z129:Z130" si="10">+W129*Y129</f>
        <v>21</v>
      </c>
      <c r="AA129" s="29">
        <f t="shared" ref="AA129:AA130" si="11">+Z129*1.12</f>
        <v>23.520000000000003</v>
      </c>
      <c r="AB129" s="30"/>
      <c r="AC129" s="28"/>
      <c r="AD129" s="31"/>
      <c r="AE129" s="31" t="s">
        <v>75</v>
      </c>
      <c r="AF129" s="634"/>
      <c r="AG129" s="2"/>
    </row>
    <row r="130" spans="1:33" ht="36" customHeight="1">
      <c r="A130" s="641"/>
      <c r="B130" s="649"/>
      <c r="C130" s="761"/>
      <c r="D130" s="744"/>
      <c r="E130" s="744"/>
      <c r="F130" s="744"/>
      <c r="G130" s="744"/>
      <c r="H130" s="744"/>
      <c r="I130" s="744"/>
      <c r="J130" s="762"/>
      <c r="K130" s="755"/>
      <c r="L130" s="744"/>
      <c r="M130" s="631"/>
      <c r="N130" s="631"/>
      <c r="O130" s="744"/>
      <c r="P130" s="744"/>
      <c r="Q130" s="802"/>
      <c r="R130" s="25"/>
      <c r="S130" s="818" t="s">
        <v>266</v>
      </c>
      <c r="T130" s="26"/>
      <c r="U130" s="26"/>
      <c r="V130" s="26"/>
      <c r="W130" s="27">
        <v>4</v>
      </c>
      <c r="X130" s="28" t="s">
        <v>74</v>
      </c>
      <c r="Y130" s="29">
        <v>89</v>
      </c>
      <c r="Z130" s="29">
        <f t="shared" si="10"/>
        <v>356</v>
      </c>
      <c r="AA130" s="29">
        <f t="shared" si="11"/>
        <v>398.72</v>
      </c>
      <c r="AB130" s="30"/>
      <c r="AC130" s="28"/>
      <c r="AD130" s="31"/>
      <c r="AE130" s="31" t="s">
        <v>75</v>
      </c>
      <c r="AF130" s="634"/>
      <c r="AG130" s="2"/>
    </row>
    <row r="131" spans="1:33" ht="36" customHeight="1">
      <c r="A131" s="641"/>
      <c r="B131" s="649"/>
      <c r="C131" s="761"/>
      <c r="D131" s="744"/>
      <c r="E131" s="744"/>
      <c r="F131" s="744"/>
      <c r="G131" s="744"/>
      <c r="H131" s="744"/>
      <c r="I131" s="744"/>
      <c r="J131" s="762"/>
      <c r="K131" s="755"/>
      <c r="L131" s="744"/>
      <c r="M131" s="631"/>
      <c r="N131" s="631"/>
      <c r="O131" s="744"/>
      <c r="P131" s="744"/>
      <c r="Q131" s="802"/>
      <c r="R131" s="70"/>
      <c r="S131" s="825"/>
      <c r="T131" s="71"/>
      <c r="U131" s="48"/>
      <c r="V131" s="49"/>
      <c r="W131" s="27"/>
      <c r="X131" s="28"/>
      <c r="Y131" s="29"/>
      <c r="Z131" s="29"/>
      <c r="AA131" s="29"/>
      <c r="AB131" s="30"/>
      <c r="AC131" s="28"/>
      <c r="AD131" s="31"/>
      <c r="AE131" s="31"/>
      <c r="AF131" s="634"/>
      <c r="AG131" s="2"/>
    </row>
    <row r="132" spans="1:33" ht="36" customHeight="1">
      <c r="A132" s="641"/>
      <c r="B132" s="649"/>
      <c r="C132" s="763"/>
      <c r="D132" s="746"/>
      <c r="E132" s="746"/>
      <c r="F132" s="746"/>
      <c r="G132" s="746"/>
      <c r="H132" s="746"/>
      <c r="I132" s="746"/>
      <c r="J132" s="764"/>
      <c r="K132" s="757"/>
      <c r="L132" s="746"/>
      <c r="M132" s="632"/>
      <c r="N132" s="632"/>
      <c r="O132" s="746"/>
      <c r="P132" s="746"/>
      <c r="Q132" s="803"/>
      <c r="R132" s="38"/>
      <c r="S132" s="820"/>
      <c r="T132" s="39"/>
      <c r="U132" s="39"/>
      <c r="V132" s="39"/>
      <c r="W132" s="40"/>
      <c r="X132" s="41"/>
      <c r="Y132" s="42"/>
      <c r="Z132" s="42"/>
      <c r="AA132" s="42"/>
      <c r="AB132" s="43"/>
      <c r="AC132" s="41"/>
      <c r="AD132" s="44"/>
      <c r="AE132" s="44"/>
      <c r="AF132" s="635"/>
      <c r="AG132" s="2"/>
    </row>
    <row r="133" spans="1:33" ht="27.75" customHeight="1">
      <c r="A133" s="641"/>
      <c r="B133" s="649"/>
      <c r="C133" s="758" t="s">
        <v>79</v>
      </c>
      <c r="D133" s="750" t="s">
        <v>80</v>
      </c>
      <c r="E133" s="748" t="s">
        <v>157</v>
      </c>
      <c r="F133" s="748" t="s">
        <v>203</v>
      </c>
      <c r="G133" s="749" t="s">
        <v>83</v>
      </c>
      <c r="H133" s="748" t="s">
        <v>133</v>
      </c>
      <c r="I133" s="748" t="s">
        <v>52</v>
      </c>
      <c r="J133" s="748" t="s">
        <v>267</v>
      </c>
      <c r="K133" s="748" t="s">
        <v>268</v>
      </c>
      <c r="L133" s="748" t="s">
        <v>269</v>
      </c>
      <c r="M133" s="638">
        <v>1</v>
      </c>
      <c r="N133" s="638">
        <v>0</v>
      </c>
      <c r="O133" s="748" t="s">
        <v>270</v>
      </c>
      <c r="P133" s="748" t="s">
        <v>271</v>
      </c>
      <c r="Q133" s="804" t="s">
        <v>263</v>
      </c>
      <c r="R133" s="59" t="s">
        <v>272</v>
      </c>
      <c r="S133" s="823" t="s">
        <v>273</v>
      </c>
      <c r="T133" s="97" t="s">
        <v>70</v>
      </c>
      <c r="U133" s="48" t="s">
        <v>71</v>
      </c>
      <c r="V133" s="49" t="s">
        <v>198</v>
      </c>
      <c r="W133" s="34"/>
      <c r="X133" s="35"/>
      <c r="Y133" s="36"/>
      <c r="Z133" s="36"/>
      <c r="AA133" s="36"/>
      <c r="AB133" s="50">
        <f>+AA134</f>
        <v>448.00000000000006</v>
      </c>
      <c r="AC133" s="35"/>
      <c r="AD133" s="60"/>
      <c r="AE133" s="60"/>
      <c r="AF133" s="637"/>
      <c r="AG133" s="2"/>
    </row>
    <row r="134" spans="1:33" ht="27.75" customHeight="1">
      <c r="A134" s="641"/>
      <c r="B134" s="649"/>
      <c r="C134" s="761"/>
      <c r="D134" s="744"/>
      <c r="E134" s="744"/>
      <c r="F134" s="744"/>
      <c r="G134" s="744"/>
      <c r="H134" s="744"/>
      <c r="I134" s="744"/>
      <c r="J134" s="744"/>
      <c r="K134" s="744"/>
      <c r="L134" s="744"/>
      <c r="M134" s="631"/>
      <c r="N134" s="631"/>
      <c r="O134" s="744"/>
      <c r="P134" s="744"/>
      <c r="Q134" s="802"/>
      <c r="R134" s="32"/>
      <c r="S134" s="818" t="s">
        <v>274</v>
      </c>
      <c r="T134" s="26"/>
      <c r="U134" s="26"/>
      <c r="V134" s="26"/>
      <c r="W134" s="27">
        <v>2</v>
      </c>
      <c r="X134" s="28" t="s">
        <v>74</v>
      </c>
      <c r="Y134" s="29">
        <v>200</v>
      </c>
      <c r="Z134" s="29">
        <f>+W134*Y134</f>
        <v>400</v>
      </c>
      <c r="AA134" s="29">
        <f>+Z134*1.12</f>
        <v>448.00000000000006</v>
      </c>
      <c r="AB134" s="30"/>
      <c r="AC134" s="28"/>
      <c r="AD134" s="31"/>
      <c r="AE134" s="31" t="s">
        <v>75</v>
      </c>
      <c r="AF134" s="634"/>
      <c r="AG134" s="2"/>
    </row>
    <row r="135" spans="1:33" ht="27.75" customHeight="1">
      <c r="A135" s="650"/>
      <c r="B135" s="651"/>
      <c r="C135" s="761"/>
      <c r="D135" s="744"/>
      <c r="E135" s="744"/>
      <c r="F135" s="744"/>
      <c r="G135" s="744"/>
      <c r="H135" s="744"/>
      <c r="I135" s="744"/>
      <c r="J135" s="744"/>
      <c r="K135" s="744"/>
      <c r="L135" s="744"/>
      <c r="M135" s="631"/>
      <c r="N135" s="631"/>
      <c r="O135" s="744"/>
      <c r="P135" s="744"/>
      <c r="Q135" s="802"/>
      <c r="R135" s="70"/>
      <c r="S135" s="825"/>
      <c r="T135" s="71"/>
      <c r="U135" s="71"/>
      <c r="V135" s="71"/>
      <c r="W135" s="27"/>
      <c r="X135" s="28"/>
      <c r="Y135" s="29"/>
      <c r="Z135" s="29"/>
      <c r="AA135" s="29"/>
      <c r="AB135" s="30"/>
      <c r="AC135" s="28"/>
      <c r="AD135" s="31"/>
      <c r="AE135" s="31"/>
      <c r="AF135" s="634"/>
      <c r="AG135" s="2"/>
    </row>
    <row r="136" spans="1:33" ht="27.75" customHeight="1">
      <c r="A136" s="647" t="s">
        <v>202</v>
      </c>
      <c r="B136" s="648"/>
      <c r="C136" s="761"/>
      <c r="D136" s="744"/>
      <c r="E136" s="744"/>
      <c r="F136" s="744"/>
      <c r="G136" s="744"/>
      <c r="H136" s="744"/>
      <c r="I136" s="744"/>
      <c r="J136" s="744"/>
      <c r="K136" s="744"/>
      <c r="L136" s="744"/>
      <c r="M136" s="631"/>
      <c r="N136" s="631"/>
      <c r="O136" s="744"/>
      <c r="P136" s="744"/>
      <c r="Q136" s="802"/>
      <c r="R136" s="25"/>
      <c r="S136" s="818"/>
      <c r="T136" s="26"/>
      <c r="U136" s="26"/>
      <c r="V136" s="26"/>
      <c r="W136" s="27"/>
      <c r="X136" s="28"/>
      <c r="Y136" s="29"/>
      <c r="Z136" s="29"/>
      <c r="AA136" s="29"/>
      <c r="AB136" s="30"/>
      <c r="AC136" s="28"/>
      <c r="AD136" s="31"/>
      <c r="AE136" s="31"/>
      <c r="AF136" s="634"/>
      <c r="AG136" s="2"/>
    </row>
    <row r="137" spans="1:33" ht="27.75" customHeight="1">
      <c r="A137" s="641"/>
      <c r="B137" s="649"/>
      <c r="C137" s="763"/>
      <c r="D137" s="746"/>
      <c r="E137" s="746"/>
      <c r="F137" s="746"/>
      <c r="G137" s="746"/>
      <c r="H137" s="746"/>
      <c r="I137" s="746"/>
      <c r="J137" s="746"/>
      <c r="K137" s="746"/>
      <c r="L137" s="746"/>
      <c r="M137" s="632"/>
      <c r="N137" s="632"/>
      <c r="O137" s="746"/>
      <c r="P137" s="746"/>
      <c r="Q137" s="803"/>
      <c r="R137" s="98"/>
      <c r="S137" s="830"/>
      <c r="T137" s="99"/>
      <c r="U137" s="99"/>
      <c r="V137" s="99"/>
      <c r="W137" s="40"/>
      <c r="X137" s="41"/>
      <c r="Y137" s="42"/>
      <c r="Z137" s="42"/>
      <c r="AA137" s="42"/>
      <c r="AB137" s="65"/>
      <c r="AC137" s="63"/>
      <c r="AD137" s="66"/>
      <c r="AE137" s="66"/>
      <c r="AF137" s="635"/>
      <c r="AG137" s="2"/>
    </row>
    <row r="138" spans="1:33" ht="28.5" customHeight="1">
      <c r="A138" s="641"/>
      <c r="B138" s="649"/>
      <c r="C138" s="758" t="s">
        <v>46</v>
      </c>
      <c r="D138" s="750" t="s">
        <v>47</v>
      </c>
      <c r="E138" s="748" t="s">
        <v>59</v>
      </c>
      <c r="F138" s="748" t="s">
        <v>151</v>
      </c>
      <c r="G138" s="749" t="s">
        <v>50</v>
      </c>
      <c r="H138" s="748" t="s">
        <v>51</v>
      </c>
      <c r="I138" s="748" t="s">
        <v>61</v>
      </c>
      <c r="J138" s="765" t="s">
        <v>275</v>
      </c>
      <c r="K138" s="748" t="s">
        <v>192</v>
      </c>
      <c r="L138" s="748" t="s">
        <v>276</v>
      </c>
      <c r="M138" s="638">
        <v>1</v>
      </c>
      <c r="N138" s="638">
        <v>3</v>
      </c>
      <c r="O138" s="748" t="s">
        <v>277</v>
      </c>
      <c r="P138" s="748" t="s">
        <v>278</v>
      </c>
      <c r="Q138" s="804" t="s">
        <v>263</v>
      </c>
      <c r="R138" s="70" t="s">
        <v>279</v>
      </c>
      <c r="S138" s="821" t="s">
        <v>197</v>
      </c>
      <c r="T138" s="100" t="s">
        <v>70</v>
      </c>
      <c r="U138" s="48" t="s">
        <v>71</v>
      </c>
      <c r="V138" s="49" t="s">
        <v>72</v>
      </c>
      <c r="W138" s="34"/>
      <c r="X138" s="35"/>
      <c r="Y138" s="36"/>
      <c r="Z138" s="29"/>
      <c r="AA138" s="29"/>
      <c r="AB138" s="57">
        <f>+AA139</f>
        <v>292.32000000000005</v>
      </c>
      <c r="AC138" s="55"/>
      <c r="AD138" s="58"/>
      <c r="AE138" s="58"/>
      <c r="AF138" s="637"/>
      <c r="AG138" s="2"/>
    </row>
    <row r="139" spans="1:33" ht="28.5" customHeight="1">
      <c r="A139" s="641"/>
      <c r="B139" s="649"/>
      <c r="C139" s="761"/>
      <c r="D139" s="744"/>
      <c r="E139" s="744"/>
      <c r="F139" s="744"/>
      <c r="G139" s="744"/>
      <c r="H139" s="744"/>
      <c r="I139" s="744"/>
      <c r="J139" s="744"/>
      <c r="K139" s="744"/>
      <c r="L139" s="744"/>
      <c r="M139" s="631"/>
      <c r="N139" s="631"/>
      <c r="O139" s="744"/>
      <c r="P139" s="744"/>
      <c r="Q139" s="802"/>
      <c r="R139" s="25"/>
      <c r="S139" s="818" t="s">
        <v>280</v>
      </c>
      <c r="T139" s="26"/>
      <c r="U139" s="26"/>
      <c r="V139" s="26"/>
      <c r="W139" s="27">
        <v>3</v>
      </c>
      <c r="X139" s="28" t="s">
        <v>74</v>
      </c>
      <c r="Y139" s="29">
        <v>87</v>
      </c>
      <c r="Z139" s="29">
        <f>+W139*Y139</f>
        <v>261</v>
      </c>
      <c r="AA139" s="29">
        <f>+Z139*1.12</f>
        <v>292.32000000000005</v>
      </c>
      <c r="AB139" s="30"/>
      <c r="AC139" s="28"/>
      <c r="AD139" s="31"/>
      <c r="AE139" s="31" t="s">
        <v>75</v>
      </c>
      <c r="AF139" s="634"/>
      <c r="AG139" s="2"/>
    </row>
    <row r="140" spans="1:33" ht="28.5" customHeight="1">
      <c r="A140" s="641"/>
      <c r="B140" s="649"/>
      <c r="C140" s="761"/>
      <c r="D140" s="744"/>
      <c r="E140" s="744"/>
      <c r="F140" s="744"/>
      <c r="G140" s="744"/>
      <c r="H140" s="744"/>
      <c r="I140" s="744"/>
      <c r="J140" s="744"/>
      <c r="K140" s="744"/>
      <c r="L140" s="744"/>
      <c r="M140" s="631"/>
      <c r="N140" s="631"/>
      <c r="O140" s="744"/>
      <c r="P140" s="744"/>
      <c r="Q140" s="802"/>
      <c r="R140" s="25"/>
      <c r="S140" s="818"/>
      <c r="T140" s="26"/>
      <c r="U140" s="26"/>
      <c r="V140" s="26"/>
      <c r="W140" s="27"/>
      <c r="X140" s="28"/>
      <c r="Y140" s="29"/>
      <c r="Z140" s="29"/>
      <c r="AA140" s="29"/>
      <c r="AB140" s="30"/>
      <c r="AC140" s="28"/>
      <c r="AD140" s="31"/>
      <c r="AE140" s="31"/>
      <c r="AF140" s="634"/>
      <c r="AG140" s="2"/>
    </row>
    <row r="141" spans="1:33" ht="28.5" customHeight="1">
      <c r="A141" s="641"/>
      <c r="B141" s="649"/>
      <c r="C141" s="761"/>
      <c r="D141" s="744"/>
      <c r="E141" s="744"/>
      <c r="F141" s="744"/>
      <c r="G141" s="744"/>
      <c r="H141" s="744"/>
      <c r="I141" s="744"/>
      <c r="J141" s="744"/>
      <c r="K141" s="744"/>
      <c r="L141" s="744"/>
      <c r="M141" s="631"/>
      <c r="N141" s="631"/>
      <c r="O141" s="744"/>
      <c r="P141" s="744"/>
      <c r="Q141" s="802"/>
      <c r="R141" s="25"/>
      <c r="S141" s="818"/>
      <c r="T141" s="26"/>
      <c r="U141" s="26"/>
      <c r="V141" s="26"/>
      <c r="W141" s="27"/>
      <c r="X141" s="28"/>
      <c r="Y141" s="29"/>
      <c r="Z141" s="29"/>
      <c r="AA141" s="29"/>
      <c r="AB141" s="30"/>
      <c r="AC141" s="28"/>
      <c r="AD141" s="31"/>
      <c r="AE141" s="31"/>
      <c r="AF141" s="634"/>
      <c r="AG141" s="2"/>
    </row>
    <row r="142" spans="1:33" ht="28.5" customHeight="1">
      <c r="A142" s="641"/>
      <c r="B142" s="649"/>
      <c r="C142" s="763"/>
      <c r="D142" s="746"/>
      <c r="E142" s="746"/>
      <c r="F142" s="746"/>
      <c r="G142" s="746"/>
      <c r="H142" s="746"/>
      <c r="I142" s="746"/>
      <c r="J142" s="746"/>
      <c r="K142" s="746"/>
      <c r="L142" s="746"/>
      <c r="M142" s="632"/>
      <c r="N142" s="632"/>
      <c r="O142" s="746"/>
      <c r="P142" s="746"/>
      <c r="Q142" s="803"/>
      <c r="R142" s="38"/>
      <c r="S142" s="820"/>
      <c r="T142" s="39"/>
      <c r="U142" s="39"/>
      <c r="V142" s="39"/>
      <c r="W142" s="40"/>
      <c r="X142" s="41"/>
      <c r="Y142" s="42"/>
      <c r="Z142" s="42"/>
      <c r="AA142" s="42"/>
      <c r="AB142" s="43"/>
      <c r="AC142" s="41"/>
      <c r="AD142" s="44"/>
      <c r="AE142" s="44"/>
      <c r="AF142" s="635"/>
      <c r="AG142" s="2"/>
    </row>
    <row r="143" spans="1:33" ht="18" customHeight="1">
      <c r="A143" s="641"/>
      <c r="B143" s="649"/>
      <c r="C143" s="758" t="s">
        <v>46</v>
      </c>
      <c r="D143" s="748" t="s">
        <v>47</v>
      </c>
      <c r="E143" s="748" t="s">
        <v>59</v>
      </c>
      <c r="F143" s="748" t="s">
        <v>151</v>
      </c>
      <c r="G143" s="749" t="s">
        <v>50</v>
      </c>
      <c r="H143" s="748" t="s">
        <v>51</v>
      </c>
      <c r="I143" s="748" t="s">
        <v>61</v>
      </c>
      <c r="J143" s="766" t="s">
        <v>281</v>
      </c>
      <c r="K143" s="748" t="s">
        <v>282</v>
      </c>
      <c r="L143" s="748" t="s">
        <v>283</v>
      </c>
      <c r="M143" s="638">
        <v>5</v>
      </c>
      <c r="N143" s="638">
        <v>5</v>
      </c>
      <c r="O143" s="748" t="s">
        <v>284</v>
      </c>
      <c r="P143" s="748" t="s">
        <v>285</v>
      </c>
      <c r="Q143" s="804" t="s">
        <v>286</v>
      </c>
      <c r="R143" s="59" t="s">
        <v>140</v>
      </c>
      <c r="S143" s="822" t="s">
        <v>141</v>
      </c>
      <c r="T143" s="47" t="s">
        <v>70</v>
      </c>
      <c r="U143" s="48" t="s">
        <v>71</v>
      </c>
      <c r="V143" s="49" t="s">
        <v>72</v>
      </c>
      <c r="W143" s="54"/>
      <c r="X143" s="55"/>
      <c r="Y143" s="56"/>
      <c r="Z143" s="56"/>
      <c r="AA143" s="56"/>
      <c r="AB143" s="57">
        <f>+SUM(AA144:AA158)</f>
        <v>278.88899200000009</v>
      </c>
      <c r="AC143" s="55"/>
      <c r="AD143" s="58"/>
      <c r="AE143" s="58"/>
      <c r="AF143" s="637"/>
      <c r="AG143" s="2"/>
    </row>
    <row r="144" spans="1:33" ht="18" customHeight="1">
      <c r="A144" s="641"/>
      <c r="B144" s="649"/>
      <c r="C144" s="761"/>
      <c r="D144" s="744"/>
      <c r="E144" s="744"/>
      <c r="F144" s="744"/>
      <c r="G144" s="744"/>
      <c r="H144" s="744"/>
      <c r="I144" s="744"/>
      <c r="J144" s="761"/>
      <c r="K144" s="744"/>
      <c r="L144" s="744"/>
      <c r="M144" s="631"/>
      <c r="N144" s="631"/>
      <c r="O144" s="744"/>
      <c r="P144" s="744"/>
      <c r="Q144" s="802"/>
      <c r="R144" s="25"/>
      <c r="S144" s="818" t="s">
        <v>287</v>
      </c>
      <c r="T144" s="26"/>
      <c r="U144" s="26"/>
      <c r="V144" s="26"/>
      <c r="W144" s="27">
        <v>50</v>
      </c>
      <c r="X144" s="28" t="s">
        <v>74</v>
      </c>
      <c r="Y144" s="29">
        <v>2.5228000000000002</v>
      </c>
      <c r="Z144" s="29">
        <f t="shared" ref="Z144:Z158" si="12">+W144*Y144</f>
        <v>126.14000000000001</v>
      </c>
      <c r="AA144" s="29">
        <f t="shared" ref="AA144:AA158" si="13">+Z144*1.12</f>
        <v>141.27680000000004</v>
      </c>
      <c r="AB144" s="30"/>
      <c r="AC144" s="28"/>
      <c r="AD144" s="31"/>
      <c r="AE144" s="31" t="s">
        <v>75</v>
      </c>
      <c r="AF144" s="634"/>
      <c r="AG144" s="2"/>
    </row>
    <row r="145" spans="1:33" ht="18" customHeight="1">
      <c r="A145" s="641"/>
      <c r="B145" s="649"/>
      <c r="C145" s="761"/>
      <c r="D145" s="744"/>
      <c r="E145" s="744"/>
      <c r="F145" s="744"/>
      <c r="G145" s="744"/>
      <c r="H145" s="744"/>
      <c r="I145" s="744"/>
      <c r="J145" s="761"/>
      <c r="K145" s="744"/>
      <c r="L145" s="744"/>
      <c r="M145" s="631"/>
      <c r="N145" s="631"/>
      <c r="O145" s="744"/>
      <c r="P145" s="744"/>
      <c r="Q145" s="802"/>
      <c r="R145" s="25"/>
      <c r="S145" s="818" t="s">
        <v>288</v>
      </c>
      <c r="T145" s="26"/>
      <c r="U145" s="26"/>
      <c r="V145" s="26"/>
      <c r="W145" s="27">
        <v>12</v>
      </c>
      <c r="X145" s="28" t="s">
        <v>143</v>
      </c>
      <c r="Y145" s="29">
        <v>1.1299999999999999</v>
      </c>
      <c r="Z145" s="29">
        <f t="shared" si="12"/>
        <v>13.559999999999999</v>
      </c>
      <c r="AA145" s="29">
        <f t="shared" si="13"/>
        <v>15.187200000000001</v>
      </c>
      <c r="AB145" s="30"/>
      <c r="AC145" s="28"/>
      <c r="AD145" s="31"/>
      <c r="AE145" s="31" t="s">
        <v>75</v>
      </c>
      <c r="AF145" s="634"/>
      <c r="AG145" s="2"/>
    </row>
    <row r="146" spans="1:33" ht="18" customHeight="1">
      <c r="A146" s="641"/>
      <c r="B146" s="649"/>
      <c r="C146" s="761"/>
      <c r="D146" s="744"/>
      <c r="E146" s="744"/>
      <c r="F146" s="744"/>
      <c r="G146" s="744"/>
      <c r="H146" s="744"/>
      <c r="I146" s="744"/>
      <c r="J146" s="761"/>
      <c r="K146" s="744"/>
      <c r="L146" s="744"/>
      <c r="M146" s="631"/>
      <c r="N146" s="631"/>
      <c r="O146" s="744"/>
      <c r="P146" s="744"/>
      <c r="Q146" s="802"/>
      <c r="R146" s="69"/>
      <c r="S146" s="824" t="s">
        <v>289</v>
      </c>
      <c r="T146" s="61"/>
      <c r="U146" s="61"/>
      <c r="V146" s="61"/>
      <c r="W146" s="62">
        <v>9</v>
      </c>
      <c r="X146" s="63" t="s">
        <v>143</v>
      </c>
      <c r="Y146" s="64">
        <v>1.8</v>
      </c>
      <c r="Z146" s="29">
        <f t="shared" si="12"/>
        <v>16.2</v>
      </c>
      <c r="AA146" s="29">
        <f t="shared" si="13"/>
        <v>18.144000000000002</v>
      </c>
      <c r="AB146" s="65"/>
      <c r="AC146" s="63"/>
      <c r="AD146" s="66"/>
      <c r="AE146" s="66" t="s">
        <v>75</v>
      </c>
      <c r="AF146" s="634"/>
      <c r="AG146" s="2"/>
    </row>
    <row r="147" spans="1:33" ht="18" customHeight="1">
      <c r="A147" s="641"/>
      <c r="B147" s="649"/>
      <c r="C147" s="761"/>
      <c r="D147" s="744"/>
      <c r="E147" s="744"/>
      <c r="F147" s="744"/>
      <c r="G147" s="744"/>
      <c r="H147" s="744"/>
      <c r="I147" s="744"/>
      <c r="J147" s="761"/>
      <c r="K147" s="744"/>
      <c r="L147" s="744"/>
      <c r="M147" s="631"/>
      <c r="N147" s="631"/>
      <c r="O147" s="744"/>
      <c r="P147" s="744"/>
      <c r="Q147" s="802"/>
      <c r="R147" s="69"/>
      <c r="S147" s="824" t="s">
        <v>290</v>
      </c>
      <c r="T147" s="61"/>
      <c r="U147" s="61"/>
      <c r="V147" s="61"/>
      <c r="W147" s="62">
        <v>4</v>
      </c>
      <c r="X147" s="63" t="s">
        <v>74</v>
      </c>
      <c r="Y147" s="64">
        <v>3.06</v>
      </c>
      <c r="Z147" s="29">
        <f t="shared" si="12"/>
        <v>12.24</v>
      </c>
      <c r="AA147" s="29">
        <f t="shared" si="13"/>
        <v>13.708800000000002</v>
      </c>
      <c r="AB147" s="65"/>
      <c r="AC147" s="63"/>
      <c r="AD147" s="66"/>
      <c r="AE147" s="66" t="s">
        <v>75</v>
      </c>
      <c r="AF147" s="634"/>
      <c r="AG147" s="2"/>
    </row>
    <row r="148" spans="1:33" ht="18" customHeight="1">
      <c r="A148" s="641"/>
      <c r="B148" s="649"/>
      <c r="C148" s="761"/>
      <c r="D148" s="744"/>
      <c r="E148" s="744"/>
      <c r="F148" s="744"/>
      <c r="G148" s="744"/>
      <c r="H148" s="744"/>
      <c r="I148" s="744"/>
      <c r="J148" s="761"/>
      <c r="K148" s="744"/>
      <c r="L148" s="744"/>
      <c r="M148" s="631"/>
      <c r="N148" s="631"/>
      <c r="O148" s="744"/>
      <c r="P148" s="744"/>
      <c r="Q148" s="802"/>
      <c r="R148" s="69"/>
      <c r="S148" s="824" t="s">
        <v>291</v>
      </c>
      <c r="T148" s="61"/>
      <c r="U148" s="61"/>
      <c r="V148" s="61"/>
      <c r="W148" s="62">
        <v>2</v>
      </c>
      <c r="X148" s="63" t="s">
        <v>74</v>
      </c>
      <c r="Y148" s="64">
        <v>2.6</v>
      </c>
      <c r="Z148" s="29">
        <f t="shared" si="12"/>
        <v>5.2</v>
      </c>
      <c r="AA148" s="29">
        <f t="shared" si="13"/>
        <v>5.8240000000000007</v>
      </c>
      <c r="AB148" s="65"/>
      <c r="AC148" s="63"/>
      <c r="AD148" s="66"/>
      <c r="AE148" s="66" t="s">
        <v>75</v>
      </c>
      <c r="AF148" s="634"/>
      <c r="AG148" s="2"/>
    </row>
    <row r="149" spans="1:33" ht="18" customHeight="1">
      <c r="A149" s="641"/>
      <c r="B149" s="649"/>
      <c r="C149" s="761"/>
      <c r="D149" s="744"/>
      <c r="E149" s="744"/>
      <c r="F149" s="744"/>
      <c r="G149" s="744"/>
      <c r="H149" s="744"/>
      <c r="I149" s="744"/>
      <c r="J149" s="761"/>
      <c r="K149" s="744"/>
      <c r="L149" s="744"/>
      <c r="M149" s="631"/>
      <c r="N149" s="631"/>
      <c r="O149" s="744"/>
      <c r="P149" s="744"/>
      <c r="Q149" s="802"/>
      <c r="R149" s="69"/>
      <c r="S149" s="824" t="s">
        <v>292</v>
      </c>
      <c r="T149" s="61"/>
      <c r="U149" s="61"/>
      <c r="V149" s="61"/>
      <c r="W149" s="62">
        <v>1</v>
      </c>
      <c r="X149" s="63" t="s">
        <v>74</v>
      </c>
      <c r="Y149" s="64">
        <v>1.756</v>
      </c>
      <c r="Z149" s="29">
        <f t="shared" si="12"/>
        <v>1.756</v>
      </c>
      <c r="AA149" s="29">
        <f t="shared" si="13"/>
        <v>1.9667200000000002</v>
      </c>
      <c r="AB149" s="65"/>
      <c r="AC149" s="63"/>
      <c r="AD149" s="66"/>
      <c r="AE149" s="66" t="s">
        <v>75</v>
      </c>
      <c r="AF149" s="634"/>
      <c r="AG149" s="2"/>
    </row>
    <row r="150" spans="1:33" ht="18" customHeight="1">
      <c r="A150" s="641"/>
      <c r="B150" s="649"/>
      <c r="C150" s="761"/>
      <c r="D150" s="744"/>
      <c r="E150" s="744"/>
      <c r="F150" s="744"/>
      <c r="G150" s="744"/>
      <c r="H150" s="744"/>
      <c r="I150" s="744"/>
      <c r="J150" s="761"/>
      <c r="K150" s="744"/>
      <c r="L150" s="744"/>
      <c r="M150" s="631"/>
      <c r="N150" s="631"/>
      <c r="O150" s="744"/>
      <c r="P150" s="744"/>
      <c r="Q150" s="802"/>
      <c r="R150" s="69"/>
      <c r="S150" s="824" t="s">
        <v>293</v>
      </c>
      <c r="T150" s="61"/>
      <c r="U150" s="61"/>
      <c r="V150" s="61"/>
      <c r="W150" s="62">
        <v>3</v>
      </c>
      <c r="X150" s="63" t="s">
        <v>248</v>
      </c>
      <c r="Y150" s="64">
        <v>9.2200000000000006</v>
      </c>
      <c r="Z150" s="29">
        <f t="shared" si="12"/>
        <v>27.660000000000004</v>
      </c>
      <c r="AA150" s="29">
        <f t="shared" si="13"/>
        <v>30.979200000000006</v>
      </c>
      <c r="AB150" s="65"/>
      <c r="AC150" s="63"/>
      <c r="AD150" s="66"/>
      <c r="AE150" s="66" t="s">
        <v>75</v>
      </c>
      <c r="AF150" s="634"/>
      <c r="AG150" s="2"/>
    </row>
    <row r="151" spans="1:33" ht="18" customHeight="1">
      <c r="A151" s="641"/>
      <c r="B151" s="649"/>
      <c r="C151" s="761"/>
      <c r="D151" s="744"/>
      <c r="E151" s="744"/>
      <c r="F151" s="744"/>
      <c r="G151" s="744"/>
      <c r="H151" s="744"/>
      <c r="I151" s="744"/>
      <c r="J151" s="761"/>
      <c r="K151" s="744"/>
      <c r="L151" s="744"/>
      <c r="M151" s="631"/>
      <c r="N151" s="631"/>
      <c r="O151" s="744"/>
      <c r="P151" s="744"/>
      <c r="Q151" s="802"/>
      <c r="R151" s="69"/>
      <c r="S151" s="824" t="s">
        <v>294</v>
      </c>
      <c r="T151" s="61"/>
      <c r="U151" s="61"/>
      <c r="V151" s="61"/>
      <c r="W151" s="62">
        <v>1</v>
      </c>
      <c r="X151" s="63" t="s">
        <v>74</v>
      </c>
      <c r="Y151" s="64">
        <v>7.38</v>
      </c>
      <c r="Z151" s="29">
        <f t="shared" si="12"/>
        <v>7.38</v>
      </c>
      <c r="AA151" s="29">
        <f t="shared" si="13"/>
        <v>8.2656000000000009</v>
      </c>
      <c r="AB151" s="65"/>
      <c r="AC151" s="63"/>
      <c r="AD151" s="66"/>
      <c r="AE151" s="66" t="s">
        <v>75</v>
      </c>
      <c r="AF151" s="634"/>
      <c r="AG151" s="2"/>
    </row>
    <row r="152" spans="1:33" ht="18" customHeight="1">
      <c r="A152" s="641"/>
      <c r="B152" s="649"/>
      <c r="C152" s="761"/>
      <c r="D152" s="744"/>
      <c r="E152" s="744"/>
      <c r="F152" s="744"/>
      <c r="G152" s="744"/>
      <c r="H152" s="744"/>
      <c r="I152" s="744"/>
      <c r="J152" s="761"/>
      <c r="K152" s="744"/>
      <c r="L152" s="744"/>
      <c r="M152" s="631"/>
      <c r="N152" s="631"/>
      <c r="O152" s="744"/>
      <c r="P152" s="744"/>
      <c r="Q152" s="802"/>
      <c r="R152" s="69"/>
      <c r="S152" s="824" t="s">
        <v>295</v>
      </c>
      <c r="T152" s="61"/>
      <c r="U152" s="61"/>
      <c r="V152" s="61"/>
      <c r="W152" s="62">
        <v>3</v>
      </c>
      <c r="X152" s="63" t="s">
        <v>74</v>
      </c>
      <c r="Y152" s="64">
        <v>1.9896</v>
      </c>
      <c r="Z152" s="29">
        <f t="shared" si="12"/>
        <v>5.9687999999999999</v>
      </c>
      <c r="AA152" s="29">
        <f t="shared" si="13"/>
        <v>6.6850560000000003</v>
      </c>
      <c r="AB152" s="65"/>
      <c r="AC152" s="63"/>
      <c r="AD152" s="66"/>
      <c r="AE152" s="66" t="s">
        <v>75</v>
      </c>
      <c r="AF152" s="634"/>
      <c r="AG152" s="2"/>
    </row>
    <row r="153" spans="1:33" ht="18" customHeight="1">
      <c r="A153" s="641"/>
      <c r="B153" s="649"/>
      <c r="C153" s="761"/>
      <c r="D153" s="744"/>
      <c r="E153" s="744"/>
      <c r="F153" s="744"/>
      <c r="G153" s="744"/>
      <c r="H153" s="744"/>
      <c r="I153" s="744"/>
      <c r="J153" s="761"/>
      <c r="K153" s="744"/>
      <c r="L153" s="744"/>
      <c r="M153" s="631"/>
      <c r="N153" s="631"/>
      <c r="O153" s="744"/>
      <c r="P153" s="744"/>
      <c r="Q153" s="802"/>
      <c r="R153" s="69"/>
      <c r="S153" s="824" t="s">
        <v>296</v>
      </c>
      <c r="T153" s="61"/>
      <c r="U153" s="61"/>
      <c r="V153" s="61"/>
      <c r="W153" s="62">
        <v>1</v>
      </c>
      <c r="X153" s="63" t="s">
        <v>74</v>
      </c>
      <c r="Y153" s="64">
        <v>1.6</v>
      </c>
      <c r="Z153" s="29">
        <f t="shared" si="12"/>
        <v>1.6</v>
      </c>
      <c r="AA153" s="29">
        <f t="shared" si="13"/>
        <v>1.7920000000000003</v>
      </c>
      <c r="AB153" s="65"/>
      <c r="AC153" s="63"/>
      <c r="AD153" s="66"/>
      <c r="AE153" s="66" t="s">
        <v>75</v>
      </c>
      <c r="AF153" s="634"/>
      <c r="AG153" s="2"/>
    </row>
    <row r="154" spans="1:33" ht="18" customHeight="1">
      <c r="A154" s="641"/>
      <c r="B154" s="649"/>
      <c r="C154" s="761"/>
      <c r="D154" s="744"/>
      <c r="E154" s="744"/>
      <c r="F154" s="744"/>
      <c r="G154" s="744"/>
      <c r="H154" s="744"/>
      <c r="I154" s="744"/>
      <c r="J154" s="761"/>
      <c r="K154" s="744"/>
      <c r="L154" s="744"/>
      <c r="M154" s="631"/>
      <c r="N154" s="631"/>
      <c r="O154" s="744"/>
      <c r="P154" s="744"/>
      <c r="Q154" s="802"/>
      <c r="R154" s="69"/>
      <c r="S154" s="824" t="s">
        <v>297</v>
      </c>
      <c r="T154" s="61"/>
      <c r="U154" s="61"/>
      <c r="V154" s="61"/>
      <c r="W154" s="62">
        <v>3</v>
      </c>
      <c r="X154" s="63" t="s">
        <v>298</v>
      </c>
      <c r="Y154" s="64">
        <v>2.0230999999999999</v>
      </c>
      <c r="Z154" s="29">
        <f t="shared" si="12"/>
        <v>6.0693000000000001</v>
      </c>
      <c r="AA154" s="29">
        <f t="shared" si="13"/>
        <v>6.7976160000000005</v>
      </c>
      <c r="AB154" s="65"/>
      <c r="AC154" s="63"/>
      <c r="AD154" s="66"/>
      <c r="AE154" s="66" t="s">
        <v>75</v>
      </c>
      <c r="AF154" s="634"/>
      <c r="AG154" s="2"/>
    </row>
    <row r="155" spans="1:33" ht="15.75" customHeight="1">
      <c r="A155" s="641"/>
      <c r="B155" s="649"/>
      <c r="C155" s="761"/>
      <c r="D155" s="744"/>
      <c r="E155" s="744"/>
      <c r="F155" s="744"/>
      <c r="G155" s="744"/>
      <c r="H155" s="744"/>
      <c r="I155" s="744"/>
      <c r="J155" s="761"/>
      <c r="K155" s="744"/>
      <c r="L155" s="744"/>
      <c r="M155" s="631"/>
      <c r="N155" s="631"/>
      <c r="O155" s="744"/>
      <c r="P155" s="744"/>
      <c r="Q155" s="802"/>
      <c r="R155" s="69"/>
      <c r="S155" s="824" t="s">
        <v>299</v>
      </c>
      <c r="T155" s="61"/>
      <c r="U155" s="61"/>
      <c r="V155" s="61"/>
      <c r="W155" s="62">
        <v>3</v>
      </c>
      <c r="X155" s="63" t="s">
        <v>74</v>
      </c>
      <c r="Y155" s="64">
        <v>2.5</v>
      </c>
      <c r="Z155" s="29">
        <f t="shared" si="12"/>
        <v>7.5</v>
      </c>
      <c r="AA155" s="29">
        <f t="shared" si="13"/>
        <v>8.4</v>
      </c>
      <c r="AB155" s="65"/>
      <c r="AC155" s="63"/>
      <c r="AD155" s="66"/>
      <c r="AE155" s="66" t="s">
        <v>75</v>
      </c>
      <c r="AF155" s="634"/>
      <c r="AG155" s="2"/>
    </row>
    <row r="156" spans="1:33" ht="15.75" customHeight="1">
      <c r="A156" s="641"/>
      <c r="B156" s="649"/>
      <c r="C156" s="761"/>
      <c r="D156" s="744"/>
      <c r="E156" s="744"/>
      <c r="F156" s="744"/>
      <c r="G156" s="744"/>
      <c r="H156" s="744"/>
      <c r="I156" s="744"/>
      <c r="J156" s="761"/>
      <c r="K156" s="744"/>
      <c r="L156" s="744"/>
      <c r="M156" s="631"/>
      <c r="N156" s="631"/>
      <c r="O156" s="744"/>
      <c r="P156" s="744"/>
      <c r="Q156" s="802"/>
      <c r="R156" s="69"/>
      <c r="S156" s="824" t="s">
        <v>300</v>
      </c>
      <c r="T156" s="61"/>
      <c r="U156" s="61"/>
      <c r="V156" s="61"/>
      <c r="W156" s="62">
        <v>4</v>
      </c>
      <c r="X156" s="63" t="s">
        <v>74</v>
      </c>
      <c r="Y156" s="64">
        <v>0.26</v>
      </c>
      <c r="Z156" s="29">
        <f t="shared" si="12"/>
        <v>1.04</v>
      </c>
      <c r="AA156" s="29">
        <f t="shared" si="13"/>
        <v>1.1648000000000001</v>
      </c>
      <c r="AB156" s="65"/>
      <c r="AC156" s="63"/>
      <c r="AD156" s="66"/>
      <c r="AE156" s="66" t="s">
        <v>75</v>
      </c>
      <c r="AF156" s="634"/>
      <c r="AG156" s="2"/>
    </row>
    <row r="157" spans="1:33" ht="15.75" customHeight="1">
      <c r="A157" s="641"/>
      <c r="B157" s="649"/>
      <c r="C157" s="761"/>
      <c r="D157" s="744"/>
      <c r="E157" s="744"/>
      <c r="F157" s="744"/>
      <c r="G157" s="744"/>
      <c r="H157" s="744"/>
      <c r="I157" s="744"/>
      <c r="J157" s="761"/>
      <c r="K157" s="744"/>
      <c r="L157" s="744"/>
      <c r="M157" s="631"/>
      <c r="N157" s="631"/>
      <c r="O157" s="744"/>
      <c r="P157" s="744"/>
      <c r="Q157" s="802"/>
      <c r="R157" s="69"/>
      <c r="S157" s="824" t="s">
        <v>301</v>
      </c>
      <c r="T157" s="61"/>
      <c r="U157" s="61"/>
      <c r="V157" s="61"/>
      <c r="W157" s="62">
        <v>3</v>
      </c>
      <c r="X157" s="63" t="s">
        <v>74</v>
      </c>
      <c r="Y157" s="64">
        <v>3.7946428571428599</v>
      </c>
      <c r="Z157" s="29">
        <f t="shared" si="12"/>
        <v>11.38392857142858</v>
      </c>
      <c r="AA157" s="29">
        <f t="shared" si="13"/>
        <v>12.750000000000011</v>
      </c>
      <c r="AB157" s="65"/>
      <c r="AC157" s="63"/>
      <c r="AD157" s="66"/>
      <c r="AE157" s="66" t="s">
        <v>75</v>
      </c>
      <c r="AF157" s="634"/>
      <c r="AG157" s="2"/>
    </row>
    <row r="158" spans="1:33" ht="15.75" customHeight="1">
      <c r="A158" s="714"/>
      <c r="B158" s="715"/>
      <c r="C158" s="763"/>
      <c r="D158" s="746"/>
      <c r="E158" s="746"/>
      <c r="F158" s="746"/>
      <c r="G158" s="746"/>
      <c r="H158" s="746"/>
      <c r="I158" s="746"/>
      <c r="J158" s="763"/>
      <c r="K158" s="746"/>
      <c r="L158" s="746"/>
      <c r="M158" s="632"/>
      <c r="N158" s="632"/>
      <c r="O158" s="746"/>
      <c r="P158" s="746"/>
      <c r="Q158" s="803"/>
      <c r="R158" s="38"/>
      <c r="S158" s="820" t="s">
        <v>302</v>
      </c>
      <c r="T158" s="39"/>
      <c r="U158" s="39"/>
      <c r="V158" s="39"/>
      <c r="W158" s="40">
        <v>1</v>
      </c>
      <c r="X158" s="41" t="s">
        <v>74</v>
      </c>
      <c r="Y158" s="42">
        <v>5.31</v>
      </c>
      <c r="Z158" s="42">
        <f t="shared" si="12"/>
        <v>5.31</v>
      </c>
      <c r="AA158" s="42">
        <f t="shared" si="13"/>
        <v>5.9472000000000005</v>
      </c>
      <c r="AB158" s="43"/>
      <c r="AC158" s="41"/>
      <c r="AD158" s="44"/>
      <c r="AE158" s="44" t="s">
        <v>75</v>
      </c>
      <c r="AF158" s="635"/>
      <c r="AG158" s="2"/>
    </row>
    <row r="159" spans="1:33" ht="22.5" customHeight="1">
      <c r="A159" s="79"/>
      <c r="B159" s="80"/>
      <c r="C159" s="751"/>
      <c r="D159" s="751"/>
      <c r="E159" s="751"/>
      <c r="F159" s="751"/>
      <c r="G159" s="751"/>
      <c r="H159" s="751"/>
      <c r="I159" s="751"/>
      <c r="J159" s="751"/>
      <c r="K159" s="751"/>
      <c r="L159" s="751"/>
      <c r="M159" s="81"/>
      <c r="N159" s="81"/>
      <c r="O159" s="751"/>
      <c r="P159" s="751"/>
      <c r="Q159" s="751"/>
      <c r="R159" s="656" t="s">
        <v>303</v>
      </c>
      <c r="S159" s="657"/>
      <c r="T159" s="657"/>
      <c r="U159" s="657"/>
      <c r="V159" s="657"/>
      <c r="W159" s="657"/>
      <c r="X159" s="657"/>
      <c r="Y159" s="657"/>
      <c r="Z159" s="658"/>
      <c r="AA159" s="82" t="s">
        <v>201</v>
      </c>
      <c r="AB159" s="83">
        <f>SUM(AB88:AB158)</f>
        <v>2316.8063840000004</v>
      </c>
      <c r="AC159" s="659"/>
      <c r="AD159" s="657"/>
      <c r="AE159" s="657"/>
      <c r="AF159" s="660"/>
      <c r="AG159" s="84"/>
    </row>
    <row r="160" spans="1:33" ht="36.75" customHeight="1">
      <c r="A160" s="652" t="s">
        <v>304</v>
      </c>
      <c r="B160" s="716"/>
      <c r="C160" s="767" t="s">
        <v>46</v>
      </c>
      <c r="D160" s="750" t="s">
        <v>47</v>
      </c>
      <c r="E160" s="750" t="s">
        <v>48</v>
      </c>
      <c r="F160" s="750" t="s">
        <v>49</v>
      </c>
      <c r="G160" s="768" t="s">
        <v>50</v>
      </c>
      <c r="H160" s="750" t="s">
        <v>51</v>
      </c>
      <c r="I160" s="750" t="s">
        <v>61</v>
      </c>
      <c r="J160" s="750" t="s">
        <v>305</v>
      </c>
      <c r="K160" s="750" t="s">
        <v>306</v>
      </c>
      <c r="L160" s="750" t="s">
        <v>307</v>
      </c>
      <c r="M160" s="698">
        <v>1</v>
      </c>
      <c r="N160" s="698">
        <v>1</v>
      </c>
      <c r="O160" s="750" t="s">
        <v>308</v>
      </c>
      <c r="P160" s="750" t="s">
        <v>309</v>
      </c>
      <c r="Q160" s="805" t="s">
        <v>310</v>
      </c>
      <c r="R160" s="37" t="s">
        <v>311</v>
      </c>
      <c r="S160" s="821" t="s">
        <v>312</v>
      </c>
      <c r="T160" s="100" t="s">
        <v>70</v>
      </c>
      <c r="U160" s="48" t="s">
        <v>71</v>
      </c>
      <c r="V160" s="49" t="s">
        <v>72</v>
      </c>
      <c r="W160" s="34"/>
      <c r="X160" s="35"/>
      <c r="Y160" s="36"/>
      <c r="Z160" s="36"/>
      <c r="AA160" s="36"/>
      <c r="AB160" s="50">
        <f>+AA161</f>
        <v>15800</v>
      </c>
      <c r="AC160" s="35"/>
      <c r="AD160" s="60"/>
      <c r="AE160" s="60"/>
      <c r="AF160" s="636"/>
      <c r="AG160" s="2"/>
    </row>
    <row r="161" spans="1:33" ht="36.75" customHeight="1">
      <c r="A161" s="641"/>
      <c r="B161" s="649"/>
      <c r="C161" s="761"/>
      <c r="D161" s="744"/>
      <c r="E161" s="744"/>
      <c r="F161" s="744"/>
      <c r="G161" s="744"/>
      <c r="H161" s="744"/>
      <c r="I161" s="744"/>
      <c r="J161" s="744"/>
      <c r="K161" s="744"/>
      <c r="L161" s="744"/>
      <c r="M161" s="631"/>
      <c r="N161" s="631"/>
      <c r="O161" s="744"/>
      <c r="P161" s="744"/>
      <c r="Q161" s="802"/>
      <c r="R161" s="25"/>
      <c r="S161" s="831" t="s">
        <v>313</v>
      </c>
      <c r="T161" s="101"/>
      <c r="U161" s="101"/>
      <c r="V161" s="101"/>
      <c r="W161" s="102">
        <v>1</v>
      </c>
      <c r="X161" s="103" t="s">
        <v>182</v>
      </c>
      <c r="Y161" s="94">
        <f>17800-2000</f>
        <v>15800</v>
      </c>
      <c r="Z161" s="94">
        <f>+W161*Y161</f>
        <v>15800</v>
      </c>
      <c r="AA161" s="94">
        <f>+Z161</f>
        <v>15800</v>
      </c>
      <c r="AB161" s="30"/>
      <c r="AC161" s="28" t="s">
        <v>75</v>
      </c>
      <c r="AD161" s="31" t="s">
        <v>75</v>
      </c>
      <c r="AE161" s="31" t="s">
        <v>75</v>
      </c>
      <c r="AF161" s="634"/>
      <c r="AG161" s="2"/>
    </row>
    <row r="162" spans="1:33" ht="24" customHeight="1">
      <c r="A162" s="641"/>
      <c r="B162" s="649"/>
      <c r="C162" s="761"/>
      <c r="D162" s="744"/>
      <c r="E162" s="744"/>
      <c r="F162" s="744"/>
      <c r="G162" s="744"/>
      <c r="H162" s="744"/>
      <c r="I162" s="744"/>
      <c r="J162" s="744"/>
      <c r="K162" s="744"/>
      <c r="L162" s="744"/>
      <c r="M162" s="631"/>
      <c r="N162" s="631"/>
      <c r="O162" s="744"/>
      <c r="P162" s="744"/>
      <c r="Q162" s="802"/>
      <c r="R162" s="37" t="s">
        <v>314</v>
      </c>
      <c r="S162" s="821" t="s">
        <v>315</v>
      </c>
      <c r="T162" s="46"/>
      <c r="U162" s="48" t="s">
        <v>71</v>
      </c>
      <c r="V162" s="49" t="s">
        <v>72</v>
      </c>
      <c r="W162" s="34"/>
      <c r="X162" s="35"/>
      <c r="Y162" s="36"/>
      <c r="Z162" s="29"/>
      <c r="AA162" s="29"/>
      <c r="AB162" s="30">
        <f>AA163</f>
        <v>50000</v>
      </c>
      <c r="AC162" s="28"/>
      <c r="AD162" s="31"/>
      <c r="AE162" s="31"/>
      <c r="AF162" s="634"/>
      <c r="AG162" s="2"/>
    </row>
    <row r="163" spans="1:33" ht="22.5" customHeight="1">
      <c r="A163" s="641"/>
      <c r="B163" s="649"/>
      <c r="C163" s="761"/>
      <c r="D163" s="744"/>
      <c r="E163" s="744"/>
      <c r="F163" s="744"/>
      <c r="G163" s="744"/>
      <c r="H163" s="744"/>
      <c r="I163" s="744"/>
      <c r="J163" s="744"/>
      <c r="K163" s="744"/>
      <c r="L163" s="744"/>
      <c r="M163" s="631"/>
      <c r="N163" s="631"/>
      <c r="O163" s="744"/>
      <c r="P163" s="744"/>
      <c r="Q163" s="802"/>
      <c r="R163" s="37"/>
      <c r="S163" s="819" t="s">
        <v>316</v>
      </c>
      <c r="T163" s="46"/>
      <c r="U163" s="48"/>
      <c r="V163" s="49"/>
      <c r="W163" s="27">
        <v>1</v>
      </c>
      <c r="X163" s="28" t="s">
        <v>182</v>
      </c>
      <c r="Y163" s="36">
        <v>50000</v>
      </c>
      <c r="Z163" s="29">
        <f>W163*Y163</f>
        <v>50000</v>
      </c>
      <c r="AA163" s="29">
        <f>Z163</f>
        <v>50000</v>
      </c>
      <c r="AB163" s="30"/>
      <c r="AC163" s="28" t="s">
        <v>75</v>
      </c>
      <c r="AD163" s="31" t="s">
        <v>75</v>
      </c>
      <c r="AE163" s="31" t="s">
        <v>75</v>
      </c>
      <c r="AF163" s="634"/>
      <c r="AG163" s="2"/>
    </row>
    <row r="164" spans="1:33" ht="22.5" customHeight="1">
      <c r="A164" s="641"/>
      <c r="B164" s="649"/>
      <c r="C164" s="761"/>
      <c r="D164" s="744"/>
      <c r="E164" s="744"/>
      <c r="F164" s="744"/>
      <c r="G164" s="744"/>
      <c r="H164" s="744"/>
      <c r="I164" s="744"/>
      <c r="J164" s="744"/>
      <c r="K164" s="744"/>
      <c r="L164" s="744"/>
      <c r="M164" s="631"/>
      <c r="N164" s="631"/>
      <c r="O164" s="744"/>
      <c r="P164" s="744"/>
      <c r="Q164" s="802"/>
      <c r="R164" s="37" t="s">
        <v>317</v>
      </c>
      <c r="S164" s="821" t="s">
        <v>315</v>
      </c>
      <c r="T164" s="46"/>
      <c r="U164" s="48" t="s">
        <v>71</v>
      </c>
      <c r="V164" s="49" t="s">
        <v>72</v>
      </c>
      <c r="W164" s="34"/>
      <c r="X164" s="35"/>
      <c r="Y164" s="36"/>
      <c r="Z164" s="29"/>
      <c r="AA164" s="29"/>
      <c r="AB164" s="30">
        <f>AA165</f>
        <v>4870</v>
      </c>
      <c r="AC164" s="28"/>
      <c r="AD164" s="31"/>
      <c r="AE164" s="31"/>
      <c r="AF164" s="634"/>
      <c r="AG164" s="2"/>
    </row>
    <row r="165" spans="1:33" ht="22.5" customHeight="1">
      <c r="A165" s="641"/>
      <c r="B165" s="649"/>
      <c r="C165" s="761"/>
      <c r="D165" s="744"/>
      <c r="E165" s="744"/>
      <c r="F165" s="744"/>
      <c r="G165" s="744"/>
      <c r="H165" s="744"/>
      <c r="I165" s="744"/>
      <c r="J165" s="744"/>
      <c r="K165" s="744"/>
      <c r="L165" s="744"/>
      <c r="M165" s="631"/>
      <c r="N165" s="631"/>
      <c r="O165" s="744"/>
      <c r="P165" s="744"/>
      <c r="Q165" s="802"/>
      <c r="R165" s="37"/>
      <c r="S165" s="832" t="s">
        <v>316</v>
      </c>
      <c r="T165" s="105"/>
      <c r="U165" s="89"/>
      <c r="V165" s="90"/>
      <c r="W165" s="102">
        <v>1</v>
      </c>
      <c r="X165" s="103" t="s">
        <v>182</v>
      </c>
      <c r="Y165" s="106">
        <v>4870</v>
      </c>
      <c r="Z165" s="94">
        <f>W165*Y165</f>
        <v>4870</v>
      </c>
      <c r="AA165" s="94">
        <f>Z165</f>
        <v>4870</v>
      </c>
      <c r="AB165" s="30"/>
      <c r="AC165" s="28"/>
      <c r="AD165" s="31"/>
      <c r="AE165" s="31" t="s">
        <v>75</v>
      </c>
      <c r="AF165" s="634"/>
      <c r="AG165" s="2"/>
    </row>
    <row r="166" spans="1:33" ht="24.75" customHeight="1">
      <c r="A166" s="641"/>
      <c r="B166" s="649"/>
      <c r="C166" s="761"/>
      <c r="D166" s="744"/>
      <c r="E166" s="744"/>
      <c r="F166" s="744"/>
      <c r="G166" s="744"/>
      <c r="H166" s="744"/>
      <c r="I166" s="744"/>
      <c r="J166" s="744"/>
      <c r="K166" s="744"/>
      <c r="L166" s="744"/>
      <c r="M166" s="631"/>
      <c r="N166" s="631"/>
      <c r="O166" s="744"/>
      <c r="P166" s="744"/>
      <c r="Q166" s="802"/>
      <c r="R166" s="37" t="s">
        <v>318</v>
      </c>
      <c r="S166" s="821" t="s">
        <v>319</v>
      </c>
      <c r="T166" s="46"/>
      <c r="U166" s="48" t="s">
        <v>71</v>
      </c>
      <c r="V166" s="49" t="s">
        <v>72</v>
      </c>
      <c r="W166" s="34"/>
      <c r="X166" s="35"/>
      <c r="Y166" s="36"/>
      <c r="Z166" s="29"/>
      <c r="AA166" s="29"/>
      <c r="AB166" s="30">
        <f>AA167</f>
        <v>59081.54</v>
      </c>
      <c r="AC166" s="28"/>
      <c r="AD166" s="31"/>
      <c r="AE166" s="31"/>
      <c r="AF166" s="634"/>
      <c r="AG166" s="2"/>
    </row>
    <row r="167" spans="1:33" ht="22.5" customHeight="1">
      <c r="A167" s="641"/>
      <c r="B167" s="649"/>
      <c r="C167" s="761"/>
      <c r="D167" s="744"/>
      <c r="E167" s="744"/>
      <c r="F167" s="744"/>
      <c r="G167" s="744"/>
      <c r="H167" s="744"/>
      <c r="I167" s="744"/>
      <c r="J167" s="744"/>
      <c r="K167" s="744"/>
      <c r="L167" s="744"/>
      <c r="M167" s="631"/>
      <c r="N167" s="631"/>
      <c r="O167" s="744"/>
      <c r="P167" s="744"/>
      <c r="Q167" s="802"/>
      <c r="R167" s="37"/>
      <c r="S167" s="819" t="s">
        <v>320</v>
      </c>
      <c r="T167" s="46"/>
      <c r="U167" s="48"/>
      <c r="V167" s="49"/>
      <c r="W167" s="27">
        <v>1</v>
      </c>
      <c r="X167" s="28" t="s">
        <v>182</v>
      </c>
      <c r="Y167" s="36">
        <v>59081.54</v>
      </c>
      <c r="Z167" s="29">
        <f>W167*Y167</f>
        <v>59081.54</v>
      </c>
      <c r="AA167" s="29">
        <f>Z167</f>
        <v>59081.54</v>
      </c>
      <c r="AB167" s="30"/>
      <c r="AC167" s="28" t="s">
        <v>75</v>
      </c>
      <c r="AD167" s="31" t="s">
        <v>75</v>
      </c>
      <c r="AE167" s="31" t="s">
        <v>75</v>
      </c>
      <c r="AF167" s="634"/>
      <c r="AG167" s="2"/>
    </row>
    <row r="168" spans="1:33" ht="56.25" customHeight="1">
      <c r="A168" s="641"/>
      <c r="B168" s="649"/>
      <c r="C168" s="761"/>
      <c r="D168" s="744"/>
      <c r="E168" s="744"/>
      <c r="F168" s="744"/>
      <c r="G168" s="744"/>
      <c r="H168" s="744"/>
      <c r="I168" s="744"/>
      <c r="J168" s="744"/>
      <c r="K168" s="744"/>
      <c r="L168" s="744"/>
      <c r="M168" s="631"/>
      <c r="N168" s="631"/>
      <c r="O168" s="744"/>
      <c r="P168" s="744"/>
      <c r="Q168" s="802"/>
      <c r="R168" s="37" t="s">
        <v>321</v>
      </c>
      <c r="S168" s="821" t="s">
        <v>322</v>
      </c>
      <c r="T168" s="100" t="s">
        <v>70</v>
      </c>
      <c r="U168" s="48" t="s">
        <v>71</v>
      </c>
      <c r="V168" s="49" t="s">
        <v>72</v>
      </c>
      <c r="W168" s="34"/>
      <c r="X168" s="35"/>
      <c r="Y168" s="36"/>
      <c r="Z168" s="29"/>
      <c r="AA168" s="29"/>
      <c r="AB168" s="30">
        <f>+AA169</f>
        <v>315.47040000000004</v>
      </c>
      <c r="AC168" s="28"/>
      <c r="AD168" s="31"/>
      <c r="AE168" s="31"/>
      <c r="AF168" s="634"/>
      <c r="AG168" s="2"/>
    </row>
    <row r="169" spans="1:33" ht="18.75" customHeight="1">
      <c r="A169" s="641"/>
      <c r="B169" s="649"/>
      <c r="C169" s="763"/>
      <c r="D169" s="746"/>
      <c r="E169" s="746"/>
      <c r="F169" s="746"/>
      <c r="G169" s="746"/>
      <c r="H169" s="746"/>
      <c r="I169" s="746"/>
      <c r="J169" s="746"/>
      <c r="K169" s="746"/>
      <c r="L169" s="746"/>
      <c r="M169" s="632"/>
      <c r="N169" s="632"/>
      <c r="O169" s="746"/>
      <c r="P169" s="746"/>
      <c r="Q169" s="803"/>
      <c r="R169" s="38"/>
      <c r="S169" s="820" t="s">
        <v>323</v>
      </c>
      <c r="T169" s="39"/>
      <c r="U169" s="39"/>
      <c r="V169" s="39"/>
      <c r="W169" s="40">
        <v>1</v>
      </c>
      <c r="X169" s="41" t="s">
        <v>182</v>
      </c>
      <c r="Y169" s="42">
        <v>281.67</v>
      </c>
      <c r="Z169" s="42">
        <f>+W169*Y169</f>
        <v>281.67</v>
      </c>
      <c r="AA169" s="42">
        <f>+Z169*1.12</f>
        <v>315.47040000000004</v>
      </c>
      <c r="AB169" s="43"/>
      <c r="AC169" s="41"/>
      <c r="AD169" s="44" t="s">
        <v>75</v>
      </c>
      <c r="AE169" s="44"/>
      <c r="AF169" s="635"/>
      <c r="AG169" s="2"/>
    </row>
    <row r="170" spans="1:33" ht="18" customHeight="1">
      <c r="A170" s="641"/>
      <c r="B170" s="649"/>
      <c r="C170" s="767" t="s">
        <v>46</v>
      </c>
      <c r="D170" s="750" t="s">
        <v>47</v>
      </c>
      <c r="E170" s="750" t="s">
        <v>48</v>
      </c>
      <c r="F170" s="750" t="s">
        <v>324</v>
      </c>
      <c r="G170" s="768" t="s">
        <v>50</v>
      </c>
      <c r="H170" s="750" t="s">
        <v>51</v>
      </c>
      <c r="I170" s="750" t="s">
        <v>126</v>
      </c>
      <c r="J170" s="759" t="s">
        <v>325</v>
      </c>
      <c r="K170" s="760" t="s">
        <v>326</v>
      </c>
      <c r="L170" s="750" t="s">
        <v>327</v>
      </c>
      <c r="M170" s="698">
        <v>1</v>
      </c>
      <c r="N170" s="698">
        <v>1</v>
      </c>
      <c r="O170" s="750" t="s">
        <v>328</v>
      </c>
      <c r="P170" s="750" t="s">
        <v>329</v>
      </c>
      <c r="Q170" s="805" t="s">
        <v>330</v>
      </c>
      <c r="R170" s="37"/>
      <c r="S170" s="821"/>
      <c r="T170" s="46"/>
      <c r="U170" s="48"/>
      <c r="V170" s="49"/>
      <c r="W170" s="34"/>
      <c r="X170" s="35"/>
      <c r="Y170" s="36"/>
      <c r="Z170" s="36"/>
      <c r="AA170" s="36"/>
      <c r="AB170" s="50"/>
      <c r="AC170" s="35"/>
      <c r="AD170" s="35"/>
      <c r="AE170" s="35"/>
      <c r="AF170" s="636"/>
      <c r="AG170" s="2"/>
    </row>
    <row r="171" spans="1:33" ht="18" customHeight="1">
      <c r="A171" s="641"/>
      <c r="B171" s="649"/>
      <c r="C171" s="761"/>
      <c r="D171" s="744"/>
      <c r="E171" s="744"/>
      <c r="F171" s="744"/>
      <c r="G171" s="744"/>
      <c r="H171" s="744"/>
      <c r="I171" s="744"/>
      <c r="J171" s="762"/>
      <c r="K171" s="755"/>
      <c r="L171" s="744"/>
      <c r="M171" s="631"/>
      <c r="N171" s="631"/>
      <c r="O171" s="744"/>
      <c r="P171" s="744"/>
      <c r="Q171" s="802"/>
      <c r="R171" s="25"/>
      <c r="S171" s="818"/>
      <c r="T171" s="26"/>
      <c r="U171" s="26"/>
      <c r="V171" s="26"/>
      <c r="W171" s="27"/>
      <c r="X171" s="28"/>
      <c r="Y171" s="29"/>
      <c r="Z171" s="29"/>
      <c r="AA171" s="29"/>
      <c r="AB171" s="30"/>
      <c r="AC171" s="28"/>
      <c r="AD171" s="28"/>
      <c r="AE171" s="28"/>
      <c r="AF171" s="634"/>
      <c r="AG171" s="2"/>
    </row>
    <row r="172" spans="1:33" ht="18" customHeight="1">
      <c r="A172" s="641"/>
      <c r="B172" s="649"/>
      <c r="C172" s="761"/>
      <c r="D172" s="744"/>
      <c r="E172" s="744"/>
      <c r="F172" s="744"/>
      <c r="G172" s="744"/>
      <c r="H172" s="744"/>
      <c r="I172" s="744"/>
      <c r="J172" s="762"/>
      <c r="K172" s="755"/>
      <c r="L172" s="744"/>
      <c r="M172" s="631"/>
      <c r="N172" s="631"/>
      <c r="O172" s="744"/>
      <c r="P172" s="744"/>
      <c r="Q172" s="802"/>
      <c r="R172" s="25"/>
      <c r="S172" s="818"/>
      <c r="T172" s="26"/>
      <c r="U172" s="26"/>
      <c r="V172" s="26"/>
      <c r="W172" s="27"/>
      <c r="X172" s="28"/>
      <c r="Y172" s="29"/>
      <c r="Z172" s="29"/>
      <c r="AA172" s="29"/>
      <c r="AB172" s="30"/>
      <c r="AC172" s="28"/>
      <c r="AD172" s="28"/>
      <c r="AE172" s="28"/>
      <c r="AF172" s="634"/>
      <c r="AG172" s="2"/>
    </row>
    <row r="173" spans="1:33" ht="18" customHeight="1">
      <c r="A173" s="641"/>
      <c r="B173" s="649"/>
      <c r="C173" s="761"/>
      <c r="D173" s="744"/>
      <c r="E173" s="744"/>
      <c r="F173" s="744"/>
      <c r="G173" s="744"/>
      <c r="H173" s="744"/>
      <c r="I173" s="744"/>
      <c r="J173" s="762"/>
      <c r="K173" s="755"/>
      <c r="L173" s="744"/>
      <c r="M173" s="631"/>
      <c r="N173" s="631"/>
      <c r="O173" s="744"/>
      <c r="P173" s="744"/>
      <c r="Q173" s="802"/>
      <c r="R173" s="25"/>
      <c r="S173" s="818"/>
      <c r="T173" s="26"/>
      <c r="U173" s="26"/>
      <c r="V173" s="26"/>
      <c r="W173" s="27"/>
      <c r="X173" s="28"/>
      <c r="Y173" s="29"/>
      <c r="Z173" s="29"/>
      <c r="AA173" s="29"/>
      <c r="AB173" s="30"/>
      <c r="AC173" s="28"/>
      <c r="AD173" s="28"/>
      <c r="AE173" s="31"/>
      <c r="AF173" s="634"/>
      <c r="AG173" s="2"/>
    </row>
    <row r="174" spans="1:33" ht="18" customHeight="1">
      <c r="A174" s="641"/>
      <c r="B174" s="649"/>
      <c r="C174" s="761"/>
      <c r="D174" s="744"/>
      <c r="E174" s="744"/>
      <c r="F174" s="744"/>
      <c r="G174" s="744"/>
      <c r="H174" s="744"/>
      <c r="I174" s="744"/>
      <c r="J174" s="762"/>
      <c r="K174" s="755"/>
      <c r="L174" s="744"/>
      <c r="M174" s="631"/>
      <c r="N174" s="631"/>
      <c r="O174" s="744"/>
      <c r="P174" s="744"/>
      <c r="Q174" s="802"/>
      <c r="R174" s="69"/>
      <c r="S174" s="824"/>
      <c r="T174" s="61"/>
      <c r="U174" s="61"/>
      <c r="V174" s="61"/>
      <c r="W174" s="62"/>
      <c r="X174" s="63"/>
      <c r="Y174" s="64"/>
      <c r="Z174" s="29"/>
      <c r="AA174" s="29"/>
      <c r="AB174" s="65"/>
      <c r="AC174" s="63"/>
      <c r="AD174" s="28"/>
      <c r="AE174" s="66"/>
      <c r="AF174" s="634"/>
      <c r="AG174" s="2"/>
    </row>
    <row r="175" spans="1:33" ht="18" customHeight="1">
      <c r="A175" s="641"/>
      <c r="B175" s="649"/>
      <c r="C175" s="761"/>
      <c r="D175" s="744"/>
      <c r="E175" s="744"/>
      <c r="F175" s="744"/>
      <c r="G175" s="744"/>
      <c r="H175" s="744"/>
      <c r="I175" s="744"/>
      <c r="J175" s="762"/>
      <c r="K175" s="755"/>
      <c r="L175" s="744"/>
      <c r="M175" s="631"/>
      <c r="N175" s="631"/>
      <c r="O175" s="744"/>
      <c r="P175" s="744"/>
      <c r="Q175" s="802"/>
      <c r="R175" s="69"/>
      <c r="S175" s="824"/>
      <c r="T175" s="61"/>
      <c r="U175" s="61"/>
      <c r="V175" s="61"/>
      <c r="W175" s="62"/>
      <c r="X175" s="63"/>
      <c r="Y175" s="64"/>
      <c r="Z175" s="29"/>
      <c r="AA175" s="29"/>
      <c r="AB175" s="65"/>
      <c r="AC175" s="63"/>
      <c r="AD175" s="28"/>
      <c r="AE175" s="66"/>
      <c r="AF175" s="634"/>
      <c r="AG175" s="2"/>
    </row>
    <row r="176" spans="1:33" ht="18" customHeight="1">
      <c r="A176" s="641"/>
      <c r="B176" s="649"/>
      <c r="C176" s="761"/>
      <c r="D176" s="744"/>
      <c r="E176" s="744"/>
      <c r="F176" s="744"/>
      <c r="G176" s="744"/>
      <c r="H176" s="744"/>
      <c r="I176" s="744"/>
      <c r="J176" s="762"/>
      <c r="K176" s="755"/>
      <c r="L176" s="744"/>
      <c r="M176" s="631"/>
      <c r="N176" s="631"/>
      <c r="O176" s="744"/>
      <c r="P176" s="744"/>
      <c r="Q176" s="802"/>
      <c r="R176" s="69"/>
      <c r="S176" s="824"/>
      <c r="T176" s="61"/>
      <c r="U176" s="61"/>
      <c r="V176" s="61"/>
      <c r="W176" s="62"/>
      <c r="X176" s="63"/>
      <c r="Y176" s="64"/>
      <c r="Z176" s="29"/>
      <c r="AA176" s="29"/>
      <c r="AB176" s="65"/>
      <c r="AC176" s="63"/>
      <c r="AD176" s="28"/>
      <c r="AE176" s="66"/>
      <c r="AF176" s="634"/>
      <c r="AG176" s="2"/>
    </row>
    <row r="177" spans="1:33" ht="18" customHeight="1">
      <c r="A177" s="641"/>
      <c r="B177" s="649"/>
      <c r="C177" s="761"/>
      <c r="D177" s="744"/>
      <c r="E177" s="744"/>
      <c r="F177" s="744"/>
      <c r="G177" s="744"/>
      <c r="H177" s="744"/>
      <c r="I177" s="744"/>
      <c r="J177" s="762"/>
      <c r="K177" s="755"/>
      <c r="L177" s="744"/>
      <c r="M177" s="631"/>
      <c r="N177" s="631"/>
      <c r="O177" s="744"/>
      <c r="P177" s="744"/>
      <c r="Q177" s="802"/>
      <c r="R177" s="69"/>
      <c r="S177" s="824"/>
      <c r="T177" s="61"/>
      <c r="U177" s="61"/>
      <c r="V177" s="61"/>
      <c r="W177" s="62"/>
      <c r="X177" s="28"/>
      <c r="Y177" s="64"/>
      <c r="Z177" s="29"/>
      <c r="AA177" s="29"/>
      <c r="AB177" s="65"/>
      <c r="AC177" s="63"/>
      <c r="AD177" s="28"/>
      <c r="AE177" s="66"/>
      <c r="AF177" s="634"/>
      <c r="AG177" s="2"/>
    </row>
    <row r="178" spans="1:33" ht="18" customHeight="1">
      <c r="A178" s="641"/>
      <c r="B178" s="649"/>
      <c r="C178" s="761"/>
      <c r="D178" s="744"/>
      <c r="E178" s="744"/>
      <c r="F178" s="744"/>
      <c r="G178" s="744"/>
      <c r="H178" s="744"/>
      <c r="I178" s="744"/>
      <c r="J178" s="762"/>
      <c r="K178" s="755"/>
      <c r="L178" s="744"/>
      <c r="M178" s="631"/>
      <c r="N178" s="631"/>
      <c r="O178" s="744"/>
      <c r="P178" s="744"/>
      <c r="Q178" s="802"/>
      <c r="R178" s="69"/>
      <c r="S178" s="824"/>
      <c r="T178" s="61"/>
      <c r="U178" s="61"/>
      <c r="V178" s="61"/>
      <c r="W178" s="62"/>
      <c r="X178" s="28"/>
      <c r="Y178" s="64"/>
      <c r="Z178" s="29"/>
      <c r="AA178" s="29"/>
      <c r="AB178" s="65"/>
      <c r="AC178" s="63"/>
      <c r="AD178" s="28"/>
      <c r="AE178" s="66"/>
      <c r="AF178" s="634"/>
      <c r="AG178" s="2"/>
    </row>
    <row r="179" spans="1:33" ht="18" customHeight="1">
      <c r="A179" s="641"/>
      <c r="B179" s="649"/>
      <c r="C179" s="761"/>
      <c r="D179" s="744"/>
      <c r="E179" s="744"/>
      <c r="F179" s="744"/>
      <c r="G179" s="744"/>
      <c r="H179" s="744"/>
      <c r="I179" s="744"/>
      <c r="J179" s="762"/>
      <c r="K179" s="755"/>
      <c r="L179" s="744"/>
      <c r="M179" s="631"/>
      <c r="N179" s="631"/>
      <c r="O179" s="744"/>
      <c r="P179" s="744"/>
      <c r="Q179" s="802"/>
      <c r="R179" s="69"/>
      <c r="S179" s="824"/>
      <c r="T179" s="61"/>
      <c r="U179" s="61"/>
      <c r="V179" s="61"/>
      <c r="W179" s="62"/>
      <c r="X179" s="28"/>
      <c r="Y179" s="64"/>
      <c r="Z179" s="29"/>
      <c r="AA179" s="29"/>
      <c r="AB179" s="65"/>
      <c r="AC179" s="63"/>
      <c r="AD179" s="28"/>
      <c r="AE179" s="66"/>
      <c r="AF179" s="634"/>
      <c r="AG179" s="2"/>
    </row>
    <row r="180" spans="1:33" ht="18" customHeight="1">
      <c r="A180" s="641"/>
      <c r="B180" s="649"/>
      <c r="C180" s="761"/>
      <c r="D180" s="744"/>
      <c r="E180" s="744"/>
      <c r="F180" s="744"/>
      <c r="G180" s="744"/>
      <c r="H180" s="744"/>
      <c r="I180" s="744"/>
      <c r="J180" s="762"/>
      <c r="K180" s="755"/>
      <c r="L180" s="744"/>
      <c r="M180" s="631"/>
      <c r="N180" s="631"/>
      <c r="O180" s="744"/>
      <c r="P180" s="744"/>
      <c r="Q180" s="802"/>
      <c r="R180" s="69"/>
      <c r="S180" s="824"/>
      <c r="T180" s="61"/>
      <c r="U180" s="61"/>
      <c r="V180" s="61"/>
      <c r="W180" s="62"/>
      <c r="X180" s="63"/>
      <c r="Y180" s="64"/>
      <c r="Z180" s="29"/>
      <c r="AA180" s="29"/>
      <c r="AB180" s="65"/>
      <c r="AC180" s="63"/>
      <c r="AD180" s="28"/>
      <c r="AE180" s="66"/>
      <c r="AF180" s="634"/>
      <c r="AG180" s="2"/>
    </row>
    <row r="181" spans="1:33" ht="18" customHeight="1">
      <c r="A181" s="641"/>
      <c r="B181" s="649"/>
      <c r="C181" s="761"/>
      <c r="D181" s="744"/>
      <c r="E181" s="744"/>
      <c r="F181" s="744"/>
      <c r="G181" s="744"/>
      <c r="H181" s="744"/>
      <c r="I181" s="744"/>
      <c r="J181" s="762"/>
      <c r="K181" s="755"/>
      <c r="L181" s="744"/>
      <c r="M181" s="631"/>
      <c r="N181" s="631"/>
      <c r="O181" s="744"/>
      <c r="P181" s="744"/>
      <c r="Q181" s="802"/>
      <c r="R181" s="69"/>
      <c r="S181" s="824"/>
      <c r="T181" s="61"/>
      <c r="U181" s="61"/>
      <c r="V181" s="61"/>
      <c r="W181" s="62"/>
      <c r="X181" s="63"/>
      <c r="Y181" s="64"/>
      <c r="Z181" s="29"/>
      <c r="AA181" s="29"/>
      <c r="AB181" s="65"/>
      <c r="AC181" s="63"/>
      <c r="AD181" s="28"/>
      <c r="AE181" s="66"/>
      <c r="AF181" s="634"/>
      <c r="AG181" s="2"/>
    </row>
    <row r="182" spans="1:33" ht="18" customHeight="1">
      <c r="A182" s="641"/>
      <c r="B182" s="649"/>
      <c r="C182" s="763"/>
      <c r="D182" s="746"/>
      <c r="E182" s="746"/>
      <c r="F182" s="746"/>
      <c r="G182" s="746"/>
      <c r="H182" s="746"/>
      <c r="I182" s="746"/>
      <c r="J182" s="764"/>
      <c r="K182" s="757"/>
      <c r="L182" s="746"/>
      <c r="M182" s="632"/>
      <c r="N182" s="632"/>
      <c r="O182" s="746"/>
      <c r="P182" s="746"/>
      <c r="Q182" s="803"/>
      <c r="R182" s="38"/>
      <c r="S182" s="820"/>
      <c r="T182" s="39"/>
      <c r="U182" s="39"/>
      <c r="V182" s="39"/>
      <c r="W182" s="40"/>
      <c r="X182" s="41"/>
      <c r="Y182" s="42"/>
      <c r="Z182" s="42"/>
      <c r="AA182" s="42"/>
      <c r="AB182" s="43"/>
      <c r="AC182" s="41"/>
      <c r="AD182" s="41"/>
      <c r="AE182" s="44"/>
      <c r="AF182" s="635"/>
      <c r="AG182" s="2"/>
    </row>
    <row r="183" spans="1:33" ht="33.75" customHeight="1">
      <c r="A183" s="641"/>
      <c r="B183" s="649"/>
      <c r="C183" s="758" t="s">
        <v>46</v>
      </c>
      <c r="D183" s="748" t="s">
        <v>47</v>
      </c>
      <c r="E183" s="748" t="s">
        <v>48</v>
      </c>
      <c r="F183" s="748" t="s">
        <v>49</v>
      </c>
      <c r="G183" s="749" t="s">
        <v>50</v>
      </c>
      <c r="H183" s="748" t="s">
        <v>51</v>
      </c>
      <c r="I183" s="748" t="s">
        <v>61</v>
      </c>
      <c r="J183" s="769" t="s">
        <v>331</v>
      </c>
      <c r="K183" s="750" t="s">
        <v>332</v>
      </c>
      <c r="L183" s="748" t="s">
        <v>333</v>
      </c>
      <c r="M183" s="638">
        <v>1</v>
      </c>
      <c r="N183" s="638">
        <v>1</v>
      </c>
      <c r="O183" s="748" t="s">
        <v>334</v>
      </c>
      <c r="P183" s="748" t="s">
        <v>335</v>
      </c>
      <c r="Q183" s="804" t="s">
        <v>336</v>
      </c>
      <c r="R183" s="59" t="s">
        <v>68</v>
      </c>
      <c r="S183" s="823" t="s">
        <v>69</v>
      </c>
      <c r="T183" s="97" t="s">
        <v>70</v>
      </c>
      <c r="U183" s="48" t="s">
        <v>71</v>
      </c>
      <c r="V183" s="49" t="s">
        <v>72</v>
      </c>
      <c r="W183" s="34"/>
      <c r="X183" s="35"/>
      <c r="Y183" s="36"/>
      <c r="Z183" s="36"/>
      <c r="AA183" s="36"/>
      <c r="AB183" s="50">
        <f>+SUM(AA184:AA187)</f>
        <v>615.44000000000005</v>
      </c>
      <c r="AC183" s="35"/>
      <c r="AD183" s="60"/>
      <c r="AE183" s="60"/>
      <c r="AF183" s="637"/>
      <c r="AG183" s="2"/>
    </row>
    <row r="184" spans="1:33" ht="33.75" customHeight="1">
      <c r="A184" s="641"/>
      <c r="B184" s="649"/>
      <c r="C184" s="761"/>
      <c r="D184" s="744"/>
      <c r="E184" s="744"/>
      <c r="F184" s="744"/>
      <c r="G184" s="744"/>
      <c r="H184" s="744"/>
      <c r="I184" s="744"/>
      <c r="J184" s="761"/>
      <c r="K184" s="744"/>
      <c r="L184" s="744"/>
      <c r="M184" s="631"/>
      <c r="N184" s="631"/>
      <c r="O184" s="744"/>
      <c r="P184" s="744"/>
      <c r="Q184" s="802"/>
      <c r="R184" s="32"/>
      <c r="S184" s="818" t="s">
        <v>337</v>
      </c>
      <c r="T184" s="26"/>
      <c r="U184" s="26"/>
      <c r="V184" s="26"/>
      <c r="W184" s="27">
        <v>1</v>
      </c>
      <c r="X184" s="28" t="s">
        <v>74</v>
      </c>
      <c r="Y184" s="29">
        <v>549.5</v>
      </c>
      <c r="Z184" s="29">
        <f>+W184*Y184</f>
        <v>549.5</v>
      </c>
      <c r="AA184" s="29">
        <f>+Z184*1.12</f>
        <v>615.44000000000005</v>
      </c>
      <c r="AB184" s="30"/>
      <c r="AC184" s="28"/>
      <c r="AD184" s="31" t="s">
        <v>75</v>
      </c>
      <c r="AE184" s="31"/>
      <c r="AF184" s="634"/>
      <c r="AG184" s="2"/>
    </row>
    <row r="185" spans="1:33" ht="33.75" customHeight="1">
      <c r="A185" s="641"/>
      <c r="B185" s="649"/>
      <c r="C185" s="761"/>
      <c r="D185" s="744"/>
      <c r="E185" s="744"/>
      <c r="F185" s="744"/>
      <c r="G185" s="744"/>
      <c r="H185" s="744"/>
      <c r="I185" s="744"/>
      <c r="J185" s="761"/>
      <c r="K185" s="744"/>
      <c r="L185" s="744"/>
      <c r="M185" s="631"/>
      <c r="N185" s="631"/>
      <c r="O185" s="744"/>
      <c r="P185" s="744"/>
      <c r="Q185" s="802"/>
      <c r="R185" s="25"/>
      <c r="S185" s="818"/>
      <c r="T185" s="26"/>
      <c r="U185" s="26"/>
      <c r="V185" s="26"/>
      <c r="W185" s="27"/>
      <c r="X185" s="28"/>
      <c r="Y185" s="29"/>
      <c r="Z185" s="29"/>
      <c r="AA185" s="29"/>
      <c r="AB185" s="30"/>
      <c r="AC185" s="28"/>
      <c r="AD185" s="31"/>
      <c r="AE185" s="31"/>
      <c r="AF185" s="634"/>
      <c r="AG185" s="2"/>
    </row>
    <row r="186" spans="1:33" ht="33.75" customHeight="1">
      <c r="A186" s="641"/>
      <c r="B186" s="649"/>
      <c r="C186" s="761"/>
      <c r="D186" s="744"/>
      <c r="E186" s="744"/>
      <c r="F186" s="744"/>
      <c r="G186" s="744"/>
      <c r="H186" s="744"/>
      <c r="I186" s="744"/>
      <c r="J186" s="761"/>
      <c r="K186" s="744"/>
      <c r="L186" s="744"/>
      <c r="M186" s="631"/>
      <c r="N186" s="631"/>
      <c r="O186" s="744"/>
      <c r="P186" s="744"/>
      <c r="Q186" s="802"/>
      <c r="R186" s="25"/>
      <c r="S186" s="818"/>
      <c r="T186" s="26"/>
      <c r="U186" s="26"/>
      <c r="V186" s="26"/>
      <c r="W186" s="27"/>
      <c r="X186" s="28"/>
      <c r="Y186" s="29"/>
      <c r="Z186" s="29"/>
      <c r="AA186" s="29"/>
      <c r="AB186" s="30"/>
      <c r="AC186" s="28"/>
      <c r="AD186" s="31"/>
      <c r="AE186" s="31"/>
      <c r="AF186" s="634"/>
      <c r="AG186" s="2"/>
    </row>
    <row r="187" spans="1:33" ht="33.75" customHeight="1">
      <c r="A187" s="650"/>
      <c r="B187" s="651"/>
      <c r="C187" s="763"/>
      <c r="D187" s="746"/>
      <c r="E187" s="746"/>
      <c r="F187" s="746"/>
      <c r="G187" s="746"/>
      <c r="H187" s="746"/>
      <c r="I187" s="746"/>
      <c r="J187" s="763"/>
      <c r="K187" s="746"/>
      <c r="L187" s="746"/>
      <c r="M187" s="632"/>
      <c r="N187" s="632"/>
      <c r="O187" s="746"/>
      <c r="P187" s="746"/>
      <c r="Q187" s="803"/>
      <c r="R187" s="38"/>
      <c r="S187" s="824"/>
      <c r="T187" s="61"/>
      <c r="U187" s="108"/>
      <c r="V187" s="109"/>
      <c r="W187" s="62"/>
      <c r="X187" s="63"/>
      <c r="Y187" s="64"/>
      <c r="Z187" s="42"/>
      <c r="AA187" s="42"/>
      <c r="AB187" s="65"/>
      <c r="AC187" s="63"/>
      <c r="AD187" s="66"/>
      <c r="AE187" s="66"/>
      <c r="AF187" s="635"/>
      <c r="AG187" s="2"/>
    </row>
    <row r="188" spans="1:33" ht="41.25" customHeight="1">
      <c r="A188" s="647" t="s">
        <v>304</v>
      </c>
      <c r="B188" s="648"/>
      <c r="C188" s="758" t="s">
        <v>46</v>
      </c>
      <c r="D188" s="748" t="s">
        <v>47</v>
      </c>
      <c r="E188" s="748" t="s">
        <v>48</v>
      </c>
      <c r="F188" s="748" t="s">
        <v>338</v>
      </c>
      <c r="G188" s="749" t="s">
        <v>50</v>
      </c>
      <c r="H188" s="748" t="s">
        <v>51</v>
      </c>
      <c r="I188" s="748" t="s">
        <v>126</v>
      </c>
      <c r="J188" s="766" t="s">
        <v>339</v>
      </c>
      <c r="K188" s="748" t="s">
        <v>340</v>
      </c>
      <c r="L188" s="748" t="s">
        <v>341</v>
      </c>
      <c r="M188" s="638">
        <v>1</v>
      </c>
      <c r="N188" s="638">
        <v>1</v>
      </c>
      <c r="O188" s="748" t="s">
        <v>342</v>
      </c>
      <c r="P188" s="748" t="s">
        <v>343</v>
      </c>
      <c r="Q188" s="804" t="s">
        <v>344</v>
      </c>
      <c r="R188" s="37" t="s">
        <v>345</v>
      </c>
      <c r="S188" s="822" t="s">
        <v>346</v>
      </c>
      <c r="T188" s="47" t="s">
        <v>70</v>
      </c>
      <c r="U188" s="110" t="s">
        <v>71</v>
      </c>
      <c r="V188" s="111" t="s">
        <v>72</v>
      </c>
      <c r="W188" s="54"/>
      <c r="X188" s="55"/>
      <c r="Y188" s="56"/>
      <c r="Z188" s="36"/>
      <c r="AA188" s="36"/>
      <c r="AB188" s="57">
        <f>AA189</f>
        <v>1098.28</v>
      </c>
      <c r="AC188" s="55"/>
      <c r="AD188" s="58"/>
      <c r="AE188" s="58"/>
      <c r="AF188" s="637"/>
      <c r="AG188" s="2"/>
    </row>
    <row r="189" spans="1:33" ht="41.25" customHeight="1">
      <c r="A189" s="641"/>
      <c r="B189" s="649"/>
      <c r="C189" s="761"/>
      <c r="D189" s="744"/>
      <c r="E189" s="744"/>
      <c r="F189" s="744"/>
      <c r="G189" s="744"/>
      <c r="H189" s="744"/>
      <c r="I189" s="744"/>
      <c r="J189" s="761"/>
      <c r="K189" s="744"/>
      <c r="L189" s="744"/>
      <c r="M189" s="631"/>
      <c r="N189" s="631"/>
      <c r="O189" s="744"/>
      <c r="P189" s="744"/>
      <c r="Q189" s="802"/>
      <c r="R189" s="25"/>
      <c r="S189" s="831" t="s">
        <v>347</v>
      </c>
      <c r="T189" s="101"/>
      <c r="U189" s="101"/>
      <c r="V189" s="101"/>
      <c r="W189" s="102">
        <v>1</v>
      </c>
      <c r="X189" s="103" t="s">
        <v>74</v>
      </c>
      <c r="Y189" s="94">
        <f>1123.28-25</f>
        <v>1098.28</v>
      </c>
      <c r="Z189" s="94">
        <f t="shared" ref="Z189:AA189" si="14">+Y189</f>
        <v>1098.28</v>
      </c>
      <c r="AA189" s="94">
        <f t="shared" si="14"/>
        <v>1098.28</v>
      </c>
      <c r="AB189" s="30"/>
      <c r="AC189" s="28"/>
      <c r="AD189" s="112" t="s">
        <v>75</v>
      </c>
      <c r="AE189" s="31" t="s">
        <v>75</v>
      </c>
      <c r="AF189" s="634"/>
      <c r="AG189" s="2"/>
    </row>
    <row r="190" spans="1:33" ht="41.25" customHeight="1">
      <c r="A190" s="641"/>
      <c r="B190" s="649"/>
      <c r="C190" s="763"/>
      <c r="D190" s="746"/>
      <c r="E190" s="746"/>
      <c r="F190" s="746"/>
      <c r="G190" s="746"/>
      <c r="H190" s="746"/>
      <c r="I190" s="746"/>
      <c r="J190" s="763"/>
      <c r="K190" s="746"/>
      <c r="L190" s="746"/>
      <c r="M190" s="632"/>
      <c r="N190" s="632"/>
      <c r="O190" s="746"/>
      <c r="P190" s="746"/>
      <c r="Q190" s="803"/>
      <c r="R190" s="38"/>
      <c r="S190" s="820"/>
      <c r="T190" s="39"/>
      <c r="U190" s="39"/>
      <c r="V190" s="39"/>
      <c r="W190" s="40"/>
      <c r="X190" s="41"/>
      <c r="Y190" s="42"/>
      <c r="Z190" s="42"/>
      <c r="AA190" s="42"/>
      <c r="AB190" s="43"/>
      <c r="AC190" s="41"/>
      <c r="AD190" s="44"/>
      <c r="AE190" s="44"/>
      <c r="AF190" s="635"/>
      <c r="AG190" s="2"/>
    </row>
    <row r="191" spans="1:33" ht="33.75" customHeight="1">
      <c r="A191" s="641"/>
      <c r="B191" s="649"/>
      <c r="C191" s="758" t="s">
        <v>46</v>
      </c>
      <c r="D191" s="748" t="s">
        <v>47</v>
      </c>
      <c r="E191" s="748" t="s">
        <v>48</v>
      </c>
      <c r="F191" s="748" t="s">
        <v>49</v>
      </c>
      <c r="G191" s="749" t="s">
        <v>50</v>
      </c>
      <c r="H191" s="748" t="s">
        <v>51</v>
      </c>
      <c r="I191" s="748" t="s">
        <v>61</v>
      </c>
      <c r="J191" s="766" t="s">
        <v>348</v>
      </c>
      <c r="K191" s="748" t="s">
        <v>349</v>
      </c>
      <c r="L191" s="748" t="s">
        <v>350</v>
      </c>
      <c r="M191" s="638">
        <v>1</v>
      </c>
      <c r="N191" s="638">
        <v>1</v>
      </c>
      <c r="O191" s="748" t="s">
        <v>351</v>
      </c>
      <c r="P191" s="748" t="s">
        <v>352</v>
      </c>
      <c r="Q191" s="804" t="s">
        <v>353</v>
      </c>
      <c r="R191" s="37" t="s">
        <v>354</v>
      </c>
      <c r="S191" s="822" t="s">
        <v>273</v>
      </c>
      <c r="T191" s="47" t="s">
        <v>70</v>
      </c>
      <c r="U191" s="67" t="s">
        <v>71</v>
      </c>
      <c r="V191" s="68" t="s">
        <v>198</v>
      </c>
      <c r="W191" s="54"/>
      <c r="X191" s="55"/>
      <c r="Y191" s="56"/>
      <c r="Z191" s="36"/>
      <c r="AA191" s="36"/>
      <c r="AB191" s="57">
        <f>+SUM(AA192:AA196)</f>
        <v>1729.336</v>
      </c>
      <c r="AC191" s="55"/>
      <c r="AD191" s="58"/>
      <c r="AE191" s="58"/>
      <c r="AF191" s="637"/>
      <c r="AG191" s="2"/>
    </row>
    <row r="192" spans="1:33" ht="33.75" customHeight="1">
      <c r="A192" s="641"/>
      <c r="B192" s="649"/>
      <c r="C192" s="761"/>
      <c r="D192" s="744"/>
      <c r="E192" s="744"/>
      <c r="F192" s="744"/>
      <c r="G192" s="744"/>
      <c r="H192" s="744"/>
      <c r="I192" s="744"/>
      <c r="J192" s="761"/>
      <c r="K192" s="744"/>
      <c r="L192" s="744"/>
      <c r="M192" s="631"/>
      <c r="N192" s="631"/>
      <c r="O192" s="744"/>
      <c r="P192" s="744"/>
      <c r="Q192" s="802"/>
      <c r="R192" s="25"/>
      <c r="S192" s="818" t="s">
        <v>355</v>
      </c>
      <c r="T192" s="26"/>
      <c r="U192" s="26"/>
      <c r="V192" s="26"/>
      <c r="W192" s="27">
        <v>2</v>
      </c>
      <c r="X192" s="28" t="s">
        <v>74</v>
      </c>
      <c r="Y192" s="29">
        <v>232.14</v>
      </c>
      <c r="Z192" s="29">
        <f t="shared" ref="Z192:Z196" si="15">+W192*Y192</f>
        <v>464.28</v>
      </c>
      <c r="AA192" s="29">
        <f t="shared" ref="AA192:AA196" si="16">+Z192*1.12</f>
        <v>519.99360000000001</v>
      </c>
      <c r="AB192" s="30"/>
      <c r="AC192" s="28"/>
      <c r="AD192" s="31"/>
      <c r="AE192" s="31" t="s">
        <v>75</v>
      </c>
      <c r="AF192" s="634"/>
      <c r="AG192" s="2"/>
    </row>
    <row r="193" spans="1:33" ht="33.75" customHeight="1">
      <c r="A193" s="641"/>
      <c r="B193" s="649"/>
      <c r="C193" s="761"/>
      <c r="D193" s="744"/>
      <c r="E193" s="744"/>
      <c r="F193" s="744"/>
      <c r="G193" s="744"/>
      <c r="H193" s="744"/>
      <c r="I193" s="744"/>
      <c r="J193" s="761"/>
      <c r="K193" s="744"/>
      <c r="L193" s="744"/>
      <c r="M193" s="631"/>
      <c r="N193" s="631"/>
      <c r="O193" s="744"/>
      <c r="P193" s="744"/>
      <c r="Q193" s="802"/>
      <c r="R193" s="25"/>
      <c r="S193" s="818" t="s">
        <v>356</v>
      </c>
      <c r="T193" s="26"/>
      <c r="U193" s="26"/>
      <c r="V193" s="26"/>
      <c r="W193" s="27">
        <v>1</v>
      </c>
      <c r="X193" s="28" t="s">
        <v>74</v>
      </c>
      <c r="Y193" s="29">
        <v>234.72</v>
      </c>
      <c r="Z193" s="29">
        <f t="shared" si="15"/>
        <v>234.72</v>
      </c>
      <c r="AA193" s="29">
        <f t="shared" si="16"/>
        <v>262.88640000000004</v>
      </c>
      <c r="AB193" s="30"/>
      <c r="AC193" s="28"/>
      <c r="AD193" s="31"/>
      <c r="AE193" s="31" t="s">
        <v>75</v>
      </c>
      <c r="AF193" s="634"/>
      <c r="AG193" s="2"/>
    </row>
    <row r="194" spans="1:33" ht="33.75" customHeight="1">
      <c r="A194" s="641"/>
      <c r="B194" s="649"/>
      <c r="C194" s="761"/>
      <c r="D194" s="744"/>
      <c r="E194" s="744"/>
      <c r="F194" s="744"/>
      <c r="G194" s="744"/>
      <c r="H194" s="744"/>
      <c r="I194" s="744"/>
      <c r="J194" s="761"/>
      <c r="K194" s="744"/>
      <c r="L194" s="744"/>
      <c r="M194" s="631"/>
      <c r="N194" s="631"/>
      <c r="O194" s="744"/>
      <c r="P194" s="744"/>
      <c r="Q194" s="802"/>
      <c r="R194" s="25"/>
      <c r="S194" s="818" t="s">
        <v>357</v>
      </c>
      <c r="T194" s="26"/>
      <c r="U194" s="26"/>
      <c r="V194" s="26"/>
      <c r="W194" s="27">
        <v>1</v>
      </c>
      <c r="X194" s="28" t="s">
        <v>74</v>
      </c>
      <c r="Y194" s="29">
        <v>302.2</v>
      </c>
      <c r="Z194" s="29">
        <f t="shared" si="15"/>
        <v>302.2</v>
      </c>
      <c r="AA194" s="29">
        <f t="shared" si="16"/>
        <v>338.464</v>
      </c>
      <c r="AB194" s="30"/>
      <c r="AC194" s="28"/>
      <c r="AD194" s="31"/>
      <c r="AE194" s="31" t="s">
        <v>75</v>
      </c>
      <c r="AF194" s="634"/>
      <c r="AG194" s="2"/>
    </row>
    <row r="195" spans="1:33" ht="33.75" customHeight="1">
      <c r="A195" s="641"/>
      <c r="B195" s="649"/>
      <c r="C195" s="761"/>
      <c r="D195" s="744"/>
      <c r="E195" s="744"/>
      <c r="F195" s="744"/>
      <c r="G195" s="744"/>
      <c r="H195" s="744"/>
      <c r="I195" s="744"/>
      <c r="J195" s="761"/>
      <c r="K195" s="744"/>
      <c r="L195" s="744"/>
      <c r="M195" s="631"/>
      <c r="N195" s="631"/>
      <c r="O195" s="744"/>
      <c r="P195" s="744"/>
      <c r="Q195" s="802"/>
      <c r="R195" s="25"/>
      <c r="S195" s="818" t="s">
        <v>358</v>
      </c>
      <c r="T195" s="26"/>
      <c r="U195" s="26"/>
      <c r="V195" s="26"/>
      <c r="W195" s="27">
        <v>1</v>
      </c>
      <c r="X195" s="28" t="s">
        <v>74</v>
      </c>
      <c r="Y195" s="29">
        <v>169.64</v>
      </c>
      <c r="Z195" s="29">
        <f t="shared" si="15"/>
        <v>169.64</v>
      </c>
      <c r="AA195" s="29">
        <f t="shared" si="16"/>
        <v>189.99680000000001</v>
      </c>
      <c r="AB195" s="30"/>
      <c r="AC195" s="28"/>
      <c r="AD195" s="31"/>
      <c r="AE195" s="31" t="s">
        <v>75</v>
      </c>
      <c r="AF195" s="634"/>
      <c r="AG195" s="2"/>
    </row>
    <row r="196" spans="1:33" ht="33.75" customHeight="1">
      <c r="A196" s="641"/>
      <c r="B196" s="649"/>
      <c r="C196" s="761"/>
      <c r="D196" s="744"/>
      <c r="E196" s="744"/>
      <c r="F196" s="744"/>
      <c r="G196" s="744"/>
      <c r="H196" s="744"/>
      <c r="I196" s="744"/>
      <c r="J196" s="761"/>
      <c r="K196" s="744"/>
      <c r="L196" s="744"/>
      <c r="M196" s="631"/>
      <c r="N196" s="631"/>
      <c r="O196" s="744"/>
      <c r="P196" s="744"/>
      <c r="Q196" s="802"/>
      <c r="R196" s="69"/>
      <c r="S196" s="818" t="s">
        <v>359</v>
      </c>
      <c r="T196" s="26"/>
      <c r="U196" s="26"/>
      <c r="V196" s="26"/>
      <c r="W196" s="27">
        <v>1</v>
      </c>
      <c r="X196" s="28" t="s">
        <v>74</v>
      </c>
      <c r="Y196" s="29">
        <v>373.21</v>
      </c>
      <c r="Z196" s="29">
        <f t="shared" si="15"/>
        <v>373.21</v>
      </c>
      <c r="AA196" s="29">
        <f t="shared" si="16"/>
        <v>417.99520000000001</v>
      </c>
      <c r="AB196" s="30"/>
      <c r="AC196" s="28"/>
      <c r="AD196" s="31"/>
      <c r="AE196" s="31" t="s">
        <v>75</v>
      </c>
      <c r="AF196" s="634"/>
      <c r="AG196" s="2"/>
    </row>
    <row r="197" spans="1:33" ht="33.75" customHeight="1">
      <c r="A197" s="641"/>
      <c r="B197" s="649"/>
      <c r="C197" s="761"/>
      <c r="D197" s="744"/>
      <c r="E197" s="744"/>
      <c r="F197" s="744"/>
      <c r="G197" s="744"/>
      <c r="H197" s="744"/>
      <c r="I197" s="744"/>
      <c r="J197" s="761"/>
      <c r="K197" s="744"/>
      <c r="L197" s="744"/>
      <c r="M197" s="631"/>
      <c r="N197" s="631"/>
      <c r="O197" s="744"/>
      <c r="P197" s="744"/>
      <c r="Q197" s="802"/>
      <c r="R197" s="87" t="s">
        <v>360</v>
      </c>
      <c r="S197" s="833" t="s">
        <v>361</v>
      </c>
      <c r="T197" s="113" t="s">
        <v>362</v>
      </c>
      <c r="U197" s="114" t="s">
        <v>71</v>
      </c>
      <c r="V197" s="115" t="s">
        <v>72</v>
      </c>
      <c r="W197" s="116"/>
      <c r="X197" s="117"/>
      <c r="Y197" s="118"/>
      <c r="Z197" s="118"/>
      <c r="AA197" s="118"/>
      <c r="AB197" s="119">
        <f>+AA198</f>
        <v>5125.33</v>
      </c>
      <c r="AC197" s="120"/>
      <c r="AD197" s="121"/>
      <c r="AE197" s="121"/>
      <c r="AF197" s="634"/>
      <c r="AG197" s="2"/>
    </row>
    <row r="198" spans="1:33" ht="33.75" customHeight="1">
      <c r="A198" s="641"/>
      <c r="B198" s="649"/>
      <c r="C198" s="763"/>
      <c r="D198" s="746"/>
      <c r="E198" s="746"/>
      <c r="F198" s="746"/>
      <c r="G198" s="746"/>
      <c r="H198" s="746"/>
      <c r="I198" s="746"/>
      <c r="J198" s="763"/>
      <c r="K198" s="746"/>
      <c r="L198" s="746"/>
      <c r="M198" s="632"/>
      <c r="N198" s="632"/>
      <c r="O198" s="746"/>
      <c r="P198" s="746"/>
      <c r="Q198" s="803"/>
      <c r="R198" s="38"/>
      <c r="S198" s="820" t="s">
        <v>363</v>
      </c>
      <c r="T198" s="39"/>
      <c r="U198" s="39"/>
      <c r="V198" s="39"/>
      <c r="W198" s="122">
        <v>1</v>
      </c>
      <c r="X198" s="123" t="s">
        <v>364</v>
      </c>
      <c r="Y198" s="42">
        <v>5125.33</v>
      </c>
      <c r="Z198" s="42">
        <f t="shared" ref="Z198:AA198" si="17">+Y198</f>
        <v>5125.33</v>
      </c>
      <c r="AA198" s="42">
        <f t="shared" si="17"/>
        <v>5125.33</v>
      </c>
      <c r="AB198" s="43"/>
      <c r="AC198" s="41"/>
      <c r="AD198" s="44"/>
      <c r="AE198" s="44" t="s">
        <v>75</v>
      </c>
      <c r="AF198" s="635"/>
      <c r="AG198" s="2"/>
    </row>
    <row r="199" spans="1:33" ht="33" customHeight="1">
      <c r="A199" s="641"/>
      <c r="B199" s="649"/>
      <c r="C199" s="758" t="s">
        <v>46</v>
      </c>
      <c r="D199" s="748" t="s">
        <v>47</v>
      </c>
      <c r="E199" s="748" t="s">
        <v>48</v>
      </c>
      <c r="F199" s="748" t="s">
        <v>49</v>
      </c>
      <c r="G199" s="749" t="s">
        <v>50</v>
      </c>
      <c r="H199" s="748" t="s">
        <v>51</v>
      </c>
      <c r="I199" s="748" t="s">
        <v>61</v>
      </c>
      <c r="J199" s="766" t="s">
        <v>365</v>
      </c>
      <c r="K199" s="748" t="s">
        <v>366</v>
      </c>
      <c r="L199" s="748" t="s">
        <v>367</v>
      </c>
      <c r="M199" s="638">
        <v>0</v>
      </c>
      <c r="N199" s="638">
        <v>1</v>
      </c>
      <c r="O199" s="748" t="s">
        <v>368</v>
      </c>
      <c r="P199" s="748" t="s">
        <v>369</v>
      </c>
      <c r="Q199" s="804" t="s">
        <v>370</v>
      </c>
      <c r="R199" s="59"/>
      <c r="S199" s="823"/>
      <c r="T199" s="49"/>
      <c r="U199" s="49"/>
      <c r="V199" s="49"/>
      <c r="W199" s="34"/>
      <c r="X199" s="35"/>
      <c r="Y199" s="36"/>
      <c r="Z199" s="36"/>
      <c r="AA199" s="36"/>
      <c r="AB199" s="50"/>
      <c r="AC199" s="35"/>
      <c r="AD199" s="60"/>
      <c r="AE199" s="60"/>
      <c r="AF199" s="637"/>
      <c r="AG199" s="2"/>
    </row>
    <row r="200" spans="1:33" ht="33" customHeight="1">
      <c r="A200" s="641"/>
      <c r="B200" s="649"/>
      <c r="C200" s="761"/>
      <c r="D200" s="744"/>
      <c r="E200" s="744"/>
      <c r="F200" s="744"/>
      <c r="G200" s="744"/>
      <c r="H200" s="744"/>
      <c r="I200" s="744"/>
      <c r="J200" s="761"/>
      <c r="K200" s="744"/>
      <c r="L200" s="744"/>
      <c r="M200" s="631"/>
      <c r="N200" s="631"/>
      <c r="O200" s="744"/>
      <c r="P200" s="744"/>
      <c r="Q200" s="802"/>
      <c r="R200" s="32"/>
      <c r="S200" s="818"/>
      <c r="T200" s="26"/>
      <c r="U200" s="26"/>
      <c r="V200" s="26"/>
      <c r="W200" s="27"/>
      <c r="X200" s="28"/>
      <c r="Y200" s="29"/>
      <c r="Z200" s="29"/>
      <c r="AA200" s="29"/>
      <c r="AB200" s="30"/>
      <c r="AC200" s="28"/>
      <c r="AD200" s="31"/>
      <c r="AE200" s="31"/>
      <c r="AF200" s="634"/>
      <c r="AG200" s="2"/>
    </row>
    <row r="201" spans="1:33" ht="33" customHeight="1">
      <c r="A201" s="641"/>
      <c r="B201" s="649"/>
      <c r="C201" s="761"/>
      <c r="D201" s="744"/>
      <c r="E201" s="744"/>
      <c r="F201" s="744"/>
      <c r="G201" s="744"/>
      <c r="H201" s="744"/>
      <c r="I201" s="744"/>
      <c r="J201" s="761"/>
      <c r="K201" s="744"/>
      <c r="L201" s="744"/>
      <c r="M201" s="631"/>
      <c r="N201" s="631"/>
      <c r="O201" s="744"/>
      <c r="P201" s="744"/>
      <c r="Q201" s="802"/>
      <c r="R201" s="25"/>
      <c r="S201" s="818"/>
      <c r="T201" s="26"/>
      <c r="U201" s="26"/>
      <c r="V201" s="26"/>
      <c r="W201" s="27"/>
      <c r="X201" s="28"/>
      <c r="Y201" s="29"/>
      <c r="Z201" s="29"/>
      <c r="AA201" s="29"/>
      <c r="AB201" s="30"/>
      <c r="AC201" s="28"/>
      <c r="AD201" s="31"/>
      <c r="AE201" s="31"/>
      <c r="AF201" s="634"/>
      <c r="AG201" s="2"/>
    </row>
    <row r="202" spans="1:33" ht="33" customHeight="1">
      <c r="A202" s="641"/>
      <c r="B202" s="649"/>
      <c r="C202" s="761"/>
      <c r="D202" s="744"/>
      <c r="E202" s="744"/>
      <c r="F202" s="744"/>
      <c r="G202" s="744"/>
      <c r="H202" s="744"/>
      <c r="I202" s="744"/>
      <c r="J202" s="761"/>
      <c r="K202" s="744"/>
      <c r="L202" s="744"/>
      <c r="M202" s="631"/>
      <c r="N202" s="631"/>
      <c r="O202" s="744"/>
      <c r="P202" s="744"/>
      <c r="Q202" s="802"/>
      <c r="R202" s="25"/>
      <c r="S202" s="818"/>
      <c r="T202" s="26"/>
      <c r="U202" s="26"/>
      <c r="V202" s="26"/>
      <c r="W202" s="27"/>
      <c r="X202" s="28"/>
      <c r="Y202" s="29"/>
      <c r="Z202" s="29"/>
      <c r="AA202" s="29"/>
      <c r="AB202" s="30"/>
      <c r="AC202" s="28"/>
      <c r="AD202" s="31"/>
      <c r="AE202" s="31"/>
      <c r="AF202" s="634"/>
      <c r="AG202" s="2"/>
    </row>
    <row r="203" spans="1:33" ht="33" customHeight="1">
      <c r="A203" s="641"/>
      <c r="B203" s="649"/>
      <c r="C203" s="763"/>
      <c r="D203" s="746"/>
      <c r="E203" s="746"/>
      <c r="F203" s="746"/>
      <c r="G203" s="746"/>
      <c r="H203" s="746"/>
      <c r="I203" s="746"/>
      <c r="J203" s="763"/>
      <c r="K203" s="746"/>
      <c r="L203" s="746"/>
      <c r="M203" s="632"/>
      <c r="N203" s="632"/>
      <c r="O203" s="746"/>
      <c r="P203" s="746"/>
      <c r="Q203" s="803"/>
      <c r="R203" s="38"/>
      <c r="S203" s="824"/>
      <c r="T203" s="61"/>
      <c r="U203" s="61"/>
      <c r="V203" s="61"/>
      <c r="W203" s="62"/>
      <c r="X203" s="63"/>
      <c r="Y203" s="64"/>
      <c r="Z203" s="42"/>
      <c r="AA203" s="42"/>
      <c r="AB203" s="65"/>
      <c r="AC203" s="63"/>
      <c r="AD203" s="66"/>
      <c r="AE203" s="66"/>
      <c r="AF203" s="635"/>
      <c r="AG203" s="2"/>
    </row>
    <row r="204" spans="1:33" ht="25.5" customHeight="1">
      <c r="A204" s="641"/>
      <c r="B204" s="649"/>
      <c r="C204" s="758" t="s">
        <v>46</v>
      </c>
      <c r="D204" s="748" t="s">
        <v>47</v>
      </c>
      <c r="E204" s="748" t="s">
        <v>48</v>
      </c>
      <c r="F204" s="748" t="s">
        <v>371</v>
      </c>
      <c r="G204" s="749" t="s">
        <v>50</v>
      </c>
      <c r="H204" s="748" t="s">
        <v>51</v>
      </c>
      <c r="I204" s="748" t="s">
        <v>61</v>
      </c>
      <c r="J204" s="770" t="s">
        <v>372</v>
      </c>
      <c r="K204" s="748" t="s">
        <v>373</v>
      </c>
      <c r="L204" s="748" t="s">
        <v>374</v>
      </c>
      <c r="M204" s="638">
        <v>2</v>
      </c>
      <c r="N204" s="638">
        <v>2</v>
      </c>
      <c r="O204" s="748" t="s">
        <v>375</v>
      </c>
      <c r="P204" s="748" t="s">
        <v>376</v>
      </c>
      <c r="Q204" s="804" t="s">
        <v>377</v>
      </c>
      <c r="R204" s="37"/>
      <c r="S204" s="822"/>
      <c r="T204" s="53"/>
      <c r="U204" s="53"/>
      <c r="V204" s="53"/>
      <c r="W204" s="54"/>
      <c r="X204" s="55"/>
      <c r="Y204" s="56"/>
      <c r="Z204" s="36"/>
      <c r="AA204" s="36"/>
      <c r="AB204" s="57"/>
      <c r="AC204" s="55"/>
      <c r="AD204" s="58"/>
      <c r="AE204" s="58"/>
      <c r="AF204" s="637"/>
      <c r="AG204" s="2"/>
    </row>
    <row r="205" spans="1:33" ht="25.5" customHeight="1">
      <c r="A205" s="641"/>
      <c r="B205" s="649"/>
      <c r="C205" s="761"/>
      <c r="D205" s="744"/>
      <c r="E205" s="744"/>
      <c r="F205" s="744"/>
      <c r="G205" s="744"/>
      <c r="H205" s="744"/>
      <c r="I205" s="744"/>
      <c r="J205" s="771"/>
      <c r="K205" s="744"/>
      <c r="L205" s="744"/>
      <c r="M205" s="631"/>
      <c r="N205" s="631"/>
      <c r="O205" s="744"/>
      <c r="P205" s="744"/>
      <c r="Q205" s="802"/>
      <c r="R205" s="25"/>
      <c r="S205" s="818"/>
      <c r="T205" s="26"/>
      <c r="U205" s="26"/>
      <c r="V205" s="26"/>
      <c r="W205" s="27"/>
      <c r="X205" s="28"/>
      <c r="Y205" s="29"/>
      <c r="Z205" s="29"/>
      <c r="AA205" s="29"/>
      <c r="AB205" s="30"/>
      <c r="AC205" s="28"/>
      <c r="AD205" s="31"/>
      <c r="AE205" s="31"/>
      <c r="AF205" s="634"/>
      <c r="AG205" s="2"/>
    </row>
    <row r="206" spans="1:33" ht="25.5" customHeight="1">
      <c r="A206" s="641"/>
      <c r="B206" s="649"/>
      <c r="C206" s="761"/>
      <c r="D206" s="744"/>
      <c r="E206" s="744"/>
      <c r="F206" s="744"/>
      <c r="G206" s="744"/>
      <c r="H206" s="744"/>
      <c r="I206" s="744"/>
      <c r="J206" s="771"/>
      <c r="K206" s="744"/>
      <c r="L206" s="744"/>
      <c r="M206" s="631"/>
      <c r="N206" s="631"/>
      <c r="O206" s="744"/>
      <c r="P206" s="744"/>
      <c r="Q206" s="802"/>
      <c r="R206" s="25"/>
      <c r="S206" s="818"/>
      <c r="T206" s="26"/>
      <c r="U206" s="26"/>
      <c r="V206" s="26"/>
      <c r="W206" s="27"/>
      <c r="X206" s="28"/>
      <c r="Y206" s="29"/>
      <c r="Z206" s="29"/>
      <c r="AA206" s="29"/>
      <c r="AB206" s="30"/>
      <c r="AC206" s="28"/>
      <c r="AD206" s="31"/>
      <c r="AE206" s="31"/>
      <c r="AF206" s="634"/>
      <c r="AG206" s="2"/>
    </row>
    <row r="207" spans="1:33" ht="25.5" customHeight="1">
      <c r="A207" s="641"/>
      <c r="B207" s="649"/>
      <c r="C207" s="761"/>
      <c r="D207" s="744"/>
      <c r="E207" s="744"/>
      <c r="F207" s="744"/>
      <c r="G207" s="744"/>
      <c r="H207" s="744"/>
      <c r="I207" s="744"/>
      <c r="J207" s="771"/>
      <c r="K207" s="744"/>
      <c r="L207" s="744"/>
      <c r="M207" s="631"/>
      <c r="N207" s="631"/>
      <c r="O207" s="744"/>
      <c r="P207" s="744"/>
      <c r="Q207" s="802"/>
      <c r="R207" s="25"/>
      <c r="S207" s="818"/>
      <c r="T207" s="26"/>
      <c r="U207" s="26"/>
      <c r="V207" s="26"/>
      <c r="W207" s="27"/>
      <c r="X207" s="28"/>
      <c r="Y207" s="29"/>
      <c r="Z207" s="29"/>
      <c r="AA207" s="29"/>
      <c r="AB207" s="30"/>
      <c r="AC207" s="28"/>
      <c r="AD207" s="31"/>
      <c r="AE207" s="31"/>
      <c r="AF207" s="634"/>
      <c r="AG207" s="2"/>
    </row>
    <row r="208" spans="1:33" ht="25.5" customHeight="1">
      <c r="A208" s="641"/>
      <c r="B208" s="649"/>
      <c r="C208" s="763"/>
      <c r="D208" s="746"/>
      <c r="E208" s="746"/>
      <c r="F208" s="746"/>
      <c r="G208" s="746"/>
      <c r="H208" s="746"/>
      <c r="I208" s="746"/>
      <c r="J208" s="772"/>
      <c r="K208" s="746"/>
      <c r="L208" s="746"/>
      <c r="M208" s="632"/>
      <c r="N208" s="632"/>
      <c r="O208" s="746"/>
      <c r="P208" s="746"/>
      <c r="Q208" s="803"/>
      <c r="R208" s="38"/>
      <c r="S208" s="820"/>
      <c r="T208" s="39"/>
      <c r="U208" s="39"/>
      <c r="V208" s="39"/>
      <c r="W208" s="40"/>
      <c r="X208" s="41"/>
      <c r="Y208" s="42"/>
      <c r="Z208" s="42"/>
      <c r="AA208" s="42"/>
      <c r="AB208" s="43"/>
      <c r="AC208" s="41"/>
      <c r="AD208" s="44"/>
      <c r="AE208" s="44"/>
      <c r="AF208" s="635"/>
      <c r="AG208" s="2"/>
    </row>
    <row r="209" spans="1:33" ht="25.5" customHeight="1">
      <c r="A209" s="641"/>
      <c r="B209" s="649"/>
      <c r="C209" s="758" t="s">
        <v>46</v>
      </c>
      <c r="D209" s="748" t="s">
        <v>47</v>
      </c>
      <c r="E209" s="748" t="s">
        <v>48</v>
      </c>
      <c r="F209" s="748" t="s">
        <v>371</v>
      </c>
      <c r="G209" s="749" t="s">
        <v>50</v>
      </c>
      <c r="H209" s="748" t="s">
        <v>51</v>
      </c>
      <c r="I209" s="748" t="s">
        <v>61</v>
      </c>
      <c r="J209" s="770" t="s">
        <v>378</v>
      </c>
      <c r="K209" s="748" t="s">
        <v>379</v>
      </c>
      <c r="L209" s="748" t="s">
        <v>380</v>
      </c>
      <c r="M209" s="638">
        <v>30</v>
      </c>
      <c r="N209" s="638">
        <v>20</v>
      </c>
      <c r="O209" s="748" t="s">
        <v>381</v>
      </c>
      <c r="P209" s="748" t="s">
        <v>382</v>
      </c>
      <c r="Q209" s="804" t="s">
        <v>383</v>
      </c>
      <c r="R209" s="59"/>
      <c r="S209" s="823"/>
      <c r="T209" s="49"/>
      <c r="U209" s="49"/>
      <c r="V209" s="49"/>
      <c r="W209" s="34"/>
      <c r="X209" s="35"/>
      <c r="Y209" s="36"/>
      <c r="Z209" s="36"/>
      <c r="AA209" s="36"/>
      <c r="AB209" s="50"/>
      <c r="AC209" s="35"/>
      <c r="AD209" s="60"/>
      <c r="AE209" s="60"/>
      <c r="AF209" s="637"/>
      <c r="AG209" s="2"/>
    </row>
    <row r="210" spans="1:33" ht="25.5" customHeight="1">
      <c r="A210" s="650"/>
      <c r="B210" s="651"/>
      <c r="C210" s="761"/>
      <c r="D210" s="744"/>
      <c r="E210" s="744"/>
      <c r="F210" s="744"/>
      <c r="G210" s="744"/>
      <c r="H210" s="744"/>
      <c r="I210" s="744"/>
      <c r="J210" s="771"/>
      <c r="K210" s="744"/>
      <c r="L210" s="744"/>
      <c r="M210" s="631"/>
      <c r="N210" s="631"/>
      <c r="O210" s="744"/>
      <c r="P210" s="744"/>
      <c r="Q210" s="802"/>
      <c r="R210" s="32"/>
      <c r="S210" s="818"/>
      <c r="T210" s="26"/>
      <c r="U210" s="26"/>
      <c r="V210" s="26"/>
      <c r="W210" s="27"/>
      <c r="X210" s="28"/>
      <c r="Y210" s="29"/>
      <c r="Z210" s="29"/>
      <c r="AA210" s="29"/>
      <c r="AB210" s="30"/>
      <c r="AC210" s="28"/>
      <c r="AD210" s="31"/>
      <c r="AE210" s="31"/>
      <c r="AF210" s="634"/>
      <c r="AG210" s="2"/>
    </row>
    <row r="211" spans="1:33" ht="25.5" customHeight="1">
      <c r="A211" s="647" t="s">
        <v>304</v>
      </c>
      <c r="B211" s="648"/>
      <c r="C211" s="761"/>
      <c r="D211" s="744"/>
      <c r="E211" s="744"/>
      <c r="F211" s="744"/>
      <c r="G211" s="744"/>
      <c r="H211" s="744"/>
      <c r="I211" s="744"/>
      <c r="J211" s="771"/>
      <c r="K211" s="744"/>
      <c r="L211" s="744"/>
      <c r="M211" s="631"/>
      <c r="N211" s="631"/>
      <c r="O211" s="744"/>
      <c r="P211" s="744"/>
      <c r="Q211" s="802"/>
      <c r="R211" s="25"/>
      <c r="S211" s="818"/>
      <c r="T211" s="26"/>
      <c r="U211" s="26"/>
      <c r="V211" s="26"/>
      <c r="W211" s="27"/>
      <c r="X211" s="28"/>
      <c r="Y211" s="29"/>
      <c r="Z211" s="29"/>
      <c r="AA211" s="29"/>
      <c r="AB211" s="30"/>
      <c r="AC211" s="28"/>
      <c r="AD211" s="31"/>
      <c r="AE211" s="31"/>
      <c r="AF211" s="634"/>
      <c r="AG211" s="2"/>
    </row>
    <row r="212" spans="1:33" ht="25.5" customHeight="1">
      <c r="A212" s="641"/>
      <c r="B212" s="649"/>
      <c r="C212" s="761"/>
      <c r="D212" s="744"/>
      <c r="E212" s="744"/>
      <c r="F212" s="744"/>
      <c r="G212" s="744"/>
      <c r="H212" s="744"/>
      <c r="I212" s="744"/>
      <c r="J212" s="771"/>
      <c r="K212" s="744"/>
      <c r="L212" s="744"/>
      <c r="M212" s="631"/>
      <c r="N212" s="631"/>
      <c r="O212" s="744"/>
      <c r="P212" s="744"/>
      <c r="Q212" s="802"/>
      <c r="R212" s="25"/>
      <c r="S212" s="818"/>
      <c r="T212" s="26"/>
      <c r="U212" s="26"/>
      <c r="V212" s="26"/>
      <c r="W212" s="27"/>
      <c r="X212" s="28"/>
      <c r="Y212" s="29"/>
      <c r="Z212" s="29"/>
      <c r="AA212" s="29"/>
      <c r="AB212" s="30"/>
      <c r="AC212" s="28"/>
      <c r="AD212" s="31"/>
      <c r="AE212" s="31"/>
      <c r="AF212" s="634"/>
      <c r="AG212" s="2"/>
    </row>
    <row r="213" spans="1:33" ht="25.5" customHeight="1">
      <c r="A213" s="641"/>
      <c r="B213" s="649"/>
      <c r="C213" s="763"/>
      <c r="D213" s="746"/>
      <c r="E213" s="746"/>
      <c r="F213" s="746"/>
      <c r="G213" s="746"/>
      <c r="H213" s="746"/>
      <c r="I213" s="746"/>
      <c r="J213" s="772"/>
      <c r="K213" s="746"/>
      <c r="L213" s="746"/>
      <c r="M213" s="632"/>
      <c r="N213" s="632"/>
      <c r="O213" s="746"/>
      <c r="P213" s="746"/>
      <c r="Q213" s="803"/>
      <c r="R213" s="69"/>
      <c r="S213" s="820"/>
      <c r="T213" s="39"/>
      <c r="U213" s="39"/>
      <c r="V213" s="39"/>
      <c r="W213" s="40"/>
      <c r="X213" s="41"/>
      <c r="Y213" s="42"/>
      <c r="Z213" s="42"/>
      <c r="AA213" s="42"/>
      <c r="AB213" s="43"/>
      <c r="AC213" s="41"/>
      <c r="AD213" s="44"/>
      <c r="AE213" s="44"/>
      <c r="AF213" s="635"/>
      <c r="AG213" s="2"/>
    </row>
    <row r="214" spans="1:33" ht="24.75" customHeight="1">
      <c r="A214" s="641"/>
      <c r="B214" s="649"/>
      <c r="C214" s="758" t="s">
        <v>46</v>
      </c>
      <c r="D214" s="748" t="s">
        <v>47</v>
      </c>
      <c r="E214" s="748" t="s">
        <v>59</v>
      </c>
      <c r="F214" s="748" t="s">
        <v>185</v>
      </c>
      <c r="G214" s="749" t="s">
        <v>50</v>
      </c>
      <c r="H214" s="748" t="s">
        <v>51</v>
      </c>
      <c r="I214" s="748" t="s">
        <v>61</v>
      </c>
      <c r="J214" s="766" t="s">
        <v>384</v>
      </c>
      <c r="K214" s="748" t="s">
        <v>385</v>
      </c>
      <c r="L214" s="748" t="s">
        <v>386</v>
      </c>
      <c r="M214" s="638">
        <v>1</v>
      </c>
      <c r="N214" s="638">
        <v>3</v>
      </c>
      <c r="O214" s="748" t="s">
        <v>387</v>
      </c>
      <c r="P214" s="748" t="s">
        <v>388</v>
      </c>
      <c r="Q214" s="804" t="s">
        <v>389</v>
      </c>
      <c r="R214" s="59"/>
      <c r="S214" s="823"/>
      <c r="T214" s="49"/>
      <c r="U214" s="49"/>
      <c r="V214" s="49"/>
      <c r="W214" s="34"/>
      <c r="X214" s="35"/>
      <c r="Y214" s="36"/>
      <c r="Z214" s="36"/>
      <c r="AA214" s="36"/>
      <c r="AB214" s="50"/>
      <c r="AC214" s="35"/>
      <c r="AD214" s="60"/>
      <c r="AE214" s="60"/>
      <c r="AF214" s="637"/>
      <c r="AG214" s="2"/>
    </row>
    <row r="215" spans="1:33" ht="24.75" customHeight="1">
      <c r="A215" s="641"/>
      <c r="B215" s="649"/>
      <c r="C215" s="761"/>
      <c r="D215" s="744"/>
      <c r="E215" s="744"/>
      <c r="F215" s="744"/>
      <c r="G215" s="744"/>
      <c r="H215" s="744"/>
      <c r="I215" s="744"/>
      <c r="J215" s="761"/>
      <c r="K215" s="744"/>
      <c r="L215" s="744"/>
      <c r="M215" s="631"/>
      <c r="N215" s="631"/>
      <c r="O215" s="744"/>
      <c r="P215" s="744"/>
      <c r="Q215" s="802"/>
      <c r="R215" s="32"/>
      <c r="S215" s="818"/>
      <c r="T215" s="26"/>
      <c r="U215" s="26"/>
      <c r="V215" s="26"/>
      <c r="W215" s="27"/>
      <c r="X215" s="28"/>
      <c r="Y215" s="29"/>
      <c r="Z215" s="29"/>
      <c r="AA215" s="29"/>
      <c r="AB215" s="30"/>
      <c r="AC215" s="28"/>
      <c r="AD215" s="31"/>
      <c r="AE215" s="31"/>
      <c r="AF215" s="634"/>
      <c r="AG215" s="2"/>
    </row>
    <row r="216" spans="1:33" ht="24.75" customHeight="1">
      <c r="A216" s="641"/>
      <c r="B216" s="649"/>
      <c r="C216" s="761"/>
      <c r="D216" s="744"/>
      <c r="E216" s="744"/>
      <c r="F216" s="744"/>
      <c r="G216" s="744"/>
      <c r="H216" s="744"/>
      <c r="I216" s="744"/>
      <c r="J216" s="761"/>
      <c r="K216" s="744"/>
      <c r="L216" s="744"/>
      <c r="M216" s="631"/>
      <c r="N216" s="631"/>
      <c r="O216" s="744"/>
      <c r="P216" s="744"/>
      <c r="Q216" s="802"/>
      <c r="R216" s="25"/>
      <c r="S216" s="818"/>
      <c r="T216" s="26"/>
      <c r="U216" s="26"/>
      <c r="V216" s="26"/>
      <c r="W216" s="27"/>
      <c r="X216" s="28"/>
      <c r="Y216" s="29"/>
      <c r="Z216" s="29"/>
      <c r="AA216" s="29"/>
      <c r="AB216" s="30"/>
      <c r="AC216" s="28"/>
      <c r="AD216" s="31"/>
      <c r="AE216" s="31"/>
      <c r="AF216" s="634"/>
      <c r="AG216" s="2"/>
    </row>
    <row r="217" spans="1:33" ht="24.75" customHeight="1">
      <c r="A217" s="641"/>
      <c r="B217" s="649"/>
      <c r="C217" s="761"/>
      <c r="D217" s="744"/>
      <c r="E217" s="744"/>
      <c r="F217" s="744"/>
      <c r="G217" s="744"/>
      <c r="H217" s="744"/>
      <c r="I217" s="744"/>
      <c r="J217" s="761"/>
      <c r="K217" s="744"/>
      <c r="L217" s="744"/>
      <c r="M217" s="631"/>
      <c r="N217" s="631"/>
      <c r="O217" s="744"/>
      <c r="P217" s="744"/>
      <c r="Q217" s="802"/>
      <c r="R217" s="25"/>
      <c r="S217" s="818"/>
      <c r="T217" s="26"/>
      <c r="U217" s="26"/>
      <c r="V217" s="26"/>
      <c r="W217" s="27"/>
      <c r="X217" s="28"/>
      <c r="Y217" s="29"/>
      <c r="Z217" s="29"/>
      <c r="AA217" s="29"/>
      <c r="AB217" s="30"/>
      <c r="AC217" s="28"/>
      <c r="AD217" s="31"/>
      <c r="AE217" s="31"/>
      <c r="AF217" s="634"/>
      <c r="AG217" s="2"/>
    </row>
    <row r="218" spans="1:33" ht="24.75" customHeight="1">
      <c r="A218" s="641"/>
      <c r="B218" s="649"/>
      <c r="C218" s="763"/>
      <c r="D218" s="746"/>
      <c r="E218" s="746"/>
      <c r="F218" s="746"/>
      <c r="G218" s="746"/>
      <c r="H218" s="746"/>
      <c r="I218" s="746"/>
      <c r="J218" s="763"/>
      <c r="K218" s="746"/>
      <c r="L218" s="746"/>
      <c r="M218" s="632"/>
      <c r="N218" s="632"/>
      <c r="O218" s="746"/>
      <c r="P218" s="746"/>
      <c r="Q218" s="803"/>
      <c r="R218" s="69"/>
      <c r="S218" s="820"/>
      <c r="T218" s="39"/>
      <c r="U218" s="39"/>
      <c r="V218" s="39"/>
      <c r="W218" s="40"/>
      <c r="X218" s="41"/>
      <c r="Y218" s="42"/>
      <c r="Z218" s="42"/>
      <c r="AA218" s="42"/>
      <c r="AB218" s="43"/>
      <c r="AC218" s="41"/>
      <c r="AD218" s="44"/>
      <c r="AE218" s="44"/>
      <c r="AF218" s="635"/>
      <c r="AG218" s="2"/>
    </row>
    <row r="219" spans="1:33" ht="25.5" customHeight="1">
      <c r="A219" s="641"/>
      <c r="B219" s="649"/>
      <c r="C219" s="758" t="s">
        <v>46</v>
      </c>
      <c r="D219" s="748" t="s">
        <v>47</v>
      </c>
      <c r="E219" s="748" t="s">
        <v>48</v>
      </c>
      <c r="F219" s="748" t="s">
        <v>371</v>
      </c>
      <c r="G219" s="749" t="s">
        <v>50</v>
      </c>
      <c r="H219" s="748" t="s">
        <v>51</v>
      </c>
      <c r="I219" s="748" t="s">
        <v>61</v>
      </c>
      <c r="J219" s="748" t="s">
        <v>390</v>
      </c>
      <c r="K219" s="748" t="s">
        <v>282</v>
      </c>
      <c r="L219" s="748" t="s">
        <v>391</v>
      </c>
      <c r="M219" s="638">
        <v>3</v>
      </c>
      <c r="N219" s="638">
        <v>3</v>
      </c>
      <c r="O219" s="748" t="s">
        <v>392</v>
      </c>
      <c r="P219" s="748" t="s">
        <v>393</v>
      </c>
      <c r="Q219" s="804" t="s">
        <v>383</v>
      </c>
      <c r="R219" s="59"/>
      <c r="S219" s="827"/>
      <c r="T219" s="68"/>
      <c r="U219" s="68"/>
      <c r="V219" s="68"/>
      <c r="W219" s="54"/>
      <c r="X219" s="55"/>
      <c r="Y219" s="56"/>
      <c r="Z219" s="56"/>
      <c r="AA219" s="56"/>
      <c r="AB219" s="57"/>
      <c r="AC219" s="55"/>
      <c r="AD219" s="58"/>
      <c r="AE219" s="58"/>
      <c r="AF219" s="637"/>
      <c r="AG219" s="2"/>
    </row>
    <row r="220" spans="1:33" ht="25.5" customHeight="1">
      <c r="A220" s="641"/>
      <c r="B220" s="649"/>
      <c r="C220" s="761"/>
      <c r="D220" s="744"/>
      <c r="E220" s="744"/>
      <c r="F220" s="744"/>
      <c r="G220" s="744"/>
      <c r="H220" s="744"/>
      <c r="I220" s="744"/>
      <c r="J220" s="744"/>
      <c r="K220" s="744"/>
      <c r="L220" s="744"/>
      <c r="M220" s="631"/>
      <c r="N220" s="631"/>
      <c r="O220" s="744"/>
      <c r="P220" s="744"/>
      <c r="Q220" s="802"/>
      <c r="R220" s="32"/>
      <c r="S220" s="818"/>
      <c r="T220" s="26"/>
      <c r="U220" s="26"/>
      <c r="V220" s="26"/>
      <c r="W220" s="27"/>
      <c r="X220" s="28"/>
      <c r="Y220" s="29"/>
      <c r="Z220" s="29"/>
      <c r="AA220" s="29"/>
      <c r="AB220" s="30"/>
      <c r="AC220" s="28"/>
      <c r="AD220" s="31"/>
      <c r="AE220" s="31"/>
      <c r="AF220" s="634"/>
      <c r="AG220" s="2"/>
    </row>
    <row r="221" spans="1:33" ht="25.5" customHeight="1">
      <c r="A221" s="641"/>
      <c r="B221" s="649"/>
      <c r="C221" s="761"/>
      <c r="D221" s="744"/>
      <c r="E221" s="744"/>
      <c r="F221" s="744"/>
      <c r="G221" s="744"/>
      <c r="H221" s="744"/>
      <c r="I221" s="744"/>
      <c r="J221" s="744"/>
      <c r="K221" s="744"/>
      <c r="L221" s="744"/>
      <c r="M221" s="631"/>
      <c r="N221" s="631"/>
      <c r="O221" s="744"/>
      <c r="P221" s="744"/>
      <c r="Q221" s="802"/>
      <c r="R221" s="25"/>
      <c r="S221" s="818"/>
      <c r="T221" s="26"/>
      <c r="U221" s="26"/>
      <c r="V221" s="26"/>
      <c r="W221" s="27"/>
      <c r="X221" s="28"/>
      <c r="Y221" s="29"/>
      <c r="Z221" s="29"/>
      <c r="AA221" s="29"/>
      <c r="AB221" s="30"/>
      <c r="AC221" s="28"/>
      <c r="AD221" s="31"/>
      <c r="AE221" s="31"/>
      <c r="AF221" s="634"/>
      <c r="AG221" s="2"/>
    </row>
    <row r="222" spans="1:33" ht="25.5" customHeight="1">
      <c r="A222" s="641"/>
      <c r="B222" s="649"/>
      <c r="C222" s="761"/>
      <c r="D222" s="744"/>
      <c r="E222" s="744"/>
      <c r="F222" s="744"/>
      <c r="G222" s="744"/>
      <c r="H222" s="744"/>
      <c r="I222" s="744"/>
      <c r="J222" s="744"/>
      <c r="K222" s="744"/>
      <c r="L222" s="744"/>
      <c r="M222" s="631"/>
      <c r="N222" s="631"/>
      <c r="O222" s="744"/>
      <c r="P222" s="744"/>
      <c r="Q222" s="802"/>
      <c r="R222" s="25"/>
      <c r="S222" s="818"/>
      <c r="T222" s="26"/>
      <c r="U222" s="26"/>
      <c r="V222" s="26"/>
      <c r="W222" s="27"/>
      <c r="X222" s="28"/>
      <c r="Y222" s="29"/>
      <c r="Z222" s="29"/>
      <c r="AA222" s="29"/>
      <c r="AB222" s="30"/>
      <c r="AC222" s="28"/>
      <c r="AD222" s="31"/>
      <c r="AE222" s="31"/>
      <c r="AF222" s="634"/>
      <c r="AG222" s="2"/>
    </row>
    <row r="223" spans="1:33" ht="25.5" customHeight="1">
      <c r="A223" s="714"/>
      <c r="B223" s="715"/>
      <c r="C223" s="763"/>
      <c r="D223" s="746"/>
      <c r="E223" s="746"/>
      <c r="F223" s="746"/>
      <c r="G223" s="746"/>
      <c r="H223" s="746"/>
      <c r="I223" s="746"/>
      <c r="J223" s="746"/>
      <c r="K223" s="746"/>
      <c r="L223" s="746"/>
      <c r="M223" s="632"/>
      <c r="N223" s="632"/>
      <c r="O223" s="746"/>
      <c r="P223" s="746"/>
      <c r="Q223" s="803"/>
      <c r="R223" s="38"/>
      <c r="S223" s="820"/>
      <c r="T223" s="39"/>
      <c r="U223" s="39"/>
      <c r="V223" s="39"/>
      <c r="W223" s="40"/>
      <c r="X223" s="41"/>
      <c r="Y223" s="42"/>
      <c r="Z223" s="42"/>
      <c r="AA223" s="42"/>
      <c r="AB223" s="43"/>
      <c r="AC223" s="41"/>
      <c r="AD223" s="44"/>
      <c r="AE223" s="44"/>
      <c r="AF223" s="635"/>
      <c r="AG223" s="2"/>
    </row>
    <row r="224" spans="1:33" ht="22.5" customHeight="1">
      <c r="A224" s="79"/>
      <c r="B224" s="80"/>
      <c r="C224" s="751"/>
      <c r="D224" s="751"/>
      <c r="E224" s="751"/>
      <c r="F224" s="751"/>
      <c r="G224" s="751"/>
      <c r="H224" s="751"/>
      <c r="I224" s="751"/>
      <c r="J224" s="751"/>
      <c r="K224" s="751"/>
      <c r="L224" s="751"/>
      <c r="M224" s="81"/>
      <c r="N224" s="81"/>
      <c r="O224" s="751"/>
      <c r="P224" s="751"/>
      <c r="Q224" s="751"/>
      <c r="R224" s="656" t="s">
        <v>394</v>
      </c>
      <c r="S224" s="657"/>
      <c r="T224" s="657"/>
      <c r="U224" s="657"/>
      <c r="V224" s="657"/>
      <c r="W224" s="657"/>
      <c r="X224" s="657"/>
      <c r="Y224" s="657"/>
      <c r="Z224" s="658"/>
      <c r="AA224" s="82" t="s">
        <v>201</v>
      </c>
      <c r="AB224" s="83">
        <f>SUM(AB160:AB223)</f>
        <v>138635.39640000003</v>
      </c>
      <c r="AC224" s="659"/>
      <c r="AD224" s="657"/>
      <c r="AE224" s="657"/>
      <c r="AF224" s="660"/>
      <c r="AG224" s="84"/>
    </row>
    <row r="225" spans="1:33" ht="49.5" customHeight="1">
      <c r="A225" s="652" t="s">
        <v>395</v>
      </c>
      <c r="B225" s="716"/>
      <c r="C225" s="767" t="s">
        <v>46</v>
      </c>
      <c r="D225" s="750" t="s">
        <v>47</v>
      </c>
      <c r="E225" s="750" t="s">
        <v>59</v>
      </c>
      <c r="F225" s="750" t="s">
        <v>185</v>
      </c>
      <c r="G225" s="768" t="s">
        <v>50</v>
      </c>
      <c r="H225" s="750" t="s">
        <v>51</v>
      </c>
      <c r="I225" s="750" t="s">
        <v>61</v>
      </c>
      <c r="J225" s="752" t="s">
        <v>396</v>
      </c>
      <c r="K225" s="748" t="s">
        <v>397</v>
      </c>
      <c r="L225" s="750" t="s">
        <v>398</v>
      </c>
      <c r="M225" s="705">
        <v>70</v>
      </c>
      <c r="N225" s="705">
        <v>70</v>
      </c>
      <c r="O225" s="750" t="s">
        <v>399</v>
      </c>
      <c r="P225" s="750" t="s">
        <v>400</v>
      </c>
      <c r="Q225" s="805" t="s">
        <v>401</v>
      </c>
      <c r="R225" s="37" t="s">
        <v>140</v>
      </c>
      <c r="S225" s="884" t="s">
        <v>402</v>
      </c>
      <c r="T225" s="885" t="s">
        <v>70</v>
      </c>
      <c r="U225" s="886" t="s">
        <v>71</v>
      </c>
      <c r="V225" s="887" t="s">
        <v>72</v>
      </c>
      <c r="W225" s="888"/>
      <c r="X225" s="35"/>
      <c r="Y225" s="36"/>
      <c r="Z225" s="36"/>
      <c r="AA225" s="36"/>
      <c r="AB225" s="50">
        <f>SUM(AA226)</f>
        <v>7.3472</v>
      </c>
      <c r="AC225" s="35"/>
      <c r="AD225" s="60"/>
      <c r="AE225" s="60"/>
      <c r="AF225" s="636"/>
      <c r="AG225" s="2"/>
    </row>
    <row r="226" spans="1:33" ht="49.5" customHeight="1">
      <c r="A226" s="641"/>
      <c r="B226" s="649"/>
      <c r="C226" s="761"/>
      <c r="D226" s="744"/>
      <c r="E226" s="744"/>
      <c r="F226" s="744"/>
      <c r="G226" s="744"/>
      <c r="H226" s="744"/>
      <c r="I226" s="744"/>
      <c r="J226" s="754"/>
      <c r="K226" s="744"/>
      <c r="L226" s="744"/>
      <c r="M226" s="631"/>
      <c r="N226" s="631"/>
      <c r="O226" s="744"/>
      <c r="P226" s="744"/>
      <c r="Q226" s="802"/>
      <c r="R226" s="166"/>
      <c r="S226" s="892" t="s">
        <v>403</v>
      </c>
      <c r="T226" s="893"/>
      <c r="U226" s="893"/>
      <c r="V226" s="893"/>
      <c r="W226" s="894">
        <v>4</v>
      </c>
      <c r="X226" s="882" t="s">
        <v>246</v>
      </c>
      <c r="Y226" s="29">
        <v>1.64</v>
      </c>
      <c r="Z226" s="29">
        <f>+W226*Y226</f>
        <v>6.56</v>
      </c>
      <c r="AA226" s="29">
        <f>+Z226*1.12</f>
        <v>7.3472</v>
      </c>
      <c r="AB226" s="30"/>
      <c r="AC226" s="28"/>
      <c r="AD226" s="31"/>
      <c r="AE226" s="31" t="s">
        <v>75</v>
      </c>
      <c r="AF226" s="634"/>
      <c r="AG226" s="2"/>
    </row>
    <row r="227" spans="1:33" ht="49.5" customHeight="1">
      <c r="A227" s="641"/>
      <c r="B227" s="649"/>
      <c r="C227" s="761"/>
      <c r="D227" s="744"/>
      <c r="E227" s="744"/>
      <c r="F227" s="744"/>
      <c r="G227" s="744"/>
      <c r="H227" s="744"/>
      <c r="I227" s="744"/>
      <c r="J227" s="754"/>
      <c r="K227" s="744"/>
      <c r="L227" s="744"/>
      <c r="M227" s="631"/>
      <c r="N227" s="631"/>
      <c r="O227" s="744"/>
      <c r="P227" s="744"/>
      <c r="Q227" s="802"/>
      <c r="R227" s="163" t="s">
        <v>321</v>
      </c>
      <c r="S227" s="895" t="s">
        <v>404</v>
      </c>
      <c r="T227" s="896" t="s">
        <v>70</v>
      </c>
      <c r="U227" s="897" t="s">
        <v>71</v>
      </c>
      <c r="V227" s="896" t="s">
        <v>72</v>
      </c>
      <c r="W227" s="894"/>
      <c r="X227" s="883"/>
      <c r="Y227" s="36"/>
      <c r="Z227" s="29"/>
      <c r="AA227" s="29"/>
      <c r="AB227" s="30">
        <f>AA228</f>
        <v>160</v>
      </c>
      <c r="AC227" s="28"/>
      <c r="AD227" s="31"/>
      <c r="AE227" s="31"/>
      <c r="AF227" s="634"/>
      <c r="AG227" s="2"/>
    </row>
    <row r="228" spans="1:33" ht="49.5" customHeight="1">
      <c r="A228" s="641"/>
      <c r="B228" s="649"/>
      <c r="C228" s="761"/>
      <c r="D228" s="744"/>
      <c r="E228" s="744"/>
      <c r="F228" s="744"/>
      <c r="G228" s="744"/>
      <c r="H228" s="744"/>
      <c r="I228" s="744"/>
      <c r="J228" s="754"/>
      <c r="K228" s="744"/>
      <c r="L228" s="744"/>
      <c r="M228" s="631"/>
      <c r="N228" s="631"/>
      <c r="O228" s="744"/>
      <c r="P228" s="744"/>
      <c r="Q228" s="802"/>
      <c r="R228" s="163"/>
      <c r="S228" s="892" t="s">
        <v>405</v>
      </c>
      <c r="T228" s="893"/>
      <c r="U228" s="893"/>
      <c r="V228" s="893"/>
      <c r="W228" s="894">
        <v>1</v>
      </c>
      <c r="X228" s="883" t="s">
        <v>74</v>
      </c>
      <c r="Y228" s="36">
        <v>160</v>
      </c>
      <c r="Z228" s="29">
        <f>+W228*Y228</f>
        <v>160</v>
      </c>
      <c r="AA228" s="29">
        <f>Z228</f>
        <v>160</v>
      </c>
      <c r="AB228" s="30"/>
      <c r="AC228" s="28"/>
      <c r="AD228" s="31" t="s">
        <v>75</v>
      </c>
      <c r="AE228" s="112" t="s">
        <v>75</v>
      </c>
      <c r="AF228" s="634"/>
      <c r="AG228" s="2"/>
    </row>
    <row r="229" spans="1:33" ht="49.5" customHeight="1">
      <c r="A229" s="650"/>
      <c r="B229" s="651"/>
      <c r="C229" s="763"/>
      <c r="D229" s="746"/>
      <c r="E229" s="746"/>
      <c r="F229" s="746"/>
      <c r="G229" s="746"/>
      <c r="H229" s="746"/>
      <c r="I229" s="746"/>
      <c r="J229" s="756"/>
      <c r="K229" s="746"/>
      <c r="L229" s="746"/>
      <c r="M229" s="632"/>
      <c r="N229" s="632"/>
      <c r="O229" s="746"/>
      <c r="P229" s="746"/>
      <c r="Q229" s="803"/>
      <c r="R229" s="38"/>
      <c r="S229" s="889"/>
      <c r="T229" s="890"/>
      <c r="U229" s="890"/>
      <c r="V229" s="890"/>
      <c r="W229" s="891"/>
      <c r="X229" s="41"/>
      <c r="Y229" s="42"/>
      <c r="Z229" s="42"/>
      <c r="AA229" s="42"/>
      <c r="AB229" s="43"/>
      <c r="AC229" s="41"/>
      <c r="AD229" s="44"/>
      <c r="AE229" s="44"/>
      <c r="AF229" s="635"/>
      <c r="AG229" s="2"/>
    </row>
    <row r="230" spans="1:33" ht="50.25" customHeight="1">
      <c r="A230" s="647" t="s">
        <v>395</v>
      </c>
      <c r="B230" s="648"/>
      <c r="C230" s="773" t="s">
        <v>46</v>
      </c>
      <c r="D230" s="750" t="s">
        <v>47</v>
      </c>
      <c r="E230" s="750" t="s">
        <v>48</v>
      </c>
      <c r="F230" s="750" t="s">
        <v>338</v>
      </c>
      <c r="G230" s="768" t="s">
        <v>50</v>
      </c>
      <c r="H230" s="750" t="s">
        <v>51</v>
      </c>
      <c r="I230" s="750" t="s">
        <v>52</v>
      </c>
      <c r="J230" s="774" t="s">
        <v>406</v>
      </c>
      <c r="K230" s="748" t="s">
        <v>407</v>
      </c>
      <c r="L230" s="750" t="s">
        <v>408</v>
      </c>
      <c r="M230" s="698">
        <v>8</v>
      </c>
      <c r="N230" s="698">
        <v>8</v>
      </c>
      <c r="O230" s="750" t="s">
        <v>409</v>
      </c>
      <c r="P230" s="750" t="s">
        <v>410</v>
      </c>
      <c r="Q230" s="805" t="s">
        <v>411</v>
      </c>
      <c r="R230" s="37" t="s">
        <v>412</v>
      </c>
      <c r="S230" s="821" t="s">
        <v>413</v>
      </c>
      <c r="T230" s="100" t="s">
        <v>70</v>
      </c>
      <c r="U230" s="67" t="s">
        <v>71</v>
      </c>
      <c r="V230" s="68" t="s">
        <v>72</v>
      </c>
      <c r="W230" s="34"/>
      <c r="X230" s="35"/>
      <c r="Y230" s="36"/>
      <c r="Z230" s="36"/>
      <c r="AA230" s="36"/>
      <c r="AB230" s="50">
        <f>SUM(AA231:AA234)</f>
        <v>236.54400000000004</v>
      </c>
      <c r="AC230" s="35"/>
      <c r="AD230" s="35"/>
      <c r="AE230" s="35"/>
      <c r="AF230" s="636"/>
      <c r="AG230" s="2"/>
    </row>
    <row r="231" spans="1:33" ht="50.25" customHeight="1">
      <c r="A231" s="641"/>
      <c r="B231" s="649"/>
      <c r="C231" s="743"/>
      <c r="D231" s="744"/>
      <c r="E231" s="744"/>
      <c r="F231" s="744"/>
      <c r="G231" s="744"/>
      <c r="H231" s="744"/>
      <c r="I231" s="744"/>
      <c r="J231" s="754"/>
      <c r="K231" s="744"/>
      <c r="L231" s="744"/>
      <c r="M231" s="631"/>
      <c r="N231" s="631"/>
      <c r="O231" s="744"/>
      <c r="P231" s="744"/>
      <c r="Q231" s="802"/>
      <c r="R231" s="25"/>
      <c r="S231" s="818" t="s">
        <v>414</v>
      </c>
      <c r="T231" s="26"/>
      <c r="U231" s="26"/>
      <c r="V231" s="26"/>
      <c r="W231" s="27">
        <v>10</v>
      </c>
      <c r="X231" s="28" t="s">
        <v>246</v>
      </c>
      <c r="Y231" s="29">
        <v>5.28</v>
      </c>
      <c r="Z231" s="29">
        <f t="shared" ref="Z231:Z234" si="18">+W231*Y231</f>
        <v>52.800000000000004</v>
      </c>
      <c r="AA231" s="29">
        <f t="shared" ref="AA231:AA234" si="19">+Z231*1.12</f>
        <v>59.13600000000001</v>
      </c>
      <c r="AB231" s="30"/>
      <c r="AC231" s="28"/>
      <c r="AD231" s="28"/>
      <c r="AE231" s="28" t="s">
        <v>75</v>
      </c>
      <c r="AF231" s="634"/>
      <c r="AG231" s="2"/>
    </row>
    <row r="232" spans="1:33" ht="50.25" customHeight="1">
      <c r="A232" s="641"/>
      <c r="B232" s="649"/>
      <c r="C232" s="743"/>
      <c r="D232" s="744"/>
      <c r="E232" s="744"/>
      <c r="F232" s="744"/>
      <c r="G232" s="744"/>
      <c r="H232" s="744"/>
      <c r="I232" s="744"/>
      <c r="J232" s="754"/>
      <c r="K232" s="744"/>
      <c r="L232" s="744"/>
      <c r="M232" s="631"/>
      <c r="N232" s="631"/>
      <c r="O232" s="744"/>
      <c r="P232" s="744"/>
      <c r="Q232" s="802"/>
      <c r="R232" s="25"/>
      <c r="S232" s="818" t="s">
        <v>415</v>
      </c>
      <c r="T232" s="26"/>
      <c r="U232" s="26"/>
      <c r="V232" s="26"/>
      <c r="W232" s="27">
        <v>10</v>
      </c>
      <c r="X232" s="28" t="s">
        <v>246</v>
      </c>
      <c r="Y232" s="29">
        <v>5.28</v>
      </c>
      <c r="Z232" s="29">
        <f t="shared" si="18"/>
        <v>52.800000000000004</v>
      </c>
      <c r="AA232" s="29">
        <f t="shared" si="19"/>
        <v>59.13600000000001</v>
      </c>
      <c r="AB232" s="30"/>
      <c r="AC232" s="28"/>
      <c r="AD232" s="28"/>
      <c r="AE232" s="28" t="s">
        <v>75</v>
      </c>
      <c r="AF232" s="634"/>
      <c r="AG232" s="2"/>
    </row>
    <row r="233" spans="1:33" ht="50.25" customHeight="1">
      <c r="A233" s="641"/>
      <c r="B233" s="649"/>
      <c r="C233" s="743"/>
      <c r="D233" s="744"/>
      <c r="E233" s="744"/>
      <c r="F233" s="744"/>
      <c r="G233" s="744"/>
      <c r="H233" s="744"/>
      <c r="I233" s="744"/>
      <c r="J233" s="754"/>
      <c r="K233" s="744"/>
      <c r="L233" s="744"/>
      <c r="M233" s="631"/>
      <c r="N233" s="631"/>
      <c r="O233" s="744"/>
      <c r="P233" s="744"/>
      <c r="Q233" s="802"/>
      <c r="R233" s="25"/>
      <c r="S233" s="818" t="s">
        <v>416</v>
      </c>
      <c r="T233" s="26"/>
      <c r="U233" s="26"/>
      <c r="V233" s="26"/>
      <c r="W233" s="27">
        <v>10</v>
      </c>
      <c r="X233" s="28" t="s">
        <v>246</v>
      </c>
      <c r="Y233" s="29">
        <v>5.28</v>
      </c>
      <c r="Z233" s="29">
        <f t="shared" si="18"/>
        <v>52.800000000000004</v>
      </c>
      <c r="AA233" s="29">
        <f t="shared" si="19"/>
        <v>59.13600000000001</v>
      </c>
      <c r="AB233" s="30"/>
      <c r="AC233" s="28"/>
      <c r="AD233" s="28"/>
      <c r="AE233" s="28" t="s">
        <v>75</v>
      </c>
      <c r="AF233" s="634"/>
      <c r="AG233" s="2"/>
    </row>
    <row r="234" spans="1:33" ht="50.25" customHeight="1">
      <c r="A234" s="641"/>
      <c r="B234" s="649"/>
      <c r="C234" s="745"/>
      <c r="D234" s="746"/>
      <c r="E234" s="746"/>
      <c r="F234" s="746"/>
      <c r="G234" s="746"/>
      <c r="H234" s="746"/>
      <c r="I234" s="746"/>
      <c r="J234" s="756"/>
      <c r="K234" s="746"/>
      <c r="L234" s="746"/>
      <c r="M234" s="632"/>
      <c r="N234" s="632"/>
      <c r="O234" s="746"/>
      <c r="P234" s="746"/>
      <c r="Q234" s="803"/>
      <c r="R234" s="38"/>
      <c r="S234" s="820" t="s">
        <v>417</v>
      </c>
      <c r="T234" s="39"/>
      <c r="U234" s="39"/>
      <c r="V234" s="39"/>
      <c r="W234" s="40">
        <v>10</v>
      </c>
      <c r="X234" s="41" t="s">
        <v>246</v>
      </c>
      <c r="Y234" s="42">
        <v>5.28</v>
      </c>
      <c r="Z234" s="42">
        <f t="shared" si="18"/>
        <v>52.800000000000004</v>
      </c>
      <c r="AA234" s="42">
        <f t="shared" si="19"/>
        <v>59.13600000000001</v>
      </c>
      <c r="AB234" s="43"/>
      <c r="AC234" s="41"/>
      <c r="AD234" s="41"/>
      <c r="AE234" s="41" t="s">
        <v>75</v>
      </c>
      <c r="AF234" s="635"/>
      <c r="AG234" s="2"/>
    </row>
    <row r="235" spans="1:33" ht="41.25" customHeight="1">
      <c r="A235" s="641"/>
      <c r="B235" s="649"/>
      <c r="C235" s="775" t="s">
        <v>46</v>
      </c>
      <c r="D235" s="748" t="s">
        <v>47</v>
      </c>
      <c r="E235" s="748" t="s">
        <v>48</v>
      </c>
      <c r="F235" s="748" t="s">
        <v>418</v>
      </c>
      <c r="G235" s="749" t="s">
        <v>50</v>
      </c>
      <c r="H235" s="748" t="s">
        <v>133</v>
      </c>
      <c r="I235" s="748" t="s">
        <v>134</v>
      </c>
      <c r="J235" s="766" t="s">
        <v>419</v>
      </c>
      <c r="K235" s="748" t="s">
        <v>420</v>
      </c>
      <c r="L235" s="748" t="s">
        <v>421</v>
      </c>
      <c r="M235" s="718">
        <v>1</v>
      </c>
      <c r="N235" s="718">
        <v>12</v>
      </c>
      <c r="O235" s="748" t="s">
        <v>422</v>
      </c>
      <c r="P235" s="748" t="s">
        <v>423</v>
      </c>
      <c r="Q235" s="804" t="s">
        <v>424</v>
      </c>
      <c r="R235" s="59" t="s">
        <v>425</v>
      </c>
      <c r="S235" s="823" t="s">
        <v>117</v>
      </c>
      <c r="T235" s="97" t="s">
        <v>70</v>
      </c>
      <c r="U235" s="67" t="s">
        <v>71</v>
      </c>
      <c r="V235" s="68" t="s">
        <v>72</v>
      </c>
      <c r="W235" s="34"/>
      <c r="X235" s="35"/>
      <c r="Y235" s="36"/>
      <c r="Z235" s="36"/>
      <c r="AA235" s="36"/>
      <c r="AB235" s="50">
        <f>SUM(AA236:AA239)</f>
        <v>93.39</v>
      </c>
      <c r="AC235" s="35"/>
      <c r="AD235" s="60"/>
      <c r="AE235" s="60"/>
      <c r="AF235" s="637"/>
      <c r="AG235" s="2"/>
    </row>
    <row r="236" spans="1:33" ht="41.25" customHeight="1">
      <c r="A236" s="641"/>
      <c r="B236" s="649"/>
      <c r="C236" s="743"/>
      <c r="D236" s="744"/>
      <c r="E236" s="744"/>
      <c r="F236" s="744"/>
      <c r="G236" s="744"/>
      <c r="H236" s="744"/>
      <c r="I236" s="744"/>
      <c r="J236" s="761"/>
      <c r="K236" s="744"/>
      <c r="L236" s="744"/>
      <c r="M236" s="631"/>
      <c r="N236" s="631"/>
      <c r="O236" s="744"/>
      <c r="P236" s="744"/>
      <c r="Q236" s="802"/>
      <c r="R236" s="32"/>
      <c r="S236" s="818" t="s">
        <v>426</v>
      </c>
      <c r="T236" s="26"/>
      <c r="U236" s="26"/>
      <c r="V236" s="26"/>
      <c r="W236" s="27">
        <v>33</v>
      </c>
      <c r="X236" s="28" t="s">
        <v>246</v>
      </c>
      <c r="Y236" s="29">
        <v>2.83</v>
      </c>
      <c r="Z236" s="29">
        <f>+W236*Y236</f>
        <v>93.39</v>
      </c>
      <c r="AA236" s="29">
        <f>+Z236</f>
        <v>93.39</v>
      </c>
      <c r="AB236" s="30"/>
      <c r="AC236" s="28"/>
      <c r="AD236" s="31"/>
      <c r="AE236" s="31" t="s">
        <v>75</v>
      </c>
      <c r="AF236" s="634"/>
      <c r="AG236" s="2"/>
    </row>
    <row r="237" spans="1:33" ht="41.25" customHeight="1">
      <c r="A237" s="641"/>
      <c r="B237" s="649"/>
      <c r="C237" s="743"/>
      <c r="D237" s="744"/>
      <c r="E237" s="744"/>
      <c r="F237" s="744"/>
      <c r="G237" s="744"/>
      <c r="H237" s="744"/>
      <c r="I237" s="744"/>
      <c r="J237" s="761"/>
      <c r="K237" s="744"/>
      <c r="L237" s="744"/>
      <c r="M237" s="631"/>
      <c r="N237" s="631"/>
      <c r="O237" s="744"/>
      <c r="P237" s="744"/>
      <c r="Q237" s="802"/>
      <c r="R237" s="25"/>
      <c r="S237" s="818"/>
      <c r="T237" s="26"/>
      <c r="U237" s="26"/>
      <c r="V237" s="26"/>
      <c r="W237" s="27"/>
      <c r="X237" s="28"/>
      <c r="Y237" s="29"/>
      <c r="Z237" s="29"/>
      <c r="AA237" s="29"/>
      <c r="AB237" s="30"/>
      <c r="AC237" s="28"/>
      <c r="AD237" s="31"/>
      <c r="AE237" s="31"/>
      <c r="AF237" s="634"/>
      <c r="AG237" s="2"/>
    </row>
    <row r="238" spans="1:33" ht="41.25" customHeight="1">
      <c r="A238" s="641"/>
      <c r="B238" s="649"/>
      <c r="C238" s="743"/>
      <c r="D238" s="744"/>
      <c r="E238" s="744"/>
      <c r="F238" s="744"/>
      <c r="G238" s="744"/>
      <c r="H238" s="744"/>
      <c r="I238" s="744"/>
      <c r="J238" s="761"/>
      <c r="K238" s="744"/>
      <c r="L238" s="744"/>
      <c r="M238" s="631"/>
      <c r="N238" s="631"/>
      <c r="O238" s="744"/>
      <c r="P238" s="744"/>
      <c r="Q238" s="802"/>
      <c r="R238" s="25"/>
      <c r="S238" s="818"/>
      <c r="T238" s="26"/>
      <c r="U238" s="26"/>
      <c r="V238" s="26"/>
      <c r="W238" s="27"/>
      <c r="X238" s="28"/>
      <c r="Y238" s="29"/>
      <c r="Z238" s="29"/>
      <c r="AA238" s="29"/>
      <c r="AB238" s="30"/>
      <c r="AC238" s="28"/>
      <c r="AD238" s="31"/>
      <c r="AE238" s="31"/>
      <c r="AF238" s="634"/>
      <c r="AG238" s="2"/>
    </row>
    <row r="239" spans="1:33" ht="41.25" customHeight="1">
      <c r="A239" s="641"/>
      <c r="B239" s="649"/>
      <c r="C239" s="745"/>
      <c r="D239" s="746"/>
      <c r="E239" s="746"/>
      <c r="F239" s="746"/>
      <c r="G239" s="746"/>
      <c r="H239" s="746"/>
      <c r="I239" s="746"/>
      <c r="J239" s="763"/>
      <c r="K239" s="746"/>
      <c r="L239" s="746"/>
      <c r="M239" s="632"/>
      <c r="N239" s="632"/>
      <c r="O239" s="746"/>
      <c r="P239" s="746"/>
      <c r="Q239" s="803"/>
      <c r="R239" s="38"/>
      <c r="S239" s="824"/>
      <c r="T239" s="61"/>
      <c r="U239" s="61"/>
      <c r="V239" s="61"/>
      <c r="W239" s="62"/>
      <c r="X239" s="63"/>
      <c r="Y239" s="64"/>
      <c r="Z239" s="42"/>
      <c r="AA239" s="42"/>
      <c r="AB239" s="65"/>
      <c r="AC239" s="63"/>
      <c r="AD239" s="66"/>
      <c r="AE239" s="66"/>
      <c r="AF239" s="635"/>
      <c r="AG239" s="2"/>
    </row>
    <row r="240" spans="1:33" ht="34.5" customHeight="1">
      <c r="A240" s="641"/>
      <c r="B240" s="649"/>
      <c r="C240" s="747" t="s">
        <v>46</v>
      </c>
      <c r="D240" s="748" t="s">
        <v>47</v>
      </c>
      <c r="E240" s="748" t="s">
        <v>59</v>
      </c>
      <c r="F240" s="748" t="s">
        <v>185</v>
      </c>
      <c r="G240" s="749" t="s">
        <v>50</v>
      </c>
      <c r="H240" s="748" t="s">
        <v>51</v>
      </c>
      <c r="I240" s="748" t="s">
        <v>52</v>
      </c>
      <c r="J240" s="766" t="s">
        <v>427</v>
      </c>
      <c r="K240" s="748" t="s">
        <v>428</v>
      </c>
      <c r="L240" s="748" t="s">
        <v>429</v>
      </c>
      <c r="M240" s="638">
        <v>3</v>
      </c>
      <c r="N240" s="638">
        <v>5</v>
      </c>
      <c r="O240" s="748" t="s">
        <v>430</v>
      </c>
      <c r="P240" s="748" t="s">
        <v>431</v>
      </c>
      <c r="Q240" s="804" t="s">
        <v>432</v>
      </c>
      <c r="R240" s="37" t="s">
        <v>433</v>
      </c>
      <c r="S240" s="822" t="s">
        <v>197</v>
      </c>
      <c r="T240" s="47" t="s">
        <v>70</v>
      </c>
      <c r="U240" s="67" t="s">
        <v>71</v>
      </c>
      <c r="V240" s="68" t="s">
        <v>198</v>
      </c>
      <c r="W240" s="54"/>
      <c r="X240" s="55"/>
      <c r="Y240" s="56"/>
      <c r="Z240" s="36"/>
      <c r="AA240" s="36"/>
      <c r="AB240" s="57">
        <f>SUM(AA241)</f>
        <v>344</v>
      </c>
      <c r="AC240" s="55"/>
      <c r="AD240" s="58"/>
      <c r="AE240" s="58"/>
      <c r="AF240" s="637"/>
      <c r="AG240" s="2"/>
    </row>
    <row r="241" spans="1:33" ht="34.5" customHeight="1">
      <c r="A241" s="641"/>
      <c r="B241" s="649"/>
      <c r="C241" s="743"/>
      <c r="D241" s="744"/>
      <c r="E241" s="744"/>
      <c r="F241" s="744"/>
      <c r="G241" s="744"/>
      <c r="H241" s="744"/>
      <c r="I241" s="744"/>
      <c r="J241" s="761"/>
      <c r="K241" s="744"/>
      <c r="L241" s="744"/>
      <c r="M241" s="631"/>
      <c r="N241" s="631"/>
      <c r="O241" s="744"/>
      <c r="P241" s="744"/>
      <c r="Q241" s="802"/>
      <c r="R241" s="25"/>
      <c r="S241" s="861" t="s">
        <v>434</v>
      </c>
      <c r="T241" s="904"/>
      <c r="U241" s="904"/>
      <c r="V241" s="904"/>
      <c r="W241" s="905">
        <v>1</v>
      </c>
      <c r="X241" s="28" t="s">
        <v>246</v>
      </c>
      <c r="Y241" s="29">
        <v>344</v>
      </c>
      <c r="Z241" s="29">
        <f>+W241*Y241</f>
        <v>344</v>
      </c>
      <c r="AA241" s="29">
        <f>+Z241</f>
        <v>344</v>
      </c>
      <c r="AB241" s="30"/>
      <c r="AC241" s="28"/>
      <c r="AD241" s="31"/>
      <c r="AE241" s="31" t="s">
        <v>75</v>
      </c>
      <c r="AF241" s="634"/>
      <c r="AG241" s="2"/>
    </row>
    <row r="242" spans="1:33" ht="34.5" customHeight="1">
      <c r="A242" s="641"/>
      <c r="B242" s="649"/>
      <c r="C242" s="743"/>
      <c r="D242" s="744"/>
      <c r="E242" s="744"/>
      <c r="F242" s="744"/>
      <c r="G242" s="744"/>
      <c r="H242" s="744"/>
      <c r="I242" s="744"/>
      <c r="J242" s="761"/>
      <c r="K242" s="744"/>
      <c r="L242" s="744"/>
      <c r="M242" s="631"/>
      <c r="N242" s="631"/>
      <c r="O242" s="744"/>
      <c r="P242" s="744"/>
      <c r="Q242" s="802"/>
      <c r="R242" s="898" t="s">
        <v>196</v>
      </c>
      <c r="S242" s="906" t="s">
        <v>197</v>
      </c>
      <c r="T242" s="907" t="s">
        <v>435</v>
      </c>
      <c r="U242" s="908" t="s">
        <v>71</v>
      </c>
      <c r="V242" s="907" t="s">
        <v>198</v>
      </c>
      <c r="W242" s="909"/>
      <c r="X242" s="901"/>
      <c r="Y242" s="133"/>
      <c r="Z242" s="133"/>
      <c r="AA242" s="133"/>
      <c r="AB242" s="134">
        <f>SUM(AA243)</f>
        <v>1443</v>
      </c>
      <c r="AC242" s="35"/>
      <c r="AD242" s="60"/>
      <c r="AE242" s="60"/>
      <c r="AF242" s="634"/>
      <c r="AG242" s="2"/>
    </row>
    <row r="243" spans="1:33" ht="34.5" customHeight="1">
      <c r="A243" s="641"/>
      <c r="B243" s="649"/>
      <c r="C243" s="743"/>
      <c r="D243" s="744"/>
      <c r="E243" s="744"/>
      <c r="F243" s="744"/>
      <c r="G243" s="744"/>
      <c r="H243" s="744"/>
      <c r="I243" s="744"/>
      <c r="J243" s="761"/>
      <c r="K243" s="744"/>
      <c r="L243" s="744"/>
      <c r="M243" s="631"/>
      <c r="N243" s="631"/>
      <c r="O243" s="744"/>
      <c r="P243" s="744"/>
      <c r="Q243" s="802"/>
      <c r="R243" s="166"/>
      <c r="S243" s="910" t="s">
        <v>436</v>
      </c>
      <c r="T243" s="911"/>
      <c r="U243" s="911"/>
      <c r="V243" s="911"/>
      <c r="W243" s="912">
        <v>1</v>
      </c>
      <c r="X243" s="902" t="s">
        <v>246</v>
      </c>
      <c r="Y243" s="138">
        <v>1443</v>
      </c>
      <c r="Z243" s="138">
        <f t="shared" ref="Z243:Z244" si="20">+W243*Y243</f>
        <v>1443</v>
      </c>
      <c r="AA243" s="138">
        <f>+Z243</f>
        <v>1443</v>
      </c>
      <c r="AB243" s="30"/>
      <c r="AC243" s="28"/>
      <c r="AD243" s="31"/>
      <c r="AE243" s="31" t="s">
        <v>75</v>
      </c>
      <c r="AF243" s="634"/>
      <c r="AG243" s="2"/>
    </row>
    <row r="244" spans="1:33" ht="34.5" customHeight="1">
      <c r="A244" s="641"/>
      <c r="B244" s="649"/>
      <c r="C244" s="743"/>
      <c r="D244" s="744"/>
      <c r="E244" s="744"/>
      <c r="F244" s="744"/>
      <c r="G244" s="744"/>
      <c r="H244" s="744"/>
      <c r="I244" s="744"/>
      <c r="J244" s="761"/>
      <c r="K244" s="744"/>
      <c r="L244" s="744"/>
      <c r="M244" s="631"/>
      <c r="N244" s="631"/>
      <c r="O244" s="744"/>
      <c r="P244" s="744"/>
      <c r="Q244" s="802"/>
      <c r="R244" s="899" t="s">
        <v>437</v>
      </c>
      <c r="S244" s="895" t="s">
        <v>438</v>
      </c>
      <c r="T244" s="907" t="s">
        <v>70</v>
      </c>
      <c r="U244" s="897" t="s">
        <v>71</v>
      </c>
      <c r="V244" s="896" t="s">
        <v>72</v>
      </c>
      <c r="W244" s="894">
        <v>1</v>
      </c>
      <c r="X244" s="882" t="s">
        <v>246</v>
      </c>
      <c r="Y244" s="29">
        <v>900</v>
      </c>
      <c r="Z244" s="29">
        <f t="shared" si="20"/>
        <v>900</v>
      </c>
      <c r="AA244" s="29">
        <f t="shared" ref="AA244:AB244" si="21">Z244</f>
        <v>900</v>
      </c>
      <c r="AB244" s="30">
        <f t="shared" si="21"/>
        <v>900</v>
      </c>
      <c r="AC244" s="28"/>
      <c r="AD244" s="31"/>
      <c r="AE244" s="31" t="s">
        <v>75</v>
      </c>
      <c r="AF244" s="634"/>
      <c r="AG244" s="2"/>
    </row>
    <row r="245" spans="1:33" ht="34.5" customHeight="1">
      <c r="A245" s="641"/>
      <c r="B245" s="649"/>
      <c r="C245" s="743"/>
      <c r="D245" s="744"/>
      <c r="E245" s="744"/>
      <c r="F245" s="744"/>
      <c r="G245" s="744"/>
      <c r="H245" s="744"/>
      <c r="I245" s="744"/>
      <c r="J245" s="761"/>
      <c r="K245" s="744"/>
      <c r="L245" s="744"/>
      <c r="M245" s="631"/>
      <c r="N245" s="631"/>
      <c r="O245" s="744"/>
      <c r="P245" s="744"/>
      <c r="Q245" s="802"/>
      <c r="R245" s="166"/>
      <c r="S245" s="892"/>
      <c r="T245" s="893"/>
      <c r="U245" s="893"/>
      <c r="V245" s="893"/>
      <c r="W245" s="894"/>
      <c r="X245" s="882"/>
      <c r="Y245" s="29"/>
      <c r="Z245" s="29"/>
      <c r="AA245" s="29"/>
      <c r="AB245" s="30"/>
      <c r="AC245" s="28"/>
      <c r="AD245" s="31"/>
      <c r="AE245" s="31"/>
      <c r="AF245" s="634"/>
      <c r="AG245" s="2"/>
    </row>
    <row r="246" spans="1:33" ht="34.5" customHeight="1">
      <c r="A246" s="641"/>
      <c r="B246" s="649"/>
      <c r="C246" s="743"/>
      <c r="D246" s="744"/>
      <c r="E246" s="744"/>
      <c r="F246" s="744"/>
      <c r="G246" s="744"/>
      <c r="H246" s="744"/>
      <c r="I246" s="744"/>
      <c r="J246" s="761"/>
      <c r="K246" s="744"/>
      <c r="L246" s="744"/>
      <c r="M246" s="631"/>
      <c r="N246" s="631"/>
      <c r="O246" s="744"/>
      <c r="P246" s="744"/>
      <c r="Q246" s="802"/>
      <c r="R246" s="900" t="s">
        <v>439</v>
      </c>
      <c r="S246" s="906" t="s">
        <v>438</v>
      </c>
      <c r="T246" s="907" t="s">
        <v>70</v>
      </c>
      <c r="U246" s="908" t="s">
        <v>71</v>
      </c>
      <c r="V246" s="907" t="s">
        <v>72</v>
      </c>
      <c r="W246" s="909">
        <v>1</v>
      </c>
      <c r="X246" s="903" t="s">
        <v>246</v>
      </c>
      <c r="Y246" s="94">
        <f>524+20</f>
        <v>544</v>
      </c>
      <c r="Z246" s="94">
        <f>+W246*Y246</f>
        <v>544</v>
      </c>
      <c r="AA246" s="94">
        <f t="shared" ref="AA246:AB246" si="22">Z246</f>
        <v>544</v>
      </c>
      <c r="AB246" s="144">
        <f t="shared" si="22"/>
        <v>544</v>
      </c>
      <c r="AC246" s="28"/>
      <c r="AD246" s="31"/>
      <c r="AE246" s="31" t="s">
        <v>75</v>
      </c>
      <c r="AF246" s="634"/>
      <c r="AG246" s="2"/>
    </row>
    <row r="247" spans="1:33" ht="34.5" customHeight="1">
      <c r="A247" s="650"/>
      <c r="B247" s="651"/>
      <c r="C247" s="745"/>
      <c r="D247" s="746"/>
      <c r="E247" s="746"/>
      <c r="F247" s="746"/>
      <c r="G247" s="746"/>
      <c r="H247" s="746"/>
      <c r="I247" s="746"/>
      <c r="J247" s="763"/>
      <c r="K247" s="746"/>
      <c r="L247" s="746"/>
      <c r="M247" s="632"/>
      <c r="N247" s="632"/>
      <c r="O247" s="746"/>
      <c r="P247" s="746"/>
      <c r="Q247" s="803"/>
      <c r="R247" s="38"/>
      <c r="S247" s="889"/>
      <c r="T247" s="890"/>
      <c r="U247" s="890"/>
      <c r="V247" s="890"/>
      <c r="W247" s="891"/>
      <c r="X247" s="41"/>
      <c r="Y247" s="42"/>
      <c r="Z247" s="42"/>
      <c r="AA247" s="42"/>
      <c r="AB247" s="43"/>
      <c r="AC247" s="41"/>
      <c r="AD247" s="44"/>
      <c r="AE247" s="44"/>
      <c r="AF247" s="635"/>
      <c r="AG247" s="2"/>
    </row>
    <row r="248" spans="1:33" ht="60" customHeight="1">
      <c r="A248" s="647" t="s">
        <v>395</v>
      </c>
      <c r="B248" s="648"/>
      <c r="C248" s="747" t="s">
        <v>79</v>
      </c>
      <c r="D248" s="776" t="s">
        <v>80</v>
      </c>
      <c r="E248" s="748" t="s">
        <v>157</v>
      </c>
      <c r="F248" s="748" t="s">
        <v>158</v>
      </c>
      <c r="G248" s="749" t="s">
        <v>83</v>
      </c>
      <c r="H248" s="748" t="s">
        <v>440</v>
      </c>
      <c r="I248" s="748" t="s">
        <v>126</v>
      </c>
      <c r="J248" s="766" t="s">
        <v>441</v>
      </c>
      <c r="K248" s="748" t="s">
        <v>442</v>
      </c>
      <c r="L248" s="748" t="s">
        <v>443</v>
      </c>
      <c r="M248" s="638">
        <v>102</v>
      </c>
      <c r="N248" s="638">
        <v>5</v>
      </c>
      <c r="O248" s="748" t="s">
        <v>444</v>
      </c>
      <c r="P248" s="748" t="s">
        <v>445</v>
      </c>
      <c r="Q248" s="804" t="s">
        <v>446</v>
      </c>
      <c r="R248" s="37" t="s">
        <v>447</v>
      </c>
      <c r="S248" s="822" t="s">
        <v>448</v>
      </c>
      <c r="T248" s="47" t="s">
        <v>70</v>
      </c>
      <c r="U248" s="67"/>
      <c r="V248" s="68"/>
      <c r="W248" s="54"/>
      <c r="X248" s="55"/>
      <c r="Y248" s="56"/>
      <c r="Z248" s="36"/>
      <c r="AA248" s="36"/>
      <c r="AB248" s="57">
        <f>AA249</f>
        <v>14386</v>
      </c>
      <c r="AC248" s="55"/>
      <c r="AD248" s="58"/>
      <c r="AE248" s="58"/>
      <c r="AF248" s="637"/>
      <c r="AG248" s="2"/>
    </row>
    <row r="249" spans="1:33" ht="60" customHeight="1">
      <c r="A249" s="641"/>
      <c r="B249" s="649"/>
      <c r="C249" s="743"/>
      <c r="D249" s="744"/>
      <c r="E249" s="744"/>
      <c r="F249" s="744"/>
      <c r="G249" s="744"/>
      <c r="H249" s="744"/>
      <c r="I249" s="744"/>
      <c r="J249" s="761"/>
      <c r="K249" s="744"/>
      <c r="L249" s="744"/>
      <c r="M249" s="631"/>
      <c r="N249" s="631"/>
      <c r="O249" s="744"/>
      <c r="P249" s="744"/>
      <c r="Q249" s="802"/>
      <c r="R249" s="25"/>
      <c r="S249" s="818" t="s">
        <v>449</v>
      </c>
      <c r="T249" s="26"/>
      <c r="U249" s="26"/>
      <c r="V249" s="26"/>
      <c r="W249" s="27">
        <v>1</v>
      </c>
      <c r="X249" s="28" t="s">
        <v>74</v>
      </c>
      <c r="Y249" s="29">
        <v>14386</v>
      </c>
      <c r="Z249" s="29">
        <f t="shared" ref="Z249:AA249" si="23">Y249</f>
        <v>14386</v>
      </c>
      <c r="AA249" s="29">
        <f t="shared" si="23"/>
        <v>14386</v>
      </c>
      <c r="AB249" s="30"/>
      <c r="AC249" s="28"/>
      <c r="AD249" s="31"/>
      <c r="AE249" s="31" t="s">
        <v>75</v>
      </c>
      <c r="AF249" s="634"/>
      <c r="AG249" s="2"/>
    </row>
    <row r="250" spans="1:33" ht="60" customHeight="1">
      <c r="A250" s="641"/>
      <c r="B250" s="649"/>
      <c r="C250" s="743"/>
      <c r="D250" s="744"/>
      <c r="E250" s="744"/>
      <c r="F250" s="744"/>
      <c r="G250" s="744"/>
      <c r="H250" s="744"/>
      <c r="I250" s="744"/>
      <c r="J250" s="761"/>
      <c r="K250" s="744"/>
      <c r="L250" s="744"/>
      <c r="M250" s="631"/>
      <c r="N250" s="631"/>
      <c r="O250" s="744"/>
      <c r="P250" s="744"/>
      <c r="Q250" s="802"/>
      <c r="R250" s="25"/>
      <c r="S250" s="818"/>
      <c r="T250" s="26"/>
      <c r="U250" s="26"/>
      <c r="V250" s="26"/>
      <c r="W250" s="27"/>
      <c r="X250" s="28"/>
      <c r="Y250" s="29"/>
      <c r="Z250" s="29"/>
      <c r="AA250" s="29"/>
      <c r="AB250" s="30"/>
      <c r="AC250" s="28"/>
      <c r="AD250" s="31"/>
      <c r="AE250" s="31"/>
      <c r="AF250" s="634"/>
      <c r="AG250" s="2"/>
    </row>
    <row r="251" spans="1:33" ht="60" customHeight="1">
      <c r="A251" s="641"/>
      <c r="B251" s="649"/>
      <c r="C251" s="743"/>
      <c r="D251" s="744"/>
      <c r="E251" s="744"/>
      <c r="F251" s="744"/>
      <c r="G251" s="744"/>
      <c r="H251" s="744"/>
      <c r="I251" s="744"/>
      <c r="J251" s="761"/>
      <c r="K251" s="744"/>
      <c r="L251" s="744"/>
      <c r="M251" s="631"/>
      <c r="N251" s="631"/>
      <c r="O251" s="744"/>
      <c r="P251" s="744"/>
      <c r="Q251" s="802"/>
      <c r="R251" s="25"/>
      <c r="S251" s="818"/>
      <c r="T251" s="26"/>
      <c r="U251" s="26"/>
      <c r="V251" s="26"/>
      <c r="W251" s="27"/>
      <c r="X251" s="28"/>
      <c r="Y251" s="29"/>
      <c r="Z251" s="29"/>
      <c r="AA251" s="29"/>
      <c r="AB251" s="30"/>
      <c r="AC251" s="28"/>
      <c r="AD251" s="31"/>
      <c r="AE251" s="31"/>
      <c r="AF251" s="634"/>
      <c r="AG251" s="2"/>
    </row>
    <row r="252" spans="1:33" ht="60" customHeight="1">
      <c r="A252" s="641"/>
      <c r="B252" s="649"/>
      <c r="C252" s="745"/>
      <c r="D252" s="746"/>
      <c r="E252" s="746"/>
      <c r="F252" s="746"/>
      <c r="G252" s="746"/>
      <c r="H252" s="746"/>
      <c r="I252" s="746"/>
      <c r="J252" s="763"/>
      <c r="K252" s="746"/>
      <c r="L252" s="746"/>
      <c r="M252" s="632"/>
      <c r="N252" s="632"/>
      <c r="O252" s="746"/>
      <c r="P252" s="746"/>
      <c r="Q252" s="803"/>
      <c r="R252" s="38"/>
      <c r="S252" s="820"/>
      <c r="T252" s="39"/>
      <c r="U252" s="39"/>
      <c r="V252" s="39"/>
      <c r="W252" s="40"/>
      <c r="X252" s="41"/>
      <c r="Y252" s="42"/>
      <c r="Z252" s="42"/>
      <c r="AA252" s="42"/>
      <c r="AB252" s="43"/>
      <c r="AC252" s="41"/>
      <c r="AD252" s="44"/>
      <c r="AE252" s="44"/>
      <c r="AF252" s="635"/>
      <c r="AG252" s="2"/>
    </row>
    <row r="253" spans="1:33" ht="69.75" customHeight="1">
      <c r="A253" s="641"/>
      <c r="B253" s="649"/>
      <c r="C253" s="773" t="s">
        <v>46</v>
      </c>
      <c r="D253" s="750" t="s">
        <v>47</v>
      </c>
      <c r="E253" s="750" t="s">
        <v>48</v>
      </c>
      <c r="F253" s="750" t="s">
        <v>450</v>
      </c>
      <c r="G253" s="768" t="s">
        <v>50</v>
      </c>
      <c r="H253" s="750" t="s">
        <v>51</v>
      </c>
      <c r="I253" s="750" t="s">
        <v>52</v>
      </c>
      <c r="J253" s="766" t="s">
        <v>451</v>
      </c>
      <c r="K253" s="748" t="s">
        <v>452</v>
      </c>
      <c r="L253" s="750" t="s">
        <v>453</v>
      </c>
      <c r="M253" s="705">
        <v>3</v>
      </c>
      <c r="N253" s="719">
        <v>4</v>
      </c>
      <c r="O253" s="750" t="s">
        <v>454</v>
      </c>
      <c r="P253" s="750" t="s">
        <v>455</v>
      </c>
      <c r="Q253" s="805" t="s">
        <v>456</v>
      </c>
      <c r="R253" s="145" t="s">
        <v>457</v>
      </c>
      <c r="S253" s="834" t="s">
        <v>458</v>
      </c>
      <c r="T253" s="130" t="s">
        <v>70</v>
      </c>
      <c r="U253" s="129"/>
      <c r="V253" s="129"/>
      <c r="W253" s="131"/>
      <c r="X253" s="132"/>
      <c r="Y253" s="133"/>
      <c r="Z253" s="133"/>
      <c r="AA253" s="133"/>
      <c r="AB253" s="134">
        <f>+AA254</f>
        <v>33565</v>
      </c>
      <c r="AC253" s="132"/>
      <c r="AD253" s="146"/>
      <c r="AE253" s="146"/>
      <c r="AF253" s="636"/>
      <c r="AG253" s="2"/>
    </row>
    <row r="254" spans="1:33" ht="69.75" customHeight="1">
      <c r="A254" s="641"/>
      <c r="B254" s="649"/>
      <c r="C254" s="743"/>
      <c r="D254" s="744"/>
      <c r="E254" s="744"/>
      <c r="F254" s="744"/>
      <c r="G254" s="744"/>
      <c r="H254" s="744"/>
      <c r="I254" s="744"/>
      <c r="J254" s="761"/>
      <c r="K254" s="744"/>
      <c r="L254" s="744"/>
      <c r="M254" s="631"/>
      <c r="N254" s="631"/>
      <c r="O254" s="744"/>
      <c r="P254" s="744"/>
      <c r="Q254" s="802"/>
      <c r="R254" s="25"/>
      <c r="S254" s="818" t="s">
        <v>459</v>
      </c>
      <c r="T254" s="26"/>
      <c r="U254" s="26"/>
      <c r="V254" s="26"/>
      <c r="W254" s="27">
        <v>1</v>
      </c>
      <c r="X254" s="28" t="s">
        <v>74</v>
      </c>
      <c r="Y254" s="29">
        <v>33565</v>
      </c>
      <c r="Z254" s="29">
        <f t="shared" ref="Z254:AA254" si="24">+Y254</f>
        <v>33565</v>
      </c>
      <c r="AA254" s="29">
        <f t="shared" si="24"/>
        <v>33565</v>
      </c>
      <c r="AB254" s="30"/>
      <c r="AC254" s="28"/>
      <c r="AD254" s="31"/>
      <c r="AE254" s="31" t="s">
        <v>75</v>
      </c>
      <c r="AF254" s="634"/>
      <c r="AG254" s="2"/>
    </row>
    <row r="255" spans="1:33" ht="69.75" customHeight="1">
      <c r="A255" s="641"/>
      <c r="B255" s="649"/>
      <c r="C255" s="743"/>
      <c r="D255" s="744"/>
      <c r="E255" s="744"/>
      <c r="F255" s="744"/>
      <c r="G255" s="744"/>
      <c r="H255" s="744"/>
      <c r="I255" s="744"/>
      <c r="J255" s="761"/>
      <c r="K255" s="744"/>
      <c r="L255" s="744"/>
      <c r="M255" s="631"/>
      <c r="N255" s="631"/>
      <c r="O255" s="744"/>
      <c r="P255" s="744"/>
      <c r="Q255" s="802"/>
      <c r="R255" s="32"/>
      <c r="S255" s="819"/>
      <c r="T255" s="33"/>
      <c r="U255" s="33"/>
      <c r="V255" s="33"/>
      <c r="W255" s="34"/>
      <c r="X255" s="35"/>
      <c r="Y255" s="36"/>
      <c r="Z255" s="29"/>
      <c r="AA255" s="29"/>
      <c r="AB255" s="30"/>
      <c r="AC255" s="28"/>
      <c r="AD255" s="31"/>
      <c r="AE255" s="31"/>
      <c r="AF255" s="634"/>
      <c r="AG255" s="2"/>
    </row>
    <row r="256" spans="1:33" ht="69.75" customHeight="1">
      <c r="A256" s="650"/>
      <c r="B256" s="651"/>
      <c r="C256" s="743"/>
      <c r="D256" s="744"/>
      <c r="E256" s="744"/>
      <c r="F256" s="744"/>
      <c r="G256" s="744"/>
      <c r="H256" s="744"/>
      <c r="I256" s="744"/>
      <c r="J256" s="761"/>
      <c r="K256" s="744"/>
      <c r="L256" s="744"/>
      <c r="M256" s="631"/>
      <c r="N256" s="631"/>
      <c r="O256" s="744"/>
      <c r="P256" s="744"/>
      <c r="Q256" s="802"/>
      <c r="R256" s="37"/>
      <c r="S256" s="819"/>
      <c r="T256" s="33"/>
      <c r="U256" s="33"/>
      <c r="V256" s="33"/>
      <c r="W256" s="34"/>
      <c r="X256" s="35"/>
      <c r="Y256" s="36"/>
      <c r="Z256" s="29"/>
      <c r="AA256" s="29"/>
      <c r="AB256" s="30"/>
      <c r="AC256" s="28"/>
      <c r="AD256" s="31"/>
      <c r="AE256" s="31"/>
      <c r="AF256" s="634"/>
      <c r="AG256" s="2"/>
    </row>
    <row r="257" spans="1:33" ht="69.75" customHeight="1">
      <c r="A257" s="647" t="s">
        <v>395</v>
      </c>
      <c r="B257" s="648"/>
      <c r="C257" s="745"/>
      <c r="D257" s="746"/>
      <c r="E257" s="746"/>
      <c r="F257" s="746"/>
      <c r="G257" s="746"/>
      <c r="H257" s="746"/>
      <c r="I257" s="746"/>
      <c r="J257" s="763"/>
      <c r="K257" s="746"/>
      <c r="L257" s="746"/>
      <c r="M257" s="632"/>
      <c r="N257" s="632"/>
      <c r="O257" s="746"/>
      <c r="P257" s="746"/>
      <c r="Q257" s="803"/>
      <c r="R257" s="38"/>
      <c r="S257" s="820"/>
      <c r="T257" s="39"/>
      <c r="U257" s="39"/>
      <c r="V257" s="39"/>
      <c r="W257" s="40"/>
      <c r="X257" s="41"/>
      <c r="Y257" s="42"/>
      <c r="Z257" s="42"/>
      <c r="AA257" s="42"/>
      <c r="AB257" s="43"/>
      <c r="AC257" s="41"/>
      <c r="AD257" s="44"/>
      <c r="AE257" s="44"/>
      <c r="AF257" s="635"/>
      <c r="AG257" s="2"/>
    </row>
    <row r="258" spans="1:33" ht="45" customHeight="1">
      <c r="A258" s="641"/>
      <c r="B258" s="649"/>
      <c r="C258" s="773" t="s">
        <v>46</v>
      </c>
      <c r="D258" s="750" t="s">
        <v>47</v>
      </c>
      <c r="E258" s="750" t="s">
        <v>59</v>
      </c>
      <c r="F258" s="750" t="s">
        <v>185</v>
      </c>
      <c r="G258" s="768" t="s">
        <v>50</v>
      </c>
      <c r="H258" s="750" t="s">
        <v>51</v>
      </c>
      <c r="I258" s="750" t="s">
        <v>61</v>
      </c>
      <c r="J258" s="777" t="s">
        <v>460</v>
      </c>
      <c r="K258" s="748" t="s">
        <v>461</v>
      </c>
      <c r="L258" s="748" t="s">
        <v>462</v>
      </c>
      <c r="M258" s="698">
        <v>5</v>
      </c>
      <c r="N258" s="698">
        <v>10</v>
      </c>
      <c r="O258" s="750" t="s">
        <v>463</v>
      </c>
      <c r="P258" s="750" t="s">
        <v>464</v>
      </c>
      <c r="Q258" s="805" t="s">
        <v>465</v>
      </c>
      <c r="R258" s="37"/>
      <c r="S258" s="821"/>
      <c r="T258" s="46"/>
      <c r="U258" s="46"/>
      <c r="V258" s="46"/>
      <c r="W258" s="34"/>
      <c r="X258" s="35"/>
      <c r="Y258" s="36"/>
      <c r="Z258" s="36"/>
      <c r="AA258" s="36"/>
      <c r="AB258" s="50"/>
      <c r="AC258" s="35"/>
      <c r="AD258" s="35"/>
      <c r="AE258" s="35"/>
      <c r="AF258" s="636"/>
      <c r="AG258" s="2"/>
    </row>
    <row r="259" spans="1:33" ht="45" customHeight="1">
      <c r="A259" s="641"/>
      <c r="B259" s="649"/>
      <c r="C259" s="743"/>
      <c r="D259" s="744"/>
      <c r="E259" s="744"/>
      <c r="F259" s="744"/>
      <c r="G259" s="744"/>
      <c r="H259" s="744"/>
      <c r="I259" s="744"/>
      <c r="J259" s="754"/>
      <c r="K259" s="744"/>
      <c r="L259" s="744"/>
      <c r="M259" s="631"/>
      <c r="N259" s="631"/>
      <c r="O259" s="744"/>
      <c r="P259" s="744"/>
      <c r="Q259" s="802"/>
      <c r="R259" s="25"/>
      <c r="S259" s="818"/>
      <c r="T259" s="26"/>
      <c r="U259" s="26"/>
      <c r="V259" s="26"/>
      <c r="W259" s="27"/>
      <c r="X259" s="28"/>
      <c r="Y259" s="29"/>
      <c r="Z259" s="29"/>
      <c r="AA259" s="29"/>
      <c r="AB259" s="30"/>
      <c r="AC259" s="28"/>
      <c r="AD259" s="28"/>
      <c r="AE259" s="28"/>
      <c r="AF259" s="634"/>
      <c r="AG259" s="2"/>
    </row>
    <row r="260" spans="1:33" ht="45" customHeight="1">
      <c r="A260" s="641"/>
      <c r="B260" s="649"/>
      <c r="C260" s="743"/>
      <c r="D260" s="744"/>
      <c r="E260" s="744"/>
      <c r="F260" s="744"/>
      <c r="G260" s="744"/>
      <c r="H260" s="744"/>
      <c r="I260" s="744"/>
      <c r="J260" s="754"/>
      <c r="K260" s="744"/>
      <c r="L260" s="744"/>
      <c r="M260" s="631"/>
      <c r="N260" s="631"/>
      <c r="O260" s="744"/>
      <c r="P260" s="744"/>
      <c r="Q260" s="802"/>
      <c r="R260" s="25"/>
      <c r="S260" s="818"/>
      <c r="T260" s="26"/>
      <c r="U260" s="26"/>
      <c r="V260" s="26"/>
      <c r="W260" s="27"/>
      <c r="X260" s="28"/>
      <c r="Y260" s="29"/>
      <c r="Z260" s="29"/>
      <c r="AA260" s="29"/>
      <c r="AB260" s="30"/>
      <c r="AC260" s="28"/>
      <c r="AD260" s="28"/>
      <c r="AE260" s="31"/>
      <c r="AF260" s="634"/>
      <c r="AG260" s="2"/>
    </row>
    <row r="261" spans="1:33" ht="45" customHeight="1">
      <c r="A261" s="641"/>
      <c r="B261" s="649"/>
      <c r="C261" s="743"/>
      <c r="D261" s="744"/>
      <c r="E261" s="744"/>
      <c r="F261" s="744"/>
      <c r="G261" s="744"/>
      <c r="H261" s="744"/>
      <c r="I261" s="744"/>
      <c r="J261" s="754"/>
      <c r="K261" s="744"/>
      <c r="L261" s="744"/>
      <c r="M261" s="631"/>
      <c r="N261" s="631"/>
      <c r="O261" s="744"/>
      <c r="P261" s="744"/>
      <c r="Q261" s="802"/>
      <c r="R261" s="25"/>
      <c r="S261" s="818"/>
      <c r="T261" s="26"/>
      <c r="U261" s="26"/>
      <c r="V261" s="26"/>
      <c r="W261" s="27"/>
      <c r="X261" s="28"/>
      <c r="Y261" s="29"/>
      <c r="Z261" s="29"/>
      <c r="AA261" s="29"/>
      <c r="AB261" s="30"/>
      <c r="AC261" s="28"/>
      <c r="AD261" s="28"/>
      <c r="AE261" s="31"/>
      <c r="AF261" s="634"/>
      <c r="AG261" s="2"/>
    </row>
    <row r="262" spans="1:33" ht="45" customHeight="1">
      <c r="A262" s="641"/>
      <c r="B262" s="649"/>
      <c r="C262" s="745"/>
      <c r="D262" s="746"/>
      <c r="E262" s="746"/>
      <c r="F262" s="746"/>
      <c r="G262" s="746"/>
      <c r="H262" s="746"/>
      <c r="I262" s="746"/>
      <c r="J262" s="756"/>
      <c r="K262" s="746"/>
      <c r="L262" s="746"/>
      <c r="M262" s="632"/>
      <c r="N262" s="632"/>
      <c r="O262" s="746"/>
      <c r="P262" s="746"/>
      <c r="Q262" s="803"/>
      <c r="R262" s="38"/>
      <c r="S262" s="820"/>
      <c r="T262" s="39"/>
      <c r="U262" s="39"/>
      <c r="V262" s="39"/>
      <c r="W262" s="40"/>
      <c r="X262" s="41"/>
      <c r="Y262" s="42"/>
      <c r="Z262" s="42"/>
      <c r="AA262" s="42"/>
      <c r="AB262" s="43"/>
      <c r="AC262" s="41"/>
      <c r="AD262" s="41"/>
      <c r="AE262" s="44"/>
      <c r="AF262" s="635"/>
      <c r="AG262" s="2"/>
    </row>
    <row r="263" spans="1:33" ht="45" customHeight="1">
      <c r="A263" s="641"/>
      <c r="B263" s="649"/>
      <c r="C263" s="747" t="s">
        <v>46</v>
      </c>
      <c r="D263" s="748" t="s">
        <v>47</v>
      </c>
      <c r="E263" s="748" t="s">
        <v>59</v>
      </c>
      <c r="F263" s="748" t="s">
        <v>151</v>
      </c>
      <c r="G263" s="749" t="s">
        <v>50</v>
      </c>
      <c r="H263" s="748" t="s">
        <v>51</v>
      </c>
      <c r="I263" s="748" t="s">
        <v>61</v>
      </c>
      <c r="J263" s="766" t="s">
        <v>466</v>
      </c>
      <c r="K263" s="748" t="s">
        <v>192</v>
      </c>
      <c r="L263" s="776" t="s">
        <v>467</v>
      </c>
      <c r="M263" s="703">
        <v>1</v>
      </c>
      <c r="N263" s="703">
        <v>3</v>
      </c>
      <c r="O263" s="748" t="s">
        <v>468</v>
      </c>
      <c r="P263" s="776" t="s">
        <v>469</v>
      </c>
      <c r="Q263" s="804" t="s">
        <v>470</v>
      </c>
      <c r="R263" s="59"/>
      <c r="S263" s="823"/>
      <c r="T263" s="49"/>
      <c r="U263" s="49"/>
      <c r="V263" s="49"/>
      <c r="W263" s="34"/>
      <c r="X263" s="35"/>
      <c r="Y263" s="36"/>
      <c r="Z263" s="36"/>
      <c r="AA263" s="36"/>
      <c r="AB263" s="50"/>
      <c r="AC263" s="35"/>
      <c r="AD263" s="60"/>
      <c r="AE263" s="60"/>
      <c r="AF263" s="637"/>
      <c r="AG263" s="2"/>
    </row>
    <row r="264" spans="1:33" ht="45" customHeight="1">
      <c r="A264" s="641"/>
      <c r="B264" s="649"/>
      <c r="C264" s="743"/>
      <c r="D264" s="744"/>
      <c r="E264" s="744"/>
      <c r="F264" s="744"/>
      <c r="G264" s="744"/>
      <c r="H264" s="744"/>
      <c r="I264" s="744"/>
      <c r="J264" s="761"/>
      <c r="K264" s="744"/>
      <c r="L264" s="744"/>
      <c r="M264" s="631"/>
      <c r="N264" s="631"/>
      <c r="O264" s="744"/>
      <c r="P264" s="744"/>
      <c r="Q264" s="802"/>
      <c r="R264" s="32"/>
      <c r="S264" s="818"/>
      <c r="T264" s="26"/>
      <c r="U264" s="26"/>
      <c r="V264" s="26"/>
      <c r="W264" s="27"/>
      <c r="X264" s="28"/>
      <c r="Y264" s="29"/>
      <c r="Z264" s="29"/>
      <c r="AA264" s="29"/>
      <c r="AB264" s="30"/>
      <c r="AC264" s="28"/>
      <c r="AD264" s="31"/>
      <c r="AE264" s="31"/>
      <c r="AF264" s="634"/>
      <c r="AG264" s="2"/>
    </row>
    <row r="265" spans="1:33" ht="45" customHeight="1">
      <c r="A265" s="641"/>
      <c r="B265" s="649"/>
      <c r="C265" s="743"/>
      <c r="D265" s="744"/>
      <c r="E265" s="744"/>
      <c r="F265" s="744"/>
      <c r="G265" s="744"/>
      <c r="H265" s="744"/>
      <c r="I265" s="744"/>
      <c r="J265" s="761"/>
      <c r="K265" s="744"/>
      <c r="L265" s="744"/>
      <c r="M265" s="631"/>
      <c r="N265" s="631"/>
      <c r="O265" s="744"/>
      <c r="P265" s="744"/>
      <c r="Q265" s="802"/>
      <c r="R265" s="25"/>
      <c r="S265" s="818"/>
      <c r="T265" s="26"/>
      <c r="U265" s="26"/>
      <c r="V265" s="26"/>
      <c r="W265" s="27"/>
      <c r="X265" s="28"/>
      <c r="Y265" s="29"/>
      <c r="Z265" s="29"/>
      <c r="AA265" s="29"/>
      <c r="AB265" s="30"/>
      <c r="AC265" s="28"/>
      <c r="AD265" s="31"/>
      <c r="AE265" s="31"/>
      <c r="AF265" s="634"/>
      <c r="AG265" s="2"/>
    </row>
    <row r="266" spans="1:33" ht="45" customHeight="1">
      <c r="A266" s="641"/>
      <c r="B266" s="649"/>
      <c r="C266" s="743"/>
      <c r="D266" s="744"/>
      <c r="E266" s="744"/>
      <c r="F266" s="744"/>
      <c r="G266" s="744"/>
      <c r="H266" s="744"/>
      <c r="I266" s="744"/>
      <c r="J266" s="761"/>
      <c r="K266" s="744"/>
      <c r="L266" s="744"/>
      <c r="M266" s="631"/>
      <c r="N266" s="631"/>
      <c r="O266" s="744"/>
      <c r="P266" s="744"/>
      <c r="Q266" s="802"/>
      <c r="R266" s="25"/>
      <c r="S266" s="818"/>
      <c r="T266" s="26"/>
      <c r="U266" s="26"/>
      <c r="V266" s="26"/>
      <c r="W266" s="27"/>
      <c r="X266" s="28"/>
      <c r="Y266" s="29"/>
      <c r="Z266" s="29"/>
      <c r="AA266" s="29"/>
      <c r="AB266" s="30"/>
      <c r="AC266" s="28"/>
      <c r="AD266" s="31"/>
      <c r="AE266" s="31"/>
      <c r="AF266" s="634"/>
      <c r="AG266" s="2"/>
    </row>
    <row r="267" spans="1:33" ht="45" customHeight="1">
      <c r="A267" s="641"/>
      <c r="B267" s="649"/>
      <c r="C267" s="745"/>
      <c r="D267" s="746"/>
      <c r="E267" s="746"/>
      <c r="F267" s="746"/>
      <c r="G267" s="746"/>
      <c r="H267" s="746"/>
      <c r="I267" s="746"/>
      <c r="J267" s="763"/>
      <c r="K267" s="746"/>
      <c r="L267" s="746"/>
      <c r="M267" s="632"/>
      <c r="N267" s="632"/>
      <c r="O267" s="746"/>
      <c r="P267" s="746"/>
      <c r="Q267" s="803"/>
      <c r="R267" s="38"/>
      <c r="S267" s="824"/>
      <c r="T267" s="61"/>
      <c r="U267" s="61"/>
      <c r="V267" s="61"/>
      <c r="W267" s="62"/>
      <c r="X267" s="63"/>
      <c r="Y267" s="64"/>
      <c r="Z267" s="42"/>
      <c r="AA267" s="42"/>
      <c r="AB267" s="65"/>
      <c r="AC267" s="63"/>
      <c r="AD267" s="66"/>
      <c r="AE267" s="66"/>
      <c r="AF267" s="635"/>
      <c r="AG267" s="2"/>
    </row>
    <row r="268" spans="1:33" ht="18" customHeight="1">
      <c r="A268" s="641"/>
      <c r="B268" s="649"/>
      <c r="C268" s="747" t="s">
        <v>46</v>
      </c>
      <c r="D268" s="748" t="s">
        <v>47</v>
      </c>
      <c r="E268" s="748" t="s">
        <v>48</v>
      </c>
      <c r="F268" s="748" t="s">
        <v>471</v>
      </c>
      <c r="G268" s="749" t="s">
        <v>50</v>
      </c>
      <c r="H268" s="748" t="s">
        <v>51</v>
      </c>
      <c r="I268" s="748" t="s">
        <v>61</v>
      </c>
      <c r="J268" s="766" t="s">
        <v>472</v>
      </c>
      <c r="K268" s="748" t="s">
        <v>473</v>
      </c>
      <c r="L268" s="748" t="s">
        <v>474</v>
      </c>
      <c r="M268" s="638">
        <v>4</v>
      </c>
      <c r="N268" s="638">
        <v>4</v>
      </c>
      <c r="O268" s="748" t="s">
        <v>475</v>
      </c>
      <c r="P268" s="748" t="s">
        <v>476</v>
      </c>
      <c r="Q268" s="804" t="s">
        <v>477</v>
      </c>
      <c r="R268" s="59"/>
      <c r="S268" s="822"/>
      <c r="T268" s="53"/>
      <c r="U268" s="53"/>
      <c r="V268" s="53"/>
      <c r="W268" s="54"/>
      <c r="X268" s="55"/>
      <c r="Y268" s="56"/>
      <c r="Z268" s="56"/>
      <c r="AA268" s="56"/>
      <c r="AB268" s="57"/>
      <c r="AC268" s="55"/>
      <c r="AD268" s="58"/>
      <c r="AE268" s="58"/>
      <c r="AF268" s="637"/>
      <c r="AG268" s="2"/>
    </row>
    <row r="269" spans="1:33" ht="18" customHeight="1">
      <c r="A269" s="641"/>
      <c r="B269" s="649"/>
      <c r="C269" s="743"/>
      <c r="D269" s="744"/>
      <c r="E269" s="744"/>
      <c r="F269" s="744"/>
      <c r="G269" s="744"/>
      <c r="H269" s="744"/>
      <c r="I269" s="744"/>
      <c r="J269" s="761"/>
      <c r="K269" s="744"/>
      <c r="L269" s="744"/>
      <c r="M269" s="631"/>
      <c r="N269" s="631"/>
      <c r="O269" s="744"/>
      <c r="P269" s="744"/>
      <c r="Q269" s="802"/>
      <c r="R269" s="25"/>
      <c r="S269" s="818"/>
      <c r="T269" s="26"/>
      <c r="U269" s="26"/>
      <c r="V269" s="26"/>
      <c r="W269" s="27"/>
      <c r="X269" s="28"/>
      <c r="Y269" s="29"/>
      <c r="Z269" s="29"/>
      <c r="AA269" s="29"/>
      <c r="AB269" s="30"/>
      <c r="AC269" s="28"/>
      <c r="AD269" s="31"/>
      <c r="AE269" s="31"/>
      <c r="AF269" s="634"/>
      <c r="AG269" s="2"/>
    </row>
    <row r="270" spans="1:33" ht="18" customHeight="1">
      <c r="A270" s="641"/>
      <c r="B270" s="649"/>
      <c r="C270" s="743"/>
      <c r="D270" s="744"/>
      <c r="E270" s="744"/>
      <c r="F270" s="744"/>
      <c r="G270" s="744"/>
      <c r="H270" s="744"/>
      <c r="I270" s="744"/>
      <c r="J270" s="761"/>
      <c r="K270" s="744"/>
      <c r="L270" s="744"/>
      <c r="M270" s="631"/>
      <c r="N270" s="631"/>
      <c r="O270" s="744"/>
      <c r="P270" s="744"/>
      <c r="Q270" s="802"/>
      <c r="R270" s="25"/>
      <c r="S270" s="818"/>
      <c r="T270" s="26"/>
      <c r="U270" s="26"/>
      <c r="V270" s="26"/>
      <c r="W270" s="27"/>
      <c r="X270" s="28"/>
      <c r="Y270" s="29"/>
      <c r="Z270" s="29"/>
      <c r="AA270" s="29"/>
      <c r="AB270" s="30"/>
      <c r="AC270" s="28"/>
      <c r="AD270" s="31"/>
      <c r="AE270" s="31"/>
      <c r="AF270" s="634"/>
      <c r="AG270" s="2"/>
    </row>
    <row r="271" spans="1:33" ht="18" customHeight="1">
      <c r="A271" s="641"/>
      <c r="B271" s="649"/>
      <c r="C271" s="743"/>
      <c r="D271" s="744"/>
      <c r="E271" s="744"/>
      <c r="F271" s="744"/>
      <c r="G271" s="744"/>
      <c r="H271" s="744"/>
      <c r="I271" s="744"/>
      <c r="J271" s="761"/>
      <c r="K271" s="744"/>
      <c r="L271" s="744"/>
      <c r="M271" s="631"/>
      <c r="N271" s="631"/>
      <c r="O271" s="744"/>
      <c r="P271" s="744"/>
      <c r="Q271" s="802"/>
      <c r="R271" s="25"/>
      <c r="S271" s="818"/>
      <c r="T271" s="26"/>
      <c r="U271" s="26"/>
      <c r="V271" s="26"/>
      <c r="W271" s="27"/>
      <c r="X271" s="28"/>
      <c r="Y271" s="29"/>
      <c r="Z271" s="29"/>
      <c r="AA271" s="29"/>
      <c r="AB271" s="30"/>
      <c r="AC271" s="28"/>
      <c r="AD271" s="31"/>
      <c r="AE271" s="31"/>
      <c r="AF271" s="634"/>
      <c r="AG271" s="2"/>
    </row>
    <row r="272" spans="1:33" ht="18" customHeight="1">
      <c r="A272" s="714"/>
      <c r="B272" s="715"/>
      <c r="C272" s="745"/>
      <c r="D272" s="746"/>
      <c r="E272" s="746"/>
      <c r="F272" s="746"/>
      <c r="G272" s="746"/>
      <c r="H272" s="746"/>
      <c r="I272" s="746"/>
      <c r="J272" s="763"/>
      <c r="K272" s="746"/>
      <c r="L272" s="746"/>
      <c r="M272" s="632"/>
      <c r="N272" s="632"/>
      <c r="O272" s="746"/>
      <c r="P272" s="746"/>
      <c r="Q272" s="803"/>
      <c r="R272" s="38"/>
      <c r="S272" s="820"/>
      <c r="T272" s="39"/>
      <c r="U272" s="39"/>
      <c r="V272" s="39"/>
      <c r="W272" s="40"/>
      <c r="X272" s="41"/>
      <c r="Y272" s="42"/>
      <c r="Z272" s="42"/>
      <c r="AA272" s="42"/>
      <c r="AB272" s="43"/>
      <c r="AC272" s="41"/>
      <c r="AD272" s="44"/>
      <c r="AE272" s="44"/>
      <c r="AF272" s="635"/>
      <c r="AG272" s="2"/>
    </row>
    <row r="273" spans="1:33" ht="22.5" customHeight="1">
      <c r="A273" s="79"/>
      <c r="B273" s="80"/>
      <c r="C273" s="751"/>
      <c r="D273" s="751"/>
      <c r="E273" s="751"/>
      <c r="F273" s="751"/>
      <c r="G273" s="751"/>
      <c r="H273" s="751"/>
      <c r="I273" s="751"/>
      <c r="J273" s="751"/>
      <c r="K273" s="751"/>
      <c r="L273" s="751"/>
      <c r="M273" s="81"/>
      <c r="N273" s="81"/>
      <c r="O273" s="751"/>
      <c r="P273" s="751"/>
      <c r="Q273" s="751"/>
      <c r="R273" s="656" t="s">
        <v>478</v>
      </c>
      <c r="S273" s="657"/>
      <c r="T273" s="657"/>
      <c r="U273" s="657"/>
      <c r="V273" s="657"/>
      <c r="W273" s="657"/>
      <c r="X273" s="657"/>
      <c r="Y273" s="657"/>
      <c r="Z273" s="658"/>
      <c r="AA273" s="82" t="s">
        <v>201</v>
      </c>
      <c r="AB273" s="83">
        <f>SUM(AB225:AB272)</f>
        <v>51679.281199999998</v>
      </c>
      <c r="AC273" s="659"/>
      <c r="AD273" s="657"/>
      <c r="AE273" s="657"/>
      <c r="AF273" s="660"/>
      <c r="AG273" s="84"/>
    </row>
    <row r="274" spans="1:33" ht="28.5" customHeight="1">
      <c r="A274" s="709" t="s">
        <v>479</v>
      </c>
      <c r="B274" s="704" t="s">
        <v>479</v>
      </c>
      <c r="C274" s="773" t="s">
        <v>46</v>
      </c>
      <c r="D274" s="750" t="s">
        <v>47</v>
      </c>
      <c r="E274" s="750" t="s">
        <v>48</v>
      </c>
      <c r="F274" s="750" t="s">
        <v>471</v>
      </c>
      <c r="G274" s="768" t="s">
        <v>50</v>
      </c>
      <c r="H274" s="750" t="s">
        <v>51</v>
      </c>
      <c r="I274" s="750" t="s">
        <v>126</v>
      </c>
      <c r="J274" s="778" t="s">
        <v>480</v>
      </c>
      <c r="K274" s="776" t="s">
        <v>481</v>
      </c>
      <c r="L274" s="750" t="s">
        <v>482</v>
      </c>
      <c r="M274" s="698">
        <v>200</v>
      </c>
      <c r="N274" s="698">
        <v>200</v>
      </c>
      <c r="O274" s="750" t="s">
        <v>483</v>
      </c>
      <c r="P274" s="750" t="s">
        <v>484</v>
      </c>
      <c r="Q274" s="805" t="s">
        <v>485</v>
      </c>
      <c r="R274" s="37"/>
      <c r="S274" s="821"/>
      <c r="T274" s="46"/>
      <c r="U274" s="46"/>
      <c r="V274" s="46"/>
      <c r="W274" s="34"/>
      <c r="X274" s="35"/>
      <c r="Y274" s="36"/>
      <c r="Z274" s="36"/>
      <c r="AA274" s="36"/>
      <c r="AB274" s="50"/>
      <c r="AC274" s="35"/>
      <c r="AD274" s="60"/>
      <c r="AE274" s="60"/>
      <c r="AF274" s="636"/>
      <c r="AG274" s="2"/>
    </row>
    <row r="275" spans="1:33" ht="28.5" customHeight="1">
      <c r="A275" s="662"/>
      <c r="B275" s="665"/>
      <c r="C275" s="743"/>
      <c r="D275" s="744"/>
      <c r="E275" s="744"/>
      <c r="F275" s="744"/>
      <c r="G275" s="744"/>
      <c r="H275" s="744"/>
      <c r="I275" s="744"/>
      <c r="J275" s="779"/>
      <c r="K275" s="744"/>
      <c r="L275" s="744"/>
      <c r="M275" s="631"/>
      <c r="N275" s="631"/>
      <c r="O275" s="744"/>
      <c r="P275" s="744"/>
      <c r="Q275" s="802"/>
      <c r="R275" s="25"/>
      <c r="S275" s="818"/>
      <c r="T275" s="26"/>
      <c r="U275" s="26"/>
      <c r="V275" s="26"/>
      <c r="W275" s="27"/>
      <c r="X275" s="28"/>
      <c r="Y275" s="29"/>
      <c r="Z275" s="29"/>
      <c r="AA275" s="29"/>
      <c r="AB275" s="30"/>
      <c r="AC275" s="28"/>
      <c r="AD275" s="31"/>
      <c r="AE275" s="31"/>
      <c r="AF275" s="634"/>
      <c r="AG275" s="2"/>
    </row>
    <row r="276" spans="1:33" ht="28.5" customHeight="1">
      <c r="A276" s="662"/>
      <c r="B276" s="665"/>
      <c r="C276" s="743"/>
      <c r="D276" s="744"/>
      <c r="E276" s="744"/>
      <c r="F276" s="744"/>
      <c r="G276" s="744"/>
      <c r="H276" s="744"/>
      <c r="I276" s="744"/>
      <c r="J276" s="779"/>
      <c r="K276" s="744"/>
      <c r="L276" s="744"/>
      <c r="M276" s="631"/>
      <c r="N276" s="631"/>
      <c r="O276" s="744"/>
      <c r="P276" s="744"/>
      <c r="Q276" s="802"/>
      <c r="R276" s="32"/>
      <c r="S276" s="819"/>
      <c r="T276" s="33"/>
      <c r="U276" s="33"/>
      <c r="V276" s="33"/>
      <c r="W276" s="34"/>
      <c r="X276" s="35"/>
      <c r="Y276" s="36"/>
      <c r="Z276" s="29"/>
      <c r="AA276" s="29"/>
      <c r="AB276" s="30"/>
      <c r="AC276" s="28"/>
      <c r="AD276" s="31"/>
      <c r="AE276" s="31"/>
      <c r="AF276" s="634"/>
      <c r="AG276" s="2"/>
    </row>
    <row r="277" spans="1:33" ht="28.5" customHeight="1">
      <c r="A277" s="662"/>
      <c r="B277" s="665"/>
      <c r="C277" s="743"/>
      <c r="D277" s="744"/>
      <c r="E277" s="744"/>
      <c r="F277" s="744"/>
      <c r="G277" s="744"/>
      <c r="H277" s="744"/>
      <c r="I277" s="744"/>
      <c r="J277" s="779"/>
      <c r="K277" s="744"/>
      <c r="L277" s="744"/>
      <c r="M277" s="631"/>
      <c r="N277" s="631"/>
      <c r="O277" s="744"/>
      <c r="P277" s="744"/>
      <c r="Q277" s="802"/>
      <c r="R277" s="37"/>
      <c r="S277" s="819"/>
      <c r="T277" s="33"/>
      <c r="U277" s="33"/>
      <c r="V277" s="33"/>
      <c r="W277" s="34"/>
      <c r="X277" s="35"/>
      <c r="Y277" s="36"/>
      <c r="Z277" s="29"/>
      <c r="AA277" s="29"/>
      <c r="AB277" s="30"/>
      <c r="AC277" s="28"/>
      <c r="AD277" s="31"/>
      <c r="AE277" s="31"/>
      <c r="AF277" s="634"/>
      <c r="AG277" s="2"/>
    </row>
    <row r="278" spans="1:33" ht="28.5" customHeight="1">
      <c r="A278" s="662"/>
      <c r="B278" s="665"/>
      <c r="C278" s="745"/>
      <c r="D278" s="746"/>
      <c r="E278" s="746"/>
      <c r="F278" s="746"/>
      <c r="G278" s="746"/>
      <c r="H278" s="746"/>
      <c r="I278" s="746"/>
      <c r="J278" s="780"/>
      <c r="K278" s="746"/>
      <c r="L278" s="746"/>
      <c r="M278" s="632"/>
      <c r="N278" s="632"/>
      <c r="O278" s="746"/>
      <c r="P278" s="746"/>
      <c r="Q278" s="803"/>
      <c r="R278" s="38"/>
      <c r="S278" s="820"/>
      <c r="T278" s="39"/>
      <c r="U278" s="39"/>
      <c r="V278" s="39"/>
      <c r="W278" s="40"/>
      <c r="X278" s="41"/>
      <c r="Y278" s="42"/>
      <c r="Z278" s="42"/>
      <c r="AA278" s="42"/>
      <c r="AB278" s="43"/>
      <c r="AC278" s="41"/>
      <c r="AD278" s="44"/>
      <c r="AE278" s="44"/>
      <c r="AF278" s="635"/>
      <c r="AG278" s="2"/>
    </row>
    <row r="279" spans="1:33" ht="27.75" customHeight="1">
      <c r="A279" s="662"/>
      <c r="B279" s="665"/>
      <c r="C279" s="773" t="s">
        <v>46</v>
      </c>
      <c r="D279" s="750" t="s">
        <v>47</v>
      </c>
      <c r="E279" s="750" t="s">
        <v>48</v>
      </c>
      <c r="F279" s="750" t="s">
        <v>486</v>
      </c>
      <c r="G279" s="768" t="s">
        <v>50</v>
      </c>
      <c r="H279" s="750" t="s">
        <v>51</v>
      </c>
      <c r="I279" s="750" t="s">
        <v>61</v>
      </c>
      <c r="J279" s="774" t="s">
        <v>487</v>
      </c>
      <c r="K279" s="776" t="s">
        <v>488</v>
      </c>
      <c r="L279" s="750" t="s">
        <v>489</v>
      </c>
      <c r="M279" s="698">
        <v>0</v>
      </c>
      <c r="N279" s="717">
        <v>1000</v>
      </c>
      <c r="O279" s="750" t="s">
        <v>490</v>
      </c>
      <c r="P279" s="750" t="s">
        <v>491</v>
      </c>
      <c r="Q279" s="805" t="s">
        <v>492</v>
      </c>
      <c r="R279" s="37"/>
      <c r="S279" s="821"/>
      <c r="T279" s="46"/>
      <c r="U279" s="46"/>
      <c r="V279" s="46"/>
      <c r="W279" s="34"/>
      <c r="X279" s="35"/>
      <c r="Y279" s="36"/>
      <c r="Z279" s="36"/>
      <c r="AA279" s="36"/>
      <c r="AB279" s="50"/>
      <c r="AC279" s="35"/>
      <c r="AD279" s="35"/>
      <c r="AE279" s="35"/>
      <c r="AF279" s="636"/>
      <c r="AG279" s="2"/>
    </row>
    <row r="280" spans="1:33" ht="27.75" customHeight="1">
      <c r="A280" s="662"/>
      <c r="B280" s="665"/>
      <c r="C280" s="743"/>
      <c r="D280" s="744"/>
      <c r="E280" s="744"/>
      <c r="F280" s="744"/>
      <c r="G280" s="744"/>
      <c r="H280" s="744"/>
      <c r="I280" s="744"/>
      <c r="J280" s="754"/>
      <c r="K280" s="744"/>
      <c r="L280" s="744"/>
      <c r="M280" s="631"/>
      <c r="N280" s="631"/>
      <c r="O280" s="744"/>
      <c r="P280" s="744"/>
      <c r="Q280" s="802"/>
      <c r="R280" s="25"/>
      <c r="S280" s="818"/>
      <c r="T280" s="26"/>
      <c r="U280" s="26"/>
      <c r="V280" s="26"/>
      <c r="W280" s="27"/>
      <c r="X280" s="28"/>
      <c r="Y280" s="29"/>
      <c r="Z280" s="29"/>
      <c r="AA280" s="29"/>
      <c r="AB280" s="30"/>
      <c r="AC280" s="28"/>
      <c r="AD280" s="28"/>
      <c r="AE280" s="28"/>
      <c r="AF280" s="634"/>
      <c r="AG280" s="2"/>
    </row>
    <row r="281" spans="1:33" ht="27.75" customHeight="1">
      <c r="A281" s="662"/>
      <c r="B281" s="665"/>
      <c r="C281" s="743"/>
      <c r="D281" s="744"/>
      <c r="E281" s="744"/>
      <c r="F281" s="744"/>
      <c r="G281" s="744"/>
      <c r="H281" s="744"/>
      <c r="I281" s="744"/>
      <c r="J281" s="754"/>
      <c r="K281" s="744"/>
      <c r="L281" s="744"/>
      <c r="M281" s="631"/>
      <c r="N281" s="631"/>
      <c r="O281" s="744"/>
      <c r="P281" s="744"/>
      <c r="Q281" s="802"/>
      <c r="R281" s="25"/>
      <c r="S281" s="818"/>
      <c r="T281" s="26"/>
      <c r="U281" s="26"/>
      <c r="V281" s="26"/>
      <c r="W281" s="27"/>
      <c r="X281" s="28"/>
      <c r="Y281" s="29"/>
      <c r="Z281" s="29"/>
      <c r="AA281" s="29"/>
      <c r="AB281" s="30"/>
      <c r="AC281" s="28"/>
      <c r="AD281" s="28"/>
      <c r="AE281" s="31"/>
      <c r="AF281" s="634"/>
      <c r="AG281" s="2"/>
    </row>
    <row r="282" spans="1:33" ht="27.75" customHeight="1">
      <c r="A282" s="662"/>
      <c r="B282" s="665"/>
      <c r="C282" s="743"/>
      <c r="D282" s="744"/>
      <c r="E282" s="744"/>
      <c r="F282" s="744"/>
      <c r="G282" s="744"/>
      <c r="H282" s="744"/>
      <c r="I282" s="744"/>
      <c r="J282" s="754"/>
      <c r="K282" s="744"/>
      <c r="L282" s="744"/>
      <c r="M282" s="631"/>
      <c r="N282" s="631"/>
      <c r="O282" s="744"/>
      <c r="P282" s="744"/>
      <c r="Q282" s="802"/>
      <c r="R282" s="25"/>
      <c r="S282" s="818"/>
      <c r="T282" s="26"/>
      <c r="U282" s="26"/>
      <c r="V282" s="26"/>
      <c r="W282" s="27"/>
      <c r="X282" s="28"/>
      <c r="Y282" s="29"/>
      <c r="Z282" s="29"/>
      <c r="AA282" s="29"/>
      <c r="AB282" s="30"/>
      <c r="AC282" s="28"/>
      <c r="AD282" s="28"/>
      <c r="AE282" s="31"/>
      <c r="AF282" s="634"/>
      <c r="AG282" s="2"/>
    </row>
    <row r="283" spans="1:33" ht="27.75" customHeight="1">
      <c r="A283" s="662"/>
      <c r="B283" s="665"/>
      <c r="C283" s="745"/>
      <c r="D283" s="746"/>
      <c r="E283" s="746"/>
      <c r="F283" s="746"/>
      <c r="G283" s="746"/>
      <c r="H283" s="746"/>
      <c r="I283" s="746"/>
      <c r="J283" s="756"/>
      <c r="K283" s="746"/>
      <c r="L283" s="746"/>
      <c r="M283" s="632"/>
      <c r="N283" s="632"/>
      <c r="O283" s="746"/>
      <c r="P283" s="746"/>
      <c r="Q283" s="803"/>
      <c r="R283" s="38"/>
      <c r="S283" s="820"/>
      <c r="T283" s="39"/>
      <c r="U283" s="39"/>
      <c r="V283" s="39"/>
      <c r="W283" s="40"/>
      <c r="X283" s="41"/>
      <c r="Y283" s="42"/>
      <c r="Z283" s="42"/>
      <c r="AA283" s="42"/>
      <c r="AB283" s="43"/>
      <c r="AC283" s="41"/>
      <c r="AD283" s="41"/>
      <c r="AE283" s="44"/>
      <c r="AF283" s="635"/>
      <c r="AG283" s="2"/>
    </row>
    <row r="284" spans="1:33" ht="27" customHeight="1">
      <c r="A284" s="662"/>
      <c r="B284" s="665"/>
      <c r="C284" s="747" t="s">
        <v>46</v>
      </c>
      <c r="D284" s="748" t="s">
        <v>47</v>
      </c>
      <c r="E284" s="748" t="s">
        <v>48</v>
      </c>
      <c r="F284" s="748" t="s">
        <v>493</v>
      </c>
      <c r="G284" s="749" t="s">
        <v>50</v>
      </c>
      <c r="H284" s="748" t="s">
        <v>84</v>
      </c>
      <c r="I284" s="748" t="s">
        <v>61</v>
      </c>
      <c r="J284" s="770" t="s">
        <v>494</v>
      </c>
      <c r="K284" s="776" t="s">
        <v>495</v>
      </c>
      <c r="L284" s="748" t="s">
        <v>496</v>
      </c>
      <c r="M284" s="638">
        <v>200</v>
      </c>
      <c r="N284" s="638">
        <v>200</v>
      </c>
      <c r="O284" s="748" t="s">
        <v>497</v>
      </c>
      <c r="P284" s="748" t="s">
        <v>498</v>
      </c>
      <c r="Q284" s="804" t="s">
        <v>499</v>
      </c>
      <c r="R284" s="59" t="s">
        <v>68</v>
      </c>
      <c r="S284" s="823" t="s">
        <v>69</v>
      </c>
      <c r="T284" s="97" t="s">
        <v>70</v>
      </c>
      <c r="U284" s="67" t="s">
        <v>71</v>
      </c>
      <c r="V284" s="68" t="s">
        <v>72</v>
      </c>
      <c r="W284" s="34"/>
      <c r="X284" s="35"/>
      <c r="Y284" s="36"/>
      <c r="Z284" s="36"/>
      <c r="AA284" s="36"/>
      <c r="AB284" s="50">
        <f>+SUM(AA285:AA286)</f>
        <v>675.25</v>
      </c>
      <c r="AC284" s="35"/>
      <c r="AD284" s="60"/>
      <c r="AE284" s="60"/>
      <c r="AF284" s="637"/>
      <c r="AG284" s="2"/>
    </row>
    <row r="285" spans="1:33" ht="27" customHeight="1">
      <c r="A285" s="662"/>
      <c r="B285" s="665"/>
      <c r="C285" s="743"/>
      <c r="D285" s="744"/>
      <c r="E285" s="744"/>
      <c r="F285" s="744"/>
      <c r="G285" s="744"/>
      <c r="H285" s="744"/>
      <c r="I285" s="744"/>
      <c r="J285" s="771"/>
      <c r="K285" s="744"/>
      <c r="L285" s="744"/>
      <c r="M285" s="631"/>
      <c r="N285" s="631"/>
      <c r="O285" s="744"/>
      <c r="P285" s="744"/>
      <c r="Q285" s="802"/>
      <c r="R285" s="32"/>
      <c r="S285" s="818" t="s">
        <v>500</v>
      </c>
      <c r="T285" s="26"/>
      <c r="U285" s="26"/>
      <c r="V285" s="26"/>
      <c r="W285" s="147">
        <v>1095</v>
      </c>
      <c r="X285" s="28" t="s">
        <v>74</v>
      </c>
      <c r="Y285" s="29">
        <v>0.35</v>
      </c>
      <c r="Z285" s="29">
        <f t="shared" ref="Z285:Z286" si="25">+W285*Y285</f>
        <v>383.25</v>
      </c>
      <c r="AA285" s="29">
        <f t="shared" ref="AA285:AA286" si="26">+Z285</f>
        <v>383.25</v>
      </c>
      <c r="AB285" s="30"/>
      <c r="AC285" s="28" t="s">
        <v>75</v>
      </c>
      <c r="AD285" s="31" t="s">
        <v>75</v>
      </c>
      <c r="AE285" s="31" t="s">
        <v>75</v>
      </c>
      <c r="AF285" s="634"/>
      <c r="AG285" s="2"/>
    </row>
    <row r="286" spans="1:33" ht="27" customHeight="1">
      <c r="A286" s="662"/>
      <c r="B286" s="665"/>
      <c r="C286" s="743"/>
      <c r="D286" s="744"/>
      <c r="E286" s="744"/>
      <c r="F286" s="744"/>
      <c r="G286" s="744"/>
      <c r="H286" s="744"/>
      <c r="I286" s="744"/>
      <c r="J286" s="771"/>
      <c r="K286" s="744"/>
      <c r="L286" s="744"/>
      <c r="M286" s="631"/>
      <c r="N286" s="631"/>
      <c r="O286" s="744"/>
      <c r="P286" s="744"/>
      <c r="Q286" s="802"/>
      <c r="R286" s="25"/>
      <c r="S286" s="818" t="s">
        <v>501</v>
      </c>
      <c r="T286" s="26"/>
      <c r="U286" s="61"/>
      <c r="V286" s="61"/>
      <c r="W286" s="27">
        <v>365</v>
      </c>
      <c r="X286" s="28" t="s">
        <v>74</v>
      </c>
      <c r="Y286" s="29">
        <v>0.8</v>
      </c>
      <c r="Z286" s="29">
        <f t="shared" si="25"/>
        <v>292</v>
      </c>
      <c r="AA286" s="29">
        <f t="shared" si="26"/>
        <v>292</v>
      </c>
      <c r="AB286" s="30"/>
      <c r="AC286" s="28" t="s">
        <v>75</v>
      </c>
      <c r="AD286" s="31" t="s">
        <v>75</v>
      </c>
      <c r="AE286" s="31" t="s">
        <v>75</v>
      </c>
      <c r="AF286" s="634"/>
      <c r="AG286" s="2"/>
    </row>
    <row r="287" spans="1:33" ht="27" customHeight="1">
      <c r="A287" s="662"/>
      <c r="B287" s="665"/>
      <c r="C287" s="743"/>
      <c r="D287" s="744"/>
      <c r="E287" s="744"/>
      <c r="F287" s="744"/>
      <c r="G287" s="744"/>
      <c r="H287" s="744"/>
      <c r="I287" s="744"/>
      <c r="J287" s="771"/>
      <c r="K287" s="744"/>
      <c r="L287" s="744"/>
      <c r="M287" s="631"/>
      <c r="N287" s="631"/>
      <c r="O287" s="744"/>
      <c r="P287" s="744"/>
      <c r="Q287" s="802"/>
      <c r="R287" s="148" t="s">
        <v>502</v>
      </c>
      <c r="S287" s="837" t="s">
        <v>217</v>
      </c>
      <c r="T287" s="149" t="s">
        <v>435</v>
      </c>
      <c r="U287" s="150"/>
      <c r="V287" s="150"/>
      <c r="W287" s="151"/>
      <c r="X287" s="92"/>
      <c r="Y287" s="93"/>
      <c r="Z287" s="93"/>
      <c r="AA287" s="93"/>
      <c r="AB287" s="95">
        <f>+AA288</f>
        <v>9600</v>
      </c>
      <c r="AC287" s="152"/>
      <c r="AD287" s="66"/>
      <c r="AE287" s="66"/>
      <c r="AF287" s="634"/>
      <c r="AG287" s="2"/>
    </row>
    <row r="288" spans="1:33" ht="27" customHeight="1">
      <c r="A288" s="662"/>
      <c r="B288" s="665"/>
      <c r="C288" s="743"/>
      <c r="D288" s="744"/>
      <c r="E288" s="744"/>
      <c r="F288" s="744"/>
      <c r="G288" s="744"/>
      <c r="H288" s="744"/>
      <c r="I288" s="744"/>
      <c r="J288" s="771"/>
      <c r="K288" s="744"/>
      <c r="L288" s="744"/>
      <c r="M288" s="631"/>
      <c r="N288" s="631"/>
      <c r="O288" s="744"/>
      <c r="P288" s="744"/>
      <c r="Q288" s="802"/>
      <c r="R288" s="153"/>
      <c r="S288" s="838" t="s">
        <v>503</v>
      </c>
      <c r="T288" s="154"/>
      <c r="U288" s="155"/>
      <c r="V288" s="155"/>
      <c r="W288" s="156"/>
      <c r="X288" s="28"/>
      <c r="Y288" s="64"/>
      <c r="Z288" s="29"/>
      <c r="AA288" s="29">
        <v>9600</v>
      </c>
      <c r="AB288" s="65"/>
      <c r="AC288" s="63"/>
      <c r="AD288" s="66"/>
      <c r="AE288" s="66" t="s">
        <v>75</v>
      </c>
      <c r="AF288" s="634"/>
      <c r="AG288" s="2"/>
    </row>
    <row r="289" spans="1:33" ht="27" customHeight="1">
      <c r="A289" s="662"/>
      <c r="B289" s="665"/>
      <c r="C289" s="743"/>
      <c r="D289" s="744"/>
      <c r="E289" s="744"/>
      <c r="F289" s="744"/>
      <c r="G289" s="744"/>
      <c r="H289" s="744"/>
      <c r="I289" s="744"/>
      <c r="J289" s="771"/>
      <c r="K289" s="744"/>
      <c r="L289" s="744"/>
      <c r="M289" s="631"/>
      <c r="N289" s="631"/>
      <c r="O289" s="744"/>
      <c r="P289" s="744"/>
      <c r="Q289" s="802"/>
      <c r="R289" s="148" t="s">
        <v>504</v>
      </c>
      <c r="S289" s="837" t="s">
        <v>404</v>
      </c>
      <c r="T289" s="149" t="s">
        <v>70</v>
      </c>
      <c r="U289" s="150"/>
      <c r="V289" s="150"/>
      <c r="W289" s="157"/>
      <c r="X289" s="103"/>
      <c r="Y289" s="93"/>
      <c r="Z289" s="94"/>
      <c r="AA289" s="94"/>
      <c r="AB289" s="95">
        <f>+AA290</f>
        <v>1000</v>
      </c>
      <c r="AC289" s="63"/>
      <c r="AD289" s="66"/>
      <c r="AE289" s="66"/>
      <c r="AF289" s="634"/>
      <c r="AG289" s="2"/>
    </row>
    <row r="290" spans="1:33" ht="27" customHeight="1">
      <c r="A290" s="662"/>
      <c r="B290" s="665"/>
      <c r="C290" s="743"/>
      <c r="D290" s="744"/>
      <c r="E290" s="744"/>
      <c r="F290" s="744"/>
      <c r="G290" s="744"/>
      <c r="H290" s="744"/>
      <c r="I290" s="744"/>
      <c r="J290" s="771"/>
      <c r="K290" s="744"/>
      <c r="L290" s="744"/>
      <c r="M290" s="631"/>
      <c r="N290" s="631"/>
      <c r="O290" s="744"/>
      <c r="P290" s="744"/>
      <c r="Q290" s="802"/>
      <c r="R290" s="153"/>
      <c r="S290" s="838" t="s">
        <v>505</v>
      </c>
      <c r="T290" s="154"/>
      <c r="U290" s="155"/>
      <c r="V290" s="155"/>
      <c r="W290" s="27">
        <v>1</v>
      </c>
      <c r="X290" s="28" t="s">
        <v>74</v>
      </c>
      <c r="Y290" s="29">
        <v>1000</v>
      </c>
      <c r="Z290" s="29">
        <f t="shared" ref="Z290:AA290" si="27">+Y290</f>
        <v>1000</v>
      </c>
      <c r="AA290" s="29">
        <f t="shared" si="27"/>
        <v>1000</v>
      </c>
      <c r="AB290" s="65"/>
      <c r="AC290" s="63"/>
      <c r="AD290" s="66"/>
      <c r="AE290" s="66" t="s">
        <v>75</v>
      </c>
      <c r="AF290" s="634"/>
      <c r="AG290" s="2"/>
    </row>
    <row r="291" spans="1:33" ht="27" customHeight="1">
      <c r="A291" s="662"/>
      <c r="B291" s="665"/>
      <c r="C291" s="743"/>
      <c r="D291" s="744"/>
      <c r="E291" s="744"/>
      <c r="F291" s="744"/>
      <c r="G291" s="744"/>
      <c r="H291" s="744"/>
      <c r="I291" s="744"/>
      <c r="J291" s="771"/>
      <c r="K291" s="744"/>
      <c r="L291" s="744"/>
      <c r="M291" s="631"/>
      <c r="N291" s="631"/>
      <c r="O291" s="744"/>
      <c r="P291" s="744"/>
      <c r="Q291" s="802"/>
      <c r="R291" s="153"/>
      <c r="S291" s="839"/>
      <c r="T291" s="154"/>
      <c r="U291" s="155"/>
      <c r="V291" s="155"/>
      <c r="W291" s="156"/>
      <c r="X291" s="28"/>
      <c r="Y291" s="64"/>
      <c r="Z291" s="29"/>
      <c r="AA291" s="29"/>
      <c r="AB291" s="65"/>
      <c r="AC291" s="63"/>
      <c r="AD291" s="66"/>
      <c r="AE291" s="66"/>
      <c r="AF291" s="634"/>
      <c r="AG291" s="2"/>
    </row>
    <row r="292" spans="1:33" ht="27" customHeight="1">
      <c r="A292" s="662"/>
      <c r="B292" s="665"/>
      <c r="C292" s="743"/>
      <c r="D292" s="744"/>
      <c r="E292" s="744"/>
      <c r="F292" s="744"/>
      <c r="G292" s="744"/>
      <c r="H292" s="744"/>
      <c r="I292" s="744"/>
      <c r="J292" s="771"/>
      <c r="K292" s="744"/>
      <c r="L292" s="744"/>
      <c r="M292" s="631"/>
      <c r="N292" s="631"/>
      <c r="O292" s="744"/>
      <c r="P292" s="744"/>
      <c r="Q292" s="802"/>
      <c r="R292" s="153"/>
      <c r="S292" s="839"/>
      <c r="T292" s="154"/>
      <c r="U292" s="155"/>
      <c r="V292" s="155"/>
      <c r="W292" s="156"/>
      <c r="X292" s="28"/>
      <c r="Y292" s="64"/>
      <c r="Z292" s="29"/>
      <c r="AA292" s="29"/>
      <c r="AB292" s="65"/>
      <c r="AC292" s="63"/>
      <c r="AD292" s="66"/>
      <c r="AE292" s="66"/>
      <c r="AF292" s="634"/>
      <c r="AG292" s="2"/>
    </row>
    <row r="293" spans="1:33" ht="27" customHeight="1">
      <c r="A293" s="662"/>
      <c r="B293" s="665"/>
      <c r="C293" s="743"/>
      <c r="D293" s="744"/>
      <c r="E293" s="744"/>
      <c r="F293" s="744"/>
      <c r="G293" s="744"/>
      <c r="H293" s="744"/>
      <c r="I293" s="744"/>
      <c r="J293" s="771"/>
      <c r="K293" s="744"/>
      <c r="L293" s="744"/>
      <c r="M293" s="631"/>
      <c r="N293" s="631"/>
      <c r="O293" s="744"/>
      <c r="P293" s="744"/>
      <c r="Q293" s="802"/>
      <c r="R293" s="153"/>
      <c r="S293" s="839"/>
      <c r="T293" s="154"/>
      <c r="U293" s="155"/>
      <c r="V293" s="155"/>
      <c r="W293" s="156"/>
      <c r="X293" s="28"/>
      <c r="Y293" s="64"/>
      <c r="Z293" s="29"/>
      <c r="AA293" s="29"/>
      <c r="AB293" s="65"/>
      <c r="AC293" s="63"/>
      <c r="AD293" s="66"/>
      <c r="AE293" s="66"/>
      <c r="AF293" s="634"/>
      <c r="AG293" s="2"/>
    </row>
    <row r="294" spans="1:33" ht="27" customHeight="1">
      <c r="A294" s="662"/>
      <c r="B294" s="665"/>
      <c r="C294" s="743"/>
      <c r="D294" s="744"/>
      <c r="E294" s="744"/>
      <c r="F294" s="744"/>
      <c r="G294" s="744"/>
      <c r="H294" s="744"/>
      <c r="I294" s="744"/>
      <c r="J294" s="771"/>
      <c r="K294" s="744"/>
      <c r="L294" s="744"/>
      <c r="M294" s="631"/>
      <c r="N294" s="631"/>
      <c r="O294" s="744"/>
      <c r="P294" s="744"/>
      <c r="Q294" s="802"/>
      <c r="R294" s="153"/>
      <c r="S294" s="839"/>
      <c r="T294" s="154"/>
      <c r="U294" s="155"/>
      <c r="V294" s="155"/>
      <c r="W294" s="156"/>
      <c r="X294" s="28"/>
      <c r="Y294" s="64"/>
      <c r="Z294" s="29"/>
      <c r="AA294" s="29"/>
      <c r="AB294" s="65"/>
      <c r="AC294" s="63"/>
      <c r="AD294" s="66"/>
      <c r="AE294" s="66"/>
      <c r="AF294" s="634"/>
      <c r="AG294" s="2"/>
    </row>
    <row r="295" spans="1:33" ht="27" customHeight="1">
      <c r="A295" s="662"/>
      <c r="B295" s="665"/>
      <c r="C295" s="743"/>
      <c r="D295" s="744"/>
      <c r="E295" s="744"/>
      <c r="F295" s="744"/>
      <c r="G295" s="744"/>
      <c r="H295" s="744"/>
      <c r="I295" s="744"/>
      <c r="J295" s="771"/>
      <c r="K295" s="744"/>
      <c r="L295" s="744"/>
      <c r="M295" s="631"/>
      <c r="N295" s="631"/>
      <c r="O295" s="744"/>
      <c r="P295" s="744"/>
      <c r="Q295" s="802"/>
      <c r="R295" s="153"/>
      <c r="S295" s="839"/>
      <c r="T295" s="154"/>
      <c r="U295" s="155"/>
      <c r="V295" s="155"/>
      <c r="W295" s="156"/>
      <c r="X295" s="28"/>
      <c r="Y295" s="64"/>
      <c r="Z295" s="29"/>
      <c r="AA295" s="29"/>
      <c r="AB295" s="65"/>
      <c r="AC295" s="63"/>
      <c r="AD295" s="66"/>
      <c r="AE295" s="66"/>
      <c r="AF295" s="634"/>
      <c r="AG295" s="2"/>
    </row>
    <row r="296" spans="1:33" ht="27" customHeight="1">
      <c r="A296" s="662"/>
      <c r="B296" s="665"/>
      <c r="C296" s="743"/>
      <c r="D296" s="744"/>
      <c r="E296" s="744"/>
      <c r="F296" s="744"/>
      <c r="G296" s="744"/>
      <c r="H296" s="744"/>
      <c r="I296" s="744"/>
      <c r="J296" s="771"/>
      <c r="K296" s="744"/>
      <c r="L296" s="744"/>
      <c r="M296" s="631"/>
      <c r="N296" s="631"/>
      <c r="O296" s="744"/>
      <c r="P296" s="744"/>
      <c r="Q296" s="802"/>
      <c r="R296" s="153"/>
      <c r="S296" s="839"/>
      <c r="T296" s="154"/>
      <c r="U296" s="155"/>
      <c r="V296" s="155"/>
      <c r="W296" s="156"/>
      <c r="X296" s="28"/>
      <c r="Y296" s="64"/>
      <c r="Z296" s="29"/>
      <c r="AA296" s="29"/>
      <c r="AB296" s="65"/>
      <c r="AC296" s="63"/>
      <c r="AD296" s="66"/>
      <c r="AE296" s="66"/>
      <c r="AF296" s="634"/>
      <c r="AG296" s="2"/>
    </row>
    <row r="297" spans="1:33" ht="27" customHeight="1">
      <c r="A297" s="662"/>
      <c r="B297" s="665"/>
      <c r="C297" s="743"/>
      <c r="D297" s="744"/>
      <c r="E297" s="744"/>
      <c r="F297" s="744"/>
      <c r="G297" s="744"/>
      <c r="H297" s="744"/>
      <c r="I297" s="744"/>
      <c r="J297" s="771"/>
      <c r="K297" s="744"/>
      <c r="L297" s="744"/>
      <c r="M297" s="631"/>
      <c r="N297" s="631"/>
      <c r="O297" s="744"/>
      <c r="P297" s="744"/>
      <c r="Q297" s="802"/>
      <c r="R297" s="153"/>
      <c r="S297" s="839"/>
      <c r="T297" s="154"/>
      <c r="U297" s="155"/>
      <c r="V297" s="155"/>
      <c r="W297" s="156"/>
      <c r="X297" s="28"/>
      <c r="Y297" s="64"/>
      <c r="Z297" s="29"/>
      <c r="AA297" s="29"/>
      <c r="AB297" s="65"/>
      <c r="AC297" s="63"/>
      <c r="AD297" s="66"/>
      <c r="AE297" s="66"/>
      <c r="AF297" s="634"/>
      <c r="AG297" s="2"/>
    </row>
    <row r="298" spans="1:33" ht="27" customHeight="1">
      <c r="A298" s="662"/>
      <c r="B298" s="665"/>
      <c r="C298" s="743"/>
      <c r="D298" s="744"/>
      <c r="E298" s="744"/>
      <c r="F298" s="744"/>
      <c r="G298" s="744"/>
      <c r="H298" s="744"/>
      <c r="I298" s="744"/>
      <c r="J298" s="771"/>
      <c r="K298" s="744"/>
      <c r="L298" s="744"/>
      <c r="M298" s="631"/>
      <c r="N298" s="631"/>
      <c r="O298" s="744"/>
      <c r="P298" s="744"/>
      <c r="Q298" s="802"/>
      <c r="R298" s="153"/>
      <c r="S298" s="839"/>
      <c r="T298" s="154"/>
      <c r="U298" s="155"/>
      <c r="V298" s="155"/>
      <c r="W298" s="156"/>
      <c r="X298" s="28"/>
      <c r="Y298" s="64"/>
      <c r="Z298" s="29"/>
      <c r="AA298" s="29"/>
      <c r="AB298" s="65"/>
      <c r="AC298" s="63"/>
      <c r="AD298" s="66"/>
      <c r="AE298" s="66"/>
      <c r="AF298" s="634"/>
      <c r="AG298" s="2"/>
    </row>
    <row r="299" spans="1:33" ht="27" customHeight="1">
      <c r="A299" s="662"/>
      <c r="B299" s="665"/>
      <c r="C299" s="743"/>
      <c r="D299" s="744"/>
      <c r="E299" s="744"/>
      <c r="F299" s="744"/>
      <c r="G299" s="744"/>
      <c r="H299" s="744"/>
      <c r="I299" s="744"/>
      <c r="J299" s="771"/>
      <c r="K299" s="744"/>
      <c r="L299" s="744"/>
      <c r="M299" s="631"/>
      <c r="N299" s="631"/>
      <c r="O299" s="744"/>
      <c r="P299" s="744"/>
      <c r="Q299" s="802"/>
      <c r="R299" s="69"/>
      <c r="S299" s="840"/>
      <c r="T299" s="158"/>
      <c r="U299" s="155"/>
      <c r="V299" s="155"/>
      <c r="W299" s="156"/>
      <c r="X299" s="28"/>
      <c r="Y299" s="64"/>
      <c r="Z299" s="29"/>
      <c r="AA299" s="29"/>
      <c r="AB299" s="65"/>
      <c r="AC299" s="63"/>
      <c r="AD299" s="66"/>
      <c r="AE299" s="66"/>
      <c r="AF299" s="634"/>
      <c r="AG299" s="2"/>
    </row>
    <row r="300" spans="1:33" ht="27" customHeight="1">
      <c r="A300" s="662"/>
      <c r="B300" s="665"/>
      <c r="C300" s="745"/>
      <c r="D300" s="746"/>
      <c r="E300" s="746"/>
      <c r="F300" s="746"/>
      <c r="G300" s="746"/>
      <c r="H300" s="746"/>
      <c r="I300" s="746"/>
      <c r="J300" s="772"/>
      <c r="K300" s="746"/>
      <c r="L300" s="746"/>
      <c r="M300" s="632"/>
      <c r="N300" s="632"/>
      <c r="O300" s="746"/>
      <c r="P300" s="746"/>
      <c r="Q300" s="803"/>
      <c r="R300" s="38"/>
      <c r="S300" s="824"/>
      <c r="T300" s="61"/>
      <c r="U300" s="45"/>
      <c r="V300" s="45"/>
      <c r="W300" s="124"/>
      <c r="X300" s="63"/>
      <c r="Y300" s="64"/>
      <c r="Z300" s="42"/>
      <c r="AA300" s="42"/>
      <c r="AB300" s="65"/>
      <c r="AC300" s="63"/>
      <c r="AD300" s="66"/>
      <c r="AE300" s="66"/>
      <c r="AF300" s="635"/>
      <c r="AG300" s="2"/>
    </row>
    <row r="301" spans="1:33" ht="29.25" customHeight="1">
      <c r="A301" s="662"/>
      <c r="B301" s="665"/>
      <c r="C301" s="747" t="s">
        <v>46</v>
      </c>
      <c r="D301" s="748" t="s">
        <v>47</v>
      </c>
      <c r="E301" s="748" t="s">
        <v>48</v>
      </c>
      <c r="F301" s="748" t="s">
        <v>493</v>
      </c>
      <c r="G301" s="749" t="s">
        <v>50</v>
      </c>
      <c r="H301" s="748" t="s">
        <v>51</v>
      </c>
      <c r="I301" s="748" t="s">
        <v>61</v>
      </c>
      <c r="J301" s="770" t="s">
        <v>506</v>
      </c>
      <c r="K301" s="776" t="s">
        <v>507</v>
      </c>
      <c r="L301" s="748" t="s">
        <v>508</v>
      </c>
      <c r="M301" s="638">
        <v>250</v>
      </c>
      <c r="N301" s="638">
        <v>250</v>
      </c>
      <c r="O301" s="748" t="s">
        <v>509</v>
      </c>
      <c r="P301" s="748" t="s">
        <v>510</v>
      </c>
      <c r="Q301" s="804" t="s">
        <v>492</v>
      </c>
      <c r="R301" s="37"/>
      <c r="S301" s="822"/>
      <c r="T301" s="53"/>
      <c r="U301" s="53"/>
      <c r="V301" s="53"/>
      <c r="W301" s="54"/>
      <c r="X301" s="55"/>
      <c r="Y301" s="56"/>
      <c r="Z301" s="36"/>
      <c r="AA301" s="36"/>
      <c r="AB301" s="57"/>
      <c r="AC301" s="55"/>
      <c r="AD301" s="58"/>
      <c r="AE301" s="58"/>
      <c r="AF301" s="637"/>
      <c r="AG301" s="2"/>
    </row>
    <row r="302" spans="1:33" ht="29.25" customHeight="1">
      <c r="A302" s="662"/>
      <c r="B302" s="665"/>
      <c r="C302" s="743"/>
      <c r="D302" s="744"/>
      <c r="E302" s="744"/>
      <c r="F302" s="744"/>
      <c r="G302" s="744"/>
      <c r="H302" s="744"/>
      <c r="I302" s="744"/>
      <c r="J302" s="771"/>
      <c r="K302" s="744"/>
      <c r="L302" s="744"/>
      <c r="M302" s="631"/>
      <c r="N302" s="631"/>
      <c r="O302" s="744"/>
      <c r="P302" s="744"/>
      <c r="Q302" s="802"/>
      <c r="R302" s="25"/>
      <c r="S302" s="818"/>
      <c r="T302" s="26"/>
      <c r="U302" s="26"/>
      <c r="V302" s="26"/>
      <c r="W302" s="27"/>
      <c r="X302" s="28"/>
      <c r="Y302" s="29"/>
      <c r="Z302" s="29"/>
      <c r="AA302" s="29"/>
      <c r="AB302" s="30"/>
      <c r="AC302" s="28"/>
      <c r="AD302" s="31"/>
      <c r="AE302" s="31"/>
      <c r="AF302" s="634"/>
      <c r="AG302" s="2"/>
    </row>
    <row r="303" spans="1:33" ht="29.25" customHeight="1">
      <c r="A303" s="662"/>
      <c r="B303" s="665"/>
      <c r="C303" s="743"/>
      <c r="D303" s="744"/>
      <c r="E303" s="744"/>
      <c r="F303" s="744"/>
      <c r="G303" s="744"/>
      <c r="H303" s="744"/>
      <c r="I303" s="744"/>
      <c r="J303" s="771"/>
      <c r="K303" s="744"/>
      <c r="L303" s="744"/>
      <c r="M303" s="631"/>
      <c r="N303" s="631"/>
      <c r="O303" s="744"/>
      <c r="P303" s="744"/>
      <c r="Q303" s="802"/>
      <c r="R303" s="25"/>
      <c r="S303" s="818"/>
      <c r="T303" s="26"/>
      <c r="U303" s="26"/>
      <c r="V303" s="26"/>
      <c r="W303" s="27"/>
      <c r="X303" s="28"/>
      <c r="Y303" s="29"/>
      <c r="Z303" s="29"/>
      <c r="AA303" s="29"/>
      <c r="AB303" s="30"/>
      <c r="AC303" s="28"/>
      <c r="AD303" s="31"/>
      <c r="AE303" s="31"/>
      <c r="AF303" s="634"/>
      <c r="AG303" s="2"/>
    </row>
    <row r="304" spans="1:33" ht="29.25" customHeight="1">
      <c r="A304" s="662"/>
      <c r="B304" s="665"/>
      <c r="C304" s="743"/>
      <c r="D304" s="744"/>
      <c r="E304" s="744"/>
      <c r="F304" s="744"/>
      <c r="G304" s="744"/>
      <c r="H304" s="744"/>
      <c r="I304" s="744"/>
      <c r="J304" s="771"/>
      <c r="K304" s="744"/>
      <c r="L304" s="744"/>
      <c r="M304" s="631"/>
      <c r="N304" s="631"/>
      <c r="O304" s="744"/>
      <c r="P304" s="744"/>
      <c r="Q304" s="802"/>
      <c r="R304" s="25"/>
      <c r="S304" s="818"/>
      <c r="T304" s="26"/>
      <c r="U304" s="26"/>
      <c r="V304" s="26"/>
      <c r="W304" s="27"/>
      <c r="X304" s="28"/>
      <c r="Y304" s="29"/>
      <c r="Z304" s="29"/>
      <c r="AA304" s="29"/>
      <c r="AB304" s="30"/>
      <c r="AC304" s="28"/>
      <c r="AD304" s="31"/>
      <c r="AE304" s="31"/>
      <c r="AF304" s="634"/>
      <c r="AG304" s="2"/>
    </row>
    <row r="305" spans="1:33" ht="29.25" customHeight="1">
      <c r="A305" s="662"/>
      <c r="B305" s="665"/>
      <c r="C305" s="745"/>
      <c r="D305" s="746"/>
      <c r="E305" s="746"/>
      <c r="F305" s="746"/>
      <c r="G305" s="746"/>
      <c r="H305" s="746"/>
      <c r="I305" s="746"/>
      <c r="J305" s="772"/>
      <c r="K305" s="746"/>
      <c r="L305" s="746"/>
      <c r="M305" s="632"/>
      <c r="N305" s="632"/>
      <c r="O305" s="746"/>
      <c r="P305" s="746"/>
      <c r="Q305" s="803"/>
      <c r="R305" s="38"/>
      <c r="S305" s="820"/>
      <c r="T305" s="39"/>
      <c r="U305" s="39"/>
      <c r="V305" s="39"/>
      <c r="W305" s="40"/>
      <c r="X305" s="41"/>
      <c r="Y305" s="42"/>
      <c r="Z305" s="42"/>
      <c r="AA305" s="42"/>
      <c r="AB305" s="43"/>
      <c r="AC305" s="41"/>
      <c r="AD305" s="44"/>
      <c r="AE305" s="44"/>
      <c r="AF305" s="635"/>
      <c r="AG305" s="2"/>
    </row>
    <row r="306" spans="1:33" ht="26.25" customHeight="1">
      <c r="A306" s="662"/>
      <c r="B306" s="665"/>
      <c r="C306" s="747" t="s">
        <v>46</v>
      </c>
      <c r="D306" s="748" t="s">
        <v>47</v>
      </c>
      <c r="E306" s="748" t="s">
        <v>48</v>
      </c>
      <c r="F306" s="748" t="s">
        <v>450</v>
      </c>
      <c r="G306" s="749" t="s">
        <v>50</v>
      </c>
      <c r="H306" s="748" t="s">
        <v>51</v>
      </c>
      <c r="I306" s="748" t="s">
        <v>126</v>
      </c>
      <c r="J306" s="770" t="s">
        <v>511</v>
      </c>
      <c r="K306" s="776" t="s">
        <v>512</v>
      </c>
      <c r="L306" s="748" t="s">
        <v>513</v>
      </c>
      <c r="M306" s="638">
        <v>1</v>
      </c>
      <c r="N306" s="638">
        <v>1</v>
      </c>
      <c r="O306" s="748" t="s">
        <v>514</v>
      </c>
      <c r="P306" s="748" t="s">
        <v>515</v>
      </c>
      <c r="Q306" s="804" t="s">
        <v>485</v>
      </c>
      <c r="R306" s="37"/>
      <c r="S306" s="822"/>
      <c r="T306" s="53"/>
      <c r="U306" s="53"/>
      <c r="V306" s="53"/>
      <c r="W306" s="54"/>
      <c r="X306" s="55"/>
      <c r="Y306" s="56"/>
      <c r="Z306" s="36"/>
      <c r="AA306" s="36"/>
      <c r="AB306" s="57"/>
      <c r="AC306" s="55"/>
      <c r="AD306" s="58"/>
      <c r="AE306" s="58"/>
      <c r="AF306" s="637"/>
      <c r="AG306" s="2"/>
    </row>
    <row r="307" spans="1:33" ht="26.25" customHeight="1">
      <c r="A307" s="663"/>
      <c r="B307" s="666"/>
      <c r="C307" s="743"/>
      <c r="D307" s="744"/>
      <c r="E307" s="744"/>
      <c r="F307" s="744"/>
      <c r="G307" s="744"/>
      <c r="H307" s="744"/>
      <c r="I307" s="744"/>
      <c r="J307" s="771"/>
      <c r="K307" s="744"/>
      <c r="L307" s="744"/>
      <c r="M307" s="631"/>
      <c r="N307" s="631"/>
      <c r="O307" s="744"/>
      <c r="P307" s="744"/>
      <c r="Q307" s="802"/>
      <c r="R307" s="25"/>
      <c r="S307" s="818"/>
      <c r="T307" s="26"/>
      <c r="U307" s="26"/>
      <c r="V307" s="26"/>
      <c r="W307" s="27"/>
      <c r="X307" s="28"/>
      <c r="Y307" s="29"/>
      <c r="Z307" s="29"/>
      <c r="AA307" s="29"/>
      <c r="AB307" s="30"/>
      <c r="AC307" s="28"/>
      <c r="AD307" s="31"/>
      <c r="AE307" s="31"/>
      <c r="AF307" s="634"/>
      <c r="AG307" s="2"/>
    </row>
    <row r="308" spans="1:33" ht="26.25" customHeight="1">
      <c r="A308" s="661" t="s">
        <v>479</v>
      </c>
      <c r="B308" s="664" t="s">
        <v>479</v>
      </c>
      <c r="C308" s="743"/>
      <c r="D308" s="744"/>
      <c r="E308" s="744"/>
      <c r="F308" s="744"/>
      <c r="G308" s="744"/>
      <c r="H308" s="744"/>
      <c r="I308" s="744"/>
      <c r="J308" s="771"/>
      <c r="K308" s="744"/>
      <c r="L308" s="744"/>
      <c r="M308" s="631"/>
      <c r="N308" s="631"/>
      <c r="O308" s="744"/>
      <c r="P308" s="744"/>
      <c r="Q308" s="802"/>
      <c r="R308" s="25"/>
      <c r="S308" s="818"/>
      <c r="T308" s="26"/>
      <c r="U308" s="26"/>
      <c r="V308" s="26"/>
      <c r="W308" s="27"/>
      <c r="X308" s="28"/>
      <c r="Y308" s="29"/>
      <c r="Z308" s="29"/>
      <c r="AA308" s="29"/>
      <c r="AB308" s="30"/>
      <c r="AC308" s="28"/>
      <c r="AD308" s="31"/>
      <c r="AE308" s="31"/>
      <c r="AF308" s="634"/>
      <c r="AG308" s="2"/>
    </row>
    <row r="309" spans="1:33" ht="26.25" customHeight="1">
      <c r="A309" s="662"/>
      <c r="B309" s="665"/>
      <c r="C309" s="743"/>
      <c r="D309" s="744"/>
      <c r="E309" s="744"/>
      <c r="F309" s="744"/>
      <c r="G309" s="744"/>
      <c r="H309" s="744"/>
      <c r="I309" s="744"/>
      <c r="J309" s="771"/>
      <c r="K309" s="744"/>
      <c r="L309" s="744"/>
      <c r="M309" s="631"/>
      <c r="N309" s="631"/>
      <c r="O309" s="744"/>
      <c r="P309" s="744"/>
      <c r="Q309" s="802"/>
      <c r="R309" s="25"/>
      <c r="S309" s="818"/>
      <c r="T309" s="26"/>
      <c r="U309" s="26"/>
      <c r="V309" s="26"/>
      <c r="W309" s="27"/>
      <c r="X309" s="28"/>
      <c r="Y309" s="29"/>
      <c r="Z309" s="29"/>
      <c r="AA309" s="29"/>
      <c r="AB309" s="30"/>
      <c r="AC309" s="28"/>
      <c r="AD309" s="31"/>
      <c r="AE309" s="31"/>
      <c r="AF309" s="634"/>
      <c r="AG309" s="2"/>
    </row>
    <row r="310" spans="1:33" ht="26.25" customHeight="1">
      <c r="A310" s="662"/>
      <c r="B310" s="665"/>
      <c r="C310" s="745"/>
      <c r="D310" s="746"/>
      <c r="E310" s="746"/>
      <c r="F310" s="746"/>
      <c r="G310" s="746"/>
      <c r="H310" s="746"/>
      <c r="I310" s="746"/>
      <c r="J310" s="772"/>
      <c r="K310" s="746"/>
      <c r="L310" s="746"/>
      <c r="M310" s="632"/>
      <c r="N310" s="632"/>
      <c r="O310" s="746"/>
      <c r="P310" s="746"/>
      <c r="Q310" s="803"/>
      <c r="R310" s="38"/>
      <c r="S310" s="820"/>
      <c r="T310" s="39"/>
      <c r="U310" s="39"/>
      <c r="V310" s="39"/>
      <c r="W310" s="40"/>
      <c r="X310" s="41"/>
      <c r="Y310" s="42"/>
      <c r="Z310" s="42"/>
      <c r="AA310" s="42"/>
      <c r="AB310" s="43"/>
      <c r="AC310" s="41"/>
      <c r="AD310" s="44"/>
      <c r="AE310" s="44"/>
      <c r="AF310" s="635"/>
      <c r="AG310" s="2"/>
    </row>
    <row r="311" spans="1:33" ht="26.25" customHeight="1">
      <c r="A311" s="662"/>
      <c r="B311" s="665"/>
      <c r="C311" s="773" t="s">
        <v>46</v>
      </c>
      <c r="D311" s="750" t="s">
        <v>47</v>
      </c>
      <c r="E311" s="750" t="s">
        <v>59</v>
      </c>
      <c r="F311" s="750" t="s">
        <v>151</v>
      </c>
      <c r="G311" s="768" t="s">
        <v>50</v>
      </c>
      <c r="H311" s="750" t="s">
        <v>133</v>
      </c>
      <c r="I311" s="750" t="s">
        <v>61</v>
      </c>
      <c r="J311" s="770" t="s">
        <v>516</v>
      </c>
      <c r="K311" s="748" t="s">
        <v>517</v>
      </c>
      <c r="L311" s="750" t="s">
        <v>518</v>
      </c>
      <c r="M311" s="698">
        <v>0</v>
      </c>
      <c r="N311" s="717">
        <v>1000</v>
      </c>
      <c r="O311" s="750" t="s">
        <v>519</v>
      </c>
      <c r="P311" s="750" t="s">
        <v>520</v>
      </c>
      <c r="Q311" s="805" t="s">
        <v>485</v>
      </c>
      <c r="R311" s="37" t="s">
        <v>521</v>
      </c>
      <c r="S311" s="821" t="s">
        <v>522</v>
      </c>
      <c r="T311" s="100" t="s">
        <v>70</v>
      </c>
      <c r="U311" s="67" t="s">
        <v>71</v>
      </c>
      <c r="V311" s="68" t="s">
        <v>72</v>
      </c>
      <c r="W311" s="34"/>
      <c r="X311" s="35"/>
      <c r="Y311" s="36"/>
      <c r="Z311" s="36"/>
      <c r="AA311" s="36"/>
      <c r="AB311" s="50">
        <f>+AA312</f>
        <v>5746.0479999999998</v>
      </c>
      <c r="AC311" s="35"/>
      <c r="AD311" s="60"/>
      <c r="AE311" s="60"/>
      <c r="AF311" s="636"/>
      <c r="AG311" s="2"/>
    </row>
    <row r="312" spans="1:33" ht="26.25" customHeight="1">
      <c r="A312" s="662"/>
      <c r="B312" s="665"/>
      <c r="C312" s="743"/>
      <c r="D312" s="744"/>
      <c r="E312" s="744"/>
      <c r="F312" s="744"/>
      <c r="G312" s="744"/>
      <c r="H312" s="744"/>
      <c r="I312" s="744"/>
      <c r="J312" s="771"/>
      <c r="K312" s="744"/>
      <c r="L312" s="744"/>
      <c r="M312" s="631"/>
      <c r="N312" s="631"/>
      <c r="O312" s="744"/>
      <c r="P312" s="744"/>
      <c r="Q312" s="802"/>
      <c r="R312" s="25"/>
      <c r="S312" s="818" t="s">
        <v>523</v>
      </c>
      <c r="T312" s="26"/>
      <c r="U312" s="26"/>
      <c r="V312" s="26"/>
      <c r="W312" s="27">
        <v>40</v>
      </c>
      <c r="X312" s="28" t="s">
        <v>524</v>
      </c>
      <c r="Y312" s="29">
        <v>128.26</v>
      </c>
      <c r="Z312" s="29">
        <f>+W312*Y312</f>
        <v>5130.3999999999996</v>
      </c>
      <c r="AA312" s="29">
        <f>+Z312*1.12</f>
        <v>5746.0479999999998</v>
      </c>
      <c r="AB312" s="30"/>
      <c r="AC312" s="28" t="s">
        <v>75</v>
      </c>
      <c r="AD312" s="31" t="s">
        <v>75</v>
      </c>
      <c r="AE312" s="31" t="s">
        <v>75</v>
      </c>
      <c r="AF312" s="634"/>
      <c r="AG312" s="2"/>
    </row>
    <row r="313" spans="1:33" ht="26.25" customHeight="1">
      <c r="A313" s="662"/>
      <c r="B313" s="665"/>
      <c r="C313" s="743"/>
      <c r="D313" s="744"/>
      <c r="E313" s="744"/>
      <c r="F313" s="744"/>
      <c r="G313" s="744"/>
      <c r="H313" s="744"/>
      <c r="I313" s="744"/>
      <c r="J313" s="771"/>
      <c r="K313" s="744"/>
      <c r="L313" s="744"/>
      <c r="M313" s="631"/>
      <c r="N313" s="631"/>
      <c r="O313" s="744"/>
      <c r="P313" s="744"/>
      <c r="Q313" s="802"/>
      <c r="R313" s="37" t="s">
        <v>525</v>
      </c>
      <c r="S313" s="821" t="s">
        <v>522</v>
      </c>
      <c r="T313" s="100" t="s">
        <v>70</v>
      </c>
      <c r="U313" s="72" t="s">
        <v>71</v>
      </c>
      <c r="V313" s="71" t="s">
        <v>72</v>
      </c>
      <c r="W313" s="34"/>
      <c r="X313" s="35"/>
      <c r="Y313" s="36"/>
      <c r="Z313" s="29"/>
      <c r="AA313" s="29"/>
      <c r="AB313" s="30">
        <f>AA314</f>
        <v>1000.0032000000001</v>
      </c>
      <c r="AC313" s="28"/>
      <c r="AD313" s="31"/>
      <c r="AE313" s="31"/>
      <c r="AF313" s="634"/>
      <c r="AG313" s="2"/>
    </row>
    <row r="314" spans="1:33" ht="54.75" customHeight="1">
      <c r="A314" s="662"/>
      <c r="B314" s="665"/>
      <c r="C314" s="743"/>
      <c r="D314" s="744"/>
      <c r="E314" s="744"/>
      <c r="F314" s="744"/>
      <c r="G314" s="744"/>
      <c r="H314" s="744"/>
      <c r="I314" s="744"/>
      <c r="J314" s="771"/>
      <c r="K314" s="744"/>
      <c r="L314" s="744"/>
      <c r="M314" s="631"/>
      <c r="N314" s="631"/>
      <c r="O314" s="744"/>
      <c r="P314" s="744"/>
      <c r="Q314" s="802"/>
      <c r="R314" s="37"/>
      <c r="S314" s="819" t="s">
        <v>526</v>
      </c>
      <c r="T314" s="33"/>
      <c r="U314" s="33"/>
      <c r="V314" s="33"/>
      <c r="W314" s="34">
        <v>1</v>
      </c>
      <c r="X314" s="35" t="s">
        <v>182</v>
      </c>
      <c r="Y314" s="36">
        <v>892.86</v>
      </c>
      <c r="Z314" s="29">
        <f>+W314*Y314</f>
        <v>892.86</v>
      </c>
      <c r="AA314" s="29">
        <f>+Z314*1.12</f>
        <v>1000.0032000000001</v>
      </c>
      <c r="AB314" s="30"/>
      <c r="AC314" s="28"/>
      <c r="AD314" s="31"/>
      <c r="AE314" s="31" t="s">
        <v>75</v>
      </c>
      <c r="AF314" s="634"/>
      <c r="AG314" s="2"/>
    </row>
    <row r="315" spans="1:33" ht="26.25" customHeight="1">
      <c r="A315" s="662"/>
      <c r="B315" s="665"/>
      <c r="C315" s="745"/>
      <c r="D315" s="746"/>
      <c r="E315" s="746"/>
      <c r="F315" s="746"/>
      <c r="G315" s="746"/>
      <c r="H315" s="746"/>
      <c r="I315" s="746"/>
      <c r="J315" s="772"/>
      <c r="K315" s="746"/>
      <c r="L315" s="746"/>
      <c r="M315" s="632"/>
      <c r="N315" s="632"/>
      <c r="O315" s="746"/>
      <c r="P315" s="746"/>
      <c r="Q315" s="803"/>
      <c r="R315" s="38"/>
      <c r="S315" s="820"/>
      <c r="T315" s="39"/>
      <c r="U315" s="39"/>
      <c r="V315" s="39"/>
      <c r="W315" s="40"/>
      <c r="X315" s="41"/>
      <c r="Y315" s="42"/>
      <c r="Z315" s="42"/>
      <c r="AA315" s="42"/>
      <c r="AB315" s="43"/>
      <c r="AC315" s="41"/>
      <c r="AD315" s="44"/>
      <c r="AE315" s="44"/>
      <c r="AF315" s="635"/>
      <c r="AG315" s="2"/>
    </row>
    <row r="316" spans="1:33" ht="25.5" customHeight="1">
      <c r="A316" s="662"/>
      <c r="B316" s="665"/>
      <c r="C316" s="773" t="s">
        <v>46</v>
      </c>
      <c r="D316" s="750" t="s">
        <v>47</v>
      </c>
      <c r="E316" s="750" t="s">
        <v>48</v>
      </c>
      <c r="F316" s="750" t="s">
        <v>493</v>
      </c>
      <c r="G316" s="768" t="s">
        <v>50</v>
      </c>
      <c r="H316" s="750" t="s">
        <v>51</v>
      </c>
      <c r="I316" s="750" t="s">
        <v>61</v>
      </c>
      <c r="J316" s="774" t="s">
        <v>527</v>
      </c>
      <c r="K316" s="748" t="s">
        <v>192</v>
      </c>
      <c r="L316" s="750" t="s">
        <v>528</v>
      </c>
      <c r="M316" s="698">
        <v>1</v>
      </c>
      <c r="N316" s="698">
        <v>3</v>
      </c>
      <c r="O316" s="750" t="s">
        <v>529</v>
      </c>
      <c r="P316" s="750" t="s">
        <v>530</v>
      </c>
      <c r="Q316" s="805" t="s">
        <v>531</v>
      </c>
      <c r="R316" s="37"/>
      <c r="S316" s="821"/>
      <c r="T316" s="46"/>
      <c r="U316" s="46"/>
      <c r="V316" s="46"/>
      <c r="W316" s="34"/>
      <c r="X316" s="35"/>
      <c r="Y316" s="36"/>
      <c r="Z316" s="36"/>
      <c r="AA316" s="36"/>
      <c r="AB316" s="50"/>
      <c r="AC316" s="35"/>
      <c r="AD316" s="35"/>
      <c r="AE316" s="35"/>
      <c r="AF316" s="636"/>
      <c r="AG316" s="2"/>
    </row>
    <row r="317" spans="1:33" ht="25.5" customHeight="1">
      <c r="A317" s="662"/>
      <c r="B317" s="665"/>
      <c r="C317" s="743"/>
      <c r="D317" s="744"/>
      <c r="E317" s="744"/>
      <c r="F317" s="744"/>
      <c r="G317" s="744"/>
      <c r="H317" s="744"/>
      <c r="I317" s="744"/>
      <c r="J317" s="754"/>
      <c r="K317" s="744"/>
      <c r="L317" s="744"/>
      <c r="M317" s="631"/>
      <c r="N317" s="631"/>
      <c r="O317" s="744"/>
      <c r="P317" s="744"/>
      <c r="Q317" s="802"/>
      <c r="R317" s="25"/>
      <c r="S317" s="818"/>
      <c r="T317" s="26"/>
      <c r="U317" s="26"/>
      <c r="V317" s="26"/>
      <c r="W317" s="27"/>
      <c r="X317" s="28"/>
      <c r="Y317" s="29"/>
      <c r="Z317" s="29"/>
      <c r="AA317" s="29"/>
      <c r="AB317" s="30"/>
      <c r="AC317" s="28"/>
      <c r="AD317" s="28"/>
      <c r="AE317" s="28"/>
      <c r="AF317" s="634"/>
      <c r="AG317" s="2"/>
    </row>
    <row r="318" spans="1:33" ht="25.5" customHeight="1">
      <c r="A318" s="662"/>
      <c r="B318" s="665"/>
      <c r="C318" s="743"/>
      <c r="D318" s="744"/>
      <c r="E318" s="744"/>
      <c r="F318" s="744"/>
      <c r="G318" s="744"/>
      <c r="H318" s="744"/>
      <c r="I318" s="744"/>
      <c r="J318" s="754"/>
      <c r="K318" s="744"/>
      <c r="L318" s="744"/>
      <c r="M318" s="631"/>
      <c r="N318" s="631"/>
      <c r="O318" s="744"/>
      <c r="P318" s="744"/>
      <c r="Q318" s="802"/>
      <c r="R318" s="25"/>
      <c r="S318" s="818"/>
      <c r="T318" s="26"/>
      <c r="U318" s="26"/>
      <c r="V318" s="26"/>
      <c r="W318" s="27"/>
      <c r="X318" s="28"/>
      <c r="Y318" s="29"/>
      <c r="Z318" s="29"/>
      <c r="AA318" s="29"/>
      <c r="AB318" s="30"/>
      <c r="AC318" s="28"/>
      <c r="AD318" s="28"/>
      <c r="AE318" s="31"/>
      <c r="AF318" s="634"/>
      <c r="AG318" s="2"/>
    </row>
    <row r="319" spans="1:33" ht="25.5" customHeight="1">
      <c r="A319" s="662"/>
      <c r="B319" s="665"/>
      <c r="C319" s="743"/>
      <c r="D319" s="744"/>
      <c r="E319" s="744"/>
      <c r="F319" s="744"/>
      <c r="G319" s="744"/>
      <c r="H319" s="744"/>
      <c r="I319" s="744"/>
      <c r="J319" s="754"/>
      <c r="K319" s="744"/>
      <c r="L319" s="744"/>
      <c r="M319" s="631"/>
      <c r="N319" s="631"/>
      <c r="O319" s="744"/>
      <c r="P319" s="744"/>
      <c r="Q319" s="802"/>
      <c r="R319" s="25"/>
      <c r="S319" s="818"/>
      <c r="T319" s="26"/>
      <c r="U319" s="26"/>
      <c r="V319" s="26"/>
      <c r="W319" s="27"/>
      <c r="X319" s="28"/>
      <c r="Y319" s="29"/>
      <c r="Z319" s="29"/>
      <c r="AA319" s="29"/>
      <c r="AB319" s="30"/>
      <c r="AC319" s="28"/>
      <c r="AD319" s="28"/>
      <c r="AE319" s="31"/>
      <c r="AF319" s="634"/>
      <c r="AG319" s="2"/>
    </row>
    <row r="320" spans="1:33" ht="25.5" customHeight="1">
      <c r="A320" s="662"/>
      <c r="B320" s="665"/>
      <c r="C320" s="745"/>
      <c r="D320" s="746"/>
      <c r="E320" s="746"/>
      <c r="F320" s="746"/>
      <c r="G320" s="746"/>
      <c r="H320" s="746"/>
      <c r="I320" s="746"/>
      <c r="J320" s="756"/>
      <c r="K320" s="746"/>
      <c r="L320" s="746"/>
      <c r="M320" s="632"/>
      <c r="N320" s="632"/>
      <c r="O320" s="746"/>
      <c r="P320" s="746"/>
      <c r="Q320" s="803"/>
      <c r="R320" s="38"/>
      <c r="S320" s="820"/>
      <c r="T320" s="39"/>
      <c r="U320" s="39"/>
      <c r="V320" s="39"/>
      <c r="W320" s="40"/>
      <c r="X320" s="41"/>
      <c r="Y320" s="42"/>
      <c r="Z320" s="42"/>
      <c r="AA320" s="42"/>
      <c r="AB320" s="43"/>
      <c r="AC320" s="41"/>
      <c r="AD320" s="41"/>
      <c r="AE320" s="44"/>
      <c r="AF320" s="635"/>
      <c r="AG320" s="2"/>
    </row>
    <row r="321" spans="1:33" ht="25.5" customHeight="1">
      <c r="A321" s="662"/>
      <c r="B321" s="665"/>
      <c r="C321" s="747" t="s">
        <v>46</v>
      </c>
      <c r="D321" s="748" t="s">
        <v>47</v>
      </c>
      <c r="E321" s="748" t="s">
        <v>48</v>
      </c>
      <c r="F321" s="748" t="s">
        <v>371</v>
      </c>
      <c r="G321" s="749" t="s">
        <v>50</v>
      </c>
      <c r="H321" s="748" t="s">
        <v>51</v>
      </c>
      <c r="I321" s="748" t="s">
        <v>61</v>
      </c>
      <c r="J321" s="770" t="s">
        <v>532</v>
      </c>
      <c r="K321" s="748" t="s">
        <v>473</v>
      </c>
      <c r="L321" s="748" t="s">
        <v>533</v>
      </c>
      <c r="M321" s="638">
        <v>150</v>
      </c>
      <c r="N321" s="638">
        <v>150</v>
      </c>
      <c r="O321" s="748" t="s">
        <v>534</v>
      </c>
      <c r="P321" s="748" t="s">
        <v>535</v>
      </c>
      <c r="Q321" s="804" t="s">
        <v>531</v>
      </c>
      <c r="R321" s="59"/>
      <c r="S321" s="827"/>
      <c r="T321" s="68"/>
      <c r="U321" s="68"/>
      <c r="V321" s="68"/>
      <c r="W321" s="54"/>
      <c r="X321" s="55"/>
      <c r="Y321" s="56"/>
      <c r="Z321" s="56"/>
      <c r="AA321" s="56"/>
      <c r="AB321" s="57"/>
      <c r="AC321" s="55"/>
      <c r="AD321" s="58"/>
      <c r="AE321" s="58"/>
      <c r="AF321" s="637"/>
      <c r="AG321" s="2"/>
    </row>
    <row r="322" spans="1:33" ht="25.5" customHeight="1">
      <c r="A322" s="662"/>
      <c r="B322" s="665"/>
      <c r="C322" s="743"/>
      <c r="D322" s="744"/>
      <c r="E322" s="744"/>
      <c r="F322" s="744"/>
      <c r="G322" s="744"/>
      <c r="H322" s="744"/>
      <c r="I322" s="744"/>
      <c r="J322" s="771"/>
      <c r="K322" s="744"/>
      <c r="L322" s="744"/>
      <c r="M322" s="631"/>
      <c r="N322" s="631"/>
      <c r="O322" s="744"/>
      <c r="P322" s="744"/>
      <c r="Q322" s="802"/>
      <c r="R322" s="32"/>
      <c r="S322" s="818"/>
      <c r="T322" s="26"/>
      <c r="U322" s="26"/>
      <c r="V322" s="26"/>
      <c r="W322" s="27"/>
      <c r="X322" s="28"/>
      <c r="Y322" s="29"/>
      <c r="Z322" s="29"/>
      <c r="AA322" s="29"/>
      <c r="AB322" s="30"/>
      <c r="AC322" s="28"/>
      <c r="AD322" s="31"/>
      <c r="AE322" s="31"/>
      <c r="AF322" s="634"/>
      <c r="AG322" s="2"/>
    </row>
    <row r="323" spans="1:33" ht="25.5" customHeight="1">
      <c r="A323" s="662"/>
      <c r="B323" s="665"/>
      <c r="C323" s="743"/>
      <c r="D323" s="744"/>
      <c r="E323" s="744"/>
      <c r="F323" s="744"/>
      <c r="G323" s="744"/>
      <c r="H323" s="744"/>
      <c r="I323" s="744"/>
      <c r="J323" s="771"/>
      <c r="K323" s="744"/>
      <c r="L323" s="744"/>
      <c r="M323" s="631"/>
      <c r="N323" s="631"/>
      <c r="O323" s="744"/>
      <c r="P323" s="744"/>
      <c r="Q323" s="802"/>
      <c r="R323" s="25"/>
      <c r="S323" s="818"/>
      <c r="T323" s="26"/>
      <c r="U323" s="26"/>
      <c r="V323" s="26"/>
      <c r="W323" s="27"/>
      <c r="X323" s="28"/>
      <c r="Y323" s="29"/>
      <c r="Z323" s="29"/>
      <c r="AA323" s="29"/>
      <c r="AB323" s="30"/>
      <c r="AC323" s="28"/>
      <c r="AD323" s="31"/>
      <c r="AE323" s="31"/>
      <c r="AF323" s="634"/>
      <c r="AG323" s="2"/>
    </row>
    <row r="324" spans="1:33" ht="25.5" customHeight="1">
      <c r="A324" s="662"/>
      <c r="B324" s="665"/>
      <c r="C324" s="743"/>
      <c r="D324" s="744"/>
      <c r="E324" s="744"/>
      <c r="F324" s="744"/>
      <c r="G324" s="744"/>
      <c r="H324" s="744"/>
      <c r="I324" s="744"/>
      <c r="J324" s="771"/>
      <c r="K324" s="744"/>
      <c r="L324" s="744"/>
      <c r="M324" s="631"/>
      <c r="N324" s="631"/>
      <c r="O324" s="744"/>
      <c r="P324" s="744"/>
      <c r="Q324" s="802"/>
      <c r="R324" s="25"/>
      <c r="S324" s="818"/>
      <c r="T324" s="26"/>
      <c r="U324" s="26"/>
      <c r="V324" s="26"/>
      <c r="W324" s="27"/>
      <c r="X324" s="28"/>
      <c r="Y324" s="29"/>
      <c r="Z324" s="29"/>
      <c r="AA324" s="29"/>
      <c r="AB324" s="30"/>
      <c r="AC324" s="28"/>
      <c r="AD324" s="31"/>
      <c r="AE324" s="31"/>
      <c r="AF324" s="634"/>
      <c r="AG324" s="2"/>
    </row>
    <row r="325" spans="1:33" ht="25.5" customHeight="1">
      <c r="A325" s="662"/>
      <c r="B325" s="669"/>
      <c r="C325" s="745"/>
      <c r="D325" s="746"/>
      <c r="E325" s="746"/>
      <c r="F325" s="746"/>
      <c r="G325" s="746"/>
      <c r="H325" s="746"/>
      <c r="I325" s="746"/>
      <c r="J325" s="772"/>
      <c r="K325" s="746"/>
      <c r="L325" s="746"/>
      <c r="M325" s="632"/>
      <c r="N325" s="632"/>
      <c r="O325" s="746"/>
      <c r="P325" s="746"/>
      <c r="Q325" s="803"/>
      <c r="R325" s="38"/>
      <c r="S325" s="820"/>
      <c r="T325" s="39"/>
      <c r="U325" s="39"/>
      <c r="V325" s="39"/>
      <c r="W325" s="40"/>
      <c r="X325" s="41"/>
      <c r="Y325" s="42"/>
      <c r="Z325" s="42"/>
      <c r="AA325" s="42"/>
      <c r="AB325" s="43"/>
      <c r="AC325" s="41"/>
      <c r="AD325" s="44"/>
      <c r="AE325" s="44"/>
      <c r="AF325" s="635"/>
      <c r="AG325" s="2"/>
    </row>
    <row r="326" spans="1:33" ht="22.5" customHeight="1">
      <c r="A326" s="662"/>
      <c r="B326" s="159"/>
      <c r="C326" s="781"/>
      <c r="D326" s="781"/>
      <c r="E326" s="781"/>
      <c r="F326" s="781"/>
      <c r="G326" s="781"/>
      <c r="H326" s="781"/>
      <c r="I326" s="781"/>
      <c r="J326" s="781"/>
      <c r="K326" s="781"/>
      <c r="L326" s="781"/>
      <c r="M326" s="160"/>
      <c r="N326" s="160"/>
      <c r="O326" s="781"/>
      <c r="P326" s="781"/>
      <c r="Q326" s="781"/>
      <c r="R326" s="667" t="s">
        <v>536</v>
      </c>
      <c r="S326" s="657"/>
      <c r="T326" s="657"/>
      <c r="U326" s="657"/>
      <c r="V326" s="657"/>
      <c r="W326" s="657"/>
      <c r="X326" s="657"/>
      <c r="Y326" s="657"/>
      <c r="Z326" s="658"/>
      <c r="AA326" s="161" t="s">
        <v>201</v>
      </c>
      <c r="AB326" s="162">
        <f>SUM(AB274:AB325)</f>
        <v>18021.301199999998</v>
      </c>
      <c r="AC326" s="668"/>
      <c r="AD326" s="657"/>
      <c r="AE326" s="657"/>
      <c r="AF326" s="660"/>
      <c r="AG326" s="84"/>
    </row>
    <row r="327" spans="1:33" ht="26.25" customHeight="1">
      <c r="A327" s="662"/>
      <c r="B327" s="704" t="s">
        <v>537</v>
      </c>
      <c r="C327" s="773" t="s">
        <v>46</v>
      </c>
      <c r="D327" s="750" t="s">
        <v>47</v>
      </c>
      <c r="E327" s="750" t="s">
        <v>48</v>
      </c>
      <c r="F327" s="750" t="s">
        <v>493</v>
      </c>
      <c r="G327" s="768" t="s">
        <v>50</v>
      </c>
      <c r="H327" s="750" t="s">
        <v>51</v>
      </c>
      <c r="I327" s="750" t="s">
        <v>61</v>
      </c>
      <c r="J327" s="774" t="s">
        <v>538</v>
      </c>
      <c r="K327" s="748" t="s">
        <v>539</v>
      </c>
      <c r="L327" s="750" t="s">
        <v>540</v>
      </c>
      <c r="M327" s="698">
        <v>5</v>
      </c>
      <c r="N327" s="698">
        <v>10</v>
      </c>
      <c r="O327" s="750" t="s">
        <v>541</v>
      </c>
      <c r="P327" s="750" t="s">
        <v>542</v>
      </c>
      <c r="Q327" s="805" t="s">
        <v>543</v>
      </c>
      <c r="R327" s="163"/>
      <c r="S327" s="841"/>
      <c r="T327" s="165"/>
      <c r="U327" s="33"/>
      <c r="V327" s="33"/>
      <c r="W327" s="34"/>
      <c r="X327" s="35"/>
      <c r="Y327" s="36"/>
      <c r="Z327" s="36"/>
      <c r="AA327" s="36"/>
      <c r="AB327" s="50"/>
      <c r="AC327" s="35"/>
      <c r="AD327" s="60"/>
      <c r="AE327" s="60"/>
      <c r="AF327" s="636"/>
      <c r="AG327" s="2"/>
    </row>
    <row r="328" spans="1:33" ht="26.25" customHeight="1">
      <c r="A328" s="662"/>
      <c r="B328" s="665"/>
      <c r="C328" s="743"/>
      <c r="D328" s="744"/>
      <c r="E328" s="744"/>
      <c r="F328" s="744"/>
      <c r="G328" s="744"/>
      <c r="H328" s="744"/>
      <c r="I328" s="744"/>
      <c r="J328" s="754"/>
      <c r="K328" s="744"/>
      <c r="L328" s="744"/>
      <c r="M328" s="631"/>
      <c r="N328" s="631"/>
      <c r="O328" s="744"/>
      <c r="P328" s="744"/>
      <c r="Q328" s="802"/>
      <c r="R328" s="166"/>
      <c r="S328" s="841"/>
      <c r="T328" s="165"/>
      <c r="U328" s="33"/>
      <c r="V328" s="33"/>
      <c r="W328" s="27"/>
      <c r="X328" s="28"/>
      <c r="Y328" s="29"/>
      <c r="Z328" s="29"/>
      <c r="AA328" s="29"/>
      <c r="AB328" s="30"/>
      <c r="AC328" s="28"/>
      <c r="AD328" s="31"/>
      <c r="AE328" s="31"/>
      <c r="AF328" s="634"/>
      <c r="AG328" s="2"/>
    </row>
    <row r="329" spans="1:33" ht="26.25" customHeight="1">
      <c r="A329" s="662"/>
      <c r="B329" s="665"/>
      <c r="C329" s="743"/>
      <c r="D329" s="744"/>
      <c r="E329" s="744"/>
      <c r="F329" s="744"/>
      <c r="G329" s="744"/>
      <c r="H329" s="744"/>
      <c r="I329" s="744"/>
      <c r="J329" s="754"/>
      <c r="K329" s="744"/>
      <c r="L329" s="744"/>
      <c r="M329" s="631"/>
      <c r="N329" s="631"/>
      <c r="O329" s="744"/>
      <c r="P329" s="744"/>
      <c r="Q329" s="802"/>
      <c r="R329" s="32"/>
      <c r="S329" s="819"/>
      <c r="T329" s="33"/>
      <c r="U329" s="33"/>
      <c r="V329" s="33"/>
      <c r="W329" s="34"/>
      <c r="X329" s="35"/>
      <c r="Y329" s="36"/>
      <c r="Z329" s="29"/>
      <c r="AA329" s="29"/>
      <c r="AB329" s="30"/>
      <c r="AC329" s="28"/>
      <c r="AD329" s="31"/>
      <c r="AE329" s="31"/>
      <c r="AF329" s="634"/>
      <c r="AG329" s="2"/>
    </row>
    <row r="330" spans="1:33" ht="26.25" customHeight="1">
      <c r="A330" s="662"/>
      <c r="B330" s="665"/>
      <c r="C330" s="743"/>
      <c r="D330" s="744"/>
      <c r="E330" s="744"/>
      <c r="F330" s="744"/>
      <c r="G330" s="744"/>
      <c r="H330" s="744"/>
      <c r="I330" s="744"/>
      <c r="J330" s="754"/>
      <c r="K330" s="744"/>
      <c r="L330" s="744"/>
      <c r="M330" s="631"/>
      <c r="N330" s="631"/>
      <c r="O330" s="744"/>
      <c r="P330" s="744"/>
      <c r="Q330" s="802"/>
      <c r="R330" s="37"/>
      <c r="S330" s="819"/>
      <c r="T330" s="33"/>
      <c r="U330" s="33"/>
      <c r="V330" s="33"/>
      <c r="W330" s="34"/>
      <c r="X330" s="35"/>
      <c r="Y330" s="36"/>
      <c r="Z330" s="29"/>
      <c r="AA330" s="29"/>
      <c r="AB330" s="30"/>
      <c r="AC330" s="28"/>
      <c r="AD330" s="31"/>
      <c r="AE330" s="31"/>
      <c r="AF330" s="634"/>
      <c r="AG330" s="2"/>
    </row>
    <row r="331" spans="1:33" ht="26.25" customHeight="1">
      <c r="A331" s="663"/>
      <c r="B331" s="666"/>
      <c r="C331" s="745"/>
      <c r="D331" s="746"/>
      <c r="E331" s="746"/>
      <c r="F331" s="746"/>
      <c r="G331" s="746"/>
      <c r="H331" s="746"/>
      <c r="I331" s="746"/>
      <c r="J331" s="756"/>
      <c r="K331" s="746"/>
      <c r="L331" s="746"/>
      <c r="M331" s="632"/>
      <c r="N331" s="632"/>
      <c r="O331" s="746"/>
      <c r="P331" s="746"/>
      <c r="Q331" s="803"/>
      <c r="R331" s="38"/>
      <c r="S331" s="820"/>
      <c r="T331" s="39"/>
      <c r="U331" s="39"/>
      <c r="V331" s="39"/>
      <c r="W331" s="40"/>
      <c r="X331" s="41"/>
      <c r="Y331" s="42"/>
      <c r="Z331" s="42"/>
      <c r="AA331" s="42"/>
      <c r="AB331" s="43"/>
      <c r="AC331" s="41"/>
      <c r="AD331" s="44"/>
      <c r="AE331" s="44"/>
      <c r="AF331" s="635"/>
      <c r="AG331" s="2"/>
    </row>
    <row r="332" spans="1:33" ht="26.25" customHeight="1">
      <c r="A332" s="661" t="s">
        <v>479</v>
      </c>
      <c r="B332" s="664" t="s">
        <v>537</v>
      </c>
      <c r="C332" s="773" t="s">
        <v>46</v>
      </c>
      <c r="D332" s="750" t="s">
        <v>47</v>
      </c>
      <c r="E332" s="750" t="s">
        <v>48</v>
      </c>
      <c r="F332" s="750" t="s">
        <v>493</v>
      </c>
      <c r="G332" s="768" t="s">
        <v>50</v>
      </c>
      <c r="H332" s="750" t="s">
        <v>51</v>
      </c>
      <c r="I332" s="750" t="s">
        <v>61</v>
      </c>
      <c r="J332" s="774" t="s">
        <v>544</v>
      </c>
      <c r="K332" s="748" t="s">
        <v>545</v>
      </c>
      <c r="L332" s="750" t="s">
        <v>546</v>
      </c>
      <c r="M332" s="698">
        <v>5</v>
      </c>
      <c r="N332" s="698">
        <v>10</v>
      </c>
      <c r="O332" s="750" t="s">
        <v>547</v>
      </c>
      <c r="P332" s="750" t="s">
        <v>548</v>
      </c>
      <c r="Q332" s="805" t="s">
        <v>543</v>
      </c>
      <c r="R332" s="37"/>
      <c r="S332" s="821"/>
      <c r="T332" s="46"/>
      <c r="U332" s="46"/>
      <c r="V332" s="46"/>
      <c r="W332" s="34"/>
      <c r="X332" s="35"/>
      <c r="Y332" s="36"/>
      <c r="Z332" s="36"/>
      <c r="AA332" s="36"/>
      <c r="AB332" s="50"/>
      <c r="AC332" s="35"/>
      <c r="AD332" s="35"/>
      <c r="AE332" s="35"/>
      <c r="AF332" s="636"/>
      <c r="AG332" s="2"/>
    </row>
    <row r="333" spans="1:33" ht="26.25" customHeight="1">
      <c r="A333" s="662"/>
      <c r="B333" s="665"/>
      <c r="C333" s="743"/>
      <c r="D333" s="744"/>
      <c r="E333" s="744"/>
      <c r="F333" s="744"/>
      <c r="G333" s="744"/>
      <c r="H333" s="744"/>
      <c r="I333" s="744"/>
      <c r="J333" s="754"/>
      <c r="K333" s="744"/>
      <c r="L333" s="744"/>
      <c r="M333" s="631"/>
      <c r="N333" s="631"/>
      <c r="O333" s="744"/>
      <c r="P333" s="744"/>
      <c r="Q333" s="802"/>
      <c r="R333" s="25"/>
      <c r="S333" s="818"/>
      <c r="T333" s="26"/>
      <c r="U333" s="26"/>
      <c r="V333" s="26"/>
      <c r="W333" s="27"/>
      <c r="X333" s="28"/>
      <c r="Y333" s="29"/>
      <c r="Z333" s="29"/>
      <c r="AA333" s="29"/>
      <c r="AB333" s="30"/>
      <c r="AC333" s="28"/>
      <c r="AD333" s="28"/>
      <c r="AE333" s="28"/>
      <c r="AF333" s="634"/>
      <c r="AG333" s="2"/>
    </row>
    <row r="334" spans="1:33" ht="26.25" customHeight="1">
      <c r="A334" s="662"/>
      <c r="B334" s="665"/>
      <c r="C334" s="743"/>
      <c r="D334" s="744"/>
      <c r="E334" s="744"/>
      <c r="F334" s="744"/>
      <c r="G334" s="744"/>
      <c r="H334" s="744"/>
      <c r="I334" s="744"/>
      <c r="J334" s="754"/>
      <c r="K334" s="744"/>
      <c r="L334" s="744"/>
      <c r="M334" s="631"/>
      <c r="N334" s="631"/>
      <c r="O334" s="744"/>
      <c r="P334" s="744"/>
      <c r="Q334" s="802"/>
      <c r="R334" s="25"/>
      <c r="S334" s="818"/>
      <c r="T334" s="26"/>
      <c r="U334" s="26"/>
      <c r="V334" s="26"/>
      <c r="W334" s="27"/>
      <c r="X334" s="28"/>
      <c r="Y334" s="29"/>
      <c r="Z334" s="29"/>
      <c r="AA334" s="29"/>
      <c r="AB334" s="30"/>
      <c r="AC334" s="28"/>
      <c r="AD334" s="28"/>
      <c r="AE334" s="31"/>
      <c r="AF334" s="634"/>
      <c r="AG334" s="2"/>
    </row>
    <row r="335" spans="1:33" ht="26.25" customHeight="1">
      <c r="A335" s="662"/>
      <c r="B335" s="665"/>
      <c r="C335" s="743"/>
      <c r="D335" s="744"/>
      <c r="E335" s="744"/>
      <c r="F335" s="744"/>
      <c r="G335" s="744"/>
      <c r="H335" s="744"/>
      <c r="I335" s="744"/>
      <c r="J335" s="754"/>
      <c r="K335" s="744"/>
      <c r="L335" s="744"/>
      <c r="M335" s="631"/>
      <c r="N335" s="631"/>
      <c r="O335" s="744"/>
      <c r="P335" s="744"/>
      <c r="Q335" s="802"/>
      <c r="R335" s="25"/>
      <c r="S335" s="818"/>
      <c r="T335" s="26"/>
      <c r="U335" s="26"/>
      <c r="V335" s="26"/>
      <c r="W335" s="27"/>
      <c r="X335" s="28"/>
      <c r="Y335" s="29"/>
      <c r="Z335" s="29"/>
      <c r="AA335" s="29"/>
      <c r="AB335" s="30"/>
      <c r="AC335" s="28"/>
      <c r="AD335" s="28"/>
      <c r="AE335" s="31"/>
      <c r="AF335" s="634"/>
      <c r="AG335" s="2"/>
    </row>
    <row r="336" spans="1:33" ht="26.25" customHeight="1">
      <c r="A336" s="662"/>
      <c r="B336" s="665"/>
      <c r="C336" s="745"/>
      <c r="D336" s="746"/>
      <c r="E336" s="746"/>
      <c r="F336" s="746"/>
      <c r="G336" s="746"/>
      <c r="H336" s="746"/>
      <c r="I336" s="746"/>
      <c r="J336" s="756"/>
      <c r="K336" s="746"/>
      <c r="L336" s="746"/>
      <c r="M336" s="632"/>
      <c r="N336" s="632"/>
      <c r="O336" s="746"/>
      <c r="P336" s="746"/>
      <c r="Q336" s="803"/>
      <c r="R336" s="38"/>
      <c r="S336" s="820"/>
      <c r="T336" s="39"/>
      <c r="U336" s="39"/>
      <c r="V336" s="39"/>
      <c r="W336" s="40"/>
      <c r="X336" s="41"/>
      <c r="Y336" s="42"/>
      <c r="Z336" s="42"/>
      <c r="AA336" s="42"/>
      <c r="AB336" s="43"/>
      <c r="AC336" s="41"/>
      <c r="AD336" s="41"/>
      <c r="AE336" s="44"/>
      <c r="AF336" s="635"/>
      <c r="AG336" s="2"/>
    </row>
    <row r="337" spans="1:33" ht="26.25" customHeight="1">
      <c r="A337" s="662"/>
      <c r="B337" s="665"/>
      <c r="C337" s="747" t="s">
        <v>46</v>
      </c>
      <c r="D337" s="748" t="s">
        <v>47</v>
      </c>
      <c r="E337" s="748" t="s">
        <v>48</v>
      </c>
      <c r="F337" s="748" t="s">
        <v>493</v>
      </c>
      <c r="G337" s="749" t="s">
        <v>50</v>
      </c>
      <c r="H337" s="748" t="s">
        <v>51</v>
      </c>
      <c r="I337" s="748" t="s">
        <v>61</v>
      </c>
      <c r="J337" s="766" t="s">
        <v>549</v>
      </c>
      <c r="K337" s="748" t="s">
        <v>550</v>
      </c>
      <c r="L337" s="748" t="s">
        <v>551</v>
      </c>
      <c r="M337" s="638">
        <v>0</v>
      </c>
      <c r="N337" s="638">
        <v>1</v>
      </c>
      <c r="O337" s="748" t="s">
        <v>552</v>
      </c>
      <c r="P337" s="748" t="s">
        <v>553</v>
      </c>
      <c r="Q337" s="804" t="s">
        <v>543</v>
      </c>
      <c r="R337" s="59"/>
      <c r="S337" s="823"/>
      <c r="T337" s="49"/>
      <c r="U337" s="49"/>
      <c r="V337" s="49"/>
      <c r="W337" s="34"/>
      <c r="X337" s="35"/>
      <c r="Y337" s="36"/>
      <c r="Z337" s="36"/>
      <c r="AA337" s="36"/>
      <c r="AB337" s="50"/>
      <c r="AC337" s="35"/>
      <c r="AD337" s="60"/>
      <c r="AE337" s="60"/>
      <c r="AF337" s="637"/>
      <c r="AG337" s="2"/>
    </row>
    <row r="338" spans="1:33" ht="26.25" customHeight="1">
      <c r="A338" s="662"/>
      <c r="B338" s="665"/>
      <c r="C338" s="743"/>
      <c r="D338" s="744"/>
      <c r="E338" s="744"/>
      <c r="F338" s="744"/>
      <c r="G338" s="744"/>
      <c r="H338" s="744"/>
      <c r="I338" s="744"/>
      <c r="J338" s="761"/>
      <c r="K338" s="744"/>
      <c r="L338" s="744"/>
      <c r="M338" s="631"/>
      <c r="N338" s="631"/>
      <c r="O338" s="744"/>
      <c r="P338" s="744"/>
      <c r="Q338" s="802"/>
      <c r="R338" s="32"/>
      <c r="S338" s="818"/>
      <c r="T338" s="26"/>
      <c r="U338" s="26"/>
      <c r="V338" s="26"/>
      <c r="W338" s="27"/>
      <c r="X338" s="28"/>
      <c r="Y338" s="29"/>
      <c r="Z338" s="29"/>
      <c r="AA338" s="29"/>
      <c r="AB338" s="30"/>
      <c r="AC338" s="28"/>
      <c r="AD338" s="31"/>
      <c r="AE338" s="31"/>
      <c r="AF338" s="634"/>
      <c r="AG338" s="2"/>
    </row>
    <row r="339" spans="1:33" ht="26.25" customHeight="1">
      <c r="A339" s="662"/>
      <c r="B339" s="665"/>
      <c r="C339" s="743"/>
      <c r="D339" s="744"/>
      <c r="E339" s="744"/>
      <c r="F339" s="744"/>
      <c r="G339" s="744"/>
      <c r="H339" s="744"/>
      <c r="I339" s="744"/>
      <c r="J339" s="761"/>
      <c r="K339" s="744"/>
      <c r="L339" s="744"/>
      <c r="M339" s="631"/>
      <c r="N339" s="631"/>
      <c r="O339" s="744"/>
      <c r="P339" s="744"/>
      <c r="Q339" s="802"/>
      <c r="R339" s="25"/>
      <c r="S339" s="818"/>
      <c r="T339" s="26"/>
      <c r="U339" s="26"/>
      <c r="V339" s="26"/>
      <c r="W339" s="27"/>
      <c r="X339" s="28"/>
      <c r="Y339" s="29"/>
      <c r="Z339" s="29"/>
      <c r="AA339" s="29"/>
      <c r="AB339" s="30"/>
      <c r="AC339" s="28"/>
      <c r="AD339" s="31"/>
      <c r="AE339" s="31"/>
      <c r="AF339" s="634"/>
      <c r="AG339" s="2"/>
    </row>
    <row r="340" spans="1:33" ht="26.25" customHeight="1">
      <c r="A340" s="662"/>
      <c r="B340" s="665"/>
      <c r="C340" s="743"/>
      <c r="D340" s="744"/>
      <c r="E340" s="744"/>
      <c r="F340" s="744"/>
      <c r="G340" s="744"/>
      <c r="H340" s="744"/>
      <c r="I340" s="744"/>
      <c r="J340" s="761"/>
      <c r="K340" s="744"/>
      <c r="L340" s="744"/>
      <c r="M340" s="631"/>
      <c r="N340" s="631"/>
      <c r="O340" s="744"/>
      <c r="P340" s="744"/>
      <c r="Q340" s="802"/>
      <c r="R340" s="25"/>
      <c r="S340" s="818"/>
      <c r="T340" s="26"/>
      <c r="U340" s="26"/>
      <c r="V340" s="26"/>
      <c r="W340" s="27"/>
      <c r="X340" s="28"/>
      <c r="Y340" s="29"/>
      <c r="Z340" s="29"/>
      <c r="AA340" s="29"/>
      <c r="AB340" s="30"/>
      <c r="AC340" s="28"/>
      <c r="AD340" s="31"/>
      <c r="AE340" s="31"/>
      <c r="AF340" s="634"/>
      <c r="AG340" s="2"/>
    </row>
    <row r="341" spans="1:33" ht="26.25" customHeight="1">
      <c r="A341" s="662"/>
      <c r="B341" s="665"/>
      <c r="C341" s="745"/>
      <c r="D341" s="746"/>
      <c r="E341" s="746"/>
      <c r="F341" s="746"/>
      <c r="G341" s="746"/>
      <c r="H341" s="746"/>
      <c r="I341" s="746"/>
      <c r="J341" s="763"/>
      <c r="K341" s="746"/>
      <c r="L341" s="746"/>
      <c r="M341" s="632"/>
      <c r="N341" s="632"/>
      <c r="O341" s="746"/>
      <c r="P341" s="746"/>
      <c r="Q341" s="803"/>
      <c r="R341" s="38"/>
      <c r="S341" s="824"/>
      <c r="T341" s="61"/>
      <c r="U341" s="61"/>
      <c r="V341" s="61"/>
      <c r="W341" s="62"/>
      <c r="X341" s="63"/>
      <c r="Y341" s="64"/>
      <c r="Z341" s="42"/>
      <c r="AA341" s="42"/>
      <c r="AB341" s="65"/>
      <c r="AC341" s="63"/>
      <c r="AD341" s="66"/>
      <c r="AE341" s="66"/>
      <c r="AF341" s="635"/>
      <c r="AG341" s="2"/>
    </row>
    <row r="342" spans="1:33" ht="54.75" customHeight="1">
      <c r="A342" s="662"/>
      <c r="B342" s="665"/>
      <c r="C342" s="747" t="s">
        <v>46</v>
      </c>
      <c r="D342" s="748" t="s">
        <v>47</v>
      </c>
      <c r="E342" s="748" t="s">
        <v>48</v>
      </c>
      <c r="F342" s="748" t="s">
        <v>493</v>
      </c>
      <c r="G342" s="749" t="s">
        <v>50</v>
      </c>
      <c r="H342" s="748" t="s">
        <v>51</v>
      </c>
      <c r="I342" s="748" t="s">
        <v>61</v>
      </c>
      <c r="J342" s="766" t="s">
        <v>554</v>
      </c>
      <c r="K342" s="748" t="s">
        <v>555</v>
      </c>
      <c r="L342" s="748" t="s">
        <v>556</v>
      </c>
      <c r="M342" s="638">
        <v>40</v>
      </c>
      <c r="N342" s="638">
        <v>80</v>
      </c>
      <c r="O342" s="748" t="s">
        <v>557</v>
      </c>
      <c r="P342" s="748" t="s">
        <v>558</v>
      </c>
      <c r="Q342" s="804" t="s">
        <v>543</v>
      </c>
      <c r="R342" s="37"/>
      <c r="S342" s="822"/>
      <c r="T342" s="53"/>
      <c r="U342" s="53"/>
      <c r="V342" s="53"/>
      <c r="W342" s="54"/>
      <c r="X342" s="55"/>
      <c r="Y342" s="56"/>
      <c r="Z342" s="36"/>
      <c r="AA342" s="36"/>
      <c r="AB342" s="57"/>
      <c r="AC342" s="55"/>
      <c r="AD342" s="58"/>
      <c r="AE342" s="58"/>
      <c r="AF342" s="637"/>
      <c r="AG342" s="2"/>
    </row>
    <row r="343" spans="1:33" ht="54.75" customHeight="1">
      <c r="A343" s="662"/>
      <c r="B343" s="665"/>
      <c r="C343" s="743"/>
      <c r="D343" s="744"/>
      <c r="E343" s="744"/>
      <c r="F343" s="744"/>
      <c r="G343" s="744"/>
      <c r="H343" s="744"/>
      <c r="I343" s="744"/>
      <c r="J343" s="761"/>
      <c r="K343" s="744"/>
      <c r="L343" s="744"/>
      <c r="M343" s="631"/>
      <c r="N343" s="631"/>
      <c r="O343" s="744"/>
      <c r="P343" s="744"/>
      <c r="Q343" s="802"/>
      <c r="R343" s="25"/>
      <c r="S343" s="818"/>
      <c r="T343" s="26"/>
      <c r="U343" s="26"/>
      <c r="V343" s="26"/>
      <c r="W343" s="27"/>
      <c r="X343" s="28"/>
      <c r="Y343" s="29"/>
      <c r="Z343" s="29"/>
      <c r="AA343" s="29"/>
      <c r="AB343" s="30"/>
      <c r="AC343" s="28"/>
      <c r="AD343" s="31"/>
      <c r="AE343" s="31"/>
      <c r="AF343" s="634"/>
      <c r="AG343" s="2"/>
    </row>
    <row r="344" spans="1:33" ht="54.75" customHeight="1">
      <c r="A344" s="662"/>
      <c r="B344" s="665"/>
      <c r="C344" s="743"/>
      <c r="D344" s="744"/>
      <c r="E344" s="744"/>
      <c r="F344" s="744"/>
      <c r="G344" s="744"/>
      <c r="H344" s="744"/>
      <c r="I344" s="744"/>
      <c r="J344" s="761"/>
      <c r="K344" s="744"/>
      <c r="L344" s="744"/>
      <c r="M344" s="631"/>
      <c r="N344" s="631"/>
      <c r="O344" s="744"/>
      <c r="P344" s="744"/>
      <c r="Q344" s="802"/>
      <c r="R344" s="25"/>
      <c r="S344" s="818"/>
      <c r="T344" s="26"/>
      <c r="U344" s="26"/>
      <c r="V344" s="26"/>
      <c r="W344" s="27"/>
      <c r="X344" s="28"/>
      <c r="Y344" s="29"/>
      <c r="Z344" s="29"/>
      <c r="AA344" s="29"/>
      <c r="AB344" s="30"/>
      <c r="AC344" s="28"/>
      <c r="AD344" s="31"/>
      <c r="AE344" s="31"/>
      <c r="AF344" s="634"/>
      <c r="AG344" s="2"/>
    </row>
    <row r="345" spans="1:33" ht="54.75" customHeight="1">
      <c r="A345" s="662"/>
      <c r="B345" s="665"/>
      <c r="C345" s="743"/>
      <c r="D345" s="744"/>
      <c r="E345" s="744"/>
      <c r="F345" s="744"/>
      <c r="G345" s="744"/>
      <c r="H345" s="744"/>
      <c r="I345" s="744"/>
      <c r="J345" s="761"/>
      <c r="K345" s="744"/>
      <c r="L345" s="744"/>
      <c r="M345" s="631"/>
      <c r="N345" s="631"/>
      <c r="O345" s="744"/>
      <c r="P345" s="744"/>
      <c r="Q345" s="802"/>
      <c r="R345" s="25"/>
      <c r="S345" s="818"/>
      <c r="T345" s="26"/>
      <c r="U345" s="26"/>
      <c r="V345" s="26"/>
      <c r="W345" s="27"/>
      <c r="X345" s="28"/>
      <c r="Y345" s="29"/>
      <c r="Z345" s="29"/>
      <c r="AA345" s="29"/>
      <c r="AB345" s="30"/>
      <c r="AC345" s="28"/>
      <c r="AD345" s="31"/>
      <c r="AE345" s="31"/>
      <c r="AF345" s="634"/>
      <c r="AG345" s="2"/>
    </row>
    <row r="346" spans="1:33" ht="54.75" customHeight="1">
      <c r="A346" s="662"/>
      <c r="B346" s="665"/>
      <c r="C346" s="745"/>
      <c r="D346" s="746"/>
      <c r="E346" s="746"/>
      <c r="F346" s="746"/>
      <c r="G346" s="746"/>
      <c r="H346" s="746"/>
      <c r="I346" s="746"/>
      <c r="J346" s="763"/>
      <c r="K346" s="746"/>
      <c r="L346" s="746"/>
      <c r="M346" s="632"/>
      <c r="N346" s="632"/>
      <c r="O346" s="746"/>
      <c r="P346" s="746"/>
      <c r="Q346" s="803"/>
      <c r="R346" s="38"/>
      <c r="S346" s="820"/>
      <c r="T346" s="39"/>
      <c r="U346" s="39"/>
      <c r="V346" s="39"/>
      <c r="W346" s="40"/>
      <c r="X346" s="41"/>
      <c r="Y346" s="42"/>
      <c r="Z346" s="42"/>
      <c r="AA346" s="42"/>
      <c r="AB346" s="43"/>
      <c r="AC346" s="41"/>
      <c r="AD346" s="44"/>
      <c r="AE346" s="44"/>
      <c r="AF346" s="635"/>
      <c r="AG346" s="2"/>
    </row>
    <row r="347" spans="1:33" ht="44.25" customHeight="1">
      <c r="A347" s="662"/>
      <c r="B347" s="665"/>
      <c r="C347" s="747" t="s">
        <v>46</v>
      </c>
      <c r="D347" s="748" t="s">
        <v>47</v>
      </c>
      <c r="E347" s="748" t="s">
        <v>48</v>
      </c>
      <c r="F347" s="748" t="s">
        <v>493</v>
      </c>
      <c r="G347" s="749" t="s">
        <v>50</v>
      </c>
      <c r="H347" s="748" t="s">
        <v>51</v>
      </c>
      <c r="I347" s="748" t="s">
        <v>61</v>
      </c>
      <c r="J347" s="766" t="s">
        <v>559</v>
      </c>
      <c r="K347" s="748" t="s">
        <v>192</v>
      </c>
      <c r="L347" s="748" t="s">
        <v>560</v>
      </c>
      <c r="M347" s="638">
        <v>1</v>
      </c>
      <c r="N347" s="638">
        <v>3</v>
      </c>
      <c r="O347" s="748" t="s">
        <v>561</v>
      </c>
      <c r="P347" s="748" t="s">
        <v>562</v>
      </c>
      <c r="Q347" s="804" t="s">
        <v>543</v>
      </c>
      <c r="R347" s="37"/>
      <c r="S347" s="822"/>
      <c r="T347" s="53"/>
      <c r="U347" s="53"/>
      <c r="V347" s="53"/>
      <c r="W347" s="54"/>
      <c r="X347" s="55"/>
      <c r="Y347" s="56"/>
      <c r="Z347" s="36"/>
      <c r="AA347" s="36"/>
      <c r="AB347" s="57"/>
      <c r="AC347" s="55"/>
      <c r="AD347" s="58"/>
      <c r="AE347" s="58"/>
      <c r="AF347" s="637"/>
      <c r="AG347" s="2"/>
    </row>
    <row r="348" spans="1:33" ht="44.25" customHeight="1">
      <c r="A348" s="663"/>
      <c r="B348" s="666"/>
      <c r="C348" s="743"/>
      <c r="D348" s="744"/>
      <c r="E348" s="744"/>
      <c r="F348" s="744"/>
      <c r="G348" s="744"/>
      <c r="H348" s="744"/>
      <c r="I348" s="744"/>
      <c r="J348" s="761"/>
      <c r="K348" s="744"/>
      <c r="L348" s="744"/>
      <c r="M348" s="631"/>
      <c r="N348" s="631"/>
      <c r="O348" s="744"/>
      <c r="P348" s="744"/>
      <c r="Q348" s="802"/>
      <c r="R348" s="25"/>
      <c r="S348" s="818"/>
      <c r="T348" s="26"/>
      <c r="U348" s="26"/>
      <c r="V348" s="26"/>
      <c r="W348" s="27"/>
      <c r="X348" s="28"/>
      <c r="Y348" s="29"/>
      <c r="Z348" s="29"/>
      <c r="AA348" s="29"/>
      <c r="AB348" s="30"/>
      <c r="AC348" s="28"/>
      <c r="AD348" s="31"/>
      <c r="AE348" s="31"/>
      <c r="AF348" s="634"/>
      <c r="AG348" s="2"/>
    </row>
    <row r="349" spans="1:33" ht="44.25" customHeight="1">
      <c r="A349" s="661" t="s">
        <v>479</v>
      </c>
      <c r="B349" s="664" t="s">
        <v>537</v>
      </c>
      <c r="C349" s="743"/>
      <c r="D349" s="744"/>
      <c r="E349" s="744"/>
      <c r="F349" s="744"/>
      <c r="G349" s="744"/>
      <c r="H349" s="744"/>
      <c r="I349" s="744"/>
      <c r="J349" s="761"/>
      <c r="K349" s="744"/>
      <c r="L349" s="744"/>
      <c r="M349" s="631"/>
      <c r="N349" s="631"/>
      <c r="O349" s="744"/>
      <c r="P349" s="744"/>
      <c r="Q349" s="802"/>
      <c r="R349" s="25"/>
      <c r="S349" s="818"/>
      <c r="T349" s="26"/>
      <c r="U349" s="26"/>
      <c r="V349" s="26"/>
      <c r="W349" s="27"/>
      <c r="X349" s="28"/>
      <c r="Y349" s="29"/>
      <c r="Z349" s="29"/>
      <c r="AA349" s="29"/>
      <c r="AB349" s="30"/>
      <c r="AC349" s="28"/>
      <c r="AD349" s="31"/>
      <c r="AE349" s="31"/>
      <c r="AF349" s="634"/>
      <c r="AG349" s="2"/>
    </row>
    <row r="350" spans="1:33" ht="44.25" customHeight="1">
      <c r="A350" s="662"/>
      <c r="B350" s="665"/>
      <c r="C350" s="743"/>
      <c r="D350" s="744"/>
      <c r="E350" s="744"/>
      <c r="F350" s="744"/>
      <c r="G350" s="744"/>
      <c r="H350" s="744"/>
      <c r="I350" s="744"/>
      <c r="J350" s="761"/>
      <c r="K350" s="744"/>
      <c r="L350" s="744"/>
      <c r="M350" s="631"/>
      <c r="N350" s="631"/>
      <c r="O350" s="744"/>
      <c r="P350" s="744"/>
      <c r="Q350" s="802"/>
      <c r="R350" s="25"/>
      <c r="S350" s="818"/>
      <c r="T350" s="26"/>
      <c r="U350" s="26"/>
      <c r="V350" s="26"/>
      <c r="W350" s="27"/>
      <c r="X350" s="28"/>
      <c r="Y350" s="29"/>
      <c r="Z350" s="29"/>
      <c r="AA350" s="29"/>
      <c r="AB350" s="30"/>
      <c r="AC350" s="28"/>
      <c r="AD350" s="31"/>
      <c r="AE350" s="31"/>
      <c r="AF350" s="634"/>
      <c r="AG350" s="2"/>
    </row>
    <row r="351" spans="1:33" ht="44.25" customHeight="1">
      <c r="A351" s="662"/>
      <c r="B351" s="665"/>
      <c r="C351" s="745"/>
      <c r="D351" s="746"/>
      <c r="E351" s="746"/>
      <c r="F351" s="746"/>
      <c r="G351" s="746"/>
      <c r="H351" s="746"/>
      <c r="I351" s="746"/>
      <c r="J351" s="763"/>
      <c r="K351" s="746"/>
      <c r="L351" s="746"/>
      <c r="M351" s="632"/>
      <c r="N351" s="632"/>
      <c r="O351" s="746"/>
      <c r="P351" s="746"/>
      <c r="Q351" s="803"/>
      <c r="R351" s="38"/>
      <c r="S351" s="820"/>
      <c r="T351" s="39"/>
      <c r="U351" s="39"/>
      <c r="V351" s="39"/>
      <c r="W351" s="40"/>
      <c r="X351" s="41"/>
      <c r="Y351" s="42"/>
      <c r="Z351" s="42"/>
      <c r="AA351" s="42"/>
      <c r="AB351" s="43"/>
      <c r="AC351" s="41"/>
      <c r="AD351" s="44"/>
      <c r="AE351" s="44"/>
      <c r="AF351" s="635"/>
      <c r="AG351" s="2"/>
    </row>
    <row r="352" spans="1:33" ht="25.5" customHeight="1">
      <c r="A352" s="662"/>
      <c r="B352" s="665"/>
      <c r="C352" s="747" t="s">
        <v>46</v>
      </c>
      <c r="D352" s="748" t="s">
        <v>47</v>
      </c>
      <c r="E352" s="748" t="s">
        <v>48</v>
      </c>
      <c r="F352" s="748" t="s">
        <v>493</v>
      </c>
      <c r="G352" s="749" t="s">
        <v>50</v>
      </c>
      <c r="H352" s="748" t="s">
        <v>51</v>
      </c>
      <c r="I352" s="748" t="s">
        <v>61</v>
      </c>
      <c r="J352" s="766" t="s">
        <v>563</v>
      </c>
      <c r="K352" s="748" t="s">
        <v>473</v>
      </c>
      <c r="L352" s="748" t="s">
        <v>564</v>
      </c>
      <c r="M352" s="638">
        <v>3</v>
      </c>
      <c r="N352" s="638">
        <v>4</v>
      </c>
      <c r="O352" s="748" t="s">
        <v>565</v>
      </c>
      <c r="P352" s="748" t="s">
        <v>566</v>
      </c>
      <c r="Q352" s="804" t="s">
        <v>543</v>
      </c>
      <c r="R352" s="59"/>
      <c r="S352" s="822"/>
      <c r="T352" s="53"/>
      <c r="U352" s="53"/>
      <c r="V352" s="53"/>
      <c r="W352" s="54"/>
      <c r="X352" s="55"/>
      <c r="Y352" s="56"/>
      <c r="Z352" s="56"/>
      <c r="AA352" s="56"/>
      <c r="AB352" s="57"/>
      <c r="AC352" s="55"/>
      <c r="AD352" s="58"/>
      <c r="AE352" s="58"/>
      <c r="AF352" s="637"/>
      <c r="AG352" s="2"/>
    </row>
    <row r="353" spans="1:33" ht="25.5" customHeight="1">
      <c r="A353" s="662"/>
      <c r="B353" s="665"/>
      <c r="C353" s="743"/>
      <c r="D353" s="744"/>
      <c r="E353" s="744"/>
      <c r="F353" s="744"/>
      <c r="G353" s="744"/>
      <c r="H353" s="744"/>
      <c r="I353" s="744"/>
      <c r="J353" s="761"/>
      <c r="K353" s="744"/>
      <c r="L353" s="744"/>
      <c r="M353" s="631"/>
      <c r="N353" s="631"/>
      <c r="O353" s="744"/>
      <c r="P353" s="744"/>
      <c r="Q353" s="802"/>
      <c r="R353" s="25"/>
      <c r="S353" s="818"/>
      <c r="T353" s="26"/>
      <c r="U353" s="26"/>
      <c r="V353" s="26"/>
      <c r="W353" s="27"/>
      <c r="X353" s="28"/>
      <c r="Y353" s="29"/>
      <c r="Z353" s="29"/>
      <c r="AA353" s="29"/>
      <c r="AB353" s="30"/>
      <c r="AC353" s="28"/>
      <c r="AD353" s="31"/>
      <c r="AE353" s="31"/>
      <c r="AF353" s="634"/>
      <c r="AG353" s="2"/>
    </row>
    <row r="354" spans="1:33" ht="25.5" customHeight="1">
      <c r="A354" s="662"/>
      <c r="B354" s="665"/>
      <c r="C354" s="743"/>
      <c r="D354" s="744"/>
      <c r="E354" s="744"/>
      <c r="F354" s="744"/>
      <c r="G354" s="744"/>
      <c r="H354" s="744"/>
      <c r="I354" s="744"/>
      <c r="J354" s="761"/>
      <c r="K354" s="744"/>
      <c r="L354" s="744"/>
      <c r="M354" s="631"/>
      <c r="N354" s="631"/>
      <c r="O354" s="744"/>
      <c r="P354" s="744"/>
      <c r="Q354" s="802"/>
      <c r="R354" s="32"/>
      <c r="S354" s="819"/>
      <c r="T354" s="33"/>
      <c r="U354" s="33"/>
      <c r="V354" s="33"/>
      <c r="W354" s="34"/>
      <c r="X354" s="35"/>
      <c r="Y354" s="36"/>
      <c r="Z354" s="29"/>
      <c r="AA354" s="29"/>
      <c r="AB354" s="30"/>
      <c r="AC354" s="28"/>
      <c r="AD354" s="31"/>
      <c r="AE354" s="31"/>
      <c r="AF354" s="634"/>
      <c r="AG354" s="2"/>
    </row>
    <row r="355" spans="1:33" ht="25.5" customHeight="1">
      <c r="A355" s="662"/>
      <c r="B355" s="665"/>
      <c r="C355" s="743"/>
      <c r="D355" s="744"/>
      <c r="E355" s="744"/>
      <c r="F355" s="744"/>
      <c r="G355" s="744"/>
      <c r="H355" s="744"/>
      <c r="I355" s="744"/>
      <c r="J355" s="761"/>
      <c r="K355" s="744"/>
      <c r="L355" s="744"/>
      <c r="M355" s="631"/>
      <c r="N355" s="631"/>
      <c r="O355" s="744"/>
      <c r="P355" s="744"/>
      <c r="Q355" s="802"/>
      <c r="R355" s="37"/>
      <c r="S355" s="819"/>
      <c r="T355" s="33"/>
      <c r="U355" s="33"/>
      <c r="V355" s="33"/>
      <c r="W355" s="34"/>
      <c r="X355" s="35"/>
      <c r="Y355" s="36"/>
      <c r="Z355" s="29"/>
      <c r="AA355" s="29"/>
      <c r="AB355" s="30"/>
      <c r="AC355" s="28"/>
      <c r="AD355" s="31"/>
      <c r="AE355" s="31"/>
      <c r="AF355" s="634"/>
      <c r="AG355" s="2"/>
    </row>
    <row r="356" spans="1:33" ht="25.5" customHeight="1">
      <c r="A356" s="662"/>
      <c r="B356" s="669"/>
      <c r="C356" s="745"/>
      <c r="D356" s="746"/>
      <c r="E356" s="746"/>
      <c r="F356" s="746"/>
      <c r="G356" s="746"/>
      <c r="H356" s="746"/>
      <c r="I356" s="746"/>
      <c r="J356" s="763"/>
      <c r="K356" s="746"/>
      <c r="L356" s="746"/>
      <c r="M356" s="632"/>
      <c r="N356" s="632"/>
      <c r="O356" s="746"/>
      <c r="P356" s="746"/>
      <c r="Q356" s="803"/>
      <c r="R356" s="38"/>
      <c r="S356" s="820"/>
      <c r="T356" s="39"/>
      <c r="U356" s="39"/>
      <c r="V356" s="39"/>
      <c r="W356" s="40"/>
      <c r="X356" s="41"/>
      <c r="Y356" s="42"/>
      <c r="Z356" s="42"/>
      <c r="AA356" s="42"/>
      <c r="AB356" s="43"/>
      <c r="AC356" s="41"/>
      <c r="AD356" s="44"/>
      <c r="AE356" s="44"/>
      <c r="AF356" s="635"/>
      <c r="AG356" s="2"/>
    </row>
    <row r="357" spans="1:33" ht="22.5" customHeight="1">
      <c r="A357" s="662"/>
      <c r="B357" s="159"/>
      <c r="C357" s="781"/>
      <c r="D357" s="781"/>
      <c r="E357" s="781"/>
      <c r="F357" s="781"/>
      <c r="G357" s="781"/>
      <c r="H357" s="781"/>
      <c r="I357" s="781"/>
      <c r="J357" s="781"/>
      <c r="K357" s="781"/>
      <c r="L357" s="781"/>
      <c r="M357" s="160"/>
      <c r="N357" s="160"/>
      <c r="O357" s="781"/>
      <c r="P357" s="781"/>
      <c r="Q357" s="781"/>
      <c r="R357" s="667" t="s">
        <v>536</v>
      </c>
      <c r="S357" s="657"/>
      <c r="T357" s="657"/>
      <c r="U357" s="657"/>
      <c r="V357" s="657"/>
      <c r="W357" s="657"/>
      <c r="X357" s="657"/>
      <c r="Y357" s="657"/>
      <c r="Z357" s="658"/>
      <c r="AA357" s="161" t="s">
        <v>201</v>
      </c>
      <c r="AB357" s="162">
        <f>SUM(AB327:AB356)</f>
        <v>0</v>
      </c>
      <c r="AC357" s="668"/>
      <c r="AD357" s="657"/>
      <c r="AE357" s="657"/>
      <c r="AF357" s="660"/>
      <c r="AG357" s="84"/>
    </row>
    <row r="358" spans="1:33" ht="25.5" customHeight="1">
      <c r="A358" s="662"/>
      <c r="B358" s="704" t="s">
        <v>567</v>
      </c>
      <c r="C358" s="773" t="s">
        <v>46</v>
      </c>
      <c r="D358" s="750" t="s">
        <v>47</v>
      </c>
      <c r="E358" s="750" t="s">
        <v>48</v>
      </c>
      <c r="F358" s="750" t="s">
        <v>371</v>
      </c>
      <c r="G358" s="768" t="s">
        <v>50</v>
      </c>
      <c r="H358" s="750" t="s">
        <v>51</v>
      </c>
      <c r="I358" s="750" t="s">
        <v>134</v>
      </c>
      <c r="J358" s="774" t="s">
        <v>568</v>
      </c>
      <c r="K358" s="748" t="s">
        <v>569</v>
      </c>
      <c r="L358" s="750" t="s">
        <v>570</v>
      </c>
      <c r="M358" s="698">
        <v>8</v>
      </c>
      <c r="N358" s="698">
        <v>28</v>
      </c>
      <c r="O358" s="750" t="s">
        <v>571</v>
      </c>
      <c r="P358" s="750" t="s">
        <v>572</v>
      </c>
      <c r="Q358" s="805" t="s">
        <v>573</v>
      </c>
      <c r="R358" s="37" t="s">
        <v>425</v>
      </c>
      <c r="S358" s="821" t="s">
        <v>117</v>
      </c>
      <c r="T358" s="46"/>
      <c r="U358" s="67" t="s">
        <v>71</v>
      </c>
      <c r="V358" s="68" t="s">
        <v>72</v>
      </c>
      <c r="W358" s="34"/>
      <c r="X358" s="35"/>
      <c r="Y358" s="36"/>
      <c r="Z358" s="36"/>
      <c r="AA358" s="36"/>
      <c r="AB358" s="50">
        <f>+SUM(AA359:AA362)</f>
        <v>756.67200000000014</v>
      </c>
      <c r="AC358" s="35"/>
      <c r="AD358" s="60"/>
      <c r="AE358" s="60"/>
      <c r="AF358" s="636"/>
      <c r="AG358" s="2"/>
    </row>
    <row r="359" spans="1:33" ht="25.5" customHeight="1">
      <c r="A359" s="662"/>
      <c r="B359" s="665"/>
      <c r="C359" s="743"/>
      <c r="D359" s="744"/>
      <c r="E359" s="744"/>
      <c r="F359" s="744"/>
      <c r="G359" s="744"/>
      <c r="H359" s="744"/>
      <c r="I359" s="744"/>
      <c r="J359" s="754"/>
      <c r="K359" s="744"/>
      <c r="L359" s="744"/>
      <c r="M359" s="631"/>
      <c r="N359" s="631"/>
      <c r="O359" s="744"/>
      <c r="P359" s="744"/>
      <c r="Q359" s="802"/>
      <c r="R359" s="25"/>
      <c r="S359" s="819" t="s">
        <v>574</v>
      </c>
      <c r="T359" s="26"/>
      <c r="U359" s="26"/>
      <c r="V359" s="26"/>
      <c r="W359" s="27">
        <v>12</v>
      </c>
      <c r="X359" s="28" t="s">
        <v>575</v>
      </c>
      <c r="Y359" s="29">
        <v>50.1</v>
      </c>
      <c r="Z359" s="29">
        <f t="shared" ref="Z359:Z361" si="28">+W359*Y359</f>
        <v>601.20000000000005</v>
      </c>
      <c r="AA359" s="29">
        <f t="shared" ref="AA359:AA361" si="29">+Z359*1.12</f>
        <v>673.34400000000016</v>
      </c>
      <c r="AB359" s="30"/>
      <c r="AC359" s="28"/>
      <c r="AD359" s="31"/>
      <c r="AE359" s="31" t="s">
        <v>75</v>
      </c>
      <c r="AF359" s="634"/>
      <c r="AG359" s="2"/>
    </row>
    <row r="360" spans="1:33" ht="25.5" customHeight="1">
      <c r="A360" s="662"/>
      <c r="B360" s="665"/>
      <c r="C360" s="743"/>
      <c r="D360" s="744"/>
      <c r="E360" s="744"/>
      <c r="F360" s="744"/>
      <c r="G360" s="744"/>
      <c r="H360" s="744"/>
      <c r="I360" s="744"/>
      <c r="J360" s="754"/>
      <c r="K360" s="744"/>
      <c r="L360" s="744"/>
      <c r="M360" s="631"/>
      <c r="N360" s="631"/>
      <c r="O360" s="744"/>
      <c r="P360" s="744"/>
      <c r="Q360" s="802"/>
      <c r="R360" s="32"/>
      <c r="S360" s="819" t="s">
        <v>576</v>
      </c>
      <c r="T360" s="33"/>
      <c r="U360" s="33"/>
      <c r="V360" s="33"/>
      <c r="W360" s="34">
        <v>22</v>
      </c>
      <c r="X360" s="35" t="s">
        <v>74</v>
      </c>
      <c r="Y360" s="36">
        <v>1.2</v>
      </c>
      <c r="Z360" s="29">
        <f t="shared" si="28"/>
        <v>26.4</v>
      </c>
      <c r="AA360" s="29">
        <f t="shared" si="29"/>
        <v>29.568000000000001</v>
      </c>
      <c r="AB360" s="30"/>
      <c r="AC360" s="28"/>
      <c r="AD360" s="31"/>
      <c r="AE360" s="31" t="s">
        <v>75</v>
      </c>
      <c r="AF360" s="634"/>
      <c r="AG360" s="2"/>
    </row>
    <row r="361" spans="1:33" ht="25.5" customHeight="1">
      <c r="A361" s="662"/>
      <c r="B361" s="665"/>
      <c r="C361" s="743"/>
      <c r="D361" s="744"/>
      <c r="E361" s="744"/>
      <c r="F361" s="744"/>
      <c r="G361" s="744"/>
      <c r="H361" s="744"/>
      <c r="I361" s="744"/>
      <c r="J361" s="754"/>
      <c r="K361" s="744"/>
      <c r="L361" s="744"/>
      <c r="M361" s="631"/>
      <c r="N361" s="631"/>
      <c r="O361" s="744"/>
      <c r="P361" s="744"/>
      <c r="Q361" s="802"/>
      <c r="R361" s="37"/>
      <c r="S361" s="819" t="s">
        <v>577</v>
      </c>
      <c r="T361" s="33"/>
      <c r="U361" s="33"/>
      <c r="V361" s="33"/>
      <c r="W361" s="34">
        <v>20</v>
      </c>
      <c r="X361" s="35" t="s">
        <v>74</v>
      </c>
      <c r="Y361" s="36">
        <v>2.4</v>
      </c>
      <c r="Z361" s="29">
        <f t="shared" si="28"/>
        <v>48</v>
      </c>
      <c r="AA361" s="29">
        <f t="shared" si="29"/>
        <v>53.760000000000005</v>
      </c>
      <c r="AB361" s="30"/>
      <c r="AC361" s="28"/>
      <c r="AD361" s="31"/>
      <c r="AE361" s="31" t="s">
        <v>75</v>
      </c>
      <c r="AF361" s="634"/>
      <c r="AG361" s="2"/>
    </row>
    <row r="362" spans="1:33" ht="25.5" customHeight="1">
      <c r="A362" s="662"/>
      <c r="B362" s="665"/>
      <c r="C362" s="745"/>
      <c r="D362" s="746"/>
      <c r="E362" s="746"/>
      <c r="F362" s="746"/>
      <c r="G362" s="746"/>
      <c r="H362" s="746"/>
      <c r="I362" s="746"/>
      <c r="J362" s="756"/>
      <c r="K362" s="746"/>
      <c r="L362" s="746"/>
      <c r="M362" s="632"/>
      <c r="N362" s="632"/>
      <c r="O362" s="746"/>
      <c r="P362" s="746"/>
      <c r="Q362" s="803"/>
      <c r="R362" s="38"/>
      <c r="S362" s="820"/>
      <c r="T362" s="39"/>
      <c r="U362" s="39"/>
      <c r="V362" s="39"/>
      <c r="W362" s="40"/>
      <c r="X362" s="41"/>
      <c r="Y362" s="42"/>
      <c r="Z362" s="42"/>
      <c r="AA362" s="42"/>
      <c r="AB362" s="43"/>
      <c r="AC362" s="41"/>
      <c r="AD362" s="44"/>
      <c r="AE362" s="44"/>
      <c r="AF362" s="635"/>
      <c r="AG362" s="2"/>
    </row>
    <row r="363" spans="1:33" ht="25.5" customHeight="1">
      <c r="A363" s="662"/>
      <c r="B363" s="665"/>
      <c r="C363" s="773" t="s">
        <v>46</v>
      </c>
      <c r="D363" s="750" t="s">
        <v>47</v>
      </c>
      <c r="E363" s="750" t="s">
        <v>48</v>
      </c>
      <c r="F363" s="750" t="s">
        <v>371</v>
      </c>
      <c r="G363" s="768" t="s">
        <v>50</v>
      </c>
      <c r="H363" s="750" t="s">
        <v>51</v>
      </c>
      <c r="I363" s="750" t="s">
        <v>134</v>
      </c>
      <c r="J363" s="774" t="s">
        <v>578</v>
      </c>
      <c r="K363" s="748" t="s">
        <v>579</v>
      </c>
      <c r="L363" s="750" t="s">
        <v>580</v>
      </c>
      <c r="M363" s="698">
        <v>0</v>
      </c>
      <c r="N363" s="698">
        <v>0</v>
      </c>
      <c r="O363" s="750" t="s">
        <v>580</v>
      </c>
      <c r="P363" s="750" t="s">
        <v>580</v>
      </c>
      <c r="Q363" s="805" t="s">
        <v>580</v>
      </c>
      <c r="R363" s="37"/>
      <c r="S363" s="821"/>
      <c r="T363" s="46"/>
      <c r="U363" s="46"/>
      <c r="V363" s="46"/>
      <c r="W363" s="34"/>
      <c r="X363" s="35"/>
      <c r="Y363" s="36"/>
      <c r="Z363" s="36"/>
      <c r="AA363" s="36"/>
      <c r="AB363" s="50"/>
      <c r="AC363" s="35"/>
      <c r="AD363" s="35"/>
      <c r="AE363" s="35"/>
      <c r="AF363" s="992" t="s">
        <v>581</v>
      </c>
      <c r="AG363" s="2"/>
    </row>
    <row r="364" spans="1:33" ht="25.5" customHeight="1">
      <c r="A364" s="662"/>
      <c r="B364" s="665"/>
      <c r="C364" s="743"/>
      <c r="D364" s="744"/>
      <c r="E364" s="744"/>
      <c r="F364" s="744"/>
      <c r="G364" s="744"/>
      <c r="H364" s="744"/>
      <c r="I364" s="744"/>
      <c r="J364" s="754"/>
      <c r="K364" s="744"/>
      <c r="L364" s="744"/>
      <c r="M364" s="631"/>
      <c r="N364" s="631"/>
      <c r="O364" s="744"/>
      <c r="P364" s="744"/>
      <c r="Q364" s="802"/>
      <c r="R364" s="25"/>
      <c r="S364" s="818"/>
      <c r="T364" s="26"/>
      <c r="U364" s="26"/>
      <c r="V364" s="26"/>
      <c r="W364" s="27"/>
      <c r="X364" s="28"/>
      <c r="Y364" s="29"/>
      <c r="Z364" s="29"/>
      <c r="AA364" s="29"/>
      <c r="AB364" s="30"/>
      <c r="AC364" s="28"/>
      <c r="AD364" s="28"/>
      <c r="AE364" s="28"/>
      <c r="AF364" s="993"/>
      <c r="AG364" s="2"/>
    </row>
    <row r="365" spans="1:33" ht="25.5" customHeight="1">
      <c r="A365" s="662"/>
      <c r="B365" s="665"/>
      <c r="C365" s="743"/>
      <c r="D365" s="744"/>
      <c r="E365" s="744"/>
      <c r="F365" s="744"/>
      <c r="G365" s="744"/>
      <c r="H365" s="744"/>
      <c r="I365" s="744"/>
      <c r="J365" s="754"/>
      <c r="K365" s="744"/>
      <c r="L365" s="744"/>
      <c r="M365" s="631"/>
      <c r="N365" s="631"/>
      <c r="O365" s="744"/>
      <c r="P365" s="744"/>
      <c r="Q365" s="802"/>
      <c r="R365" s="25"/>
      <c r="S365" s="818"/>
      <c r="T365" s="26"/>
      <c r="U365" s="26"/>
      <c r="V365" s="26"/>
      <c r="W365" s="27"/>
      <c r="X365" s="28"/>
      <c r="Y365" s="29"/>
      <c r="Z365" s="29"/>
      <c r="AA365" s="29"/>
      <c r="AB365" s="30"/>
      <c r="AC365" s="28"/>
      <c r="AD365" s="28"/>
      <c r="AE365" s="31"/>
      <c r="AF365" s="993"/>
      <c r="AG365" s="2"/>
    </row>
    <row r="366" spans="1:33" ht="25.5" customHeight="1">
      <c r="A366" s="662"/>
      <c r="B366" s="665"/>
      <c r="C366" s="743"/>
      <c r="D366" s="744"/>
      <c r="E366" s="744"/>
      <c r="F366" s="744"/>
      <c r="G366" s="744"/>
      <c r="H366" s="744"/>
      <c r="I366" s="744"/>
      <c r="J366" s="754"/>
      <c r="K366" s="744"/>
      <c r="L366" s="744"/>
      <c r="M366" s="631"/>
      <c r="N366" s="631"/>
      <c r="O366" s="744"/>
      <c r="P366" s="744"/>
      <c r="Q366" s="802"/>
      <c r="R366" s="25"/>
      <c r="S366" s="818"/>
      <c r="T366" s="26"/>
      <c r="U366" s="26"/>
      <c r="V366" s="26"/>
      <c r="W366" s="27"/>
      <c r="X366" s="28"/>
      <c r="Y366" s="29"/>
      <c r="Z366" s="29"/>
      <c r="AA366" s="29"/>
      <c r="AB366" s="30"/>
      <c r="AC366" s="28"/>
      <c r="AD366" s="28"/>
      <c r="AE366" s="31"/>
      <c r="AF366" s="993"/>
      <c r="AG366" s="2"/>
    </row>
    <row r="367" spans="1:33" ht="25.5" customHeight="1">
      <c r="A367" s="662"/>
      <c r="B367" s="665"/>
      <c r="C367" s="745"/>
      <c r="D367" s="746"/>
      <c r="E367" s="746"/>
      <c r="F367" s="746"/>
      <c r="G367" s="746"/>
      <c r="H367" s="746"/>
      <c r="I367" s="746"/>
      <c r="J367" s="756"/>
      <c r="K367" s="746"/>
      <c r="L367" s="746"/>
      <c r="M367" s="632"/>
      <c r="N367" s="632"/>
      <c r="O367" s="746"/>
      <c r="P367" s="746"/>
      <c r="Q367" s="803"/>
      <c r="R367" s="38"/>
      <c r="S367" s="820"/>
      <c r="T367" s="39"/>
      <c r="U367" s="39"/>
      <c r="V367" s="39"/>
      <c r="W367" s="40"/>
      <c r="X367" s="41"/>
      <c r="Y367" s="42"/>
      <c r="Z367" s="42"/>
      <c r="AA367" s="42"/>
      <c r="AB367" s="43"/>
      <c r="AC367" s="41"/>
      <c r="AD367" s="41"/>
      <c r="AE367" s="44"/>
      <c r="AF367" s="994"/>
      <c r="AG367" s="2"/>
    </row>
    <row r="368" spans="1:33" ht="25.5" customHeight="1">
      <c r="A368" s="662"/>
      <c r="B368" s="665"/>
      <c r="C368" s="747" t="s">
        <v>46</v>
      </c>
      <c r="D368" s="748" t="s">
        <v>47</v>
      </c>
      <c r="E368" s="748" t="s">
        <v>48</v>
      </c>
      <c r="F368" s="748" t="s">
        <v>371</v>
      </c>
      <c r="G368" s="749" t="s">
        <v>50</v>
      </c>
      <c r="H368" s="748" t="s">
        <v>51</v>
      </c>
      <c r="I368" s="748" t="s">
        <v>61</v>
      </c>
      <c r="J368" s="766" t="s">
        <v>582</v>
      </c>
      <c r="K368" s="748" t="s">
        <v>192</v>
      </c>
      <c r="L368" s="748" t="s">
        <v>583</v>
      </c>
      <c r="M368" s="638">
        <v>1</v>
      </c>
      <c r="N368" s="638">
        <v>3</v>
      </c>
      <c r="O368" s="748" t="s">
        <v>584</v>
      </c>
      <c r="P368" s="748" t="s">
        <v>585</v>
      </c>
      <c r="Q368" s="804" t="s">
        <v>573</v>
      </c>
      <c r="R368" s="59"/>
      <c r="S368" s="823"/>
      <c r="T368" s="49"/>
      <c r="U368" s="49"/>
      <c r="V368" s="49"/>
      <c r="W368" s="34"/>
      <c r="X368" s="35"/>
      <c r="Y368" s="36"/>
      <c r="Z368" s="36"/>
      <c r="AA368" s="36"/>
      <c r="AB368" s="50"/>
      <c r="AC368" s="35"/>
      <c r="AD368" s="60"/>
      <c r="AE368" s="60"/>
      <c r="AF368" s="637"/>
      <c r="AG368" s="2"/>
    </row>
    <row r="369" spans="1:33" ht="25.5" customHeight="1">
      <c r="A369" s="662"/>
      <c r="B369" s="665"/>
      <c r="C369" s="743"/>
      <c r="D369" s="744"/>
      <c r="E369" s="744"/>
      <c r="F369" s="744"/>
      <c r="G369" s="744"/>
      <c r="H369" s="744"/>
      <c r="I369" s="744"/>
      <c r="J369" s="761"/>
      <c r="K369" s="744"/>
      <c r="L369" s="744"/>
      <c r="M369" s="631"/>
      <c r="N369" s="631"/>
      <c r="O369" s="744"/>
      <c r="P369" s="744"/>
      <c r="Q369" s="802"/>
      <c r="R369" s="32"/>
      <c r="S369" s="818"/>
      <c r="T369" s="26"/>
      <c r="U369" s="26"/>
      <c r="V369" s="26"/>
      <c r="W369" s="27"/>
      <c r="X369" s="28"/>
      <c r="Y369" s="29"/>
      <c r="Z369" s="29"/>
      <c r="AA369" s="29"/>
      <c r="AB369" s="30"/>
      <c r="AC369" s="28"/>
      <c r="AD369" s="31"/>
      <c r="AE369" s="31"/>
      <c r="AF369" s="634"/>
      <c r="AG369" s="2"/>
    </row>
    <row r="370" spans="1:33" ht="25.5" customHeight="1">
      <c r="A370" s="663"/>
      <c r="B370" s="666"/>
      <c r="C370" s="743"/>
      <c r="D370" s="744"/>
      <c r="E370" s="744"/>
      <c r="F370" s="744"/>
      <c r="G370" s="744"/>
      <c r="H370" s="744"/>
      <c r="I370" s="744"/>
      <c r="J370" s="761"/>
      <c r="K370" s="744"/>
      <c r="L370" s="744"/>
      <c r="M370" s="631"/>
      <c r="N370" s="631"/>
      <c r="O370" s="744"/>
      <c r="P370" s="744"/>
      <c r="Q370" s="802"/>
      <c r="R370" s="25"/>
      <c r="S370" s="818"/>
      <c r="T370" s="26"/>
      <c r="U370" s="26"/>
      <c r="V370" s="26"/>
      <c r="W370" s="27"/>
      <c r="X370" s="28"/>
      <c r="Y370" s="29"/>
      <c r="Z370" s="29"/>
      <c r="AA370" s="29"/>
      <c r="AB370" s="30"/>
      <c r="AC370" s="28"/>
      <c r="AD370" s="31"/>
      <c r="AE370" s="31"/>
      <c r="AF370" s="634"/>
      <c r="AG370" s="2"/>
    </row>
    <row r="371" spans="1:33" ht="25.5" customHeight="1">
      <c r="A371" s="661" t="s">
        <v>479</v>
      </c>
      <c r="B371" s="664" t="s">
        <v>567</v>
      </c>
      <c r="C371" s="743"/>
      <c r="D371" s="744"/>
      <c r="E371" s="744"/>
      <c r="F371" s="744"/>
      <c r="G371" s="744"/>
      <c r="H371" s="744"/>
      <c r="I371" s="744"/>
      <c r="J371" s="761"/>
      <c r="K371" s="744"/>
      <c r="L371" s="744"/>
      <c r="M371" s="631"/>
      <c r="N371" s="631"/>
      <c r="O371" s="744"/>
      <c r="P371" s="744"/>
      <c r="Q371" s="802"/>
      <c r="R371" s="25"/>
      <c r="S371" s="818"/>
      <c r="T371" s="26"/>
      <c r="U371" s="26"/>
      <c r="V371" s="26"/>
      <c r="W371" s="27"/>
      <c r="X371" s="28"/>
      <c r="Y371" s="29"/>
      <c r="Z371" s="29"/>
      <c r="AA371" s="29"/>
      <c r="AB371" s="30"/>
      <c r="AC371" s="28"/>
      <c r="AD371" s="31"/>
      <c r="AE371" s="31"/>
      <c r="AF371" s="634"/>
      <c r="AG371" s="2"/>
    </row>
    <row r="372" spans="1:33" ht="25.5" customHeight="1">
      <c r="A372" s="662"/>
      <c r="B372" s="665"/>
      <c r="C372" s="745"/>
      <c r="D372" s="746"/>
      <c r="E372" s="746"/>
      <c r="F372" s="746"/>
      <c r="G372" s="746"/>
      <c r="H372" s="746"/>
      <c r="I372" s="746"/>
      <c r="J372" s="763"/>
      <c r="K372" s="746"/>
      <c r="L372" s="746"/>
      <c r="M372" s="632"/>
      <c r="N372" s="632"/>
      <c r="O372" s="746"/>
      <c r="P372" s="746"/>
      <c r="Q372" s="803"/>
      <c r="R372" s="38"/>
      <c r="S372" s="824"/>
      <c r="T372" s="61"/>
      <c r="U372" s="61"/>
      <c r="V372" s="61"/>
      <c r="W372" s="62"/>
      <c r="X372" s="63"/>
      <c r="Y372" s="64"/>
      <c r="Z372" s="42"/>
      <c r="AA372" s="42"/>
      <c r="AB372" s="65"/>
      <c r="AC372" s="63"/>
      <c r="AD372" s="66"/>
      <c r="AE372" s="66"/>
      <c r="AF372" s="635"/>
      <c r="AG372" s="2"/>
    </row>
    <row r="373" spans="1:33" ht="24.75" customHeight="1">
      <c r="A373" s="662"/>
      <c r="B373" s="665"/>
      <c r="C373" s="747" t="s">
        <v>46</v>
      </c>
      <c r="D373" s="748" t="s">
        <v>47</v>
      </c>
      <c r="E373" s="748" t="s">
        <v>48</v>
      </c>
      <c r="F373" s="748" t="s">
        <v>371</v>
      </c>
      <c r="G373" s="749" t="s">
        <v>50</v>
      </c>
      <c r="H373" s="748" t="s">
        <v>51</v>
      </c>
      <c r="I373" s="748" t="s">
        <v>134</v>
      </c>
      <c r="J373" s="766" t="s">
        <v>586</v>
      </c>
      <c r="K373" s="782" t="s">
        <v>473</v>
      </c>
      <c r="L373" s="748" t="s">
        <v>587</v>
      </c>
      <c r="M373" s="638">
        <v>1</v>
      </c>
      <c r="N373" s="638">
        <v>2</v>
      </c>
      <c r="O373" s="748" t="s">
        <v>588</v>
      </c>
      <c r="P373" s="748" t="s">
        <v>589</v>
      </c>
      <c r="Q373" s="804" t="s">
        <v>573</v>
      </c>
      <c r="R373" s="59"/>
      <c r="S373" s="822"/>
      <c r="T373" s="53"/>
      <c r="U373" s="53"/>
      <c r="V373" s="53"/>
      <c r="W373" s="54"/>
      <c r="X373" s="55"/>
      <c r="Y373" s="56"/>
      <c r="Z373" s="56"/>
      <c r="AA373" s="56"/>
      <c r="AB373" s="57"/>
      <c r="AC373" s="55"/>
      <c r="AD373" s="58"/>
      <c r="AE373" s="58"/>
      <c r="AF373" s="637"/>
      <c r="AG373" s="2"/>
    </row>
    <row r="374" spans="1:33" ht="24.75" customHeight="1">
      <c r="A374" s="662"/>
      <c r="B374" s="665"/>
      <c r="C374" s="743"/>
      <c r="D374" s="744"/>
      <c r="E374" s="744"/>
      <c r="F374" s="744"/>
      <c r="G374" s="744"/>
      <c r="H374" s="744"/>
      <c r="I374" s="744"/>
      <c r="J374" s="761"/>
      <c r="K374" s="744"/>
      <c r="L374" s="744"/>
      <c r="M374" s="631"/>
      <c r="N374" s="631"/>
      <c r="O374" s="744"/>
      <c r="P374" s="744"/>
      <c r="Q374" s="802"/>
      <c r="R374" s="25"/>
      <c r="S374" s="818"/>
      <c r="T374" s="26"/>
      <c r="U374" s="26"/>
      <c r="V374" s="26"/>
      <c r="W374" s="27"/>
      <c r="X374" s="28"/>
      <c r="Y374" s="29"/>
      <c r="Z374" s="29"/>
      <c r="AA374" s="29"/>
      <c r="AB374" s="30"/>
      <c r="AC374" s="28"/>
      <c r="AD374" s="31"/>
      <c r="AE374" s="31"/>
      <c r="AF374" s="634"/>
      <c r="AG374" s="2"/>
    </row>
    <row r="375" spans="1:33" ht="24.75" customHeight="1">
      <c r="A375" s="662"/>
      <c r="B375" s="665"/>
      <c r="C375" s="743"/>
      <c r="D375" s="744"/>
      <c r="E375" s="744"/>
      <c r="F375" s="744"/>
      <c r="G375" s="744"/>
      <c r="H375" s="744"/>
      <c r="I375" s="744"/>
      <c r="J375" s="761"/>
      <c r="K375" s="744"/>
      <c r="L375" s="744"/>
      <c r="M375" s="631"/>
      <c r="N375" s="631"/>
      <c r="O375" s="744"/>
      <c r="P375" s="744"/>
      <c r="Q375" s="802"/>
      <c r="R375" s="25"/>
      <c r="S375" s="818"/>
      <c r="T375" s="26"/>
      <c r="U375" s="26"/>
      <c r="V375" s="26"/>
      <c r="W375" s="27"/>
      <c r="X375" s="28"/>
      <c r="Y375" s="29"/>
      <c r="Z375" s="29"/>
      <c r="AA375" s="29"/>
      <c r="AB375" s="30"/>
      <c r="AC375" s="28"/>
      <c r="AD375" s="31"/>
      <c r="AE375" s="31"/>
      <c r="AF375" s="634"/>
      <c r="AG375" s="2"/>
    </row>
    <row r="376" spans="1:33" ht="24.75" customHeight="1">
      <c r="A376" s="662"/>
      <c r="B376" s="665"/>
      <c r="C376" s="743"/>
      <c r="D376" s="744"/>
      <c r="E376" s="744"/>
      <c r="F376" s="744"/>
      <c r="G376" s="744"/>
      <c r="H376" s="744"/>
      <c r="I376" s="744"/>
      <c r="J376" s="761"/>
      <c r="K376" s="744"/>
      <c r="L376" s="744"/>
      <c r="M376" s="631"/>
      <c r="N376" s="631"/>
      <c r="O376" s="744"/>
      <c r="P376" s="744"/>
      <c r="Q376" s="802"/>
      <c r="R376" s="25"/>
      <c r="S376" s="818"/>
      <c r="T376" s="26"/>
      <c r="U376" s="26"/>
      <c r="V376" s="26"/>
      <c r="W376" s="27"/>
      <c r="X376" s="28"/>
      <c r="Y376" s="29"/>
      <c r="Z376" s="29"/>
      <c r="AA376" s="29"/>
      <c r="AB376" s="30"/>
      <c r="AC376" s="28"/>
      <c r="AD376" s="31"/>
      <c r="AE376" s="31"/>
      <c r="AF376" s="634"/>
      <c r="AG376" s="2"/>
    </row>
    <row r="377" spans="1:33" ht="24.75" customHeight="1">
      <c r="A377" s="662"/>
      <c r="B377" s="669"/>
      <c r="C377" s="745"/>
      <c r="D377" s="746"/>
      <c r="E377" s="746"/>
      <c r="F377" s="746"/>
      <c r="G377" s="746"/>
      <c r="H377" s="746"/>
      <c r="I377" s="746"/>
      <c r="J377" s="763"/>
      <c r="K377" s="746"/>
      <c r="L377" s="746"/>
      <c r="M377" s="632"/>
      <c r="N377" s="632"/>
      <c r="O377" s="746"/>
      <c r="P377" s="746"/>
      <c r="Q377" s="803"/>
      <c r="R377" s="38"/>
      <c r="S377" s="820"/>
      <c r="T377" s="39"/>
      <c r="U377" s="39"/>
      <c r="V377" s="39"/>
      <c r="W377" s="40"/>
      <c r="X377" s="41"/>
      <c r="Y377" s="42"/>
      <c r="Z377" s="42"/>
      <c r="AA377" s="42"/>
      <c r="AB377" s="43"/>
      <c r="AC377" s="41"/>
      <c r="AD377" s="44"/>
      <c r="AE377" s="44"/>
      <c r="AF377" s="635"/>
      <c r="AG377" s="2"/>
    </row>
    <row r="378" spans="1:33" ht="22.5" customHeight="1">
      <c r="A378" s="708"/>
      <c r="B378" s="159"/>
      <c r="C378" s="781"/>
      <c r="D378" s="781"/>
      <c r="E378" s="781"/>
      <c r="F378" s="781"/>
      <c r="G378" s="781"/>
      <c r="H378" s="781"/>
      <c r="I378" s="781"/>
      <c r="J378" s="781"/>
      <c r="K378" s="781"/>
      <c r="L378" s="781"/>
      <c r="M378" s="160"/>
      <c r="N378" s="160"/>
      <c r="O378" s="781"/>
      <c r="P378" s="781"/>
      <c r="Q378" s="781"/>
      <c r="R378" s="667" t="s">
        <v>536</v>
      </c>
      <c r="S378" s="657"/>
      <c r="T378" s="657"/>
      <c r="U378" s="657"/>
      <c r="V378" s="657"/>
      <c r="W378" s="657"/>
      <c r="X378" s="657"/>
      <c r="Y378" s="657"/>
      <c r="Z378" s="658"/>
      <c r="AA378" s="161" t="s">
        <v>201</v>
      </c>
      <c r="AB378" s="162">
        <f>SUM(AB358:AB377)</f>
        <v>756.67200000000014</v>
      </c>
      <c r="AC378" s="668"/>
      <c r="AD378" s="657"/>
      <c r="AE378" s="657"/>
      <c r="AF378" s="660"/>
      <c r="AG378" s="84"/>
    </row>
    <row r="379" spans="1:33" ht="22.5" customHeight="1">
      <c r="A379" s="79"/>
      <c r="B379" s="167"/>
      <c r="C379" s="783"/>
      <c r="D379" s="783"/>
      <c r="E379" s="783"/>
      <c r="F379" s="783"/>
      <c r="G379" s="783"/>
      <c r="H379" s="783"/>
      <c r="I379" s="783"/>
      <c r="J379" s="783"/>
      <c r="K379" s="783"/>
      <c r="L379" s="783"/>
      <c r="M379" s="167"/>
      <c r="N379" s="167"/>
      <c r="O379" s="783"/>
      <c r="P379" s="783"/>
      <c r="Q379" s="783"/>
      <c r="R379" s="671" t="s">
        <v>590</v>
      </c>
      <c r="S379" s="672"/>
      <c r="T379" s="672"/>
      <c r="U379" s="672"/>
      <c r="V379" s="672"/>
      <c r="W379" s="672"/>
      <c r="X379" s="672"/>
      <c r="Y379" s="672"/>
      <c r="Z379" s="673"/>
      <c r="AA379" s="168" t="s">
        <v>201</v>
      </c>
      <c r="AB379" s="169">
        <f>+AB326+AB357+AB378</f>
        <v>18777.973199999997</v>
      </c>
      <c r="AC379" s="674"/>
      <c r="AD379" s="672"/>
      <c r="AE379" s="672"/>
      <c r="AF379" s="675"/>
      <c r="AG379" s="170"/>
    </row>
    <row r="380" spans="1:33" ht="33.75" customHeight="1">
      <c r="A380" s="709" t="s">
        <v>591</v>
      </c>
      <c r="B380" s="704" t="s">
        <v>591</v>
      </c>
      <c r="C380" s="773" t="s">
        <v>46</v>
      </c>
      <c r="D380" s="750" t="s">
        <v>47</v>
      </c>
      <c r="E380" s="750" t="s">
        <v>59</v>
      </c>
      <c r="F380" s="750" t="s">
        <v>151</v>
      </c>
      <c r="G380" s="768" t="s">
        <v>50</v>
      </c>
      <c r="H380" s="750" t="s">
        <v>51</v>
      </c>
      <c r="I380" s="750" t="s">
        <v>126</v>
      </c>
      <c r="J380" s="774" t="s">
        <v>592</v>
      </c>
      <c r="K380" s="748" t="s">
        <v>593</v>
      </c>
      <c r="L380" s="750" t="s">
        <v>594</v>
      </c>
      <c r="M380" s="698">
        <v>52</v>
      </c>
      <c r="N380" s="698">
        <v>52</v>
      </c>
      <c r="O380" s="750" t="s">
        <v>595</v>
      </c>
      <c r="P380" s="750" t="s">
        <v>596</v>
      </c>
      <c r="Q380" s="805" t="s">
        <v>597</v>
      </c>
      <c r="R380" s="37" t="s">
        <v>264</v>
      </c>
      <c r="S380" s="821" t="s">
        <v>197</v>
      </c>
      <c r="T380" s="100" t="s">
        <v>70</v>
      </c>
      <c r="U380" s="67" t="s">
        <v>71</v>
      </c>
      <c r="V380" s="68" t="s">
        <v>72</v>
      </c>
      <c r="W380" s="34"/>
      <c r="X380" s="35"/>
      <c r="Y380" s="36"/>
      <c r="Z380" s="36"/>
      <c r="AA380" s="36"/>
      <c r="AB380" s="50">
        <f>SUM(AA381)</f>
        <v>72.038399999999996</v>
      </c>
      <c r="AC380" s="35"/>
      <c r="AD380" s="60"/>
      <c r="AE380" s="60"/>
      <c r="AF380" s="636"/>
      <c r="AG380" s="2"/>
    </row>
    <row r="381" spans="1:33" ht="33.75" customHeight="1">
      <c r="A381" s="662"/>
      <c r="B381" s="665"/>
      <c r="C381" s="743"/>
      <c r="D381" s="744"/>
      <c r="E381" s="744"/>
      <c r="F381" s="744"/>
      <c r="G381" s="744"/>
      <c r="H381" s="744"/>
      <c r="I381" s="744"/>
      <c r="J381" s="754"/>
      <c r="K381" s="744"/>
      <c r="L381" s="744"/>
      <c r="M381" s="631"/>
      <c r="N381" s="631"/>
      <c r="O381" s="744"/>
      <c r="P381" s="744"/>
      <c r="Q381" s="802"/>
      <c r="R381" s="25"/>
      <c r="S381" s="818" t="s">
        <v>598</v>
      </c>
      <c r="T381" s="26"/>
      <c r="U381" s="26"/>
      <c r="V381" s="26"/>
      <c r="W381" s="27">
        <v>4</v>
      </c>
      <c r="X381" s="28" t="s">
        <v>74</v>
      </c>
      <c r="Y381" s="29">
        <v>16.079999999999998</v>
      </c>
      <c r="Z381" s="29">
        <f>+W381*Y381</f>
        <v>64.319999999999993</v>
      </c>
      <c r="AA381" s="29">
        <f>+Z381*1.12</f>
        <v>72.038399999999996</v>
      </c>
      <c r="AB381" s="30"/>
      <c r="AC381" s="28"/>
      <c r="AD381" s="31"/>
      <c r="AE381" s="31" t="s">
        <v>75</v>
      </c>
      <c r="AF381" s="634"/>
      <c r="AG381" s="2"/>
    </row>
    <row r="382" spans="1:33" ht="33.75" customHeight="1">
      <c r="A382" s="662"/>
      <c r="B382" s="665"/>
      <c r="C382" s="743"/>
      <c r="D382" s="744"/>
      <c r="E382" s="744"/>
      <c r="F382" s="744"/>
      <c r="G382" s="744"/>
      <c r="H382" s="744"/>
      <c r="I382" s="744"/>
      <c r="J382" s="754"/>
      <c r="K382" s="744"/>
      <c r="L382" s="744"/>
      <c r="M382" s="631"/>
      <c r="N382" s="631"/>
      <c r="O382" s="744"/>
      <c r="P382" s="744"/>
      <c r="Q382" s="802"/>
      <c r="R382" s="32"/>
      <c r="S382" s="819"/>
      <c r="T382" s="33"/>
      <c r="U382" s="33"/>
      <c r="V382" s="33"/>
      <c r="W382" s="34"/>
      <c r="X382" s="35"/>
      <c r="Y382" s="36"/>
      <c r="Z382" s="29"/>
      <c r="AA382" s="29"/>
      <c r="AB382" s="30"/>
      <c r="AC382" s="28"/>
      <c r="AD382" s="31"/>
      <c r="AE382" s="31"/>
      <c r="AF382" s="634"/>
      <c r="AG382" s="2"/>
    </row>
    <row r="383" spans="1:33" ht="33.75" customHeight="1">
      <c r="A383" s="662"/>
      <c r="B383" s="665"/>
      <c r="C383" s="743"/>
      <c r="D383" s="744"/>
      <c r="E383" s="744"/>
      <c r="F383" s="744"/>
      <c r="G383" s="744"/>
      <c r="H383" s="744"/>
      <c r="I383" s="744"/>
      <c r="J383" s="754"/>
      <c r="K383" s="744"/>
      <c r="L383" s="744"/>
      <c r="M383" s="631"/>
      <c r="N383" s="631"/>
      <c r="O383" s="744"/>
      <c r="P383" s="744"/>
      <c r="Q383" s="802"/>
      <c r="R383" s="37"/>
      <c r="S383" s="819"/>
      <c r="T383" s="33"/>
      <c r="U383" s="33"/>
      <c r="V383" s="33"/>
      <c r="W383" s="34"/>
      <c r="X383" s="35"/>
      <c r="Y383" s="36"/>
      <c r="Z383" s="29"/>
      <c r="AA383" s="29"/>
      <c r="AB383" s="30"/>
      <c r="AC383" s="28"/>
      <c r="AD383" s="31"/>
      <c r="AE383" s="31"/>
      <c r="AF383" s="634"/>
      <c r="AG383" s="2"/>
    </row>
    <row r="384" spans="1:33" ht="33.75" customHeight="1">
      <c r="A384" s="662"/>
      <c r="B384" s="665"/>
      <c r="C384" s="745"/>
      <c r="D384" s="746"/>
      <c r="E384" s="746"/>
      <c r="F384" s="746"/>
      <c r="G384" s="746"/>
      <c r="H384" s="746"/>
      <c r="I384" s="746"/>
      <c r="J384" s="756"/>
      <c r="K384" s="746"/>
      <c r="L384" s="746"/>
      <c r="M384" s="632"/>
      <c r="N384" s="632"/>
      <c r="O384" s="746"/>
      <c r="P384" s="746"/>
      <c r="Q384" s="803"/>
      <c r="R384" s="38"/>
      <c r="S384" s="820"/>
      <c r="T384" s="39"/>
      <c r="U384" s="39"/>
      <c r="V384" s="39"/>
      <c r="W384" s="40"/>
      <c r="X384" s="41"/>
      <c r="Y384" s="42"/>
      <c r="Z384" s="42"/>
      <c r="AA384" s="42"/>
      <c r="AB384" s="43"/>
      <c r="AC384" s="41"/>
      <c r="AD384" s="44"/>
      <c r="AE384" s="44"/>
      <c r="AF384" s="635"/>
      <c r="AG384" s="2"/>
    </row>
    <row r="385" spans="1:33" ht="27.75" customHeight="1">
      <c r="A385" s="662"/>
      <c r="B385" s="665"/>
      <c r="C385" s="773" t="s">
        <v>46</v>
      </c>
      <c r="D385" s="750" t="s">
        <v>47</v>
      </c>
      <c r="E385" s="750" t="s">
        <v>48</v>
      </c>
      <c r="F385" s="750" t="s">
        <v>493</v>
      </c>
      <c r="G385" s="768" t="s">
        <v>50</v>
      </c>
      <c r="H385" s="750" t="s">
        <v>51</v>
      </c>
      <c r="I385" s="750" t="s">
        <v>126</v>
      </c>
      <c r="J385" s="774" t="s">
        <v>599</v>
      </c>
      <c r="K385" s="748" t="s">
        <v>600</v>
      </c>
      <c r="L385" s="750" t="s">
        <v>601</v>
      </c>
      <c r="M385" s="698">
        <v>0</v>
      </c>
      <c r="N385" s="698">
        <v>52</v>
      </c>
      <c r="O385" s="750" t="s">
        <v>602</v>
      </c>
      <c r="P385" s="750" t="s">
        <v>603</v>
      </c>
      <c r="Q385" s="805" t="s">
        <v>604</v>
      </c>
      <c r="R385" s="37" t="s">
        <v>196</v>
      </c>
      <c r="S385" s="821" t="s">
        <v>197</v>
      </c>
      <c r="T385" s="100" t="s">
        <v>70</v>
      </c>
      <c r="U385" s="67" t="s">
        <v>71</v>
      </c>
      <c r="V385" s="68" t="s">
        <v>198</v>
      </c>
      <c r="W385" s="34"/>
      <c r="X385" s="35"/>
      <c r="Y385" s="36"/>
      <c r="Z385" s="36"/>
      <c r="AA385" s="36"/>
      <c r="AB385" s="50">
        <f>SUM(AA386)</f>
        <v>1285</v>
      </c>
      <c r="AC385" s="35"/>
      <c r="AD385" s="35"/>
      <c r="AE385" s="35"/>
      <c r="AF385" s="636"/>
      <c r="AG385" s="2"/>
    </row>
    <row r="386" spans="1:33" ht="27.75" customHeight="1">
      <c r="A386" s="662"/>
      <c r="B386" s="665"/>
      <c r="C386" s="743"/>
      <c r="D386" s="744"/>
      <c r="E386" s="744"/>
      <c r="F386" s="744"/>
      <c r="G386" s="744"/>
      <c r="H386" s="744"/>
      <c r="I386" s="744"/>
      <c r="J386" s="754"/>
      <c r="K386" s="744"/>
      <c r="L386" s="744"/>
      <c r="M386" s="631"/>
      <c r="N386" s="631"/>
      <c r="O386" s="744"/>
      <c r="P386" s="744"/>
      <c r="Q386" s="802"/>
      <c r="R386" s="25"/>
      <c r="S386" s="831" t="s">
        <v>199</v>
      </c>
      <c r="T386" s="101"/>
      <c r="U386" s="101"/>
      <c r="V386" s="101"/>
      <c r="W386" s="102">
        <v>1</v>
      </c>
      <c r="X386" s="103" t="s">
        <v>74</v>
      </c>
      <c r="Y386" s="94">
        <v>1285</v>
      </c>
      <c r="Z386" s="94">
        <f>+W386*Y386</f>
        <v>1285</v>
      </c>
      <c r="AA386" s="94">
        <f>+Z386</f>
        <v>1285</v>
      </c>
      <c r="AB386" s="30"/>
      <c r="AC386" s="28"/>
      <c r="AD386" s="28"/>
      <c r="AE386" s="28" t="s">
        <v>75</v>
      </c>
      <c r="AF386" s="634"/>
      <c r="AG386" s="2"/>
    </row>
    <row r="387" spans="1:33" ht="27.75" customHeight="1">
      <c r="A387" s="662"/>
      <c r="B387" s="665"/>
      <c r="C387" s="743"/>
      <c r="D387" s="744"/>
      <c r="E387" s="744"/>
      <c r="F387" s="744"/>
      <c r="G387" s="744"/>
      <c r="H387" s="744"/>
      <c r="I387" s="744"/>
      <c r="J387" s="754"/>
      <c r="K387" s="744"/>
      <c r="L387" s="744"/>
      <c r="M387" s="631"/>
      <c r="N387" s="631"/>
      <c r="O387" s="744"/>
      <c r="P387" s="744"/>
      <c r="Q387" s="802"/>
      <c r="R387" s="25"/>
      <c r="S387" s="818"/>
      <c r="T387" s="26"/>
      <c r="U387" s="26"/>
      <c r="V387" s="26"/>
      <c r="W387" s="27"/>
      <c r="X387" s="28"/>
      <c r="Y387" s="29"/>
      <c r="Z387" s="29"/>
      <c r="AA387" s="29"/>
      <c r="AB387" s="30"/>
      <c r="AC387" s="28"/>
      <c r="AD387" s="28"/>
      <c r="AE387" s="31"/>
      <c r="AF387" s="634"/>
      <c r="AG387" s="2"/>
    </row>
    <row r="388" spans="1:33" ht="27.75" customHeight="1">
      <c r="A388" s="662"/>
      <c r="B388" s="665"/>
      <c r="C388" s="743"/>
      <c r="D388" s="744"/>
      <c r="E388" s="744"/>
      <c r="F388" s="744"/>
      <c r="G388" s="744"/>
      <c r="H388" s="744"/>
      <c r="I388" s="744"/>
      <c r="J388" s="754"/>
      <c r="K388" s="744"/>
      <c r="L388" s="744"/>
      <c r="M388" s="631"/>
      <c r="N388" s="631"/>
      <c r="O388" s="744"/>
      <c r="P388" s="744"/>
      <c r="Q388" s="802"/>
      <c r="R388" s="25"/>
      <c r="S388" s="818"/>
      <c r="T388" s="26"/>
      <c r="U388" s="26"/>
      <c r="V388" s="26"/>
      <c r="W388" s="27"/>
      <c r="X388" s="28"/>
      <c r="Y388" s="29"/>
      <c r="Z388" s="29"/>
      <c r="AA388" s="29"/>
      <c r="AB388" s="30"/>
      <c r="AC388" s="28"/>
      <c r="AD388" s="28"/>
      <c r="AE388" s="31"/>
      <c r="AF388" s="634"/>
      <c r="AG388" s="2"/>
    </row>
    <row r="389" spans="1:33" ht="27.75" customHeight="1">
      <c r="A389" s="662"/>
      <c r="B389" s="665"/>
      <c r="C389" s="745"/>
      <c r="D389" s="746"/>
      <c r="E389" s="746"/>
      <c r="F389" s="746"/>
      <c r="G389" s="746"/>
      <c r="H389" s="746"/>
      <c r="I389" s="746"/>
      <c r="J389" s="756"/>
      <c r="K389" s="746"/>
      <c r="L389" s="746"/>
      <c r="M389" s="632"/>
      <c r="N389" s="632"/>
      <c r="O389" s="746"/>
      <c r="P389" s="746"/>
      <c r="Q389" s="803"/>
      <c r="R389" s="38"/>
      <c r="S389" s="820"/>
      <c r="T389" s="39"/>
      <c r="U389" s="39"/>
      <c r="V389" s="39"/>
      <c r="W389" s="40"/>
      <c r="X389" s="41"/>
      <c r="Y389" s="42"/>
      <c r="Z389" s="42"/>
      <c r="AA389" s="42"/>
      <c r="AB389" s="43"/>
      <c r="AC389" s="41"/>
      <c r="AD389" s="41"/>
      <c r="AE389" s="44"/>
      <c r="AF389" s="635"/>
      <c r="AG389" s="2"/>
    </row>
    <row r="390" spans="1:33" ht="27.75" customHeight="1">
      <c r="A390" s="662"/>
      <c r="B390" s="665"/>
      <c r="C390" s="747" t="s">
        <v>46</v>
      </c>
      <c r="D390" s="748" t="s">
        <v>47</v>
      </c>
      <c r="E390" s="748" t="s">
        <v>48</v>
      </c>
      <c r="F390" s="748" t="s">
        <v>371</v>
      </c>
      <c r="G390" s="749" t="s">
        <v>50</v>
      </c>
      <c r="H390" s="748" t="s">
        <v>51</v>
      </c>
      <c r="I390" s="748" t="s">
        <v>134</v>
      </c>
      <c r="J390" s="774" t="s">
        <v>605</v>
      </c>
      <c r="K390" s="748" t="s">
        <v>606</v>
      </c>
      <c r="L390" s="748" t="s">
        <v>607</v>
      </c>
      <c r="M390" s="638">
        <v>3</v>
      </c>
      <c r="N390" s="638">
        <v>3</v>
      </c>
      <c r="O390" s="748" t="s">
        <v>608</v>
      </c>
      <c r="P390" s="748" t="s">
        <v>609</v>
      </c>
      <c r="Q390" s="804" t="s">
        <v>604</v>
      </c>
      <c r="R390" s="74"/>
      <c r="S390" s="842"/>
      <c r="T390" s="171"/>
      <c r="U390" s="172"/>
      <c r="V390" s="164"/>
      <c r="W390" s="173"/>
      <c r="X390" s="120"/>
      <c r="Y390" s="174"/>
      <c r="Z390" s="174"/>
      <c r="AA390" s="174"/>
      <c r="AB390" s="175"/>
      <c r="AC390" s="120"/>
      <c r="AD390" s="121"/>
      <c r="AE390" s="121"/>
      <c r="AF390" s="637"/>
      <c r="AG390" s="2"/>
    </row>
    <row r="391" spans="1:33" ht="45.75" customHeight="1">
      <c r="A391" s="662"/>
      <c r="B391" s="665"/>
      <c r="C391" s="743"/>
      <c r="D391" s="744"/>
      <c r="E391" s="744"/>
      <c r="F391" s="744"/>
      <c r="G391" s="744"/>
      <c r="H391" s="744"/>
      <c r="I391" s="744"/>
      <c r="J391" s="754"/>
      <c r="K391" s="744"/>
      <c r="L391" s="744"/>
      <c r="M391" s="631"/>
      <c r="N391" s="631"/>
      <c r="O391" s="744"/>
      <c r="P391" s="744"/>
      <c r="Q391" s="802"/>
      <c r="R391" s="176"/>
      <c r="S391" s="843"/>
      <c r="T391" s="86"/>
      <c r="U391" s="177"/>
      <c r="V391" s="177"/>
      <c r="W391" s="178"/>
      <c r="X391" s="179"/>
      <c r="Y391" s="180"/>
      <c r="Z391" s="180"/>
      <c r="AA391" s="180"/>
      <c r="AB391" s="181"/>
      <c r="AC391" s="179"/>
      <c r="AD391" s="182"/>
      <c r="AE391" s="182"/>
      <c r="AF391" s="634"/>
      <c r="AG391" s="2"/>
    </row>
    <row r="392" spans="1:33" ht="27.75" customHeight="1">
      <c r="A392" s="662"/>
      <c r="B392" s="665"/>
      <c r="C392" s="743"/>
      <c r="D392" s="744"/>
      <c r="E392" s="744"/>
      <c r="F392" s="744"/>
      <c r="G392" s="744"/>
      <c r="H392" s="744"/>
      <c r="I392" s="744"/>
      <c r="J392" s="754"/>
      <c r="K392" s="744"/>
      <c r="L392" s="744"/>
      <c r="M392" s="631"/>
      <c r="N392" s="631"/>
      <c r="O392" s="744"/>
      <c r="P392" s="744"/>
      <c r="Q392" s="802"/>
      <c r="R392" s="32"/>
      <c r="S392" s="819"/>
      <c r="T392" s="33"/>
      <c r="U392" s="33"/>
      <c r="V392" s="33"/>
      <c r="W392" s="34"/>
      <c r="X392" s="35"/>
      <c r="Y392" s="36"/>
      <c r="Z392" s="36"/>
      <c r="AA392" s="36"/>
      <c r="AB392" s="50"/>
      <c r="AC392" s="35"/>
      <c r="AD392" s="60"/>
      <c r="AE392" s="60"/>
      <c r="AF392" s="634"/>
      <c r="AG392" s="2"/>
    </row>
    <row r="393" spans="1:33" ht="27.75" customHeight="1">
      <c r="A393" s="663"/>
      <c r="B393" s="666"/>
      <c r="C393" s="743"/>
      <c r="D393" s="744"/>
      <c r="E393" s="744"/>
      <c r="F393" s="744"/>
      <c r="G393" s="744"/>
      <c r="H393" s="744"/>
      <c r="I393" s="744"/>
      <c r="J393" s="754"/>
      <c r="K393" s="744"/>
      <c r="L393" s="744"/>
      <c r="M393" s="631"/>
      <c r="N393" s="631"/>
      <c r="O393" s="744"/>
      <c r="P393" s="744"/>
      <c r="Q393" s="802"/>
      <c r="R393" s="25"/>
      <c r="S393" s="818"/>
      <c r="T393" s="26"/>
      <c r="U393" s="26"/>
      <c r="V393" s="26"/>
      <c r="W393" s="27"/>
      <c r="X393" s="28"/>
      <c r="Y393" s="29"/>
      <c r="Z393" s="29"/>
      <c r="AA393" s="29"/>
      <c r="AB393" s="30"/>
      <c r="AC393" s="28"/>
      <c r="AD393" s="31"/>
      <c r="AE393" s="31"/>
      <c r="AF393" s="634"/>
      <c r="AG393" s="2"/>
    </row>
    <row r="394" spans="1:33" ht="27.75" customHeight="1">
      <c r="A394" s="661" t="s">
        <v>591</v>
      </c>
      <c r="B394" s="664" t="s">
        <v>591</v>
      </c>
      <c r="C394" s="745"/>
      <c r="D394" s="746"/>
      <c r="E394" s="746"/>
      <c r="F394" s="746"/>
      <c r="G394" s="746"/>
      <c r="H394" s="746"/>
      <c r="I394" s="746"/>
      <c r="J394" s="756"/>
      <c r="K394" s="746"/>
      <c r="L394" s="746"/>
      <c r="M394" s="632"/>
      <c r="N394" s="632"/>
      <c r="O394" s="746"/>
      <c r="P394" s="746"/>
      <c r="Q394" s="803"/>
      <c r="R394" s="38"/>
      <c r="S394" s="824"/>
      <c r="T394" s="61"/>
      <c r="U394" s="61"/>
      <c r="V394" s="61"/>
      <c r="W394" s="62"/>
      <c r="X394" s="63"/>
      <c r="Y394" s="64"/>
      <c r="Z394" s="42"/>
      <c r="AA394" s="42"/>
      <c r="AB394" s="65"/>
      <c r="AC394" s="63"/>
      <c r="AD394" s="66"/>
      <c r="AE394" s="66"/>
      <c r="AF394" s="635"/>
      <c r="AG394" s="2"/>
    </row>
    <row r="395" spans="1:33" ht="27.75" customHeight="1">
      <c r="A395" s="662"/>
      <c r="B395" s="665"/>
      <c r="C395" s="747" t="s">
        <v>46</v>
      </c>
      <c r="D395" s="748" t="s">
        <v>47</v>
      </c>
      <c r="E395" s="748" t="s">
        <v>48</v>
      </c>
      <c r="F395" s="748" t="s">
        <v>371</v>
      </c>
      <c r="G395" s="749" t="s">
        <v>50</v>
      </c>
      <c r="H395" s="748" t="s">
        <v>51</v>
      </c>
      <c r="I395" s="748" t="s">
        <v>134</v>
      </c>
      <c r="J395" s="770" t="s">
        <v>610</v>
      </c>
      <c r="K395" s="776" t="s">
        <v>611</v>
      </c>
      <c r="L395" s="748" t="s">
        <v>612</v>
      </c>
      <c r="M395" s="638">
        <v>2</v>
      </c>
      <c r="N395" s="638">
        <v>1</v>
      </c>
      <c r="O395" s="748" t="s">
        <v>613</v>
      </c>
      <c r="P395" s="748" t="s">
        <v>614</v>
      </c>
      <c r="Q395" s="804" t="s">
        <v>604</v>
      </c>
      <c r="R395" s="37"/>
      <c r="S395" s="822"/>
      <c r="T395" s="53"/>
      <c r="U395" s="53"/>
      <c r="V395" s="53"/>
      <c r="W395" s="54"/>
      <c r="X395" s="55"/>
      <c r="Y395" s="56"/>
      <c r="Z395" s="36"/>
      <c r="AA395" s="36"/>
      <c r="AB395" s="57"/>
      <c r="AC395" s="55"/>
      <c r="AD395" s="58"/>
      <c r="AE395" s="58"/>
      <c r="AF395" s="637"/>
      <c r="AG395" s="2"/>
    </row>
    <row r="396" spans="1:33" ht="27.75" customHeight="1">
      <c r="A396" s="662"/>
      <c r="B396" s="665"/>
      <c r="C396" s="743"/>
      <c r="D396" s="744"/>
      <c r="E396" s="744"/>
      <c r="F396" s="744"/>
      <c r="G396" s="744"/>
      <c r="H396" s="744"/>
      <c r="I396" s="744"/>
      <c r="J396" s="771"/>
      <c r="K396" s="744"/>
      <c r="L396" s="744"/>
      <c r="M396" s="631"/>
      <c r="N396" s="631"/>
      <c r="O396" s="744"/>
      <c r="P396" s="744"/>
      <c r="Q396" s="802"/>
      <c r="R396" s="25"/>
      <c r="S396" s="818"/>
      <c r="T396" s="26"/>
      <c r="U396" s="26"/>
      <c r="V396" s="26"/>
      <c r="W396" s="27"/>
      <c r="X396" s="28"/>
      <c r="Y396" s="29"/>
      <c r="Z396" s="29"/>
      <c r="AA396" s="29"/>
      <c r="AB396" s="30"/>
      <c r="AC396" s="28"/>
      <c r="AD396" s="31"/>
      <c r="AE396" s="31"/>
      <c r="AF396" s="634"/>
      <c r="AG396" s="2"/>
    </row>
    <row r="397" spans="1:33" ht="27.75" customHeight="1">
      <c r="A397" s="662"/>
      <c r="B397" s="665"/>
      <c r="C397" s="743"/>
      <c r="D397" s="744"/>
      <c r="E397" s="744"/>
      <c r="F397" s="744"/>
      <c r="G397" s="744"/>
      <c r="H397" s="744"/>
      <c r="I397" s="744"/>
      <c r="J397" s="771"/>
      <c r="K397" s="744"/>
      <c r="L397" s="744"/>
      <c r="M397" s="631"/>
      <c r="N397" s="631"/>
      <c r="O397" s="744"/>
      <c r="P397" s="744"/>
      <c r="Q397" s="802"/>
      <c r="R397" s="25"/>
      <c r="S397" s="818"/>
      <c r="T397" s="26"/>
      <c r="U397" s="26"/>
      <c r="V397" s="26"/>
      <c r="W397" s="27"/>
      <c r="X397" s="28"/>
      <c r="Y397" s="29"/>
      <c r="Z397" s="29"/>
      <c r="AA397" s="29"/>
      <c r="AB397" s="30"/>
      <c r="AC397" s="28"/>
      <c r="AD397" s="31"/>
      <c r="AE397" s="31"/>
      <c r="AF397" s="634"/>
      <c r="AG397" s="2"/>
    </row>
    <row r="398" spans="1:33" ht="27.75" customHeight="1">
      <c r="A398" s="662"/>
      <c r="B398" s="665"/>
      <c r="C398" s="743"/>
      <c r="D398" s="744"/>
      <c r="E398" s="744"/>
      <c r="F398" s="744"/>
      <c r="G398" s="744"/>
      <c r="H398" s="744"/>
      <c r="I398" s="744"/>
      <c r="J398" s="771"/>
      <c r="K398" s="744"/>
      <c r="L398" s="744"/>
      <c r="M398" s="631"/>
      <c r="N398" s="631"/>
      <c r="O398" s="744"/>
      <c r="P398" s="744"/>
      <c r="Q398" s="802"/>
      <c r="R398" s="25"/>
      <c r="S398" s="818"/>
      <c r="T398" s="26"/>
      <c r="U398" s="26"/>
      <c r="V398" s="26"/>
      <c r="W398" s="27"/>
      <c r="X398" s="28"/>
      <c r="Y398" s="29"/>
      <c r="Z398" s="29"/>
      <c r="AA398" s="29"/>
      <c r="AB398" s="30"/>
      <c r="AC398" s="28"/>
      <c r="AD398" s="31"/>
      <c r="AE398" s="31"/>
      <c r="AF398" s="634"/>
      <c r="AG398" s="2"/>
    </row>
    <row r="399" spans="1:33" ht="27.75" customHeight="1">
      <c r="A399" s="662"/>
      <c r="B399" s="665"/>
      <c r="C399" s="745"/>
      <c r="D399" s="746"/>
      <c r="E399" s="746"/>
      <c r="F399" s="746"/>
      <c r="G399" s="746"/>
      <c r="H399" s="746"/>
      <c r="I399" s="746"/>
      <c r="J399" s="772"/>
      <c r="K399" s="746"/>
      <c r="L399" s="746"/>
      <c r="M399" s="632"/>
      <c r="N399" s="632"/>
      <c r="O399" s="746"/>
      <c r="P399" s="746"/>
      <c r="Q399" s="803"/>
      <c r="R399" s="38"/>
      <c r="S399" s="820"/>
      <c r="T399" s="39"/>
      <c r="U399" s="39"/>
      <c r="V399" s="39"/>
      <c r="W399" s="40"/>
      <c r="X399" s="41"/>
      <c r="Y399" s="42"/>
      <c r="Z399" s="42"/>
      <c r="AA399" s="42"/>
      <c r="AB399" s="43"/>
      <c r="AC399" s="41"/>
      <c r="AD399" s="44"/>
      <c r="AE399" s="44"/>
      <c r="AF399" s="635"/>
      <c r="AG399" s="2"/>
    </row>
    <row r="400" spans="1:33" ht="36.75" customHeight="1">
      <c r="A400" s="662"/>
      <c r="B400" s="665"/>
      <c r="C400" s="747" t="s">
        <v>46</v>
      </c>
      <c r="D400" s="748" t="s">
        <v>47</v>
      </c>
      <c r="E400" s="748" t="s">
        <v>59</v>
      </c>
      <c r="F400" s="748" t="s">
        <v>151</v>
      </c>
      <c r="G400" s="749" t="s">
        <v>50</v>
      </c>
      <c r="H400" s="748" t="s">
        <v>51</v>
      </c>
      <c r="I400" s="748" t="s">
        <v>134</v>
      </c>
      <c r="J400" s="770" t="s">
        <v>615</v>
      </c>
      <c r="K400" s="776" t="s">
        <v>616</v>
      </c>
      <c r="L400" s="748" t="s">
        <v>617</v>
      </c>
      <c r="M400" s="638">
        <v>8</v>
      </c>
      <c r="N400" s="638">
        <v>4</v>
      </c>
      <c r="O400" s="748" t="s">
        <v>618</v>
      </c>
      <c r="P400" s="748" t="s">
        <v>619</v>
      </c>
      <c r="Q400" s="804" t="s">
        <v>620</v>
      </c>
      <c r="R400" s="37"/>
      <c r="S400" s="822"/>
      <c r="T400" s="53"/>
      <c r="U400" s="53"/>
      <c r="V400" s="53"/>
      <c r="W400" s="54"/>
      <c r="X400" s="55"/>
      <c r="Y400" s="56"/>
      <c r="Z400" s="36"/>
      <c r="AA400" s="36"/>
      <c r="AB400" s="57"/>
      <c r="AC400" s="55"/>
      <c r="AD400" s="58"/>
      <c r="AE400" s="58"/>
      <c r="AF400" s="637"/>
      <c r="AG400" s="2"/>
    </row>
    <row r="401" spans="1:33" ht="36.75" customHeight="1">
      <c r="A401" s="662"/>
      <c r="B401" s="665"/>
      <c r="C401" s="743"/>
      <c r="D401" s="744"/>
      <c r="E401" s="744"/>
      <c r="F401" s="744"/>
      <c r="G401" s="744"/>
      <c r="H401" s="744"/>
      <c r="I401" s="744"/>
      <c r="J401" s="771"/>
      <c r="K401" s="744"/>
      <c r="L401" s="744"/>
      <c r="M401" s="631"/>
      <c r="N401" s="631"/>
      <c r="O401" s="744"/>
      <c r="P401" s="744"/>
      <c r="Q401" s="802"/>
      <c r="R401" s="25"/>
      <c r="S401" s="818"/>
      <c r="T401" s="26"/>
      <c r="U401" s="26"/>
      <c r="V401" s="26"/>
      <c r="W401" s="27"/>
      <c r="X401" s="28"/>
      <c r="Y401" s="29"/>
      <c r="Z401" s="29"/>
      <c r="AA401" s="29"/>
      <c r="AB401" s="30"/>
      <c r="AC401" s="28"/>
      <c r="AD401" s="31"/>
      <c r="AE401" s="31"/>
      <c r="AF401" s="634"/>
      <c r="AG401" s="2"/>
    </row>
    <row r="402" spans="1:33" ht="36.75" customHeight="1">
      <c r="A402" s="662"/>
      <c r="B402" s="665"/>
      <c r="C402" s="743"/>
      <c r="D402" s="744"/>
      <c r="E402" s="744"/>
      <c r="F402" s="744"/>
      <c r="G402" s="744"/>
      <c r="H402" s="744"/>
      <c r="I402" s="744"/>
      <c r="J402" s="771"/>
      <c r="K402" s="744"/>
      <c r="L402" s="744"/>
      <c r="M402" s="631"/>
      <c r="N402" s="631"/>
      <c r="O402" s="744"/>
      <c r="P402" s="744"/>
      <c r="Q402" s="802"/>
      <c r="R402" s="25"/>
      <c r="S402" s="818"/>
      <c r="T402" s="26"/>
      <c r="U402" s="26"/>
      <c r="V402" s="26"/>
      <c r="W402" s="27"/>
      <c r="X402" s="28"/>
      <c r="Y402" s="29"/>
      <c r="Z402" s="29"/>
      <c r="AA402" s="29"/>
      <c r="AB402" s="30"/>
      <c r="AC402" s="28"/>
      <c r="AD402" s="31"/>
      <c r="AE402" s="31"/>
      <c r="AF402" s="634"/>
      <c r="AG402" s="2"/>
    </row>
    <row r="403" spans="1:33" ht="36.75" customHeight="1">
      <c r="A403" s="662"/>
      <c r="B403" s="665"/>
      <c r="C403" s="743"/>
      <c r="D403" s="744"/>
      <c r="E403" s="744"/>
      <c r="F403" s="744"/>
      <c r="G403" s="744"/>
      <c r="H403" s="744"/>
      <c r="I403" s="744"/>
      <c r="J403" s="771"/>
      <c r="K403" s="744"/>
      <c r="L403" s="744"/>
      <c r="M403" s="631"/>
      <c r="N403" s="631"/>
      <c r="O403" s="744"/>
      <c r="P403" s="744"/>
      <c r="Q403" s="802"/>
      <c r="R403" s="25"/>
      <c r="S403" s="818"/>
      <c r="T403" s="26"/>
      <c r="U403" s="26"/>
      <c r="V403" s="26"/>
      <c r="W403" s="27"/>
      <c r="X403" s="28"/>
      <c r="Y403" s="29"/>
      <c r="Z403" s="29"/>
      <c r="AA403" s="29"/>
      <c r="AB403" s="30"/>
      <c r="AC403" s="28"/>
      <c r="AD403" s="31"/>
      <c r="AE403" s="31"/>
      <c r="AF403" s="634"/>
      <c r="AG403" s="2"/>
    </row>
    <row r="404" spans="1:33" ht="36.75" customHeight="1">
      <c r="A404" s="662"/>
      <c r="B404" s="665"/>
      <c r="C404" s="745"/>
      <c r="D404" s="746"/>
      <c r="E404" s="746"/>
      <c r="F404" s="746"/>
      <c r="G404" s="746"/>
      <c r="H404" s="746"/>
      <c r="I404" s="746"/>
      <c r="J404" s="772"/>
      <c r="K404" s="746"/>
      <c r="L404" s="746"/>
      <c r="M404" s="632"/>
      <c r="N404" s="632"/>
      <c r="O404" s="746"/>
      <c r="P404" s="746"/>
      <c r="Q404" s="803"/>
      <c r="R404" s="38"/>
      <c r="S404" s="820"/>
      <c r="T404" s="39"/>
      <c r="U404" s="39"/>
      <c r="V404" s="39"/>
      <c r="W404" s="40"/>
      <c r="X404" s="41"/>
      <c r="Y404" s="42"/>
      <c r="Z404" s="42"/>
      <c r="AA404" s="42"/>
      <c r="AB404" s="43"/>
      <c r="AC404" s="41"/>
      <c r="AD404" s="44"/>
      <c r="AE404" s="44"/>
      <c r="AF404" s="635"/>
      <c r="AG404" s="2"/>
    </row>
    <row r="405" spans="1:33" ht="25.5" customHeight="1">
      <c r="A405" s="662"/>
      <c r="B405" s="665"/>
      <c r="C405" s="773" t="s">
        <v>46</v>
      </c>
      <c r="D405" s="750" t="s">
        <v>47</v>
      </c>
      <c r="E405" s="750" t="s">
        <v>59</v>
      </c>
      <c r="F405" s="750" t="s">
        <v>185</v>
      </c>
      <c r="G405" s="768" t="s">
        <v>50</v>
      </c>
      <c r="H405" s="750" t="s">
        <v>51</v>
      </c>
      <c r="I405" s="750" t="s">
        <v>134</v>
      </c>
      <c r="J405" s="766" t="s">
        <v>621</v>
      </c>
      <c r="K405" s="748" t="s">
        <v>622</v>
      </c>
      <c r="L405" s="750" t="s">
        <v>623</v>
      </c>
      <c r="M405" s="698">
        <v>0</v>
      </c>
      <c r="N405" s="698">
        <v>3</v>
      </c>
      <c r="O405" s="750" t="s">
        <v>624</v>
      </c>
      <c r="P405" s="750" t="s">
        <v>625</v>
      </c>
      <c r="Q405" s="805" t="s">
        <v>604</v>
      </c>
      <c r="R405" s="37"/>
      <c r="S405" s="821"/>
      <c r="T405" s="46"/>
      <c r="U405" s="46"/>
      <c r="V405" s="46"/>
      <c r="W405" s="34"/>
      <c r="X405" s="35"/>
      <c r="Y405" s="36"/>
      <c r="Z405" s="36"/>
      <c r="AA405" s="36"/>
      <c r="AB405" s="50"/>
      <c r="AC405" s="35"/>
      <c r="AD405" s="60"/>
      <c r="AE405" s="60"/>
      <c r="AF405" s="636"/>
      <c r="AG405" s="2"/>
    </row>
    <row r="406" spans="1:33" ht="25.5" customHeight="1">
      <c r="A406" s="662"/>
      <c r="B406" s="665"/>
      <c r="C406" s="743"/>
      <c r="D406" s="744"/>
      <c r="E406" s="744"/>
      <c r="F406" s="744"/>
      <c r="G406" s="744"/>
      <c r="H406" s="744"/>
      <c r="I406" s="744"/>
      <c r="J406" s="761"/>
      <c r="K406" s="744"/>
      <c r="L406" s="744"/>
      <c r="M406" s="631"/>
      <c r="N406" s="631"/>
      <c r="O406" s="744"/>
      <c r="P406" s="744"/>
      <c r="Q406" s="802"/>
      <c r="R406" s="25"/>
      <c r="S406" s="818"/>
      <c r="T406" s="26"/>
      <c r="U406" s="26"/>
      <c r="V406" s="26"/>
      <c r="W406" s="27"/>
      <c r="X406" s="28"/>
      <c r="Y406" s="29"/>
      <c r="Z406" s="29"/>
      <c r="AA406" s="29"/>
      <c r="AB406" s="30"/>
      <c r="AC406" s="28"/>
      <c r="AD406" s="31"/>
      <c r="AE406" s="31"/>
      <c r="AF406" s="634"/>
      <c r="AG406" s="2"/>
    </row>
    <row r="407" spans="1:33" ht="25.5" customHeight="1">
      <c r="A407" s="662"/>
      <c r="B407" s="665"/>
      <c r="C407" s="743"/>
      <c r="D407" s="744"/>
      <c r="E407" s="744"/>
      <c r="F407" s="744"/>
      <c r="G407" s="744"/>
      <c r="H407" s="744"/>
      <c r="I407" s="744"/>
      <c r="J407" s="761"/>
      <c r="K407" s="744"/>
      <c r="L407" s="744"/>
      <c r="M407" s="631"/>
      <c r="N407" s="631"/>
      <c r="O407" s="744"/>
      <c r="P407" s="744"/>
      <c r="Q407" s="802"/>
      <c r="R407" s="32"/>
      <c r="S407" s="819"/>
      <c r="T407" s="33"/>
      <c r="U407" s="33"/>
      <c r="V407" s="33"/>
      <c r="W407" s="34"/>
      <c r="X407" s="35"/>
      <c r="Y407" s="36"/>
      <c r="Z407" s="29"/>
      <c r="AA407" s="29"/>
      <c r="AB407" s="30"/>
      <c r="AC407" s="28"/>
      <c r="AD407" s="31"/>
      <c r="AE407" s="31"/>
      <c r="AF407" s="634"/>
      <c r="AG407" s="2"/>
    </row>
    <row r="408" spans="1:33" ht="25.5" customHeight="1">
      <c r="A408" s="662"/>
      <c r="B408" s="665"/>
      <c r="C408" s="743"/>
      <c r="D408" s="744"/>
      <c r="E408" s="744"/>
      <c r="F408" s="744"/>
      <c r="G408" s="744"/>
      <c r="H408" s="744"/>
      <c r="I408" s="744"/>
      <c r="J408" s="761"/>
      <c r="K408" s="744"/>
      <c r="L408" s="744"/>
      <c r="M408" s="631"/>
      <c r="N408" s="631"/>
      <c r="O408" s="744"/>
      <c r="P408" s="744"/>
      <c r="Q408" s="802"/>
      <c r="R408" s="37"/>
      <c r="S408" s="819"/>
      <c r="T408" s="33"/>
      <c r="U408" s="33"/>
      <c r="V408" s="33"/>
      <c r="W408" s="34"/>
      <c r="X408" s="35"/>
      <c r="Y408" s="36"/>
      <c r="Z408" s="29"/>
      <c r="AA408" s="29"/>
      <c r="AB408" s="30"/>
      <c r="AC408" s="28"/>
      <c r="AD408" s="31"/>
      <c r="AE408" s="31"/>
      <c r="AF408" s="634"/>
      <c r="AG408" s="2"/>
    </row>
    <row r="409" spans="1:33" ht="25.5" customHeight="1">
      <c r="A409" s="662"/>
      <c r="B409" s="665"/>
      <c r="C409" s="745"/>
      <c r="D409" s="746"/>
      <c r="E409" s="746"/>
      <c r="F409" s="746"/>
      <c r="G409" s="746"/>
      <c r="H409" s="746"/>
      <c r="I409" s="746"/>
      <c r="J409" s="763"/>
      <c r="K409" s="746"/>
      <c r="L409" s="746"/>
      <c r="M409" s="632"/>
      <c r="N409" s="632"/>
      <c r="O409" s="746"/>
      <c r="P409" s="746"/>
      <c r="Q409" s="803"/>
      <c r="R409" s="38"/>
      <c r="S409" s="820"/>
      <c r="T409" s="39"/>
      <c r="U409" s="39"/>
      <c r="V409" s="39"/>
      <c r="W409" s="40"/>
      <c r="X409" s="41"/>
      <c r="Y409" s="42"/>
      <c r="Z409" s="42"/>
      <c r="AA409" s="42"/>
      <c r="AB409" s="43"/>
      <c r="AC409" s="41"/>
      <c r="AD409" s="44"/>
      <c r="AE409" s="44"/>
      <c r="AF409" s="635"/>
      <c r="AG409" s="2"/>
    </row>
    <row r="410" spans="1:33" ht="61.5" customHeight="1">
      <c r="A410" s="662"/>
      <c r="B410" s="665"/>
      <c r="C410" s="773" t="s">
        <v>46</v>
      </c>
      <c r="D410" s="750" t="s">
        <v>47</v>
      </c>
      <c r="E410" s="750" t="s">
        <v>59</v>
      </c>
      <c r="F410" s="750" t="s">
        <v>132</v>
      </c>
      <c r="G410" s="768" t="s">
        <v>50</v>
      </c>
      <c r="H410" s="750" t="s">
        <v>51</v>
      </c>
      <c r="I410" s="750" t="s">
        <v>134</v>
      </c>
      <c r="J410" s="774" t="s">
        <v>626</v>
      </c>
      <c r="K410" s="748" t="s">
        <v>627</v>
      </c>
      <c r="L410" s="750" t="s">
        <v>628</v>
      </c>
      <c r="M410" s="698">
        <v>4</v>
      </c>
      <c r="N410" s="698">
        <v>0</v>
      </c>
      <c r="O410" s="750" t="s">
        <v>629</v>
      </c>
      <c r="P410" s="750" t="s">
        <v>630</v>
      </c>
      <c r="Q410" s="805" t="s">
        <v>631</v>
      </c>
      <c r="R410" s="37"/>
      <c r="S410" s="821"/>
      <c r="T410" s="46"/>
      <c r="U410" s="46"/>
      <c r="V410" s="46"/>
      <c r="W410" s="34"/>
      <c r="X410" s="35"/>
      <c r="Y410" s="36"/>
      <c r="Z410" s="36"/>
      <c r="AA410" s="36"/>
      <c r="AB410" s="50"/>
      <c r="AC410" s="35"/>
      <c r="AD410" s="35"/>
      <c r="AE410" s="35"/>
      <c r="AF410" s="636"/>
      <c r="AG410" s="2"/>
    </row>
    <row r="411" spans="1:33" ht="61.5" customHeight="1">
      <c r="A411" s="663"/>
      <c r="B411" s="666"/>
      <c r="C411" s="743"/>
      <c r="D411" s="744"/>
      <c r="E411" s="744"/>
      <c r="F411" s="744"/>
      <c r="G411" s="744"/>
      <c r="H411" s="744"/>
      <c r="I411" s="744"/>
      <c r="J411" s="754"/>
      <c r="K411" s="744"/>
      <c r="L411" s="744"/>
      <c r="M411" s="631"/>
      <c r="N411" s="631"/>
      <c r="O411" s="744"/>
      <c r="P411" s="744"/>
      <c r="Q411" s="802"/>
      <c r="R411" s="25"/>
      <c r="S411" s="818"/>
      <c r="T411" s="26"/>
      <c r="U411" s="26"/>
      <c r="V411" s="26"/>
      <c r="W411" s="27"/>
      <c r="X411" s="28"/>
      <c r="Y411" s="29"/>
      <c r="Z411" s="29"/>
      <c r="AA411" s="29"/>
      <c r="AB411" s="30"/>
      <c r="AC411" s="28"/>
      <c r="AD411" s="28"/>
      <c r="AE411" s="28"/>
      <c r="AF411" s="634"/>
      <c r="AG411" s="2"/>
    </row>
    <row r="412" spans="1:33" ht="61.5" customHeight="1">
      <c r="A412" s="661" t="s">
        <v>591</v>
      </c>
      <c r="B412" s="664" t="s">
        <v>591</v>
      </c>
      <c r="C412" s="743"/>
      <c r="D412" s="744"/>
      <c r="E412" s="744"/>
      <c r="F412" s="744"/>
      <c r="G412" s="744"/>
      <c r="H412" s="744"/>
      <c r="I412" s="744"/>
      <c r="J412" s="754"/>
      <c r="K412" s="744"/>
      <c r="L412" s="744"/>
      <c r="M412" s="631"/>
      <c r="N412" s="631"/>
      <c r="O412" s="744"/>
      <c r="P412" s="744"/>
      <c r="Q412" s="802"/>
      <c r="R412" s="25"/>
      <c r="S412" s="818"/>
      <c r="T412" s="26"/>
      <c r="U412" s="26"/>
      <c r="V412" s="26"/>
      <c r="W412" s="27"/>
      <c r="X412" s="28"/>
      <c r="Y412" s="29"/>
      <c r="Z412" s="29"/>
      <c r="AA412" s="29"/>
      <c r="AB412" s="30"/>
      <c r="AC412" s="28"/>
      <c r="AD412" s="28"/>
      <c r="AE412" s="31"/>
      <c r="AF412" s="634"/>
      <c r="AG412" s="2"/>
    </row>
    <row r="413" spans="1:33" ht="61.5" customHeight="1">
      <c r="A413" s="662"/>
      <c r="B413" s="665"/>
      <c r="C413" s="743"/>
      <c r="D413" s="744"/>
      <c r="E413" s="744"/>
      <c r="F413" s="744"/>
      <c r="G413" s="744"/>
      <c r="H413" s="744"/>
      <c r="I413" s="744"/>
      <c r="J413" s="754"/>
      <c r="K413" s="744"/>
      <c r="L413" s="744"/>
      <c r="M413" s="631"/>
      <c r="N413" s="631"/>
      <c r="O413" s="744"/>
      <c r="P413" s="744"/>
      <c r="Q413" s="802"/>
      <c r="R413" s="25"/>
      <c r="S413" s="818"/>
      <c r="T413" s="26"/>
      <c r="U413" s="26"/>
      <c r="V413" s="26"/>
      <c r="W413" s="27"/>
      <c r="X413" s="28"/>
      <c r="Y413" s="29"/>
      <c r="Z413" s="29"/>
      <c r="AA413" s="29"/>
      <c r="AB413" s="30"/>
      <c r="AC413" s="28"/>
      <c r="AD413" s="28"/>
      <c r="AE413" s="31"/>
      <c r="AF413" s="634"/>
      <c r="AG413" s="2"/>
    </row>
    <row r="414" spans="1:33" ht="61.5" customHeight="1">
      <c r="A414" s="662"/>
      <c r="B414" s="665"/>
      <c r="C414" s="745"/>
      <c r="D414" s="746"/>
      <c r="E414" s="746"/>
      <c r="F414" s="746"/>
      <c r="G414" s="746"/>
      <c r="H414" s="746"/>
      <c r="I414" s="746"/>
      <c r="J414" s="756"/>
      <c r="K414" s="746"/>
      <c r="L414" s="746"/>
      <c r="M414" s="632"/>
      <c r="N414" s="632"/>
      <c r="O414" s="746"/>
      <c r="P414" s="746"/>
      <c r="Q414" s="803"/>
      <c r="R414" s="38"/>
      <c r="S414" s="820"/>
      <c r="T414" s="39"/>
      <c r="U414" s="39"/>
      <c r="V414" s="39"/>
      <c r="W414" s="40"/>
      <c r="X414" s="41"/>
      <c r="Y414" s="42"/>
      <c r="Z414" s="42"/>
      <c r="AA414" s="42"/>
      <c r="AB414" s="43"/>
      <c r="AC414" s="41"/>
      <c r="AD414" s="41"/>
      <c r="AE414" s="44"/>
      <c r="AF414" s="635"/>
      <c r="AG414" s="2"/>
    </row>
    <row r="415" spans="1:33" ht="27.75" customHeight="1">
      <c r="A415" s="662"/>
      <c r="B415" s="665"/>
      <c r="C415" s="747" t="s">
        <v>46</v>
      </c>
      <c r="D415" s="748" t="s">
        <v>47</v>
      </c>
      <c r="E415" s="748" t="s">
        <v>59</v>
      </c>
      <c r="F415" s="748" t="s">
        <v>132</v>
      </c>
      <c r="G415" s="749" t="s">
        <v>50</v>
      </c>
      <c r="H415" s="748" t="s">
        <v>51</v>
      </c>
      <c r="I415" s="748" t="s">
        <v>134</v>
      </c>
      <c r="J415" s="766" t="s">
        <v>632</v>
      </c>
      <c r="K415" s="748" t="s">
        <v>633</v>
      </c>
      <c r="L415" s="748" t="s">
        <v>634</v>
      </c>
      <c r="M415" s="638">
        <v>4</v>
      </c>
      <c r="N415" s="638">
        <v>1</v>
      </c>
      <c r="O415" s="748" t="s">
        <v>635</v>
      </c>
      <c r="P415" s="748" t="s">
        <v>636</v>
      </c>
      <c r="Q415" s="804" t="s">
        <v>604</v>
      </c>
      <c r="R415" s="59"/>
      <c r="S415" s="823"/>
      <c r="T415" s="49"/>
      <c r="U415" s="49"/>
      <c r="V415" s="49"/>
      <c r="W415" s="34"/>
      <c r="X415" s="35"/>
      <c r="Y415" s="36"/>
      <c r="Z415" s="36"/>
      <c r="AA415" s="36"/>
      <c r="AB415" s="50"/>
      <c r="AC415" s="35"/>
      <c r="AD415" s="60"/>
      <c r="AE415" s="60"/>
      <c r="AF415" s="637"/>
      <c r="AG415" s="2"/>
    </row>
    <row r="416" spans="1:33" ht="27.75" customHeight="1">
      <c r="A416" s="662"/>
      <c r="B416" s="665"/>
      <c r="C416" s="743"/>
      <c r="D416" s="744"/>
      <c r="E416" s="744"/>
      <c r="F416" s="744"/>
      <c r="G416" s="744"/>
      <c r="H416" s="744"/>
      <c r="I416" s="744"/>
      <c r="J416" s="761"/>
      <c r="K416" s="744"/>
      <c r="L416" s="744"/>
      <c r="M416" s="631"/>
      <c r="N416" s="631"/>
      <c r="O416" s="744"/>
      <c r="P416" s="744"/>
      <c r="Q416" s="802"/>
      <c r="R416" s="32"/>
      <c r="S416" s="818"/>
      <c r="T416" s="26"/>
      <c r="U416" s="26"/>
      <c r="V416" s="26"/>
      <c r="W416" s="27"/>
      <c r="X416" s="28"/>
      <c r="Y416" s="29"/>
      <c r="Z416" s="29"/>
      <c r="AA416" s="29"/>
      <c r="AB416" s="30"/>
      <c r="AC416" s="28"/>
      <c r="AD416" s="31"/>
      <c r="AE416" s="31"/>
      <c r="AF416" s="634"/>
      <c r="AG416" s="2"/>
    </row>
    <row r="417" spans="1:33" ht="27.75" customHeight="1">
      <c r="A417" s="662"/>
      <c r="B417" s="665"/>
      <c r="C417" s="743"/>
      <c r="D417" s="744"/>
      <c r="E417" s="744"/>
      <c r="F417" s="744"/>
      <c r="G417" s="744"/>
      <c r="H417" s="744"/>
      <c r="I417" s="744"/>
      <c r="J417" s="761"/>
      <c r="K417" s="744"/>
      <c r="L417" s="744"/>
      <c r="M417" s="631"/>
      <c r="N417" s="631"/>
      <c r="O417" s="744"/>
      <c r="P417" s="744"/>
      <c r="Q417" s="802"/>
      <c r="R417" s="25"/>
      <c r="S417" s="818"/>
      <c r="T417" s="26"/>
      <c r="U417" s="26"/>
      <c r="V417" s="26"/>
      <c r="W417" s="27"/>
      <c r="X417" s="28"/>
      <c r="Y417" s="29"/>
      <c r="Z417" s="29"/>
      <c r="AA417" s="29"/>
      <c r="AB417" s="30"/>
      <c r="AC417" s="28"/>
      <c r="AD417" s="31"/>
      <c r="AE417" s="31"/>
      <c r="AF417" s="634"/>
      <c r="AG417" s="2"/>
    </row>
    <row r="418" spans="1:33" ht="27.75" customHeight="1">
      <c r="A418" s="662"/>
      <c r="B418" s="665"/>
      <c r="C418" s="743"/>
      <c r="D418" s="744"/>
      <c r="E418" s="744"/>
      <c r="F418" s="744"/>
      <c r="G418" s="744"/>
      <c r="H418" s="744"/>
      <c r="I418" s="744"/>
      <c r="J418" s="761"/>
      <c r="K418" s="744"/>
      <c r="L418" s="744"/>
      <c r="M418" s="631"/>
      <c r="N418" s="631"/>
      <c r="O418" s="744"/>
      <c r="P418" s="744"/>
      <c r="Q418" s="802"/>
      <c r="R418" s="25"/>
      <c r="S418" s="818"/>
      <c r="T418" s="26"/>
      <c r="U418" s="26"/>
      <c r="V418" s="26"/>
      <c r="W418" s="27"/>
      <c r="X418" s="28"/>
      <c r="Y418" s="29"/>
      <c r="Z418" s="29"/>
      <c r="AA418" s="29"/>
      <c r="AB418" s="30"/>
      <c r="AC418" s="28"/>
      <c r="AD418" s="31"/>
      <c r="AE418" s="31"/>
      <c r="AF418" s="634"/>
      <c r="AG418" s="2"/>
    </row>
    <row r="419" spans="1:33" ht="27.75" customHeight="1">
      <c r="A419" s="662"/>
      <c r="B419" s="665"/>
      <c r="C419" s="745"/>
      <c r="D419" s="746"/>
      <c r="E419" s="746"/>
      <c r="F419" s="746"/>
      <c r="G419" s="746"/>
      <c r="H419" s="746"/>
      <c r="I419" s="746"/>
      <c r="J419" s="763"/>
      <c r="K419" s="746"/>
      <c r="L419" s="746"/>
      <c r="M419" s="632"/>
      <c r="N419" s="632"/>
      <c r="O419" s="746"/>
      <c r="P419" s="746"/>
      <c r="Q419" s="803"/>
      <c r="R419" s="38"/>
      <c r="S419" s="824"/>
      <c r="T419" s="61"/>
      <c r="U419" s="61"/>
      <c r="V419" s="61"/>
      <c r="W419" s="62"/>
      <c r="X419" s="63"/>
      <c r="Y419" s="64"/>
      <c r="Z419" s="42"/>
      <c r="AA419" s="42"/>
      <c r="AB419" s="65"/>
      <c r="AC419" s="63"/>
      <c r="AD419" s="66"/>
      <c r="AE419" s="66"/>
      <c r="AF419" s="635"/>
      <c r="AG419" s="2"/>
    </row>
    <row r="420" spans="1:33" ht="28.5" customHeight="1">
      <c r="A420" s="662"/>
      <c r="B420" s="665"/>
      <c r="C420" s="747" t="s">
        <v>46</v>
      </c>
      <c r="D420" s="748" t="s">
        <v>47</v>
      </c>
      <c r="E420" s="748" t="s">
        <v>59</v>
      </c>
      <c r="F420" s="748" t="s">
        <v>185</v>
      </c>
      <c r="G420" s="749" t="s">
        <v>50</v>
      </c>
      <c r="H420" s="748" t="s">
        <v>51</v>
      </c>
      <c r="I420" s="748" t="s">
        <v>126</v>
      </c>
      <c r="J420" s="766" t="s">
        <v>637</v>
      </c>
      <c r="K420" s="748" t="s">
        <v>638</v>
      </c>
      <c r="L420" s="748" t="s">
        <v>639</v>
      </c>
      <c r="M420" s="638">
        <v>2</v>
      </c>
      <c r="N420" s="638">
        <v>3</v>
      </c>
      <c r="O420" s="748" t="s">
        <v>640</v>
      </c>
      <c r="P420" s="748" t="s">
        <v>641</v>
      </c>
      <c r="Q420" s="804" t="s">
        <v>620</v>
      </c>
      <c r="R420" s="37"/>
      <c r="S420" s="822"/>
      <c r="T420" s="53"/>
      <c r="U420" s="53"/>
      <c r="V420" s="53"/>
      <c r="W420" s="54"/>
      <c r="X420" s="55"/>
      <c r="Y420" s="56"/>
      <c r="Z420" s="36"/>
      <c r="AA420" s="36"/>
      <c r="AB420" s="57"/>
      <c r="AC420" s="55"/>
      <c r="AD420" s="58"/>
      <c r="AE420" s="58"/>
      <c r="AF420" s="637"/>
      <c r="AG420" s="2"/>
    </row>
    <row r="421" spans="1:33" ht="28.5" customHeight="1">
      <c r="A421" s="662"/>
      <c r="B421" s="665"/>
      <c r="C421" s="743"/>
      <c r="D421" s="744"/>
      <c r="E421" s="744"/>
      <c r="F421" s="744"/>
      <c r="G421" s="744"/>
      <c r="H421" s="744"/>
      <c r="I421" s="744"/>
      <c r="J421" s="761"/>
      <c r="K421" s="744"/>
      <c r="L421" s="744"/>
      <c r="M421" s="631"/>
      <c r="N421" s="631"/>
      <c r="O421" s="744"/>
      <c r="P421" s="744"/>
      <c r="Q421" s="802"/>
      <c r="R421" s="25"/>
      <c r="S421" s="818"/>
      <c r="T421" s="26"/>
      <c r="U421" s="26"/>
      <c r="V421" s="26"/>
      <c r="W421" s="27"/>
      <c r="X421" s="28"/>
      <c r="Y421" s="29"/>
      <c r="Z421" s="29"/>
      <c r="AA421" s="29"/>
      <c r="AB421" s="30"/>
      <c r="AC421" s="28"/>
      <c r="AD421" s="31"/>
      <c r="AE421" s="31"/>
      <c r="AF421" s="634"/>
      <c r="AG421" s="2"/>
    </row>
    <row r="422" spans="1:33" ht="28.5" customHeight="1">
      <c r="A422" s="662"/>
      <c r="B422" s="665"/>
      <c r="C422" s="743"/>
      <c r="D422" s="744"/>
      <c r="E422" s="744"/>
      <c r="F422" s="744"/>
      <c r="G422" s="744"/>
      <c r="H422" s="744"/>
      <c r="I422" s="744"/>
      <c r="J422" s="761"/>
      <c r="K422" s="744"/>
      <c r="L422" s="744"/>
      <c r="M422" s="631"/>
      <c r="N422" s="631"/>
      <c r="O422" s="744"/>
      <c r="P422" s="744"/>
      <c r="Q422" s="802"/>
      <c r="R422" s="25"/>
      <c r="S422" s="818"/>
      <c r="T422" s="26"/>
      <c r="U422" s="26"/>
      <c r="V422" s="26"/>
      <c r="W422" s="27"/>
      <c r="X422" s="28"/>
      <c r="Y422" s="29"/>
      <c r="Z422" s="29"/>
      <c r="AA422" s="29"/>
      <c r="AB422" s="30"/>
      <c r="AC422" s="28"/>
      <c r="AD422" s="31"/>
      <c r="AE422" s="31"/>
      <c r="AF422" s="634"/>
      <c r="AG422" s="2"/>
    </row>
    <row r="423" spans="1:33" ht="28.5" customHeight="1">
      <c r="A423" s="662"/>
      <c r="B423" s="665"/>
      <c r="C423" s="743"/>
      <c r="D423" s="744"/>
      <c r="E423" s="744"/>
      <c r="F423" s="744"/>
      <c r="G423" s="744"/>
      <c r="H423" s="744"/>
      <c r="I423" s="744"/>
      <c r="J423" s="761"/>
      <c r="K423" s="744"/>
      <c r="L423" s="744"/>
      <c r="M423" s="631"/>
      <c r="N423" s="631"/>
      <c r="O423" s="744"/>
      <c r="P423" s="744"/>
      <c r="Q423" s="802"/>
      <c r="R423" s="25"/>
      <c r="S423" s="818"/>
      <c r="T423" s="26"/>
      <c r="U423" s="26"/>
      <c r="V423" s="26"/>
      <c r="W423" s="27"/>
      <c r="X423" s="28"/>
      <c r="Y423" s="29"/>
      <c r="Z423" s="29"/>
      <c r="AA423" s="29"/>
      <c r="AB423" s="30"/>
      <c r="AC423" s="28"/>
      <c r="AD423" s="31"/>
      <c r="AE423" s="31"/>
      <c r="AF423" s="634"/>
      <c r="AG423" s="2"/>
    </row>
    <row r="424" spans="1:33" ht="28.5" customHeight="1">
      <c r="A424" s="662"/>
      <c r="B424" s="665"/>
      <c r="C424" s="745"/>
      <c r="D424" s="746"/>
      <c r="E424" s="746"/>
      <c r="F424" s="746"/>
      <c r="G424" s="746"/>
      <c r="H424" s="746"/>
      <c r="I424" s="746"/>
      <c r="J424" s="763"/>
      <c r="K424" s="746"/>
      <c r="L424" s="746"/>
      <c r="M424" s="632"/>
      <c r="N424" s="632"/>
      <c r="O424" s="746"/>
      <c r="P424" s="746"/>
      <c r="Q424" s="803"/>
      <c r="R424" s="38"/>
      <c r="S424" s="820"/>
      <c r="T424" s="39"/>
      <c r="U424" s="39"/>
      <c r="V424" s="39"/>
      <c r="W424" s="40"/>
      <c r="X424" s="41"/>
      <c r="Y424" s="42"/>
      <c r="Z424" s="42"/>
      <c r="AA424" s="42"/>
      <c r="AB424" s="43"/>
      <c r="AC424" s="41"/>
      <c r="AD424" s="44"/>
      <c r="AE424" s="44"/>
      <c r="AF424" s="635"/>
      <c r="AG424" s="2"/>
    </row>
    <row r="425" spans="1:33" ht="55.5" customHeight="1">
      <c r="A425" s="662"/>
      <c r="B425" s="665"/>
      <c r="C425" s="747" t="s">
        <v>46</v>
      </c>
      <c r="D425" s="748" t="s">
        <v>47</v>
      </c>
      <c r="E425" s="748" t="s">
        <v>59</v>
      </c>
      <c r="F425" s="748" t="s">
        <v>165</v>
      </c>
      <c r="G425" s="749" t="s">
        <v>50</v>
      </c>
      <c r="H425" s="748" t="s">
        <v>51</v>
      </c>
      <c r="I425" s="748" t="s">
        <v>126</v>
      </c>
      <c r="J425" s="766" t="s">
        <v>642</v>
      </c>
      <c r="K425" s="748" t="s">
        <v>643</v>
      </c>
      <c r="L425" s="748" t="s">
        <v>644</v>
      </c>
      <c r="M425" s="638">
        <v>6</v>
      </c>
      <c r="N425" s="638">
        <v>4</v>
      </c>
      <c r="O425" s="748" t="s">
        <v>645</v>
      </c>
      <c r="P425" s="748" t="s">
        <v>646</v>
      </c>
      <c r="Q425" s="804" t="s">
        <v>631</v>
      </c>
      <c r="R425" s="37"/>
      <c r="S425" s="822"/>
      <c r="T425" s="53"/>
      <c r="U425" s="53"/>
      <c r="V425" s="53"/>
      <c r="W425" s="54"/>
      <c r="X425" s="55"/>
      <c r="Y425" s="56"/>
      <c r="Z425" s="36"/>
      <c r="AA425" s="36"/>
      <c r="AB425" s="57"/>
      <c r="AC425" s="55"/>
      <c r="AD425" s="58"/>
      <c r="AE425" s="58"/>
      <c r="AF425" s="637"/>
      <c r="AG425" s="2"/>
    </row>
    <row r="426" spans="1:33" ht="55.5" customHeight="1">
      <c r="A426" s="662"/>
      <c r="B426" s="665"/>
      <c r="C426" s="743"/>
      <c r="D426" s="744"/>
      <c r="E426" s="744"/>
      <c r="F426" s="744"/>
      <c r="G426" s="744"/>
      <c r="H426" s="744"/>
      <c r="I426" s="744"/>
      <c r="J426" s="761"/>
      <c r="K426" s="744"/>
      <c r="L426" s="744"/>
      <c r="M426" s="631"/>
      <c r="N426" s="631"/>
      <c r="O426" s="744"/>
      <c r="P426" s="744"/>
      <c r="Q426" s="802"/>
      <c r="R426" s="25"/>
      <c r="S426" s="818"/>
      <c r="T426" s="26"/>
      <c r="U426" s="26"/>
      <c r="V426" s="26"/>
      <c r="W426" s="27"/>
      <c r="X426" s="28"/>
      <c r="Y426" s="29"/>
      <c r="Z426" s="29"/>
      <c r="AA426" s="29"/>
      <c r="AB426" s="30"/>
      <c r="AC426" s="28"/>
      <c r="AD426" s="31"/>
      <c r="AE426" s="31"/>
      <c r="AF426" s="634"/>
      <c r="AG426" s="2"/>
    </row>
    <row r="427" spans="1:33" ht="55.5" customHeight="1">
      <c r="A427" s="663"/>
      <c r="B427" s="666"/>
      <c r="C427" s="743"/>
      <c r="D427" s="744"/>
      <c r="E427" s="744"/>
      <c r="F427" s="744"/>
      <c r="G427" s="744"/>
      <c r="H427" s="744"/>
      <c r="I427" s="744"/>
      <c r="J427" s="761"/>
      <c r="K427" s="744"/>
      <c r="L427" s="744"/>
      <c r="M427" s="631"/>
      <c r="N427" s="631"/>
      <c r="O427" s="744"/>
      <c r="P427" s="744"/>
      <c r="Q427" s="802"/>
      <c r="R427" s="25"/>
      <c r="S427" s="818"/>
      <c r="T427" s="26"/>
      <c r="U427" s="26"/>
      <c r="V427" s="26"/>
      <c r="W427" s="27"/>
      <c r="X427" s="28"/>
      <c r="Y427" s="29"/>
      <c r="Z427" s="29"/>
      <c r="AA427" s="29"/>
      <c r="AB427" s="30"/>
      <c r="AC427" s="28"/>
      <c r="AD427" s="31"/>
      <c r="AE427" s="31"/>
      <c r="AF427" s="634"/>
      <c r="AG427" s="2"/>
    </row>
    <row r="428" spans="1:33" ht="55.5" customHeight="1">
      <c r="A428" s="661" t="s">
        <v>591</v>
      </c>
      <c r="B428" s="664" t="s">
        <v>591</v>
      </c>
      <c r="C428" s="743"/>
      <c r="D428" s="744"/>
      <c r="E428" s="744"/>
      <c r="F428" s="744"/>
      <c r="G428" s="744"/>
      <c r="H428" s="744"/>
      <c r="I428" s="744"/>
      <c r="J428" s="761"/>
      <c r="K428" s="744"/>
      <c r="L428" s="744"/>
      <c r="M428" s="631"/>
      <c r="N428" s="631"/>
      <c r="O428" s="744"/>
      <c r="P428" s="744"/>
      <c r="Q428" s="802"/>
      <c r="R428" s="25"/>
      <c r="S428" s="818"/>
      <c r="T428" s="26"/>
      <c r="U428" s="26"/>
      <c r="V428" s="26"/>
      <c r="W428" s="27"/>
      <c r="X428" s="28"/>
      <c r="Y428" s="29"/>
      <c r="Z428" s="29"/>
      <c r="AA428" s="29"/>
      <c r="AB428" s="30"/>
      <c r="AC428" s="28"/>
      <c r="AD428" s="31"/>
      <c r="AE428" s="31"/>
      <c r="AF428" s="634"/>
      <c r="AG428" s="2"/>
    </row>
    <row r="429" spans="1:33" ht="55.5" customHeight="1">
      <c r="A429" s="662"/>
      <c r="B429" s="665"/>
      <c r="C429" s="745"/>
      <c r="D429" s="746"/>
      <c r="E429" s="746"/>
      <c r="F429" s="746"/>
      <c r="G429" s="746"/>
      <c r="H429" s="746"/>
      <c r="I429" s="746"/>
      <c r="J429" s="763"/>
      <c r="K429" s="746"/>
      <c r="L429" s="746"/>
      <c r="M429" s="632"/>
      <c r="N429" s="632"/>
      <c r="O429" s="746"/>
      <c r="P429" s="746"/>
      <c r="Q429" s="803"/>
      <c r="R429" s="38"/>
      <c r="S429" s="820"/>
      <c r="T429" s="39"/>
      <c r="U429" s="39"/>
      <c r="V429" s="39"/>
      <c r="W429" s="40"/>
      <c r="X429" s="41"/>
      <c r="Y429" s="42"/>
      <c r="Z429" s="42"/>
      <c r="AA429" s="42"/>
      <c r="AB429" s="43"/>
      <c r="AC429" s="41"/>
      <c r="AD429" s="44"/>
      <c r="AE429" s="44"/>
      <c r="AF429" s="635"/>
      <c r="AG429" s="2"/>
    </row>
    <row r="430" spans="1:33" ht="33" customHeight="1">
      <c r="A430" s="662"/>
      <c r="B430" s="665"/>
      <c r="C430" s="747" t="s">
        <v>46</v>
      </c>
      <c r="D430" s="748" t="s">
        <v>47</v>
      </c>
      <c r="E430" s="748" t="s">
        <v>59</v>
      </c>
      <c r="F430" s="748" t="s">
        <v>132</v>
      </c>
      <c r="G430" s="749" t="s">
        <v>50</v>
      </c>
      <c r="H430" s="748" t="s">
        <v>51</v>
      </c>
      <c r="I430" s="748" t="s">
        <v>61</v>
      </c>
      <c r="J430" s="766" t="s">
        <v>647</v>
      </c>
      <c r="K430" s="748" t="s">
        <v>192</v>
      </c>
      <c r="L430" s="748" t="s">
        <v>648</v>
      </c>
      <c r="M430" s="638">
        <v>1</v>
      </c>
      <c r="N430" s="638">
        <v>3</v>
      </c>
      <c r="O430" s="748" t="s">
        <v>649</v>
      </c>
      <c r="P430" s="748" t="s">
        <v>650</v>
      </c>
      <c r="Q430" s="804" t="s">
        <v>597</v>
      </c>
      <c r="R430" s="59"/>
      <c r="S430" s="823"/>
      <c r="T430" s="49"/>
      <c r="U430" s="49"/>
      <c r="V430" s="49"/>
      <c r="W430" s="34"/>
      <c r="X430" s="35"/>
      <c r="Y430" s="36"/>
      <c r="Z430" s="36"/>
      <c r="AA430" s="36"/>
      <c r="AB430" s="50"/>
      <c r="AC430" s="35"/>
      <c r="AD430" s="60"/>
      <c r="AE430" s="60"/>
      <c r="AF430" s="637"/>
      <c r="AG430" s="2"/>
    </row>
    <row r="431" spans="1:33" ht="33" customHeight="1">
      <c r="A431" s="662"/>
      <c r="B431" s="665"/>
      <c r="C431" s="743"/>
      <c r="D431" s="744"/>
      <c r="E431" s="744"/>
      <c r="F431" s="744"/>
      <c r="G431" s="744"/>
      <c r="H431" s="744"/>
      <c r="I431" s="744"/>
      <c r="J431" s="761"/>
      <c r="K431" s="744"/>
      <c r="L431" s="744"/>
      <c r="M431" s="631"/>
      <c r="N431" s="631"/>
      <c r="O431" s="744"/>
      <c r="P431" s="744"/>
      <c r="Q431" s="802"/>
      <c r="R431" s="32"/>
      <c r="S431" s="818"/>
      <c r="T431" s="26"/>
      <c r="U431" s="26"/>
      <c r="V431" s="26"/>
      <c r="W431" s="27"/>
      <c r="X431" s="28"/>
      <c r="Y431" s="29"/>
      <c r="Z431" s="29"/>
      <c r="AA431" s="29"/>
      <c r="AB431" s="30"/>
      <c r="AC431" s="28"/>
      <c r="AD431" s="31"/>
      <c r="AE431" s="31"/>
      <c r="AF431" s="634"/>
      <c r="AG431" s="2"/>
    </row>
    <row r="432" spans="1:33" ht="33" customHeight="1">
      <c r="A432" s="662"/>
      <c r="B432" s="665"/>
      <c r="C432" s="743"/>
      <c r="D432" s="744"/>
      <c r="E432" s="744"/>
      <c r="F432" s="744"/>
      <c r="G432" s="744"/>
      <c r="H432" s="744"/>
      <c r="I432" s="744"/>
      <c r="J432" s="761"/>
      <c r="K432" s="744"/>
      <c r="L432" s="744"/>
      <c r="M432" s="631"/>
      <c r="N432" s="631"/>
      <c r="O432" s="744"/>
      <c r="P432" s="744"/>
      <c r="Q432" s="802"/>
      <c r="R432" s="25"/>
      <c r="S432" s="818"/>
      <c r="T432" s="26"/>
      <c r="U432" s="26"/>
      <c r="V432" s="26"/>
      <c r="W432" s="27"/>
      <c r="X432" s="28"/>
      <c r="Y432" s="29"/>
      <c r="Z432" s="29"/>
      <c r="AA432" s="29"/>
      <c r="AB432" s="30"/>
      <c r="AC432" s="28"/>
      <c r="AD432" s="31"/>
      <c r="AE432" s="31"/>
      <c r="AF432" s="634"/>
      <c r="AG432" s="2"/>
    </row>
    <row r="433" spans="1:33" ht="33" customHeight="1">
      <c r="A433" s="662"/>
      <c r="B433" s="665"/>
      <c r="C433" s="743"/>
      <c r="D433" s="744"/>
      <c r="E433" s="744"/>
      <c r="F433" s="744"/>
      <c r="G433" s="744"/>
      <c r="H433" s="744"/>
      <c r="I433" s="744"/>
      <c r="J433" s="761"/>
      <c r="K433" s="744"/>
      <c r="L433" s="744"/>
      <c r="M433" s="631"/>
      <c r="N433" s="631"/>
      <c r="O433" s="744"/>
      <c r="P433" s="744"/>
      <c r="Q433" s="802"/>
      <c r="R433" s="25"/>
      <c r="S433" s="818"/>
      <c r="T433" s="26"/>
      <c r="U433" s="26"/>
      <c r="V433" s="26"/>
      <c r="W433" s="27"/>
      <c r="X433" s="28"/>
      <c r="Y433" s="29"/>
      <c r="Z433" s="29"/>
      <c r="AA433" s="29"/>
      <c r="AB433" s="30"/>
      <c r="AC433" s="28"/>
      <c r="AD433" s="31"/>
      <c r="AE433" s="31"/>
      <c r="AF433" s="634"/>
      <c r="AG433" s="2"/>
    </row>
    <row r="434" spans="1:33" ht="33" customHeight="1">
      <c r="A434" s="662"/>
      <c r="B434" s="665"/>
      <c r="C434" s="745"/>
      <c r="D434" s="746"/>
      <c r="E434" s="746"/>
      <c r="F434" s="746"/>
      <c r="G434" s="746"/>
      <c r="H434" s="746"/>
      <c r="I434" s="746"/>
      <c r="J434" s="763"/>
      <c r="K434" s="746"/>
      <c r="L434" s="746"/>
      <c r="M434" s="632"/>
      <c r="N434" s="632"/>
      <c r="O434" s="746"/>
      <c r="P434" s="746"/>
      <c r="Q434" s="803"/>
      <c r="R434" s="38"/>
      <c r="S434" s="824"/>
      <c r="T434" s="61"/>
      <c r="U434" s="61"/>
      <c r="V434" s="61"/>
      <c r="W434" s="62"/>
      <c r="X434" s="63"/>
      <c r="Y434" s="64"/>
      <c r="Z434" s="42"/>
      <c r="AA434" s="42"/>
      <c r="AB434" s="65"/>
      <c r="AC434" s="63"/>
      <c r="AD434" s="66"/>
      <c r="AE434" s="66"/>
      <c r="AF434" s="635"/>
      <c r="AG434" s="2"/>
    </row>
    <row r="435" spans="1:33" ht="26.25" customHeight="1">
      <c r="A435" s="662"/>
      <c r="B435" s="665"/>
      <c r="C435" s="747" t="s">
        <v>46</v>
      </c>
      <c r="D435" s="748" t="s">
        <v>47</v>
      </c>
      <c r="E435" s="748" t="s">
        <v>48</v>
      </c>
      <c r="F435" s="748" t="s">
        <v>371</v>
      </c>
      <c r="G435" s="749" t="s">
        <v>50</v>
      </c>
      <c r="H435" s="748" t="s">
        <v>51</v>
      </c>
      <c r="I435" s="748" t="s">
        <v>134</v>
      </c>
      <c r="J435" s="766" t="s">
        <v>651</v>
      </c>
      <c r="K435" s="748" t="s">
        <v>473</v>
      </c>
      <c r="L435" s="748" t="s">
        <v>652</v>
      </c>
      <c r="M435" s="638">
        <v>5</v>
      </c>
      <c r="N435" s="638">
        <v>6</v>
      </c>
      <c r="O435" s="748" t="s">
        <v>653</v>
      </c>
      <c r="P435" s="748" t="s">
        <v>654</v>
      </c>
      <c r="Q435" s="804" t="s">
        <v>597</v>
      </c>
      <c r="R435" s="59"/>
      <c r="S435" s="822"/>
      <c r="T435" s="53"/>
      <c r="U435" s="53"/>
      <c r="V435" s="53"/>
      <c r="W435" s="54"/>
      <c r="X435" s="55"/>
      <c r="Y435" s="56"/>
      <c r="Z435" s="56"/>
      <c r="AA435" s="56"/>
      <c r="AB435" s="57"/>
      <c r="AC435" s="55"/>
      <c r="AD435" s="58"/>
      <c r="AE435" s="58"/>
      <c r="AF435" s="637"/>
      <c r="AG435" s="2"/>
    </row>
    <row r="436" spans="1:33" ht="26.25" customHeight="1">
      <c r="A436" s="662"/>
      <c r="B436" s="665"/>
      <c r="C436" s="743"/>
      <c r="D436" s="744"/>
      <c r="E436" s="744"/>
      <c r="F436" s="744"/>
      <c r="G436" s="744"/>
      <c r="H436" s="744"/>
      <c r="I436" s="744"/>
      <c r="J436" s="761"/>
      <c r="K436" s="744"/>
      <c r="L436" s="744"/>
      <c r="M436" s="631"/>
      <c r="N436" s="631"/>
      <c r="O436" s="744"/>
      <c r="P436" s="744"/>
      <c r="Q436" s="802"/>
      <c r="R436" s="25"/>
      <c r="S436" s="818"/>
      <c r="T436" s="26"/>
      <c r="U436" s="26"/>
      <c r="V436" s="26"/>
      <c r="W436" s="27"/>
      <c r="X436" s="28"/>
      <c r="Y436" s="29"/>
      <c r="Z436" s="29"/>
      <c r="AA436" s="29"/>
      <c r="AB436" s="30"/>
      <c r="AC436" s="28"/>
      <c r="AD436" s="31"/>
      <c r="AE436" s="31"/>
      <c r="AF436" s="634"/>
      <c r="AG436" s="2"/>
    </row>
    <row r="437" spans="1:33" ht="26.25" customHeight="1">
      <c r="A437" s="662"/>
      <c r="B437" s="665"/>
      <c r="C437" s="743"/>
      <c r="D437" s="744"/>
      <c r="E437" s="744"/>
      <c r="F437" s="744"/>
      <c r="G437" s="744"/>
      <c r="H437" s="744"/>
      <c r="I437" s="744"/>
      <c r="J437" s="761"/>
      <c r="K437" s="744"/>
      <c r="L437" s="744"/>
      <c r="M437" s="631"/>
      <c r="N437" s="631"/>
      <c r="O437" s="744"/>
      <c r="P437" s="744"/>
      <c r="Q437" s="802"/>
      <c r="R437" s="25"/>
      <c r="S437" s="818"/>
      <c r="T437" s="26"/>
      <c r="U437" s="26"/>
      <c r="V437" s="26"/>
      <c r="W437" s="27"/>
      <c r="X437" s="28"/>
      <c r="Y437" s="29"/>
      <c r="Z437" s="29"/>
      <c r="AA437" s="29"/>
      <c r="AB437" s="30"/>
      <c r="AC437" s="28"/>
      <c r="AD437" s="31"/>
      <c r="AE437" s="31"/>
      <c r="AF437" s="634"/>
      <c r="AG437" s="2"/>
    </row>
    <row r="438" spans="1:33" ht="26.25" customHeight="1">
      <c r="A438" s="662"/>
      <c r="B438" s="665"/>
      <c r="C438" s="743"/>
      <c r="D438" s="744"/>
      <c r="E438" s="744"/>
      <c r="F438" s="744"/>
      <c r="G438" s="744"/>
      <c r="H438" s="744"/>
      <c r="I438" s="744"/>
      <c r="J438" s="761"/>
      <c r="K438" s="744"/>
      <c r="L438" s="744"/>
      <c r="M438" s="631"/>
      <c r="N438" s="631"/>
      <c r="O438" s="744"/>
      <c r="P438" s="744"/>
      <c r="Q438" s="802"/>
      <c r="R438" s="25"/>
      <c r="S438" s="818"/>
      <c r="T438" s="26"/>
      <c r="U438" s="26"/>
      <c r="V438" s="26"/>
      <c r="W438" s="27"/>
      <c r="X438" s="28"/>
      <c r="Y438" s="29"/>
      <c r="Z438" s="29"/>
      <c r="AA438" s="29"/>
      <c r="AB438" s="30"/>
      <c r="AC438" s="28"/>
      <c r="AD438" s="31"/>
      <c r="AE438" s="31"/>
      <c r="AF438" s="634"/>
      <c r="AG438" s="2"/>
    </row>
    <row r="439" spans="1:33" ht="26.25" customHeight="1">
      <c r="A439" s="662"/>
      <c r="B439" s="669"/>
      <c r="C439" s="745"/>
      <c r="D439" s="746"/>
      <c r="E439" s="746"/>
      <c r="F439" s="746"/>
      <c r="G439" s="746"/>
      <c r="H439" s="746"/>
      <c r="I439" s="746"/>
      <c r="J439" s="763"/>
      <c r="K439" s="746"/>
      <c r="L439" s="746"/>
      <c r="M439" s="632"/>
      <c r="N439" s="632"/>
      <c r="O439" s="746"/>
      <c r="P439" s="746"/>
      <c r="Q439" s="803"/>
      <c r="R439" s="38"/>
      <c r="S439" s="820"/>
      <c r="T439" s="39"/>
      <c r="U439" s="39"/>
      <c r="V439" s="39"/>
      <c r="W439" s="40"/>
      <c r="X439" s="41"/>
      <c r="Y439" s="42"/>
      <c r="Z439" s="42"/>
      <c r="AA439" s="42"/>
      <c r="AB439" s="43"/>
      <c r="AC439" s="41"/>
      <c r="AD439" s="44"/>
      <c r="AE439" s="44"/>
      <c r="AF439" s="635"/>
      <c r="AG439" s="2"/>
    </row>
    <row r="440" spans="1:33" ht="22.5" customHeight="1">
      <c r="A440" s="662"/>
      <c r="B440" s="159"/>
      <c r="C440" s="781"/>
      <c r="D440" s="781"/>
      <c r="E440" s="781"/>
      <c r="F440" s="781"/>
      <c r="G440" s="781"/>
      <c r="H440" s="781"/>
      <c r="I440" s="781"/>
      <c r="J440" s="781"/>
      <c r="K440" s="781"/>
      <c r="L440" s="781"/>
      <c r="M440" s="160"/>
      <c r="N440" s="160"/>
      <c r="O440" s="781"/>
      <c r="P440" s="781"/>
      <c r="Q440" s="781"/>
      <c r="R440" s="667" t="s">
        <v>536</v>
      </c>
      <c r="S440" s="657"/>
      <c r="T440" s="657"/>
      <c r="U440" s="657"/>
      <c r="V440" s="657"/>
      <c r="W440" s="657"/>
      <c r="X440" s="657"/>
      <c r="Y440" s="657"/>
      <c r="Z440" s="658"/>
      <c r="AA440" s="161" t="s">
        <v>201</v>
      </c>
      <c r="AB440" s="162">
        <f>SUM(AB380:AB439)</f>
        <v>1357.0383999999999</v>
      </c>
      <c r="AC440" s="668"/>
      <c r="AD440" s="657"/>
      <c r="AE440" s="657"/>
      <c r="AF440" s="660"/>
      <c r="AG440" s="84"/>
    </row>
    <row r="441" spans="1:33" ht="29.25" customHeight="1">
      <c r="A441" s="662"/>
      <c r="B441" s="704" t="s">
        <v>655</v>
      </c>
      <c r="C441" s="773" t="s">
        <v>46</v>
      </c>
      <c r="D441" s="750" t="s">
        <v>47</v>
      </c>
      <c r="E441" s="750" t="s">
        <v>59</v>
      </c>
      <c r="F441" s="750" t="s">
        <v>656</v>
      </c>
      <c r="G441" s="768" t="s">
        <v>50</v>
      </c>
      <c r="H441" s="750" t="s">
        <v>51</v>
      </c>
      <c r="I441" s="750" t="s">
        <v>61</v>
      </c>
      <c r="J441" s="778" t="s">
        <v>657</v>
      </c>
      <c r="K441" s="776" t="s">
        <v>658</v>
      </c>
      <c r="L441" s="750" t="s">
        <v>659</v>
      </c>
      <c r="M441" s="698">
        <v>0</v>
      </c>
      <c r="N441" s="698">
        <v>1</v>
      </c>
      <c r="O441" s="750" t="s">
        <v>660</v>
      </c>
      <c r="P441" s="750" t="s">
        <v>661</v>
      </c>
      <c r="Q441" s="805" t="s">
        <v>662</v>
      </c>
      <c r="R441" s="183"/>
      <c r="S441" s="844"/>
      <c r="T441" s="184"/>
      <c r="U441" s="184"/>
      <c r="V441" s="184"/>
      <c r="W441" s="184"/>
      <c r="X441" s="184"/>
      <c r="Y441" s="185"/>
      <c r="Z441" s="36"/>
      <c r="AA441" s="36"/>
      <c r="AB441" s="50"/>
      <c r="AC441" s="35"/>
      <c r="AD441" s="60"/>
      <c r="AE441" s="60"/>
      <c r="AF441" s="992" t="s">
        <v>663</v>
      </c>
      <c r="AG441" s="2"/>
    </row>
    <row r="442" spans="1:33" ht="29.25" customHeight="1">
      <c r="A442" s="662"/>
      <c r="B442" s="665"/>
      <c r="C442" s="743"/>
      <c r="D442" s="744"/>
      <c r="E442" s="744"/>
      <c r="F442" s="744"/>
      <c r="G442" s="744"/>
      <c r="H442" s="744"/>
      <c r="I442" s="744"/>
      <c r="J442" s="779"/>
      <c r="K442" s="744"/>
      <c r="L442" s="744"/>
      <c r="M442" s="631"/>
      <c r="N442" s="631"/>
      <c r="O442" s="744"/>
      <c r="P442" s="744"/>
      <c r="Q442" s="802"/>
      <c r="R442" s="186"/>
      <c r="S442" s="845"/>
      <c r="T442" s="155"/>
      <c r="U442" s="155"/>
      <c r="V442" s="155"/>
      <c r="W442" s="155"/>
      <c r="X442" s="155"/>
      <c r="Y442" s="187"/>
      <c r="Z442" s="29"/>
      <c r="AA442" s="29"/>
      <c r="AB442" s="30"/>
      <c r="AC442" s="28"/>
      <c r="AD442" s="31"/>
      <c r="AE442" s="31"/>
      <c r="AF442" s="993"/>
      <c r="AG442" s="2"/>
    </row>
    <row r="443" spans="1:33" ht="29.25" customHeight="1">
      <c r="A443" s="662"/>
      <c r="B443" s="665"/>
      <c r="C443" s="743"/>
      <c r="D443" s="744"/>
      <c r="E443" s="744"/>
      <c r="F443" s="744"/>
      <c r="G443" s="744"/>
      <c r="H443" s="744"/>
      <c r="I443" s="744"/>
      <c r="J443" s="779"/>
      <c r="K443" s="744"/>
      <c r="L443" s="744"/>
      <c r="M443" s="631"/>
      <c r="N443" s="631"/>
      <c r="O443" s="744"/>
      <c r="P443" s="744"/>
      <c r="Q443" s="802"/>
      <c r="R443" s="32"/>
      <c r="S443" s="819"/>
      <c r="T443" s="33"/>
      <c r="U443" s="33"/>
      <c r="V443" s="33"/>
      <c r="W443" s="34"/>
      <c r="X443" s="35"/>
      <c r="Y443" s="36"/>
      <c r="Z443" s="29"/>
      <c r="AA443" s="29"/>
      <c r="AB443" s="30"/>
      <c r="AC443" s="28"/>
      <c r="AD443" s="31"/>
      <c r="AE443" s="31"/>
      <c r="AF443" s="993"/>
      <c r="AG443" s="2"/>
    </row>
    <row r="444" spans="1:33" ht="29.25" customHeight="1">
      <c r="A444" s="662"/>
      <c r="B444" s="665"/>
      <c r="C444" s="743"/>
      <c r="D444" s="744"/>
      <c r="E444" s="744"/>
      <c r="F444" s="744"/>
      <c r="G444" s="744"/>
      <c r="H444" s="744"/>
      <c r="I444" s="744"/>
      <c r="J444" s="779"/>
      <c r="K444" s="744"/>
      <c r="L444" s="744"/>
      <c r="M444" s="631"/>
      <c r="N444" s="631"/>
      <c r="O444" s="744"/>
      <c r="P444" s="744"/>
      <c r="Q444" s="802"/>
      <c r="R444" s="37"/>
      <c r="S444" s="819"/>
      <c r="T444" s="33"/>
      <c r="U444" s="33"/>
      <c r="V444" s="33"/>
      <c r="W444" s="34"/>
      <c r="X444" s="35"/>
      <c r="Y444" s="36"/>
      <c r="Z444" s="29"/>
      <c r="AA444" s="29"/>
      <c r="AB444" s="30"/>
      <c r="AC444" s="28"/>
      <c r="AD444" s="31"/>
      <c r="AE444" s="31"/>
      <c r="AF444" s="993"/>
      <c r="AG444" s="2"/>
    </row>
    <row r="445" spans="1:33" ht="29.25" customHeight="1">
      <c r="A445" s="662"/>
      <c r="B445" s="665"/>
      <c r="C445" s="745"/>
      <c r="D445" s="746"/>
      <c r="E445" s="746"/>
      <c r="F445" s="746"/>
      <c r="G445" s="746"/>
      <c r="H445" s="746"/>
      <c r="I445" s="746"/>
      <c r="J445" s="780"/>
      <c r="K445" s="746"/>
      <c r="L445" s="746"/>
      <c r="M445" s="632"/>
      <c r="N445" s="632"/>
      <c r="O445" s="746"/>
      <c r="P445" s="746"/>
      <c r="Q445" s="803"/>
      <c r="R445" s="38"/>
      <c r="S445" s="820"/>
      <c r="T445" s="39"/>
      <c r="U445" s="39"/>
      <c r="V445" s="39"/>
      <c r="W445" s="40"/>
      <c r="X445" s="41"/>
      <c r="Y445" s="42"/>
      <c r="Z445" s="42"/>
      <c r="AA445" s="42"/>
      <c r="AB445" s="43"/>
      <c r="AC445" s="41"/>
      <c r="AD445" s="44"/>
      <c r="AE445" s="44"/>
      <c r="AF445" s="994"/>
      <c r="AG445" s="2"/>
    </row>
    <row r="446" spans="1:33" ht="45.75" customHeight="1">
      <c r="A446" s="663"/>
      <c r="B446" s="666"/>
      <c r="C446" s="773" t="s">
        <v>46</v>
      </c>
      <c r="D446" s="750" t="s">
        <v>47</v>
      </c>
      <c r="E446" s="750" t="s">
        <v>48</v>
      </c>
      <c r="F446" s="750" t="s">
        <v>371</v>
      </c>
      <c r="G446" s="768" t="s">
        <v>50</v>
      </c>
      <c r="H446" s="750" t="s">
        <v>51</v>
      </c>
      <c r="I446" s="750" t="s">
        <v>61</v>
      </c>
      <c r="J446" s="778" t="s">
        <v>664</v>
      </c>
      <c r="K446" s="776" t="s">
        <v>665</v>
      </c>
      <c r="L446" s="750" t="s">
        <v>666</v>
      </c>
      <c r="M446" s="698">
        <v>5</v>
      </c>
      <c r="N446" s="698">
        <v>0</v>
      </c>
      <c r="O446" s="750" t="s">
        <v>667</v>
      </c>
      <c r="P446" s="750" t="s">
        <v>668</v>
      </c>
      <c r="Q446" s="805" t="s">
        <v>669</v>
      </c>
      <c r="R446" s="37"/>
      <c r="S446" s="821"/>
      <c r="T446" s="46"/>
      <c r="U446" s="46"/>
      <c r="V446" s="46"/>
      <c r="W446" s="34"/>
      <c r="X446" s="35"/>
      <c r="Y446" s="36"/>
      <c r="Z446" s="36"/>
      <c r="AA446" s="36"/>
      <c r="AB446" s="50"/>
      <c r="AC446" s="35"/>
      <c r="AD446" s="35"/>
      <c r="AE446" s="35"/>
      <c r="AF446" s="992" t="s">
        <v>670</v>
      </c>
      <c r="AG446" s="2"/>
    </row>
    <row r="447" spans="1:33" ht="45.75" customHeight="1">
      <c r="A447" s="661" t="s">
        <v>591</v>
      </c>
      <c r="B447" s="664" t="s">
        <v>655</v>
      </c>
      <c r="C447" s="743"/>
      <c r="D447" s="744"/>
      <c r="E447" s="744"/>
      <c r="F447" s="744"/>
      <c r="G447" s="744"/>
      <c r="H447" s="744"/>
      <c r="I447" s="744"/>
      <c r="J447" s="779"/>
      <c r="K447" s="744"/>
      <c r="L447" s="744"/>
      <c r="M447" s="631"/>
      <c r="N447" s="631"/>
      <c r="O447" s="744"/>
      <c r="P447" s="744"/>
      <c r="Q447" s="802"/>
      <c r="R447" s="25"/>
      <c r="S447" s="818"/>
      <c r="T447" s="26"/>
      <c r="U447" s="26"/>
      <c r="V447" s="26"/>
      <c r="W447" s="27"/>
      <c r="X447" s="28"/>
      <c r="Y447" s="29"/>
      <c r="Z447" s="29"/>
      <c r="AA447" s="29"/>
      <c r="AB447" s="30"/>
      <c r="AC447" s="28"/>
      <c r="AD447" s="28"/>
      <c r="AE447" s="28"/>
      <c r="AF447" s="993"/>
      <c r="AG447" s="2"/>
    </row>
    <row r="448" spans="1:33" ht="45.75" customHeight="1">
      <c r="A448" s="662"/>
      <c r="B448" s="665"/>
      <c r="C448" s="743"/>
      <c r="D448" s="744"/>
      <c r="E448" s="744"/>
      <c r="F448" s="744"/>
      <c r="G448" s="744"/>
      <c r="H448" s="744"/>
      <c r="I448" s="744"/>
      <c r="J448" s="779"/>
      <c r="K448" s="744"/>
      <c r="L448" s="744"/>
      <c r="M448" s="631"/>
      <c r="N448" s="631"/>
      <c r="O448" s="744"/>
      <c r="P448" s="744"/>
      <c r="Q448" s="802"/>
      <c r="R448" s="25"/>
      <c r="S448" s="818"/>
      <c r="T448" s="26"/>
      <c r="U448" s="26"/>
      <c r="V448" s="26"/>
      <c r="W448" s="27"/>
      <c r="X448" s="28"/>
      <c r="Y448" s="29"/>
      <c r="Z448" s="29"/>
      <c r="AA448" s="29"/>
      <c r="AB448" s="30"/>
      <c r="AC448" s="28"/>
      <c r="AD448" s="28"/>
      <c r="AE448" s="31"/>
      <c r="AF448" s="993"/>
      <c r="AG448" s="2"/>
    </row>
    <row r="449" spans="1:33" ht="45.75" customHeight="1">
      <c r="A449" s="662"/>
      <c r="B449" s="665"/>
      <c r="C449" s="743"/>
      <c r="D449" s="744"/>
      <c r="E449" s="744"/>
      <c r="F449" s="744"/>
      <c r="G449" s="744"/>
      <c r="H449" s="744"/>
      <c r="I449" s="744"/>
      <c r="J449" s="779"/>
      <c r="K449" s="744"/>
      <c r="L449" s="744"/>
      <c r="M449" s="631"/>
      <c r="N449" s="631"/>
      <c r="O449" s="744"/>
      <c r="P449" s="744"/>
      <c r="Q449" s="802"/>
      <c r="R449" s="25"/>
      <c r="S449" s="818"/>
      <c r="T449" s="26"/>
      <c r="U449" s="26"/>
      <c r="V449" s="26"/>
      <c r="W449" s="27"/>
      <c r="X449" s="28"/>
      <c r="Y449" s="29"/>
      <c r="Z449" s="29"/>
      <c r="AA449" s="29"/>
      <c r="AB449" s="30"/>
      <c r="AC449" s="28"/>
      <c r="AD449" s="28"/>
      <c r="AE449" s="31"/>
      <c r="AF449" s="993"/>
      <c r="AG449" s="2"/>
    </row>
    <row r="450" spans="1:33" ht="45.75" customHeight="1">
      <c r="A450" s="662"/>
      <c r="B450" s="665"/>
      <c r="C450" s="745"/>
      <c r="D450" s="746"/>
      <c r="E450" s="746"/>
      <c r="F450" s="746"/>
      <c r="G450" s="746"/>
      <c r="H450" s="746"/>
      <c r="I450" s="746"/>
      <c r="J450" s="780"/>
      <c r="K450" s="746"/>
      <c r="L450" s="746"/>
      <c r="M450" s="632"/>
      <c r="N450" s="632"/>
      <c r="O450" s="746"/>
      <c r="P450" s="746"/>
      <c r="Q450" s="803"/>
      <c r="R450" s="38"/>
      <c r="S450" s="820"/>
      <c r="T450" s="39"/>
      <c r="U450" s="39"/>
      <c r="V450" s="39"/>
      <c r="W450" s="40"/>
      <c r="X450" s="41"/>
      <c r="Y450" s="42"/>
      <c r="Z450" s="42"/>
      <c r="AA450" s="42"/>
      <c r="AB450" s="43"/>
      <c r="AC450" s="41"/>
      <c r="AD450" s="41"/>
      <c r="AE450" s="44"/>
      <c r="AF450" s="994"/>
      <c r="AG450" s="2"/>
    </row>
    <row r="451" spans="1:33" ht="47.25" customHeight="1">
      <c r="A451" s="662"/>
      <c r="B451" s="665"/>
      <c r="C451" s="747" t="s">
        <v>46</v>
      </c>
      <c r="D451" s="748" t="s">
        <v>47</v>
      </c>
      <c r="E451" s="748" t="s">
        <v>59</v>
      </c>
      <c r="F451" s="748" t="s">
        <v>656</v>
      </c>
      <c r="G451" s="749" t="s">
        <v>50</v>
      </c>
      <c r="H451" s="748" t="s">
        <v>51</v>
      </c>
      <c r="I451" s="748" t="s">
        <v>61</v>
      </c>
      <c r="J451" s="770" t="s">
        <v>671</v>
      </c>
      <c r="K451" s="776" t="s">
        <v>672</v>
      </c>
      <c r="L451" s="748" t="s">
        <v>673</v>
      </c>
      <c r="M451" s="638">
        <v>2</v>
      </c>
      <c r="N451" s="638">
        <v>1</v>
      </c>
      <c r="O451" s="748" t="s">
        <v>674</v>
      </c>
      <c r="P451" s="748" t="s">
        <v>675</v>
      </c>
      <c r="Q451" s="804" t="s">
        <v>669</v>
      </c>
      <c r="R451" s="74" t="s">
        <v>676</v>
      </c>
      <c r="S451" s="842" t="s">
        <v>677</v>
      </c>
      <c r="T451" s="188" t="s">
        <v>435</v>
      </c>
      <c r="U451" s="172" t="s">
        <v>678</v>
      </c>
      <c r="V451" s="164" t="s">
        <v>679</v>
      </c>
      <c r="W451" s="173"/>
      <c r="X451" s="120"/>
      <c r="Y451" s="174"/>
      <c r="Z451" s="174"/>
      <c r="AA451" s="174"/>
      <c r="AB451" s="175">
        <f>AA452</f>
        <v>60000</v>
      </c>
      <c r="AC451" s="120"/>
      <c r="AD451" s="121"/>
      <c r="AE451" s="121"/>
      <c r="AF451" s="637"/>
      <c r="AG451" s="2"/>
    </row>
    <row r="452" spans="1:33" ht="47.25" customHeight="1">
      <c r="A452" s="662"/>
      <c r="B452" s="665"/>
      <c r="C452" s="743"/>
      <c r="D452" s="744"/>
      <c r="E452" s="744"/>
      <c r="F452" s="744"/>
      <c r="G452" s="744"/>
      <c r="H452" s="744"/>
      <c r="I452" s="744"/>
      <c r="J452" s="771"/>
      <c r="K452" s="744"/>
      <c r="L452" s="744"/>
      <c r="M452" s="631"/>
      <c r="N452" s="631"/>
      <c r="O452" s="744"/>
      <c r="P452" s="744"/>
      <c r="Q452" s="802"/>
      <c r="R452" s="176"/>
      <c r="S452" s="843" t="s">
        <v>680</v>
      </c>
      <c r="T452" s="86"/>
      <c r="U452" s="177"/>
      <c r="V452" s="177"/>
      <c r="W452" s="189">
        <v>1</v>
      </c>
      <c r="X452" s="190" t="s">
        <v>182</v>
      </c>
      <c r="Y452" s="191">
        <v>60000</v>
      </c>
      <c r="Z452" s="191">
        <v>60000</v>
      </c>
      <c r="AA452" s="180">
        <v>60000</v>
      </c>
      <c r="AB452" s="181"/>
      <c r="AC452" s="179"/>
      <c r="AD452" s="182"/>
      <c r="AE452" s="182" t="s">
        <v>75</v>
      </c>
      <c r="AF452" s="634"/>
      <c r="AG452" s="2"/>
    </row>
    <row r="453" spans="1:33" ht="47.25" customHeight="1">
      <c r="A453" s="662"/>
      <c r="B453" s="665"/>
      <c r="C453" s="743"/>
      <c r="D453" s="744"/>
      <c r="E453" s="744"/>
      <c r="F453" s="744"/>
      <c r="G453" s="744"/>
      <c r="H453" s="744"/>
      <c r="I453" s="744"/>
      <c r="J453" s="771"/>
      <c r="K453" s="744"/>
      <c r="L453" s="744"/>
      <c r="M453" s="631"/>
      <c r="N453" s="631"/>
      <c r="O453" s="744"/>
      <c r="P453" s="744"/>
      <c r="Q453" s="802"/>
      <c r="R453" s="25"/>
      <c r="S453" s="818"/>
      <c r="T453" s="26"/>
      <c r="U453" s="26"/>
      <c r="V453" s="26"/>
      <c r="W453" s="27"/>
      <c r="X453" s="28"/>
      <c r="Y453" s="29"/>
      <c r="Z453" s="29"/>
      <c r="AA453" s="29"/>
      <c r="AB453" s="30"/>
      <c r="AC453" s="28"/>
      <c r="AD453" s="31"/>
      <c r="AE453" s="31"/>
      <c r="AF453" s="634"/>
      <c r="AG453" s="2"/>
    </row>
    <row r="454" spans="1:33" ht="47.25" customHeight="1">
      <c r="A454" s="662"/>
      <c r="B454" s="665"/>
      <c r="C454" s="743"/>
      <c r="D454" s="744"/>
      <c r="E454" s="744"/>
      <c r="F454" s="744"/>
      <c r="G454" s="744"/>
      <c r="H454" s="744"/>
      <c r="I454" s="744"/>
      <c r="J454" s="771"/>
      <c r="K454" s="744"/>
      <c r="L454" s="744"/>
      <c r="M454" s="631"/>
      <c r="N454" s="631"/>
      <c r="O454" s="744"/>
      <c r="P454" s="744"/>
      <c r="Q454" s="802"/>
      <c r="R454" s="25"/>
      <c r="S454" s="818"/>
      <c r="T454" s="26"/>
      <c r="U454" s="26"/>
      <c r="V454" s="26"/>
      <c r="W454" s="27"/>
      <c r="X454" s="28"/>
      <c r="Y454" s="29"/>
      <c r="Z454" s="29"/>
      <c r="AA454" s="29"/>
      <c r="AB454" s="30"/>
      <c r="AC454" s="28"/>
      <c r="AD454" s="31"/>
      <c r="AE454" s="31"/>
      <c r="AF454" s="634"/>
      <c r="AG454" s="2"/>
    </row>
    <row r="455" spans="1:33" ht="47.25" customHeight="1">
      <c r="A455" s="662"/>
      <c r="B455" s="665"/>
      <c r="C455" s="745"/>
      <c r="D455" s="746"/>
      <c r="E455" s="746"/>
      <c r="F455" s="746"/>
      <c r="G455" s="746"/>
      <c r="H455" s="746"/>
      <c r="I455" s="746"/>
      <c r="J455" s="772"/>
      <c r="K455" s="746"/>
      <c r="L455" s="746"/>
      <c r="M455" s="632"/>
      <c r="N455" s="632"/>
      <c r="O455" s="746"/>
      <c r="P455" s="746"/>
      <c r="Q455" s="803"/>
      <c r="R455" s="38"/>
      <c r="S455" s="824"/>
      <c r="T455" s="61"/>
      <c r="U455" s="61"/>
      <c r="V455" s="61"/>
      <c r="W455" s="62"/>
      <c r="X455" s="63"/>
      <c r="Y455" s="64"/>
      <c r="Z455" s="42"/>
      <c r="AA455" s="42"/>
      <c r="AB455" s="65"/>
      <c r="AC455" s="63"/>
      <c r="AD455" s="66"/>
      <c r="AE455" s="66"/>
      <c r="AF455" s="635"/>
      <c r="AG455" s="2"/>
    </row>
    <row r="456" spans="1:33" ht="36.75" customHeight="1">
      <c r="A456" s="662"/>
      <c r="B456" s="665"/>
      <c r="C456" s="747" t="s">
        <v>46</v>
      </c>
      <c r="D456" s="748" t="s">
        <v>47</v>
      </c>
      <c r="E456" s="748" t="s">
        <v>59</v>
      </c>
      <c r="F456" s="748" t="s">
        <v>656</v>
      </c>
      <c r="G456" s="749" t="s">
        <v>50</v>
      </c>
      <c r="H456" s="748" t="s">
        <v>51</v>
      </c>
      <c r="I456" s="748" t="s">
        <v>61</v>
      </c>
      <c r="J456" s="770" t="s">
        <v>681</v>
      </c>
      <c r="K456" s="776" t="s">
        <v>682</v>
      </c>
      <c r="L456" s="748" t="s">
        <v>683</v>
      </c>
      <c r="M456" s="638">
        <v>2</v>
      </c>
      <c r="N456" s="638">
        <v>2</v>
      </c>
      <c r="O456" s="748" t="s">
        <v>684</v>
      </c>
      <c r="P456" s="748" t="s">
        <v>685</v>
      </c>
      <c r="Q456" s="804" t="s">
        <v>686</v>
      </c>
      <c r="R456" s="37"/>
      <c r="S456" s="822"/>
      <c r="T456" s="53"/>
      <c r="U456" s="53"/>
      <c r="V456" s="53"/>
      <c r="W456" s="54"/>
      <c r="X456" s="55"/>
      <c r="Y456" s="56"/>
      <c r="Z456" s="36"/>
      <c r="AA456" s="36"/>
      <c r="AB456" s="57"/>
      <c r="AC456" s="55"/>
      <c r="AD456" s="58"/>
      <c r="AE456" s="58"/>
      <c r="AF456" s="995" t="s">
        <v>687</v>
      </c>
      <c r="AG456" s="2"/>
    </row>
    <row r="457" spans="1:33" ht="36.75" customHeight="1">
      <c r="A457" s="662"/>
      <c r="B457" s="665"/>
      <c r="C457" s="743"/>
      <c r="D457" s="744"/>
      <c r="E457" s="744"/>
      <c r="F457" s="744"/>
      <c r="G457" s="744"/>
      <c r="H457" s="744"/>
      <c r="I457" s="744"/>
      <c r="J457" s="771"/>
      <c r="K457" s="744"/>
      <c r="L457" s="744"/>
      <c r="M457" s="631"/>
      <c r="N457" s="631"/>
      <c r="O457" s="744"/>
      <c r="P457" s="744"/>
      <c r="Q457" s="802"/>
      <c r="R457" s="25"/>
      <c r="S457" s="818"/>
      <c r="T457" s="26"/>
      <c r="U457" s="26"/>
      <c r="V457" s="26"/>
      <c r="W457" s="27"/>
      <c r="X457" s="28"/>
      <c r="Y457" s="29"/>
      <c r="Z457" s="29"/>
      <c r="AA457" s="29"/>
      <c r="AB457" s="30"/>
      <c r="AC457" s="28"/>
      <c r="AD457" s="31"/>
      <c r="AE457" s="31"/>
      <c r="AF457" s="993"/>
      <c r="AG457" s="2"/>
    </row>
    <row r="458" spans="1:33" ht="36.75" customHeight="1">
      <c r="A458" s="662"/>
      <c r="B458" s="665"/>
      <c r="C458" s="743"/>
      <c r="D458" s="744"/>
      <c r="E458" s="744"/>
      <c r="F458" s="744"/>
      <c r="G458" s="744"/>
      <c r="H458" s="744"/>
      <c r="I458" s="744"/>
      <c r="J458" s="771"/>
      <c r="K458" s="744"/>
      <c r="L458" s="744"/>
      <c r="M458" s="631"/>
      <c r="N458" s="631"/>
      <c r="O458" s="744"/>
      <c r="P458" s="744"/>
      <c r="Q458" s="802"/>
      <c r="R458" s="25"/>
      <c r="S458" s="818"/>
      <c r="T458" s="26"/>
      <c r="U458" s="26"/>
      <c r="V458" s="26"/>
      <c r="W458" s="27"/>
      <c r="X458" s="28"/>
      <c r="Y458" s="29"/>
      <c r="Z458" s="29"/>
      <c r="AA458" s="29"/>
      <c r="AB458" s="30"/>
      <c r="AC458" s="28"/>
      <c r="AD458" s="31"/>
      <c r="AE458" s="31"/>
      <c r="AF458" s="993"/>
      <c r="AG458" s="2"/>
    </row>
    <row r="459" spans="1:33" ht="36.75" customHeight="1">
      <c r="A459" s="662"/>
      <c r="B459" s="665"/>
      <c r="C459" s="743"/>
      <c r="D459" s="744"/>
      <c r="E459" s="744"/>
      <c r="F459" s="744"/>
      <c r="G459" s="744"/>
      <c r="H459" s="744"/>
      <c r="I459" s="744"/>
      <c r="J459" s="771"/>
      <c r="K459" s="744"/>
      <c r="L459" s="744"/>
      <c r="M459" s="631"/>
      <c r="N459" s="631"/>
      <c r="O459" s="744"/>
      <c r="P459" s="744"/>
      <c r="Q459" s="802"/>
      <c r="R459" s="25"/>
      <c r="S459" s="818"/>
      <c r="T459" s="26"/>
      <c r="U459" s="26"/>
      <c r="V459" s="26"/>
      <c r="W459" s="27"/>
      <c r="X459" s="28"/>
      <c r="Y459" s="29"/>
      <c r="Z459" s="29"/>
      <c r="AA459" s="29"/>
      <c r="AB459" s="30"/>
      <c r="AC459" s="28"/>
      <c r="AD459" s="31"/>
      <c r="AE459" s="31"/>
      <c r="AF459" s="993"/>
      <c r="AG459" s="2"/>
    </row>
    <row r="460" spans="1:33" ht="36.75" customHeight="1">
      <c r="A460" s="663"/>
      <c r="B460" s="666"/>
      <c r="C460" s="745"/>
      <c r="D460" s="746"/>
      <c r="E460" s="746"/>
      <c r="F460" s="746"/>
      <c r="G460" s="746"/>
      <c r="H460" s="746"/>
      <c r="I460" s="746"/>
      <c r="J460" s="772"/>
      <c r="K460" s="746"/>
      <c r="L460" s="746"/>
      <c r="M460" s="632"/>
      <c r="N460" s="632"/>
      <c r="O460" s="746"/>
      <c r="P460" s="746"/>
      <c r="Q460" s="803"/>
      <c r="R460" s="38"/>
      <c r="S460" s="820"/>
      <c r="T460" s="39"/>
      <c r="U460" s="39"/>
      <c r="V460" s="39"/>
      <c r="W460" s="40"/>
      <c r="X460" s="41"/>
      <c r="Y460" s="42"/>
      <c r="Z460" s="42"/>
      <c r="AA460" s="42"/>
      <c r="AB460" s="43"/>
      <c r="AC460" s="41"/>
      <c r="AD460" s="44"/>
      <c r="AE460" s="44"/>
      <c r="AF460" s="994"/>
      <c r="AG460" s="2"/>
    </row>
    <row r="461" spans="1:33" ht="46.5" customHeight="1">
      <c r="A461" s="661" t="s">
        <v>591</v>
      </c>
      <c r="B461" s="664" t="s">
        <v>655</v>
      </c>
      <c r="C461" s="747" t="s">
        <v>46</v>
      </c>
      <c r="D461" s="748" t="s">
        <v>47</v>
      </c>
      <c r="E461" s="748" t="s">
        <v>59</v>
      </c>
      <c r="F461" s="748" t="s">
        <v>656</v>
      </c>
      <c r="G461" s="749" t="s">
        <v>50</v>
      </c>
      <c r="H461" s="748" t="s">
        <v>51</v>
      </c>
      <c r="I461" s="748" t="s">
        <v>61</v>
      </c>
      <c r="J461" s="770" t="s">
        <v>688</v>
      </c>
      <c r="K461" s="776" t="s">
        <v>689</v>
      </c>
      <c r="L461" s="748" t="s">
        <v>690</v>
      </c>
      <c r="M461" s="638">
        <v>3</v>
      </c>
      <c r="N461" s="638">
        <v>0</v>
      </c>
      <c r="O461" s="748" t="s">
        <v>691</v>
      </c>
      <c r="P461" s="748" t="s">
        <v>692</v>
      </c>
      <c r="Q461" s="804" t="s">
        <v>669</v>
      </c>
      <c r="R461" s="37"/>
      <c r="S461" s="822"/>
      <c r="T461" s="53"/>
      <c r="U461" s="53"/>
      <c r="V461" s="53"/>
      <c r="W461" s="54"/>
      <c r="X461" s="55"/>
      <c r="Y461" s="56"/>
      <c r="Z461" s="36"/>
      <c r="AA461" s="36"/>
      <c r="AB461" s="57"/>
      <c r="AC461" s="55"/>
      <c r="AD461" s="58"/>
      <c r="AE461" s="58"/>
      <c r="AF461" s="637"/>
      <c r="AG461" s="2"/>
    </row>
    <row r="462" spans="1:33" ht="46.5" customHeight="1">
      <c r="A462" s="662"/>
      <c r="B462" s="665"/>
      <c r="C462" s="743"/>
      <c r="D462" s="744"/>
      <c r="E462" s="744"/>
      <c r="F462" s="744"/>
      <c r="G462" s="744"/>
      <c r="H462" s="744"/>
      <c r="I462" s="744"/>
      <c r="J462" s="771"/>
      <c r="K462" s="744"/>
      <c r="L462" s="744"/>
      <c r="M462" s="631"/>
      <c r="N462" s="631"/>
      <c r="O462" s="744"/>
      <c r="P462" s="744"/>
      <c r="Q462" s="802"/>
      <c r="R462" s="25"/>
      <c r="S462" s="818"/>
      <c r="T462" s="26"/>
      <c r="U462" s="26"/>
      <c r="V462" s="26"/>
      <c r="W462" s="27"/>
      <c r="X462" s="28"/>
      <c r="Y462" s="29"/>
      <c r="Z462" s="29"/>
      <c r="AA462" s="29"/>
      <c r="AB462" s="30"/>
      <c r="AC462" s="28"/>
      <c r="AD462" s="31"/>
      <c r="AE462" s="31"/>
      <c r="AF462" s="634"/>
      <c r="AG462" s="2"/>
    </row>
    <row r="463" spans="1:33" ht="46.5" customHeight="1">
      <c r="A463" s="662"/>
      <c r="B463" s="665"/>
      <c r="C463" s="743"/>
      <c r="D463" s="744"/>
      <c r="E463" s="744"/>
      <c r="F463" s="744"/>
      <c r="G463" s="744"/>
      <c r="H463" s="744"/>
      <c r="I463" s="744"/>
      <c r="J463" s="771"/>
      <c r="K463" s="744"/>
      <c r="L463" s="744"/>
      <c r="M463" s="631"/>
      <c r="N463" s="631"/>
      <c r="O463" s="744"/>
      <c r="P463" s="744"/>
      <c r="Q463" s="802"/>
      <c r="R463" s="25"/>
      <c r="S463" s="818"/>
      <c r="T463" s="26"/>
      <c r="U463" s="26"/>
      <c r="V463" s="26"/>
      <c r="W463" s="27"/>
      <c r="X463" s="28"/>
      <c r="Y463" s="29"/>
      <c r="Z463" s="29"/>
      <c r="AA463" s="29"/>
      <c r="AB463" s="30"/>
      <c r="AC463" s="28"/>
      <c r="AD463" s="31"/>
      <c r="AE463" s="31"/>
      <c r="AF463" s="634"/>
      <c r="AG463" s="2"/>
    </row>
    <row r="464" spans="1:33" ht="46.5" customHeight="1">
      <c r="A464" s="662"/>
      <c r="B464" s="665"/>
      <c r="C464" s="743"/>
      <c r="D464" s="744"/>
      <c r="E464" s="744"/>
      <c r="F464" s="744"/>
      <c r="G464" s="744"/>
      <c r="H464" s="744"/>
      <c r="I464" s="744"/>
      <c r="J464" s="771"/>
      <c r="K464" s="744"/>
      <c r="L464" s="744"/>
      <c r="M464" s="631"/>
      <c r="N464" s="631"/>
      <c r="O464" s="744"/>
      <c r="P464" s="744"/>
      <c r="Q464" s="802"/>
      <c r="R464" s="25"/>
      <c r="S464" s="818"/>
      <c r="T464" s="26"/>
      <c r="U464" s="26"/>
      <c r="V464" s="26"/>
      <c r="W464" s="27"/>
      <c r="X464" s="28"/>
      <c r="Y464" s="29"/>
      <c r="Z464" s="29"/>
      <c r="AA464" s="29"/>
      <c r="AB464" s="30"/>
      <c r="AC464" s="28"/>
      <c r="AD464" s="31"/>
      <c r="AE464" s="31"/>
      <c r="AF464" s="634"/>
      <c r="AG464" s="2"/>
    </row>
    <row r="465" spans="1:33" ht="46.5" customHeight="1">
      <c r="A465" s="662"/>
      <c r="B465" s="665"/>
      <c r="C465" s="745"/>
      <c r="D465" s="746"/>
      <c r="E465" s="746"/>
      <c r="F465" s="746"/>
      <c r="G465" s="746"/>
      <c r="H465" s="746"/>
      <c r="I465" s="746"/>
      <c r="J465" s="772"/>
      <c r="K465" s="746"/>
      <c r="L465" s="746"/>
      <c r="M465" s="632"/>
      <c r="N465" s="632"/>
      <c r="O465" s="746"/>
      <c r="P465" s="746"/>
      <c r="Q465" s="803"/>
      <c r="R465" s="38"/>
      <c r="S465" s="820"/>
      <c r="T465" s="39"/>
      <c r="U465" s="39"/>
      <c r="V465" s="39"/>
      <c r="W465" s="40"/>
      <c r="X465" s="41"/>
      <c r="Y465" s="42"/>
      <c r="Z465" s="42"/>
      <c r="AA465" s="42"/>
      <c r="AB465" s="43"/>
      <c r="AC465" s="41"/>
      <c r="AD465" s="44"/>
      <c r="AE465" s="44"/>
      <c r="AF465" s="635"/>
      <c r="AG465" s="2"/>
    </row>
    <row r="466" spans="1:33" ht="35.25" customHeight="1">
      <c r="A466" s="662"/>
      <c r="B466" s="665"/>
      <c r="C466" s="773" t="s">
        <v>46</v>
      </c>
      <c r="D466" s="750" t="s">
        <v>47</v>
      </c>
      <c r="E466" s="750" t="s">
        <v>59</v>
      </c>
      <c r="F466" s="750" t="s">
        <v>656</v>
      </c>
      <c r="G466" s="768" t="s">
        <v>50</v>
      </c>
      <c r="H466" s="750" t="s">
        <v>51</v>
      </c>
      <c r="I466" s="750" t="s">
        <v>61</v>
      </c>
      <c r="J466" s="766" t="s">
        <v>693</v>
      </c>
      <c r="K466" s="748" t="s">
        <v>694</v>
      </c>
      <c r="L466" s="750" t="s">
        <v>695</v>
      </c>
      <c r="M466" s="698">
        <v>4</v>
      </c>
      <c r="N466" s="698">
        <v>1</v>
      </c>
      <c r="O466" s="750" t="s">
        <v>696</v>
      </c>
      <c r="P466" s="750" t="s">
        <v>697</v>
      </c>
      <c r="Q466" s="805" t="s">
        <v>686</v>
      </c>
      <c r="R466" s="37"/>
      <c r="S466" s="821"/>
      <c r="T466" s="46"/>
      <c r="U466" s="46"/>
      <c r="V466" s="46"/>
      <c r="W466" s="34"/>
      <c r="X466" s="35"/>
      <c r="Y466" s="36"/>
      <c r="Z466" s="36"/>
      <c r="AA466" s="36"/>
      <c r="AB466" s="50"/>
      <c r="AC466" s="35"/>
      <c r="AD466" s="60"/>
      <c r="AE466" s="60"/>
      <c r="AF466" s="992" t="s">
        <v>698</v>
      </c>
      <c r="AG466" s="2"/>
    </row>
    <row r="467" spans="1:33" ht="35.25" customHeight="1">
      <c r="A467" s="662"/>
      <c r="B467" s="665"/>
      <c r="C467" s="743"/>
      <c r="D467" s="744"/>
      <c r="E467" s="744"/>
      <c r="F467" s="744"/>
      <c r="G467" s="744"/>
      <c r="H467" s="744"/>
      <c r="I467" s="744"/>
      <c r="J467" s="761"/>
      <c r="K467" s="744"/>
      <c r="L467" s="744"/>
      <c r="M467" s="631"/>
      <c r="N467" s="631"/>
      <c r="O467" s="744"/>
      <c r="P467" s="744"/>
      <c r="Q467" s="802"/>
      <c r="R467" s="25"/>
      <c r="S467" s="818"/>
      <c r="T467" s="26"/>
      <c r="U467" s="26"/>
      <c r="V467" s="26"/>
      <c r="W467" s="27"/>
      <c r="X467" s="28"/>
      <c r="Y467" s="29"/>
      <c r="Z467" s="29"/>
      <c r="AA467" s="29"/>
      <c r="AB467" s="30"/>
      <c r="AC467" s="28"/>
      <c r="AD467" s="31"/>
      <c r="AE467" s="31"/>
      <c r="AF467" s="993"/>
      <c r="AG467" s="2"/>
    </row>
    <row r="468" spans="1:33" ht="35.25" customHeight="1">
      <c r="A468" s="662"/>
      <c r="B468" s="665"/>
      <c r="C468" s="743"/>
      <c r="D468" s="744"/>
      <c r="E468" s="744"/>
      <c r="F468" s="744"/>
      <c r="G468" s="744"/>
      <c r="H468" s="744"/>
      <c r="I468" s="744"/>
      <c r="J468" s="761"/>
      <c r="K468" s="744"/>
      <c r="L468" s="744"/>
      <c r="M468" s="631"/>
      <c r="N468" s="631"/>
      <c r="O468" s="744"/>
      <c r="P468" s="744"/>
      <c r="Q468" s="802"/>
      <c r="R468" s="32"/>
      <c r="S468" s="819"/>
      <c r="T468" s="33"/>
      <c r="U468" s="33"/>
      <c r="V468" s="33"/>
      <c r="W468" s="34"/>
      <c r="X468" s="35"/>
      <c r="Y468" s="36"/>
      <c r="Z468" s="29"/>
      <c r="AA468" s="29"/>
      <c r="AB468" s="30"/>
      <c r="AC468" s="28"/>
      <c r="AD468" s="31"/>
      <c r="AE468" s="31"/>
      <c r="AF468" s="993"/>
      <c r="AG468" s="2"/>
    </row>
    <row r="469" spans="1:33" ht="35.25" customHeight="1">
      <c r="A469" s="662"/>
      <c r="B469" s="665"/>
      <c r="C469" s="743"/>
      <c r="D469" s="744"/>
      <c r="E469" s="744"/>
      <c r="F469" s="744"/>
      <c r="G469" s="744"/>
      <c r="H469" s="744"/>
      <c r="I469" s="744"/>
      <c r="J469" s="761"/>
      <c r="K469" s="744"/>
      <c r="L469" s="744"/>
      <c r="M469" s="631"/>
      <c r="N469" s="631"/>
      <c r="O469" s="744"/>
      <c r="P469" s="744"/>
      <c r="Q469" s="802"/>
      <c r="R469" s="37"/>
      <c r="S469" s="819"/>
      <c r="T469" s="33"/>
      <c r="U469" s="33"/>
      <c r="V469" s="33"/>
      <c r="W469" s="34"/>
      <c r="X469" s="35"/>
      <c r="Y469" s="36"/>
      <c r="Z469" s="29"/>
      <c r="AA469" s="29"/>
      <c r="AB469" s="30"/>
      <c r="AC469" s="28"/>
      <c r="AD469" s="31"/>
      <c r="AE469" s="31"/>
      <c r="AF469" s="993"/>
      <c r="AG469" s="2"/>
    </row>
    <row r="470" spans="1:33" ht="35.25" customHeight="1">
      <c r="A470" s="662"/>
      <c r="B470" s="665"/>
      <c r="C470" s="745"/>
      <c r="D470" s="746"/>
      <c r="E470" s="746"/>
      <c r="F470" s="746"/>
      <c r="G470" s="746"/>
      <c r="H470" s="746"/>
      <c r="I470" s="746"/>
      <c r="J470" s="763"/>
      <c r="K470" s="746"/>
      <c r="L470" s="746"/>
      <c r="M470" s="632"/>
      <c r="N470" s="632"/>
      <c r="O470" s="746"/>
      <c r="P470" s="746"/>
      <c r="Q470" s="803"/>
      <c r="R470" s="38"/>
      <c r="S470" s="820"/>
      <c r="T470" s="39"/>
      <c r="U470" s="39"/>
      <c r="V470" s="39"/>
      <c r="W470" s="40"/>
      <c r="X470" s="41"/>
      <c r="Y470" s="42"/>
      <c r="Z470" s="42"/>
      <c r="AA470" s="42"/>
      <c r="AB470" s="43"/>
      <c r="AC470" s="41"/>
      <c r="AD470" s="44"/>
      <c r="AE470" s="44"/>
      <c r="AF470" s="994"/>
      <c r="AG470" s="2"/>
    </row>
    <row r="471" spans="1:33" ht="54" customHeight="1">
      <c r="A471" s="662"/>
      <c r="B471" s="665"/>
      <c r="C471" s="773" t="s">
        <v>46</v>
      </c>
      <c r="D471" s="750" t="s">
        <v>47</v>
      </c>
      <c r="E471" s="750" t="s">
        <v>48</v>
      </c>
      <c r="F471" s="750" t="s">
        <v>371</v>
      </c>
      <c r="G471" s="768" t="s">
        <v>50</v>
      </c>
      <c r="H471" s="750" t="s">
        <v>51</v>
      </c>
      <c r="I471" s="750" t="s">
        <v>61</v>
      </c>
      <c r="J471" s="774" t="s">
        <v>699</v>
      </c>
      <c r="K471" s="748" t="s">
        <v>700</v>
      </c>
      <c r="L471" s="750" t="s">
        <v>701</v>
      </c>
      <c r="M471" s="698">
        <v>6</v>
      </c>
      <c r="N471" s="698">
        <v>4</v>
      </c>
      <c r="O471" s="750" t="s">
        <v>702</v>
      </c>
      <c r="P471" s="750" t="s">
        <v>703</v>
      </c>
      <c r="Q471" s="805" t="s">
        <v>704</v>
      </c>
      <c r="R471" s="37"/>
      <c r="S471" s="821"/>
      <c r="T471" s="46"/>
      <c r="U471" s="46"/>
      <c r="V471" s="46"/>
      <c r="W471" s="34"/>
      <c r="X471" s="35"/>
      <c r="Y471" s="36"/>
      <c r="Z471" s="36"/>
      <c r="AA471" s="36"/>
      <c r="AB471" s="50"/>
      <c r="AC471" s="35"/>
      <c r="AD471" s="35"/>
      <c r="AE471" s="35"/>
      <c r="AF471" s="636"/>
      <c r="AG471" s="2"/>
    </row>
    <row r="472" spans="1:33" ht="54" customHeight="1">
      <c r="A472" s="662"/>
      <c r="B472" s="665"/>
      <c r="C472" s="743"/>
      <c r="D472" s="744"/>
      <c r="E472" s="744"/>
      <c r="F472" s="744"/>
      <c r="G472" s="744"/>
      <c r="H472" s="744"/>
      <c r="I472" s="744"/>
      <c r="J472" s="754"/>
      <c r="K472" s="744"/>
      <c r="L472" s="744"/>
      <c r="M472" s="631"/>
      <c r="N472" s="631"/>
      <c r="O472" s="744"/>
      <c r="P472" s="744"/>
      <c r="Q472" s="802"/>
      <c r="R472" s="25"/>
      <c r="S472" s="818"/>
      <c r="T472" s="26"/>
      <c r="U472" s="26"/>
      <c r="V472" s="26"/>
      <c r="W472" s="27"/>
      <c r="X472" s="28"/>
      <c r="Y472" s="29"/>
      <c r="Z472" s="29"/>
      <c r="AA472" s="29"/>
      <c r="AB472" s="30"/>
      <c r="AC472" s="28"/>
      <c r="AD472" s="28"/>
      <c r="AE472" s="28"/>
      <c r="AF472" s="634"/>
      <c r="AG472" s="2"/>
    </row>
    <row r="473" spans="1:33" ht="54" customHeight="1">
      <c r="A473" s="662"/>
      <c r="B473" s="665"/>
      <c r="C473" s="743"/>
      <c r="D473" s="744"/>
      <c r="E473" s="744"/>
      <c r="F473" s="744"/>
      <c r="G473" s="744"/>
      <c r="H473" s="744"/>
      <c r="I473" s="744"/>
      <c r="J473" s="754"/>
      <c r="K473" s="744"/>
      <c r="L473" s="744"/>
      <c r="M473" s="631"/>
      <c r="N473" s="631"/>
      <c r="O473" s="744"/>
      <c r="P473" s="744"/>
      <c r="Q473" s="802"/>
      <c r="R473" s="25"/>
      <c r="S473" s="818"/>
      <c r="T473" s="26"/>
      <c r="U473" s="26"/>
      <c r="V473" s="26"/>
      <c r="W473" s="27"/>
      <c r="X473" s="28"/>
      <c r="Y473" s="29"/>
      <c r="Z473" s="29"/>
      <c r="AA473" s="29"/>
      <c r="AB473" s="30"/>
      <c r="AC473" s="28"/>
      <c r="AD473" s="28"/>
      <c r="AE473" s="31"/>
      <c r="AF473" s="634"/>
      <c r="AG473" s="2"/>
    </row>
    <row r="474" spans="1:33" ht="54" customHeight="1">
      <c r="A474" s="663"/>
      <c r="B474" s="666"/>
      <c r="C474" s="743"/>
      <c r="D474" s="744"/>
      <c r="E474" s="744"/>
      <c r="F474" s="744"/>
      <c r="G474" s="744"/>
      <c r="H474" s="744"/>
      <c r="I474" s="744"/>
      <c r="J474" s="754"/>
      <c r="K474" s="744"/>
      <c r="L474" s="744"/>
      <c r="M474" s="631"/>
      <c r="N474" s="631"/>
      <c r="O474" s="744"/>
      <c r="P474" s="744"/>
      <c r="Q474" s="802"/>
      <c r="R474" s="25"/>
      <c r="S474" s="818"/>
      <c r="T474" s="26"/>
      <c r="U474" s="26"/>
      <c r="V474" s="26"/>
      <c r="W474" s="27"/>
      <c r="X474" s="28"/>
      <c r="Y474" s="29"/>
      <c r="Z474" s="29"/>
      <c r="AA474" s="29"/>
      <c r="AB474" s="30"/>
      <c r="AC474" s="28"/>
      <c r="AD474" s="28"/>
      <c r="AE474" s="31"/>
      <c r="AF474" s="634"/>
      <c r="AG474" s="2"/>
    </row>
    <row r="475" spans="1:33" ht="54" customHeight="1">
      <c r="A475" s="661" t="s">
        <v>591</v>
      </c>
      <c r="B475" s="664" t="s">
        <v>655</v>
      </c>
      <c r="C475" s="745"/>
      <c r="D475" s="746"/>
      <c r="E475" s="746"/>
      <c r="F475" s="746"/>
      <c r="G475" s="746"/>
      <c r="H475" s="746"/>
      <c r="I475" s="746"/>
      <c r="J475" s="756"/>
      <c r="K475" s="746"/>
      <c r="L475" s="746"/>
      <c r="M475" s="632"/>
      <c r="N475" s="632"/>
      <c r="O475" s="746"/>
      <c r="P475" s="746"/>
      <c r="Q475" s="803"/>
      <c r="R475" s="38"/>
      <c r="S475" s="820"/>
      <c r="T475" s="39"/>
      <c r="U475" s="39"/>
      <c r="V475" s="39"/>
      <c r="W475" s="40"/>
      <c r="X475" s="41"/>
      <c r="Y475" s="42"/>
      <c r="Z475" s="42"/>
      <c r="AA475" s="42"/>
      <c r="AB475" s="43"/>
      <c r="AC475" s="41"/>
      <c r="AD475" s="41"/>
      <c r="AE475" s="44"/>
      <c r="AF475" s="635"/>
      <c r="AG475" s="2"/>
    </row>
    <row r="476" spans="1:33" ht="25.5" customHeight="1">
      <c r="A476" s="662"/>
      <c r="B476" s="665"/>
      <c r="C476" s="747" t="s">
        <v>46</v>
      </c>
      <c r="D476" s="748" t="s">
        <v>47</v>
      </c>
      <c r="E476" s="748" t="s">
        <v>48</v>
      </c>
      <c r="F476" s="748" t="s">
        <v>371</v>
      </c>
      <c r="G476" s="749" t="s">
        <v>50</v>
      </c>
      <c r="H476" s="748" t="s">
        <v>51</v>
      </c>
      <c r="I476" s="748" t="s">
        <v>134</v>
      </c>
      <c r="J476" s="766" t="s">
        <v>705</v>
      </c>
      <c r="K476" s="748" t="s">
        <v>192</v>
      </c>
      <c r="L476" s="748" t="s">
        <v>706</v>
      </c>
      <c r="M476" s="638">
        <v>1</v>
      </c>
      <c r="N476" s="638">
        <v>3</v>
      </c>
      <c r="O476" s="748" t="s">
        <v>707</v>
      </c>
      <c r="P476" s="748" t="s">
        <v>708</v>
      </c>
      <c r="Q476" s="804" t="s">
        <v>686</v>
      </c>
      <c r="R476" s="59"/>
      <c r="S476" s="823"/>
      <c r="T476" s="49"/>
      <c r="U476" s="49"/>
      <c r="V476" s="49"/>
      <c r="W476" s="34"/>
      <c r="X476" s="35"/>
      <c r="Y476" s="36"/>
      <c r="Z476" s="36"/>
      <c r="AA476" s="36"/>
      <c r="AB476" s="50"/>
      <c r="AC476" s="35"/>
      <c r="AD476" s="60"/>
      <c r="AE476" s="60"/>
      <c r="AF476" s="995" t="s">
        <v>709</v>
      </c>
      <c r="AG476" s="2"/>
    </row>
    <row r="477" spans="1:33" ht="25.5" customHeight="1">
      <c r="A477" s="662"/>
      <c r="B477" s="665"/>
      <c r="C477" s="743"/>
      <c r="D477" s="744"/>
      <c r="E477" s="744"/>
      <c r="F477" s="744"/>
      <c r="G477" s="744"/>
      <c r="H477" s="744"/>
      <c r="I477" s="744"/>
      <c r="J477" s="761"/>
      <c r="K477" s="744"/>
      <c r="L477" s="744"/>
      <c r="M477" s="631"/>
      <c r="N477" s="631"/>
      <c r="O477" s="744"/>
      <c r="P477" s="744"/>
      <c r="Q477" s="802"/>
      <c r="R477" s="32"/>
      <c r="S477" s="818"/>
      <c r="T477" s="26"/>
      <c r="U477" s="26"/>
      <c r="V477" s="26"/>
      <c r="W477" s="27"/>
      <c r="X477" s="28"/>
      <c r="Y477" s="29"/>
      <c r="Z477" s="29"/>
      <c r="AA477" s="29"/>
      <c r="AB477" s="30"/>
      <c r="AC477" s="28"/>
      <c r="AD477" s="31"/>
      <c r="AE477" s="31"/>
      <c r="AF477" s="993"/>
      <c r="AG477" s="2"/>
    </row>
    <row r="478" spans="1:33" ht="25.5" customHeight="1">
      <c r="A478" s="662"/>
      <c r="B478" s="665"/>
      <c r="C478" s="743"/>
      <c r="D478" s="744"/>
      <c r="E478" s="744"/>
      <c r="F478" s="744"/>
      <c r="G478" s="744"/>
      <c r="H478" s="744"/>
      <c r="I478" s="744"/>
      <c r="J478" s="761"/>
      <c r="K478" s="744"/>
      <c r="L478" s="744"/>
      <c r="M478" s="631"/>
      <c r="N478" s="631"/>
      <c r="O478" s="744"/>
      <c r="P478" s="744"/>
      <c r="Q478" s="802"/>
      <c r="R478" s="25"/>
      <c r="S478" s="818"/>
      <c r="T478" s="26"/>
      <c r="U478" s="26"/>
      <c r="V478" s="26"/>
      <c r="W478" s="27"/>
      <c r="X478" s="28"/>
      <c r="Y478" s="29"/>
      <c r="Z478" s="29"/>
      <c r="AA478" s="29"/>
      <c r="AB478" s="30"/>
      <c r="AC478" s="28"/>
      <c r="AD478" s="31"/>
      <c r="AE478" s="31"/>
      <c r="AF478" s="993"/>
      <c r="AG478" s="2"/>
    </row>
    <row r="479" spans="1:33" ht="25.5" customHeight="1">
      <c r="A479" s="662"/>
      <c r="B479" s="665"/>
      <c r="C479" s="743"/>
      <c r="D479" s="744"/>
      <c r="E479" s="744"/>
      <c r="F479" s="744"/>
      <c r="G479" s="744"/>
      <c r="H479" s="744"/>
      <c r="I479" s="744"/>
      <c r="J479" s="761"/>
      <c r="K479" s="744"/>
      <c r="L479" s="744"/>
      <c r="M479" s="631"/>
      <c r="N479" s="631"/>
      <c r="O479" s="744"/>
      <c r="P479" s="744"/>
      <c r="Q479" s="802"/>
      <c r="R479" s="25"/>
      <c r="S479" s="818"/>
      <c r="T479" s="26"/>
      <c r="U479" s="26"/>
      <c r="V479" s="26"/>
      <c r="W479" s="27"/>
      <c r="X479" s="28"/>
      <c r="Y479" s="29"/>
      <c r="Z479" s="29"/>
      <c r="AA479" s="29"/>
      <c r="AB479" s="30"/>
      <c r="AC479" s="28"/>
      <c r="AD479" s="31"/>
      <c r="AE479" s="31"/>
      <c r="AF479" s="993"/>
      <c r="AG479" s="2"/>
    </row>
    <row r="480" spans="1:33" ht="25.5" customHeight="1">
      <c r="A480" s="662"/>
      <c r="B480" s="665"/>
      <c r="C480" s="745"/>
      <c r="D480" s="746"/>
      <c r="E480" s="746"/>
      <c r="F480" s="746"/>
      <c r="G480" s="746"/>
      <c r="H480" s="746"/>
      <c r="I480" s="746"/>
      <c r="J480" s="763"/>
      <c r="K480" s="746"/>
      <c r="L480" s="746"/>
      <c r="M480" s="632"/>
      <c r="N480" s="632"/>
      <c r="O480" s="746"/>
      <c r="P480" s="746"/>
      <c r="Q480" s="803"/>
      <c r="R480" s="38"/>
      <c r="S480" s="824"/>
      <c r="T480" s="61"/>
      <c r="U480" s="61"/>
      <c r="V480" s="61"/>
      <c r="W480" s="62"/>
      <c r="X480" s="63"/>
      <c r="Y480" s="64"/>
      <c r="Z480" s="42"/>
      <c r="AA480" s="42"/>
      <c r="AB480" s="65"/>
      <c r="AC480" s="63"/>
      <c r="AD480" s="66"/>
      <c r="AE480" s="66"/>
      <c r="AF480" s="994"/>
      <c r="AG480" s="2"/>
    </row>
    <row r="481" spans="1:33" ht="25.5" customHeight="1">
      <c r="A481" s="662"/>
      <c r="B481" s="665"/>
      <c r="C481" s="747" t="s">
        <v>46</v>
      </c>
      <c r="D481" s="748" t="s">
        <v>47</v>
      </c>
      <c r="E481" s="748" t="s">
        <v>48</v>
      </c>
      <c r="F481" s="748" t="s">
        <v>371</v>
      </c>
      <c r="G481" s="749" t="s">
        <v>50</v>
      </c>
      <c r="H481" s="748" t="s">
        <v>51</v>
      </c>
      <c r="I481" s="748" t="s">
        <v>61</v>
      </c>
      <c r="J481" s="766" t="s">
        <v>710</v>
      </c>
      <c r="K481" s="748" t="s">
        <v>473</v>
      </c>
      <c r="L481" s="748" t="s">
        <v>711</v>
      </c>
      <c r="M481" s="638">
        <v>0</v>
      </c>
      <c r="N481" s="638">
        <v>0</v>
      </c>
      <c r="O481" s="748" t="s">
        <v>712</v>
      </c>
      <c r="P481" s="748" t="s">
        <v>713</v>
      </c>
      <c r="Q481" s="804" t="s">
        <v>686</v>
      </c>
      <c r="R481" s="59"/>
      <c r="S481" s="822"/>
      <c r="T481" s="53"/>
      <c r="U481" s="53"/>
      <c r="V481" s="53"/>
      <c r="W481" s="54"/>
      <c r="X481" s="55"/>
      <c r="Y481" s="56"/>
      <c r="Z481" s="56"/>
      <c r="AA481" s="56"/>
      <c r="AB481" s="57"/>
      <c r="AC481" s="55"/>
      <c r="AD481" s="58"/>
      <c r="AE481" s="58"/>
      <c r="AF481" s="995" t="s">
        <v>714</v>
      </c>
      <c r="AG481" s="2"/>
    </row>
    <row r="482" spans="1:33" ht="25.5" customHeight="1">
      <c r="A482" s="662"/>
      <c r="B482" s="665"/>
      <c r="C482" s="743"/>
      <c r="D482" s="744"/>
      <c r="E482" s="744"/>
      <c r="F482" s="744"/>
      <c r="G482" s="744"/>
      <c r="H482" s="744"/>
      <c r="I482" s="744"/>
      <c r="J482" s="761"/>
      <c r="K482" s="744"/>
      <c r="L482" s="744"/>
      <c r="M482" s="631"/>
      <c r="N482" s="631"/>
      <c r="O482" s="744"/>
      <c r="P482" s="744"/>
      <c r="Q482" s="802"/>
      <c r="R482" s="25"/>
      <c r="S482" s="818"/>
      <c r="T482" s="26"/>
      <c r="U482" s="26"/>
      <c r="V482" s="26"/>
      <c r="W482" s="27"/>
      <c r="X482" s="28"/>
      <c r="Y482" s="29"/>
      <c r="Z482" s="29"/>
      <c r="AA482" s="29"/>
      <c r="AB482" s="30"/>
      <c r="AC482" s="28"/>
      <c r="AD482" s="31"/>
      <c r="AE482" s="31"/>
      <c r="AF482" s="993"/>
      <c r="AG482" s="2"/>
    </row>
    <row r="483" spans="1:33" ht="25.5" customHeight="1">
      <c r="A483" s="662"/>
      <c r="B483" s="665"/>
      <c r="C483" s="743"/>
      <c r="D483" s="744"/>
      <c r="E483" s="744"/>
      <c r="F483" s="744"/>
      <c r="G483" s="744"/>
      <c r="H483" s="744"/>
      <c r="I483" s="744"/>
      <c r="J483" s="761"/>
      <c r="K483" s="744"/>
      <c r="L483" s="744"/>
      <c r="M483" s="631"/>
      <c r="N483" s="631"/>
      <c r="O483" s="744"/>
      <c r="P483" s="744"/>
      <c r="Q483" s="802"/>
      <c r="R483" s="25"/>
      <c r="S483" s="818"/>
      <c r="T483" s="26"/>
      <c r="U483" s="26"/>
      <c r="V483" s="26"/>
      <c r="W483" s="27"/>
      <c r="X483" s="28"/>
      <c r="Y483" s="29"/>
      <c r="Z483" s="29"/>
      <c r="AA483" s="29"/>
      <c r="AB483" s="30"/>
      <c r="AC483" s="28"/>
      <c r="AD483" s="31"/>
      <c r="AE483" s="31"/>
      <c r="AF483" s="993"/>
      <c r="AG483" s="2"/>
    </row>
    <row r="484" spans="1:33" ht="25.5" customHeight="1">
      <c r="A484" s="662"/>
      <c r="B484" s="665"/>
      <c r="C484" s="743"/>
      <c r="D484" s="744"/>
      <c r="E484" s="744"/>
      <c r="F484" s="744"/>
      <c r="G484" s="744"/>
      <c r="H484" s="744"/>
      <c r="I484" s="744"/>
      <c r="J484" s="761"/>
      <c r="K484" s="744"/>
      <c r="L484" s="744"/>
      <c r="M484" s="631"/>
      <c r="N484" s="631"/>
      <c r="O484" s="744"/>
      <c r="P484" s="744"/>
      <c r="Q484" s="802"/>
      <c r="R484" s="25"/>
      <c r="S484" s="818"/>
      <c r="T484" s="26"/>
      <c r="U484" s="26"/>
      <c r="V484" s="26"/>
      <c r="W484" s="27"/>
      <c r="X484" s="28"/>
      <c r="Y484" s="29"/>
      <c r="Z484" s="29"/>
      <c r="AA484" s="29"/>
      <c r="AB484" s="30"/>
      <c r="AC484" s="28"/>
      <c r="AD484" s="31"/>
      <c r="AE484" s="31"/>
      <c r="AF484" s="993"/>
      <c r="AG484" s="2"/>
    </row>
    <row r="485" spans="1:33" ht="25.5" customHeight="1">
      <c r="A485" s="662"/>
      <c r="B485" s="669"/>
      <c r="C485" s="745"/>
      <c r="D485" s="746"/>
      <c r="E485" s="746"/>
      <c r="F485" s="746"/>
      <c r="G485" s="746"/>
      <c r="H485" s="746"/>
      <c r="I485" s="746"/>
      <c r="J485" s="763"/>
      <c r="K485" s="746"/>
      <c r="L485" s="746"/>
      <c r="M485" s="632"/>
      <c r="N485" s="632"/>
      <c r="O485" s="746"/>
      <c r="P485" s="746"/>
      <c r="Q485" s="803"/>
      <c r="R485" s="38"/>
      <c r="S485" s="820"/>
      <c r="T485" s="39"/>
      <c r="U485" s="39"/>
      <c r="V485" s="39"/>
      <c r="W485" s="40"/>
      <c r="X485" s="41"/>
      <c r="Y485" s="42"/>
      <c r="Z485" s="42"/>
      <c r="AA485" s="42"/>
      <c r="AB485" s="43"/>
      <c r="AC485" s="41"/>
      <c r="AD485" s="44"/>
      <c r="AE485" s="44"/>
      <c r="AF485" s="994"/>
      <c r="AG485" s="2"/>
    </row>
    <row r="486" spans="1:33" ht="22.5" customHeight="1">
      <c r="A486" s="708"/>
      <c r="B486" s="159"/>
      <c r="C486" s="781"/>
      <c r="D486" s="781"/>
      <c r="E486" s="781"/>
      <c r="F486" s="781"/>
      <c r="G486" s="781"/>
      <c r="H486" s="781"/>
      <c r="I486" s="781"/>
      <c r="J486" s="781"/>
      <c r="K486" s="781"/>
      <c r="L486" s="781"/>
      <c r="M486" s="160"/>
      <c r="N486" s="160"/>
      <c r="O486" s="781"/>
      <c r="P486" s="781"/>
      <c r="Q486" s="781"/>
      <c r="R486" s="667" t="s">
        <v>536</v>
      </c>
      <c r="S486" s="657"/>
      <c r="T486" s="657"/>
      <c r="U486" s="657"/>
      <c r="V486" s="657"/>
      <c r="W486" s="657"/>
      <c r="X486" s="657"/>
      <c r="Y486" s="657"/>
      <c r="Z486" s="658"/>
      <c r="AA486" s="161" t="s">
        <v>201</v>
      </c>
      <c r="AB486" s="162">
        <f>SUM(AB441:AB485)</f>
        <v>60000</v>
      </c>
      <c r="AC486" s="668"/>
      <c r="AD486" s="657"/>
      <c r="AE486" s="657"/>
      <c r="AF486" s="660"/>
      <c r="AG486" s="84"/>
    </row>
    <row r="487" spans="1:33" ht="22.5" customHeight="1">
      <c r="A487" s="79"/>
      <c r="B487" s="167"/>
      <c r="C487" s="783"/>
      <c r="D487" s="783"/>
      <c r="E487" s="783"/>
      <c r="F487" s="783"/>
      <c r="G487" s="783"/>
      <c r="H487" s="783"/>
      <c r="I487" s="783"/>
      <c r="J487" s="783"/>
      <c r="K487" s="783"/>
      <c r="L487" s="783"/>
      <c r="M487" s="167"/>
      <c r="N487" s="167"/>
      <c r="O487" s="783"/>
      <c r="P487" s="783"/>
      <c r="Q487" s="806"/>
      <c r="R487" s="671" t="s">
        <v>715</v>
      </c>
      <c r="S487" s="672"/>
      <c r="T487" s="672"/>
      <c r="U487" s="672"/>
      <c r="V487" s="672"/>
      <c r="W487" s="672"/>
      <c r="X487" s="672"/>
      <c r="Y487" s="673"/>
      <c r="Z487" s="192"/>
      <c r="AA487" s="168" t="s">
        <v>201</v>
      </c>
      <c r="AB487" s="169">
        <f>+AB440+AB486</f>
        <v>61357.038399999998</v>
      </c>
      <c r="AC487" s="674"/>
      <c r="AD487" s="672"/>
      <c r="AE487" s="672"/>
      <c r="AF487" s="675"/>
      <c r="AG487" s="170"/>
    </row>
    <row r="488" spans="1:33" ht="27" customHeight="1">
      <c r="A488" s="709" t="s">
        <v>716</v>
      </c>
      <c r="B488" s="704" t="s">
        <v>716</v>
      </c>
      <c r="C488" s="773" t="s">
        <v>46</v>
      </c>
      <c r="D488" s="750" t="s">
        <v>47</v>
      </c>
      <c r="E488" s="750" t="s">
        <v>59</v>
      </c>
      <c r="F488" s="750" t="s">
        <v>60</v>
      </c>
      <c r="G488" s="768" t="s">
        <v>50</v>
      </c>
      <c r="H488" s="750" t="s">
        <v>51</v>
      </c>
      <c r="I488" s="750" t="s">
        <v>61</v>
      </c>
      <c r="J488" s="759" t="s">
        <v>717</v>
      </c>
      <c r="K488" s="748" t="s">
        <v>718</v>
      </c>
      <c r="L488" s="750" t="s">
        <v>719</v>
      </c>
      <c r="M488" s="698">
        <v>30</v>
      </c>
      <c r="N488" s="698">
        <v>30</v>
      </c>
      <c r="O488" s="750" t="s">
        <v>720</v>
      </c>
      <c r="P488" s="750" t="s">
        <v>721</v>
      </c>
      <c r="Q488" s="805" t="s">
        <v>722</v>
      </c>
      <c r="R488" s="37"/>
      <c r="S488" s="821"/>
      <c r="T488" s="46"/>
      <c r="U488" s="46"/>
      <c r="V488" s="46"/>
      <c r="W488" s="34"/>
      <c r="X488" s="35"/>
      <c r="Y488" s="36"/>
      <c r="Z488" s="36"/>
      <c r="AA488" s="36"/>
      <c r="AB488" s="50"/>
      <c r="AC488" s="35"/>
      <c r="AD488" s="60"/>
      <c r="AE488" s="60"/>
      <c r="AF488" s="636"/>
      <c r="AG488" s="2"/>
    </row>
    <row r="489" spans="1:33" ht="27" customHeight="1">
      <c r="A489" s="662"/>
      <c r="B489" s="665"/>
      <c r="C489" s="743"/>
      <c r="D489" s="744"/>
      <c r="E489" s="744"/>
      <c r="F489" s="744"/>
      <c r="G489" s="744"/>
      <c r="H489" s="744"/>
      <c r="I489" s="744"/>
      <c r="J489" s="762"/>
      <c r="K489" s="744"/>
      <c r="L489" s="744"/>
      <c r="M489" s="631"/>
      <c r="N489" s="631"/>
      <c r="O489" s="744"/>
      <c r="P489" s="744"/>
      <c r="Q489" s="802"/>
      <c r="R489" s="25"/>
      <c r="S489" s="818"/>
      <c r="T489" s="26"/>
      <c r="U489" s="26"/>
      <c r="V489" s="26"/>
      <c r="W489" s="27"/>
      <c r="X489" s="28"/>
      <c r="Y489" s="29"/>
      <c r="Z489" s="29"/>
      <c r="AA489" s="29"/>
      <c r="AB489" s="30"/>
      <c r="AC489" s="28"/>
      <c r="AD489" s="31"/>
      <c r="AE489" s="31"/>
      <c r="AF489" s="634"/>
      <c r="AG489" s="2"/>
    </row>
    <row r="490" spans="1:33" ht="27" customHeight="1">
      <c r="A490" s="662"/>
      <c r="B490" s="665"/>
      <c r="C490" s="743"/>
      <c r="D490" s="744"/>
      <c r="E490" s="744"/>
      <c r="F490" s="744"/>
      <c r="G490" s="744"/>
      <c r="H490" s="744"/>
      <c r="I490" s="744"/>
      <c r="J490" s="762"/>
      <c r="K490" s="744"/>
      <c r="L490" s="744"/>
      <c r="M490" s="631"/>
      <c r="N490" s="631"/>
      <c r="O490" s="744"/>
      <c r="P490" s="744"/>
      <c r="Q490" s="802"/>
      <c r="R490" s="32"/>
      <c r="S490" s="819"/>
      <c r="T490" s="33"/>
      <c r="U490" s="33"/>
      <c r="V490" s="33"/>
      <c r="W490" s="34"/>
      <c r="X490" s="35"/>
      <c r="Y490" s="36"/>
      <c r="Z490" s="29"/>
      <c r="AA490" s="29"/>
      <c r="AB490" s="30"/>
      <c r="AC490" s="28"/>
      <c r="AD490" s="31"/>
      <c r="AE490" s="31"/>
      <c r="AF490" s="634"/>
      <c r="AG490" s="2"/>
    </row>
    <row r="491" spans="1:33" ht="27" customHeight="1">
      <c r="A491" s="662"/>
      <c r="B491" s="665"/>
      <c r="C491" s="743"/>
      <c r="D491" s="744"/>
      <c r="E491" s="744"/>
      <c r="F491" s="744"/>
      <c r="G491" s="744"/>
      <c r="H491" s="744"/>
      <c r="I491" s="744"/>
      <c r="J491" s="762"/>
      <c r="K491" s="744"/>
      <c r="L491" s="744"/>
      <c r="M491" s="631"/>
      <c r="N491" s="631"/>
      <c r="O491" s="744"/>
      <c r="P491" s="744"/>
      <c r="Q491" s="802"/>
      <c r="R491" s="37"/>
      <c r="S491" s="819"/>
      <c r="T491" s="33"/>
      <c r="U491" s="33"/>
      <c r="V491" s="33"/>
      <c r="W491" s="34"/>
      <c r="X491" s="35"/>
      <c r="Y491" s="36"/>
      <c r="Z491" s="29"/>
      <c r="AA491" s="29"/>
      <c r="AB491" s="30"/>
      <c r="AC491" s="28"/>
      <c r="AD491" s="31"/>
      <c r="AE491" s="31"/>
      <c r="AF491" s="634"/>
      <c r="AG491" s="2"/>
    </row>
    <row r="492" spans="1:33" ht="27" customHeight="1">
      <c r="A492" s="662"/>
      <c r="B492" s="665"/>
      <c r="C492" s="745"/>
      <c r="D492" s="746"/>
      <c r="E492" s="746"/>
      <c r="F492" s="746"/>
      <c r="G492" s="746"/>
      <c r="H492" s="746"/>
      <c r="I492" s="746"/>
      <c r="J492" s="764"/>
      <c r="K492" s="746"/>
      <c r="L492" s="746"/>
      <c r="M492" s="632"/>
      <c r="N492" s="632"/>
      <c r="O492" s="746"/>
      <c r="P492" s="746"/>
      <c r="Q492" s="803"/>
      <c r="R492" s="38"/>
      <c r="S492" s="820"/>
      <c r="T492" s="39"/>
      <c r="U492" s="39"/>
      <c r="V492" s="39"/>
      <c r="W492" s="40"/>
      <c r="X492" s="41"/>
      <c r="Y492" s="42"/>
      <c r="Z492" s="42"/>
      <c r="AA492" s="42"/>
      <c r="AB492" s="43"/>
      <c r="AC492" s="41"/>
      <c r="AD492" s="44"/>
      <c r="AE492" s="44"/>
      <c r="AF492" s="635"/>
      <c r="AG492" s="2"/>
    </row>
    <row r="493" spans="1:33" ht="27" customHeight="1">
      <c r="A493" s="662"/>
      <c r="B493" s="665"/>
      <c r="C493" s="773" t="s">
        <v>46</v>
      </c>
      <c r="D493" s="750" t="s">
        <v>47</v>
      </c>
      <c r="E493" s="750" t="s">
        <v>59</v>
      </c>
      <c r="F493" s="750" t="s">
        <v>185</v>
      </c>
      <c r="G493" s="768" t="s">
        <v>50</v>
      </c>
      <c r="H493" s="750" t="s">
        <v>51</v>
      </c>
      <c r="I493" s="750" t="s">
        <v>61</v>
      </c>
      <c r="J493" s="752" t="s">
        <v>723</v>
      </c>
      <c r="K493" s="750" t="s">
        <v>724</v>
      </c>
      <c r="L493" s="750" t="s">
        <v>725</v>
      </c>
      <c r="M493" s="698">
        <v>0</v>
      </c>
      <c r="N493" s="698">
        <v>10</v>
      </c>
      <c r="O493" s="750" t="s">
        <v>726</v>
      </c>
      <c r="P493" s="750" t="s">
        <v>727</v>
      </c>
      <c r="Q493" s="805" t="s">
        <v>722</v>
      </c>
      <c r="R493" s="70" t="s">
        <v>264</v>
      </c>
      <c r="S493" s="825" t="s">
        <v>197</v>
      </c>
      <c r="T493" s="47" t="s">
        <v>70</v>
      </c>
      <c r="U493" s="172" t="s">
        <v>71</v>
      </c>
      <c r="V493" s="164" t="s">
        <v>72</v>
      </c>
      <c r="W493" s="73"/>
      <c r="X493" s="28"/>
      <c r="Y493" s="29"/>
      <c r="Z493" s="29"/>
      <c r="AA493" s="29"/>
      <c r="AB493" s="30">
        <f>+AA494</f>
        <v>65.979200000000006</v>
      </c>
      <c r="AC493" s="28"/>
      <c r="AD493" s="28"/>
      <c r="AE493" s="31"/>
      <c r="AF493" s="636"/>
      <c r="AG493" s="2"/>
    </row>
    <row r="494" spans="1:33" ht="27" customHeight="1">
      <c r="A494" s="662"/>
      <c r="B494" s="665"/>
      <c r="C494" s="743"/>
      <c r="D494" s="744"/>
      <c r="E494" s="744"/>
      <c r="F494" s="744"/>
      <c r="G494" s="744"/>
      <c r="H494" s="744"/>
      <c r="I494" s="744"/>
      <c r="J494" s="754"/>
      <c r="K494" s="744"/>
      <c r="L494" s="744"/>
      <c r="M494" s="631"/>
      <c r="N494" s="631"/>
      <c r="O494" s="744"/>
      <c r="P494" s="744"/>
      <c r="Q494" s="802"/>
      <c r="R494" s="25"/>
      <c r="S494" s="818" t="s">
        <v>728</v>
      </c>
      <c r="T494" s="26"/>
      <c r="U494" s="33"/>
      <c r="V494" s="33"/>
      <c r="W494" s="27">
        <v>1</v>
      </c>
      <c r="X494" s="28" t="s">
        <v>74</v>
      </c>
      <c r="Y494" s="29">
        <v>58.91</v>
      </c>
      <c r="Z494" s="29">
        <f>+W494*Y494</f>
        <v>58.91</v>
      </c>
      <c r="AA494" s="29">
        <f>+Z494*1.12</f>
        <v>65.979200000000006</v>
      </c>
      <c r="AB494" s="30"/>
      <c r="AC494" s="28"/>
      <c r="AD494" s="28"/>
      <c r="AE494" s="31" t="s">
        <v>75</v>
      </c>
      <c r="AF494" s="634"/>
      <c r="AG494" s="2"/>
    </row>
    <row r="495" spans="1:33" ht="27" customHeight="1">
      <c r="A495" s="662"/>
      <c r="B495" s="665"/>
      <c r="C495" s="743"/>
      <c r="D495" s="744"/>
      <c r="E495" s="744"/>
      <c r="F495" s="744"/>
      <c r="G495" s="744"/>
      <c r="H495" s="744"/>
      <c r="I495" s="744"/>
      <c r="J495" s="754"/>
      <c r="K495" s="744"/>
      <c r="L495" s="744"/>
      <c r="M495" s="631"/>
      <c r="N495" s="631"/>
      <c r="O495" s="744"/>
      <c r="P495" s="744"/>
      <c r="Q495" s="802"/>
      <c r="R495" s="70"/>
      <c r="S495" s="825"/>
      <c r="T495" s="193"/>
      <c r="U495" s="172"/>
      <c r="V495" s="164"/>
      <c r="W495" s="73"/>
      <c r="X495" s="28"/>
      <c r="Y495" s="29"/>
      <c r="Z495" s="29"/>
      <c r="AA495" s="29"/>
      <c r="AB495" s="30"/>
      <c r="AC495" s="28"/>
      <c r="AD495" s="28"/>
      <c r="AE495" s="31"/>
      <c r="AF495" s="634"/>
      <c r="AG495" s="2"/>
    </row>
    <row r="496" spans="1:33" ht="27" customHeight="1">
      <c r="A496" s="662"/>
      <c r="B496" s="665"/>
      <c r="C496" s="743"/>
      <c r="D496" s="744"/>
      <c r="E496" s="744"/>
      <c r="F496" s="744"/>
      <c r="G496" s="744"/>
      <c r="H496" s="744"/>
      <c r="I496" s="744"/>
      <c r="J496" s="754"/>
      <c r="K496" s="744"/>
      <c r="L496" s="744"/>
      <c r="M496" s="631"/>
      <c r="N496" s="631"/>
      <c r="O496" s="744"/>
      <c r="P496" s="744"/>
      <c r="Q496" s="802"/>
      <c r="R496" s="25"/>
      <c r="S496" s="818"/>
      <c r="T496" s="26"/>
      <c r="U496" s="33"/>
      <c r="V496" s="33"/>
      <c r="W496" s="27"/>
      <c r="X496" s="28"/>
      <c r="Y496" s="29"/>
      <c r="Z496" s="29"/>
      <c r="AA496" s="29"/>
      <c r="AB496" s="30"/>
      <c r="AC496" s="28"/>
      <c r="AD496" s="28"/>
      <c r="AE496" s="31"/>
      <c r="AF496" s="634"/>
      <c r="AG496" s="2"/>
    </row>
    <row r="497" spans="1:33" ht="27" customHeight="1">
      <c r="A497" s="663"/>
      <c r="B497" s="666"/>
      <c r="C497" s="745"/>
      <c r="D497" s="746"/>
      <c r="E497" s="746"/>
      <c r="F497" s="746"/>
      <c r="G497" s="746"/>
      <c r="H497" s="746"/>
      <c r="I497" s="746"/>
      <c r="J497" s="756"/>
      <c r="K497" s="746"/>
      <c r="L497" s="746"/>
      <c r="M497" s="632"/>
      <c r="N497" s="632"/>
      <c r="O497" s="746"/>
      <c r="P497" s="746"/>
      <c r="Q497" s="803"/>
      <c r="R497" s="38"/>
      <c r="S497" s="820"/>
      <c r="T497" s="39"/>
      <c r="U497" s="39"/>
      <c r="V497" s="39"/>
      <c r="W497" s="40"/>
      <c r="X497" s="41"/>
      <c r="Y497" s="42"/>
      <c r="Z497" s="42"/>
      <c r="AA497" s="42"/>
      <c r="AB497" s="43"/>
      <c r="AC497" s="41"/>
      <c r="AD497" s="41"/>
      <c r="AE497" s="44"/>
      <c r="AF497" s="635"/>
      <c r="AG497" s="2"/>
    </row>
    <row r="498" spans="1:33" ht="60.75" customHeight="1">
      <c r="A498" s="661" t="s">
        <v>716</v>
      </c>
      <c r="B498" s="664" t="s">
        <v>716</v>
      </c>
      <c r="C498" s="747" t="s">
        <v>46</v>
      </c>
      <c r="D498" s="748" t="s">
        <v>47</v>
      </c>
      <c r="E498" s="748" t="s">
        <v>59</v>
      </c>
      <c r="F498" s="748" t="s">
        <v>185</v>
      </c>
      <c r="G498" s="749" t="s">
        <v>50</v>
      </c>
      <c r="H498" s="748" t="s">
        <v>133</v>
      </c>
      <c r="I498" s="748" t="s">
        <v>61</v>
      </c>
      <c r="J498" s="766" t="s">
        <v>729</v>
      </c>
      <c r="K498" s="748" t="s">
        <v>730</v>
      </c>
      <c r="L498" s="748" t="s">
        <v>731</v>
      </c>
      <c r="M498" s="638">
        <v>250</v>
      </c>
      <c r="N498" s="638">
        <v>200</v>
      </c>
      <c r="O498" s="748" t="s">
        <v>732</v>
      </c>
      <c r="P498" s="748" t="s">
        <v>733</v>
      </c>
      <c r="Q498" s="804" t="s">
        <v>722</v>
      </c>
      <c r="R498" s="74" t="s">
        <v>321</v>
      </c>
      <c r="S498" s="826" t="s">
        <v>734</v>
      </c>
      <c r="T498" s="194" t="s">
        <v>70</v>
      </c>
      <c r="U498" s="172" t="s">
        <v>71</v>
      </c>
      <c r="V498" s="164" t="s">
        <v>72</v>
      </c>
      <c r="W498" s="195"/>
      <c r="X498" s="196"/>
      <c r="Y498" s="64"/>
      <c r="Z498" s="29"/>
      <c r="AA498" s="29"/>
      <c r="AB498" s="65">
        <f>+AA499</f>
        <v>425.6</v>
      </c>
      <c r="AC498" s="63"/>
      <c r="AD498" s="66"/>
      <c r="AE498" s="60"/>
      <c r="AF498" s="637"/>
      <c r="AG498" s="2"/>
    </row>
    <row r="499" spans="1:33" ht="18" customHeight="1">
      <c r="A499" s="662"/>
      <c r="B499" s="665"/>
      <c r="C499" s="743"/>
      <c r="D499" s="744"/>
      <c r="E499" s="744"/>
      <c r="F499" s="744"/>
      <c r="G499" s="744"/>
      <c r="H499" s="744"/>
      <c r="I499" s="744"/>
      <c r="J499" s="761"/>
      <c r="K499" s="744"/>
      <c r="L499" s="744"/>
      <c r="M499" s="631"/>
      <c r="N499" s="631"/>
      <c r="O499" s="744"/>
      <c r="P499" s="744"/>
      <c r="Q499" s="802"/>
      <c r="R499" s="25"/>
      <c r="S499" s="818" t="s">
        <v>735</v>
      </c>
      <c r="T499" s="26"/>
      <c r="U499" s="33"/>
      <c r="V499" s="33"/>
      <c r="W499" s="34">
        <v>1</v>
      </c>
      <c r="X499" s="197" t="s">
        <v>182</v>
      </c>
      <c r="Y499" s="29">
        <v>380</v>
      </c>
      <c r="Z499" s="29">
        <f>+W499*Y499</f>
        <v>380</v>
      </c>
      <c r="AA499" s="29">
        <f>+Z499*1.12</f>
        <v>425.6</v>
      </c>
      <c r="AB499" s="65"/>
      <c r="AC499" s="63"/>
      <c r="AD499" s="66" t="s">
        <v>75</v>
      </c>
      <c r="AE499" s="31"/>
      <c r="AF499" s="634"/>
      <c r="AG499" s="2"/>
    </row>
    <row r="500" spans="1:33" ht="18" customHeight="1">
      <c r="A500" s="662"/>
      <c r="B500" s="665"/>
      <c r="C500" s="743"/>
      <c r="D500" s="744"/>
      <c r="E500" s="744"/>
      <c r="F500" s="744"/>
      <c r="G500" s="744"/>
      <c r="H500" s="744"/>
      <c r="I500" s="744"/>
      <c r="J500" s="761"/>
      <c r="K500" s="744"/>
      <c r="L500" s="744"/>
      <c r="M500" s="631"/>
      <c r="N500" s="631"/>
      <c r="O500" s="744"/>
      <c r="P500" s="744"/>
      <c r="Q500" s="802"/>
      <c r="R500" s="32"/>
      <c r="S500" s="819"/>
      <c r="T500" s="33"/>
      <c r="U500" s="33"/>
      <c r="V500" s="33"/>
      <c r="W500" s="34"/>
      <c r="X500" s="35"/>
      <c r="Y500" s="36"/>
      <c r="Z500" s="36"/>
      <c r="AA500" s="36"/>
      <c r="AB500" s="30"/>
      <c r="AC500" s="28"/>
      <c r="AD500" s="31"/>
      <c r="AE500" s="31"/>
      <c r="AF500" s="634"/>
      <c r="AG500" s="2"/>
    </row>
    <row r="501" spans="1:33" ht="18" customHeight="1">
      <c r="A501" s="662"/>
      <c r="B501" s="665"/>
      <c r="C501" s="743"/>
      <c r="D501" s="744"/>
      <c r="E501" s="744"/>
      <c r="F501" s="744"/>
      <c r="G501" s="744"/>
      <c r="H501" s="744"/>
      <c r="I501" s="744"/>
      <c r="J501" s="761"/>
      <c r="K501" s="744"/>
      <c r="L501" s="744"/>
      <c r="M501" s="631"/>
      <c r="N501" s="631"/>
      <c r="O501" s="744"/>
      <c r="P501" s="744"/>
      <c r="Q501" s="802"/>
      <c r="R501" s="25"/>
      <c r="S501" s="818"/>
      <c r="T501" s="26"/>
      <c r="U501" s="26"/>
      <c r="V501" s="26"/>
      <c r="W501" s="27"/>
      <c r="X501" s="28"/>
      <c r="Y501" s="29"/>
      <c r="Z501" s="29"/>
      <c r="AA501" s="29"/>
      <c r="AB501" s="30"/>
      <c r="AC501" s="28"/>
      <c r="AD501" s="31"/>
      <c r="AE501" s="31"/>
      <c r="AF501" s="634"/>
      <c r="AG501" s="2"/>
    </row>
    <row r="502" spans="1:33" ht="18" customHeight="1">
      <c r="A502" s="662"/>
      <c r="B502" s="665"/>
      <c r="C502" s="743"/>
      <c r="D502" s="744"/>
      <c r="E502" s="744"/>
      <c r="F502" s="744"/>
      <c r="G502" s="744"/>
      <c r="H502" s="744"/>
      <c r="I502" s="744"/>
      <c r="J502" s="761"/>
      <c r="K502" s="744"/>
      <c r="L502" s="744"/>
      <c r="M502" s="631"/>
      <c r="N502" s="631"/>
      <c r="O502" s="744"/>
      <c r="P502" s="744"/>
      <c r="Q502" s="802"/>
      <c r="R502" s="38"/>
      <c r="S502" s="820"/>
      <c r="T502" s="39"/>
      <c r="U502" s="198"/>
      <c r="V502" s="198"/>
      <c r="W502" s="199"/>
      <c r="X502" s="41"/>
      <c r="Y502" s="42"/>
      <c r="Z502" s="42"/>
      <c r="AA502" s="42"/>
      <c r="AB502" s="65"/>
      <c r="AC502" s="63"/>
      <c r="AD502" s="66"/>
      <c r="AE502" s="66"/>
      <c r="AF502" s="634"/>
      <c r="AG502" s="2"/>
    </row>
    <row r="503" spans="1:33" ht="26.25" customHeight="1">
      <c r="A503" s="662"/>
      <c r="B503" s="665"/>
      <c r="C503" s="747" t="s">
        <v>46</v>
      </c>
      <c r="D503" s="748" t="s">
        <v>47</v>
      </c>
      <c r="E503" s="748" t="s">
        <v>59</v>
      </c>
      <c r="F503" s="748" t="s">
        <v>132</v>
      </c>
      <c r="G503" s="749" t="s">
        <v>50</v>
      </c>
      <c r="H503" s="748" t="s">
        <v>51</v>
      </c>
      <c r="I503" s="748" t="s">
        <v>61</v>
      </c>
      <c r="J503" s="766" t="s">
        <v>736</v>
      </c>
      <c r="K503" s="748" t="s">
        <v>737</v>
      </c>
      <c r="L503" s="748" t="s">
        <v>738</v>
      </c>
      <c r="M503" s="638">
        <v>181</v>
      </c>
      <c r="N503" s="638">
        <v>160</v>
      </c>
      <c r="O503" s="748" t="s">
        <v>739</v>
      </c>
      <c r="P503" s="748" t="s">
        <v>740</v>
      </c>
      <c r="Q503" s="804" t="s">
        <v>722</v>
      </c>
      <c r="R503" s="37" t="s">
        <v>264</v>
      </c>
      <c r="S503" s="821" t="s">
        <v>197</v>
      </c>
      <c r="T503" s="47" t="s">
        <v>70</v>
      </c>
      <c r="U503" s="67" t="s">
        <v>71</v>
      </c>
      <c r="V503" s="68" t="s">
        <v>72</v>
      </c>
      <c r="W503" s="34"/>
      <c r="X503" s="35"/>
      <c r="Y503" s="36"/>
      <c r="Z503" s="36"/>
      <c r="AA503" s="36"/>
      <c r="AB503" s="57">
        <f>+AA504</f>
        <v>65.979200000000006</v>
      </c>
      <c r="AC503" s="55"/>
      <c r="AD503" s="58"/>
      <c r="AE503" s="58"/>
      <c r="AF503" s="637"/>
      <c r="AG503" s="2"/>
    </row>
    <row r="504" spans="1:33" ht="26.25" customHeight="1">
      <c r="A504" s="662"/>
      <c r="B504" s="665"/>
      <c r="C504" s="743"/>
      <c r="D504" s="744"/>
      <c r="E504" s="744"/>
      <c r="F504" s="744"/>
      <c r="G504" s="744"/>
      <c r="H504" s="744"/>
      <c r="I504" s="744"/>
      <c r="J504" s="761"/>
      <c r="K504" s="744"/>
      <c r="L504" s="744"/>
      <c r="M504" s="631"/>
      <c r="N504" s="631"/>
      <c r="O504" s="744"/>
      <c r="P504" s="744"/>
      <c r="Q504" s="802"/>
      <c r="R504" s="25"/>
      <c r="S504" s="818" t="s">
        <v>741</v>
      </c>
      <c r="T504" s="26"/>
      <c r="U504" s="26"/>
      <c r="V504" s="26"/>
      <c r="W504" s="27">
        <v>1</v>
      </c>
      <c r="X504" s="28" t="s">
        <v>74</v>
      </c>
      <c r="Y504" s="29">
        <v>58.91</v>
      </c>
      <c r="Z504" s="29">
        <f>+W504*Y504</f>
        <v>58.91</v>
      </c>
      <c r="AA504" s="29">
        <f>+Z504*1.12</f>
        <v>65.979200000000006</v>
      </c>
      <c r="AB504" s="30"/>
      <c r="AC504" s="28"/>
      <c r="AD504" s="31" t="s">
        <v>75</v>
      </c>
      <c r="AE504" s="31"/>
      <c r="AF504" s="634"/>
      <c r="AG504" s="2"/>
    </row>
    <row r="505" spans="1:33" ht="26.25" customHeight="1">
      <c r="A505" s="662"/>
      <c r="B505" s="665"/>
      <c r="C505" s="743"/>
      <c r="D505" s="744"/>
      <c r="E505" s="744"/>
      <c r="F505" s="744"/>
      <c r="G505" s="744"/>
      <c r="H505" s="744"/>
      <c r="I505" s="744"/>
      <c r="J505" s="761"/>
      <c r="K505" s="744"/>
      <c r="L505" s="744"/>
      <c r="M505" s="631"/>
      <c r="N505" s="631"/>
      <c r="O505" s="744"/>
      <c r="P505" s="744"/>
      <c r="Q505" s="802"/>
      <c r="R505" s="25"/>
      <c r="S505" s="818"/>
      <c r="T505" s="26"/>
      <c r="U505" s="26"/>
      <c r="V505" s="26"/>
      <c r="W505" s="27"/>
      <c r="X505" s="28"/>
      <c r="Y505" s="29"/>
      <c r="Z505" s="29"/>
      <c r="AA505" s="29"/>
      <c r="AB505" s="30"/>
      <c r="AC505" s="28"/>
      <c r="AD505" s="31"/>
      <c r="AE505" s="31"/>
      <c r="AF505" s="634"/>
      <c r="AG505" s="2"/>
    </row>
    <row r="506" spans="1:33" ht="26.25" customHeight="1">
      <c r="A506" s="662"/>
      <c r="B506" s="665"/>
      <c r="C506" s="743"/>
      <c r="D506" s="744"/>
      <c r="E506" s="744"/>
      <c r="F506" s="744"/>
      <c r="G506" s="744"/>
      <c r="H506" s="744"/>
      <c r="I506" s="744"/>
      <c r="J506" s="761"/>
      <c r="K506" s="744"/>
      <c r="L506" s="744"/>
      <c r="M506" s="631"/>
      <c r="N506" s="631"/>
      <c r="O506" s="744"/>
      <c r="P506" s="744"/>
      <c r="Q506" s="802"/>
      <c r="R506" s="25"/>
      <c r="S506" s="818"/>
      <c r="T506" s="26"/>
      <c r="U506" s="26"/>
      <c r="V506" s="26"/>
      <c r="W506" s="27"/>
      <c r="X506" s="28"/>
      <c r="Y506" s="29"/>
      <c r="Z506" s="29"/>
      <c r="AA506" s="29"/>
      <c r="AB506" s="30"/>
      <c r="AC506" s="28"/>
      <c r="AD506" s="31"/>
      <c r="AE506" s="31"/>
      <c r="AF506" s="634"/>
      <c r="AG506" s="2"/>
    </row>
    <row r="507" spans="1:33" ht="26.25" customHeight="1">
      <c r="A507" s="662"/>
      <c r="B507" s="665"/>
      <c r="C507" s="745"/>
      <c r="D507" s="746"/>
      <c r="E507" s="746"/>
      <c r="F507" s="746"/>
      <c r="G507" s="746"/>
      <c r="H507" s="746"/>
      <c r="I507" s="746"/>
      <c r="J507" s="763"/>
      <c r="K507" s="746"/>
      <c r="L507" s="746"/>
      <c r="M507" s="632"/>
      <c r="N507" s="632"/>
      <c r="O507" s="746"/>
      <c r="P507" s="746"/>
      <c r="Q507" s="803"/>
      <c r="R507" s="38"/>
      <c r="S507" s="820"/>
      <c r="T507" s="39"/>
      <c r="U507" s="39"/>
      <c r="V507" s="39"/>
      <c r="W507" s="40"/>
      <c r="X507" s="41"/>
      <c r="Y507" s="42"/>
      <c r="Z507" s="42"/>
      <c r="AA507" s="42"/>
      <c r="AB507" s="43"/>
      <c r="AC507" s="41"/>
      <c r="AD507" s="44"/>
      <c r="AE507" s="44"/>
      <c r="AF507" s="635"/>
      <c r="AG507" s="2"/>
    </row>
    <row r="508" spans="1:33" ht="25.5" customHeight="1">
      <c r="A508" s="662"/>
      <c r="B508" s="665"/>
      <c r="C508" s="747" t="s">
        <v>46</v>
      </c>
      <c r="D508" s="748" t="s">
        <v>47</v>
      </c>
      <c r="E508" s="748" t="s">
        <v>48</v>
      </c>
      <c r="F508" s="748" t="s">
        <v>371</v>
      </c>
      <c r="G508" s="749" t="s">
        <v>50</v>
      </c>
      <c r="H508" s="748" t="s">
        <v>51</v>
      </c>
      <c r="I508" s="748" t="s">
        <v>61</v>
      </c>
      <c r="J508" s="766" t="s">
        <v>742</v>
      </c>
      <c r="K508" s="748" t="s">
        <v>743</v>
      </c>
      <c r="L508" s="748" t="s">
        <v>744</v>
      </c>
      <c r="M508" s="638">
        <v>74</v>
      </c>
      <c r="N508" s="638">
        <v>50</v>
      </c>
      <c r="O508" s="748" t="s">
        <v>745</v>
      </c>
      <c r="P508" s="748" t="s">
        <v>746</v>
      </c>
      <c r="Q508" s="804" t="s">
        <v>747</v>
      </c>
      <c r="R508" s="37" t="s">
        <v>264</v>
      </c>
      <c r="S508" s="822" t="s">
        <v>197</v>
      </c>
      <c r="T508" s="47" t="s">
        <v>70</v>
      </c>
      <c r="U508" s="67" t="s">
        <v>71</v>
      </c>
      <c r="V508" s="68" t="s">
        <v>72</v>
      </c>
      <c r="W508" s="54"/>
      <c r="X508" s="55"/>
      <c r="Y508" s="56"/>
      <c r="Z508" s="36"/>
      <c r="AA508" s="36"/>
      <c r="AB508" s="57">
        <f>+AA509</f>
        <v>65.979200000000006</v>
      </c>
      <c r="AC508" s="55"/>
      <c r="AD508" s="58"/>
      <c r="AE508" s="58"/>
      <c r="AF508" s="637"/>
      <c r="AG508" s="2"/>
    </row>
    <row r="509" spans="1:33" ht="25.5" customHeight="1">
      <c r="A509" s="662"/>
      <c r="B509" s="665"/>
      <c r="C509" s="743"/>
      <c r="D509" s="744"/>
      <c r="E509" s="744"/>
      <c r="F509" s="744"/>
      <c r="G509" s="744"/>
      <c r="H509" s="744"/>
      <c r="I509" s="744"/>
      <c r="J509" s="761"/>
      <c r="K509" s="744"/>
      <c r="L509" s="744"/>
      <c r="M509" s="631"/>
      <c r="N509" s="631"/>
      <c r="O509" s="744"/>
      <c r="P509" s="744"/>
      <c r="Q509" s="802"/>
      <c r="R509" s="25"/>
      <c r="S509" s="818" t="s">
        <v>748</v>
      </c>
      <c r="T509" s="26"/>
      <c r="U509" s="26"/>
      <c r="V509" s="26"/>
      <c r="W509" s="27">
        <v>1</v>
      </c>
      <c r="X509" s="28" t="s">
        <v>74</v>
      </c>
      <c r="Y509" s="29">
        <v>58.91</v>
      </c>
      <c r="Z509" s="29">
        <f>+W509*Y509</f>
        <v>58.91</v>
      </c>
      <c r="AA509" s="29">
        <f>+Z509*1.12</f>
        <v>65.979200000000006</v>
      </c>
      <c r="AB509" s="30"/>
      <c r="AC509" s="28"/>
      <c r="AD509" s="31" t="s">
        <v>75</v>
      </c>
      <c r="AE509" s="31"/>
      <c r="AF509" s="634"/>
      <c r="AG509" s="2"/>
    </row>
    <row r="510" spans="1:33" ht="25.5" customHeight="1">
      <c r="A510" s="662"/>
      <c r="B510" s="665"/>
      <c r="C510" s="743"/>
      <c r="D510" s="744"/>
      <c r="E510" s="744"/>
      <c r="F510" s="744"/>
      <c r="G510" s="744"/>
      <c r="H510" s="744"/>
      <c r="I510" s="744"/>
      <c r="J510" s="761"/>
      <c r="K510" s="744"/>
      <c r="L510" s="744"/>
      <c r="M510" s="631"/>
      <c r="N510" s="631"/>
      <c r="O510" s="744"/>
      <c r="P510" s="744"/>
      <c r="Q510" s="802"/>
      <c r="R510" s="70" t="s">
        <v>196</v>
      </c>
      <c r="S510" s="825" t="s">
        <v>197</v>
      </c>
      <c r="T510" s="200" t="s">
        <v>70</v>
      </c>
      <c r="U510" s="26"/>
      <c r="V510" s="26"/>
      <c r="W510" s="27"/>
      <c r="X510" s="28"/>
      <c r="Y510" s="29"/>
      <c r="Z510" s="29"/>
      <c r="AA510" s="29"/>
      <c r="AB510" s="30">
        <f>+SUM(AA511:AA512)</f>
        <v>2026.9552000000001</v>
      </c>
      <c r="AC510" s="28"/>
      <c r="AD510" s="31"/>
      <c r="AE510" s="31"/>
      <c r="AF510" s="634"/>
      <c r="AG510" s="2"/>
    </row>
    <row r="511" spans="1:33" ht="25.5" customHeight="1">
      <c r="A511" s="663"/>
      <c r="B511" s="666"/>
      <c r="C511" s="743"/>
      <c r="D511" s="744"/>
      <c r="E511" s="744"/>
      <c r="F511" s="744"/>
      <c r="G511" s="744"/>
      <c r="H511" s="744"/>
      <c r="I511" s="744"/>
      <c r="J511" s="761"/>
      <c r="K511" s="744"/>
      <c r="L511" s="744"/>
      <c r="M511" s="631"/>
      <c r="N511" s="631"/>
      <c r="O511" s="744"/>
      <c r="P511" s="744"/>
      <c r="Q511" s="802"/>
      <c r="R511" s="25"/>
      <c r="S511" s="818" t="s">
        <v>749</v>
      </c>
      <c r="T511" s="26"/>
      <c r="U511" s="26"/>
      <c r="V511" s="26"/>
      <c r="W511" s="27">
        <v>1</v>
      </c>
      <c r="X511" s="28" t="s">
        <v>74</v>
      </c>
      <c r="Y511" s="29">
        <v>693.71</v>
      </c>
      <c r="Z511" s="29">
        <f>+W511*Y511</f>
        <v>693.71</v>
      </c>
      <c r="AA511" s="29">
        <f>+Z511*1.12</f>
        <v>776.9552000000001</v>
      </c>
      <c r="AB511" s="30"/>
      <c r="AC511" s="28"/>
      <c r="AD511" s="31"/>
      <c r="AE511" s="31" t="s">
        <v>75</v>
      </c>
      <c r="AF511" s="634"/>
      <c r="AG511" s="2"/>
    </row>
    <row r="512" spans="1:33" ht="25.5" customHeight="1">
      <c r="A512" s="661" t="s">
        <v>716</v>
      </c>
      <c r="B512" s="664" t="s">
        <v>716</v>
      </c>
      <c r="C512" s="745"/>
      <c r="D512" s="746"/>
      <c r="E512" s="746"/>
      <c r="F512" s="746"/>
      <c r="G512" s="746"/>
      <c r="H512" s="746"/>
      <c r="I512" s="746"/>
      <c r="J512" s="763"/>
      <c r="K512" s="746"/>
      <c r="L512" s="746"/>
      <c r="M512" s="632"/>
      <c r="N512" s="632"/>
      <c r="O512" s="746"/>
      <c r="P512" s="746"/>
      <c r="Q512" s="803"/>
      <c r="R512" s="38"/>
      <c r="S512" s="846" t="s">
        <v>199</v>
      </c>
      <c r="T512" s="201"/>
      <c r="U512" s="201"/>
      <c r="V512" s="201"/>
      <c r="W512" s="202">
        <v>1</v>
      </c>
      <c r="X512" s="203" t="s">
        <v>74</v>
      </c>
      <c r="Y512" s="204">
        <v>1250</v>
      </c>
      <c r="Z512" s="205">
        <f t="shared" ref="Z512:AA512" si="30">+Y512</f>
        <v>1250</v>
      </c>
      <c r="AA512" s="205">
        <f t="shared" si="30"/>
        <v>1250</v>
      </c>
      <c r="AB512" s="43"/>
      <c r="AC512" s="41"/>
      <c r="AD512" s="44"/>
      <c r="AE512" s="44" t="s">
        <v>75</v>
      </c>
      <c r="AF512" s="635"/>
      <c r="AG512" s="2"/>
    </row>
    <row r="513" spans="1:33" ht="33.75" customHeight="1">
      <c r="A513" s="662"/>
      <c r="B513" s="665"/>
      <c r="C513" s="747" t="s">
        <v>46</v>
      </c>
      <c r="D513" s="748" t="s">
        <v>47</v>
      </c>
      <c r="E513" s="748" t="s">
        <v>59</v>
      </c>
      <c r="F513" s="748" t="s">
        <v>60</v>
      </c>
      <c r="G513" s="749" t="s">
        <v>50</v>
      </c>
      <c r="H513" s="748" t="s">
        <v>51</v>
      </c>
      <c r="I513" s="748" t="s">
        <v>61</v>
      </c>
      <c r="J513" s="766" t="s">
        <v>750</v>
      </c>
      <c r="K513" s="748" t="s">
        <v>751</v>
      </c>
      <c r="L513" s="748" t="s">
        <v>752</v>
      </c>
      <c r="M513" s="638">
        <v>600</v>
      </c>
      <c r="N513" s="638">
        <v>500</v>
      </c>
      <c r="O513" s="748" t="s">
        <v>753</v>
      </c>
      <c r="P513" s="748" t="s">
        <v>754</v>
      </c>
      <c r="Q513" s="804" t="s">
        <v>755</v>
      </c>
      <c r="R513" s="59"/>
      <c r="S513" s="822"/>
      <c r="T513" s="53"/>
      <c r="U513" s="67"/>
      <c r="V513" s="68"/>
      <c r="W513" s="54"/>
      <c r="X513" s="55"/>
      <c r="Y513" s="56"/>
      <c r="Z513" s="56"/>
      <c r="AA513" s="56"/>
      <c r="AB513" s="57"/>
      <c r="AC513" s="55"/>
      <c r="AD513" s="58"/>
      <c r="AE513" s="58"/>
      <c r="AF513" s="637"/>
      <c r="AG513" s="2"/>
    </row>
    <row r="514" spans="1:33" ht="18" customHeight="1">
      <c r="A514" s="662"/>
      <c r="B514" s="665"/>
      <c r="C514" s="743"/>
      <c r="D514" s="744"/>
      <c r="E514" s="744"/>
      <c r="F514" s="744"/>
      <c r="G514" s="744"/>
      <c r="H514" s="744"/>
      <c r="I514" s="744"/>
      <c r="J514" s="761"/>
      <c r="K514" s="744"/>
      <c r="L514" s="744"/>
      <c r="M514" s="631"/>
      <c r="N514" s="631"/>
      <c r="O514" s="744"/>
      <c r="P514" s="744"/>
      <c r="Q514" s="802"/>
      <c r="R514" s="25"/>
      <c r="S514" s="818"/>
      <c r="T514" s="26"/>
      <c r="U514" s="26"/>
      <c r="V514" s="26"/>
      <c r="W514" s="27"/>
      <c r="X514" s="28"/>
      <c r="Y514" s="29"/>
      <c r="Z514" s="29"/>
      <c r="AA514" s="29"/>
      <c r="AB514" s="30"/>
      <c r="AC514" s="28"/>
      <c r="AD514" s="31"/>
      <c r="AE514" s="31"/>
      <c r="AF514" s="634"/>
      <c r="AG514" s="2"/>
    </row>
    <row r="515" spans="1:33" ht="18" customHeight="1">
      <c r="A515" s="662"/>
      <c r="B515" s="665"/>
      <c r="C515" s="743"/>
      <c r="D515" s="744"/>
      <c r="E515" s="744"/>
      <c r="F515" s="744"/>
      <c r="G515" s="744"/>
      <c r="H515" s="744"/>
      <c r="I515" s="744"/>
      <c r="J515" s="761"/>
      <c r="K515" s="744"/>
      <c r="L515" s="744"/>
      <c r="M515" s="631"/>
      <c r="N515" s="631"/>
      <c r="O515" s="744"/>
      <c r="P515" s="744"/>
      <c r="Q515" s="802"/>
      <c r="R515" s="32"/>
      <c r="S515" s="819"/>
      <c r="T515" s="33"/>
      <c r="U515" s="33"/>
      <c r="V515" s="33"/>
      <c r="W515" s="34"/>
      <c r="X515" s="35"/>
      <c r="Y515" s="36"/>
      <c r="Z515" s="29"/>
      <c r="AA515" s="29"/>
      <c r="AB515" s="30"/>
      <c r="AC515" s="28"/>
      <c r="AD515" s="31"/>
      <c r="AE515" s="31"/>
      <c r="AF515" s="634"/>
      <c r="AG515" s="2"/>
    </row>
    <row r="516" spans="1:33" ht="18" customHeight="1">
      <c r="A516" s="662"/>
      <c r="B516" s="665"/>
      <c r="C516" s="743"/>
      <c r="D516" s="744"/>
      <c r="E516" s="744"/>
      <c r="F516" s="744"/>
      <c r="G516" s="744"/>
      <c r="H516" s="744"/>
      <c r="I516" s="744"/>
      <c r="J516" s="761"/>
      <c r="K516" s="744"/>
      <c r="L516" s="744"/>
      <c r="M516" s="631"/>
      <c r="N516" s="631"/>
      <c r="O516" s="744"/>
      <c r="P516" s="744"/>
      <c r="Q516" s="802"/>
      <c r="R516" s="37"/>
      <c r="S516" s="819"/>
      <c r="T516" s="33"/>
      <c r="U516" s="33"/>
      <c r="V516" s="33"/>
      <c r="W516" s="34"/>
      <c r="X516" s="35"/>
      <c r="Y516" s="36"/>
      <c r="Z516" s="29"/>
      <c r="AA516" s="29"/>
      <c r="AB516" s="30"/>
      <c r="AC516" s="28"/>
      <c r="AD516" s="31"/>
      <c r="AE516" s="31"/>
      <c r="AF516" s="634"/>
      <c r="AG516" s="2"/>
    </row>
    <row r="517" spans="1:33" ht="18" customHeight="1">
      <c r="A517" s="662"/>
      <c r="B517" s="665"/>
      <c r="C517" s="743"/>
      <c r="D517" s="744"/>
      <c r="E517" s="744"/>
      <c r="F517" s="744"/>
      <c r="G517" s="744"/>
      <c r="H517" s="744"/>
      <c r="I517" s="744"/>
      <c r="J517" s="761"/>
      <c r="K517" s="744"/>
      <c r="L517" s="744"/>
      <c r="M517" s="631"/>
      <c r="N517" s="631"/>
      <c r="O517" s="744"/>
      <c r="P517" s="744"/>
      <c r="Q517" s="802"/>
      <c r="R517" s="37"/>
      <c r="S517" s="819"/>
      <c r="T517" s="76"/>
      <c r="U517" s="45"/>
      <c r="V517" s="45"/>
      <c r="W517" s="34"/>
      <c r="X517" s="35"/>
      <c r="Y517" s="36"/>
      <c r="Z517" s="29"/>
      <c r="AA517" s="29"/>
      <c r="AB517" s="65"/>
      <c r="AC517" s="63"/>
      <c r="AD517" s="66"/>
      <c r="AE517" s="66"/>
      <c r="AF517" s="634"/>
      <c r="AG517" s="2"/>
    </row>
    <row r="518" spans="1:33" ht="27.75" customHeight="1">
      <c r="A518" s="662"/>
      <c r="B518" s="665"/>
      <c r="C518" s="743"/>
      <c r="D518" s="744"/>
      <c r="E518" s="744"/>
      <c r="F518" s="744"/>
      <c r="G518" s="744"/>
      <c r="H518" s="744"/>
      <c r="I518" s="744"/>
      <c r="J518" s="761"/>
      <c r="K518" s="744"/>
      <c r="L518" s="744"/>
      <c r="M518" s="631"/>
      <c r="N518" s="631"/>
      <c r="O518" s="744"/>
      <c r="P518" s="744"/>
      <c r="Q518" s="802"/>
      <c r="R518" s="37" t="s">
        <v>264</v>
      </c>
      <c r="S518" s="821" t="s">
        <v>197</v>
      </c>
      <c r="T518" s="881" t="s">
        <v>70</v>
      </c>
      <c r="U518" s="172" t="s">
        <v>71</v>
      </c>
      <c r="V518" s="164" t="s">
        <v>72</v>
      </c>
      <c r="W518" s="128"/>
      <c r="X518" s="35"/>
      <c r="Y518" s="36"/>
      <c r="Z518" s="29"/>
      <c r="AA518" s="29"/>
      <c r="AB518" s="65">
        <f>+AA519</f>
        <v>65.979200000000006</v>
      </c>
      <c r="AC518" s="63"/>
      <c r="AD518" s="66"/>
      <c r="AE518" s="66"/>
      <c r="AF518" s="634"/>
      <c r="AG518" s="2"/>
    </row>
    <row r="519" spans="1:33" ht="18" customHeight="1">
      <c r="A519" s="662"/>
      <c r="B519" s="665"/>
      <c r="C519" s="745"/>
      <c r="D519" s="746"/>
      <c r="E519" s="746"/>
      <c r="F519" s="746"/>
      <c r="G519" s="746"/>
      <c r="H519" s="746"/>
      <c r="I519" s="746"/>
      <c r="J519" s="763"/>
      <c r="K519" s="746"/>
      <c r="L519" s="746"/>
      <c r="M519" s="632"/>
      <c r="N519" s="632"/>
      <c r="O519" s="746"/>
      <c r="P519" s="746"/>
      <c r="Q519" s="803"/>
      <c r="R519" s="206"/>
      <c r="S519" s="847" t="s">
        <v>756</v>
      </c>
      <c r="T519" s="198"/>
      <c r="U519" s="198"/>
      <c r="V519" s="198"/>
      <c r="W519" s="199">
        <v>1</v>
      </c>
      <c r="X519" s="207" t="s">
        <v>74</v>
      </c>
      <c r="Y519" s="208">
        <v>58.91</v>
      </c>
      <c r="Z519" s="42">
        <f>+W519*Y519</f>
        <v>58.91</v>
      </c>
      <c r="AA519" s="42">
        <f>+Z519*1.12</f>
        <v>65.979200000000006</v>
      </c>
      <c r="AB519" s="43"/>
      <c r="AC519" s="41"/>
      <c r="AD519" s="44" t="s">
        <v>75</v>
      </c>
      <c r="AE519" s="44"/>
      <c r="AF519" s="635"/>
      <c r="AG519" s="2"/>
    </row>
    <row r="520" spans="1:33" ht="28.5" customHeight="1">
      <c r="A520" s="662"/>
      <c r="B520" s="665"/>
      <c r="C520" s="773" t="s">
        <v>46</v>
      </c>
      <c r="D520" s="750" t="s">
        <v>47</v>
      </c>
      <c r="E520" s="750" t="s">
        <v>48</v>
      </c>
      <c r="F520" s="750" t="s">
        <v>371</v>
      </c>
      <c r="G520" s="768" t="s">
        <v>50</v>
      </c>
      <c r="H520" s="750" t="s">
        <v>51</v>
      </c>
      <c r="I520" s="750" t="s">
        <v>61</v>
      </c>
      <c r="J520" s="752" t="s">
        <v>757</v>
      </c>
      <c r="K520" s="750" t="s">
        <v>758</v>
      </c>
      <c r="L520" s="750" t="s">
        <v>759</v>
      </c>
      <c r="M520" s="698">
        <v>0</v>
      </c>
      <c r="N520" s="698">
        <v>0</v>
      </c>
      <c r="O520" s="750" t="s">
        <v>760</v>
      </c>
      <c r="P520" s="750" t="s">
        <v>761</v>
      </c>
      <c r="Q520" s="805" t="s">
        <v>762</v>
      </c>
      <c r="R520" s="37"/>
      <c r="S520" s="821"/>
      <c r="T520" s="46"/>
      <c r="U520" s="46"/>
      <c r="V520" s="46"/>
      <c r="W520" s="34"/>
      <c r="X520" s="35"/>
      <c r="Y520" s="36"/>
      <c r="Z520" s="36"/>
      <c r="AA520" s="36"/>
      <c r="AB520" s="50"/>
      <c r="AC520" s="35"/>
      <c r="AD520" s="35"/>
      <c r="AE520" s="35"/>
      <c r="AF520" s="992" t="s">
        <v>763</v>
      </c>
      <c r="AG520" s="2"/>
    </row>
    <row r="521" spans="1:33" ht="28.5" customHeight="1">
      <c r="A521" s="662"/>
      <c r="B521" s="665"/>
      <c r="C521" s="743"/>
      <c r="D521" s="744"/>
      <c r="E521" s="744"/>
      <c r="F521" s="744"/>
      <c r="G521" s="744"/>
      <c r="H521" s="744"/>
      <c r="I521" s="744"/>
      <c r="J521" s="754"/>
      <c r="K521" s="744"/>
      <c r="L521" s="744"/>
      <c r="M521" s="631"/>
      <c r="N521" s="631"/>
      <c r="O521" s="744"/>
      <c r="P521" s="744"/>
      <c r="Q521" s="802"/>
      <c r="R521" s="25"/>
      <c r="S521" s="818"/>
      <c r="T521" s="26"/>
      <c r="U521" s="26"/>
      <c r="V521" s="26"/>
      <c r="W521" s="27"/>
      <c r="X521" s="28"/>
      <c r="Y521" s="29"/>
      <c r="Z521" s="29"/>
      <c r="AA521" s="29"/>
      <c r="AB521" s="30"/>
      <c r="AC521" s="28"/>
      <c r="AD521" s="28"/>
      <c r="AE521" s="28"/>
      <c r="AF521" s="993"/>
      <c r="AG521" s="2"/>
    </row>
    <row r="522" spans="1:33" ht="28.5" customHeight="1">
      <c r="A522" s="662"/>
      <c r="B522" s="665"/>
      <c r="C522" s="743"/>
      <c r="D522" s="744"/>
      <c r="E522" s="744"/>
      <c r="F522" s="744"/>
      <c r="G522" s="744"/>
      <c r="H522" s="744"/>
      <c r="I522" s="744"/>
      <c r="J522" s="754"/>
      <c r="K522" s="744"/>
      <c r="L522" s="744"/>
      <c r="M522" s="631"/>
      <c r="N522" s="631"/>
      <c r="O522" s="744"/>
      <c r="P522" s="744"/>
      <c r="Q522" s="802"/>
      <c r="R522" s="25"/>
      <c r="S522" s="818"/>
      <c r="T522" s="26"/>
      <c r="U522" s="26"/>
      <c r="V522" s="26"/>
      <c r="W522" s="27"/>
      <c r="X522" s="28"/>
      <c r="Y522" s="29"/>
      <c r="Z522" s="29"/>
      <c r="AA522" s="29"/>
      <c r="AB522" s="30"/>
      <c r="AC522" s="28"/>
      <c r="AD522" s="28"/>
      <c r="AE522" s="31"/>
      <c r="AF522" s="993"/>
      <c r="AG522" s="2"/>
    </row>
    <row r="523" spans="1:33" ht="28.5" customHeight="1">
      <c r="A523" s="662"/>
      <c r="B523" s="665"/>
      <c r="C523" s="743"/>
      <c r="D523" s="744"/>
      <c r="E523" s="744"/>
      <c r="F523" s="744"/>
      <c r="G523" s="744"/>
      <c r="H523" s="744"/>
      <c r="I523" s="744"/>
      <c r="J523" s="754"/>
      <c r="K523" s="744"/>
      <c r="L523" s="744"/>
      <c r="M523" s="631"/>
      <c r="N523" s="631"/>
      <c r="O523" s="744"/>
      <c r="P523" s="744"/>
      <c r="Q523" s="802"/>
      <c r="R523" s="25"/>
      <c r="S523" s="818"/>
      <c r="T523" s="26"/>
      <c r="U523" s="26"/>
      <c r="V523" s="26"/>
      <c r="W523" s="27"/>
      <c r="X523" s="28"/>
      <c r="Y523" s="29"/>
      <c r="Z523" s="29"/>
      <c r="AA523" s="29"/>
      <c r="AB523" s="30"/>
      <c r="AC523" s="28"/>
      <c r="AD523" s="28"/>
      <c r="AE523" s="31"/>
      <c r="AF523" s="993"/>
      <c r="AG523" s="2"/>
    </row>
    <row r="524" spans="1:33" ht="28.5" customHeight="1">
      <c r="A524" s="662"/>
      <c r="B524" s="665"/>
      <c r="C524" s="745"/>
      <c r="D524" s="746"/>
      <c r="E524" s="746"/>
      <c r="F524" s="746"/>
      <c r="G524" s="746"/>
      <c r="H524" s="746"/>
      <c r="I524" s="746"/>
      <c r="J524" s="756"/>
      <c r="K524" s="746"/>
      <c r="L524" s="746"/>
      <c r="M524" s="632"/>
      <c r="N524" s="632"/>
      <c r="O524" s="746"/>
      <c r="P524" s="746"/>
      <c r="Q524" s="803"/>
      <c r="R524" s="38"/>
      <c r="S524" s="820"/>
      <c r="T524" s="39"/>
      <c r="U524" s="39"/>
      <c r="V524" s="39"/>
      <c r="W524" s="40"/>
      <c r="X524" s="41"/>
      <c r="Y524" s="42"/>
      <c r="Z524" s="42"/>
      <c r="AA524" s="42"/>
      <c r="AB524" s="43"/>
      <c r="AC524" s="41"/>
      <c r="AD524" s="41"/>
      <c r="AE524" s="44"/>
      <c r="AF524" s="994"/>
      <c r="AG524" s="2"/>
    </row>
    <row r="525" spans="1:33" ht="48" customHeight="1">
      <c r="A525" s="662"/>
      <c r="B525" s="665"/>
      <c r="C525" s="747" t="s">
        <v>764</v>
      </c>
      <c r="D525" s="748" t="s">
        <v>47</v>
      </c>
      <c r="E525" s="748" t="s">
        <v>48</v>
      </c>
      <c r="F525" s="748" t="s">
        <v>371</v>
      </c>
      <c r="G525" s="749" t="s">
        <v>50</v>
      </c>
      <c r="H525" s="748" t="s">
        <v>51</v>
      </c>
      <c r="I525" s="748" t="s">
        <v>61</v>
      </c>
      <c r="J525" s="770" t="s">
        <v>765</v>
      </c>
      <c r="K525" s="748" t="s">
        <v>766</v>
      </c>
      <c r="L525" s="748"/>
      <c r="M525" s="638">
        <v>0</v>
      </c>
      <c r="N525" s="638">
        <v>0</v>
      </c>
      <c r="O525" s="748"/>
      <c r="P525" s="748"/>
      <c r="Q525" s="804"/>
      <c r="R525" s="59"/>
      <c r="S525" s="823"/>
      <c r="T525" s="49"/>
      <c r="U525" s="49"/>
      <c r="V525" s="49"/>
      <c r="W525" s="34"/>
      <c r="X525" s="35"/>
      <c r="Y525" s="36"/>
      <c r="Z525" s="36"/>
      <c r="AA525" s="36"/>
      <c r="AB525" s="50"/>
      <c r="AC525" s="35"/>
      <c r="AD525" s="60"/>
      <c r="AE525" s="60"/>
      <c r="AF525" s="995" t="s">
        <v>767</v>
      </c>
      <c r="AG525" s="2"/>
    </row>
    <row r="526" spans="1:33" ht="48" customHeight="1">
      <c r="A526" s="662"/>
      <c r="B526" s="665"/>
      <c r="C526" s="743"/>
      <c r="D526" s="744"/>
      <c r="E526" s="744"/>
      <c r="F526" s="744"/>
      <c r="G526" s="744"/>
      <c r="H526" s="744"/>
      <c r="I526" s="744"/>
      <c r="J526" s="771"/>
      <c r="K526" s="744"/>
      <c r="L526" s="744"/>
      <c r="M526" s="631"/>
      <c r="N526" s="631"/>
      <c r="O526" s="744"/>
      <c r="P526" s="744"/>
      <c r="Q526" s="802"/>
      <c r="R526" s="32"/>
      <c r="S526" s="818"/>
      <c r="T526" s="26"/>
      <c r="U526" s="26"/>
      <c r="V526" s="26"/>
      <c r="W526" s="27"/>
      <c r="X526" s="28"/>
      <c r="Y526" s="29"/>
      <c r="Z526" s="29"/>
      <c r="AA526" s="29"/>
      <c r="AB526" s="30"/>
      <c r="AC526" s="28"/>
      <c r="AD526" s="31"/>
      <c r="AE526" s="31"/>
      <c r="AF526" s="993"/>
      <c r="AG526" s="2"/>
    </row>
    <row r="527" spans="1:33" ht="48" customHeight="1">
      <c r="A527" s="662"/>
      <c r="B527" s="665"/>
      <c r="C527" s="743"/>
      <c r="D527" s="744"/>
      <c r="E527" s="744"/>
      <c r="F527" s="744"/>
      <c r="G527" s="744"/>
      <c r="H527" s="744"/>
      <c r="I527" s="744"/>
      <c r="J527" s="771"/>
      <c r="K527" s="744"/>
      <c r="L527" s="744"/>
      <c r="M527" s="631"/>
      <c r="N527" s="631"/>
      <c r="O527" s="744"/>
      <c r="P527" s="744"/>
      <c r="Q527" s="802"/>
      <c r="R527" s="25"/>
      <c r="S527" s="818"/>
      <c r="T527" s="26"/>
      <c r="U527" s="26"/>
      <c r="V527" s="26"/>
      <c r="W527" s="27"/>
      <c r="X527" s="28"/>
      <c r="Y527" s="29"/>
      <c r="Z527" s="29"/>
      <c r="AA527" s="29"/>
      <c r="AB527" s="30"/>
      <c r="AC527" s="28"/>
      <c r="AD527" s="31"/>
      <c r="AE527" s="31"/>
      <c r="AF527" s="993"/>
      <c r="AG527" s="2"/>
    </row>
    <row r="528" spans="1:33" ht="48" customHeight="1">
      <c r="A528" s="662"/>
      <c r="B528" s="665"/>
      <c r="C528" s="743"/>
      <c r="D528" s="744"/>
      <c r="E528" s="744"/>
      <c r="F528" s="744"/>
      <c r="G528" s="744"/>
      <c r="H528" s="744"/>
      <c r="I528" s="744"/>
      <c r="J528" s="771"/>
      <c r="K528" s="744"/>
      <c r="L528" s="744"/>
      <c r="M528" s="631"/>
      <c r="N528" s="631"/>
      <c r="O528" s="744"/>
      <c r="P528" s="744"/>
      <c r="Q528" s="802"/>
      <c r="R528" s="25"/>
      <c r="S528" s="818"/>
      <c r="T528" s="26"/>
      <c r="U528" s="26"/>
      <c r="V528" s="26"/>
      <c r="W528" s="27"/>
      <c r="X528" s="28"/>
      <c r="Y528" s="29"/>
      <c r="Z528" s="29"/>
      <c r="AA528" s="29"/>
      <c r="AB528" s="30"/>
      <c r="AC528" s="28"/>
      <c r="AD528" s="31"/>
      <c r="AE528" s="31"/>
      <c r="AF528" s="993"/>
      <c r="AG528" s="2"/>
    </row>
    <row r="529" spans="1:33" ht="48" customHeight="1">
      <c r="A529" s="662"/>
      <c r="B529" s="665"/>
      <c r="C529" s="745"/>
      <c r="D529" s="746"/>
      <c r="E529" s="746"/>
      <c r="F529" s="746"/>
      <c r="G529" s="746"/>
      <c r="H529" s="746"/>
      <c r="I529" s="746"/>
      <c r="J529" s="772"/>
      <c r="K529" s="746"/>
      <c r="L529" s="746"/>
      <c r="M529" s="632"/>
      <c r="N529" s="632"/>
      <c r="O529" s="746"/>
      <c r="P529" s="746"/>
      <c r="Q529" s="803"/>
      <c r="R529" s="38"/>
      <c r="S529" s="824"/>
      <c r="T529" s="61"/>
      <c r="U529" s="61"/>
      <c r="V529" s="61"/>
      <c r="W529" s="62"/>
      <c r="X529" s="63"/>
      <c r="Y529" s="64"/>
      <c r="Z529" s="42"/>
      <c r="AA529" s="42"/>
      <c r="AB529" s="65"/>
      <c r="AC529" s="63"/>
      <c r="AD529" s="66"/>
      <c r="AE529" s="66"/>
      <c r="AF529" s="994"/>
      <c r="AG529" s="2"/>
    </row>
    <row r="530" spans="1:33" ht="47.25" customHeight="1">
      <c r="A530" s="663"/>
      <c r="B530" s="666"/>
      <c r="C530" s="747" t="s">
        <v>768</v>
      </c>
      <c r="D530" s="748" t="s">
        <v>47</v>
      </c>
      <c r="E530" s="748" t="s">
        <v>48</v>
      </c>
      <c r="F530" s="748" t="s">
        <v>371</v>
      </c>
      <c r="G530" s="749" t="s">
        <v>50</v>
      </c>
      <c r="H530" s="748" t="s">
        <v>51</v>
      </c>
      <c r="I530" s="748" t="s">
        <v>61</v>
      </c>
      <c r="J530" s="766" t="s">
        <v>769</v>
      </c>
      <c r="K530" s="748" t="s">
        <v>770</v>
      </c>
      <c r="L530" s="748"/>
      <c r="M530" s="638">
        <v>0</v>
      </c>
      <c r="N530" s="638">
        <v>0</v>
      </c>
      <c r="O530" s="748"/>
      <c r="P530" s="748"/>
      <c r="Q530" s="804"/>
      <c r="R530" s="59"/>
      <c r="S530" s="822"/>
      <c r="T530" s="53"/>
      <c r="U530" s="53"/>
      <c r="V530" s="53"/>
      <c r="W530" s="54"/>
      <c r="X530" s="55"/>
      <c r="Y530" s="56"/>
      <c r="Z530" s="56"/>
      <c r="AA530" s="56"/>
      <c r="AB530" s="57"/>
      <c r="AC530" s="55"/>
      <c r="AD530" s="58"/>
      <c r="AE530" s="58"/>
      <c r="AF530" s="995" t="s">
        <v>771</v>
      </c>
      <c r="AG530" s="2"/>
    </row>
    <row r="531" spans="1:33" ht="47.25" customHeight="1">
      <c r="A531" s="661" t="s">
        <v>716</v>
      </c>
      <c r="B531" s="664" t="s">
        <v>716</v>
      </c>
      <c r="C531" s="743"/>
      <c r="D531" s="744"/>
      <c r="E531" s="744"/>
      <c r="F531" s="744"/>
      <c r="G531" s="744"/>
      <c r="H531" s="744"/>
      <c r="I531" s="744"/>
      <c r="J531" s="761"/>
      <c r="K531" s="744"/>
      <c r="L531" s="744"/>
      <c r="M531" s="631"/>
      <c r="N531" s="631"/>
      <c r="O531" s="744"/>
      <c r="P531" s="744"/>
      <c r="Q531" s="802"/>
      <c r="R531" s="25"/>
      <c r="S531" s="818"/>
      <c r="T531" s="26"/>
      <c r="U531" s="26"/>
      <c r="V531" s="26"/>
      <c r="W531" s="27"/>
      <c r="X531" s="28"/>
      <c r="Y531" s="29"/>
      <c r="Z531" s="29"/>
      <c r="AA531" s="29"/>
      <c r="AB531" s="30"/>
      <c r="AC531" s="28"/>
      <c r="AD531" s="31"/>
      <c r="AE531" s="31"/>
      <c r="AF531" s="993"/>
      <c r="AG531" s="2"/>
    </row>
    <row r="532" spans="1:33" ht="47.25" customHeight="1">
      <c r="A532" s="662"/>
      <c r="B532" s="665"/>
      <c r="C532" s="743"/>
      <c r="D532" s="744"/>
      <c r="E532" s="744"/>
      <c r="F532" s="744"/>
      <c r="G532" s="744"/>
      <c r="H532" s="744"/>
      <c r="I532" s="744"/>
      <c r="J532" s="761"/>
      <c r="K532" s="744"/>
      <c r="L532" s="744"/>
      <c r="M532" s="631"/>
      <c r="N532" s="631"/>
      <c r="O532" s="744"/>
      <c r="P532" s="744"/>
      <c r="Q532" s="802"/>
      <c r="R532" s="25"/>
      <c r="S532" s="818"/>
      <c r="T532" s="26"/>
      <c r="U532" s="26"/>
      <c r="V532" s="26"/>
      <c r="W532" s="27"/>
      <c r="X532" s="28"/>
      <c r="Y532" s="29"/>
      <c r="Z532" s="29"/>
      <c r="AA532" s="29"/>
      <c r="AB532" s="30"/>
      <c r="AC532" s="28"/>
      <c r="AD532" s="31"/>
      <c r="AE532" s="31"/>
      <c r="AF532" s="993"/>
      <c r="AG532" s="2"/>
    </row>
    <row r="533" spans="1:33" ht="47.25" customHeight="1">
      <c r="A533" s="662"/>
      <c r="B533" s="665"/>
      <c r="C533" s="743"/>
      <c r="D533" s="744"/>
      <c r="E533" s="744"/>
      <c r="F533" s="744"/>
      <c r="G533" s="744"/>
      <c r="H533" s="744"/>
      <c r="I533" s="744"/>
      <c r="J533" s="761"/>
      <c r="K533" s="744"/>
      <c r="L533" s="744"/>
      <c r="M533" s="631"/>
      <c r="N533" s="631"/>
      <c r="O533" s="744"/>
      <c r="P533" s="744"/>
      <c r="Q533" s="802"/>
      <c r="R533" s="25"/>
      <c r="S533" s="818"/>
      <c r="T533" s="26"/>
      <c r="U533" s="26"/>
      <c r="V533" s="26"/>
      <c r="W533" s="27"/>
      <c r="X533" s="28"/>
      <c r="Y533" s="29"/>
      <c r="Z533" s="29"/>
      <c r="AA533" s="29"/>
      <c r="AB533" s="30"/>
      <c r="AC533" s="28"/>
      <c r="AD533" s="31"/>
      <c r="AE533" s="31"/>
      <c r="AF533" s="993"/>
      <c r="AG533" s="2"/>
    </row>
    <row r="534" spans="1:33" ht="47.25" customHeight="1">
      <c r="A534" s="662"/>
      <c r="B534" s="665"/>
      <c r="C534" s="745"/>
      <c r="D534" s="746"/>
      <c r="E534" s="746"/>
      <c r="F534" s="746"/>
      <c r="G534" s="746"/>
      <c r="H534" s="746"/>
      <c r="I534" s="746"/>
      <c r="J534" s="763"/>
      <c r="K534" s="746"/>
      <c r="L534" s="746"/>
      <c r="M534" s="632"/>
      <c r="N534" s="632"/>
      <c r="O534" s="746"/>
      <c r="P534" s="746"/>
      <c r="Q534" s="803"/>
      <c r="R534" s="38"/>
      <c r="S534" s="820"/>
      <c r="T534" s="39"/>
      <c r="U534" s="39"/>
      <c r="V534" s="39"/>
      <c r="W534" s="40"/>
      <c r="X534" s="41"/>
      <c r="Y534" s="42"/>
      <c r="Z534" s="42"/>
      <c r="AA534" s="42"/>
      <c r="AB534" s="43"/>
      <c r="AC534" s="41"/>
      <c r="AD534" s="44"/>
      <c r="AE534" s="44"/>
      <c r="AF534" s="994"/>
      <c r="AG534" s="2"/>
    </row>
    <row r="535" spans="1:33" ht="18" customHeight="1">
      <c r="A535" s="662"/>
      <c r="B535" s="665"/>
      <c r="C535" s="747" t="s">
        <v>46</v>
      </c>
      <c r="D535" s="748" t="s">
        <v>47</v>
      </c>
      <c r="E535" s="748" t="s">
        <v>59</v>
      </c>
      <c r="F535" s="748" t="s">
        <v>60</v>
      </c>
      <c r="G535" s="749" t="s">
        <v>50</v>
      </c>
      <c r="H535" s="748" t="s">
        <v>51</v>
      </c>
      <c r="I535" s="748" t="s">
        <v>61</v>
      </c>
      <c r="J535" s="784" t="s">
        <v>772</v>
      </c>
      <c r="K535" s="748" t="s">
        <v>192</v>
      </c>
      <c r="L535" s="748" t="s">
        <v>773</v>
      </c>
      <c r="M535" s="638">
        <v>1</v>
      </c>
      <c r="N535" s="638">
        <v>3</v>
      </c>
      <c r="O535" s="748" t="s">
        <v>774</v>
      </c>
      <c r="P535" s="748" t="s">
        <v>775</v>
      </c>
      <c r="Q535" s="804" t="s">
        <v>776</v>
      </c>
      <c r="R535" s="59"/>
      <c r="S535" s="822"/>
      <c r="T535" s="53"/>
      <c r="U535" s="67"/>
      <c r="V535" s="68"/>
      <c r="W535" s="54"/>
      <c r="X535" s="55"/>
      <c r="Y535" s="56"/>
      <c r="Z535" s="56"/>
      <c r="AA535" s="56"/>
      <c r="AB535" s="57"/>
      <c r="AC535" s="55"/>
      <c r="AD535" s="58"/>
      <c r="AE535" s="58"/>
      <c r="AF535" s="637"/>
      <c r="AG535" s="2"/>
    </row>
    <row r="536" spans="1:33" ht="18" customHeight="1">
      <c r="A536" s="662"/>
      <c r="B536" s="665"/>
      <c r="C536" s="743"/>
      <c r="D536" s="744"/>
      <c r="E536" s="744"/>
      <c r="F536" s="744"/>
      <c r="G536" s="744"/>
      <c r="H536" s="744"/>
      <c r="I536" s="744"/>
      <c r="J536" s="761"/>
      <c r="K536" s="744"/>
      <c r="L536" s="744"/>
      <c r="M536" s="631"/>
      <c r="N536" s="631"/>
      <c r="O536" s="744"/>
      <c r="P536" s="744"/>
      <c r="Q536" s="802"/>
      <c r="R536" s="25"/>
      <c r="S536" s="818"/>
      <c r="T536" s="26"/>
      <c r="U536" s="26"/>
      <c r="V536" s="26"/>
      <c r="W536" s="27"/>
      <c r="X536" s="35"/>
      <c r="Y536" s="29"/>
      <c r="Z536" s="29"/>
      <c r="AA536" s="29"/>
      <c r="AB536" s="30"/>
      <c r="AC536" s="28"/>
      <c r="AD536" s="31"/>
      <c r="AE536" s="31"/>
      <c r="AF536" s="634"/>
      <c r="AG536" s="2"/>
    </row>
    <row r="537" spans="1:33" ht="18" customHeight="1">
      <c r="A537" s="662"/>
      <c r="B537" s="665"/>
      <c r="C537" s="743"/>
      <c r="D537" s="744"/>
      <c r="E537" s="744"/>
      <c r="F537" s="744"/>
      <c r="G537" s="744"/>
      <c r="H537" s="744"/>
      <c r="I537" s="744"/>
      <c r="J537" s="761"/>
      <c r="K537" s="744"/>
      <c r="L537" s="744"/>
      <c r="M537" s="631"/>
      <c r="N537" s="631"/>
      <c r="O537" s="744"/>
      <c r="P537" s="744"/>
      <c r="Q537" s="802"/>
      <c r="R537" s="25"/>
      <c r="S537" s="818"/>
      <c r="T537" s="26"/>
      <c r="U537" s="26"/>
      <c r="V537" s="26"/>
      <c r="W537" s="27"/>
      <c r="X537" s="28"/>
      <c r="Y537" s="29"/>
      <c r="Z537" s="29"/>
      <c r="AA537" s="29"/>
      <c r="AB537" s="30"/>
      <c r="AC537" s="28"/>
      <c r="AD537" s="31"/>
      <c r="AE537" s="31"/>
      <c r="AF537" s="634"/>
      <c r="AG537" s="2"/>
    </row>
    <row r="538" spans="1:33" ht="18" customHeight="1">
      <c r="A538" s="662"/>
      <c r="B538" s="665"/>
      <c r="C538" s="743"/>
      <c r="D538" s="744"/>
      <c r="E538" s="744"/>
      <c r="F538" s="744"/>
      <c r="G538" s="744"/>
      <c r="H538" s="744"/>
      <c r="I538" s="744"/>
      <c r="J538" s="761"/>
      <c r="K538" s="744"/>
      <c r="L538" s="744"/>
      <c r="M538" s="631"/>
      <c r="N538" s="631"/>
      <c r="O538" s="744"/>
      <c r="P538" s="744"/>
      <c r="Q538" s="802"/>
      <c r="R538" s="25"/>
      <c r="S538" s="818"/>
      <c r="T538" s="26"/>
      <c r="U538" s="26"/>
      <c r="V538" s="26"/>
      <c r="W538" s="27"/>
      <c r="X538" s="35"/>
      <c r="Y538" s="29"/>
      <c r="Z538" s="29"/>
      <c r="AA538" s="29"/>
      <c r="AB538" s="30"/>
      <c r="AC538" s="28"/>
      <c r="AD538" s="31"/>
      <c r="AE538" s="31"/>
      <c r="AF538" s="634"/>
      <c r="AG538" s="2"/>
    </row>
    <row r="539" spans="1:33" ht="18" customHeight="1">
      <c r="A539" s="662"/>
      <c r="B539" s="665"/>
      <c r="C539" s="743"/>
      <c r="D539" s="744"/>
      <c r="E539" s="744"/>
      <c r="F539" s="744"/>
      <c r="G539" s="744"/>
      <c r="H539" s="744"/>
      <c r="I539" s="744"/>
      <c r="J539" s="761"/>
      <c r="K539" s="744"/>
      <c r="L539" s="744"/>
      <c r="M539" s="631"/>
      <c r="N539" s="631"/>
      <c r="O539" s="744"/>
      <c r="P539" s="744"/>
      <c r="Q539" s="802"/>
      <c r="R539" s="69"/>
      <c r="S539" s="824"/>
      <c r="T539" s="61"/>
      <c r="U539" s="61"/>
      <c r="V539" s="61"/>
      <c r="W539" s="62"/>
      <c r="X539" s="63"/>
      <c r="Y539" s="64"/>
      <c r="Z539" s="29"/>
      <c r="AA539" s="29"/>
      <c r="AB539" s="65"/>
      <c r="AC539" s="63"/>
      <c r="AD539" s="66"/>
      <c r="AE539" s="66"/>
      <c r="AF539" s="634"/>
      <c r="AG539" s="2"/>
    </row>
    <row r="540" spans="1:33" ht="18" customHeight="1">
      <c r="A540" s="662"/>
      <c r="B540" s="665"/>
      <c r="C540" s="743"/>
      <c r="D540" s="744"/>
      <c r="E540" s="744"/>
      <c r="F540" s="744"/>
      <c r="G540" s="744"/>
      <c r="H540" s="744"/>
      <c r="I540" s="744"/>
      <c r="J540" s="761"/>
      <c r="K540" s="744"/>
      <c r="L540" s="744"/>
      <c r="M540" s="631"/>
      <c r="N540" s="631"/>
      <c r="O540" s="744"/>
      <c r="P540" s="744"/>
      <c r="Q540" s="802"/>
      <c r="R540" s="69"/>
      <c r="S540" s="824"/>
      <c r="T540" s="61"/>
      <c r="U540" s="61"/>
      <c r="V540" s="61"/>
      <c r="W540" s="62"/>
      <c r="X540" s="63"/>
      <c r="Y540" s="64"/>
      <c r="Z540" s="29"/>
      <c r="AA540" s="29"/>
      <c r="AB540" s="65"/>
      <c r="AC540" s="63"/>
      <c r="AD540" s="66"/>
      <c r="AE540" s="66"/>
      <c r="AF540" s="634"/>
      <c r="AG540" s="2"/>
    </row>
    <row r="541" spans="1:33" ht="18" customHeight="1">
      <c r="A541" s="662"/>
      <c r="B541" s="665"/>
      <c r="C541" s="743"/>
      <c r="D541" s="744"/>
      <c r="E541" s="744"/>
      <c r="F541" s="744"/>
      <c r="G541" s="744"/>
      <c r="H541" s="744"/>
      <c r="I541" s="744"/>
      <c r="J541" s="761"/>
      <c r="K541" s="744"/>
      <c r="L541" s="744"/>
      <c r="M541" s="631"/>
      <c r="N541" s="631"/>
      <c r="O541" s="744"/>
      <c r="P541" s="744"/>
      <c r="Q541" s="802"/>
      <c r="R541" s="69"/>
      <c r="S541" s="824"/>
      <c r="T541" s="61"/>
      <c r="U541" s="61"/>
      <c r="V541" s="61"/>
      <c r="W541" s="62"/>
      <c r="X541" s="35"/>
      <c r="Y541" s="64"/>
      <c r="Z541" s="29"/>
      <c r="AA541" s="29"/>
      <c r="AB541" s="65"/>
      <c r="AC541" s="63"/>
      <c r="AD541" s="66"/>
      <c r="AE541" s="66"/>
      <c r="AF541" s="634"/>
      <c r="AG541" s="2"/>
    </row>
    <row r="542" spans="1:33" ht="18" customHeight="1">
      <c r="A542" s="662"/>
      <c r="B542" s="665"/>
      <c r="C542" s="743"/>
      <c r="D542" s="744"/>
      <c r="E542" s="744"/>
      <c r="F542" s="744"/>
      <c r="G542" s="744"/>
      <c r="H542" s="744"/>
      <c r="I542" s="744"/>
      <c r="J542" s="761"/>
      <c r="K542" s="744"/>
      <c r="L542" s="744"/>
      <c r="M542" s="631"/>
      <c r="N542" s="631"/>
      <c r="O542" s="744"/>
      <c r="P542" s="744"/>
      <c r="Q542" s="802"/>
      <c r="R542" s="69"/>
      <c r="S542" s="824"/>
      <c r="T542" s="61"/>
      <c r="U542" s="61"/>
      <c r="V542" s="61"/>
      <c r="W542" s="62"/>
      <c r="X542" s="35"/>
      <c r="Y542" s="64"/>
      <c r="Z542" s="29"/>
      <c r="AA542" s="29"/>
      <c r="AB542" s="65"/>
      <c r="AC542" s="63"/>
      <c r="AD542" s="66"/>
      <c r="AE542" s="66"/>
      <c r="AF542" s="634"/>
      <c r="AG542" s="2"/>
    </row>
    <row r="543" spans="1:33" ht="18" customHeight="1">
      <c r="A543" s="662"/>
      <c r="B543" s="665"/>
      <c r="C543" s="743"/>
      <c r="D543" s="744"/>
      <c r="E543" s="744"/>
      <c r="F543" s="744"/>
      <c r="G543" s="744"/>
      <c r="H543" s="744"/>
      <c r="I543" s="744"/>
      <c r="J543" s="761"/>
      <c r="K543" s="744"/>
      <c r="L543" s="744"/>
      <c r="M543" s="631"/>
      <c r="N543" s="631"/>
      <c r="O543" s="744"/>
      <c r="P543" s="744"/>
      <c r="Q543" s="802"/>
      <c r="R543" s="69"/>
      <c r="S543" s="824"/>
      <c r="T543" s="61"/>
      <c r="U543" s="61"/>
      <c r="V543" s="61"/>
      <c r="W543" s="62"/>
      <c r="X543" s="35"/>
      <c r="Y543" s="64"/>
      <c r="Z543" s="29"/>
      <c r="AA543" s="29"/>
      <c r="AB543" s="65"/>
      <c r="AC543" s="63"/>
      <c r="AD543" s="66"/>
      <c r="AE543" s="66"/>
      <c r="AF543" s="634"/>
      <c r="AG543" s="2"/>
    </row>
    <row r="544" spans="1:33" ht="18" customHeight="1">
      <c r="A544" s="662"/>
      <c r="B544" s="665"/>
      <c r="C544" s="743"/>
      <c r="D544" s="744"/>
      <c r="E544" s="744"/>
      <c r="F544" s="744"/>
      <c r="G544" s="744"/>
      <c r="H544" s="744"/>
      <c r="I544" s="744"/>
      <c r="J544" s="761"/>
      <c r="K544" s="744"/>
      <c r="L544" s="744"/>
      <c r="M544" s="631"/>
      <c r="N544" s="631"/>
      <c r="O544" s="744"/>
      <c r="P544" s="744"/>
      <c r="Q544" s="802"/>
      <c r="R544" s="69"/>
      <c r="S544" s="824"/>
      <c r="T544" s="61"/>
      <c r="U544" s="61"/>
      <c r="V544" s="61"/>
      <c r="W544" s="62"/>
      <c r="X544" s="41"/>
      <c r="Y544" s="64"/>
      <c r="Z544" s="29"/>
      <c r="AA544" s="29"/>
      <c r="AB544" s="65"/>
      <c r="AC544" s="63"/>
      <c r="AD544" s="66"/>
      <c r="AE544" s="66"/>
      <c r="AF544" s="634"/>
      <c r="AG544" s="2"/>
    </row>
    <row r="545" spans="1:33" ht="26.25" customHeight="1">
      <c r="A545" s="662"/>
      <c r="B545" s="665"/>
      <c r="C545" s="747" t="s">
        <v>46</v>
      </c>
      <c r="D545" s="748" t="s">
        <v>47</v>
      </c>
      <c r="E545" s="748" t="s">
        <v>59</v>
      </c>
      <c r="F545" s="748" t="s">
        <v>132</v>
      </c>
      <c r="G545" s="749" t="s">
        <v>50</v>
      </c>
      <c r="H545" s="748" t="s">
        <v>51</v>
      </c>
      <c r="I545" s="748" t="s">
        <v>61</v>
      </c>
      <c r="J545" s="766" t="s">
        <v>777</v>
      </c>
      <c r="K545" s="748" t="s">
        <v>473</v>
      </c>
      <c r="L545" s="748" t="s">
        <v>778</v>
      </c>
      <c r="M545" s="638">
        <v>0</v>
      </c>
      <c r="N545" s="638">
        <v>3</v>
      </c>
      <c r="O545" s="748" t="s">
        <v>779</v>
      </c>
      <c r="P545" s="748" t="s">
        <v>780</v>
      </c>
      <c r="Q545" s="804" t="s">
        <v>781</v>
      </c>
      <c r="R545" s="59" t="s">
        <v>272</v>
      </c>
      <c r="S545" s="822" t="s">
        <v>273</v>
      </c>
      <c r="T545" s="47" t="s">
        <v>70</v>
      </c>
      <c r="U545" s="67" t="s">
        <v>71</v>
      </c>
      <c r="V545" s="68" t="s">
        <v>198</v>
      </c>
      <c r="W545" s="54"/>
      <c r="X545" s="55"/>
      <c r="Y545" s="56"/>
      <c r="Z545" s="56"/>
      <c r="AA545" s="56"/>
      <c r="AB545" s="57">
        <f>+AA546</f>
        <v>421.28800000000001</v>
      </c>
      <c r="AC545" s="55"/>
      <c r="AD545" s="58"/>
      <c r="AE545" s="58"/>
      <c r="AF545" s="637"/>
      <c r="AG545" s="2"/>
    </row>
    <row r="546" spans="1:33" ht="26.25" customHeight="1">
      <c r="A546" s="662"/>
      <c r="B546" s="665"/>
      <c r="C546" s="743"/>
      <c r="D546" s="744"/>
      <c r="E546" s="744"/>
      <c r="F546" s="744"/>
      <c r="G546" s="744"/>
      <c r="H546" s="744"/>
      <c r="I546" s="744"/>
      <c r="J546" s="761"/>
      <c r="K546" s="744"/>
      <c r="L546" s="744"/>
      <c r="M546" s="631"/>
      <c r="N546" s="631"/>
      <c r="O546" s="744"/>
      <c r="P546" s="744"/>
      <c r="Q546" s="802"/>
      <c r="R546" s="25"/>
      <c r="S546" s="818" t="s">
        <v>782</v>
      </c>
      <c r="T546" s="26"/>
      <c r="U546" s="26"/>
      <c r="V546" s="26"/>
      <c r="W546" s="27">
        <v>1</v>
      </c>
      <c r="X546" s="28" t="s">
        <v>74</v>
      </c>
      <c r="Y546" s="29">
        <v>376.15</v>
      </c>
      <c r="Z546" s="29">
        <f>+W546*Y546</f>
        <v>376.15</v>
      </c>
      <c r="AA546" s="29">
        <f>+Z546*1.12</f>
        <v>421.28800000000001</v>
      </c>
      <c r="AB546" s="30"/>
      <c r="AC546" s="28"/>
      <c r="AD546" s="31"/>
      <c r="AE546" s="31" t="s">
        <v>75</v>
      </c>
      <c r="AF546" s="634"/>
      <c r="AG546" s="2"/>
    </row>
    <row r="547" spans="1:33" ht="26.25" customHeight="1">
      <c r="A547" s="662"/>
      <c r="B547" s="665"/>
      <c r="C547" s="743"/>
      <c r="D547" s="744"/>
      <c r="E547" s="744"/>
      <c r="F547" s="744"/>
      <c r="G547" s="744"/>
      <c r="H547" s="744"/>
      <c r="I547" s="744"/>
      <c r="J547" s="761"/>
      <c r="K547" s="744"/>
      <c r="L547" s="744"/>
      <c r="M547" s="631"/>
      <c r="N547" s="631"/>
      <c r="O547" s="744"/>
      <c r="P547" s="744"/>
      <c r="Q547" s="802"/>
      <c r="R547" s="140" t="s">
        <v>196</v>
      </c>
      <c r="S547" s="836" t="s">
        <v>197</v>
      </c>
      <c r="T547" s="139" t="s">
        <v>70</v>
      </c>
      <c r="U547" s="142" t="s">
        <v>71</v>
      </c>
      <c r="V547" s="143" t="s">
        <v>198</v>
      </c>
      <c r="W547" s="102"/>
      <c r="X547" s="103"/>
      <c r="Y547" s="94"/>
      <c r="Z547" s="94"/>
      <c r="AA547" s="94"/>
      <c r="AB547" s="144">
        <f>AA548</f>
        <v>1400.0000000000002</v>
      </c>
      <c r="AC547" s="28"/>
      <c r="AD547" s="31"/>
      <c r="AE547" s="31"/>
      <c r="AF547" s="634"/>
      <c r="AG547" s="2"/>
    </row>
    <row r="548" spans="1:33" ht="26.25" customHeight="1">
      <c r="A548" s="662"/>
      <c r="B548" s="665"/>
      <c r="C548" s="743"/>
      <c r="D548" s="744"/>
      <c r="E548" s="744"/>
      <c r="F548" s="744"/>
      <c r="G548" s="744"/>
      <c r="H548" s="744"/>
      <c r="I548" s="744"/>
      <c r="J548" s="761"/>
      <c r="K548" s="744"/>
      <c r="L548" s="744"/>
      <c r="M548" s="631"/>
      <c r="N548" s="631"/>
      <c r="O548" s="744"/>
      <c r="P548" s="744"/>
      <c r="Q548" s="802"/>
      <c r="R548" s="209"/>
      <c r="S548" s="831" t="s">
        <v>199</v>
      </c>
      <c r="T548" s="101"/>
      <c r="U548" s="101"/>
      <c r="V548" s="101"/>
      <c r="W548" s="210">
        <v>1</v>
      </c>
      <c r="X548" s="103" t="s">
        <v>74</v>
      </c>
      <c r="Y548" s="94">
        <v>1250</v>
      </c>
      <c r="Z548" s="94">
        <f>+W548*Y548</f>
        <v>1250</v>
      </c>
      <c r="AA548" s="94">
        <f>Z548*1.12</f>
        <v>1400.0000000000002</v>
      </c>
      <c r="AB548" s="144"/>
      <c r="AC548" s="28"/>
      <c r="AD548" s="31"/>
      <c r="AE548" s="31" t="s">
        <v>75</v>
      </c>
      <c r="AF548" s="634"/>
      <c r="AG548" s="2"/>
    </row>
    <row r="549" spans="1:33" ht="26.25" customHeight="1">
      <c r="A549" s="662"/>
      <c r="B549" s="669"/>
      <c r="C549" s="745"/>
      <c r="D549" s="746"/>
      <c r="E549" s="746"/>
      <c r="F549" s="746"/>
      <c r="G549" s="746"/>
      <c r="H549" s="746"/>
      <c r="I549" s="746"/>
      <c r="J549" s="763"/>
      <c r="K549" s="746"/>
      <c r="L549" s="746"/>
      <c r="M549" s="632"/>
      <c r="N549" s="632"/>
      <c r="O549" s="746"/>
      <c r="P549" s="746"/>
      <c r="Q549" s="803"/>
      <c r="R549" s="38"/>
      <c r="S549" s="820"/>
      <c r="T549" s="39"/>
      <c r="U549" s="39"/>
      <c r="V549" s="39"/>
      <c r="W549" s="40"/>
      <c r="X549" s="41"/>
      <c r="Y549" s="42"/>
      <c r="Z549" s="42"/>
      <c r="AA549" s="42"/>
      <c r="AB549" s="43"/>
      <c r="AC549" s="41"/>
      <c r="AD549" s="44"/>
      <c r="AE549" s="44"/>
      <c r="AF549" s="635"/>
      <c r="AG549" s="2"/>
    </row>
    <row r="550" spans="1:33" ht="22.5" customHeight="1">
      <c r="A550" s="662"/>
      <c r="B550" s="159"/>
      <c r="C550" s="781"/>
      <c r="D550" s="781"/>
      <c r="E550" s="781"/>
      <c r="F550" s="781"/>
      <c r="G550" s="781"/>
      <c r="H550" s="781"/>
      <c r="I550" s="781"/>
      <c r="J550" s="781"/>
      <c r="K550" s="781"/>
      <c r="L550" s="781"/>
      <c r="M550" s="160"/>
      <c r="N550" s="160"/>
      <c r="O550" s="781"/>
      <c r="P550" s="781"/>
      <c r="Q550" s="781"/>
      <c r="R550" s="667" t="s">
        <v>536</v>
      </c>
      <c r="S550" s="657"/>
      <c r="T550" s="657"/>
      <c r="U550" s="657"/>
      <c r="V550" s="657"/>
      <c r="W550" s="657"/>
      <c r="X550" s="657"/>
      <c r="Y550" s="657"/>
      <c r="Z550" s="658"/>
      <c r="AA550" s="161" t="s">
        <v>201</v>
      </c>
      <c r="AB550" s="162">
        <f>SUM(AB488:AB549)</f>
        <v>4537.76</v>
      </c>
      <c r="AC550" s="668"/>
      <c r="AD550" s="657"/>
      <c r="AE550" s="657"/>
      <c r="AF550" s="660"/>
      <c r="AG550" s="84"/>
    </row>
    <row r="551" spans="1:33" ht="33.75" customHeight="1">
      <c r="A551" s="662"/>
      <c r="B551" s="704" t="s">
        <v>783</v>
      </c>
      <c r="C551" s="773" t="s">
        <v>46</v>
      </c>
      <c r="D551" s="750" t="s">
        <v>47</v>
      </c>
      <c r="E551" s="750" t="s">
        <v>59</v>
      </c>
      <c r="F551" s="750" t="s">
        <v>656</v>
      </c>
      <c r="G551" s="768" t="s">
        <v>50</v>
      </c>
      <c r="H551" s="750" t="s">
        <v>51</v>
      </c>
      <c r="I551" s="750" t="s">
        <v>52</v>
      </c>
      <c r="J551" s="778" t="s">
        <v>784</v>
      </c>
      <c r="K551" s="748" t="s">
        <v>785</v>
      </c>
      <c r="L551" s="750" t="s">
        <v>786</v>
      </c>
      <c r="M551" s="698">
        <v>0</v>
      </c>
      <c r="N551" s="698">
        <v>1</v>
      </c>
      <c r="O551" s="750" t="s">
        <v>787</v>
      </c>
      <c r="P551" s="750" t="s">
        <v>788</v>
      </c>
      <c r="Q551" s="805" t="s">
        <v>789</v>
      </c>
      <c r="R551" s="37" t="s">
        <v>68</v>
      </c>
      <c r="S551" s="821" t="s">
        <v>69</v>
      </c>
      <c r="T551" s="100" t="s">
        <v>70</v>
      </c>
      <c r="U551" s="67" t="s">
        <v>71</v>
      </c>
      <c r="V551" s="68" t="s">
        <v>72</v>
      </c>
      <c r="W551" s="34"/>
      <c r="X551" s="35"/>
      <c r="Y551" s="36"/>
      <c r="Z551" s="36"/>
      <c r="AA551" s="36"/>
      <c r="AB551" s="50">
        <f>+SUM(AA552:AA555)</f>
        <v>554.9824000000001</v>
      </c>
      <c r="AC551" s="35"/>
      <c r="AD551" s="60"/>
      <c r="AE551" s="60"/>
      <c r="AF551" s="636"/>
      <c r="AG551" s="2"/>
    </row>
    <row r="552" spans="1:33" ht="33.75" customHeight="1">
      <c r="A552" s="662"/>
      <c r="B552" s="665"/>
      <c r="C552" s="743"/>
      <c r="D552" s="744"/>
      <c r="E552" s="744"/>
      <c r="F552" s="744"/>
      <c r="G552" s="744"/>
      <c r="H552" s="744"/>
      <c r="I552" s="744"/>
      <c r="J552" s="779"/>
      <c r="K552" s="744"/>
      <c r="L552" s="744"/>
      <c r="M552" s="631"/>
      <c r="N552" s="631"/>
      <c r="O552" s="744"/>
      <c r="P552" s="744"/>
      <c r="Q552" s="802"/>
      <c r="R552" s="25"/>
      <c r="S552" s="818" t="s">
        <v>790</v>
      </c>
      <c r="T552" s="26"/>
      <c r="U552" s="26"/>
      <c r="V552" s="26"/>
      <c r="W552" s="27">
        <v>1</v>
      </c>
      <c r="X552" s="28" t="s">
        <v>74</v>
      </c>
      <c r="Y552" s="29">
        <v>107.14</v>
      </c>
      <c r="Z552" s="29">
        <f t="shared" ref="Z552:Z555" si="31">+W552*Y552</f>
        <v>107.14</v>
      </c>
      <c r="AA552" s="29">
        <f t="shared" ref="AA552:AA555" si="32">+Z552*1.12</f>
        <v>119.99680000000001</v>
      </c>
      <c r="AB552" s="30"/>
      <c r="AC552" s="28"/>
      <c r="AD552" s="31" t="s">
        <v>75</v>
      </c>
      <c r="AE552" s="31"/>
      <c r="AF552" s="634"/>
      <c r="AG552" s="2"/>
    </row>
    <row r="553" spans="1:33" ht="33.75" customHeight="1">
      <c r="A553" s="663"/>
      <c r="B553" s="666"/>
      <c r="C553" s="743"/>
      <c r="D553" s="744"/>
      <c r="E553" s="744"/>
      <c r="F553" s="744"/>
      <c r="G553" s="744"/>
      <c r="H553" s="744"/>
      <c r="I553" s="744"/>
      <c r="J553" s="779"/>
      <c r="K553" s="744"/>
      <c r="L553" s="744"/>
      <c r="M553" s="631"/>
      <c r="N553" s="631"/>
      <c r="O553" s="744"/>
      <c r="P553" s="744"/>
      <c r="Q553" s="802"/>
      <c r="R553" s="32"/>
      <c r="S553" s="819" t="s">
        <v>791</v>
      </c>
      <c r="T553" s="33"/>
      <c r="U553" s="33"/>
      <c r="V553" s="33"/>
      <c r="W553" s="34">
        <v>1</v>
      </c>
      <c r="X553" s="28" t="s">
        <v>74</v>
      </c>
      <c r="Y553" s="36">
        <v>129.46</v>
      </c>
      <c r="Z553" s="29">
        <f t="shared" si="31"/>
        <v>129.46</v>
      </c>
      <c r="AA553" s="29">
        <f t="shared" si="32"/>
        <v>144.99520000000001</v>
      </c>
      <c r="AB553" s="30"/>
      <c r="AC553" s="28"/>
      <c r="AD553" s="31" t="s">
        <v>75</v>
      </c>
      <c r="AE553" s="31"/>
      <c r="AF553" s="634"/>
      <c r="AG553" s="2"/>
    </row>
    <row r="554" spans="1:33" ht="33.75" customHeight="1">
      <c r="A554" s="661" t="s">
        <v>716</v>
      </c>
      <c r="B554" s="664" t="s">
        <v>783</v>
      </c>
      <c r="C554" s="743"/>
      <c r="D554" s="744"/>
      <c r="E554" s="744"/>
      <c r="F554" s="744"/>
      <c r="G554" s="744"/>
      <c r="H554" s="744"/>
      <c r="I554" s="744"/>
      <c r="J554" s="779"/>
      <c r="K554" s="744"/>
      <c r="L554" s="744"/>
      <c r="M554" s="631"/>
      <c r="N554" s="631"/>
      <c r="O554" s="744"/>
      <c r="P554" s="744"/>
      <c r="Q554" s="802"/>
      <c r="R554" s="37"/>
      <c r="S554" s="819" t="s">
        <v>792</v>
      </c>
      <c r="T554" s="33"/>
      <c r="U554" s="33"/>
      <c r="V554" s="33"/>
      <c r="W554" s="34">
        <v>1</v>
      </c>
      <c r="X554" s="28" t="s">
        <v>74</v>
      </c>
      <c r="Y554" s="36">
        <v>129.46</v>
      </c>
      <c r="Z554" s="29">
        <f t="shared" si="31"/>
        <v>129.46</v>
      </c>
      <c r="AA554" s="29">
        <f t="shared" si="32"/>
        <v>144.99520000000001</v>
      </c>
      <c r="AB554" s="30"/>
      <c r="AC554" s="28"/>
      <c r="AD554" s="31" t="s">
        <v>75</v>
      </c>
      <c r="AE554" s="31"/>
      <c r="AF554" s="634"/>
      <c r="AG554" s="2"/>
    </row>
    <row r="555" spans="1:33" ht="33.75" customHeight="1">
      <c r="A555" s="662"/>
      <c r="B555" s="665"/>
      <c r="C555" s="745"/>
      <c r="D555" s="746"/>
      <c r="E555" s="746"/>
      <c r="F555" s="746"/>
      <c r="G555" s="746"/>
      <c r="H555" s="746"/>
      <c r="I555" s="746"/>
      <c r="J555" s="780"/>
      <c r="K555" s="746"/>
      <c r="L555" s="746"/>
      <c r="M555" s="632"/>
      <c r="N555" s="632"/>
      <c r="O555" s="746"/>
      <c r="P555" s="746"/>
      <c r="Q555" s="803"/>
      <c r="R555" s="38"/>
      <c r="S555" s="820" t="s">
        <v>793</v>
      </c>
      <c r="T555" s="39"/>
      <c r="U555" s="39"/>
      <c r="V555" s="39"/>
      <c r="W555" s="40">
        <v>1</v>
      </c>
      <c r="X555" s="41" t="s">
        <v>74</v>
      </c>
      <c r="Y555" s="42">
        <v>129.46</v>
      </c>
      <c r="Z555" s="42">
        <f t="shared" si="31"/>
        <v>129.46</v>
      </c>
      <c r="AA555" s="42">
        <f t="shared" si="32"/>
        <v>144.99520000000001</v>
      </c>
      <c r="AB555" s="43"/>
      <c r="AC555" s="41"/>
      <c r="AD555" s="44" t="s">
        <v>75</v>
      </c>
      <c r="AE555" s="44"/>
      <c r="AF555" s="635"/>
      <c r="AG555" s="2"/>
    </row>
    <row r="556" spans="1:33" ht="25.5" customHeight="1">
      <c r="A556" s="662"/>
      <c r="B556" s="665"/>
      <c r="C556" s="773" t="s">
        <v>46</v>
      </c>
      <c r="D556" s="750" t="s">
        <v>47</v>
      </c>
      <c r="E556" s="750" t="s">
        <v>59</v>
      </c>
      <c r="F556" s="750" t="s">
        <v>60</v>
      </c>
      <c r="G556" s="768" t="s">
        <v>50</v>
      </c>
      <c r="H556" s="750" t="s">
        <v>51</v>
      </c>
      <c r="I556" s="750" t="s">
        <v>61</v>
      </c>
      <c r="J556" s="778" t="s">
        <v>794</v>
      </c>
      <c r="K556" s="748" t="s">
        <v>795</v>
      </c>
      <c r="L556" s="750" t="s">
        <v>796</v>
      </c>
      <c r="M556" s="698">
        <v>0</v>
      </c>
      <c r="N556" s="698">
        <v>1</v>
      </c>
      <c r="O556" s="750" t="s">
        <v>797</v>
      </c>
      <c r="P556" s="750" t="s">
        <v>798</v>
      </c>
      <c r="Q556" s="805" t="s">
        <v>799</v>
      </c>
      <c r="R556" s="37" t="s">
        <v>264</v>
      </c>
      <c r="S556" s="821" t="s">
        <v>197</v>
      </c>
      <c r="T556" s="100" t="s">
        <v>70</v>
      </c>
      <c r="U556" s="67" t="s">
        <v>71</v>
      </c>
      <c r="V556" s="68" t="s">
        <v>72</v>
      </c>
      <c r="W556" s="34"/>
      <c r="X556" s="35"/>
      <c r="Y556" s="36"/>
      <c r="Z556" s="36"/>
      <c r="AA556" s="36"/>
      <c r="AB556" s="50">
        <f>+AA557</f>
        <v>65.979200000000006</v>
      </c>
      <c r="AC556" s="35"/>
      <c r="AD556" s="35"/>
      <c r="AE556" s="35"/>
      <c r="AF556" s="636"/>
      <c r="AG556" s="2"/>
    </row>
    <row r="557" spans="1:33" ht="25.5" customHeight="1">
      <c r="A557" s="662"/>
      <c r="B557" s="665"/>
      <c r="C557" s="743"/>
      <c r="D557" s="744"/>
      <c r="E557" s="744"/>
      <c r="F557" s="744"/>
      <c r="G557" s="744"/>
      <c r="H557" s="744"/>
      <c r="I557" s="744"/>
      <c r="J557" s="779"/>
      <c r="K557" s="744"/>
      <c r="L557" s="744"/>
      <c r="M557" s="631"/>
      <c r="N557" s="631"/>
      <c r="O557" s="744"/>
      <c r="P557" s="744"/>
      <c r="Q557" s="802"/>
      <c r="R557" s="25"/>
      <c r="S557" s="818" t="s">
        <v>800</v>
      </c>
      <c r="T557" s="26"/>
      <c r="U557" s="26"/>
      <c r="V557" s="26"/>
      <c r="W557" s="27">
        <v>1</v>
      </c>
      <c r="X557" s="28" t="s">
        <v>74</v>
      </c>
      <c r="Y557" s="29">
        <v>58.91</v>
      </c>
      <c r="Z557" s="29">
        <f>+W557*Y557</f>
        <v>58.91</v>
      </c>
      <c r="AA557" s="29">
        <f>+Z557*1.12</f>
        <v>65.979200000000006</v>
      </c>
      <c r="AB557" s="30"/>
      <c r="AC557" s="28"/>
      <c r="AD557" s="28" t="s">
        <v>75</v>
      </c>
      <c r="AE557" s="28"/>
      <c r="AF557" s="634"/>
      <c r="AG557" s="2"/>
    </row>
    <row r="558" spans="1:33" ht="25.5" customHeight="1">
      <c r="A558" s="662"/>
      <c r="B558" s="665"/>
      <c r="C558" s="743"/>
      <c r="D558" s="744"/>
      <c r="E558" s="744"/>
      <c r="F558" s="744"/>
      <c r="G558" s="744"/>
      <c r="H558" s="744"/>
      <c r="I558" s="744"/>
      <c r="J558" s="779"/>
      <c r="K558" s="744"/>
      <c r="L558" s="744"/>
      <c r="M558" s="631"/>
      <c r="N558" s="631"/>
      <c r="O558" s="744"/>
      <c r="P558" s="744"/>
      <c r="Q558" s="802"/>
      <c r="R558" s="25"/>
      <c r="S558" s="818"/>
      <c r="T558" s="26"/>
      <c r="U558" s="26"/>
      <c r="V558" s="26"/>
      <c r="W558" s="27"/>
      <c r="X558" s="28"/>
      <c r="Y558" s="29"/>
      <c r="Z558" s="29"/>
      <c r="AA558" s="29"/>
      <c r="AB558" s="30"/>
      <c r="AC558" s="28"/>
      <c r="AD558" s="28"/>
      <c r="AE558" s="31"/>
      <c r="AF558" s="634"/>
      <c r="AG558" s="2"/>
    </row>
    <row r="559" spans="1:33" ht="25.5" customHeight="1">
      <c r="A559" s="662"/>
      <c r="B559" s="665"/>
      <c r="C559" s="743"/>
      <c r="D559" s="744"/>
      <c r="E559" s="744"/>
      <c r="F559" s="744"/>
      <c r="G559" s="744"/>
      <c r="H559" s="744"/>
      <c r="I559" s="744"/>
      <c r="J559" s="779"/>
      <c r="K559" s="744"/>
      <c r="L559" s="744"/>
      <c r="M559" s="631"/>
      <c r="N559" s="631"/>
      <c r="O559" s="744"/>
      <c r="P559" s="744"/>
      <c r="Q559" s="802"/>
      <c r="R559" s="25"/>
      <c r="S559" s="818"/>
      <c r="T559" s="26"/>
      <c r="U559" s="26"/>
      <c r="V559" s="26"/>
      <c r="W559" s="27"/>
      <c r="X559" s="28"/>
      <c r="Y559" s="29"/>
      <c r="Z559" s="29"/>
      <c r="AA559" s="29"/>
      <c r="AB559" s="30"/>
      <c r="AC559" s="28"/>
      <c r="AD559" s="28"/>
      <c r="AE559" s="31"/>
      <c r="AF559" s="634"/>
      <c r="AG559" s="2"/>
    </row>
    <row r="560" spans="1:33" ht="25.5" customHeight="1">
      <c r="A560" s="662"/>
      <c r="B560" s="665"/>
      <c r="C560" s="745"/>
      <c r="D560" s="746"/>
      <c r="E560" s="746"/>
      <c r="F560" s="746"/>
      <c r="G560" s="746"/>
      <c r="H560" s="746"/>
      <c r="I560" s="746"/>
      <c r="J560" s="780"/>
      <c r="K560" s="746"/>
      <c r="L560" s="746"/>
      <c r="M560" s="632"/>
      <c r="N560" s="632"/>
      <c r="O560" s="746"/>
      <c r="P560" s="746"/>
      <c r="Q560" s="803"/>
      <c r="R560" s="38"/>
      <c r="S560" s="820"/>
      <c r="T560" s="39"/>
      <c r="U560" s="39"/>
      <c r="V560" s="39"/>
      <c r="W560" s="40"/>
      <c r="X560" s="41"/>
      <c r="Y560" s="42"/>
      <c r="Z560" s="42"/>
      <c r="AA560" s="42"/>
      <c r="AB560" s="43"/>
      <c r="AC560" s="41"/>
      <c r="AD560" s="41"/>
      <c r="AE560" s="44"/>
      <c r="AF560" s="635"/>
      <c r="AG560" s="2"/>
    </row>
    <row r="561" spans="1:33" ht="24.75" customHeight="1">
      <c r="A561" s="662"/>
      <c r="B561" s="665"/>
      <c r="C561" s="773" t="s">
        <v>46</v>
      </c>
      <c r="D561" s="750" t="s">
        <v>47</v>
      </c>
      <c r="E561" s="750" t="s">
        <v>59</v>
      </c>
      <c r="F561" s="750" t="s">
        <v>185</v>
      </c>
      <c r="G561" s="768" t="s">
        <v>50</v>
      </c>
      <c r="H561" s="750" t="s">
        <v>51</v>
      </c>
      <c r="I561" s="750" t="s">
        <v>126</v>
      </c>
      <c r="J561" s="778" t="s">
        <v>801</v>
      </c>
      <c r="K561" s="748" t="s">
        <v>802</v>
      </c>
      <c r="L561" s="750" t="s">
        <v>803</v>
      </c>
      <c r="M561" s="698">
        <v>8</v>
      </c>
      <c r="N561" s="698">
        <v>8</v>
      </c>
      <c r="O561" s="750" t="s">
        <v>804</v>
      </c>
      <c r="P561" s="750" t="s">
        <v>805</v>
      </c>
      <c r="Q561" s="805" t="s">
        <v>806</v>
      </c>
      <c r="R561" s="37"/>
      <c r="S561" s="821"/>
      <c r="T561" s="46"/>
      <c r="U561" s="67"/>
      <c r="V561" s="68"/>
      <c r="W561" s="34"/>
      <c r="X561" s="35"/>
      <c r="Y561" s="36"/>
      <c r="Z561" s="36"/>
      <c r="AA561" s="36"/>
      <c r="AB561" s="50"/>
      <c r="AC561" s="35"/>
      <c r="AD561" s="35"/>
      <c r="AE561" s="35"/>
      <c r="AF561" s="636"/>
      <c r="AG561" s="2"/>
    </row>
    <row r="562" spans="1:33" ht="24.75" customHeight="1">
      <c r="A562" s="662"/>
      <c r="B562" s="665"/>
      <c r="C562" s="743"/>
      <c r="D562" s="744"/>
      <c r="E562" s="744"/>
      <c r="F562" s="744"/>
      <c r="G562" s="744"/>
      <c r="H562" s="744"/>
      <c r="I562" s="744"/>
      <c r="J562" s="779"/>
      <c r="K562" s="744"/>
      <c r="L562" s="744"/>
      <c r="M562" s="631"/>
      <c r="N562" s="631"/>
      <c r="O562" s="744"/>
      <c r="P562" s="744"/>
      <c r="Q562" s="802"/>
      <c r="R562" s="25"/>
      <c r="S562" s="818"/>
      <c r="T562" s="26"/>
      <c r="U562" s="61"/>
      <c r="V562" s="61"/>
      <c r="W562" s="27"/>
      <c r="X562" s="28"/>
      <c r="Y562" s="29"/>
      <c r="Z562" s="29"/>
      <c r="AA562" s="29"/>
      <c r="AB562" s="30"/>
      <c r="AC562" s="28"/>
      <c r="AD562" s="28"/>
      <c r="AE562" s="28"/>
      <c r="AF562" s="634"/>
      <c r="AG562" s="2"/>
    </row>
    <row r="563" spans="1:33" ht="24.75" customHeight="1">
      <c r="A563" s="662"/>
      <c r="B563" s="665"/>
      <c r="C563" s="743"/>
      <c r="D563" s="744"/>
      <c r="E563" s="744"/>
      <c r="F563" s="744"/>
      <c r="G563" s="744"/>
      <c r="H563" s="744"/>
      <c r="I563" s="744"/>
      <c r="J563" s="779"/>
      <c r="K563" s="744"/>
      <c r="L563" s="744"/>
      <c r="M563" s="631"/>
      <c r="N563" s="631"/>
      <c r="O563" s="744"/>
      <c r="P563" s="744"/>
      <c r="Q563" s="802"/>
      <c r="R563" s="70" t="s">
        <v>264</v>
      </c>
      <c r="S563" s="825" t="s">
        <v>197</v>
      </c>
      <c r="T563" s="211" t="s">
        <v>70</v>
      </c>
      <c r="U563" s="212" t="s">
        <v>71</v>
      </c>
      <c r="V563" s="213" t="s">
        <v>72</v>
      </c>
      <c r="W563" s="73"/>
      <c r="X563" s="28"/>
      <c r="Y563" s="29"/>
      <c r="Z563" s="29"/>
      <c r="AA563" s="29"/>
      <c r="AB563" s="30">
        <f>+SUM(AA564:AA565)</f>
        <v>76.899200000000008</v>
      </c>
      <c r="AC563" s="28"/>
      <c r="AD563" s="28"/>
      <c r="AE563" s="31"/>
      <c r="AF563" s="634"/>
      <c r="AG563" s="2"/>
    </row>
    <row r="564" spans="1:33" ht="24.75" customHeight="1">
      <c r="A564" s="662"/>
      <c r="B564" s="665"/>
      <c r="C564" s="743"/>
      <c r="D564" s="744"/>
      <c r="E564" s="744"/>
      <c r="F564" s="744"/>
      <c r="G564" s="744"/>
      <c r="H564" s="744"/>
      <c r="I564" s="744"/>
      <c r="J564" s="779"/>
      <c r="K564" s="744"/>
      <c r="L564" s="744"/>
      <c r="M564" s="631"/>
      <c r="N564" s="631"/>
      <c r="O564" s="744"/>
      <c r="P564" s="744"/>
      <c r="Q564" s="802"/>
      <c r="R564" s="25"/>
      <c r="S564" s="818" t="s">
        <v>807</v>
      </c>
      <c r="T564" s="26"/>
      <c r="U564" s="33"/>
      <c r="V564" s="33"/>
      <c r="W564" s="27">
        <v>1</v>
      </c>
      <c r="X564" s="28" t="s">
        <v>74</v>
      </c>
      <c r="Y564" s="29">
        <v>58.91</v>
      </c>
      <c r="Z564" s="29">
        <f t="shared" ref="Z564:Z565" si="33">+W564*Y564</f>
        <v>58.91</v>
      </c>
      <c r="AA564" s="29">
        <f t="shared" ref="AA564:AA565" si="34">+Z564*1.12</f>
        <v>65.979200000000006</v>
      </c>
      <c r="AB564" s="30"/>
      <c r="AC564" s="28"/>
      <c r="AD564" s="28" t="s">
        <v>75</v>
      </c>
      <c r="AE564" s="31"/>
      <c r="AF564" s="634"/>
      <c r="AG564" s="2"/>
    </row>
    <row r="565" spans="1:33" ht="24.75" customHeight="1">
      <c r="A565" s="662"/>
      <c r="B565" s="665"/>
      <c r="C565" s="745"/>
      <c r="D565" s="746"/>
      <c r="E565" s="746"/>
      <c r="F565" s="746"/>
      <c r="G565" s="746"/>
      <c r="H565" s="746"/>
      <c r="I565" s="746"/>
      <c r="J565" s="780"/>
      <c r="K565" s="746"/>
      <c r="L565" s="746"/>
      <c r="M565" s="632"/>
      <c r="N565" s="632"/>
      <c r="O565" s="746"/>
      <c r="P565" s="746"/>
      <c r="Q565" s="803"/>
      <c r="R565" s="38"/>
      <c r="S565" s="820" t="s">
        <v>808</v>
      </c>
      <c r="T565" s="39"/>
      <c r="U565" s="39"/>
      <c r="V565" s="39"/>
      <c r="W565" s="40">
        <v>1</v>
      </c>
      <c r="X565" s="41" t="s">
        <v>74</v>
      </c>
      <c r="Y565" s="42">
        <v>9.75</v>
      </c>
      <c r="Z565" s="42">
        <f t="shared" si="33"/>
        <v>9.75</v>
      </c>
      <c r="AA565" s="42">
        <f t="shared" si="34"/>
        <v>10.920000000000002</v>
      </c>
      <c r="AB565" s="43"/>
      <c r="AC565" s="41"/>
      <c r="AD565" s="41" t="s">
        <v>75</v>
      </c>
      <c r="AE565" s="44"/>
      <c r="AF565" s="635"/>
      <c r="AG565" s="2"/>
    </row>
    <row r="566" spans="1:33" ht="32.25" customHeight="1">
      <c r="A566" s="662"/>
      <c r="B566" s="665"/>
      <c r="C566" s="747" t="s">
        <v>46</v>
      </c>
      <c r="D566" s="748" t="s">
        <v>47</v>
      </c>
      <c r="E566" s="748" t="s">
        <v>48</v>
      </c>
      <c r="F566" s="748" t="s">
        <v>493</v>
      </c>
      <c r="G566" s="749" t="s">
        <v>50</v>
      </c>
      <c r="H566" s="748" t="s">
        <v>51</v>
      </c>
      <c r="I566" s="748" t="s">
        <v>134</v>
      </c>
      <c r="J566" s="778" t="s">
        <v>809</v>
      </c>
      <c r="K566" s="748" t="s">
        <v>810</v>
      </c>
      <c r="L566" s="748" t="s">
        <v>811</v>
      </c>
      <c r="M566" s="710">
        <v>2000</v>
      </c>
      <c r="N566" s="710">
        <v>2000</v>
      </c>
      <c r="O566" s="748" t="s">
        <v>812</v>
      </c>
      <c r="P566" s="748" t="s">
        <v>813</v>
      </c>
      <c r="Q566" s="804" t="s">
        <v>814</v>
      </c>
      <c r="R566" s="59" t="s">
        <v>116</v>
      </c>
      <c r="S566" s="822" t="s">
        <v>117</v>
      </c>
      <c r="T566" s="47" t="s">
        <v>70</v>
      </c>
      <c r="U566" s="67" t="s">
        <v>71</v>
      </c>
      <c r="V566" s="68" t="s">
        <v>72</v>
      </c>
      <c r="W566" s="54"/>
      <c r="X566" s="55"/>
      <c r="Y566" s="56"/>
      <c r="Z566" s="56"/>
      <c r="AA566" s="56"/>
      <c r="AB566" s="57">
        <f>+SUM(AA567:AA578)</f>
        <v>54.171936000000017</v>
      </c>
      <c r="AC566" s="55"/>
      <c r="AD566" s="55"/>
      <c r="AE566" s="55"/>
      <c r="AF566" s="995" t="s">
        <v>815</v>
      </c>
      <c r="AG566" s="2"/>
    </row>
    <row r="567" spans="1:33" ht="18" customHeight="1">
      <c r="A567" s="662"/>
      <c r="B567" s="665"/>
      <c r="C567" s="743"/>
      <c r="D567" s="744"/>
      <c r="E567" s="744"/>
      <c r="F567" s="744"/>
      <c r="G567" s="744"/>
      <c r="H567" s="744"/>
      <c r="I567" s="744"/>
      <c r="J567" s="779"/>
      <c r="K567" s="744"/>
      <c r="L567" s="744"/>
      <c r="M567" s="631"/>
      <c r="N567" s="631"/>
      <c r="O567" s="744"/>
      <c r="P567" s="744"/>
      <c r="Q567" s="802"/>
      <c r="R567" s="25"/>
      <c r="S567" s="818" t="s">
        <v>816</v>
      </c>
      <c r="T567" s="26"/>
      <c r="U567" s="26"/>
      <c r="V567" s="26"/>
      <c r="W567" s="27">
        <v>5</v>
      </c>
      <c r="X567" s="28" t="s">
        <v>143</v>
      </c>
      <c r="Y567" s="29">
        <v>0.379</v>
      </c>
      <c r="Z567" s="29">
        <f t="shared" ref="Z567:Z578" si="35">+W567*Y567</f>
        <v>1.895</v>
      </c>
      <c r="AA567" s="29">
        <f t="shared" ref="AA567:AA578" si="36">+Z567*1.12</f>
        <v>2.1224000000000003</v>
      </c>
      <c r="AB567" s="30"/>
      <c r="AC567" s="28"/>
      <c r="AD567" s="28" t="s">
        <v>75</v>
      </c>
      <c r="AE567" s="28"/>
      <c r="AF567" s="993"/>
      <c r="AG567" s="2"/>
    </row>
    <row r="568" spans="1:33" ht="18" customHeight="1">
      <c r="A568" s="662"/>
      <c r="B568" s="665"/>
      <c r="C568" s="743"/>
      <c r="D568" s="744"/>
      <c r="E568" s="744"/>
      <c r="F568" s="744"/>
      <c r="G568" s="744"/>
      <c r="H568" s="744"/>
      <c r="I568" s="744"/>
      <c r="J568" s="779"/>
      <c r="K568" s="744"/>
      <c r="L568" s="744"/>
      <c r="M568" s="631"/>
      <c r="N568" s="631"/>
      <c r="O568" s="744"/>
      <c r="P568" s="744"/>
      <c r="Q568" s="802"/>
      <c r="R568" s="25"/>
      <c r="S568" s="818" t="s">
        <v>817</v>
      </c>
      <c r="T568" s="26"/>
      <c r="U568" s="26"/>
      <c r="V568" s="26"/>
      <c r="W568" s="27">
        <v>5</v>
      </c>
      <c r="X568" s="28" t="s">
        <v>818</v>
      </c>
      <c r="Y568" s="29">
        <v>0.1346</v>
      </c>
      <c r="Z568" s="29">
        <f t="shared" si="35"/>
        <v>0.67300000000000004</v>
      </c>
      <c r="AA568" s="29">
        <f t="shared" si="36"/>
        <v>0.7537600000000001</v>
      </c>
      <c r="AB568" s="30"/>
      <c r="AC568" s="28"/>
      <c r="AD568" s="28" t="s">
        <v>75</v>
      </c>
      <c r="AE568" s="31"/>
      <c r="AF568" s="993"/>
      <c r="AG568" s="2"/>
    </row>
    <row r="569" spans="1:33" ht="18" customHeight="1">
      <c r="A569" s="662"/>
      <c r="B569" s="665"/>
      <c r="C569" s="743"/>
      <c r="D569" s="744"/>
      <c r="E569" s="744"/>
      <c r="F569" s="744"/>
      <c r="G569" s="744"/>
      <c r="H569" s="744"/>
      <c r="I569" s="744"/>
      <c r="J569" s="779"/>
      <c r="K569" s="744"/>
      <c r="L569" s="744"/>
      <c r="M569" s="631"/>
      <c r="N569" s="631"/>
      <c r="O569" s="744"/>
      <c r="P569" s="744"/>
      <c r="Q569" s="802"/>
      <c r="R569" s="25"/>
      <c r="S569" s="818" t="s">
        <v>819</v>
      </c>
      <c r="T569" s="26"/>
      <c r="U569" s="26"/>
      <c r="V569" s="26"/>
      <c r="W569" s="27">
        <v>11</v>
      </c>
      <c r="X569" s="28" t="s">
        <v>74</v>
      </c>
      <c r="Y569" s="29">
        <v>1.45</v>
      </c>
      <c r="Z569" s="29">
        <f t="shared" si="35"/>
        <v>15.95</v>
      </c>
      <c r="AA569" s="29">
        <f t="shared" si="36"/>
        <v>17.864000000000001</v>
      </c>
      <c r="AB569" s="30"/>
      <c r="AC569" s="28"/>
      <c r="AD569" s="28" t="s">
        <v>75</v>
      </c>
      <c r="AE569" s="31"/>
      <c r="AF569" s="993"/>
      <c r="AG569" s="2"/>
    </row>
    <row r="570" spans="1:33" ht="18" customHeight="1">
      <c r="A570" s="662"/>
      <c r="B570" s="665"/>
      <c r="C570" s="743"/>
      <c r="D570" s="744"/>
      <c r="E570" s="744"/>
      <c r="F570" s="744"/>
      <c r="G570" s="744"/>
      <c r="H570" s="744"/>
      <c r="I570" s="744"/>
      <c r="J570" s="779"/>
      <c r="K570" s="744"/>
      <c r="L570" s="744"/>
      <c r="M570" s="631"/>
      <c r="N570" s="631"/>
      <c r="O570" s="744"/>
      <c r="P570" s="744"/>
      <c r="Q570" s="802"/>
      <c r="R570" s="69"/>
      <c r="S570" s="824" t="s">
        <v>820</v>
      </c>
      <c r="T570" s="61"/>
      <c r="U570" s="61"/>
      <c r="V570" s="61"/>
      <c r="W570" s="62">
        <v>2</v>
      </c>
      <c r="X570" s="28" t="s">
        <v>74</v>
      </c>
      <c r="Y570" s="64">
        <v>0.77</v>
      </c>
      <c r="Z570" s="29">
        <f t="shared" si="35"/>
        <v>1.54</v>
      </c>
      <c r="AA570" s="29">
        <f t="shared" si="36"/>
        <v>1.7248000000000001</v>
      </c>
      <c r="AB570" s="65"/>
      <c r="AC570" s="63"/>
      <c r="AD570" s="63" t="s">
        <v>75</v>
      </c>
      <c r="AE570" s="66"/>
      <c r="AF570" s="993"/>
      <c r="AG570" s="2"/>
    </row>
    <row r="571" spans="1:33" ht="18" customHeight="1">
      <c r="A571" s="662"/>
      <c r="B571" s="665"/>
      <c r="C571" s="743"/>
      <c r="D571" s="744"/>
      <c r="E571" s="744"/>
      <c r="F571" s="744"/>
      <c r="G571" s="744"/>
      <c r="H571" s="744"/>
      <c r="I571" s="744"/>
      <c r="J571" s="779"/>
      <c r="K571" s="744"/>
      <c r="L571" s="744"/>
      <c r="M571" s="631"/>
      <c r="N571" s="631"/>
      <c r="O571" s="744"/>
      <c r="P571" s="744"/>
      <c r="Q571" s="802"/>
      <c r="R571" s="69"/>
      <c r="S571" s="824" t="s">
        <v>236</v>
      </c>
      <c r="T571" s="61"/>
      <c r="U571" s="61"/>
      <c r="V571" s="61"/>
      <c r="W571" s="62">
        <v>4</v>
      </c>
      <c r="X571" s="28" t="s">
        <v>74</v>
      </c>
      <c r="Y571" s="64">
        <v>0.47</v>
      </c>
      <c r="Z571" s="29">
        <f t="shared" si="35"/>
        <v>1.88</v>
      </c>
      <c r="AA571" s="29">
        <f t="shared" si="36"/>
        <v>2.1055999999999999</v>
      </c>
      <c r="AB571" s="65"/>
      <c r="AC571" s="63"/>
      <c r="AD571" s="63" t="s">
        <v>75</v>
      </c>
      <c r="AE571" s="66"/>
      <c r="AF571" s="993"/>
      <c r="AG571" s="2"/>
    </row>
    <row r="572" spans="1:33" ht="18" customHeight="1">
      <c r="A572" s="662"/>
      <c r="B572" s="665"/>
      <c r="C572" s="743"/>
      <c r="D572" s="744"/>
      <c r="E572" s="744"/>
      <c r="F572" s="744"/>
      <c r="G572" s="744"/>
      <c r="H572" s="744"/>
      <c r="I572" s="744"/>
      <c r="J572" s="779"/>
      <c r="K572" s="744"/>
      <c r="L572" s="744"/>
      <c r="M572" s="631"/>
      <c r="N572" s="631"/>
      <c r="O572" s="744"/>
      <c r="P572" s="744"/>
      <c r="Q572" s="802"/>
      <c r="R572" s="69"/>
      <c r="S572" s="824" t="s">
        <v>821</v>
      </c>
      <c r="T572" s="61"/>
      <c r="U572" s="61"/>
      <c r="V572" s="61"/>
      <c r="W572" s="62">
        <v>5</v>
      </c>
      <c r="X572" s="63" t="s">
        <v>248</v>
      </c>
      <c r="Y572" s="64">
        <v>0.57999999999999996</v>
      </c>
      <c r="Z572" s="29">
        <f t="shared" si="35"/>
        <v>2.9</v>
      </c>
      <c r="AA572" s="29">
        <f t="shared" si="36"/>
        <v>3.2480000000000002</v>
      </c>
      <c r="AB572" s="65"/>
      <c r="AC572" s="63"/>
      <c r="AD572" s="63" t="s">
        <v>75</v>
      </c>
      <c r="AE572" s="66"/>
      <c r="AF572" s="993"/>
      <c r="AG572" s="2"/>
    </row>
    <row r="573" spans="1:33" ht="18" customHeight="1">
      <c r="A573" s="662"/>
      <c r="B573" s="665"/>
      <c r="C573" s="743"/>
      <c r="D573" s="744"/>
      <c r="E573" s="744"/>
      <c r="F573" s="744"/>
      <c r="G573" s="744"/>
      <c r="H573" s="744"/>
      <c r="I573" s="744"/>
      <c r="J573" s="779"/>
      <c r="K573" s="744"/>
      <c r="L573" s="744"/>
      <c r="M573" s="631"/>
      <c r="N573" s="631"/>
      <c r="O573" s="744"/>
      <c r="P573" s="744"/>
      <c r="Q573" s="802"/>
      <c r="R573" s="69"/>
      <c r="S573" s="824" t="s">
        <v>822</v>
      </c>
      <c r="T573" s="61"/>
      <c r="U573" s="61"/>
      <c r="V573" s="61"/>
      <c r="W573" s="62">
        <v>2</v>
      </c>
      <c r="X573" s="28" t="s">
        <v>74</v>
      </c>
      <c r="Y573" s="64">
        <v>0.4738</v>
      </c>
      <c r="Z573" s="29">
        <f t="shared" si="35"/>
        <v>0.9476</v>
      </c>
      <c r="AA573" s="29">
        <f t="shared" si="36"/>
        <v>1.061312</v>
      </c>
      <c r="AB573" s="65"/>
      <c r="AC573" s="63"/>
      <c r="AD573" s="63" t="s">
        <v>75</v>
      </c>
      <c r="AE573" s="66"/>
      <c r="AF573" s="993"/>
      <c r="AG573" s="2"/>
    </row>
    <row r="574" spans="1:33" ht="18" customHeight="1">
      <c r="A574" s="662"/>
      <c r="B574" s="665"/>
      <c r="C574" s="743"/>
      <c r="D574" s="744"/>
      <c r="E574" s="744"/>
      <c r="F574" s="744"/>
      <c r="G574" s="744"/>
      <c r="H574" s="744"/>
      <c r="I574" s="744"/>
      <c r="J574" s="779"/>
      <c r="K574" s="744"/>
      <c r="L574" s="744"/>
      <c r="M574" s="631"/>
      <c r="N574" s="631"/>
      <c r="O574" s="744"/>
      <c r="P574" s="744"/>
      <c r="Q574" s="802"/>
      <c r="R574" s="69"/>
      <c r="S574" s="824" t="s">
        <v>823</v>
      </c>
      <c r="T574" s="61"/>
      <c r="U574" s="61"/>
      <c r="V574" s="61"/>
      <c r="W574" s="62">
        <v>2</v>
      </c>
      <c r="X574" s="28" t="s">
        <v>74</v>
      </c>
      <c r="Y574" s="64">
        <v>0.47339999999999999</v>
      </c>
      <c r="Z574" s="29">
        <f t="shared" si="35"/>
        <v>0.94679999999999997</v>
      </c>
      <c r="AA574" s="29">
        <f t="shared" si="36"/>
        <v>1.060416</v>
      </c>
      <c r="AB574" s="65"/>
      <c r="AC574" s="63"/>
      <c r="AD574" s="63" t="s">
        <v>75</v>
      </c>
      <c r="AE574" s="66"/>
      <c r="AF574" s="993"/>
      <c r="AG574" s="2"/>
    </row>
    <row r="575" spans="1:33" ht="18" customHeight="1">
      <c r="A575" s="662"/>
      <c r="B575" s="665"/>
      <c r="C575" s="743"/>
      <c r="D575" s="744"/>
      <c r="E575" s="744"/>
      <c r="F575" s="744"/>
      <c r="G575" s="744"/>
      <c r="H575" s="744"/>
      <c r="I575" s="744"/>
      <c r="J575" s="779"/>
      <c r="K575" s="744"/>
      <c r="L575" s="744"/>
      <c r="M575" s="631"/>
      <c r="N575" s="631"/>
      <c r="O575" s="744"/>
      <c r="P575" s="744"/>
      <c r="Q575" s="802"/>
      <c r="R575" s="69"/>
      <c r="S575" s="824" t="s">
        <v>824</v>
      </c>
      <c r="T575" s="61"/>
      <c r="U575" s="61"/>
      <c r="V575" s="61"/>
      <c r="W575" s="62">
        <v>10</v>
      </c>
      <c r="X575" s="63" t="s">
        <v>818</v>
      </c>
      <c r="Y575" s="64">
        <v>0.19</v>
      </c>
      <c r="Z575" s="29">
        <f t="shared" si="35"/>
        <v>1.9</v>
      </c>
      <c r="AA575" s="29">
        <f t="shared" si="36"/>
        <v>2.1280000000000001</v>
      </c>
      <c r="AB575" s="65"/>
      <c r="AC575" s="63"/>
      <c r="AD575" s="63" t="s">
        <v>75</v>
      </c>
      <c r="AE575" s="66"/>
      <c r="AF575" s="993"/>
      <c r="AG575" s="2"/>
    </row>
    <row r="576" spans="1:33" ht="18" customHeight="1">
      <c r="A576" s="662"/>
      <c r="B576" s="665"/>
      <c r="C576" s="743"/>
      <c r="D576" s="744"/>
      <c r="E576" s="744"/>
      <c r="F576" s="744"/>
      <c r="G576" s="744"/>
      <c r="H576" s="744"/>
      <c r="I576" s="744"/>
      <c r="J576" s="779"/>
      <c r="K576" s="744"/>
      <c r="L576" s="744"/>
      <c r="M576" s="631"/>
      <c r="N576" s="631"/>
      <c r="O576" s="744"/>
      <c r="P576" s="744"/>
      <c r="Q576" s="802"/>
      <c r="R576" s="69"/>
      <c r="S576" s="824" t="s">
        <v>825</v>
      </c>
      <c r="T576" s="61"/>
      <c r="U576" s="61"/>
      <c r="V576" s="61"/>
      <c r="W576" s="62">
        <v>5</v>
      </c>
      <c r="X576" s="63" t="s">
        <v>818</v>
      </c>
      <c r="Y576" s="64">
        <v>0.67</v>
      </c>
      <c r="Z576" s="29">
        <f t="shared" si="35"/>
        <v>3.35</v>
      </c>
      <c r="AA576" s="29">
        <f t="shared" si="36"/>
        <v>3.7520000000000007</v>
      </c>
      <c r="AB576" s="65"/>
      <c r="AC576" s="63"/>
      <c r="AD576" s="63" t="s">
        <v>75</v>
      </c>
      <c r="AE576" s="66"/>
      <c r="AF576" s="993"/>
      <c r="AG576" s="2"/>
    </row>
    <row r="577" spans="1:33" ht="18" customHeight="1">
      <c r="A577" s="662"/>
      <c r="B577" s="665"/>
      <c r="C577" s="743"/>
      <c r="D577" s="744"/>
      <c r="E577" s="744"/>
      <c r="F577" s="744"/>
      <c r="G577" s="744"/>
      <c r="H577" s="744"/>
      <c r="I577" s="744"/>
      <c r="J577" s="779"/>
      <c r="K577" s="744"/>
      <c r="L577" s="744"/>
      <c r="M577" s="631"/>
      <c r="N577" s="631"/>
      <c r="O577" s="744"/>
      <c r="P577" s="744"/>
      <c r="Q577" s="802"/>
      <c r="R577" s="69"/>
      <c r="S577" s="824" t="s">
        <v>826</v>
      </c>
      <c r="T577" s="61"/>
      <c r="U577" s="61"/>
      <c r="V577" s="61"/>
      <c r="W577" s="62">
        <v>2</v>
      </c>
      <c r="X577" s="28" t="s">
        <v>74</v>
      </c>
      <c r="Y577" s="64">
        <v>0.91769999999999996</v>
      </c>
      <c r="Z577" s="29">
        <f t="shared" si="35"/>
        <v>1.8353999999999999</v>
      </c>
      <c r="AA577" s="29">
        <f t="shared" si="36"/>
        <v>2.0556480000000001</v>
      </c>
      <c r="AB577" s="65"/>
      <c r="AC577" s="63"/>
      <c r="AD577" s="63" t="s">
        <v>75</v>
      </c>
      <c r="AE577" s="66"/>
      <c r="AF577" s="993"/>
      <c r="AG577" s="2"/>
    </row>
    <row r="578" spans="1:33" ht="18" customHeight="1">
      <c r="A578" s="662"/>
      <c r="B578" s="665"/>
      <c r="C578" s="743"/>
      <c r="D578" s="744"/>
      <c r="E578" s="744"/>
      <c r="F578" s="744"/>
      <c r="G578" s="744"/>
      <c r="H578" s="744"/>
      <c r="I578" s="744"/>
      <c r="J578" s="779"/>
      <c r="K578" s="744"/>
      <c r="L578" s="744"/>
      <c r="M578" s="631"/>
      <c r="N578" s="631"/>
      <c r="O578" s="744"/>
      <c r="P578" s="744"/>
      <c r="Q578" s="802"/>
      <c r="R578" s="69"/>
      <c r="S578" s="824" t="s">
        <v>827</v>
      </c>
      <c r="T578" s="61"/>
      <c r="U578" s="61"/>
      <c r="V578" s="61"/>
      <c r="W578" s="62">
        <v>1</v>
      </c>
      <c r="X578" s="28" t="s">
        <v>74</v>
      </c>
      <c r="Y578" s="64">
        <v>14.55</v>
      </c>
      <c r="Z578" s="29">
        <f t="shared" si="35"/>
        <v>14.55</v>
      </c>
      <c r="AA578" s="29">
        <f t="shared" si="36"/>
        <v>16.296000000000003</v>
      </c>
      <c r="AB578" s="65"/>
      <c r="AC578" s="63"/>
      <c r="AD578" s="63" t="s">
        <v>75</v>
      </c>
      <c r="AE578" s="66"/>
      <c r="AF578" s="993"/>
      <c r="AG578" s="2"/>
    </row>
    <row r="579" spans="1:33" ht="33.75" customHeight="1">
      <c r="A579" s="662"/>
      <c r="B579" s="665"/>
      <c r="C579" s="743"/>
      <c r="D579" s="744"/>
      <c r="E579" s="744"/>
      <c r="F579" s="744"/>
      <c r="G579" s="744"/>
      <c r="H579" s="744"/>
      <c r="I579" s="744"/>
      <c r="J579" s="779"/>
      <c r="K579" s="744"/>
      <c r="L579" s="744"/>
      <c r="M579" s="631"/>
      <c r="N579" s="631"/>
      <c r="O579" s="744"/>
      <c r="P579" s="744"/>
      <c r="Q579" s="802"/>
      <c r="R579" s="74" t="s">
        <v>68</v>
      </c>
      <c r="S579" s="826" t="s">
        <v>69</v>
      </c>
      <c r="T579" s="214" t="s">
        <v>70</v>
      </c>
      <c r="U579" s="212" t="s">
        <v>71</v>
      </c>
      <c r="V579" s="213" t="s">
        <v>72</v>
      </c>
      <c r="W579" s="62"/>
      <c r="X579" s="63"/>
      <c r="Y579" s="64"/>
      <c r="Z579" s="29"/>
      <c r="AA579" s="29"/>
      <c r="AB579" s="65">
        <f>+SUM(AA580:AA583)</f>
        <v>257.60000000000002</v>
      </c>
      <c r="AC579" s="63"/>
      <c r="AD579" s="63"/>
      <c r="AE579" s="66"/>
      <c r="AF579" s="993"/>
      <c r="AG579" s="2"/>
    </row>
    <row r="580" spans="1:33" ht="18" customHeight="1">
      <c r="A580" s="663"/>
      <c r="B580" s="666"/>
      <c r="C580" s="743"/>
      <c r="D580" s="744"/>
      <c r="E580" s="744"/>
      <c r="F580" s="744"/>
      <c r="G580" s="744"/>
      <c r="H580" s="744"/>
      <c r="I580" s="744"/>
      <c r="J580" s="779"/>
      <c r="K580" s="744"/>
      <c r="L580" s="744"/>
      <c r="M580" s="631"/>
      <c r="N580" s="631"/>
      <c r="O580" s="744"/>
      <c r="P580" s="744"/>
      <c r="Q580" s="802"/>
      <c r="R580" s="69"/>
      <c r="S580" s="824" t="s">
        <v>828</v>
      </c>
      <c r="T580" s="61"/>
      <c r="U580" s="61"/>
      <c r="V580" s="61"/>
      <c r="W580" s="62">
        <v>8</v>
      </c>
      <c r="X580" s="28" t="s">
        <v>74</v>
      </c>
      <c r="Y580" s="64">
        <v>10</v>
      </c>
      <c r="Z580" s="29">
        <f t="shared" ref="Z580:Z583" si="37">+W580*Y580</f>
        <v>80</v>
      </c>
      <c r="AA580" s="29">
        <f t="shared" ref="AA580:AA583" si="38">+Z580*1.12</f>
        <v>89.600000000000009</v>
      </c>
      <c r="AB580" s="65"/>
      <c r="AC580" s="63"/>
      <c r="AD580" s="63" t="s">
        <v>75</v>
      </c>
      <c r="AE580" s="66"/>
      <c r="AF580" s="993"/>
      <c r="AG580" s="2"/>
    </row>
    <row r="581" spans="1:33" ht="18" customHeight="1">
      <c r="A581" s="661" t="s">
        <v>716</v>
      </c>
      <c r="B581" s="664" t="s">
        <v>783</v>
      </c>
      <c r="C581" s="743"/>
      <c r="D581" s="744"/>
      <c r="E581" s="744"/>
      <c r="F581" s="744"/>
      <c r="G581" s="744"/>
      <c r="H581" s="744"/>
      <c r="I581" s="744"/>
      <c r="J581" s="779"/>
      <c r="K581" s="744"/>
      <c r="L581" s="744"/>
      <c r="M581" s="631"/>
      <c r="N581" s="631"/>
      <c r="O581" s="744"/>
      <c r="P581" s="744"/>
      <c r="Q581" s="802"/>
      <c r="R581" s="69"/>
      <c r="S581" s="824" t="s">
        <v>829</v>
      </c>
      <c r="T581" s="61"/>
      <c r="U581" s="61"/>
      <c r="V581" s="61"/>
      <c r="W581" s="62">
        <v>5</v>
      </c>
      <c r="X581" s="28" t="s">
        <v>74</v>
      </c>
      <c r="Y581" s="64">
        <v>10</v>
      </c>
      <c r="Z581" s="29">
        <f t="shared" si="37"/>
        <v>50</v>
      </c>
      <c r="AA581" s="29">
        <f t="shared" si="38"/>
        <v>56.000000000000007</v>
      </c>
      <c r="AB581" s="65"/>
      <c r="AC581" s="63"/>
      <c r="AD581" s="63" t="s">
        <v>75</v>
      </c>
      <c r="AE581" s="66"/>
      <c r="AF581" s="993"/>
      <c r="AG581" s="2"/>
    </row>
    <row r="582" spans="1:33" ht="18" customHeight="1">
      <c r="A582" s="662"/>
      <c r="B582" s="665"/>
      <c r="C582" s="743"/>
      <c r="D582" s="744"/>
      <c r="E582" s="744"/>
      <c r="F582" s="744"/>
      <c r="G582" s="744"/>
      <c r="H582" s="744"/>
      <c r="I582" s="744"/>
      <c r="J582" s="779"/>
      <c r="K582" s="744"/>
      <c r="L582" s="744"/>
      <c r="M582" s="631"/>
      <c r="N582" s="631"/>
      <c r="O582" s="744"/>
      <c r="P582" s="744"/>
      <c r="Q582" s="802"/>
      <c r="R582" s="69"/>
      <c r="S582" s="824" t="s">
        <v>830</v>
      </c>
      <c r="T582" s="61"/>
      <c r="U582" s="61"/>
      <c r="V582" s="61"/>
      <c r="W582" s="62">
        <v>5</v>
      </c>
      <c r="X582" s="28" t="s">
        <v>74</v>
      </c>
      <c r="Y582" s="64">
        <v>10</v>
      </c>
      <c r="Z582" s="29">
        <f t="shared" si="37"/>
        <v>50</v>
      </c>
      <c r="AA582" s="29">
        <f t="shared" si="38"/>
        <v>56.000000000000007</v>
      </c>
      <c r="AB582" s="65"/>
      <c r="AC582" s="63"/>
      <c r="AD582" s="63" t="s">
        <v>75</v>
      </c>
      <c r="AE582" s="66"/>
      <c r="AF582" s="993"/>
      <c r="AG582" s="2"/>
    </row>
    <row r="583" spans="1:33" ht="18" customHeight="1">
      <c r="A583" s="662"/>
      <c r="B583" s="665"/>
      <c r="C583" s="745"/>
      <c r="D583" s="746"/>
      <c r="E583" s="746"/>
      <c r="F583" s="746"/>
      <c r="G583" s="746"/>
      <c r="H583" s="746"/>
      <c r="I583" s="746"/>
      <c r="J583" s="780"/>
      <c r="K583" s="746"/>
      <c r="L583" s="746"/>
      <c r="M583" s="632"/>
      <c r="N583" s="632"/>
      <c r="O583" s="746"/>
      <c r="P583" s="746"/>
      <c r="Q583" s="803"/>
      <c r="R583" s="38"/>
      <c r="S583" s="820" t="s">
        <v>831</v>
      </c>
      <c r="T583" s="39"/>
      <c r="U583" s="39"/>
      <c r="V583" s="39"/>
      <c r="W583" s="40">
        <v>5</v>
      </c>
      <c r="X583" s="41" t="s">
        <v>74</v>
      </c>
      <c r="Y583" s="42">
        <v>10</v>
      </c>
      <c r="Z583" s="42">
        <f t="shared" si="37"/>
        <v>50</v>
      </c>
      <c r="AA583" s="42">
        <f t="shared" si="38"/>
        <v>56.000000000000007</v>
      </c>
      <c r="AB583" s="43"/>
      <c r="AC583" s="41"/>
      <c r="AD583" s="41" t="s">
        <v>75</v>
      </c>
      <c r="AE583" s="44"/>
      <c r="AF583" s="994"/>
      <c r="AG583" s="2"/>
    </row>
    <row r="584" spans="1:33" ht="25.5" customHeight="1">
      <c r="A584" s="662"/>
      <c r="B584" s="665"/>
      <c r="C584" s="773" t="s">
        <v>46</v>
      </c>
      <c r="D584" s="750" t="s">
        <v>47</v>
      </c>
      <c r="E584" s="750" t="s">
        <v>59</v>
      </c>
      <c r="F584" s="750" t="s">
        <v>132</v>
      </c>
      <c r="G584" s="768" t="s">
        <v>50</v>
      </c>
      <c r="H584" s="750" t="s">
        <v>51</v>
      </c>
      <c r="I584" s="750" t="s">
        <v>61</v>
      </c>
      <c r="J584" s="785" t="s">
        <v>832</v>
      </c>
      <c r="K584" s="750" t="s">
        <v>833</v>
      </c>
      <c r="L584" s="750" t="s">
        <v>834</v>
      </c>
      <c r="M584" s="698">
        <v>0</v>
      </c>
      <c r="N584" s="698">
        <v>1</v>
      </c>
      <c r="O584" s="750" t="s">
        <v>835</v>
      </c>
      <c r="P584" s="750" t="s">
        <v>836</v>
      </c>
      <c r="Q584" s="805" t="s">
        <v>837</v>
      </c>
      <c r="R584" s="37"/>
      <c r="S584" s="821"/>
      <c r="T584" s="46"/>
      <c r="U584" s="46"/>
      <c r="V584" s="46"/>
      <c r="W584" s="34"/>
      <c r="X584" s="35"/>
      <c r="Y584" s="36"/>
      <c r="Z584" s="36"/>
      <c r="AA584" s="36"/>
      <c r="AB584" s="50"/>
      <c r="AC584" s="35"/>
      <c r="AD584" s="35"/>
      <c r="AE584" s="35"/>
      <c r="AF584" s="636"/>
      <c r="AG584" s="2"/>
    </row>
    <row r="585" spans="1:33" ht="25.5" customHeight="1">
      <c r="A585" s="662"/>
      <c r="B585" s="665"/>
      <c r="C585" s="743"/>
      <c r="D585" s="744"/>
      <c r="E585" s="744"/>
      <c r="F585" s="744"/>
      <c r="G585" s="744"/>
      <c r="H585" s="744"/>
      <c r="I585" s="744"/>
      <c r="J585" s="779"/>
      <c r="K585" s="744"/>
      <c r="L585" s="744"/>
      <c r="M585" s="631"/>
      <c r="N585" s="631"/>
      <c r="O585" s="744"/>
      <c r="P585" s="744"/>
      <c r="Q585" s="802"/>
      <c r="R585" s="25"/>
      <c r="S585" s="818"/>
      <c r="T585" s="26"/>
      <c r="U585" s="26"/>
      <c r="V585" s="26"/>
      <c r="W585" s="27"/>
      <c r="X585" s="28"/>
      <c r="Y585" s="29"/>
      <c r="Z585" s="29"/>
      <c r="AA585" s="29"/>
      <c r="AB585" s="30"/>
      <c r="AC585" s="28"/>
      <c r="AD585" s="28"/>
      <c r="AE585" s="28"/>
      <c r="AF585" s="634"/>
      <c r="AG585" s="2"/>
    </row>
    <row r="586" spans="1:33" ht="25.5" customHeight="1">
      <c r="A586" s="662"/>
      <c r="B586" s="665"/>
      <c r="C586" s="743"/>
      <c r="D586" s="744"/>
      <c r="E586" s="744"/>
      <c r="F586" s="744"/>
      <c r="G586" s="744"/>
      <c r="H586" s="744"/>
      <c r="I586" s="744"/>
      <c r="J586" s="779"/>
      <c r="K586" s="744"/>
      <c r="L586" s="744"/>
      <c r="M586" s="631"/>
      <c r="N586" s="631"/>
      <c r="O586" s="744"/>
      <c r="P586" s="744"/>
      <c r="Q586" s="802"/>
      <c r="R586" s="25"/>
      <c r="S586" s="818"/>
      <c r="T586" s="26"/>
      <c r="U586" s="26"/>
      <c r="V586" s="26"/>
      <c r="W586" s="27"/>
      <c r="X586" s="28"/>
      <c r="Y586" s="29"/>
      <c r="Z586" s="29"/>
      <c r="AA586" s="29"/>
      <c r="AB586" s="30"/>
      <c r="AC586" s="28"/>
      <c r="AD586" s="28"/>
      <c r="AE586" s="31"/>
      <c r="AF586" s="634"/>
      <c r="AG586" s="2"/>
    </row>
    <row r="587" spans="1:33" ht="25.5" customHeight="1">
      <c r="A587" s="662"/>
      <c r="B587" s="665"/>
      <c r="C587" s="743"/>
      <c r="D587" s="744"/>
      <c r="E587" s="744"/>
      <c r="F587" s="744"/>
      <c r="G587" s="744"/>
      <c r="H587" s="744"/>
      <c r="I587" s="744"/>
      <c r="J587" s="779"/>
      <c r="K587" s="744"/>
      <c r="L587" s="744"/>
      <c r="M587" s="631"/>
      <c r="N587" s="631"/>
      <c r="O587" s="744"/>
      <c r="P587" s="744"/>
      <c r="Q587" s="802"/>
      <c r="R587" s="25"/>
      <c r="S587" s="818"/>
      <c r="T587" s="26"/>
      <c r="U587" s="26"/>
      <c r="V587" s="26"/>
      <c r="W587" s="27"/>
      <c r="X587" s="28"/>
      <c r="Y587" s="29"/>
      <c r="Z587" s="29"/>
      <c r="AA587" s="29"/>
      <c r="AB587" s="30"/>
      <c r="AC587" s="28"/>
      <c r="AD587" s="28"/>
      <c r="AE587" s="31"/>
      <c r="AF587" s="634"/>
      <c r="AG587" s="2"/>
    </row>
    <row r="588" spans="1:33" ht="25.5" customHeight="1">
      <c r="A588" s="662"/>
      <c r="B588" s="665"/>
      <c r="C588" s="745"/>
      <c r="D588" s="746"/>
      <c r="E588" s="746"/>
      <c r="F588" s="746"/>
      <c r="G588" s="746"/>
      <c r="H588" s="746"/>
      <c r="I588" s="746"/>
      <c r="J588" s="780"/>
      <c r="K588" s="746"/>
      <c r="L588" s="746"/>
      <c r="M588" s="632"/>
      <c r="N588" s="632"/>
      <c r="O588" s="746"/>
      <c r="P588" s="746"/>
      <c r="Q588" s="803"/>
      <c r="R588" s="38"/>
      <c r="S588" s="820"/>
      <c r="T588" s="39"/>
      <c r="U588" s="39"/>
      <c r="V588" s="39"/>
      <c r="W588" s="40"/>
      <c r="X588" s="41"/>
      <c r="Y588" s="42"/>
      <c r="Z588" s="42"/>
      <c r="AA588" s="42"/>
      <c r="AB588" s="43"/>
      <c r="AC588" s="41"/>
      <c r="AD588" s="41"/>
      <c r="AE588" s="44"/>
      <c r="AF588" s="635"/>
      <c r="AG588" s="2"/>
    </row>
    <row r="589" spans="1:33" ht="26.25" customHeight="1">
      <c r="A589" s="662"/>
      <c r="B589" s="665"/>
      <c r="C589" s="773" t="s">
        <v>46</v>
      </c>
      <c r="D589" s="750" t="s">
        <v>47</v>
      </c>
      <c r="E589" s="750" t="s">
        <v>59</v>
      </c>
      <c r="F589" s="750" t="s">
        <v>185</v>
      </c>
      <c r="G589" s="768" t="s">
        <v>50</v>
      </c>
      <c r="H589" s="750" t="s">
        <v>51</v>
      </c>
      <c r="I589" s="750" t="s">
        <v>61</v>
      </c>
      <c r="J589" s="778" t="s">
        <v>838</v>
      </c>
      <c r="K589" s="748" t="s">
        <v>839</v>
      </c>
      <c r="L589" s="750" t="s">
        <v>840</v>
      </c>
      <c r="M589" s="698">
        <v>3</v>
      </c>
      <c r="N589" s="698">
        <v>3</v>
      </c>
      <c r="O589" s="750" t="s">
        <v>841</v>
      </c>
      <c r="P589" s="750" t="s">
        <v>842</v>
      </c>
      <c r="Q589" s="805" t="s">
        <v>837</v>
      </c>
      <c r="R589" s="37"/>
      <c r="S589" s="821"/>
      <c r="T589" s="46"/>
      <c r="U589" s="46"/>
      <c r="V589" s="46"/>
      <c r="W589" s="34"/>
      <c r="X589" s="35"/>
      <c r="Y589" s="36"/>
      <c r="Z589" s="36"/>
      <c r="AA589" s="36"/>
      <c r="AB589" s="50"/>
      <c r="AC589" s="35"/>
      <c r="AD589" s="35"/>
      <c r="AE589" s="35"/>
      <c r="AF589" s="636"/>
      <c r="AG589" s="2"/>
    </row>
    <row r="590" spans="1:33" ht="26.25" customHeight="1">
      <c r="A590" s="662"/>
      <c r="B590" s="665"/>
      <c r="C590" s="743"/>
      <c r="D590" s="744"/>
      <c r="E590" s="744"/>
      <c r="F590" s="744"/>
      <c r="G590" s="744"/>
      <c r="H590" s="744"/>
      <c r="I590" s="744"/>
      <c r="J590" s="779"/>
      <c r="K590" s="744"/>
      <c r="L590" s="744"/>
      <c r="M590" s="631"/>
      <c r="N590" s="631"/>
      <c r="O590" s="744"/>
      <c r="P590" s="744"/>
      <c r="Q590" s="802"/>
      <c r="R590" s="25"/>
      <c r="S590" s="818"/>
      <c r="T590" s="26"/>
      <c r="U590" s="26"/>
      <c r="V590" s="26"/>
      <c r="W590" s="27"/>
      <c r="X590" s="28"/>
      <c r="Y590" s="29"/>
      <c r="Z590" s="29"/>
      <c r="AA590" s="29"/>
      <c r="AB590" s="30"/>
      <c r="AC590" s="28"/>
      <c r="AD590" s="28"/>
      <c r="AE590" s="28"/>
      <c r="AF590" s="634"/>
      <c r="AG590" s="2"/>
    </row>
    <row r="591" spans="1:33" ht="26.25" customHeight="1">
      <c r="A591" s="662"/>
      <c r="B591" s="665"/>
      <c r="C591" s="743"/>
      <c r="D591" s="744"/>
      <c r="E591" s="744"/>
      <c r="F591" s="744"/>
      <c r="G591" s="744"/>
      <c r="H591" s="744"/>
      <c r="I591" s="744"/>
      <c r="J591" s="779"/>
      <c r="K591" s="744"/>
      <c r="L591" s="744"/>
      <c r="M591" s="631"/>
      <c r="N591" s="631"/>
      <c r="O591" s="744"/>
      <c r="P591" s="744"/>
      <c r="Q591" s="802"/>
      <c r="R591" s="25"/>
      <c r="S591" s="818"/>
      <c r="T591" s="26"/>
      <c r="U591" s="26"/>
      <c r="V591" s="26"/>
      <c r="W591" s="27"/>
      <c r="X591" s="28"/>
      <c r="Y591" s="29"/>
      <c r="Z591" s="29"/>
      <c r="AA591" s="29"/>
      <c r="AB591" s="30"/>
      <c r="AC591" s="28"/>
      <c r="AD591" s="28"/>
      <c r="AE591" s="31"/>
      <c r="AF591" s="634"/>
      <c r="AG591" s="2"/>
    </row>
    <row r="592" spans="1:33" ht="26.25" customHeight="1">
      <c r="A592" s="662"/>
      <c r="B592" s="665"/>
      <c r="C592" s="743"/>
      <c r="D592" s="744"/>
      <c r="E592" s="744"/>
      <c r="F592" s="744"/>
      <c r="G592" s="744"/>
      <c r="H592" s="744"/>
      <c r="I592" s="744"/>
      <c r="J592" s="779"/>
      <c r="K592" s="744"/>
      <c r="L592" s="744"/>
      <c r="M592" s="631"/>
      <c r="N592" s="631"/>
      <c r="O592" s="744"/>
      <c r="P592" s="744"/>
      <c r="Q592" s="802"/>
      <c r="R592" s="25"/>
      <c r="S592" s="818"/>
      <c r="T592" s="26"/>
      <c r="U592" s="26"/>
      <c r="V592" s="26"/>
      <c r="W592" s="27"/>
      <c r="X592" s="28"/>
      <c r="Y592" s="29"/>
      <c r="Z592" s="29"/>
      <c r="AA592" s="29"/>
      <c r="AB592" s="30"/>
      <c r="AC592" s="28"/>
      <c r="AD592" s="28"/>
      <c r="AE592" s="31"/>
      <c r="AF592" s="634"/>
      <c r="AG592" s="2"/>
    </row>
    <row r="593" spans="1:33" ht="26.25" customHeight="1">
      <c r="A593" s="662"/>
      <c r="B593" s="665"/>
      <c r="C593" s="745"/>
      <c r="D593" s="746"/>
      <c r="E593" s="746"/>
      <c r="F593" s="746"/>
      <c r="G593" s="746"/>
      <c r="H593" s="746"/>
      <c r="I593" s="746"/>
      <c r="J593" s="780"/>
      <c r="K593" s="746"/>
      <c r="L593" s="746"/>
      <c r="M593" s="632"/>
      <c r="N593" s="632"/>
      <c r="O593" s="746"/>
      <c r="P593" s="746"/>
      <c r="Q593" s="803"/>
      <c r="R593" s="38"/>
      <c r="S593" s="820"/>
      <c r="T593" s="39"/>
      <c r="U593" s="39"/>
      <c r="V593" s="39"/>
      <c r="W593" s="40"/>
      <c r="X593" s="41"/>
      <c r="Y593" s="42"/>
      <c r="Z593" s="42"/>
      <c r="AA593" s="42"/>
      <c r="AB593" s="43"/>
      <c r="AC593" s="41"/>
      <c r="AD593" s="41"/>
      <c r="AE593" s="44"/>
      <c r="AF593" s="635"/>
      <c r="AG593" s="2"/>
    </row>
    <row r="594" spans="1:33" ht="24.75" customHeight="1">
      <c r="A594" s="662"/>
      <c r="B594" s="665"/>
      <c r="C594" s="747" t="s">
        <v>46</v>
      </c>
      <c r="D594" s="748" t="s">
        <v>47</v>
      </c>
      <c r="E594" s="748" t="s">
        <v>59</v>
      </c>
      <c r="F594" s="748" t="s">
        <v>60</v>
      </c>
      <c r="G594" s="749" t="s">
        <v>50</v>
      </c>
      <c r="H594" s="748" t="s">
        <v>51</v>
      </c>
      <c r="I594" s="748" t="s">
        <v>61</v>
      </c>
      <c r="J594" s="770" t="s">
        <v>843</v>
      </c>
      <c r="K594" s="748" t="s">
        <v>844</v>
      </c>
      <c r="L594" s="748" t="s">
        <v>845</v>
      </c>
      <c r="M594" s="638">
        <v>0</v>
      </c>
      <c r="N594" s="638">
        <v>2</v>
      </c>
      <c r="O594" s="748" t="s">
        <v>846</v>
      </c>
      <c r="P594" s="748" t="s">
        <v>847</v>
      </c>
      <c r="Q594" s="804" t="s">
        <v>848</v>
      </c>
      <c r="R594" s="59"/>
      <c r="S594" s="823"/>
      <c r="T594" s="49"/>
      <c r="U594" s="49"/>
      <c r="V594" s="49"/>
      <c r="W594" s="34"/>
      <c r="X594" s="35"/>
      <c r="Y594" s="36"/>
      <c r="Z594" s="36"/>
      <c r="AA594" s="36"/>
      <c r="AB594" s="50"/>
      <c r="AC594" s="35"/>
      <c r="AD594" s="60"/>
      <c r="AE594" s="60"/>
      <c r="AF594" s="637"/>
      <c r="AG594" s="2"/>
    </row>
    <row r="595" spans="1:33" ht="24.75" customHeight="1">
      <c r="A595" s="662"/>
      <c r="B595" s="665"/>
      <c r="C595" s="743"/>
      <c r="D595" s="744"/>
      <c r="E595" s="744"/>
      <c r="F595" s="744"/>
      <c r="G595" s="744"/>
      <c r="H595" s="744"/>
      <c r="I595" s="744"/>
      <c r="J595" s="771"/>
      <c r="K595" s="744"/>
      <c r="L595" s="744"/>
      <c r="M595" s="631"/>
      <c r="N595" s="631"/>
      <c r="O595" s="744"/>
      <c r="P595" s="744"/>
      <c r="Q595" s="802"/>
      <c r="R595" s="32"/>
      <c r="S595" s="818"/>
      <c r="T595" s="26"/>
      <c r="U595" s="26"/>
      <c r="V595" s="26"/>
      <c r="W595" s="27"/>
      <c r="X595" s="28"/>
      <c r="Y595" s="29"/>
      <c r="Z595" s="29"/>
      <c r="AA595" s="29"/>
      <c r="AB595" s="30"/>
      <c r="AC595" s="28"/>
      <c r="AD595" s="31"/>
      <c r="AE595" s="31"/>
      <c r="AF595" s="634"/>
      <c r="AG595" s="2"/>
    </row>
    <row r="596" spans="1:33" ht="24.75" customHeight="1">
      <c r="A596" s="662"/>
      <c r="B596" s="665"/>
      <c r="C596" s="743"/>
      <c r="D596" s="744"/>
      <c r="E596" s="744"/>
      <c r="F596" s="744"/>
      <c r="G596" s="744"/>
      <c r="H596" s="744"/>
      <c r="I596" s="744"/>
      <c r="J596" s="771"/>
      <c r="K596" s="744"/>
      <c r="L596" s="744"/>
      <c r="M596" s="631"/>
      <c r="N596" s="631"/>
      <c r="O596" s="744"/>
      <c r="P596" s="744"/>
      <c r="Q596" s="802"/>
      <c r="R596" s="25"/>
      <c r="S596" s="818"/>
      <c r="T596" s="26"/>
      <c r="U596" s="26"/>
      <c r="V596" s="26"/>
      <c r="W596" s="27"/>
      <c r="X596" s="28"/>
      <c r="Y596" s="29"/>
      <c r="Z596" s="29"/>
      <c r="AA596" s="29"/>
      <c r="AB596" s="30"/>
      <c r="AC596" s="28"/>
      <c r="AD596" s="31"/>
      <c r="AE596" s="31"/>
      <c r="AF596" s="634"/>
      <c r="AG596" s="2"/>
    </row>
    <row r="597" spans="1:33" ht="24.75" customHeight="1">
      <c r="A597" s="662"/>
      <c r="B597" s="665"/>
      <c r="C597" s="743"/>
      <c r="D597" s="744"/>
      <c r="E597" s="744"/>
      <c r="F597" s="744"/>
      <c r="G597" s="744"/>
      <c r="H597" s="744"/>
      <c r="I597" s="744"/>
      <c r="J597" s="771"/>
      <c r="K597" s="744"/>
      <c r="L597" s="744"/>
      <c r="M597" s="631"/>
      <c r="N597" s="631"/>
      <c r="O597" s="744"/>
      <c r="P597" s="744"/>
      <c r="Q597" s="802"/>
      <c r="R597" s="25"/>
      <c r="S597" s="818"/>
      <c r="T597" s="26"/>
      <c r="U597" s="26"/>
      <c r="V597" s="26"/>
      <c r="W597" s="27"/>
      <c r="X597" s="28"/>
      <c r="Y597" s="29"/>
      <c r="Z597" s="29"/>
      <c r="AA597" s="29"/>
      <c r="AB597" s="30"/>
      <c r="AC597" s="28"/>
      <c r="AD597" s="31"/>
      <c r="AE597" s="31"/>
      <c r="AF597" s="634"/>
      <c r="AG597" s="2"/>
    </row>
    <row r="598" spans="1:33" ht="24.75" customHeight="1">
      <c r="A598" s="662"/>
      <c r="B598" s="665"/>
      <c r="C598" s="745"/>
      <c r="D598" s="746"/>
      <c r="E598" s="746"/>
      <c r="F598" s="746"/>
      <c r="G598" s="746"/>
      <c r="H598" s="746"/>
      <c r="I598" s="746"/>
      <c r="J598" s="772"/>
      <c r="K598" s="746"/>
      <c r="L598" s="746"/>
      <c r="M598" s="632"/>
      <c r="N598" s="632"/>
      <c r="O598" s="746"/>
      <c r="P598" s="746"/>
      <c r="Q598" s="803"/>
      <c r="R598" s="38"/>
      <c r="S598" s="824"/>
      <c r="T598" s="61"/>
      <c r="U598" s="61"/>
      <c r="V598" s="61"/>
      <c r="W598" s="62"/>
      <c r="X598" s="63"/>
      <c r="Y598" s="64"/>
      <c r="Z598" s="42"/>
      <c r="AA598" s="42"/>
      <c r="AB598" s="65"/>
      <c r="AC598" s="63"/>
      <c r="AD598" s="66"/>
      <c r="AE598" s="66"/>
      <c r="AF598" s="635"/>
      <c r="AG598" s="2"/>
    </row>
    <row r="599" spans="1:33" ht="27.75" customHeight="1">
      <c r="A599" s="662"/>
      <c r="B599" s="665"/>
      <c r="C599" s="747" t="s">
        <v>46</v>
      </c>
      <c r="D599" s="748" t="s">
        <v>47</v>
      </c>
      <c r="E599" s="748" t="s">
        <v>59</v>
      </c>
      <c r="F599" s="748" t="s">
        <v>60</v>
      </c>
      <c r="G599" s="749" t="s">
        <v>50</v>
      </c>
      <c r="H599" s="748" t="s">
        <v>51</v>
      </c>
      <c r="I599" s="748" t="s">
        <v>61</v>
      </c>
      <c r="J599" s="770" t="s">
        <v>849</v>
      </c>
      <c r="K599" s="748" t="s">
        <v>192</v>
      </c>
      <c r="L599" s="748" t="s">
        <v>850</v>
      </c>
      <c r="M599" s="638">
        <v>1</v>
      </c>
      <c r="N599" s="638">
        <v>3</v>
      </c>
      <c r="O599" s="748" t="s">
        <v>851</v>
      </c>
      <c r="P599" s="748" t="s">
        <v>852</v>
      </c>
      <c r="Q599" s="804" t="s">
        <v>853</v>
      </c>
      <c r="R599" s="59" t="s">
        <v>140</v>
      </c>
      <c r="S599" s="822" t="s">
        <v>141</v>
      </c>
      <c r="T599" s="47" t="s">
        <v>70</v>
      </c>
      <c r="U599" s="67" t="s">
        <v>71</v>
      </c>
      <c r="V599" s="68" t="s">
        <v>72</v>
      </c>
      <c r="W599" s="54"/>
      <c r="X599" s="55"/>
      <c r="Y599" s="56"/>
      <c r="Z599" s="56"/>
      <c r="AA599" s="56"/>
      <c r="AB599" s="57">
        <f>+SUM(AA600:AA603)</f>
        <v>50.702399999999997</v>
      </c>
      <c r="AC599" s="55"/>
      <c r="AD599" s="58"/>
      <c r="AE599" s="58"/>
      <c r="AF599" s="637"/>
      <c r="AG599" s="2"/>
    </row>
    <row r="600" spans="1:33" ht="27.75" customHeight="1">
      <c r="A600" s="662"/>
      <c r="B600" s="665"/>
      <c r="C600" s="743"/>
      <c r="D600" s="744"/>
      <c r="E600" s="744"/>
      <c r="F600" s="744"/>
      <c r="G600" s="744"/>
      <c r="H600" s="744"/>
      <c r="I600" s="744"/>
      <c r="J600" s="771"/>
      <c r="K600" s="744"/>
      <c r="L600" s="744"/>
      <c r="M600" s="631"/>
      <c r="N600" s="631"/>
      <c r="O600" s="744"/>
      <c r="P600" s="744"/>
      <c r="Q600" s="802"/>
      <c r="R600" s="25"/>
      <c r="S600" s="818" t="s">
        <v>854</v>
      </c>
      <c r="T600" s="26"/>
      <c r="U600" s="26"/>
      <c r="V600" s="26"/>
      <c r="W600" s="27">
        <v>10</v>
      </c>
      <c r="X600" s="28" t="s">
        <v>74</v>
      </c>
      <c r="Y600" s="29">
        <v>2.2000000000000002</v>
      </c>
      <c r="Z600" s="29">
        <f t="shared" ref="Z600:Z603" si="39">+W600*Y600</f>
        <v>22</v>
      </c>
      <c r="AA600" s="29">
        <f t="shared" ref="AA600:AA603" si="40">+Z600*1.12</f>
        <v>24.64</v>
      </c>
      <c r="AB600" s="30"/>
      <c r="AC600" s="28"/>
      <c r="AD600" s="31" t="s">
        <v>75</v>
      </c>
      <c r="AE600" s="31"/>
      <c r="AF600" s="634"/>
      <c r="AG600" s="2"/>
    </row>
    <row r="601" spans="1:33" ht="27.75" customHeight="1">
      <c r="A601" s="662"/>
      <c r="B601" s="665"/>
      <c r="C601" s="743"/>
      <c r="D601" s="744"/>
      <c r="E601" s="744"/>
      <c r="F601" s="744"/>
      <c r="G601" s="744"/>
      <c r="H601" s="744"/>
      <c r="I601" s="744"/>
      <c r="J601" s="771"/>
      <c r="K601" s="744"/>
      <c r="L601" s="744"/>
      <c r="M601" s="631"/>
      <c r="N601" s="631"/>
      <c r="O601" s="744"/>
      <c r="P601" s="744"/>
      <c r="Q601" s="802"/>
      <c r="R601" s="25"/>
      <c r="S601" s="818" t="s">
        <v>855</v>
      </c>
      <c r="T601" s="26"/>
      <c r="U601" s="26"/>
      <c r="V601" s="26"/>
      <c r="W601" s="27">
        <v>3</v>
      </c>
      <c r="X601" s="28" t="s">
        <v>143</v>
      </c>
      <c r="Y601" s="29">
        <v>3.12</v>
      </c>
      <c r="Z601" s="29">
        <f t="shared" si="39"/>
        <v>9.36</v>
      </c>
      <c r="AA601" s="29">
        <f t="shared" si="40"/>
        <v>10.4832</v>
      </c>
      <c r="AB601" s="30"/>
      <c r="AC601" s="28"/>
      <c r="AD601" s="31" t="s">
        <v>75</v>
      </c>
      <c r="AE601" s="31"/>
      <c r="AF601" s="634"/>
      <c r="AG601" s="2"/>
    </row>
    <row r="602" spans="1:33" ht="27.75" customHeight="1">
      <c r="A602" s="662"/>
      <c r="B602" s="665"/>
      <c r="C602" s="743"/>
      <c r="D602" s="744"/>
      <c r="E602" s="744"/>
      <c r="F602" s="744"/>
      <c r="G602" s="744"/>
      <c r="H602" s="744"/>
      <c r="I602" s="744"/>
      <c r="J602" s="771"/>
      <c r="K602" s="744"/>
      <c r="L602" s="744"/>
      <c r="M602" s="631"/>
      <c r="N602" s="631"/>
      <c r="O602" s="744"/>
      <c r="P602" s="744"/>
      <c r="Q602" s="802"/>
      <c r="R602" s="25"/>
      <c r="S602" s="818" t="s">
        <v>856</v>
      </c>
      <c r="T602" s="26"/>
      <c r="U602" s="26"/>
      <c r="V602" s="26"/>
      <c r="W602" s="27">
        <v>1</v>
      </c>
      <c r="X602" s="28" t="s">
        <v>74</v>
      </c>
      <c r="Y602" s="29">
        <v>2.57</v>
      </c>
      <c r="Z602" s="29">
        <f t="shared" si="39"/>
        <v>2.57</v>
      </c>
      <c r="AA602" s="29">
        <f t="shared" si="40"/>
        <v>2.8784000000000001</v>
      </c>
      <c r="AB602" s="30"/>
      <c r="AC602" s="28"/>
      <c r="AD602" s="31" t="s">
        <v>75</v>
      </c>
      <c r="AE602" s="31"/>
      <c r="AF602" s="634"/>
      <c r="AG602" s="2"/>
    </row>
    <row r="603" spans="1:33" ht="27.75" customHeight="1">
      <c r="A603" s="662"/>
      <c r="B603" s="665"/>
      <c r="C603" s="745"/>
      <c r="D603" s="746"/>
      <c r="E603" s="746"/>
      <c r="F603" s="746"/>
      <c r="G603" s="746"/>
      <c r="H603" s="746"/>
      <c r="I603" s="746"/>
      <c r="J603" s="772"/>
      <c r="K603" s="746"/>
      <c r="L603" s="746"/>
      <c r="M603" s="632"/>
      <c r="N603" s="632"/>
      <c r="O603" s="746"/>
      <c r="P603" s="746"/>
      <c r="Q603" s="803"/>
      <c r="R603" s="38"/>
      <c r="S603" s="820" t="s">
        <v>857</v>
      </c>
      <c r="T603" s="39"/>
      <c r="U603" s="39"/>
      <c r="V603" s="39"/>
      <c r="W603" s="40">
        <v>2</v>
      </c>
      <c r="X603" s="41" t="s">
        <v>74</v>
      </c>
      <c r="Y603" s="42">
        <v>5.67</v>
      </c>
      <c r="Z603" s="42">
        <f t="shared" si="39"/>
        <v>11.34</v>
      </c>
      <c r="AA603" s="42">
        <f t="shared" si="40"/>
        <v>12.700800000000001</v>
      </c>
      <c r="AB603" s="43"/>
      <c r="AC603" s="41"/>
      <c r="AD603" s="44" t="s">
        <v>75</v>
      </c>
      <c r="AE603" s="44"/>
      <c r="AF603" s="635"/>
      <c r="AG603" s="2"/>
    </row>
    <row r="604" spans="1:33" ht="21.75" customHeight="1">
      <c r="A604" s="662"/>
      <c r="B604" s="665"/>
      <c r="C604" s="773" t="s">
        <v>46</v>
      </c>
      <c r="D604" s="750" t="s">
        <v>47</v>
      </c>
      <c r="E604" s="750" t="s">
        <v>59</v>
      </c>
      <c r="F604" s="750" t="s">
        <v>185</v>
      </c>
      <c r="G604" s="768" t="s">
        <v>50</v>
      </c>
      <c r="H604" s="750" t="s">
        <v>51</v>
      </c>
      <c r="I604" s="750" t="s">
        <v>61</v>
      </c>
      <c r="J604" s="786" t="s">
        <v>858</v>
      </c>
      <c r="K604" s="750" t="s">
        <v>473</v>
      </c>
      <c r="L604" s="750" t="s">
        <v>778</v>
      </c>
      <c r="M604" s="698">
        <v>0</v>
      </c>
      <c r="N604" s="698">
        <v>5</v>
      </c>
      <c r="O604" s="750" t="s">
        <v>859</v>
      </c>
      <c r="P604" s="750" t="s">
        <v>860</v>
      </c>
      <c r="Q604" s="805" t="s">
        <v>861</v>
      </c>
      <c r="R604" s="37"/>
      <c r="S604" s="821"/>
      <c r="T604" s="46"/>
      <c r="U604" s="67"/>
      <c r="V604" s="68"/>
      <c r="W604" s="34"/>
      <c r="X604" s="35"/>
      <c r="Y604" s="36"/>
      <c r="Z604" s="36"/>
      <c r="AA604" s="36"/>
      <c r="AB604" s="50"/>
      <c r="AC604" s="35"/>
      <c r="AD604" s="60"/>
      <c r="AE604" s="60"/>
      <c r="AF604" s="636"/>
      <c r="AG604" s="2"/>
    </row>
    <row r="605" spans="1:33" ht="21.75" customHeight="1">
      <c r="A605" s="663"/>
      <c r="B605" s="666"/>
      <c r="C605" s="743"/>
      <c r="D605" s="744"/>
      <c r="E605" s="744"/>
      <c r="F605" s="744"/>
      <c r="G605" s="744"/>
      <c r="H605" s="744"/>
      <c r="I605" s="744"/>
      <c r="J605" s="771"/>
      <c r="K605" s="744"/>
      <c r="L605" s="744"/>
      <c r="M605" s="631"/>
      <c r="N605" s="631"/>
      <c r="O605" s="744"/>
      <c r="P605" s="744"/>
      <c r="Q605" s="802"/>
      <c r="R605" s="25"/>
      <c r="S605" s="818"/>
      <c r="T605" s="26"/>
      <c r="U605" s="61"/>
      <c r="V605" s="61"/>
      <c r="W605" s="27"/>
      <c r="X605" s="28"/>
      <c r="Y605" s="29"/>
      <c r="Z605" s="29"/>
      <c r="AA605" s="29"/>
      <c r="AB605" s="30"/>
      <c r="AC605" s="28"/>
      <c r="AD605" s="31"/>
      <c r="AE605" s="31"/>
      <c r="AF605" s="634"/>
      <c r="AG605" s="2"/>
    </row>
    <row r="606" spans="1:33" ht="21.75" customHeight="1">
      <c r="A606" s="661" t="s">
        <v>716</v>
      </c>
      <c r="B606" s="664" t="s">
        <v>783</v>
      </c>
      <c r="C606" s="743"/>
      <c r="D606" s="744"/>
      <c r="E606" s="744"/>
      <c r="F606" s="744"/>
      <c r="G606" s="744"/>
      <c r="H606" s="744"/>
      <c r="I606" s="744"/>
      <c r="J606" s="771"/>
      <c r="K606" s="744"/>
      <c r="L606" s="744"/>
      <c r="M606" s="631"/>
      <c r="N606" s="631"/>
      <c r="O606" s="744"/>
      <c r="P606" s="744"/>
      <c r="Q606" s="802"/>
      <c r="R606" s="70" t="s">
        <v>116</v>
      </c>
      <c r="S606" s="825" t="s">
        <v>117</v>
      </c>
      <c r="T606" s="211" t="s">
        <v>70</v>
      </c>
      <c r="U606" s="172" t="s">
        <v>71</v>
      </c>
      <c r="V606" s="164" t="s">
        <v>72</v>
      </c>
      <c r="W606" s="73"/>
      <c r="X606" s="28"/>
      <c r="Y606" s="29"/>
      <c r="Z606" s="29"/>
      <c r="AA606" s="29"/>
      <c r="AB606" s="30">
        <f>+SUM(AA607:AA609)</f>
        <v>7.356720000000001</v>
      </c>
      <c r="AC606" s="28"/>
      <c r="AD606" s="31"/>
      <c r="AE606" s="31"/>
      <c r="AF606" s="634"/>
      <c r="AG606" s="2"/>
    </row>
    <row r="607" spans="1:33" ht="21.75" customHeight="1">
      <c r="A607" s="662"/>
      <c r="B607" s="665"/>
      <c r="C607" s="743"/>
      <c r="D607" s="744"/>
      <c r="E607" s="744"/>
      <c r="F607" s="744"/>
      <c r="G607" s="744"/>
      <c r="H607" s="744"/>
      <c r="I607" s="744"/>
      <c r="J607" s="771"/>
      <c r="K607" s="744"/>
      <c r="L607" s="744"/>
      <c r="M607" s="631"/>
      <c r="N607" s="631"/>
      <c r="O607" s="744"/>
      <c r="P607" s="744"/>
      <c r="Q607" s="802"/>
      <c r="R607" s="25"/>
      <c r="S607" s="818" t="s">
        <v>862</v>
      </c>
      <c r="T607" s="26"/>
      <c r="U607" s="33"/>
      <c r="V607" s="33"/>
      <c r="W607" s="27">
        <v>1</v>
      </c>
      <c r="X607" s="28" t="s">
        <v>818</v>
      </c>
      <c r="Y607" s="29">
        <v>1.5235000000000001</v>
      </c>
      <c r="Z607" s="29">
        <f t="shared" ref="Z607:Z609" si="41">+W607*Y607</f>
        <v>1.5235000000000001</v>
      </c>
      <c r="AA607" s="29">
        <f t="shared" ref="AA607:AA609" si="42">+Z607*1.12</f>
        <v>1.7063200000000003</v>
      </c>
      <c r="AB607" s="30"/>
      <c r="AC607" s="28"/>
      <c r="AD607" s="31" t="s">
        <v>75</v>
      </c>
      <c r="AE607" s="31"/>
      <c r="AF607" s="634"/>
      <c r="AG607" s="2"/>
    </row>
    <row r="608" spans="1:33" ht="21.75" customHeight="1">
      <c r="A608" s="662"/>
      <c r="B608" s="665"/>
      <c r="C608" s="743"/>
      <c r="D608" s="744"/>
      <c r="E608" s="744"/>
      <c r="F608" s="744"/>
      <c r="G608" s="744"/>
      <c r="H608" s="744"/>
      <c r="I608" s="744"/>
      <c r="J608" s="771"/>
      <c r="K608" s="744"/>
      <c r="L608" s="744"/>
      <c r="M608" s="631"/>
      <c r="N608" s="631"/>
      <c r="O608" s="744"/>
      <c r="P608" s="744"/>
      <c r="Q608" s="802"/>
      <c r="R608" s="69"/>
      <c r="S608" s="824" t="s">
        <v>863</v>
      </c>
      <c r="T608" s="61"/>
      <c r="U608" s="61"/>
      <c r="V608" s="61"/>
      <c r="W608" s="62">
        <v>23</v>
      </c>
      <c r="X608" s="28" t="s">
        <v>74</v>
      </c>
      <c r="Y608" s="64">
        <v>0.115</v>
      </c>
      <c r="Z608" s="29">
        <f t="shared" si="41"/>
        <v>2.645</v>
      </c>
      <c r="AA608" s="29">
        <f t="shared" si="42"/>
        <v>2.9624000000000001</v>
      </c>
      <c r="AB608" s="65"/>
      <c r="AC608" s="63"/>
      <c r="AD608" s="66" t="s">
        <v>75</v>
      </c>
      <c r="AE608" s="66"/>
      <c r="AF608" s="634"/>
      <c r="AG608" s="2"/>
    </row>
    <row r="609" spans="1:33" ht="21.75" customHeight="1">
      <c r="A609" s="662"/>
      <c r="B609" s="665"/>
      <c r="C609" s="745"/>
      <c r="D609" s="746"/>
      <c r="E609" s="746"/>
      <c r="F609" s="746"/>
      <c r="G609" s="746"/>
      <c r="H609" s="746"/>
      <c r="I609" s="746"/>
      <c r="J609" s="772"/>
      <c r="K609" s="746"/>
      <c r="L609" s="746"/>
      <c r="M609" s="632"/>
      <c r="N609" s="632"/>
      <c r="O609" s="746"/>
      <c r="P609" s="746"/>
      <c r="Q609" s="803"/>
      <c r="R609" s="38"/>
      <c r="S609" s="820" t="s">
        <v>864</v>
      </c>
      <c r="T609" s="39"/>
      <c r="U609" s="39"/>
      <c r="V609" s="39"/>
      <c r="W609" s="40">
        <v>3</v>
      </c>
      <c r="X609" s="41" t="s">
        <v>143</v>
      </c>
      <c r="Y609" s="42">
        <v>0.8</v>
      </c>
      <c r="Z609" s="42">
        <f t="shared" si="41"/>
        <v>2.4000000000000004</v>
      </c>
      <c r="AA609" s="42">
        <f t="shared" si="42"/>
        <v>2.6880000000000006</v>
      </c>
      <c r="AB609" s="43"/>
      <c r="AC609" s="41"/>
      <c r="AD609" s="44" t="s">
        <v>75</v>
      </c>
      <c r="AE609" s="44"/>
      <c r="AF609" s="635"/>
      <c r="AG609" s="2"/>
    </row>
    <row r="610" spans="1:33" ht="25.5" customHeight="1">
      <c r="A610" s="662"/>
      <c r="B610" s="665"/>
      <c r="C610" s="773" t="s">
        <v>46</v>
      </c>
      <c r="D610" s="750" t="s">
        <v>47</v>
      </c>
      <c r="E610" s="750" t="s">
        <v>59</v>
      </c>
      <c r="F610" s="750" t="s">
        <v>185</v>
      </c>
      <c r="G610" s="768" t="s">
        <v>50</v>
      </c>
      <c r="H610" s="750" t="s">
        <v>51</v>
      </c>
      <c r="I610" s="748" t="s">
        <v>61</v>
      </c>
      <c r="J610" s="770" t="s">
        <v>865</v>
      </c>
      <c r="K610" s="748" t="s">
        <v>866</v>
      </c>
      <c r="L610" s="748" t="s">
        <v>778</v>
      </c>
      <c r="M610" s="638">
        <v>0</v>
      </c>
      <c r="N610" s="638">
        <v>10</v>
      </c>
      <c r="O610" s="748" t="s">
        <v>867</v>
      </c>
      <c r="P610" s="748" t="s">
        <v>868</v>
      </c>
      <c r="Q610" s="804" t="s">
        <v>869</v>
      </c>
      <c r="R610" s="59" t="s">
        <v>264</v>
      </c>
      <c r="S610" s="822" t="s">
        <v>197</v>
      </c>
      <c r="T610" s="47" t="s">
        <v>70</v>
      </c>
      <c r="U610" s="67" t="s">
        <v>71</v>
      </c>
      <c r="V610" s="68" t="s">
        <v>72</v>
      </c>
      <c r="W610" s="54"/>
      <c r="X610" s="55"/>
      <c r="Y610" s="56"/>
      <c r="Z610" s="56"/>
      <c r="AA610" s="56"/>
      <c r="AB610" s="57">
        <f>+AA611</f>
        <v>65.979200000000006</v>
      </c>
      <c r="AC610" s="55"/>
      <c r="AD610" s="58"/>
      <c r="AE610" s="58"/>
      <c r="AF610" s="637"/>
      <c r="AG610" s="2"/>
    </row>
    <row r="611" spans="1:33" ht="25.5" customHeight="1">
      <c r="A611" s="662"/>
      <c r="B611" s="665"/>
      <c r="C611" s="743"/>
      <c r="D611" s="744"/>
      <c r="E611" s="744"/>
      <c r="F611" s="744"/>
      <c r="G611" s="744"/>
      <c r="H611" s="744"/>
      <c r="I611" s="744"/>
      <c r="J611" s="771"/>
      <c r="K611" s="744"/>
      <c r="L611" s="744"/>
      <c r="M611" s="631"/>
      <c r="N611" s="631"/>
      <c r="O611" s="744"/>
      <c r="P611" s="744"/>
      <c r="Q611" s="802"/>
      <c r="R611" s="25"/>
      <c r="S611" s="818" t="s">
        <v>870</v>
      </c>
      <c r="T611" s="26"/>
      <c r="U611" s="61"/>
      <c r="V611" s="61"/>
      <c r="W611" s="27">
        <v>1</v>
      </c>
      <c r="X611" s="28" t="s">
        <v>74</v>
      </c>
      <c r="Y611" s="29">
        <v>58.91</v>
      </c>
      <c r="Z611" s="29">
        <f>+W611*Y611</f>
        <v>58.91</v>
      </c>
      <c r="AA611" s="29">
        <f>+Z611*1.12</f>
        <v>65.979200000000006</v>
      </c>
      <c r="AB611" s="30"/>
      <c r="AC611" s="28"/>
      <c r="AD611" s="31" t="s">
        <v>75</v>
      </c>
      <c r="AE611" s="31"/>
      <c r="AF611" s="634"/>
      <c r="AG611" s="2"/>
    </row>
    <row r="612" spans="1:33" ht="25.5" customHeight="1">
      <c r="A612" s="662"/>
      <c r="B612" s="665"/>
      <c r="C612" s="743"/>
      <c r="D612" s="744"/>
      <c r="E612" s="744"/>
      <c r="F612" s="744"/>
      <c r="G612" s="744"/>
      <c r="H612" s="744"/>
      <c r="I612" s="744"/>
      <c r="J612" s="771"/>
      <c r="K612" s="744"/>
      <c r="L612" s="744"/>
      <c r="M612" s="631"/>
      <c r="N612" s="631"/>
      <c r="O612" s="744"/>
      <c r="P612" s="744"/>
      <c r="Q612" s="802"/>
      <c r="R612" s="37"/>
      <c r="S612" s="821"/>
      <c r="T612" s="215"/>
      <c r="U612" s="172"/>
      <c r="V612" s="164"/>
      <c r="W612" s="128"/>
      <c r="X612" s="35"/>
      <c r="Y612" s="36"/>
      <c r="Z612" s="29"/>
      <c r="AA612" s="29"/>
      <c r="AB612" s="30"/>
      <c r="AC612" s="28"/>
      <c r="AD612" s="31"/>
      <c r="AE612" s="31"/>
      <c r="AF612" s="634"/>
      <c r="AG612" s="2"/>
    </row>
    <row r="613" spans="1:33" ht="25.5" customHeight="1">
      <c r="A613" s="662"/>
      <c r="B613" s="665"/>
      <c r="C613" s="743"/>
      <c r="D613" s="744"/>
      <c r="E613" s="744"/>
      <c r="F613" s="744"/>
      <c r="G613" s="744"/>
      <c r="H613" s="744"/>
      <c r="I613" s="744"/>
      <c r="J613" s="771"/>
      <c r="K613" s="744"/>
      <c r="L613" s="744"/>
      <c r="M613" s="631"/>
      <c r="N613" s="631"/>
      <c r="O613" s="744"/>
      <c r="P613" s="744"/>
      <c r="Q613" s="802"/>
      <c r="R613" s="37"/>
      <c r="S613" s="819"/>
      <c r="T613" s="33"/>
      <c r="U613" s="33"/>
      <c r="V613" s="33"/>
      <c r="W613" s="34"/>
      <c r="X613" s="28"/>
      <c r="Y613" s="36"/>
      <c r="Z613" s="29"/>
      <c r="AA613" s="29"/>
      <c r="AB613" s="30"/>
      <c r="AC613" s="28"/>
      <c r="AD613" s="31"/>
      <c r="AE613" s="31"/>
      <c r="AF613" s="634"/>
      <c r="AG613" s="2"/>
    </row>
    <row r="614" spans="1:33" ht="25.5" customHeight="1">
      <c r="A614" s="662"/>
      <c r="B614" s="669"/>
      <c r="C614" s="745"/>
      <c r="D614" s="746"/>
      <c r="E614" s="746"/>
      <c r="F614" s="746"/>
      <c r="G614" s="746"/>
      <c r="H614" s="746"/>
      <c r="I614" s="746"/>
      <c r="J614" s="772"/>
      <c r="K614" s="746"/>
      <c r="L614" s="746"/>
      <c r="M614" s="632"/>
      <c r="N614" s="632"/>
      <c r="O614" s="746"/>
      <c r="P614" s="746"/>
      <c r="Q614" s="803"/>
      <c r="R614" s="38"/>
      <c r="S614" s="820"/>
      <c r="T614" s="39"/>
      <c r="U614" s="39"/>
      <c r="V614" s="39"/>
      <c r="W614" s="40"/>
      <c r="X614" s="41"/>
      <c r="Y614" s="42"/>
      <c r="Z614" s="42"/>
      <c r="AA614" s="42"/>
      <c r="AB614" s="43"/>
      <c r="AC614" s="41"/>
      <c r="AD614" s="44"/>
      <c r="AE614" s="44"/>
      <c r="AF614" s="635"/>
      <c r="AG614" s="2"/>
    </row>
    <row r="615" spans="1:33" ht="22.5" customHeight="1">
      <c r="A615" s="708"/>
      <c r="B615" s="159"/>
      <c r="C615" s="781"/>
      <c r="D615" s="781"/>
      <c r="E615" s="781"/>
      <c r="F615" s="781"/>
      <c r="G615" s="781"/>
      <c r="H615" s="781"/>
      <c r="I615" s="781"/>
      <c r="J615" s="781"/>
      <c r="K615" s="781"/>
      <c r="L615" s="781"/>
      <c r="M615" s="160"/>
      <c r="N615" s="160"/>
      <c r="O615" s="781"/>
      <c r="P615" s="781"/>
      <c r="Q615" s="781"/>
      <c r="R615" s="667" t="s">
        <v>536</v>
      </c>
      <c r="S615" s="657"/>
      <c r="T615" s="657"/>
      <c r="U615" s="657"/>
      <c r="V615" s="657"/>
      <c r="W615" s="657"/>
      <c r="X615" s="657"/>
      <c r="Y615" s="657"/>
      <c r="Z615" s="658"/>
      <c r="AA615" s="161" t="s">
        <v>201</v>
      </c>
      <c r="AB615" s="162">
        <f>SUM(AB551:AB614)</f>
        <v>1133.6710560000001</v>
      </c>
      <c r="AC615" s="668"/>
      <c r="AD615" s="657"/>
      <c r="AE615" s="657"/>
      <c r="AF615" s="660"/>
      <c r="AG615" s="84"/>
    </row>
    <row r="616" spans="1:33" ht="22.5" customHeight="1">
      <c r="A616" s="216"/>
      <c r="B616" s="167"/>
      <c r="C616" s="783"/>
      <c r="D616" s="783"/>
      <c r="E616" s="783"/>
      <c r="F616" s="783"/>
      <c r="G616" s="783"/>
      <c r="H616" s="783"/>
      <c r="I616" s="783"/>
      <c r="J616" s="783"/>
      <c r="K616" s="783"/>
      <c r="L616" s="783"/>
      <c r="M616" s="167"/>
      <c r="N616" s="167"/>
      <c r="O616" s="783"/>
      <c r="P616" s="783"/>
      <c r="Q616" s="806"/>
      <c r="R616" s="671" t="s">
        <v>871</v>
      </c>
      <c r="S616" s="672"/>
      <c r="T616" s="672"/>
      <c r="U616" s="672"/>
      <c r="V616" s="672"/>
      <c r="W616" s="672"/>
      <c r="X616" s="672"/>
      <c r="Y616" s="672"/>
      <c r="Z616" s="673"/>
      <c r="AA616" s="168" t="s">
        <v>201</v>
      </c>
      <c r="AB616" s="169">
        <f>+AB550+AB615</f>
        <v>5671.4310560000004</v>
      </c>
      <c r="AC616" s="674"/>
      <c r="AD616" s="672"/>
      <c r="AE616" s="672"/>
      <c r="AF616" s="675"/>
      <c r="AG616" s="170"/>
    </row>
    <row r="617" spans="1:33" ht="25.5" customHeight="1">
      <c r="A617" s="709" t="s">
        <v>872</v>
      </c>
      <c r="B617" s="704" t="s">
        <v>872</v>
      </c>
      <c r="C617" s="773" t="s">
        <v>46</v>
      </c>
      <c r="D617" s="750" t="s">
        <v>47</v>
      </c>
      <c r="E617" s="750" t="s">
        <v>48</v>
      </c>
      <c r="F617" s="750" t="s">
        <v>471</v>
      </c>
      <c r="G617" s="768" t="s">
        <v>50</v>
      </c>
      <c r="H617" s="750" t="s">
        <v>51</v>
      </c>
      <c r="I617" s="750" t="s">
        <v>61</v>
      </c>
      <c r="J617" s="774" t="s">
        <v>873</v>
      </c>
      <c r="K617" s="748" t="s">
        <v>874</v>
      </c>
      <c r="L617" s="750" t="s">
        <v>875</v>
      </c>
      <c r="M617" s="698">
        <v>1</v>
      </c>
      <c r="N617" s="698">
        <v>0</v>
      </c>
      <c r="O617" s="750" t="s">
        <v>876</v>
      </c>
      <c r="P617" s="750" t="s">
        <v>877</v>
      </c>
      <c r="Q617" s="805" t="s">
        <v>878</v>
      </c>
      <c r="R617" s="37"/>
      <c r="S617" s="821"/>
      <c r="T617" s="46"/>
      <c r="U617" s="46"/>
      <c r="V617" s="46"/>
      <c r="W617" s="34"/>
      <c r="X617" s="35"/>
      <c r="Y617" s="36"/>
      <c r="Z617" s="36"/>
      <c r="AA617" s="36"/>
      <c r="AB617" s="50"/>
      <c r="AC617" s="35"/>
      <c r="AD617" s="60"/>
      <c r="AE617" s="60"/>
      <c r="AF617" s="636"/>
      <c r="AG617" s="2"/>
    </row>
    <row r="618" spans="1:33" ht="25.5" customHeight="1">
      <c r="A618" s="662"/>
      <c r="B618" s="665"/>
      <c r="C618" s="743"/>
      <c r="D618" s="744"/>
      <c r="E618" s="744"/>
      <c r="F618" s="744"/>
      <c r="G618" s="744"/>
      <c r="H618" s="744"/>
      <c r="I618" s="744"/>
      <c r="J618" s="754"/>
      <c r="K618" s="744"/>
      <c r="L618" s="744"/>
      <c r="M618" s="631"/>
      <c r="N618" s="631"/>
      <c r="O618" s="744"/>
      <c r="P618" s="744"/>
      <c r="Q618" s="802"/>
      <c r="R618" s="25"/>
      <c r="S618" s="818"/>
      <c r="T618" s="26"/>
      <c r="U618" s="26"/>
      <c r="V618" s="26"/>
      <c r="W618" s="27"/>
      <c r="X618" s="28"/>
      <c r="Y618" s="29"/>
      <c r="Z618" s="29"/>
      <c r="AA618" s="29"/>
      <c r="AB618" s="30"/>
      <c r="AC618" s="28"/>
      <c r="AD618" s="31"/>
      <c r="AE618" s="31"/>
      <c r="AF618" s="634"/>
      <c r="AG618" s="2"/>
    </row>
    <row r="619" spans="1:33" ht="25.5" customHeight="1">
      <c r="A619" s="662"/>
      <c r="B619" s="665"/>
      <c r="C619" s="743"/>
      <c r="D619" s="744"/>
      <c r="E619" s="744"/>
      <c r="F619" s="744"/>
      <c r="G619" s="744"/>
      <c r="H619" s="744"/>
      <c r="I619" s="744"/>
      <c r="J619" s="754"/>
      <c r="K619" s="744"/>
      <c r="L619" s="744"/>
      <c r="M619" s="631"/>
      <c r="N619" s="631"/>
      <c r="O619" s="744"/>
      <c r="P619" s="744"/>
      <c r="Q619" s="802"/>
      <c r="R619" s="32"/>
      <c r="S619" s="819"/>
      <c r="T619" s="33"/>
      <c r="U619" s="33"/>
      <c r="V619" s="33"/>
      <c r="W619" s="34"/>
      <c r="X619" s="35"/>
      <c r="Y619" s="36"/>
      <c r="Z619" s="29"/>
      <c r="AA619" s="29"/>
      <c r="AB619" s="30"/>
      <c r="AC619" s="28"/>
      <c r="AD619" s="31"/>
      <c r="AE619" s="31"/>
      <c r="AF619" s="634"/>
      <c r="AG619" s="2"/>
    </row>
    <row r="620" spans="1:33" ht="25.5" customHeight="1">
      <c r="A620" s="662"/>
      <c r="B620" s="665"/>
      <c r="C620" s="743"/>
      <c r="D620" s="744"/>
      <c r="E620" s="744"/>
      <c r="F620" s="744"/>
      <c r="G620" s="744"/>
      <c r="H620" s="744"/>
      <c r="I620" s="744"/>
      <c r="J620" s="754"/>
      <c r="K620" s="744"/>
      <c r="L620" s="744"/>
      <c r="M620" s="631"/>
      <c r="N620" s="631"/>
      <c r="O620" s="744"/>
      <c r="P620" s="744"/>
      <c r="Q620" s="802"/>
      <c r="R620" s="37"/>
      <c r="S620" s="819"/>
      <c r="T620" s="33"/>
      <c r="U620" s="33"/>
      <c r="V620" s="33"/>
      <c r="W620" s="34"/>
      <c r="X620" s="35"/>
      <c r="Y620" s="36"/>
      <c r="Z620" s="29"/>
      <c r="AA620" s="29"/>
      <c r="AB620" s="30"/>
      <c r="AC620" s="28"/>
      <c r="AD620" s="31"/>
      <c r="AE620" s="31"/>
      <c r="AF620" s="634"/>
      <c r="AG620" s="2"/>
    </row>
    <row r="621" spans="1:33" ht="25.5" customHeight="1">
      <c r="A621" s="662"/>
      <c r="B621" s="665"/>
      <c r="C621" s="745"/>
      <c r="D621" s="746"/>
      <c r="E621" s="746"/>
      <c r="F621" s="746"/>
      <c r="G621" s="746"/>
      <c r="H621" s="746"/>
      <c r="I621" s="746"/>
      <c r="J621" s="756"/>
      <c r="K621" s="746"/>
      <c r="L621" s="746"/>
      <c r="M621" s="632"/>
      <c r="N621" s="632"/>
      <c r="O621" s="746"/>
      <c r="P621" s="746"/>
      <c r="Q621" s="803"/>
      <c r="R621" s="38"/>
      <c r="S621" s="820"/>
      <c r="T621" s="39"/>
      <c r="U621" s="39"/>
      <c r="V621" s="39"/>
      <c r="W621" s="40"/>
      <c r="X621" s="41"/>
      <c r="Y621" s="42"/>
      <c r="Z621" s="42"/>
      <c r="AA621" s="42"/>
      <c r="AB621" s="43"/>
      <c r="AC621" s="41"/>
      <c r="AD621" s="44"/>
      <c r="AE621" s="44"/>
      <c r="AF621" s="635"/>
      <c r="AG621" s="2"/>
    </row>
    <row r="622" spans="1:33" ht="27.75" customHeight="1">
      <c r="A622" s="662"/>
      <c r="B622" s="665"/>
      <c r="C622" s="773" t="s">
        <v>46</v>
      </c>
      <c r="D622" s="750" t="s">
        <v>47</v>
      </c>
      <c r="E622" s="750" t="s">
        <v>48</v>
      </c>
      <c r="F622" s="750" t="s">
        <v>471</v>
      </c>
      <c r="G622" s="768" t="s">
        <v>50</v>
      </c>
      <c r="H622" s="750" t="s">
        <v>51</v>
      </c>
      <c r="I622" s="750" t="s">
        <v>61</v>
      </c>
      <c r="J622" s="774" t="s">
        <v>879</v>
      </c>
      <c r="K622" s="748" t="s">
        <v>880</v>
      </c>
      <c r="L622" s="750" t="s">
        <v>881</v>
      </c>
      <c r="M622" s="698">
        <v>1</v>
      </c>
      <c r="N622" s="698">
        <v>1</v>
      </c>
      <c r="O622" s="750" t="s">
        <v>882</v>
      </c>
      <c r="P622" s="750" t="s">
        <v>883</v>
      </c>
      <c r="Q622" s="805" t="s">
        <v>884</v>
      </c>
      <c r="R622" s="37" t="s">
        <v>279</v>
      </c>
      <c r="S622" s="821" t="s">
        <v>197</v>
      </c>
      <c r="T622" s="100" t="s">
        <v>70</v>
      </c>
      <c r="U622" s="67" t="s">
        <v>71</v>
      </c>
      <c r="V622" s="68" t="s">
        <v>72</v>
      </c>
      <c r="W622" s="34"/>
      <c r="X622" s="35"/>
      <c r="Y622" s="36"/>
      <c r="Z622" s="36"/>
      <c r="AA622" s="36"/>
      <c r="AB622" s="50">
        <f>+AA623</f>
        <v>386.40000000000003</v>
      </c>
      <c r="AC622" s="35"/>
      <c r="AD622" s="35"/>
      <c r="AE622" s="35"/>
      <c r="AF622" s="636"/>
      <c r="AG622" s="2"/>
    </row>
    <row r="623" spans="1:33" ht="27.75" customHeight="1">
      <c r="A623" s="662"/>
      <c r="B623" s="665"/>
      <c r="C623" s="743"/>
      <c r="D623" s="744"/>
      <c r="E623" s="744"/>
      <c r="F623" s="744"/>
      <c r="G623" s="744"/>
      <c r="H623" s="744"/>
      <c r="I623" s="744"/>
      <c r="J623" s="754"/>
      <c r="K623" s="744"/>
      <c r="L623" s="744"/>
      <c r="M623" s="631"/>
      <c r="N623" s="631"/>
      <c r="O623" s="744"/>
      <c r="P623" s="744"/>
      <c r="Q623" s="802"/>
      <c r="R623" s="25"/>
      <c r="S623" s="818" t="s">
        <v>885</v>
      </c>
      <c r="T623" s="26"/>
      <c r="U623" s="26"/>
      <c r="V623" s="26"/>
      <c r="W623" s="27">
        <v>15</v>
      </c>
      <c r="X623" s="28" t="s">
        <v>74</v>
      </c>
      <c r="Y623" s="29">
        <v>23</v>
      </c>
      <c r="Z623" s="29">
        <f>+W623*Y623</f>
        <v>345</v>
      </c>
      <c r="AA623" s="29">
        <f>+Z623*1.12</f>
        <v>386.40000000000003</v>
      </c>
      <c r="AB623" s="30"/>
      <c r="AC623" s="28"/>
      <c r="AD623" s="28" t="s">
        <v>75</v>
      </c>
      <c r="AE623" s="28"/>
      <c r="AF623" s="634"/>
      <c r="AG623" s="2"/>
    </row>
    <row r="624" spans="1:33" ht="27.75" customHeight="1">
      <c r="A624" s="662"/>
      <c r="B624" s="665"/>
      <c r="C624" s="743"/>
      <c r="D624" s="744"/>
      <c r="E624" s="744"/>
      <c r="F624" s="744"/>
      <c r="G624" s="744"/>
      <c r="H624" s="744"/>
      <c r="I624" s="744"/>
      <c r="J624" s="754"/>
      <c r="K624" s="744"/>
      <c r="L624" s="744"/>
      <c r="M624" s="631"/>
      <c r="N624" s="631"/>
      <c r="O624" s="744"/>
      <c r="P624" s="744"/>
      <c r="Q624" s="802"/>
      <c r="R624" s="25"/>
      <c r="S624" s="818"/>
      <c r="T624" s="26"/>
      <c r="U624" s="26"/>
      <c r="V624" s="26"/>
      <c r="W624" s="27"/>
      <c r="X624" s="28"/>
      <c r="Y624" s="29"/>
      <c r="Z624" s="29"/>
      <c r="AA624" s="29"/>
      <c r="AB624" s="30"/>
      <c r="AC624" s="28"/>
      <c r="AD624" s="28"/>
      <c r="AE624" s="31"/>
      <c r="AF624" s="634"/>
      <c r="AG624" s="2"/>
    </row>
    <row r="625" spans="1:33" ht="27.75" customHeight="1">
      <c r="A625" s="662"/>
      <c r="B625" s="665"/>
      <c r="C625" s="743"/>
      <c r="D625" s="744"/>
      <c r="E625" s="744"/>
      <c r="F625" s="744"/>
      <c r="G625" s="744"/>
      <c r="H625" s="744"/>
      <c r="I625" s="744"/>
      <c r="J625" s="754"/>
      <c r="K625" s="744"/>
      <c r="L625" s="744"/>
      <c r="M625" s="631"/>
      <c r="N625" s="631"/>
      <c r="O625" s="744"/>
      <c r="P625" s="744"/>
      <c r="Q625" s="802"/>
      <c r="R625" s="25"/>
      <c r="S625" s="818"/>
      <c r="T625" s="26"/>
      <c r="U625" s="26"/>
      <c r="V625" s="26"/>
      <c r="W625" s="27"/>
      <c r="X625" s="28"/>
      <c r="Y625" s="29"/>
      <c r="Z625" s="29"/>
      <c r="AA625" s="29"/>
      <c r="AB625" s="30"/>
      <c r="AC625" s="28"/>
      <c r="AD625" s="28"/>
      <c r="AE625" s="31"/>
      <c r="AF625" s="634"/>
      <c r="AG625" s="2"/>
    </row>
    <row r="626" spans="1:33" ht="27.75" customHeight="1">
      <c r="A626" s="662"/>
      <c r="B626" s="665"/>
      <c r="C626" s="745"/>
      <c r="D626" s="746"/>
      <c r="E626" s="746"/>
      <c r="F626" s="746"/>
      <c r="G626" s="746"/>
      <c r="H626" s="746"/>
      <c r="I626" s="746"/>
      <c r="J626" s="756"/>
      <c r="K626" s="746"/>
      <c r="L626" s="746"/>
      <c r="M626" s="632"/>
      <c r="N626" s="632"/>
      <c r="O626" s="746"/>
      <c r="P626" s="746"/>
      <c r="Q626" s="803"/>
      <c r="R626" s="38"/>
      <c r="S626" s="820"/>
      <c r="T626" s="39"/>
      <c r="U626" s="39"/>
      <c r="V626" s="39"/>
      <c r="W626" s="40"/>
      <c r="X626" s="41"/>
      <c r="Y626" s="42"/>
      <c r="Z626" s="42"/>
      <c r="AA626" s="42"/>
      <c r="AB626" s="43"/>
      <c r="AC626" s="41"/>
      <c r="AD626" s="41"/>
      <c r="AE626" s="44"/>
      <c r="AF626" s="635"/>
      <c r="AG626" s="2"/>
    </row>
    <row r="627" spans="1:33" ht="25.5" customHeight="1">
      <c r="A627" s="662"/>
      <c r="B627" s="665"/>
      <c r="C627" s="747" t="s">
        <v>46</v>
      </c>
      <c r="D627" s="748" t="s">
        <v>47</v>
      </c>
      <c r="E627" s="748" t="s">
        <v>48</v>
      </c>
      <c r="F627" s="748" t="s">
        <v>471</v>
      </c>
      <c r="G627" s="749" t="s">
        <v>50</v>
      </c>
      <c r="H627" s="748" t="s">
        <v>51</v>
      </c>
      <c r="I627" s="748" t="s">
        <v>61</v>
      </c>
      <c r="J627" s="777" t="s">
        <v>886</v>
      </c>
      <c r="K627" s="748" t="s">
        <v>887</v>
      </c>
      <c r="L627" s="748" t="s">
        <v>888</v>
      </c>
      <c r="M627" s="638">
        <v>0</v>
      </c>
      <c r="N627" s="638">
        <v>1</v>
      </c>
      <c r="O627" s="748" t="s">
        <v>889</v>
      </c>
      <c r="P627" s="748" t="s">
        <v>890</v>
      </c>
      <c r="Q627" s="804" t="s">
        <v>878</v>
      </c>
      <c r="R627" s="59"/>
      <c r="S627" s="823"/>
      <c r="T627" s="49"/>
      <c r="U627" s="49"/>
      <c r="V627" s="49"/>
      <c r="W627" s="34"/>
      <c r="X627" s="35"/>
      <c r="Y627" s="36"/>
      <c r="Z627" s="36"/>
      <c r="AA627" s="36"/>
      <c r="AB627" s="50"/>
      <c r="AC627" s="35"/>
      <c r="AD627" s="60"/>
      <c r="AE627" s="60"/>
      <c r="AF627" s="637"/>
      <c r="AG627" s="2"/>
    </row>
    <row r="628" spans="1:33" ht="25.5" customHeight="1">
      <c r="A628" s="662"/>
      <c r="B628" s="665"/>
      <c r="C628" s="743"/>
      <c r="D628" s="744"/>
      <c r="E628" s="744"/>
      <c r="F628" s="744"/>
      <c r="G628" s="744"/>
      <c r="H628" s="744"/>
      <c r="I628" s="744"/>
      <c r="J628" s="754"/>
      <c r="K628" s="744"/>
      <c r="L628" s="744"/>
      <c r="M628" s="631"/>
      <c r="N628" s="631"/>
      <c r="O628" s="744"/>
      <c r="P628" s="744"/>
      <c r="Q628" s="802"/>
      <c r="R628" s="32"/>
      <c r="S628" s="818"/>
      <c r="T628" s="26"/>
      <c r="U628" s="26"/>
      <c r="V628" s="26"/>
      <c r="W628" s="27"/>
      <c r="X628" s="28"/>
      <c r="Y628" s="29"/>
      <c r="Z628" s="29"/>
      <c r="AA628" s="29"/>
      <c r="AB628" s="30"/>
      <c r="AC628" s="28"/>
      <c r="AD628" s="31"/>
      <c r="AE628" s="31"/>
      <c r="AF628" s="634"/>
      <c r="AG628" s="2"/>
    </row>
    <row r="629" spans="1:33" ht="25.5" customHeight="1">
      <c r="A629" s="662"/>
      <c r="B629" s="665"/>
      <c r="C629" s="743"/>
      <c r="D629" s="744"/>
      <c r="E629" s="744"/>
      <c r="F629" s="744"/>
      <c r="G629" s="744"/>
      <c r="H629" s="744"/>
      <c r="I629" s="744"/>
      <c r="J629" s="754"/>
      <c r="K629" s="744"/>
      <c r="L629" s="744"/>
      <c r="M629" s="631"/>
      <c r="N629" s="631"/>
      <c r="O629" s="744"/>
      <c r="P629" s="744"/>
      <c r="Q629" s="802"/>
      <c r="R629" s="25"/>
      <c r="S629" s="818"/>
      <c r="T629" s="26"/>
      <c r="U629" s="26"/>
      <c r="V629" s="26"/>
      <c r="W629" s="27"/>
      <c r="X629" s="28"/>
      <c r="Y629" s="29"/>
      <c r="Z629" s="29"/>
      <c r="AA629" s="29"/>
      <c r="AB629" s="30"/>
      <c r="AC629" s="28"/>
      <c r="AD629" s="31"/>
      <c r="AE629" s="31"/>
      <c r="AF629" s="634"/>
      <c r="AG629" s="2"/>
    </row>
    <row r="630" spans="1:33" ht="25.5" customHeight="1">
      <c r="A630" s="663"/>
      <c r="B630" s="666"/>
      <c r="C630" s="743"/>
      <c r="D630" s="744"/>
      <c r="E630" s="744"/>
      <c r="F630" s="744"/>
      <c r="G630" s="744"/>
      <c r="H630" s="744"/>
      <c r="I630" s="744"/>
      <c r="J630" s="754"/>
      <c r="K630" s="744"/>
      <c r="L630" s="744"/>
      <c r="M630" s="631"/>
      <c r="N630" s="631"/>
      <c r="O630" s="744"/>
      <c r="P630" s="744"/>
      <c r="Q630" s="802"/>
      <c r="R630" s="25"/>
      <c r="S630" s="818"/>
      <c r="T630" s="26"/>
      <c r="U630" s="26"/>
      <c r="V630" s="26"/>
      <c r="W630" s="27"/>
      <c r="X630" s="28"/>
      <c r="Y630" s="29"/>
      <c r="Z630" s="29"/>
      <c r="AA630" s="29"/>
      <c r="AB630" s="30"/>
      <c r="AC630" s="28"/>
      <c r="AD630" s="31"/>
      <c r="AE630" s="31"/>
      <c r="AF630" s="634"/>
      <c r="AG630" s="2"/>
    </row>
    <row r="631" spans="1:33" ht="25.5" customHeight="1">
      <c r="A631" s="661" t="s">
        <v>872</v>
      </c>
      <c r="B631" s="664" t="s">
        <v>872</v>
      </c>
      <c r="C631" s="745"/>
      <c r="D631" s="746"/>
      <c r="E631" s="746"/>
      <c r="F631" s="746"/>
      <c r="G631" s="746"/>
      <c r="H631" s="746"/>
      <c r="I631" s="746"/>
      <c r="J631" s="756"/>
      <c r="K631" s="746"/>
      <c r="L631" s="746"/>
      <c r="M631" s="632"/>
      <c r="N631" s="632"/>
      <c r="O631" s="746"/>
      <c r="P631" s="746"/>
      <c r="Q631" s="803"/>
      <c r="R631" s="38"/>
      <c r="S631" s="824"/>
      <c r="T631" s="61"/>
      <c r="U631" s="61"/>
      <c r="V631" s="61"/>
      <c r="W631" s="62"/>
      <c r="X631" s="63"/>
      <c r="Y631" s="64"/>
      <c r="Z631" s="42"/>
      <c r="AA631" s="42"/>
      <c r="AB631" s="65"/>
      <c r="AC631" s="63"/>
      <c r="AD631" s="66"/>
      <c r="AE631" s="66"/>
      <c r="AF631" s="635"/>
      <c r="AG631" s="2"/>
    </row>
    <row r="632" spans="1:33" ht="26.25" customHeight="1">
      <c r="A632" s="662"/>
      <c r="B632" s="665"/>
      <c r="C632" s="747" t="s">
        <v>46</v>
      </c>
      <c r="D632" s="748" t="s">
        <v>47</v>
      </c>
      <c r="E632" s="748" t="s">
        <v>48</v>
      </c>
      <c r="F632" s="748" t="s">
        <v>471</v>
      </c>
      <c r="G632" s="749" t="s">
        <v>50</v>
      </c>
      <c r="H632" s="748" t="s">
        <v>51</v>
      </c>
      <c r="I632" s="748" t="s">
        <v>52</v>
      </c>
      <c r="J632" s="777" t="s">
        <v>891</v>
      </c>
      <c r="K632" s="748" t="s">
        <v>892</v>
      </c>
      <c r="L632" s="748" t="s">
        <v>893</v>
      </c>
      <c r="M632" s="638">
        <v>0</v>
      </c>
      <c r="N632" s="638">
        <v>1</v>
      </c>
      <c r="O632" s="748" t="s">
        <v>894</v>
      </c>
      <c r="P632" s="748" t="s">
        <v>895</v>
      </c>
      <c r="Q632" s="804" t="s">
        <v>878</v>
      </c>
      <c r="R632" s="37"/>
      <c r="S632" s="822"/>
      <c r="T632" s="53"/>
      <c r="U632" s="53"/>
      <c r="V632" s="53"/>
      <c r="W632" s="54"/>
      <c r="X632" s="55"/>
      <c r="Y632" s="56"/>
      <c r="Z632" s="36"/>
      <c r="AA632" s="36"/>
      <c r="AB632" s="57"/>
      <c r="AC632" s="55"/>
      <c r="AD632" s="58"/>
      <c r="AE632" s="58"/>
      <c r="AF632" s="637"/>
      <c r="AG632" s="2"/>
    </row>
    <row r="633" spans="1:33" ht="26.25" customHeight="1">
      <c r="A633" s="662"/>
      <c r="B633" s="665"/>
      <c r="C633" s="743"/>
      <c r="D633" s="744"/>
      <c r="E633" s="744"/>
      <c r="F633" s="744"/>
      <c r="G633" s="744"/>
      <c r="H633" s="744"/>
      <c r="I633" s="744"/>
      <c r="J633" s="754"/>
      <c r="K633" s="744"/>
      <c r="L633" s="744"/>
      <c r="M633" s="631"/>
      <c r="N633" s="631"/>
      <c r="O633" s="744"/>
      <c r="P633" s="744"/>
      <c r="Q633" s="802"/>
      <c r="R633" s="25"/>
      <c r="S633" s="818"/>
      <c r="T633" s="26"/>
      <c r="U633" s="26"/>
      <c r="V633" s="26"/>
      <c r="W633" s="27"/>
      <c r="X633" s="28"/>
      <c r="Y633" s="29"/>
      <c r="Z633" s="29"/>
      <c r="AA633" s="29"/>
      <c r="AB633" s="30"/>
      <c r="AC633" s="28"/>
      <c r="AD633" s="31"/>
      <c r="AE633" s="31"/>
      <c r="AF633" s="634"/>
      <c r="AG633" s="2"/>
    </row>
    <row r="634" spans="1:33" ht="26.25" customHeight="1">
      <c r="A634" s="662"/>
      <c r="B634" s="665"/>
      <c r="C634" s="743"/>
      <c r="D634" s="744"/>
      <c r="E634" s="744"/>
      <c r="F634" s="744"/>
      <c r="G634" s="744"/>
      <c r="H634" s="744"/>
      <c r="I634" s="744"/>
      <c r="J634" s="754"/>
      <c r="K634" s="744"/>
      <c r="L634" s="744"/>
      <c r="M634" s="631"/>
      <c r="N634" s="631"/>
      <c r="O634" s="744"/>
      <c r="P634" s="744"/>
      <c r="Q634" s="802"/>
      <c r="R634" s="25"/>
      <c r="S634" s="818"/>
      <c r="T634" s="26"/>
      <c r="U634" s="26"/>
      <c r="V634" s="26"/>
      <c r="W634" s="27"/>
      <c r="X634" s="28"/>
      <c r="Y634" s="29"/>
      <c r="Z634" s="29"/>
      <c r="AA634" s="29"/>
      <c r="AB634" s="30"/>
      <c r="AC634" s="28"/>
      <c r="AD634" s="31"/>
      <c r="AE634" s="31"/>
      <c r="AF634" s="634"/>
      <c r="AG634" s="2"/>
    </row>
    <row r="635" spans="1:33" ht="26.25" customHeight="1">
      <c r="A635" s="662"/>
      <c r="B635" s="665"/>
      <c r="C635" s="743"/>
      <c r="D635" s="744"/>
      <c r="E635" s="744"/>
      <c r="F635" s="744"/>
      <c r="G635" s="744"/>
      <c r="H635" s="744"/>
      <c r="I635" s="744"/>
      <c r="J635" s="754"/>
      <c r="K635" s="744"/>
      <c r="L635" s="744"/>
      <c r="M635" s="631"/>
      <c r="N635" s="631"/>
      <c r="O635" s="744"/>
      <c r="P635" s="744"/>
      <c r="Q635" s="802"/>
      <c r="R635" s="25"/>
      <c r="S635" s="818"/>
      <c r="T635" s="26"/>
      <c r="U635" s="26"/>
      <c r="V635" s="26"/>
      <c r="W635" s="27"/>
      <c r="X635" s="28"/>
      <c r="Y635" s="29"/>
      <c r="Z635" s="29"/>
      <c r="AA635" s="29"/>
      <c r="AB635" s="30"/>
      <c r="AC635" s="28"/>
      <c r="AD635" s="31"/>
      <c r="AE635" s="31"/>
      <c r="AF635" s="634"/>
      <c r="AG635" s="2"/>
    </row>
    <row r="636" spans="1:33" ht="26.25" customHeight="1">
      <c r="A636" s="662"/>
      <c r="B636" s="665"/>
      <c r="C636" s="745"/>
      <c r="D636" s="746"/>
      <c r="E636" s="746"/>
      <c r="F636" s="746"/>
      <c r="G636" s="746"/>
      <c r="H636" s="746"/>
      <c r="I636" s="746"/>
      <c r="J636" s="756"/>
      <c r="K636" s="746"/>
      <c r="L636" s="746"/>
      <c r="M636" s="632"/>
      <c r="N636" s="632"/>
      <c r="O636" s="746"/>
      <c r="P636" s="746"/>
      <c r="Q636" s="803"/>
      <c r="R636" s="38"/>
      <c r="S636" s="820"/>
      <c r="T636" s="39"/>
      <c r="U636" s="39"/>
      <c r="V636" s="39"/>
      <c r="W636" s="40"/>
      <c r="X636" s="41"/>
      <c r="Y636" s="42"/>
      <c r="Z636" s="42"/>
      <c r="AA636" s="42"/>
      <c r="AB636" s="43"/>
      <c r="AC636" s="41"/>
      <c r="AD636" s="44"/>
      <c r="AE636" s="44"/>
      <c r="AF636" s="635"/>
      <c r="AG636" s="2"/>
    </row>
    <row r="637" spans="1:33" ht="26.25" customHeight="1">
      <c r="A637" s="662"/>
      <c r="B637" s="665"/>
      <c r="C637" s="747" t="s">
        <v>46</v>
      </c>
      <c r="D637" s="748" t="s">
        <v>47</v>
      </c>
      <c r="E637" s="748" t="s">
        <v>48</v>
      </c>
      <c r="F637" s="748" t="s">
        <v>471</v>
      </c>
      <c r="G637" s="749" t="s">
        <v>50</v>
      </c>
      <c r="H637" s="748" t="s">
        <v>51</v>
      </c>
      <c r="I637" s="748" t="s">
        <v>61</v>
      </c>
      <c r="J637" s="774" t="s">
        <v>896</v>
      </c>
      <c r="K637" s="748" t="s">
        <v>897</v>
      </c>
      <c r="L637" s="748" t="s">
        <v>898</v>
      </c>
      <c r="M637" s="638">
        <v>0</v>
      </c>
      <c r="N637" s="638">
        <v>1</v>
      </c>
      <c r="O637" s="748" t="s">
        <v>899</v>
      </c>
      <c r="P637" s="748" t="s">
        <v>900</v>
      </c>
      <c r="Q637" s="804" t="s">
        <v>901</v>
      </c>
      <c r="R637" s="37"/>
      <c r="S637" s="822"/>
      <c r="T637" s="53"/>
      <c r="U637" s="53"/>
      <c r="V637" s="53"/>
      <c r="W637" s="54"/>
      <c r="X637" s="55"/>
      <c r="Y637" s="56"/>
      <c r="Z637" s="36"/>
      <c r="AA637" s="36"/>
      <c r="AB637" s="57"/>
      <c r="AC637" s="55"/>
      <c r="AD637" s="58"/>
      <c r="AE637" s="58"/>
      <c r="AF637" s="637"/>
      <c r="AG637" s="2"/>
    </row>
    <row r="638" spans="1:33" ht="26.25" customHeight="1">
      <c r="A638" s="662"/>
      <c r="B638" s="665"/>
      <c r="C638" s="743"/>
      <c r="D638" s="744"/>
      <c r="E638" s="744"/>
      <c r="F638" s="744"/>
      <c r="G638" s="744"/>
      <c r="H638" s="744"/>
      <c r="I638" s="744"/>
      <c r="J638" s="754"/>
      <c r="K638" s="744"/>
      <c r="L638" s="744"/>
      <c r="M638" s="631"/>
      <c r="N638" s="631"/>
      <c r="O638" s="744"/>
      <c r="P638" s="744"/>
      <c r="Q638" s="802"/>
      <c r="R638" s="25"/>
      <c r="S638" s="818"/>
      <c r="T638" s="26"/>
      <c r="U638" s="26"/>
      <c r="V638" s="26"/>
      <c r="W638" s="27"/>
      <c r="X638" s="28"/>
      <c r="Y638" s="29"/>
      <c r="Z638" s="29"/>
      <c r="AA638" s="29"/>
      <c r="AB638" s="30"/>
      <c r="AC638" s="28"/>
      <c r="AD638" s="31"/>
      <c r="AE638" s="31"/>
      <c r="AF638" s="634"/>
      <c r="AG638" s="2"/>
    </row>
    <row r="639" spans="1:33" ht="26.25" customHeight="1">
      <c r="A639" s="662"/>
      <c r="B639" s="665"/>
      <c r="C639" s="743"/>
      <c r="D639" s="744"/>
      <c r="E639" s="744"/>
      <c r="F639" s="744"/>
      <c r="G639" s="744"/>
      <c r="H639" s="744"/>
      <c r="I639" s="744"/>
      <c r="J639" s="754"/>
      <c r="K639" s="744"/>
      <c r="L639" s="744"/>
      <c r="M639" s="631"/>
      <c r="N639" s="631"/>
      <c r="O639" s="744"/>
      <c r="P639" s="744"/>
      <c r="Q639" s="802"/>
      <c r="R639" s="25"/>
      <c r="S639" s="818"/>
      <c r="T639" s="26"/>
      <c r="U639" s="26"/>
      <c r="V639" s="26"/>
      <c r="W639" s="27"/>
      <c r="X639" s="28"/>
      <c r="Y639" s="29"/>
      <c r="Z639" s="29"/>
      <c r="AA639" s="29"/>
      <c r="AB639" s="30"/>
      <c r="AC639" s="28"/>
      <c r="AD639" s="31"/>
      <c r="AE639" s="31"/>
      <c r="AF639" s="634"/>
      <c r="AG639" s="2"/>
    </row>
    <row r="640" spans="1:33" ht="26.25" customHeight="1">
      <c r="A640" s="662"/>
      <c r="B640" s="665"/>
      <c r="C640" s="743"/>
      <c r="D640" s="744"/>
      <c r="E640" s="744"/>
      <c r="F640" s="744"/>
      <c r="G640" s="744"/>
      <c r="H640" s="744"/>
      <c r="I640" s="744"/>
      <c r="J640" s="754"/>
      <c r="K640" s="744"/>
      <c r="L640" s="744"/>
      <c r="M640" s="631"/>
      <c r="N640" s="631"/>
      <c r="O640" s="744"/>
      <c r="P640" s="744"/>
      <c r="Q640" s="802"/>
      <c r="R640" s="25"/>
      <c r="S640" s="818"/>
      <c r="T640" s="26"/>
      <c r="U640" s="26"/>
      <c r="V640" s="26"/>
      <c r="W640" s="27"/>
      <c r="X640" s="28"/>
      <c r="Y640" s="29"/>
      <c r="Z640" s="29"/>
      <c r="AA640" s="29"/>
      <c r="AB640" s="30"/>
      <c r="AC640" s="28"/>
      <c r="AD640" s="31"/>
      <c r="AE640" s="31"/>
      <c r="AF640" s="634"/>
      <c r="AG640" s="2"/>
    </row>
    <row r="641" spans="1:33" ht="26.25" customHeight="1">
      <c r="A641" s="662"/>
      <c r="B641" s="665"/>
      <c r="C641" s="745"/>
      <c r="D641" s="746"/>
      <c r="E641" s="746"/>
      <c r="F641" s="746"/>
      <c r="G641" s="746"/>
      <c r="H641" s="746"/>
      <c r="I641" s="746"/>
      <c r="J641" s="756"/>
      <c r="K641" s="746"/>
      <c r="L641" s="746"/>
      <c r="M641" s="632"/>
      <c r="N641" s="632"/>
      <c r="O641" s="746"/>
      <c r="P641" s="746"/>
      <c r="Q641" s="803"/>
      <c r="R641" s="38"/>
      <c r="S641" s="820"/>
      <c r="T641" s="39"/>
      <c r="U641" s="39"/>
      <c r="V641" s="39"/>
      <c r="W641" s="40"/>
      <c r="X641" s="41"/>
      <c r="Y641" s="42"/>
      <c r="Z641" s="42"/>
      <c r="AA641" s="42"/>
      <c r="AB641" s="43"/>
      <c r="AC641" s="41"/>
      <c r="AD641" s="44"/>
      <c r="AE641" s="44"/>
      <c r="AF641" s="635"/>
      <c r="AG641" s="2"/>
    </row>
    <row r="642" spans="1:33" ht="25.5" customHeight="1">
      <c r="A642" s="662"/>
      <c r="B642" s="665"/>
      <c r="C642" s="773" t="s">
        <v>46</v>
      </c>
      <c r="D642" s="750" t="s">
        <v>47</v>
      </c>
      <c r="E642" s="750" t="s">
        <v>48</v>
      </c>
      <c r="F642" s="750" t="s">
        <v>471</v>
      </c>
      <c r="G642" s="768" t="s">
        <v>50</v>
      </c>
      <c r="H642" s="750" t="s">
        <v>51</v>
      </c>
      <c r="I642" s="750" t="s">
        <v>61</v>
      </c>
      <c r="J642" s="777" t="s">
        <v>902</v>
      </c>
      <c r="K642" s="748" t="s">
        <v>903</v>
      </c>
      <c r="L642" s="750" t="s">
        <v>904</v>
      </c>
      <c r="M642" s="698">
        <v>0</v>
      </c>
      <c r="N642" s="698">
        <v>1</v>
      </c>
      <c r="O642" s="750" t="s">
        <v>905</v>
      </c>
      <c r="P642" s="750" t="s">
        <v>906</v>
      </c>
      <c r="Q642" s="805" t="s">
        <v>878</v>
      </c>
      <c r="R642" s="37"/>
      <c r="S642" s="821"/>
      <c r="T642" s="46"/>
      <c r="U642" s="46"/>
      <c r="V642" s="46"/>
      <c r="W642" s="34"/>
      <c r="X642" s="35"/>
      <c r="Y642" s="36"/>
      <c r="Z642" s="36"/>
      <c r="AA642" s="36"/>
      <c r="AB642" s="50"/>
      <c r="AC642" s="35"/>
      <c r="AD642" s="60"/>
      <c r="AE642" s="60"/>
      <c r="AF642" s="636"/>
      <c r="AG642" s="2"/>
    </row>
    <row r="643" spans="1:33" ht="25.5" customHeight="1">
      <c r="A643" s="662"/>
      <c r="B643" s="665"/>
      <c r="C643" s="743"/>
      <c r="D643" s="744"/>
      <c r="E643" s="744"/>
      <c r="F643" s="744"/>
      <c r="G643" s="744"/>
      <c r="H643" s="744"/>
      <c r="I643" s="744"/>
      <c r="J643" s="754"/>
      <c r="K643" s="744"/>
      <c r="L643" s="744"/>
      <c r="M643" s="631"/>
      <c r="N643" s="631"/>
      <c r="O643" s="744"/>
      <c r="P643" s="744"/>
      <c r="Q643" s="802"/>
      <c r="R643" s="25"/>
      <c r="S643" s="818"/>
      <c r="T643" s="26"/>
      <c r="U643" s="26"/>
      <c r="V643" s="26"/>
      <c r="W643" s="27"/>
      <c r="X643" s="28"/>
      <c r="Y643" s="29"/>
      <c r="Z643" s="29"/>
      <c r="AA643" s="29"/>
      <c r="AB643" s="30"/>
      <c r="AC643" s="28"/>
      <c r="AD643" s="31"/>
      <c r="AE643" s="31"/>
      <c r="AF643" s="634"/>
      <c r="AG643" s="2"/>
    </row>
    <row r="644" spans="1:33" ht="25.5" customHeight="1">
      <c r="A644" s="662"/>
      <c r="B644" s="665"/>
      <c r="C644" s="743"/>
      <c r="D644" s="744"/>
      <c r="E644" s="744"/>
      <c r="F644" s="744"/>
      <c r="G644" s="744"/>
      <c r="H644" s="744"/>
      <c r="I644" s="744"/>
      <c r="J644" s="754"/>
      <c r="K644" s="744"/>
      <c r="L644" s="744"/>
      <c r="M644" s="631"/>
      <c r="N644" s="631"/>
      <c r="O644" s="744"/>
      <c r="P644" s="744"/>
      <c r="Q644" s="802"/>
      <c r="R644" s="32"/>
      <c r="S644" s="819"/>
      <c r="T644" s="33"/>
      <c r="U644" s="33"/>
      <c r="V644" s="33"/>
      <c r="W644" s="34"/>
      <c r="X644" s="35"/>
      <c r="Y644" s="36"/>
      <c r="Z644" s="29"/>
      <c r="AA644" s="29"/>
      <c r="AB644" s="30"/>
      <c r="AC644" s="28"/>
      <c r="AD644" s="31"/>
      <c r="AE644" s="31"/>
      <c r="AF644" s="634"/>
      <c r="AG644" s="2"/>
    </row>
    <row r="645" spans="1:33" ht="25.5" customHeight="1">
      <c r="A645" s="662"/>
      <c r="B645" s="665"/>
      <c r="C645" s="743"/>
      <c r="D645" s="744"/>
      <c r="E645" s="744"/>
      <c r="F645" s="744"/>
      <c r="G645" s="744"/>
      <c r="H645" s="744"/>
      <c r="I645" s="744"/>
      <c r="J645" s="754"/>
      <c r="K645" s="744"/>
      <c r="L645" s="744"/>
      <c r="M645" s="631"/>
      <c r="N645" s="631"/>
      <c r="O645" s="744"/>
      <c r="P645" s="744"/>
      <c r="Q645" s="802"/>
      <c r="R645" s="37"/>
      <c r="S645" s="819"/>
      <c r="T645" s="33"/>
      <c r="U645" s="33"/>
      <c r="V645" s="33"/>
      <c r="W645" s="34"/>
      <c r="X645" s="35"/>
      <c r="Y645" s="36"/>
      <c r="Z645" s="29"/>
      <c r="AA645" s="29"/>
      <c r="AB645" s="30"/>
      <c r="AC645" s="28"/>
      <c r="AD645" s="31"/>
      <c r="AE645" s="31"/>
      <c r="AF645" s="634"/>
      <c r="AG645" s="2"/>
    </row>
    <row r="646" spans="1:33" ht="25.5" customHeight="1">
      <c r="A646" s="662"/>
      <c r="B646" s="665"/>
      <c r="C646" s="745"/>
      <c r="D646" s="746"/>
      <c r="E646" s="746"/>
      <c r="F646" s="746"/>
      <c r="G646" s="746"/>
      <c r="H646" s="746"/>
      <c r="I646" s="746"/>
      <c r="J646" s="756"/>
      <c r="K646" s="746"/>
      <c r="L646" s="746"/>
      <c r="M646" s="632"/>
      <c r="N646" s="632"/>
      <c r="O646" s="746"/>
      <c r="P646" s="746"/>
      <c r="Q646" s="803"/>
      <c r="R646" s="38"/>
      <c r="S646" s="820"/>
      <c r="T646" s="39"/>
      <c r="U646" s="39"/>
      <c r="V646" s="39"/>
      <c r="W646" s="40"/>
      <c r="X646" s="41"/>
      <c r="Y646" s="42"/>
      <c r="Z646" s="42"/>
      <c r="AA646" s="42"/>
      <c r="AB646" s="43"/>
      <c r="AC646" s="41"/>
      <c r="AD646" s="44"/>
      <c r="AE646" s="44"/>
      <c r="AF646" s="635"/>
      <c r="AG646" s="2"/>
    </row>
    <row r="647" spans="1:33" ht="33.75" customHeight="1">
      <c r="A647" s="662"/>
      <c r="B647" s="665"/>
      <c r="C647" s="773" t="s">
        <v>46</v>
      </c>
      <c r="D647" s="750" t="s">
        <v>47</v>
      </c>
      <c r="E647" s="750" t="s">
        <v>48</v>
      </c>
      <c r="F647" s="750" t="s">
        <v>471</v>
      </c>
      <c r="G647" s="768" t="s">
        <v>50</v>
      </c>
      <c r="H647" s="750" t="s">
        <v>51</v>
      </c>
      <c r="I647" s="750" t="s">
        <v>61</v>
      </c>
      <c r="J647" s="774" t="s">
        <v>907</v>
      </c>
      <c r="K647" s="748" t="s">
        <v>908</v>
      </c>
      <c r="L647" s="750" t="s">
        <v>909</v>
      </c>
      <c r="M647" s="698">
        <v>1</v>
      </c>
      <c r="N647" s="698">
        <v>1</v>
      </c>
      <c r="O647" s="750" t="s">
        <v>910</v>
      </c>
      <c r="P647" s="750" t="s">
        <v>911</v>
      </c>
      <c r="Q647" s="805" t="s">
        <v>878</v>
      </c>
      <c r="R647" s="37" t="s">
        <v>68</v>
      </c>
      <c r="S647" s="821" t="s">
        <v>69</v>
      </c>
      <c r="T647" s="100" t="s">
        <v>70</v>
      </c>
      <c r="U647" s="67" t="s">
        <v>71</v>
      </c>
      <c r="V647" s="68" t="s">
        <v>72</v>
      </c>
      <c r="W647" s="34"/>
      <c r="X647" s="35"/>
      <c r="Y647" s="36"/>
      <c r="Z647" s="36"/>
      <c r="AA647" s="36"/>
      <c r="AB647" s="50">
        <f>+SUM(AA648:AA649)</f>
        <v>2664.48</v>
      </c>
      <c r="AC647" s="35"/>
      <c r="AD647" s="35"/>
      <c r="AE647" s="35"/>
      <c r="AF647" s="636"/>
      <c r="AG647" s="2"/>
    </row>
    <row r="648" spans="1:33" ht="18" customHeight="1">
      <c r="A648" s="662"/>
      <c r="B648" s="665"/>
      <c r="C648" s="743"/>
      <c r="D648" s="744"/>
      <c r="E648" s="744"/>
      <c r="F648" s="744"/>
      <c r="G648" s="744"/>
      <c r="H648" s="744"/>
      <c r="I648" s="744"/>
      <c r="J648" s="754"/>
      <c r="K648" s="744"/>
      <c r="L648" s="744"/>
      <c r="M648" s="631"/>
      <c r="N648" s="631"/>
      <c r="O648" s="744"/>
      <c r="P648" s="744"/>
      <c r="Q648" s="802"/>
      <c r="R648" s="25"/>
      <c r="S648" s="818" t="s">
        <v>912</v>
      </c>
      <c r="T648" s="26"/>
      <c r="U648" s="26"/>
      <c r="V648" s="26"/>
      <c r="W648" s="27">
        <v>8</v>
      </c>
      <c r="X648" s="28" t="s">
        <v>74</v>
      </c>
      <c r="Y648" s="29">
        <v>265.2</v>
      </c>
      <c r="Z648" s="29">
        <f t="shared" ref="Z648:Z649" si="43">+W648*Y648</f>
        <v>2121.6</v>
      </c>
      <c r="AA648" s="29">
        <f t="shared" ref="AA648:AA649" si="44">+Z648*1.12</f>
        <v>2376.192</v>
      </c>
      <c r="AB648" s="30"/>
      <c r="AC648" s="28"/>
      <c r="AD648" s="28" t="s">
        <v>75</v>
      </c>
      <c r="AE648" s="28"/>
      <c r="AF648" s="634"/>
      <c r="AG648" s="2"/>
    </row>
    <row r="649" spans="1:33" ht="33.75" customHeight="1">
      <c r="A649" s="662"/>
      <c r="B649" s="665"/>
      <c r="C649" s="743"/>
      <c r="D649" s="744"/>
      <c r="E649" s="744"/>
      <c r="F649" s="744"/>
      <c r="G649" s="744"/>
      <c r="H649" s="744"/>
      <c r="I649" s="744"/>
      <c r="J649" s="754"/>
      <c r="K649" s="744"/>
      <c r="L649" s="744"/>
      <c r="M649" s="631"/>
      <c r="N649" s="631"/>
      <c r="O649" s="744"/>
      <c r="P649" s="744"/>
      <c r="Q649" s="802"/>
      <c r="R649" s="25"/>
      <c r="S649" s="818" t="s">
        <v>913</v>
      </c>
      <c r="T649" s="26"/>
      <c r="U649" s="26"/>
      <c r="V649" s="26"/>
      <c r="W649" s="27">
        <v>18</v>
      </c>
      <c r="X649" s="28" t="s">
        <v>74</v>
      </c>
      <c r="Y649" s="29">
        <v>14.3</v>
      </c>
      <c r="Z649" s="29">
        <f t="shared" si="43"/>
        <v>257.40000000000003</v>
      </c>
      <c r="AA649" s="29">
        <f t="shared" si="44"/>
        <v>288.28800000000007</v>
      </c>
      <c r="AB649" s="30"/>
      <c r="AC649" s="28"/>
      <c r="AD649" s="28" t="s">
        <v>75</v>
      </c>
      <c r="AE649" s="31"/>
      <c r="AF649" s="634"/>
      <c r="AG649" s="2"/>
    </row>
    <row r="650" spans="1:33" ht="18" customHeight="1">
      <c r="A650" s="662"/>
      <c r="B650" s="665"/>
      <c r="C650" s="743"/>
      <c r="D650" s="744"/>
      <c r="E650" s="744"/>
      <c r="F650" s="744"/>
      <c r="G650" s="744"/>
      <c r="H650" s="744"/>
      <c r="I650" s="744"/>
      <c r="J650" s="754"/>
      <c r="K650" s="744"/>
      <c r="L650" s="744"/>
      <c r="M650" s="631"/>
      <c r="N650" s="631"/>
      <c r="O650" s="744"/>
      <c r="P650" s="744"/>
      <c r="Q650" s="802"/>
      <c r="R650" s="25"/>
      <c r="S650" s="818"/>
      <c r="T650" s="26"/>
      <c r="U650" s="26"/>
      <c r="V650" s="26"/>
      <c r="W650" s="27"/>
      <c r="X650" s="28"/>
      <c r="Y650" s="29"/>
      <c r="Z650" s="29"/>
      <c r="AA650" s="29"/>
      <c r="AB650" s="30"/>
      <c r="AC650" s="28"/>
      <c r="AD650" s="28"/>
      <c r="AE650" s="31"/>
      <c r="AF650" s="634"/>
      <c r="AG650" s="2"/>
    </row>
    <row r="651" spans="1:33" ht="18" customHeight="1">
      <c r="A651" s="662"/>
      <c r="B651" s="665"/>
      <c r="C651" s="745"/>
      <c r="D651" s="746"/>
      <c r="E651" s="746"/>
      <c r="F651" s="746"/>
      <c r="G651" s="746"/>
      <c r="H651" s="746"/>
      <c r="I651" s="746"/>
      <c r="J651" s="756"/>
      <c r="K651" s="746"/>
      <c r="L651" s="746"/>
      <c r="M651" s="632"/>
      <c r="N651" s="632"/>
      <c r="O651" s="746"/>
      <c r="P651" s="746"/>
      <c r="Q651" s="803"/>
      <c r="R651" s="38"/>
      <c r="S651" s="820"/>
      <c r="T651" s="39"/>
      <c r="U651" s="39"/>
      <c r="V651" s="39"/>
      <c r="W651" s="40"/>
      <c r="X651" s="41"/>
      <c r="Y651" s="42"/>
      <c r="Z651" s="42"/>
      <c r="AA651" s="42"/>
      <c r="AB651" s="43"/>
      <c r="AC651" s="41"/>
      <c r="AD651" s="41"/>
      <c r="AE651" s="44"/>
      <c r="AF651" s="635"/>
      <c r="AG651" s="2"/>
    </row>
    <row r="652" spans="1:33" ht="25.5" customHeight="1">
      <c r="A652" s="662"/>
      <c r="B652" s="665"/>
      <c r="C652" s="747" t="s">
        <v>46</v>
      </c>
      <c r="D652" s="748" t="s">
        <v>47</v>
      </c>
      <c r="E652" s="748" t="s">
        <v>48</v>
      </c>
      <c r="F652" s="748" t="s">
        <v>471</v>
      </c>
      <c r="G652" s="749" t="s">
        <v>50</v>
      </c>
      <c r="H652" s="748" t="s">
        <v>51</v>
      </c>
      <c r="I652" s="748" t="s">
        <v>61</v>
      </c>
      <c r="J652" s="777" t="s">
        <v>914</v>
      </c>
      <c r="K652" s="748" t="s">
        <v>915</v>
      </c>
      <c r="L652" s="748" t="s">
        <v>916</v>
      </c>
      <c r="M652" s="638">
        <v>0</v>
      </c>
      <c r="N652" s="638">
        <v>1</v>
      </c>
      <c r="O652" s="748" t="s">
        <v>917</v>
      </c>
      <c r="P652" s="748" t="s">
        <v>918</v>
      </c>
      <c r="Q652" s="804" t="s">
        <v>901</v>
      </c>
      <c r="R652" s="59"/>
      <c r="S652" s="823"/>
      <c r="T652" s="49"/>
      <c r="U652" s="49"/>
      <c r="V652" s="49"/>
      <c r="W652" s="34"/>
      <c r="X652" s="35"/>
      <c r="Y652" s="36"/>
      <c r="Z652" s="36"/>
      <c r="AA652" s="36"/>
      <c r="AB652" s="50"/>
      <c r="AC652" s="35"/>
      <c r="AD652" s="60"/>
      <c r="AE652" s="60"/>
      <c r="AF652" s="637"/>
      <c r="AG652" s="2"/>
    </row>
    <row r="653" spans="1:33" ht="25.5" customHeight="1">
      <c r="A653" s="662"/>
      <c r="B653" s="665"/>
      <c r="C653" s="743"/>
      <c r="D653" s="744"/>
      <c r="E653" s="744"/>
      <c r="F653" s="744"/>
      <c r="G653" s="744"/>
      <c r="H653" s="744"/>
      <c r="I653" s="744"/>
      <c r="J653" s="754"/>
      <c r="K653" s="744"/>
      <c r="L653" s="744"/>
      <c r="M653" s="631"/>
      <c r="N653" s="631"/>
      <c r="O653" s="744"/>
      <c r="P653" s="744"/>
      <c r="Q653" s="802"/>
      <c r="R653" s="32"/>
      <c r="S653" s="818"/>
      <c r="T653" s="26"/>
      <c r="U653" s="26"/>
      <c r="V653" s="26"/>
      <c r="W653" s="27"/>
      <c r="X653" s="28"/>
      <c r="Y653" s="29"/>
      <c r="Z653" s="29"/>
      <c r="AA653" s="29"/>
      <c r="AB653" s="30"/>
      <c r="AC653" s="28"/>
      <c r="AD653" s="31"/>
      <c r="AE653" s="31"/>
      <c r="AF653" s="634"/>
      <c r="AG653" s="2"/>
    </row>
    <row r="654" spans="1:33" ht="25.5" customHeight="1">
      <c r="A654" s="663"/>
      <c r="B654" s="666"/>
      <c r="C654" s="743"/>
      <c r="D654" s="744"/>
      <c r="E654" s="744"/>
      <c r="F654" s="744"/>
      <c r="G654" s="744"/>
      <c r="H654" s="744"/>
      <c r="I654" s="744"/>
      <c r="J654" s="754"/>
      <c r="K654" s="744"/>
      <c r="L654" s="744"/>
      <c r="M654" s="631"/>
      <c r="N654" s="631"/>
      <c r="O654" s="744"/>
      <c r="P654" s="744"/>
      <c r="Q654" s="802"/>
      <c r="R654" s="25"/>
      <c r="S654" s="818"/>
      <c r="T654" s="26"/>
      <c r="U654" s="26"/>
      <c r="V654" s="26"/>
      <c r="W654" s="27"/>
      <c r="X654" s="28"/>
      <c r="Y654" s="29"/>
      <c r="Z654" s="29"/>
      <c r="AA654" s="29"/>
      <c r="AB654" s="30"/>
      <c r="AC654" s="28"/>
      <c r="AD654" s="31"/>
      <c r="AE654" s="31"/>
      <c r="AF654" s="634"/>
      <c r="AG654" s="2"/>
    </row>
    <row r="655" spans="1:33" ht="25.5" customHeight="1">
      <c r="A655" s="661" t="s">
        <v>872</v>
      </c>
      <c r="B655" s="664" t="s">
        <v>872</v>
      </c>
      <c r="C655" s="743"/>
      <c r="D655" s="744"/>
      <c r="E655" s="744"/>
      <c r="F655" s="744"/>
      <c r="G655" s="744"/>
      <c r="H655" s="744"/>
      <c r="I655" s="744"/>
      <c r="J655" s="754"/>
      <c r="K655" s="744"/>
      <c r="L655" s="744"/>
      <c r="M655" s="631"/>
      <c r="N655" s="631"/>
      <c r="O655" s="744"/>
      <c r="P655" s="744"/>
      <c r="Q655" s="802"/>
      <c r="R655" s="25"/>
      <c r="S655" s="818"/>
      <c r="T655" s="26"/>
      <c r="U655" s="26"/>
      <c r="V655" s="26"/>
      <c r="W655" s="27"/>
      <c r="X655" s="28"/>
      <c r="Y655" s="29"/>
      <c r="Z655" s="29"/>
      <c r="AA655" s="29"/>
      <c r="AB655" s="30"/>
      <c r="AC655" s="28"/>
      <c r="AD655" s="31"/>
      <c r="AE655" s="31"/>
      <c r="AF655" s="634"/>
      <c r="AG655" s="2"/>
    </row>
    <row r="656" spans="1:33" ht="25.5" customHeight="1">
      <c r="A656" s="662"/>
      <c r="B656" s="665"/>
      <c r="C656" s="745"/>
      <c r="D656" s="746"/>
      <c r="E656" s="746"/>
      <c r="F656" s="746"/>
      <c r="G656" s="746"/>
      <c r="H656" s="746"/>
      <c r="I656" s="746"/>
      <c r="J656" s="756"/>
      <c r="K656" s="746"/>
      <c r="L656" s="746"/>
      <c r="M656" s="632"/>
      <c r="N656" s="632"/>
      <c r="O656" s="746"/>
      <c r="P656" s="746"/>
      <c r="Q656" s="803"/>
      <c r="R656" s="38"/>
      <c r="S656" s="824"/>
      <c r="T656" s="61"/>
      <c r="U656" s="61"/>
      <c r="V656" s="61"/>
      <c r="W656" s="62"/>
      <c r="X656" s="63"/>
      <c r="Y656" s="64"/>
      <c r="Z656" s="42"/>
      <c r="AA656" s="42"/>
      <c r="AB656" s="65"/>
      <c r="AC656" s="63"/>
      <c r="AD656" s="66"/>
      <c r="AE656" s="66"/>
      <c r="AF656" s="635"/>
      <c r="AG656" s="2"/>
    </row>
    <row r="657" spans="1:33" ht="26.25" customHeight="1">
      <c r="A657" s="662"/>
      <c r="B657" s="665"/>
      <c r="C657" s="747" t="s">
        <v>46</v>
      </c>
      <c r="D657" s="748" t="s">
        <v>47</v>
      </c>
      <c r="E657" s="748" t="s">
        <v>48</v>
      </c>
      <c r="F657" s="748" t="s">
        <v>471</v>
      </c>
      <c r="G657" s="749" t="s">
        <v>50</v>
      </c>
      <c r="H657" s="748" t="s">
        <v>51</v>
      </c>
      <c r="I657" s="748" t="s">
        <v>61</v>
      </c>
      <c r="J657" s="758" t="s">
        <v>919</v>
      </c>
      <c r="K657" s="748" t="s">
        <v>920</v>
      </c>
      <c r="L657" s="748" t="s">
        <v>921</v>
      </c>
      <c r="M657" s="638">
        <v>1</v>
      </c>
      <c r="N657" s="638">
        <v>0</v>
      </c>
      <c r="O657" s="748" t="s">
        <v>922</v>
      </c>
      <c r="P657" s="748" t="s">
        <v>923</v>
      </c>
      <c r="Q657" s="804" t="s">
        <v>924</v>
      </c>
      <c r="R657" s="37" t="s">
        <v>925</v>
      </c>
      <c r="S657" s="822" t="s">
        <v>926</v>
      </c>
      <c r="T657" s="47" t="s">
        <v>435</v>
      </c>
      <c r="U657" s="67" t="s">
        <v>71</v>
      </c>
      <c r="V657" s="68" t="s">
        <v>72</v>
      </c>
      <c r="W657" s="54"/>
      <c r="X657" s="55"/>
      <c r="Y657" s="56"/>
      <c r="Z657" s="36"/>
      <c r="AA657" s="36"/>
      <c r="AB657" s="57">
        <f>AA658</f>
        <v>53432.75</v>
      </c>
      <c r="AC657" s="55"/>
      <c r="AD657" s="58"/>
      <c r="AE657" s="58"/>
      <c r="AF657" s="637"/>
      <c r="AG657" s="2"/>
    </row>
    <row r="658" spans="1:33" ht="26.25" customHeight="1">
      <c r="A658" s="662"/>
      <c r="B658" s="665"/>
      <c r="C658" s="743"/>
      <c r="D658" s="744"/>
      <c r="E658" s="744"/>
      <c r="F658" s="744"/>
      <c r="G658" s="744"/>
      <c r="H658" s="744"/>
      <c r="I658" s="744"/>
      <c r="J658" s="761"/>
      <c r="K658" s="744"/>
      <c r="L658" s="744"/>
      <c r="M658" s="631"/>
      <c r="N658" s="631"/>
      <c r="O658" s="744"/>
      <c r="P658" s="744"/>
      <c r="Q658" s="802"/>
      <c r="R658" s="25"/>
      <c r="S658" s="831" t="s">
        <v>927</v>
      </c>
      <c r="T658" s="101"/>
      <c r="U658" s="101"/>
      <c r="V658" s="101"/>
      <c r="W658" s="102">
        <v>1</v>
      </c>
      <c r="X658" s="103" t="s">
        <v>74</v>
      </c>
      <c r="Y658" s="94">
        <v>53432.75</v>
      </c>
      <c r="Z658" s="94">
        <f>W658*Y658</f>
        <v>53432.75</v>
      </c>
      <c r="AA658" s="94">
        <f>+Z658</f>
        <v>53432.75</v>
      </c>
      <c r="AB658" s="30"/>
      <c r="AC658" s="28"/>
      <c r="AD658" s="31" t="s">
        <v>75</v>
      </c>
      <c r="AE658" s="31" t="s">
        <v>75</v>
      </c>
      <c r="AF658" s="634"/>
      <c r="AG658" s="2"/>
    </row>
    <row r="659" spans="1:33" ht="26.25" customHeight="1">
      <c r="A659" s="662"/>
      <c r="B659" s="665"/>
      <c r="C659" s="743"/>
      <c r="D659" s="744"/>
      <c r="E659" s="744"/>
      <c r="F659" s="744"/>
      <c r="G659" s="744"/>
      <c r="H659" s="744"/>
      <c r="I659" s="744"/>
      <c r="J659" s="761"/>
      <c r="K659" s="744"/>
      <c r="L659" s="744"/>
      <c r="M659" s="631"/>
      <c r="N659" s="631"/>
      <c r="O659" s="744"/>
      <c r="P659" s="744"/>
      <c r="Q659" s="802"/>
      <c r="R659" s="70" t="s">
        <v>928</v>
      </c>
      <c r="S659" s="825" t="s">
        <v>929</v>
      </c>
      <c r="T659" s="200" t="s">
        <v>435</v>
      </c>
      <c r="U659" s="126" t="s">
        <v>71</v>
      </c>
      <c r="V659" s="127" t="s">
        <v>72</v>
      </c>
      <c r="W659" s="27"/>
      <c r="X659" s="28"/>
      <c r="Y659" s="29"/>
      <c r="Z659" s="29"/>
      <c r="AA659" s="29"/>
      <c r="AB659" s="30">
        <f>SUM(AA660:AA661)</f>
        <v>3723.36</v>
      </c>
      <c r="AC659" s="28"/>
      <c r="AD659" s="31"/>
      <c r="AE659" s="31"/>
      <c r="AF659" s="634"/>
      <c r="AG659" s="2"/>
    </row>
    <row r="660" spans="1:33" ht="26.25" customHeight="1">
      <c r="A660" s="662"/>
      <c r="B660" s="665"/>
      <c r="C660" s="743"/>
      <c r="D660" s="744"/>
      <c r="E660" s="744"/>
      <c r="F660" s="744"/>
      <c r="G660" s="744"/>
      <c r="H660" s="744"/>
      <c r="I660" s="744"/>
      <c r="J660" s="761"/>
      <c r="K660" s="744"/>
      <c r="L660" s="744"/>
      <c r="M660" s="631"/>
      <c r="N660" s="631"/>
      <c r="O660" s="744"/>
      <c r="P660" s="744"/>
      <c r="Q660" s="802"/>
      <c r="R660" s="25"/>
      <c r="S660" s="831" t="s">
        <v>930</v>
      </c>
      <c r="T660" s="101"/>
      <c r="U660" s="101"/>
      <c r="V660" s="101"/>
      <c r="W660" s="102">
        <v>1</v>
      </c>
      <c r="X660" s="103" t="s">
        <v>74</v>
      </c>
      <c r="Y660" s="94">
        <v>3723.36</v>
      </c>
      <c r="Z660" s="94">
        <f>W660*Y660</f>
        <v>3723.36</v>
      </c>
      <c r="AA660" s="94">
        <f>+Z660</f>
        <v>3723.36</v>
      </c>
      <c r="AB660" s="30"/>
      <c r="AC660" s="28"/>
      <c r="AD660" s="31" t="s">
        <v>75</v>
      </c>
      <c r="AE660" s="31" t="s">
        <v>75</v>
      </c>
      <c r="AF660" s="634"/>
      <c r="AG660" s="2"/>
    </row>
    <row r="661" spans="1:33" ht="26.25" customHeight="1">
      <c r="A661" s="662"/>
      <c r="B661" s="665"/>
      <c r="C661" s="743"/>
      <c r="D661" s="744"/>
      <c r="E661" s="744"/>
      <c r="F661" s="744"/>
      <c r="G661" s="744"/>
      <c r="H661" s="744"/>
      <c r="I661" s="744"/>
      <c r="J661" s="761"/>
      <c r="K661" s="744"/>
      <c r="L661" s="744"/>
      <c r="M661" s="631"/>
      <c r="N661" s="631"/>
      <c r="O661" s="744"/>
      <c r="P661" s="744"/>
      <c r="Q661" s="802"/>
      <c r="R661" s="25"/>
      <c r="S661" s="818"/>
      <c r="T661" s="26"/>
      <c r="U661" s="26"/>
      <c r="V661" s="26"/>
      <c r="W661" s="27"/>
      <c r="X661" s="28"/>
      <c r="Y661" s="29"/>
      <c r="Z661" s="29"/>
      <c r="AA661" s="29"/>
      <c r="AB661" s="30"/>
      <c r="AC661" s="28"/>
      <c r="AD661" s="31"/>
      <c r="AE661" s="31"/>
      <c r="AF661" s="634"/>
      <c r="AG661" s="2"/>
    </row>
    <row r="662" spans="1:33" ht="26.25" customHeight="1">
      <c r="A662" s="662"/>
      <c r="B662" s="665"/>
      <c r="C662" s="743"/>
      <c r="D662" s="744"/>
      <c r="E662" s="744"/>
      <c r="F662" s="744"/>
      <c r="G662" s="744"/>
      <c r="H662" s="744"/>
      <c r="I662" s="744"/>
      <c r="J662" s="761"/>
      <c r="K662" s="744"/>
      <c r="L662" s="744"/>
      <c r="M662" s="631"/>
      <c r="N662" s="631"/>
      <c r="O662" s="744"/>
      <c r="P662" s="744"/>
      <c r="Q662" s="802"/>
      <c r="R662" s="70"/>
      <c r="S662" s="825"/>
      <c r="T662" s="26"/>
      <c r="U662" s="126"/>
      <c r="V662" s="127"/>
      <c r="W662" s="27"/>
      <c r="X662" s="28"/>
      <c r="Y662" s="29"/>
      <c r="Z662" s="29"/>
      <c r="AA662" s="29"/>
      <c r="AB662" s="30"/>
      <c r="AC662" s="28"/>
      <c r="AD662" s="31"/>
      <c r="AE662" s="31"/>
      <c r="AF662" s="634"/>
      <c r="AG662" s="2"/>
    </row>
    <row r="663" spans="1:33" ht="26.25" customHeight="1">
      <c r="A663" s="662"/>
      <c r="B663" s="665"/>
      <c r="C663" s="745"/>
      <c r="D663" s="746"/>
      <c r="E663" s="746"/>
      <c r="F663" s="746"/>
      <c r="G663" s="746"/>
      <c r="H663" s="746"/>
      <c r="I663" s="746"/>
      <c r="J663" s="763"/>
      <c r="K663" s="746"/>
      <c r="L663" s="746"/>
      <c r="M663" s="632"/>
      <c r="N663" s="632"/>
      <c r="O663" s="746"/>
      <c r="P663" s="746"/>
      <c r="Q663" s="803"/>
      <c r="R663" s="38"/>
      <c r="S663" s="820"/>
      <c r="T663" s="39"/>
      <c r="U663" s="39"/>
      <c r="V663" s="39"/>
      <c r="W663" s="40"/>
      <c r="X663" s="41"/>
      <c r="Y663" s="42"/>
      <c r="Z663" s="42"/>
      <c r="AA663" s="42"/>
      <c r="AB663" s="43"/>
      <c r="AC663" s="41"/>
      <c r="AD663" s="44"/>
      <c r="AE663" s="44"/>
      <c r="AF663" s="635"/>
      <c r="AG663" s="2"/>
    </row>
    <row r="664" spans="1:33" ht="26.25" customHeight="1">
      <c r="A664" s="662"/>
      <c r="B664" s="665"/>
      <c r="C664" s="747" t="s">
        <v>46</v>
      </c>
      <c r="D664" s="748" t="s">
        <v>47</v>
      </c>
      <c r="E664" s="748" t="s">
        <v>48</v>
      </c>
      <c r="F664" s="748" t="s">
        <v>471</v>
      </c>
      <c r="G664" s="749" t="s">
        <v>50</v>
      </c>
      <c r="H664" s="748" t="s">
        <v>51</v>
      </c>
      <c r="I664" s="748" t="s">
        <v>61</v>
      </c>
      <c r="J664" s="766" t="s">
        <v>931</v>
      </c>
      <c r="K664" s="748" t="s">
        <v>932</v>
      </c>
      <c r="L664" s="748" t="s">
        <v>933</v>
      </c>
      <c r="M664" s="638">
        <v>1</v>
      </c>
      <c r="N664" s="638">
        <v>0</v>
      </c>
      <c r="O664" s="748" t="s">
        <v>934</v>
      </c>
      <c r="P664" s="748" t="s">
        <v>935</v>
      </c>
      <c r="Q664" s="804" t="s">
        <v>924</v>
      </c>
      <c r="R664" s="37" t="s">
        <v>425</v>
      </c>
      <c r="S664" s="822" t="s">
        <v>117</v>
      </c>
      <c r="T664" s="47" t="s">
        <v>70</v>
      </c>
      <c r="U664" s="67" t="s">
        <v>71</v>
      </c>
      <c r="V664" s="68" t="s">
        <v>72</v>
      </c>
      <c r="W664" s="54"/>
      <c r="X664" s="55"/>
      <c r="Y664" s="56"/>
      <c r="Z664" s="36"/>
      <c r="AA664" s="36"/>
      <c r="AB664" s="57">
        <f>+AA665</f>
        <v>46.580800000000011</v>
      </c>
      <c r="AC664" s="55"/>
      <c r="AD664" s="58"/>
      <c r="AE664" s="58"/>
      <c r="AF664" s="637"/>
      <c r="AG664" s="2"/>
    </row>
    <row r="665" spans="1:33" ht="26.25" customHeight="1">
      <c r="A665" s="662"/>
      <c r="B665" s="665"/>
      <c r="C665" s="743"/>
      <c r="D665" s="744"/>
      <c r="E665" s="744"/>
      <c r="F665" s="744"/>
      <c r="G665" s="744"/>
      <c r="H665" s="744"/>
      <c r="I665" s="744"/>
      <c r="J665" s="761"/>
      <c r="K665" s="744"/>
      <c r="L665" s="744"/>
      <c r="M665" s="631"/>
      <c r="N665" s="631"/>
      <c r="O665" s="744"/>
      <c r="P665" s="744"/>
      <c r="Q665" s="802"/>
      <c r="R665" s="25"/>
      <c r="S665" s="818" t="s">
        <v>936</v>
      </c>
      <c r="T665" s="26"/>
      <c r="U665" s="61"/>
      <c r="V665" s="61"/>
      <c r="W665" s="27">
        <v>1</v>
      </c>
      <c r="X665" s="28" t="s">
        <v>74</v>
      </c>
      <c r="Y665" s="29">
        <v>41.59</v>
      </c>
      <c r="Z665" s="29">
        <f>+W665*Y665</f>
        <v>41.59</v>
      </c>
      <c r="AA665" s="29">
        <f>+Z665*1.12</f>
        <v>46.580800000000011</v>
      </c>
      <c r="AB665" s="30"/>
      <c r="AC665" s="28"/>
      <c r="AD665" s="31" t="s">
        <v>75</v>
      </c>
      <c r="AE665" s="31"/>
      <c r="AF665" s="634"/>
      <c r="AG665" s="2"/>
    </row>
    <row r="666" spans="1:33" ht="26.25" customHeight="1">
      <c r="A666" s="662"/>
      <c r="B666" s="665"/>
      <c r="C666" s="743"/>
      <c r="D666" s="744"/>
      <c r="E666" s="744"/>
      <c r="F666" s="744"/>
      <c r="G666" s="744"/>
      <c r="H666" s="744"/>
      <c r="I666" s="744"/>
      <c r="J666" s="761"/>
      <c r="K666" s="744"/>
      <c r="L666" s="744"/>
      <c r="M666" s="631"/>
      <c r="N666" s="631"/>
      <c r="O666" s="744"/>
      <c r="P666" s="744"/>
      <c r="Q666" s="802"/>
      <c r="R666" s="70" t="s">
        <v>937</v>
      </c>
      <c r="S666" s="825" t="s">
        <v>938</v>
      </c>
      <c r="T666" s="211" t="s">
        <v>435</v>
      </c>
      <c r="U666" s="172" t="s">
        <v>939</v>
      </c>
      <c r="V666" s="164" t="s">
        <v>679</v>
      </c>
      <c r="W666" s="73"/>
      <c r="X666" s="28"/>
      <c r="Y666" s="29"/>
      <c r="Z666" s="29"/>
      <c r="AA666" s="29"/>
      <c r="AB666" s="30">
        <f>AA667</f>
        <v>243203.28</v>
      </c>
      <c r="AC666" s="28"/>
      <c r="AD666" s="31"/>
      <c r="AE666" s="31"/>
      <c r="AF666" s="634"/>
      <c r="AG666" s="2"/>
    </row>
    <row r="667" spans="1:33" ht="40.5" customHeight="1">
      <c r="A667" s="662"/>
      <c r="B667" s="665"/>
      <c r="C667" s="743"/>
      <c r="D667" s="744"/>
      <c r="E667" s="744"/>
      <c r="F667" s="744"/>
      <c r="G667" s="744"/>
      <c r="H667" s="744"/>
      <c r="I667" s="744"/>
      <c r="J667" s="761"/>
      <c r="K667" s="744"/>
      <c r="L667" s="744"/>
      <c r="M667" s="631"/>
      <c r="N667" s="631"/>
      <c r="O667" s="744"/>
      <c r="P667" s="744"/>
      <c r="Q667" s="802"/>
      <c r="R667" s="25"/>
      <c r="S667" s="818" t="s">
        <v>940</v>
      </c>
      <c r="T667" s="193"/>
      <c r="U667" s="155"/>
      <c r="V667" s="155"/>
      <c r="W667" s="73"/>
      <c r="X667" s="28"/>
      <c r="Y667" s="29"/>
      <c r="Z667" s="29"/>
      <c r="AA667" s="29">
        <v>243203.28</v>
      </c>
      <c r="AB667" s="30"/>
      <c r="AC667" s="28"/>
      <c r="AD667" s="31"/>
      <c r="AE667" s="31" t="s">
        <v>75</v>
      </c>
      <c r="AF667" s="634"/>
      <c r="AG667" s="2"/>
    </row>
    <row r="668" spans="1:33" ht="26.25" customHeight="1">
      <c r="A668" s="662"/>
      <c r="B668" s="665"/>
      <c r="C668" s="743"/>
      <c r="D668" s="744"/>
      <c r="E668" s="744"/>
      <c r="F668" s="744"/>
      <c r="G668" s="744"/>
      <c r="H668" s="744"/>
      <c r="I668" s="744"/>
      <c r="J668" s="761"/>
      <c r="K668" s="744"/>
      <c r="L668" s="744"/>
      <c r="M668" s="631"/>
      <c r="N668" s="631"/>
      <c r="O668" s="744"/>
      <c r="P668" s="744"/>
      <c r="Q668" s="802"/>
      <c r="R668" s="70" t="s">
        <v>941</v>
      </c>
      <c r="S668" s="825" t="s">
        <v>197</v>
      </c>
      <c r="T668" s="211" t="s">
        <v>435</v>
      </c>
      <c r="U668" s="172" t="s">
        <v>939</v>
      </c>
      <c r="V668" s="164" t="s">
        <v>679</v>
      </c>
      <c r="W668" s="73"/>
      <c r="X668" s="28"/>
      <c r="Y668" s="29"/>
      <c r="Z668" s="29"/>
      <c r="AA668" s="29"/>
      <c r="AB668" s="30">
        <f>AA669</f>
        <v>238043.26</v>
      </c>
      <c r="AC668" s="28"/>
      <c r="AD668" s="31"/>
      <c r="AE668" s="31"/>
      <c r="AF668" s="634"/>
      <c r="AG668" s="2"/>
    </row>
    <row r="669" spans="1:33" ht="46.5" customHeight="1">
      <c r="A669" s="662"/>
      <c r="B669" s="665"/>
      <c r="C669" s="745"/>
      <c r="D669" s="746"/>
      <c r="E669" s="746"/>
      <c r="F669" s="746"/>
      <c r="G669" s="746"/>
      <c r="H669" s="746"/>
      <c r="I669" s="746"/>
      <c r="J669" s="763"/>
      <c r="K669" s="746"/>
      <c r="L669" s="746"/>
      <c r="M669" s="632"/>
      <c r="N669" s="632"/>
      <c r="O669" s="746"/>
      <c r="P669" s="746"/>
      <c r="Q669" s="803"/>
      <c r="R669" s="38"/>
      <c r="S669" s="820" t="s">
        <v>940</v>
      </c>
      <c r="T669" s="39"/>
      <c r="U669" s="198"/>
      <c r="V669" s="198"/>
      <c r="W669" s="40"/>
      <c r="X669" s="41"/>
      <c r="Y669" s="42"/>
      <c r="Z669" s="42"/>
      <c r="AA669" s="42">
        <v>238043.26</v>
      </c>
      <c r="AB669" s="43"/>
      <c r="AC669" s="41"/>
      <c r="AD669" s="44"/>
      <c r="AE669" s="44" t="s">
        <v>75</v>
      </c>
      <c r="AF669" s="635"/>
      <c r="AG669" s="2"/>
    </row>
    <row r="670" spans="1:33" ht="54.75" customHeight="1">
      <c r="A670" s="662"/>
      <c r="B670" s="665"/>
      <c r="C670" s="747" t="s">
        <v>46</v>
      </c>
      <c r="D670" s="748" t="s">
        <v>47</v>
      </c>
      <c r="E670" s="748" t="s">
        <v>48</v>
      </c>
      <c r="F670" s="748" t="s">
        <v>471</v>
      </c>
      <c r="G670" s="749" t="s">
        <v>50</v>
      </c>
      <c r="H670" s="748" t="s">
        <v>51</v>
      </c>
      <c r="I670" s="748" t="s">
        <v>61</v>
      </c>
      <c r="J670" s="758" t="s">
        <v>942</v>
      </c>
      <c r="K670" s="748" t="s">
        <v>943</v>
      </c>
      <c r="L670" s="748" t="s">
        <v>944</v>
      </c>
      <c r="M670" s="638">
        <v>1</v>
      </c>
      <c r="N670" s="638">
        <v>0</v>
      </c>
      <c r="O670" s="748" t="s">
        <v>945</v>
      </c>
      <c r="P670" s="748" t="s">
        <v>946</v>
      </c>
      <c r="Q670" s="804" t="s">
        <v>947</v>
      </c>
      <c r="R670" s="59" t="s">
        <v>948</v>
      </c>
      <c r="S670" s="823" t="s">
        <v>949</v>
      </c>
      <c r="T670" s="97" t="s">
        <v>950</v>
      </c>
      <c r="U670" s="67" t="s">
        <v>71</v>
      </c>
      <c r="V670" s="68" t="s">
        <v>72</v>
      </c>
      <c r="W670" s="34"/>
      <c r="X670" s="35"/>
      <c r="Y670" s="36"/>
      <c r="Z670" s="36"/>
      <c r="AA670" s="36"/>
      <c r="AB670" s="50">
        <f>+AA671</f>
        <v>38.020000000000003</v>
      </c>
      <c r="AC670" s="35"/>
      <c r="AD670" s="60"/>
      <c r="AE670" s="60"/>
      <c r="AF670" s="637"/>
      <c r="AG670" s="2"/>
    </row>
    <row r="671" spans="1:33" ht="18" customHeight="1">
      <c r="A671" s="662"/>
      <c r="B671" s="665"/>
      <c r="C671" s="743"/>
      <c r="D671" s="744"/>
      <c r="E671" s="744"/>
      <c r="F671" s="744"/>
      <c r="G671" s="744"/>
      <c r="H671" s="744"/>
      <c r="I671" s="744"/>
      <c r="J671" s="761"/>
      <c r="K671" s="744"/>
      <c r="L671" s="744"/>
      <c r="M671" s="631"/>
      <c r="N671" s="631"/>
      <c r="O671" s="744"/>
      <c r="P671" s="744"/>
      <c r="Q671" s="802"/>
      <c r="R671" s="32"/>
      <c r="S671" s="848" t="s">
        <v>951</v>
      </c>
      <c r="T671" s="217"/>
      <c r="U671" s="217"/>
      <c r="V671" s="217"/>
      <c r="W671" s="218"/>
      <c r="X671" s="219"/>
      <c r="Y671" s="220"/>
      <c r="Z671" s="220"/>
      <c r="AA671" s="220">
        <f>43.02-5</f>
        <v>38.020000000000003</v>
      </c>
      <c r="AB671" s="30"/>
      <c r="AC671" s="28"/>
      <c r="AD671" s="31" t="s">
        <v>75</v>
      </c>
      <c r="AE671" s="31"/>
      <c r="AF671" s="634"/>
      <c r="AG671" s="2"/>
    </row>
    <row r="672" spans="1:33" ht="18" customHeight="1">
      <c r="A672" s="662"/>
      <c r="B672" s="665"/>
      <c r="C672" s="743"/>
      <c r="D672" s="744"/>
      <c r="E672" s="744"/>
      <c r="F672" s="744"/>
      <c r="G672" s="744"/>
      <c r="H672" s="744"/>
      <c r="I672" s="744"/>
      <c r="J672" s="761"/>
      <c r="K672" s="744"/>
      <c r="L672" s="744"/>
      <c r="M672" s="631"/>
      <c r="N672" s="631"/>
      <c r="O672" s="744"/>
      <c r="P672" s="744"/>
      <c r="Q672" s="802"/>
      <c r="R672" s="25"/>
      <c r="S672" s="818"/>
      <c r="T672" s="26"/>
      <c r="U672" s="26"/>
      <c r="V672" s="26"/>
      <c r="W672" s="27"/>
      <c r="X672" s="28"/>
      <c r="Y672" s="29"/>
      <c r="Z672" s="29"/>
      <c r="AA672" s="29"/>
      <c r="AB672" s="30"/>
      <c r="AC672" s="28"/>
      <c r="AD672" s="31"/>
      <c r="AE672" s="31"/>
      <c r="AF672" s="634"/>
      <c r="AG672" s="2"/>
    </row>
    <row r="673" spans="1:33" ht="18" customHeight="1">
      <c r="A673" s="662"/>
      <c r="B673" s="665"/>
      <c r="C673" s="743"/>
      <c r="D673" s="744"/>
      <c r="E673" s="744"/>
      <c r="F673" s="744"/>
      <c r="G673" s="744"/>
      <c r="H673" s="744"/>
      <c r="I673" s="744"/>
      <c r="J673" s="761"/>
      <c r="K673" s="744"/>
      <c r="L673" s="744"/>
      <c r="M673" s="631"/>
      <c r="N673" s="631"/>
      <c r="O673" s="744"/>
      <c r="P673" s="744"/>
      <c r="Q673" s="802"/>
      <c r="R673" s="25"/>
      <c r="S673" s="818"/>
      <c r="T673" s="26"/>
      <c r="U673" s="26"/>
      <c r="V673" s="26"/>
      <c r="W673" s="27"/>
      <c r="X673" s="28"/>
      <c r="Y673" s="29"/>
      <c r="Z673" s="29"/>
      <c r="AA673" s="29"/>
      <c r="AB673" s="30"/>
      <c r="AC673" s="28"/>
      <c r="AD673" s="31"/>
      <c r="AE673" s="31"/>
      <c r="AF673" s="634"/>
      <c r="AG673" s="2"/>
    </row>
    <row r="674" spans="1:33" ht="18" customHeight="1">
      <c r="A674" s="662"/>
      <c r="B674" s="665"/>
      <c r="C674" s="745"/>
      <c r="D674" s="746"/>
      <c r="E674" s="746"/>
      <c r="F674" s="746"/>
      <c r="G674" s="746"/>
      <c r="H674" s="746"/>
      <c r="I674" s="746"/>
      <c r="J674" s="763"/>
      <c r="K674" s="746"/>
      <c r="L674" s="746"/>
      <c r="M674" s="632"/>
      <c r="N674" s="632"/>
      <c r="O674" s="746"/>
      <c r="P674" s="746"/>
      <c r="Q674" s="803"/>
      <c r="R674" s="38"/>
      <c r="S674" s="820"/>
      <c r="T674" s="61"/>
      <c r="U674" s="61"/>
      <c r="V674" s="61"/>
      <c r="W674" s="62"/>
      <c r="X674" s="63"/>
      <c r="Y674" s="64"/>
      <c r="Z674" s="42"/>
      <c r="AA674" s="42"/>
      <c r="AB674" s="65"/>
      <c r="AC674" s="63"/>
      <c r="AD674" s="66"/>
      <c r="AE674" s="66"/>
      <c r="AF674" s="635"/>
      <c r="AG674" s="2"/>
    </row>
    <row r="675" spans="1:33" ht="25.5" customHeight="1">
      <c r="A675" s="662"/>
      <c r="B675" s="665"/>
      <c r="C675" s="747" t="s">
        <v>46</v>
      </c>
      <c r="D675" s="748" t="s">
        <v>47</v>
      </c>
      <c r="E675" s="748" t="s">
        <v>48</v>
      </c>
      <c r="F675" s="748" t="s">
        <v>471</v>
      </c>
      <c r="G675" s="749" t="s">
        <v>50</v>
      </c>
      <c r="H675" s="748" t="s">
        <v>51</v>
      </c>
      <c r="I675" s="748" t="s">
        <v>61</v>
      </c>
      <c r="J675" s="758" t="s">
        <v>952</v>
      </c>
      <c r="K675" s="748" t="s">
        <v>953</v>
      </c>
      <c r="L675" s="748" t="s">
        <v>954</v>
      </c>
      <c r="M675" s="638">
        <v>1</v>
      </c>
      <c r="N675" s="638">
        <v>0</v>
      </c>
      <c r="O675" s="748" t="s">
        <v>955</v>
      </c>
      <c r="P675" s="748" t="s">
        <v>956</v>
      </c>
      <c r="Q675" s="804" t="s">
        <v>878</v>
      </c>
      <c r="R675" s="221" t="s">
        <v>957</v>
      </c>
      <c r="S675" s="849" t="s">
        <v>217</v>
      </c>
      <c r="T675" s="222" t="s">
        <v>435</v>
      </c>
      <c r="U675" s="223"/>
      <c r="V675" s="223"/>
      <c r="W675" s="224"/>
      <c r="X675" s="225"/>
      <c r="Y675" s="226"/>
      <c r="Z675" s="106"/>
      <c r="AA675" s="106"/>
      <c r="AB675" s="227">
        <f>+AA676</f>
        <v>23604.749999999985</v>
      </c>
      <c r="AC675" s="55"/>
      <c r="AD675" s="58"/>
      <c r="AE675" s="58"/>
      <c r="AF675" s="637"/>
      <c r="AG675" s="2"/>
    </row>
    <row r="676" spans="1:33" ht="25.5" customHeight="1">
      <c r="A676" s="662"/>
      <c r="B676" s="665"/>
      <c r="C676" s="743"/>
      <c r="D676" s="744"/>
      <c r="E676" s="744"/>
      <c r="F676" s="744"/>
      <c r="G676" s="744"/>
      <c r="H676" s="744"/>
      <c r="I676" s="744"/>
      <c r="J676" s="761"/>
      <c r="K676" s="744"/>
      <c r="L676" s="744"/>
      <c r="M676" s="631"/>
      <c r="N676" s="631"/>
      <c r="O676" s="744"/>
      <c r="P676" s="744"/>
      <c r="Q676" s="802"/>
      <c r="R676" s="228"/>
      <c r="S676" s="835" t="s">
        <v>958</v>
      </c>
      <c r="T676" s="135"/>
      <c r="U676" s="135"/>
      <c r="V676" s="135"/>
      <c r="W676" s="136"/>
      <c r="X676" s="137"/>
      <c r="Y676" s="138"/>
      <c r="Z676" s="138"/>
      <c r="AA676" s="138">
        <v>23604.749999999985</v>
      </c>
      <c r="AB676" s="229"/>
      <c r="AC676" s="28"/>
      <c r="AD676" s="31"/>
      <c r="AE676" s="31" t="s">
        <v>75</v>
      </c>
      <c r="AF676" s="634"/>
      <c r="AG676" s="2"/>
    </row>
    <row r="677" spans="1:33" ht="25.5" customHeight="1">
      <c r="A677" s="662"/>
      <c r="B677" s="665"/>
      <c r="C677" s="743"/>
      <c r="D677" s="744"/>
      <c r="E677" s="744"/>
      <c r="F677" s="744"/>
      <c r="G677" s="744"/>
      <c r="H677" s="744"/>
      <c r="I677" s="744"/>
      <c r="J677" s="761"/>
      <c r="K677" s="744"/>
      <c r="L677" s="744"/>
      <c r="M677" s="631"/>
      <c r="N677" s="631"/>
      <c r="O677" s="744"/>
      <c r="P677" s="744"/>
      <c r="Q677" s="802"/>
      <c r="R677" s="221" t="s">
        <v>502</v>
      </c>
      <c r="S677" s="849" t="s">
        <v>217</v>
      </c>
      <c r="T677" s="230" t="s">
        <v>435</v>
      </c>
      <c r="U677" s="105"/>
      <c r="V677" s="105"/>
      <c r="W677" s="231"/>
      <c r="X677" s="232"/>
      <c r="Y677" s="106"/>
      <c r="Z677" s="106"/>
      <c r="AA677" s="106"/>
      <c r="AB677" s="233">
        <f>+AA678</f>
        <v>16103.09</v>
      </c>
      <c r="AC677" s="35"/>
      <c r="AD677" s="60"/>
      <c r="AE677" s="60"/>
      <c r="AF677" s="634"/>
      <c r="AG677" s="2"/>
    </row>
    <row r="678" spans="1:33" ht="25.5" customHeight="1">
      <c r="A678" s="662"/>
      <c r="B678" s="665"/>
      <c r="C678" s="743"/>
      <c r="D678" s="744"/>
      <c r="E678" s="744"/>
      <c r="F678" s="744"/>
      <c r="G678" s="744"/>
      <c r="H678" s="744"/>
      <c r="I678" s="744"/>
      <c r="J678" s="761"/>
      <c r="K678" s="744"/>
      <c r="L678" s="744"/>
      <c r="M678" s="631"/>
      <c r="N678" s="631"/>
      <c r="O678" s="744"/>
      <c r="P678" s="744"/>
      <c r="Q678" s="802"/>
      <c r="R678" s="228"/>
      <c r="S678" s="835" t="s">
        <v>958</v>
      </c>
      <c r="T678" s="135"/>
      <c r="U678" s="135"/>
      <c r="V678" s="135"/>
      <c r="W678" s="136"/>
      <c r="X678" s="137"/>
      <c r="Y678" s="138"/>
      <c r="Z678" s="138"/>
      <c r="AA678" s="138">
        <v>16103.09</v>
      </c>
      <c r="AB678" s="229"/>
      <c r="AC678" s="35"/>
      <c r="AD678" s="60"/>
      <c r="AE678" s="60" t="s">
        <v>75</v>
      </c>
      <c r="AF678" s="634"/>
      <c r="AG678" s="2"/>
    </row>
    <row r="679" spans="1:33" ht="25.5" customHeight="1">
      <c r="A679" s="662"/>
      <c r="B679" s="665"/>
      <c r="C679" s="743"/>
      <c r="D679" s="744"/>
      <c r="E679" s="744"/>
      <c r="F679" s="744"/>
      <c r="G679" s="744"/>
      <c r="H679" s="744"/>
      <c r="I679" s="744"/>
      <c r="J679" s="761"/>
      <c r="K679" s="744"/>
      <c r="L679" s="744"/>
      <c r="M679" s="631"/>
      <c r="N679" s="631"/>
      <c r="O679" s="744"/>
      <c r="P679" s="744"/>
      <c r="Q679" s="802"/>
      <c r="R679" s="221" t="s">
        <v>502</v>
      </c>
      <c r="S679" s="849" t="s">
        <v>217</v>
      </c>
      <c r="T679" s="230" t="s">
        <v>70</v>
      </c>
      <c r="U679" s="105"/>
      <c r="V679" s="105"/>
      <c r="W679" s="231"/>
      <c r="X679" s="232"/>
      <c r="Y679" s="106"/>
      <c r="Z679" s="106"/>
      <c r="AA679" s="106"/>
      <c r="AB679" s="233">
        <f>+AA680</f>
        <v>3505.5300000000134</v>
      </c>
      <c r="AC679" s="35"/>
      <c r="AD679" s="60"/>
      <c r="AE679" s="60"/>
      <c r="AF679" s="634"/>
      <c r="AG679" s="2"/>
    </row>
    <row r="680" spans="1:33" ht="25.5" customHeight="1">
      <c r="A680" s="662"/>
      <c r="B680" s="665"/>
      <c r="C680" s="743"/>
      <c r="D680" s="744"/>
      <c r="E680" s="744"/>
      <c r="F680" s="744"/>
      <c r="G680" s="744"/>
      <c r="H680" s="744"/>
      <c r="I680" s="744"/>
      <c r="J680" s="761"/>
      <c r="K680" s="744"/>
      <c r="L680" s="744"/>
      <c r="M680" s="631"/>
      <c r="N680" s="631"/>
      <c r="O680" s="744"/>
      <c r="P680" s="744"/>
      <c r="Q680" s="802"/>
      <c r="R680" s="228"/>
      <c r="S680" s="835" t="s">
        <v>958</v>
      </c>
      <c r="T680" s="135"/>
      <c r="U680" s="135"/>
      <c r="V680" s="135"/>
      <c r="W680" s="136"/>
      <c r="X680" s="137"/>
      <c r="Y680" s="138"/>
      <c r="Z680" s="138"/>
      <c r="AA680" s="138">
        <v>3505.5300000000134</v>
      </c>
      <c r="AB680" s="229"/>
      <c r="AC680" s="35"/>
      <c r="AD680" s="60"/>
      <c r="AE680" s="234" t="s">
        <v>75</v>
      </c>
      <c r="AF680" s="634"/>
      <c r="AG680" s="2"/>
    </row>
    <row r="681" spans="1:33" ht="25.5" customHeight="1">
      <c r="A681" s="662"/>
      <c r="B681" s="665"/>
      <c r="C681" s="743"/>
      <c r="D681" s="744"/>
      <c r="E681" s="744"/>
      <c r="F681" s="744"/>
      <c r="G681" s="744"/>
      <c r="H681" s="744"/>
      <c r="I681" s="744"/>
      <c r="J681" s="761"/>
      <c r="K681" s="744"/>
      <c r="L681" s="744"/>
      <c r="M681" s="631"/>
      <c r="N681" s="631"/>
      <c r="O681" s="744"/>
      <c r="P681" s="744"/>
      <c r="Q681" s="802"/>
      <c r="R681" s="221" t="s">
        <v>196</v>
      </c>
      <c r="S681" s="849" t="s">
        <v>197</v>
      </c>
      <c r="T681" s="230" t="s">
        <v>435</v>
      </c>
      <c r="U681" s="105"/>
      <c r="V681" s="105"/>
      <c r="W681" s="231"/>
      <c r="X681" s="232"/>
      <c r="Y681" s="106"/>
      <c r="Z681" s="106"/>
      <c r="AA681" s="106"/>
      <c r="AB681" s="233">
        <f>+AA682</f>
        <v>28081.35</v>
      </c>
      <c r="AC681" s="35"/>
      <c r="AD681" s="60"/>
      <c r="AE681" s="60"/>
      <c r="AF681" s="634"/>
      <c r="AG681" s="2"/>
    </row>
    <row r="682" spans="1:33" ht="25.5" customHeight="1">
      <c r="A682" s="662"/>
      <c r="B682" s="665"/>
      <c r="C682" s="743"/>
      <c r="D682" s="744"/>
      <c r="E682" s="744"/>
      <c r="F682" s="744"/>
      <c r="G682" s="744"/>
      <c r="H682" s="744"/>
      <c r="I682" s="744"/>
      <c r="J682" s="761"/>
      <c r="K682" s="744"/>
      <c r="L682" s="744"/>
      <c r="M682" s="631"/>
      <c r="N682" s="631"/>
      <c r="O682" s="744"/>
      <c r="P682" s="744"/>
      <c r="Q682" s="802"/>
      <c r="R682" s="228"/>
      <c r="S682" s="835" t="s">
        <v>959</v>
      </c>
      <c r="T682" s="135"/>
      <c r="U682" s="135"/>
      <c r="V682" s="135"/>
      <c r="W682" s="136"/>
      <c r="X682" s="137"/>
      <c r="Y682" s="138"/>
      <c r="Z682" s="138"/>
      <c r="AA682" s="235">
        <v>28081.35</v>
      </c>
      <c r="AB682" s="229"/>
      <c r="AC682" s="28"/>
      <c r="AD682" s="31"/>
      <c r="AE682" s="31" t="s">
        <v>75</v>
      </c>
      <c r="AF682" s="634"/>
      <c r="AG682" s="2"/>
    </row>
    <row r="683" spans="1:33" ht="25.5" customHeight="1">
      <c r="A683" s="662"/>
      <c r="B683" s="665"/>
      <c r="C683" s="743"/>
      <c r="D683" s="744"/>
      <c r="E683" s="744"/>
      <c r="F683" s="744"/>
      <c r="G683" s="744"/>
      <c r="H683" s="744"/>
      <c r="I683" s="744"/>
      <c r="J683" s="761"/>
      <c r="K683" s="744"/>
      <c r="L683" s="744"/>
      <c r="M683" s="631"/>
      <c r="N683" s="631"/>
      <c r="O683" s="744"/>
      <c r="P683" s="744"/>
      <c r="Q683" s="802"/>
      <c r="R683" s="236" t="s">
        <v>196</v>
      </c>
      <c r="S683" s="849" t="s">
        <v>197</v>
      </c>
      <c r="T683" s="230" t="s">
        <v>435</v>
      </c>
      <c r="U683" s="105"/>
      <c r="V683" s="105"/>
      <c r="W683" s="231"/>
      <c r="X683" s="232"/>
      <c r="Y683" s="106"/>
      <c r="Z683" s="106"/>
      <c r="AA683" s="106"/>
      <c r="AB683" s="233">
        <f>+AA684</f>
        <v>3500</v>
      </c>
      <c r="AC683" s="35"/>
      <c r="AD683" s="60"/>
      <c r="AE683" s="60"/>
      <c r="AF683" s="634"/>
      <c r="AG683" s="2"/>
    </row>
    <row r="684" spans="1:33" ht="25.5" customHeight="1">
      <c r="A684" s="662"/>
      <c r="B684" s="665"/>
      <c r="C684" s="743"/>
      <c r="D684" s="744"/>
      <c r="E684" s="744"/>
      <c r="F684" s="744"/>
      <c r="G684" s="744"/>
      <c r="H684" s="744"/>
      <c r="I684" s="744"/>
      <c r="J684" s="761"/>
      <c r="K684" s="744"/>
      <c r="L684" s="744"/>
      <c r="M684" s="631"/>
      <c r="N684" s="631"/>
      <c r="O684" s="744"/>
      <c r="P684" s="744"/>
      <c r="Q684" s="802"/>
      <c r="R684" s="228"/>
      <c r="S684" s="835" t="s">
        <v>960</v>
      </c>
      <c r="T684" s="135"/>
      <c r="U684" s="135"/>
      <c r="V684" s="135"/>
      <c r="W684" s="136"/>
      <c r="X684" s="137"/>
      <c r="Y684" s="138"/>
      <c r="Z684" s="138"/>
      <c r="AA684" s="235">
        <v>3500</v>
      </c>
      <c r="AB684" s="229"/>
      <c r="AC684" s="28"/>
      <c r="AD684" s="31"/>
      <c r="AE684" s="31" t="s">
        <v>75</v>
      </c>
      <c r="AF684" s="634"/>
      <c r="AG684" s="2"/>
    </row>
    <row r="685" spans="1:33" ht="25.5" customHeight="1">
      <c r="A685" s="662"/>
      <c r="B685" s="665"/>
      <c r="C685" s="743"/>
      <c r="D685" s="744"/>
      <c r="E685" s="744"/>
      <c r="F685" s="744"/>
      <c r="G685" s="744"/>
      <c r="H685" s="744"/>
      <c r="I685" s="744"/>
      <c r="J685" s="761"/>
      <c r="K685" s="744"/>
      <c r="L685" s="744"/>
      <c r="M685" s="631"/>
      <c r="N685" s="631"/>
      <c r="O685" s="744"/>
      <c r="P685" s="744"/>
      <c r="Q685" s="802"/>
      <c r="R685" s="221" t="s">
        <v>961</v>
      </c>
      <c r="S685" s="849" t="s">
        <v>217</v>
      </c>
      <c r="T685" s="88" t="s">
        <v>962</v>
      </c>
      <c r="U685" s="237"/>
      <c r="V685" s="237"/>
      <c r="W685" s="91"/>
      <c r="X685" s="92"/>
      <c r="Y685" s="93"/>
      <c r="Z685" s="93"/>
      <c r="AA685" s="93"/>
      <c r="AB685" s="95">
        <f>+AA686</f>
        <v>5362</v>
      </c>
      <c r="AC685" s="63"/>
      <c r="AD685" s="66"/>
      <c r="AE685" s="66"/>
      <c r="AF685" s="634"/>
      <c r="AG685" s="2"/>
    </row>
    <row r="686" spans="1:33" ht="25.5" customHeight="1">
      <c r="A686" s="662"/>
      <c r="B686" s="665"/>
      <c r="C686" s="745"/>
      <c r="D686" s="746"/>
      <c r="E686" s="746"/>
      <c r="F686" s="746"/>
      <c r="G686" s="746"/>
      <c r="H686" s="746"/>
      <c r="I686" s="746"/>
      <c r="J686" s="763"/>
      <c r="K686" s="746"/>
      <c r="L686" s="746"/>
      <c r="M686" s="632"/>
      <c r="N686" s="632"/>
      <c r="O686" s="746"/>
      <c r="P686" s="746"/>
      <c r="Q686" s="803"/>
      <c r="R686" s="25"/>
      <c r="S686" s="820" t="s">
        <v>963</v>
      </c>
      <c r="T686" s="39"/>
      <c r="U686" s="39"/>
      <c r="V686" s="39"/>
      <c r="W686" s="40"/>
      <c r="X686" s="41"/>
      <c r="Y686" s="42"/>
      <c r="Z686" s="42"/>
      <c r="AA686" s="42">
        <v>5362</v>
      </c>
      <c r="AB686" s="43"/>
      <c r="AC686" s="41"/>
      <c r="AD686" s="44"/>
      <c r="AE686" s="44" t="s">
        <v>75</v>
      </c>
      <c r="AF686" s="635"/>
      <c r="AG686" s="2"/>
    </row>
    <row r="687" spans="1:33" ht="30.75" customHeight="1">
      <c r="A687" s="662"/>
      <c r="B687" s="665"/>
      <c r="C687" s="747" t="s">
        <v>46</v>
      </c>
      <c r="D687" s="748" t="s">
        <v>47</v>
      </c>
      <c r="E687" s="748" t="s">
        <v>48</v>
      </c>
      <c r="F687" s="748" t="s">
        <v>471</v>
      </c>
      <c r="G687" s="749" t="s">
        <v>50</v>
      </c>
      <c r="H687" s="748" t="s">
        <v>51</v>
      </c>
      <c r="I687" s="748" t="s">
        <v>61</v>
      </c>
      <c r="J687" s="766" t="s">
        <v>964</v>
      </c>
      <c r="K687" s="748" t="s">
        <v>192</v>
      </c>
      <c r="L687" s="748" t="s">
        <v>965</v>
      </c>
      <c r="M687" s="638">
        <v>1</v>
      </c>
      <c r="N687" s="638">
        <v>3</v>
      </c>
      <c r="O687" s="748" t="s">
        <v>966</v>
      </c>
      <c r="P687" s="748" t="s">
        <v>967</v>
      </c>
      <c r="Q687" s="804" t="s">
        <v>878</v>
      </c>
      <c r="R687" s="59"/>
      <c r="S687" s="823"/>
      <c r="T687" s="49"/>
      <c r="U687" s="49"/>
      <c r="V687" s="49"/>
      <c r="W687" s="34"/>
      <c r="X687" s="35"/>
      <c r="Y687" s="36"/>
      <c r="Z687" s="36"/>
      <c r="AA687" s="36"/>
      <c r="AB687" s="50"/>
      <c r="AC687" s="35"/>
      <c r="AD687" s="60"/>
      <c r="AE687" s="60"/>
      <c r="AF687" s="637"/>
      <c r="AG687" s="2"/>
    </row>
    <row r="688" spans="1:33" ht="30.75" customHeight="1">
      <c r="A688" s="663"/>
      <c r="B688" s="666"/>
      <c r="C688" s="743"/>
      <c r="D688" s="744"/>
      <c r="E688" s="744"/>
      <c r="F688" s="744"/>
      <c r="G688" s="744"/>
      <c r="H688" s="744"/>
      <c r="I688" s="744"/>
      <c r="J688" s="761"/>
      <c r="K688" s="744"/>
      <c r="L688" s="744"/>
      <c r="M688" s="631"/>
      <c r="N688" s="631"/>
      <c r="O688" s="744"/>
      <c r="P688" s="744"/>
      <c r="Q688" s="802"/>
      <c r="R688" s="32"/>
      <c r="S688" s="818"/>
      <c r="T688" s="26"/>
      <c r="U688" s="26"/>
      <c r="V688" s="26"/>
      <c r="W688" s="27"/>
      <c r="X688" s="28"/>
      <c r="Y688" s="29"/>
      <c r="Z688" s="29"/>
      <c r="AA688" s="29"/>
      <c r="AB688" s="30"/>
      <c r="AC688" s="28"/>
      <c r="AD688" s="31"/>
      <c r="AE688" s="31"/>
      <c r="AF688" s="634"/>
      <c r="AG688" s="2"/>
    </row>
    <row r="689" spans="1:33" ht="30.75" customHeight="1">
      <c r="A689" s="661" t="s">
        <v>872</v>
      </c>
      <c r="B689" s="664" t="s">
        <v>872</v>
      </c>
      <c r="C689" s="743"/>
      <c r="D689" s="744"/>
      <c r="E689" s="744"/>
      <c r="F689" s="744"/>
      <c r="G689" s="744"/>
      <c r="H689" s="744"/>
      <c r="I689" s="744"/>
      <c r="J689" s="761"/>
      <c r="K689" s="744"/>
      <c r="L689" s="744"/>
      <c r="M689" s="631"/>
      <c r="N689" s="631"/>
      <c r="O689" s="744"/>
      <c r="P689" s="744"/>
      <c r="Q689" s="802"/>
      <c r="R689" s="25"/>
      <c r="S689" s="818"/>
      <c r="T689" s="26"/>
      <c r="U689" s="26"/>
      <c r="V689" s="26"/>
      <c r="W689" s="27"/>
      <c r="X689" s="28"/>
      <c r="Y689" s="29"/>
      <c r="Z689" s="29"/>
      <c r="AA689" s="29"/>
      <c r="AB689" s="30"/>
      <c r="AC689" s="28"/>
      <c r="AD689" s="31"/>
      <c r="AE689" s="31"/>
      <c r="AF689" s="634"/>
      <c r="AG689" s="2"/>
    </row>
    <row r="690" spans="1:33" ht="30.75" customHeight="1">
      <c r="A690" s="662"/>
      <c r="B690" s="665"/>
      <c r="C690" s="743"/>
      <c r="D690" s="744"/>
      <c r="E690" s="744"/>
      <c r="F690" s="744"/>
      <c r="G690" s="744"/>
      <c r="H690" s="744"/>
      <c r="I690" s="744"/>
      <c r="J690" s="761"/>
      <c r="K690" s="744"/>
      <c r="L690" s="744"/>
      <c r="M690" s="631"/>
      <c r="N690" s="631"/>
      <c r="O690" s="744"/>
      <c r="P690" s="744"/>
      <c r="Q690" s="802"/>
      <c r="R690" s="25"/>
      <c r="S690" s="818"/>
      <c r="T690" s="26"/>
      <c r="U690" s="26"/>
      <c r="V690" s="26"/>
      <c r="W690" s="27"/>
      <c r="X690" s="28"/>
      <c r="Y690" s="29"/>
      <c r="Z690" s="29"/>
      <c r="AA690" s="29"/>
      <c r="AB690" s="30"/>
      <c r="AC690" s="28"/>
      <c r="AD690" s="31"/>
      <c r="AE690" s="31"/>
      <c r="AF690" s="634"/>
      <c r="AG690" s="2"/>
    </row>
    <row r="691" spans="1:33" ht="30.75" customHeight="1">
      <c r="A691" s="662"/>
      <c r="B691" s="665"/>
      <c r="C691" s="745"/>
      <c r="D691" s="746"/>
      <c r="E691" s="746"/>
      <c r="F691" s="746"/>
      <c r="G691" s="746"/>
      <c r="H691" s="746"/>
      <c r="I691" s="746"/>
      <c r="J691" s="763"/>
      <c r="K691" s="746"/>
      <c r="L691" s="746"/>
      <c r="M691" s="632"/>
      <c r="N691" s="632"/>
      <c r="O691" s="746"/>
      <c r="P691" s="746"/>
      <c r="Q691" s="803"/>
      <c r="R691" s="69"/>
      <c r="S691" s="820"/>
      <c r="T691" s="39"/>
      <c r="U691" s="39"/>
      <c r="V691" s="39"/>
      <c r="W691" s="40"/>
      <c r="X691" s="41"/>
      <c r="Y691" s="42"/>
      <c r="Z691" s="42"/>
      <c r="AA691" s="42"/>
      <c r="AB691" s="43"/>
      <c r="AC691" s="41"/>
      <c r="AD691" s="44"/>
      <c r="AE691" s="44"/>
      <c r="AF691" s="635"/>
      <c r="AG691" s="2"/>
    </row>
    <row r="692" spans="1:33" ht="26.25" customHeight="1">
      <c r="A692" s="662"/>
      <c r="B692" s="665"/>
      <c r="C692" s="747" t="s">
        <v>46</v>
      </c>
      <c r="D692" s="748" t="s">
        <v>47</v>
      </c>
      <c r="E692" s="748" t="s">
        <v>48</v>
      </c>
      <c r="F692" s="748" t="s">
        <v>471</v>
      </c>
      <c r="G692" s="749" t="s">
        <v>50</v>
      </c>
      <c r="H692" s="748" t="s">
        <v>51</v>
      </c>
      <c r="I692" s="748" t="s">
        <v>61</v>
      </c>
      <c r="J692" s="766" t="s">
        <v>968</v>
      </c>
      <c r="K692" s="748" t="s">
        <v>969</v>
      </c>
      <c r="L692" s="748" t="s">
        <v>970</v>
      </c>
      <c r="M692" s="638">
        <v>0</v>
      </c>
      <c r="N692" s="638">
        <v>1</v>
      </c>
      <c r="O692" s="748" t="s">
        <v>971</v>
      </c>
      <c r="P692" s="748" t="s">
        <v>972</v>
      </c>
      <c r="Q692" s="804" t="s">
        <v>973</v>
      </c>
      <c r="R692" s="59"/>
      <c r="S692" s="827"/>
      <c r="T692" s="68"/>
      <c r="U692" s="68"/>
      <c r="V692" s="68"/>
      <c r="W692" s="54"/>
      <c r="X692" s="55"/>
      <c r="Y692" s="56"/>
      <c r="Z692" s="56"/>
      <c r="AA692" s="56"/>
      <c r="AB692" s="57"/>
      <c r="AC692" s="55"/>
      <c r="AD692" s="58"/>
      <c r="AE692" s="58"/>
      <c r="AF692" s="637"/>
      <c r="AG692" s="2"/>
    </row>
    <row r="693" spans="1:33" ht="26.25" customHeight="1">
      <c r="A693" s="662"/>
      <c r="B693" s="665"/>
      <c r="C693" s="743"/>
      <c r="D693" s="744"/>
      <c r="E693" s="744"/>
      <c r="F693" s="744"/>
      <c r="G693" s="744"/>
      <c r="H693" s="744"/>
      <c r="I693" s="744"/>
      <c r="J693" s="761"/>
      <c r="K693" s="744"/>
      <c r="L693" s="744"/>
      <c r="M693" s="631"/>
      <c r="N693" s="631"/>
      <c r="O693" s="744"/>
      <c r="P693" s="744"/>
      <c r="Q693" s="802"/>
      <c r="R693" s="32"/>
      <c r="S693" s="818"/>
      <c r="T693" s="26"/>
      <c r="U693" s="26"/>
      <c r="V693" s="26"/>
      <c r="W693" s="27"/>
      <c r="X693" s="28"/>
      <c r="Y693" s="29"/>
      <c r="Z693" s="29"/>
      <c r="AA693" s="29"/>
      <c r="AB693" s="30"/>
      <c r="AC693" s="28"/>
      <c r="AD693" s="31"/>
      <c r="AE693" s="31"/>
      <c r="AF693" s="634"/>
      <c r="AG693" s="2"/>
    </row>
    <row r="694" spans="1:33" ht="26.25" customHeight="1">
      <c r="A694" s="662"/>
      <c r="B694" s="665"/>
      <c r="C694" s="743"/>
      <c r="D694" s="744"/>
      <c r="E694" s="744"/>
      <c r="F694" s="744"/>
      <c r="G694" s="744"/>
      <c r="H694" s="744"/>
      <c r="I694" s="744"/>
      <c r="J694" s="761"/>
      <c r="K694" s="744"/>
      <c r="L694" s="744"/>
      <c r="M694" s="631"/>
      <c r="N694" s="631"/>
      <c r="O694" s="744"/>
      <c r="P694" s="744"/>
      <c r="Q694" s="802"/>
      <c r="R694" s="25"/>
      <c r="S694" s="818"/>
      <c r="T694" s="26"/>
      <c r="U694" s="26"/>
      <c r="V694" s="26"/>
      <c r="W694" s="27"/>
      <c r="X694" s="28"/>
      <c r="Y694" s="29"/>
      <c r="Z694" s="29"/>
      <c r="AA694" s="29"/>
      <c r="AB694" s="30"/>
      <c r="AC694" s="28"/>
      <c r="AD694" s="31"/>
      <c r="AE694" s="31"/>
      <c r="AF694" s="634"/>
      <c r="AG694" s="2"/>
    </row>
    <row r="695" spans="1:33" ht="26.25" customHeight="1">
      <c r="A695" s="662"/>
      <c r="B695" s="665"/>
      <c r="C695" s="743"/>
      <c r="D695" s="744"/>
      <c r="E695" s="744"/>
      <c r="F695" s="744"/>
      <c r="G695" s="744"/>
      <c r="H695" s="744"/>
      <c r="I695" s="744"/>
      <c r="J695" s="761"/>
      <c r="K695" s="744"/>
      <c r="L695" s="744"/>
      <c r="M695" s="631"/>
      <c r="N695" s="631"/>
      <c r="O695" s="744"/>
      <c r="P695" s="744"/>
      <c r="Q695" s="802"/>
      <c r="R695" s="25"/>
      <c r="S695" s="818"/>
      <c r="T695" s="26"/>
      <c r="U695" s="26"/>
      <c r="V695" s="26"/>
      <c r="W695" s="27"/>
      <c r="X695" s="28"/>
      <c r="Y695" s="29"/>
      <c r="Z695" s="29"/>
      <c r="AA695" s="29"/>
      <c r="AB695" s="30"/>
      <c r="AC695" s="28"/>
      <c r="AD695" s="31"/>
      <c r="AE695" s="31"/>
      <c r="AF695" s="634"/>
      <c r="AG695" s="2"/>
    </row>
    <row r="696" spans="1:33" ht="26.25" customHeight="1">
      <c r="A696" s="662"/>
      <c r="B696" s="669"/>
      <c r="C696" s="745"/>
      <c r="D696" s="746"/>
      <c r="E696" s="746"/>
      <c r="F696" s="746"/>
      <c r="G696" s="746"/>
      <c r="H696" s="746"/>
      <c r="I696" s="746"/>
      <c r="J696" s="763"/>
      <c r="K696" s="746"/>
      <c r="L696" s="746"/>
      <c r="M696" s="632"/>
      <c r="N696" s="632"/>
      <c r="O696" s="746"/>
      <c r="P696" s="746"/>
      <c r="Q696" s="803"/>
      <c r="R696" s="38"/>
      <c r="S696" s="820"/>
      <c r="T696" s="39"/>
      <c r="U696" s="39"/>
      <c r="V696" s="39"/>
      <c r="W696" s="40"/>
      <c r="X696" s="41"/>
      <c r="Y696" s="42"/>
      <c r="Z696" s="42"/>
      <c r="AA696" s="42"/>
      <c r="AB696" s="43"/>
      <c r="AC696" s="41"/>
      <c r="AD696" s="44"/>
      <c r="AE696" s="44"/>
      <c r="AF696" s="635"/>
      <c r="AG696" s="2"/>
    </row>
    <row r="697" spans="1:33" ht="22.5" customHeight="1">
      <c r="A697" s="662"/>
      <c r="B697" s="159"/>
      <c r="C697" s="781"/>
      <c r="D697" s="781"/>
      <c r="E697" s="781"/>
      <c r="F697" s="781"/>
      <c r="G697" s="781"/>
      <c r="H697" s="781"/>
      <c r="I697" s="781"/>
      <c r="J697" s="781"/>
      <c r="K697" s="781"/>
      <c r="L697" s="781"/>
      <c r="M697" s="160"/>
      <c r="N697" s="160"/>
      <c r="O697" s="781"/>
      <c r="P697" s="781"/>
      <c r="Q697" s="781"/>
      <c r="R697" s="667" t="s">
        <v>536</v>
      </c>
      <c r="S697" s="657"/>
      <c r="T697" s="657"/>
      <c r="U697" s="657"/>
      <c r="V697" s="657"/>
      <c r="W697" s="657"/>
      <c r="X697" s="657"/>
      <c r="Y697" s="657"/>
      <c r="Z697" s="658"/>
      <c r="AA697" s="161" t="s">
        <v>201</v>
      </c>
      <c r="AB697" s="162">
        <f>SUM(AB617:AB696)</f>
        <v>621694.85080000001</v>
      </c>
      <c r="AC697" s="668"/>
      <c r="AD697" s="657"/>
      <c r="AE697" s="657"/>
      <c r="AF697" s="660"/>
      <c r="AG697" s="84"/>
    </row>
    <row r="698" spans="1:33" ht="30.75" customHeight="1">
      <c r="A698" s="662"/>
      <c r="B698" s="704" t="s">
        <v>974</v>
      </c>
      <c r="C698" s="773" t="s">
        <v>46</v>
      </c>
      <c r="D698" s="750" t="s">
        <v>47</v>
      </c>
      <c r="E698" s="750" t="s">
        <v>48</v>
      </c>
      <c r="F698" s="750" t="s">
        <v>471</v>
      </c>
      <c r="G698" s="768" t="s">
        <v>50</v>
      </c>
      <c r="H698" s="750" t="s">
        <v>51</v>
      </c>
      <c r="I698" s="750" t="s">
        <v>61</v>
      </c>
      <c r="J698" s="749" t="s">
        <v>975</v>
      </c>
      <c r="K698" s="748" t="s">
        <v>976</v>
      </c>
      <c r="L698" s="750" t="s">
        <v>977</v>
      </c>
      <c r="M698" s="698">
        <v>1</v>
      </c>
      <c r="N698" s="698">
        <v>1</v>
      </c>
      <c r="O698" s="750" t="s">
        <v>978</v>
      </c>
      <c r="P698" s="750" t="s">
        <v>979</v>
      </c>
      <c r="Q698" s="805" t="s">
        <v>980</v>
      </c>
      <c r="R698" s="221" t="s">
        <v>216</v>
      </c>
      <c r="S698" s="849" t="s">
        <v>217</v>
      </c>
      <c r="T698" s="230" t="s">
        <v>70</v>
      </c>
      <c r="U698" s="238" t="s">
        <v>71</v>
      </c>
      <c r="V698" s="239" t="s">
        <v>72</v>
      </c>
      <c r="W698" s="231"/>
      <c r="X698" s="232"/>
      <c r="Y698" s="106"/>
      <c r="Z698" s="106"/>
      <c r="AA698" s="106"/>
      <c r="AB698" s="233">
        <f>+AA699</f>
        <v>79.049600000000012</v>
      </c>
      <c r="AC698" s="35"/>
      <c r="AD698" s="60"/>
      <c r="AE698" s="60"/>
      <c r="AF698" s="636"/>
      <c r="AG698" s="2"/>
    </row>
    <row r="699" spans="1:33" ht="30.75" customHeight="1">
      <c r="A699" s="662"/>
      <c r="B699" s="665"/>
      <c r="C699" s="743"/>
      <c r="D699" s="744"/>
      <c r="E699" s="744"/>
      <c r="F699" s="744"/>
      <c r="G699" s="744"/>
      <c r="H699" s="744"/>
      <c r="I699" s="744"/>
      <c r="J699" s="744"/>
      <c r="K699" s="744"/>
      <c r="L699" s="744"/>
      <c r="M699" s="631"/>
      <c r="N699" s="631"/>
      <c r="O699" s="744"/>
      <c r="P699" s="744"/>
      <c r="Q699" s="802"/>
      <c r="R699" s="25"/>
      <c r="S699" s="818" t="s">
        <v>981</v>
      </c>
      <c r="T699" s="26"/>
      <c r="U699" s="61"/>
      <c r="V699" s="61"/>
      <c r="W699" s="27">
        <v>1</v>
      </c>
      <c r="X699" s="28" t="s">
        <v>74</v>
      </c>
      <c r="Y699" s="29">
        <v>70.58</v>
      </c>
      <c r="Z699" s="29">
        <f>+W699*Y699</f>
        <v>70.58</v>
      </c>
      <c r="AA699" s="29">
        <f>+Z699*1.12</f>
        <v>79.049600000000012</v>
      </c>
      <c r="AB699" s="30"/>
      <c r="AC699" s="28"/>
      <c r="AD699" s="31" t="s">
        <v>75</v>
      </c>
      <c r="AE699" s="31"/>
      <c r="AF699" s="634"/>
      <c r="AG699" s="2"/>
    </row>
    <row r="700" spans="1:33" ht="30.75" customHeight="1">
      <c r="A700" s="662"/>
      <c r="B700" s="665"/>
      <c r="C700" s="743"/>
      <c r="D700" s="744"/>
      <c r="E700" s="744"/>
      <c r="F700" s="744"/>
      <c r="G700" s="744"/>
      <c r="H700" s="744"/>
      <c r="I700" s="744"/>
      <c r="J700" s="744"/>
      <c r="K700" s="744"/>
      <c r="L700" s="744"/>
      <c r="M700" s="631"/>
      <c r="N700" s="631"/>
      <c r="O700" s="744"/>
      <c r="P700" s="744"/>
      <c r="Q700" s="802"/>
      <c r="R700" s="221" t="s">
        <v>982</v>
      </c>
      <c r="S700" s="849" t="s">
        <v>983</v>
      </c>
      <c r="T700" s="240" t="s">
        <v>70</v>
      </c>
      <c r="U700" s="241" t="s">
        <v>71</v>
      </c>
      <c r="V700" s="242" t="s">
        <v>72</v>
      </c>
      <c r="W700" s="243"/>
      <c r="X700" s="232"/>
      <c r="Y700" s="106"/>
      <c r="Z700" s="94"/>
      <c r="AA700" s="94"/>
      <c r="AB700" s="144">
        <f>+SUM(AA701:AA702)</f>
        <v>43.04</v>
      </c>
      <c r="AC700" s="28"/>
      <c r="AD700" s="31"/>
      <c r="AE700" s="31"/>
      <c r="AF700" s="634"/>
      <c r="AG700" s="2"/>
    </row>
    <row r="701" spans="1:33" ht="30.75" customHeight="1">
      <c r="A701" s="662"/>
      <c r="B701" s="665"/>
      <c r="C701" s="743"/>
      <c r="D701" s="744"/>
      <c r="E701" s="744"/>
      <c r="F701" s="744"/>
      <c r="G701" s="744"/>
      <c r="H701" s="744"/>
      <c r="I701" s="744"/>
      <c r="J701" s="744"/>
      <c r="K701" s="744"/>
      <c r="L701" s="744"/>
      <c r="M701" s="631"/>
      <c r="N701" s="631"/>
      <c r="O701" s="744"/>
      <c r="P701" s="744"/>
      <c r="Q701" s="802"/>
      <c r="R701" s="37"/>
      <c r="S701" s="819" t="s">
        <v>984</v>
      </c>
      <c r="T701" s="33"/>
      <c r="U701" s="33"/>
      <c r="V701" s="33"/>
      <c r="W701" s="34"/>
      <c r="X701" s="35"/>
      <c r="Y701" s="36">
        <v>43.04</v>
      </c>
      <c r="Z701" s="29">
        <f t="shared" ref="Z701:AA701" si="45">+Y701</f>
        <v>43.04</v>
      </c>
      <c r="AA701" s="29">
        <f t="shared" si="45"/>
        <v>43.04</v>
      </c>
      <c r="AB701" s="30"/>
      <c r="AC701" s="28"/>
      <c r="AD701" s="31" t="s">
        <v>75</v>
      </c>
      <c r="AE701" s="31"/>
      <c r="AF701" s="634"/>
      <c r="AG701" s="2"/>
    </row>
    <row r="702" spans="1:33" ht="30.75" customHeight="1">
      <c r="A702" s="662"/>
      <c r="B702" s="665"/>
      <c r="C702" s="745"/>
      <c r="D702" s="746"/>
      <c r="E702" s="746"/>
      <c r="F702" s="746"/>
      <c r="G702" s="746"/>
      <c r="H702" s="746"/>
      <c r="I702" s="746"/>
      <c r="J702" s="746"/>
      <c r="K702" s="746"/>
      <c r="L702" s="746"/>
      <c r="M702" s="632"/>
      <c r="N702" s="632"/>
      <c r="O702" s="746"/>
      <c r="P702" s="746"/>
      <c r="Q702" s="803"/>
      <c r="R702" s="38"/>
      <c r="S702" s="820"/>
      <c r="T702" s="39"/>
      <c r="U702" s="39"/>
      <c r="V702" s="39"/>
      <c r="W702" s="40"/>
      <c r="X702" s="41"/>
      <c r="Y702" s="42"/>
      <c r="Z702" s="42"/>
      <c r="AA702" s="42"/>
      <c r="AB702" s="43"/>
      <c r="AC702" s="41"/>
      <c r="AD702" s="44"/>
      <c r="AE702" s="44"/>
      <c r="AF702" s="635"/>
      <c r="AG702" s="2"/>
    </row>
    <row r="703" spans="1:33" ht="25.5" customHeight="1">
      <c r="A703" s="662"/>
      <c r="B703" s="665"/>
      <c r="C703" s="773" t="s">
        <v>46</v>
      </c>
      <c r="D703" s="750" t="s">
        <v>47</v>
      </c>
      <c r="E703" s="750" t="s">
        <v>48</v>
      </c>
      <c r="F703" s="750" t="s">
        <v>471</v>
      </c>
      <c r="G703" s="768" t="s">
        <v>50</v>
      </c>
      <c r="H703" s="750" t="s">
        <v>51</v>
      </c>
      <c r="I703" s="750" t="s">
        <v>61</v>
      </c>
      <c r="J703" s="752" t="s">
        <v>985</v>
      </c>
      <c r="K703" s="748" t="s">
        <v>986</v>
      </c>
      <c r="L703" s="750" t="s">
        <v>987</v>
      </c>
      <c r="M703" s="698">
        <v>1</v>
      </c>
      <c r="N703" s="698">
        <v>0</v>
      </c>
      <c r="O703" s="750" t="s">
        <v>988</v>
      </c>
      <c r="P703" s="750" t="s">
        <v>989</v>
      </c>
      <c r="Q703" s="805" t="s">
        <v>990</v>
      </c>
      <c r="R703" s="37" t="s">
        <v>116</v>
      </c>
      <c r="S703" s="821" t="s">
        <v>117</v>
      </c>
      <c r="T703" s="100" t="s">
        <v>70</v>
      </c>
      <c r="U703" s="67" t="s">
        <v>71</v>
      </c>
      <c r="V703" s="68" t="s">
        <v>72</v>
      </c>
      <c r="W703" s="34"/>
      <c r="X703" s="35"/>
      <c r="Y703" s="36"/>
      <c r="Z703" s="36"/>
      <c r="AA703" s="36"/>
      <c r="AB703" s="50">
        <f>+AA704</f>
        <v>252.00000000000003</v>
      </c>
      <c r="AC703" s="35"/>
      <c r="AD703" s="35"/>
      <c r="AE703" s="35"/>
      <c r="AF703" s="636"/>
      <c r="AG703" s="2"/>
    </row>
    <row r="704" spans="1:33" ht="25.5" customHeight="1">
      <c r="A704" s="662"/>
      <c r="B704" s="665"/>
      <c r="C704" s="743"/>
      <c r="D704" s="744"/>
      <c r="E704" s="744"/>
      <c r="F704" s="744"/>
      <c r="G704" s="744"/>
      <c r="H704" s="744"/>
      <c r="I704" s="744"/>
      <c r="J704" s="754"/>
      <c r="K704" s="744"/>
      <c r="L704" s="744"/>
      <c r="M704" s="631"/>
      <c r="N704" s="631"/>
      <c r="O704" s="744"/>
      <c r="P704" s="744"/>
      <c r="Q704" s="802"/>
      <c r="R704" s="25"/>
      <c r="S704" s="818" t="s">
        <v>991</v>
      </c>
      <c r="T704" s="26"/>
      <c r="U704" s="61"/>
      <c r="V704" s="61"/>
      <c r="W704" s="27">
        <v>50</v>
      </c>
      <c r="X704" s="28" t="s">
        <v>74</v>
      </c>
      <c r="Y704" s="29">
        <v>4.5</v>
      </c>
      <c r="Z704" s="29">
        <f>+W704*Y704</f>
        <v>225</v>
      </c>
      <c r="AA704" s="29">
        <f>+Z704*1.12</f>
        <v>252.00000000000003</v>
      </c>
      <c r="AB704" s="30"/>
      <c r="AC704" s="28"/>
      <c r="AD704" s="28" t="s">
        <v>75</v>
      </c>
      <c r="AE704" s="28"/>
      <c r="AF704" s="634"/>
      <c r="AG704" s="2"/>
    </row>
    <row r="705" spans="1:33" ht="25.5" customHeight="1">
      <c r="A705" s="662"/>
      <c r="B705" s="665"/>
      <c r="C705" s="743"/>
      <c r="D705" s="744"/>
      <c r="E705" s="744"/>
      <c r="F705" s="744"/>
      <c r="G705" s="744"/>
      <c r="H705" s="744"/>
      <c r="I705" s="744"/>
      <c r="J705" s="754"/>
      <c r="K705" s="744"/>
      <c r="L705" s="744"/>
      <c r="M705" s="631"/>
      <c r="N705" s="631"/>
      <c r="O705" s="744"/>
      <c r="P705" s="744"/>
      <c r="Q705" s="802"/>
      <c r="R705" s="140" t="s">
        <v>992</v>
      </c>
      <c r="S705" s="836" t="s">
        <v>993</v>
      </c>
      <c r="T705" s="244"/>
      <c r="U705" s="241" t="s">
        <v>71</v>
      </c>
      <c r="V705" s="242" t="s">
        <v>72</v>
      </c>
      <c r="W705" s="245"/>
      <c r="X705" s="103"/>
      <c r="Y705" s="94"/>
      <c r="Z705" s="94"/>
      <c r="AA705" s="94"/>
      <c r="AB705" s="144">
        <f>+SUM(AA706:AA707)</f>
        <v>100.65664000000001</v>
      </c>
      <c r="AC705" s="28"/>
      <c r="AD705" s="28"/>
      <c r="AE705" s="31"/>
      <c r="AF705" s="634"/>
      <c r="AG705" s="2"/>
    </row>
    <row r="706" spans="1:33" ht="25.5" customHeight="1">
      <c r="A706" s="662"/>
      <c r="B706" s="665"/>
      <c r="C706" s="743"/>
      <c r="D706" s="744"/>
      <c r="E706" s="744"/>
      <c r="F706" s="744"/>
      <c r="G706" s="744"/>
      <c r="H706" s="744"/>
      <c r="I706" s="744"/>
      <c r="J706" s="754"/>
      <c r="K706" s="744"/>
      <c r="L706" s="744"/>
      <c r="M706" s="631"/>
      <c r="N706" s="631"/>
      <c r="O706" s="744"/>
      <c r="P706" s="744"/>
      <c r="Q706" s="802"/>
      <c r="R706" s="25"/>
      <c r="S706" s="818" t="s">
        <v>994</v>
      </c>
      <c r="T706" s="26"/>
      <c r="U706" s="33"/>
      <c r="V706" s="33"/>
      <c r="W706" s="27">
        <v>4</v>
      </c>
      <c r="X706" s="28" t="s">
        <v>74</v>
      </c>
      <c r="Y706" s="29">
        <v>22.468</v>
      </c>
      <c r="Z706" s="29">
        <f>+W706*Y706</f>
        <v>89.872</v>
      </c>
      <c r="AA706" s="29">
        <f>+Z706*1.12</f>
        <v>100.65664000000001</v>
      </c>
      <c r="AB706" s="30"/>
      <c r="AC706" s="28"/>
      <c r="AD706" s="28" t="s">
        <v>75</v>
      </c>
      <c r="AE706" s="31"/>
      <c r="AF706" s="634"/>
      <c r="AG706" s="2"/>
    </row>
    <row r="707" spans="1:33" ht="25.5" customHeight="1">
      <c r="A707" s="662"/>
      <c r="B707" s="665"/>
      <c r="C707" s="745"/>
      <c r="D707" s="746"/>
      <c r="E707" s="746"/>
      <c r="F707" s="746"/>
      <c r="G707" s="746"/>
      <c r="H707" s="746"/>
      <c r="I707" s="746"/>
      <c r="J707" s="756"/>
      <c r="K707" s="746"/>
      <c r="L707" s="746"/>
      <c r="M707" s="632"/>
      <c r="N707" s="632"/>
      <c r="O707" s="746"/>
      <c r="P707" s="746"/>
      <c r="Q707" s="803"/>
      <c r="R707" s="38"/>
      <c r="S707" s="820"/>
      <c r="T707" s="39"/>
      <c r="U707" s="39"/>
      <c r="V707" s="39"/>
      <c r="W707" s="40"/>
      <c r="X707" s="41"/>
      <c r="Y707" s="42"/>
      <c r="Z707" s="42"/>
      <c r="AA707" s="42"/>
      <c r="AB707" s="43"/>
      <c r="AC707" s="41"/>
      <c r="AD707" s="41"/>
      <c r="AE707" s="44"/>
      <c r="AF707" s="635"/>
      <c r="AG707" s="2"/>
    </row>
    <row r="708" spans="1:33" ht="25.5" customHeight="1">
      <c r="A708" s="662"/>
      <c r="B708" s="665"/>
      <c r="C708" s="747" t="s">
        <v>46</v>
      </c>
      <c r="D708" s="748" t="s">
        <v>47</v>
      </c>
      <c r="E708" s="748" t="s">
        <v>48</v>
      </c>
      <c r="F708" s="748" t="s">
        <v>471</v>
      </c>
      <c r="G708" s="749" t="s">
        <v>50</v>
      </c>
      <c r="H708" s="748" t="s">
        <v>133</v>
      </c>
      <c r="I708" s="748" t="s">
        <v>126</v>
      </c>
      <c r="J708" s="774" t="s">
        <v>995</v>
      </c>
      <c r="K708" s="748" t="s">
        <v>996</v>
      </c>
      <c r="L708" s="748" t="s">
        <v>997</v>
      </c>
      <c r="M708" s="638">
        <v>0</v>
      </c>
      <c r="N708" s="638">
        <v>1</v>
      </c>
      <c r="O708" s="748" t="s">
        <v>998</v>
      </c>
      <c r="P708" s="748" t="s">
        <v>999</v>
      </c>
      <c r="Q708" s="804" t="s">
        <v>980</v>
      </c>
      <c r="R708" s="59" t="s">
        <v>264</v>
      </c>
      <c r="S708" s="823" t="s">
        <v>197</v>
      </c>
      <c r="T708" s="97" t="s">
        <v>70</v>
      </c>
      <c r="U708" s="67" t="s">
        <v>71</v>
      </c>
      <c r="V708" s="68" t="s">
        <v>72</v>
      </c>
      <c r="W708" s="34"/>
      <c r="X708" s="35"/>
      <c r="Y708" s="36"/>
      <c r="Z708" s="36"/>
      <c r="AA708" s="36"/>
      <c r="AB708" s="50">
        <f>+SUM(AA709:AA710)</f>
        <v>311.36</v>
      </c>
      <c r="AC708" s="35"/>
      <c r="AD708" s="60"/>
      <c r="AE708" s="60"/>
      <c r="AF708" s="637"/>
      <c r="AG708" s="2"/>
    </row>
    <row r="709" spans="1:33" ht="25.5" customHeight="1">
      <c r="A709" s="662"/>
      <c r="B709" s="665"/>
      <c r="C709" s="743"/>
      <c r="D709" s="744"/>
      <c r="E709" s="744"/>
      <c r="F709" s="744"/>
      <c r="G709" s="744"/>
      <c r="H709" s="744"/>
      <c r="I709" s="744"/>
      <c r="J709" s="754"/>
      <c r="K709" s="744"/>
      <c r="L709" s="744"/>
      <c r="M709" s="631"/>
      <c r="N709" s="631"/>
      <c r="O709" s="744"/>
      <c r="P709" s="744"/>
      <c r="Q709" s="802"/>
      <c r="R709" s="32"/>
      <c r="S709" s="818" t="s">
        <v>1000</v>
      </c>
      <c r="T709" s="26"/>
      <c r="U709" s="26"/>
      <c r="V709" s="26"/>
      <c r="W709" s="27">
        <v>4</v>
      </c>
      <c r="X709" s="28" t="s">
        <v>74</v>
      </c>
      <c r="Y709" s="29">
        <v>25</v>
      </c>
      <c r="Z709" s="29">
        <f t="shared" ref="Z709:Z710" si="46">+W709*Y709</f>
        <v>100</v>
      </c>
      <c r="AA709" s="29">
        <f t="shared" ref="AA709:AA710" si="47">+Z709*1.12</f>
        <v>112.00000000000001</v>
      </c>
      <c r="AB709" s="30"/>
      <c r="AC709" s="28"/>
      <c r="AD709" s="31" t="s">
        <v>75</v>
      </c>
      <c r="AE709" s="31"/>
      <c r="AF709" s="634"/>
      <c r="AG709" s="2"/>
    </row>
    <row r="710" spans="1:33" ht="25.5" customHeight="1">
      <c r="A710" s="662"/>
      <c r="B710" s="665"/>
      <c r="C710" s="743"/>
      <c r="D710" s="744"/>
      <c r="E710" s="744"/>
      <c r="F710" s="744"/>
      <c r="G710" s="744"/>
      <c r="H710" s="744"/>
      <c r="I710" s="744"/>
      <c r="J710" s="754"/>
      <c r="K710" s="744"/>
      <c r="L710" s="744"/>
      <c r="M710" s="631"/>
      <c r="N710" s="631"/>
      <c r="O710" s="744"/>
      <c r="P710" s="744"/>
      <c r="Q710" s="802"/>
      <c r="R710" s="25"/>
      <c r="S710" s="818" t="s">
        <v>1001</v>
      </c>
      <c r="T710" s="26"/>
      <c r="U710" s="26"/>
      <c r="V710" s="26"/>
      <c r="W710" s="27">
        <v>2</v>
      </c>
      <c r="X710" s="28" t="s">
        <v>74</v>
      </c>
      <c r="Y710" s="29">
        <v>89</v>
      </c>
      <c r="Z710" s="29">
        <f t="shared" si="46"/>
        <v>178</v>
      </c>
      <c r="AA710" s="29">
        <f t="shared" si="47"/>
        <v>199.36</v>
      </c>
      <c r="AB710" s="30"/>
      <c r="AC710" s="28"/>
      <c r="AD710" s="31" t="s">
        <v>75</v>
      </c>
      <c r="AE710" s="31"/>
      <c r="AF710" s="634"/>
      <c r="AG710" s="2"/>
    </row>
    <row r="711" spans="1:33" ht="25.5" customHeight="1">
      <c r="A711" s="663"/>
      <c r="B711" s="666"/>
      <c r="C711" s="743"/>
      <c r="D711" s="744"/>
      <c r="E711" s="744"/>
      <c r="F711" s="744"/>
      <c r="G711" s="744"/>
      <c r="H711" s="744"/>
      <c r="I711" s="744"/>
      <c r="J711" s="754"/>
      <c r="K711" s="744"/>
      <c r="L711" s="744"/>
      <c r="M711" s="631"/>
      <c r="N711" s="631"/>
      <c r="O711" s="744"/>
      <c r="P711" s="744"/>
      <c r="Q711" s="802"/>
      <c r="R711" s="25"/>
      <c r="S711" s="818"/>
      <c r="T711" s="26"/>
      <c r="U711" s="26"/>
      <c r="V711" s="26"/>
      <c r="W711" s="27"/>
      <c r="X711" s="28"/>
      <c r="Y711" s="29"/>
      <c r="Z711" s="29"/>
      <c r="AA711" s="29"/>
      <c r="AB711" s="30"/>
      <c r="AC711" s="28"/>
      <c r="AD711" s="31"/>
      <c r="AE711" s="31"/>
      <c r="AF711" s="634"/>
      <c r="AG711" s="2"/>
    </row>
    <row r="712" spans="1:33" ht="25.5" customHeight="1">
      <c r="A712" s="661" t="s">
        <v>872</v>
      </c>
      <c r="B712" s="664" t="s">
        <v>974</v>
      </c>
      <c r="C712" s="745"/>
      <c r="D712" s="746"/>
      <c r="E712" s="746"/>
      <c r="F712" s="746"/>
      <c r="G712" s="746"/>
      <c r="H712" s="746"/>
      <c r="I712" s="746"/>
      <c r="J712" s="756"/>
      <c r="K712" s="746"/>
      <c r="L712" s="746"/>
      <c r="M712" s="632"/>
      <c r="N712" s="632"/>
      <c r="O712" s="746"/>
      <c r="P712" s="746"/>
      <c r="Q712" s="803"/>
      <c r="R712" s="38"/>
      <c r="S712" s="824"/>
      <c r="T712" s="61"/>
      <c r="U712" s="61"/>
      <c r="V712" s="61"/>
      <c r="W712" s="62"/>
      <c r="X712" s="63"/>
      <c r="Y712" s="64"/>
      <c r="Z712" s="42"/>
      <c r="AA712" s="42"/>
      <c r="AB712" s="65"/>
      <c r="AC712" s="63"/>
      <c r="AD712" s="66"/>
      <c r="AE712" s="66"/>
      <c r="AF712" s="635"/>
      <c r="AG712" s="2"/>
    </row>
    <row r="713" spans="1:33" ht="18" customHeight="1">
      <c r="A713" s="662"/>
      <c r="B713" s="665"/>
      <c r="C713" s="747" t="s">
        <v>46</v>
      </c>
      <c r="D713" s="748" t="s">
        <v>47</v>
      </c>
      <c r="E713" s="748" t="s">
        <v>48</v>
      </c>
      <c r="F713" s="748" t="s">
        <v>471</v>
      </c>
      <c r="G713" s="749" t="s">
        <v>50</v>
      </c>
      <c r="H713" s="748" t="s">
        <v>51</v>
      </c>
      <c r="I713" s="748" t="s">
        <v>61</v>
      </c>
      <c r="J713" s="774" t="s">
        <v>1002</v>
      </c>
      <c r="K713" s="748" t="s">
        <v>1003</v>
      </c>
      <c r="L713" s="748" t="s">
        <v>1004</v>
      </c>
      <c r="M713" s="638">
        <v>8</v>
      </c>
      <c r="N713" s="638">
        <v>10</v>
      </c>
      <c r="O713" s="748" t="s">
        <v>1005</v>
      </c>
      <c r="P713" s="748" t="s">
        <v>1006</v>
      </c>
      <c r="Q713" s="804" t="s">
        <v>980</v>
      </c>
      <c r="R713" s="37" t="s">
        <v>140</v>
      </c>
      <c r="S713" s="822" t="s">
        <v>141</v>
      </c>
      <c r="T713" s="47" t="s">
        <v>70</v>
      </c>
      <c r="U713" s="67" t="s">
        <v>71</v>
      </c>
      <c r="V713" s="68" t="s">
        <v>72</v>
      </c>
      <c r="W713" s="54"/>
      <c r="X713" s="55"/>
      <c r="Y713" s="56"/>
      <c r="Z713" s="36"/>
      <c r="AA713" s="36"/>
      <c r="AB713" s="57">
        <f>+SUM(AA714:AA721)</f>
        <v>217.90720000000002</v>
      </c>
      <c r="AC713" s="55"/>
      <c r="AD713" s="58"/>
      <c r="AE713" s="58"/>
      <c r="AF713" s="637"/>
      <c r="AG713" s="2"/>
    </row>
    <row r="714" spans="1:33" ht="18" customHeight="1">
      <c r="A714" s="662"/>
      <c r="B714" s="665"/>
      <c r="C714" s="743"/>
      <c r="D714" s="744"/>
      <c r="E714" s="744"/>
      <c r="F714" s="744"/>
      <c r="G714" s="744"/>
      <c r="H714" s="744"/>
      <c r="I714" s="744"/>
      <c r="J714" s="754"/>
      <c r="K714" s="744"/>
      <c r="L714" s="744"/>
      <c r="M714" s="631"/>
      <c r="N714" s="631"/>
      <c r="O714" s="744"/>
      <c r="P714" s="744"/>
      <c r="Q714" s="802"/>
      <c r="R714" s="25"/>
      <c r="S714" s="818" t="s">
        <v>1007</v>
      </c>
      <c r="T714" s="26"/>
      <c r="U714" s="26"/>
      <c r="V714" s="26"/>
      <c r="W714" s="27">
        <v>12</v>
      </c>
      <c r="X714" s="28" t="s">
        <v>74</v>
      </c>
      <c r="Y714" s="29">
        <v>2.57</v>
      </c>
      <c r="Z714" s="29">
        <f t="shared" ref="Z714:Z721" si="48">+W714*Y714</f>
        <v>30.839999999999996</v>
      </c>
      <c r="AA714" s="29">
        <f t="shared" ref="AA714:AA721" si="49">+Z714*1.12</f>
        <v>34.540799999999997</v>
      </c>
      <c r="AB714" s="30"/>
      <c r="AC714" s="28"/>
      <c r="AD714" s="31"/>
      <c r="AE714" s="31" t="s">
        <v>75</v>
      </c>
      <c r="AF714" s="634"/>
      <c r="AG714" s="2"/>
    </row>
    <row r="715" spans="1:33" ht="18" customHeight="1">
      <c r="A715" s="662"/>
      <c r="B715" s="665"/>
      <c r="C715" s="743"/>
      <c r="D715" s="744"/>
      <c r="E715" s="744"/>
      <c r="F715" s="744"/>
      <c r="G715" s="744"/>
      <c r="H715" s="744"/>
      <c r="I715" s="744"/>
      <c r="J715" s="754"/>
      <c r="K715" s="744"/>
      <c r="L715" s="744"/>
      <c r="M715" s="631"/>
      <c r="N715" s="631"/>
      <c r="O715" s="744"/>
      <c r="P715" s="744"/>
      <c r="Q715" s="802"/>
      <c r="R715" s="25"/>
      <c r="S715" s="818" t="s">
        <v>1008</v>
      </c>
      <c r="T715" s="26"/>
      <c r="U715" s="26"/>
      <c r="V715" s="26"/>
      <c r="W715" s="27">
        <v>6</v>
      </c>
      <c r="X715" s="28" t="s">
        <v>1009</v>
      </c>
      <c r="Y715" s="29">
        <v>4</v>
      </c>
      <c r="Z715" s="29">
        <f t="shared" si="48"/>
        <v>24</v>
      </c>
      <c r="AA715" s="29">
        <f t="shared" si="49"/>
        <v>26.880000000000003</v>
      </c>
      <c r="AB715" s="30"/>
      <c r="AC715" s="28"/>
      <c r="AD715" s="31"/>
      <c r="AE715" s="31" t="s">
        <v>75</v>
      </c>
      <c r="AF715" s="634"/>
      <c r="AG715" s="2"/>
    </row>
    <row r="716" spans="1:33" ht="18" customHeight="1">
      <c r="A716" s="662"/>
      <c r="B716" s="665"/>
      <c r="C716" s="743"/>
      <c r="D716" s="744"/>
      <c r="E716" s="744"/>
      <c r="F716" s="744"/>
      <c r="G716" s="744"/>
      <c r="H716" s="744"/>
      <c r="I716" s="744"/>
      <c r="J716" s="754"/>
      <c r="K716" s="744"/>
      <c r="L716" s="744"/>
      <c r="M716" s="631"/>
      <c r="N716" s="631"/>
      <c r="O716" s="744"/>
      <c r="P716" s="744"/>
      <c r="Q716" s="802"/>
      <c r="R716" s="25"/>
      <c r="S716" s="818" t="s">
        <v>1010</v>
      </c>
      <c r="T716" s="26"/>
      <c r="U716" s="26"/>
      <c r="V716" s="26"/>
      <c r="W716" s="27">
        <v>36</v>
      </c>
      <c r="X716" s="28" t="s">
        <v>74</v>
      </c>
      <c r="Y716" s="29">
        <v>2.2000000000000002</v>
      </c>
      <c r="Z716" s="29">
        <f t="shared" si="48"/>
        <v>79.2</v>
      </c>
      <c r="AA716" s="29">
        <f t="shared" si="49"/>
        <v>88.704000000000008</v>
      </c>
      <c r="AB716" s="30"/>
      <c r="AC716" s="28"/>
      <c r="AD716" s="31"/>
      <c r="AE716" s="31" t="s">
        <v>75</v>
      </c>
      <c r="AF716" s="634"/>
      <c r="AG716" s="2"/>
    </row>
    <row r="717" spans="1:33" ht="18" customHeight="1">
      <c r="A717" s="662"/>
      <c r="B717" s="665"/>
      <c r="C717" s="743"/>
      <c r="D717" s="744"/>
      <c r="E717" s="744"/>
      <c r="F717" s="744"/>
      <c r="G717" s="744"/>
      <c r="H717" s="744"/>
      <c r="I717" s="744"/>
      <c r="J717" s="754"/>
      <c r="K717" s="744"/>
      <c r="L717" s="744"/>
      <c r="M717" s="631"/>
      <c r="N717" s="631"/>
      <c r="O717" s="744"/>
      <c r="P717" s="744"/>
      <c r="Q717" s="802"/>
      <c r="R717" s="69"/>
      <c r="S717" s="824" t="s">
        <v>1011</v>
      </c>
      <c r="T717" s="61"/>
      <c r="U717" s="61"/>
      <c r="V717" s="61"/>
      <c r="W717" s="62">
        <v>4</v>
      </c>
      <c r="X717" s="63" t="s">
        <v>1009</v>
      </c>
      <c r="Y717" s="64">
        <v>2.89</v>
      </c>
      <c r="Z717" s="29">
        <f t="shared" si="48"/>
        <v>11.56</v>
      </c>
      <c r="AA717" s="29">
        <f t="shared" si="49"/>
        <v>12.947200000000002</v>
      </c>
      <c r="AB717" s="65"/>
      <c r="AC717" s="63"/>
      <c r="AD717" s="66"/>
      <c r="AE717" s="66" t="s">
        <v>75</v>
      </c>
      <c r="AF717" s="634"/>
      <c r="AG717" s="2"/>
    </row>
    <row r="718" spans="1:33" ht="18" customHeight="1">
      <c r="A718" s="662"/>
      <c r="B718" s="665"/>
      <c r="C718" s="743"/>
      <c r="D718" s="744"/>
      <c r="E718" s="744"/>
      <c r="F718" s="744"/>
      <c r="G718" s="744"/>
      <c r="H718" s="744"/>
      <c r="I718" s="744"/>
      <c r="J718" s="754"/>
      <c r="K718" s="744"/>
      <c r="L718" s="744"/>
      <c r="M718" s="631"/>
      <c r="N718" s="631"/>
      <c r="O718" s="744"/>
      <c r="P718" s="744"/>
      <c r="Q718" s="802"/>
      <c r="R718" s="69"/>
      <c r="S718" s="824" t="s">
        <v>1012</v>
      </c>
      <c r="T718" s="61"/>
      <c r="U718" s="61"/>
      <c r="V718" s="61"/>
      <c r="W718" s="62">
        <v>1</v>
      </c>
      <c r="X718" s="63" t="s">
        <v>1009</v>
      </c>
      <c r="Y718" s="64">
        <v>2.21</v>
      </c>
      <c r="Z718" s="29">
        <f t="shared" si="48"/>
        <v>2.21</v>
      </c>
      <c r="AA718" s="29">
        <f t="shared" si="49"/>
        <v>2.4752000000000001</v>
      </c>
      <c r="AB718" s="65"/>
      <c r="AC718" s="63"/>
      <c r="AD718" s="66"/>
      <c r="AE718" s="66" t="s">
        <v>75</v>
      </c>
      <c r="AF718" s="634"/>
      <c r="AG718" s="2"/>
    </row>
    <row r="719" spans="1:33" ht="18" customHeight="1">
      <c r="A719" s="662"/>
      <c r="B719" s="665"/>
      <c r="C719" s="743"/>
      <c r="D719" s="744"/>
      <c r="E719" s="744"/>
      <c r="F719" s="744"/>
      <c r="G719" s="744"/>
      <c r="H719" s="744"/>
      <c r="I719" s="744"/>
      <c r="J719" s="754"/>
      <c r="K719" s="744"/>
      <c r="L719" s="744"/>
      <c r="M719" s="631"/>
      <c r="N719" s="631"/>
      <c r="O719" s="744"/>
      <c r="P719" s="744"/>
      <c r="Q719" s="802"/>
      <c r="R719" s="69"/>
      <c r="S719" s="824" t="s">
        <v>1013</v>
      </c>
      <c r="T719" s="61"/>
      <c r="U719" s="61"/>
      <c r="V719" s="61"/>
      <c r="W719" s="62">
        <v>36</v>
      </c>
      <c r="X719" s="63" t="s">
        <v>1014</v>
      </c>
      <c r="Y719" s="64">
        <v>1.1000000000000001</v>
      </c>
      <c r="Z719" s="29">
        <f t="shared" si="48"/>
        <v>39.6</v>
      </c>
      <c r="AA719" s="29">
        <f t="shared" si="49"/>
        <v>44.352000000000004</v>
      </c>
      <c r="AB719" s="65"/>
      <c r="AC719" s="63"/>
      <c r="AD719" s="66"/>
      <c r="AE719" s="66" t="s">
        <v>75</v>
      </c>
      <c r="AF719" s="634"/>
      <c r="AG719" s="2"/>
    </row>
    <row r="720" spans="1:33" ht="18" customHeight="1">
      <c r="A720" s="662"/>
      <c r="B720" s="665"/>
      <c r="C720" s="743"/>
      <c r="D720" s="744"/>
      <c r="E720" s="744"/>
      <c r="F720" s="744"/>
      <c r="G720" s="744"/>
      <c r="H720" s="744"/>
      <c r="I720" s="744"/>
      <c r="J720" s="754"/>
      <c r="K720" s="744"/>
      <c r="L720" s="744"/>
      <c r="M720" s="631"/>
      <c r="N720" s="631"/>
      <c r="O720" s="744"/>
      <c r="P720" s="744"/>
      <c r="Q720" s="802"/>
      <c r="R720" s="69"/>
      <c r="S720" s="824" t="s">
        <v>1015</v>
      </c>
      <c r="T720" s="61"/>
      <c r="U720" s="61"/>
      <c r="V720" s="61"/>
      <c r="W720" s="62">
        <v>4</v>
      </c>
      <c r="X720" s="63" t="s">
        <v>74</v>
      </c>
      <c r="Y720" s="64">
        <v>1.24</v>
      </c>
      <c r="Z720" s="29">
        <f t="shared" si="48"/>
        <v>4.96</v>
      </c>
      <c r="AA720" s="29">
        <f t="shared" si="49"/>
        <v>5.5552000000000001</v>
      </c>
      <c r="AB720" s="65"/>
      <c r="AC720" s="63"/>
      <c r="AD720" s="66"/>
      <c r="AE720" s="66" t="s">
        <v>75</v>
      </c>
      <c r="AF720" s="634"/>
      <c r="AG720" s="2"/>
    </row>
    <row r="721" spans="1:33" ht="18" customHeight="1">
      <c r="A721" s="662"/>
      <c r="B721" s="665"/>
      <c r="C721" s="745"/>
      <c r="D721" s="746"/>
      <c r="E721" s="746"/>
      <c r="F721" s="746"/>
      <c r="G721" s="746"/>
      <c r="H721" s="746"/>
      <c r="I721" s="746"/>
      <c r="J721" s="756"/>
      <c r="K721" s="746"/>
      <c r="L721" s="746"/>
      <c r="M721" s="632"/>
      <c r="N721" s="632"/>
      <c r="O721" s="746"/>
      <c r="P721" s="746"/>
      <c r="Q721" s="803"/>
      <c r="R721" s="38"/>
      <c r="S721" s="820" t="s">
        <v>1016</v>
      </c>
      <c r="T721" s="39"/>
      <c r="U721" s="39"/>
      <c r="V721" s="39"/>
      <c r="W721" s="40">
        <v>1</v>
      </c>
      <c r="X721" s="41" t="s">
        <v>1014</v>
      </c>
      <c r="Y721" s="42">
        <v>2.19</v>
      </c>
      <c r="Z721" s="42">
        <f t="shared" si="48"/>
        <v>2.19</v>
      </c>
      <c r="AA721" s="42">
        <f t="shared" si="49"/>
        <v>2.4528000000000003</v>
      </c>
      <c r="AB721" s="43"/>
      <c r="AC721" s="41"/>
      <c r="AD721" s="44"/>
      <c r="AE721" s="44" t="s">
        <v>75</v>
      </c>
      <c r="AF721" s="635"/>
      <c r="AG721" s="2"/>
    </row>
    <row r="722" spans="1:33" ht="28.5" customHeight="1">
      <c r="A722" s="662"/>
      <c r="B722" s="665"/>
      <c r="C722" s="747" t="s">
        <v>46</v>
      </c>
      <c r="D722" s="748" t="s">
        <v>47</v>
      </c>
      <c r="E722" s="748" t="s">
        <v>48</v>
      </c>
      <c r="F722" s="748" t="s">
        <v>450</v>
      </c>
      <c r="G722" s="749" t="s">
        <v>50</v>
      </c>
      <c r="H722" s="748" t="s">
        <v>440</v>
      </c>
      <c r="I722" s="748" t="s">
        <v>126</v>
      </c>
      <c r="J722" s="774" t="s">
        <v>1017</v>
      </c>
      <c r="K722" s="748" t="s">
        <v>1018</v>
      </c>
      <c r="L722" s="748" t="s">
        <v>1019</v>
      </c>
      <c r="M722" s="638">
        <v>1</v>
      </c>
      <c r="N722" s="638">
        <v>2</v>
      </c>
      <c r="O722" s="748" t="s">
        <v>1020</v>
      </c>
      <c r="P722" s="748" t="s">
        <v>1021</v>
      </c>
      <c r="Q722" s="804" t="s">
        <v>990</v>
      </c>
      <c r="R722" s="37" t="s">
        <v>264</v>
      </c>
      <c r="S722" s="822" t="s">
        <v>197</v>
      </c>
      <c r="T722" s="47" t="s">
        <v>70</v>
      </c>
      <c r="U722" s="67" t="s">
        <v>71</v>
      </c>
      <c r="V722" s="68" t="s">
        <v>72</v>
      </c>
      <c r="W722" s="54"/>
      <c r="X722" s="55"/>
      <c r="Y722" s="56"/>
      <c r="Z722" s="36"/>
      <c r="AA722" s="36"/>
      <c r="AB722" s="57">
        <f>+AA723</f>
        <v>395.98720000000003</v>
      </c>
      <c r="AC722" s="55"/>
      <c r="AD722" s="58"/>
      <c r="AE722" s="58"/>
      <c r="AF722" s="637"/>
      <c r="AG722" s="2"/>
    </row>
    <row r="723" spans="1:33" ht="28.5" customHeight="1">
      <c r="A723" s="662"/>
      <c r="B723" s="665"/>
      <c r="C723" s="743"/>
      <c r="D723" s="744"/>
      <c r="E723" s="744"/>
      <c r="F723" s="744"/>
      <c r="G723" s="744"/>
      <c r="H723" s="744"/>
      <c r="I723" s="744"/>
      <c r="J723" s="754"/>
      <c r="K723" s="744"/>
      <c r="L723" s="744"/>
      <c r="M723" s="631"/>
      <c r="N723" s="631"/>
      <c r="O723" s="744"/>
      <c r="P723" s="744"/>
      <c r="Q723" s="802"/>
      <c r="R723" s="25"/>
      <c r="S723" s="818" t="s">
        <v>1022</v>
      </c>
      <c r="T723" s="26"/>
      <c r="U723" s="61"/>
      <c r="V723" s="61"/>
      <c r="W723" s="27">
        <v>4</v>
      </c>
      <c r="X723" s="28" t="s">
        <v>74</v>
      </c>
      <c r="Y723" s="29">
        <v>88.39</v>
      </c>
      <c r="Z723" s="29">
        <f>+W723*Y723</f>
        <v>353.56</v>
      </c>
      <c r="AA723" s="29">
        <f>+Z723*1.12</f>
        <v>395.98720000000003</v>
      </c>
      <c r="AB723" s="30"/>
      <c r="AC723" s="28"/>
      <c r="AD723" s="31" t="s">
        <v>75</v>
      </c>
      <c r="AE723" s="31"/>
      <c r="AF723" s="634"/>
      <c r="AG723" s="2"/>
    </row>
    <row r="724" spans="1:33" ht="28.5" customHeight="1">
      <c r="A724" s="662"/>
      <c r="B724" s="665"/>
      <c r="C724" s="743"/>
      <c r="D724" s="744"/>
      <c r="E724" s="744"/>
      <c r="F724" s="744"/>
      <c r="G724" s="744"/>
      <c r="H724" s="744"/>
      <c r="I724" s="744"/>
      <c r="J724" s="754"/>
      <c r="K724" s="744"/>
      <c r="L724" s="744"/>
      <c r="M724" s="631"/>
      <c r="N724" s="631"/>
      <c r="O724" s="744"/>
      <c r="P724" s="744"/>
      <c r="Q724" s="802"/>
      <c r="R724" s="70" t="s">
        <v>116</v>
      </c>
      <c r="S724" s="825" t="s">
        <v>117</v>
      </c>
      <c r="T724" s="211" t="s">
        <v>70</v>
      </c>
      <c r="U724" s="172" t="s">
        <v>71</v>
      </c>
      <c r="V724" s="164" t="s">
        <v>72</v>
      </c>
      <c r="W724" s="73"/>
      <c r="X724" s="28"/>
      <c r="Y724" s="29"/>
      <c r="Z724" s="29"/>
      <c r="AA724" s="29"/>
      <c r="AB724" s="30">
        <f>+AA725</f>
        <v>11.200000000000001</v>
      </c>
      <c r="AC724" s="28"/>
      <c r="AD724" s="31"/>
      <c r="AE724" s="31"/>
      <c r="AF724" s="634"/>
      <c r="AG724" s="2"/>
    </row>
    <row r="725" spans="1:33" ht="28.5" customHeight="1">
      <c r="A725" s="662"/>
      <c r="B725" s="665"/>
      <c r="C725" s="743"/>
      <c r="D725" s="744"/>
      <c r="E725" s="744"/>
      <c r="F725" s="744"/>
      <c r="G725" s="744"/>
      <c r="H725" s="744"/>
      <c r="I725" s="744"/>
      <c r="J725" s="754"/>
      <c r="K725" s="744"/>
      <c r="L725" s="744"/>
      <c r="M725" s="631"/>
      <c r="N725" s="631"/>
      <c r="O725" s="744"/>
      <c r="P725" s="744"/>
      <c r="Q725" s="802"/>
      <c r="R725" s="25"/>
      <c r="S725" s="818" t="s">
        <v>1023</v>
      </c>
      <c r="T725" s="26"/>
      <c r="U725" s="33"/>
      <c r="V725" s="33"/>
      <c r="W725" s="27">
        <v>4</v>
      </c>
      <c r="X725" s="28" t="s">
        <v>74</v>
      </c>
      <c r="Y725" s="29">
        <v>2.5</v>
      </c>
      <c r="Z725" s="29">
        <f>+W725*Y725</f>
        <v>10</v>
      </c>
      <c r="AA725" s="29">
        <f>+Z725*1.12</f>
        <v>11.200000000000001</v>
      </c>
      <c r="AB725" s="30"/>
      <c r="AC725" s="28"/>
      <c r="AD725" s="31" t="s">
        <v>75</v>
      </c>
      <c r="AE725" s="31"/>
      <c r="AF725" s="634"/>
      <c r="AG725" s="2"/>
    </row>
    <row r="726" spans="1:33" ht="28.5" customHeight="1">
      <c r="A726" s="662"/>
      <c r="B726" s="665"/>
      <c r="C726" s="745"/>
      <c r="D726" s="746"/>
      <c r="E726" s="746"/>
      <c r="F726" s="746"/>
      <c r="G726" s="746"/>
      <c r="H726" s="746"/>
      <c r="I726" s="746"/>
      <c r="J726" s="756"/>
      <c r="K726" s="746"/>
      <c r="L726" s="746"/>
      <c r="M726" s="632"/>
      <c r="N726" s="632"/>
      <c r="O726" s="746"/>
      <c r="P726" s="746"/>
      <c r="Q726" s="803"/>
      <c r="R726" s="38"/>
      <c r="S726" s="820"/>
      <c r="T726" s="39"/>
      <c r="U726" s="39"/>
      <c r="V726" s="39"/>
      <c r="W726" s="40"/>
      <c r="X726" s="41"/>
      <c r="Y726" s="42"/>
      <c r="Z726" s="42"/>
      <c r="AA726" s="42"/>
      <c r="AB726" s="43"/>
      <c r="AC726" s="41"/>
      <c r="AD726" s="44"/>
      <c r="AE726" s="44"/>
      <c r="AF726" s="635"/>
      <c r="AG726" s="2"/>
    </row>
    <row r="727" spans="1:33" ht="25.5" customHeight="1">
      <c r="A727" s="662"/>
      <c r="B727" s="665"/>
      <c r="C727" s="773" t="s">
        <v>46</v>
      </c>
      <c r="D727" s="750" t="s">
        <v>47</v>
      </c>
      <c r="E727" s="750" t="s">
        <v>48</v>
      </c>
      <c r="F727" s="750" t="s">
        <v>471</v>
      </c>
      <c r="G727" s="768" t="s">
        <v>50</v>
      </c>
      <c r="H727" s="750" t="s">
        <v>51</v>
      </c>
      <c r="I727" s="750" t="s">
        <v>61</v>
      </c>
      <c r="J727" s="774" t="s">
        <v>1024</v>
      </c>
      <c r="K727" s="748" t="s">
        <v>1025</v>
      </c>
      <c r="L727" s="750" t="s">
        <v>1026</v>
      </c>
      <c r="M727" s="698">
        <v>150</v>
      </c>
      <c r="N727" s="698">
        <v>150</v>
      </c>
      <c r="O727" s="750" t="s">
        <v>1027</v>
      </c>
      <c r="P727" s="750" t="s">
        <v>1028</v>
      </c>
      <c r="Q727" s="805" t="s">
        <v>980</v>
      </c>
      <c r="R727" s="37" t="s">
        <v>1029</v>
      </c>
      <c r="S727" s="821" t="s">
        <v>273</v>
      </c>
      <c r="T727" s="100" t="s">
        <v>70</v>
      </c>
      <c r="U727" s="67" t="s">
        <v>71</v>
      </c>
      <c r="V727" s="68" t="s">
        <v>198</v>
      </c>
      <c r="W727" s="34"/>
      <c r="X727" s="35"/>
      <c r="Y727" s="36"/>
      <c r="Z727" s="36"/>
      <c r="AA727" s="36"/>
      <c r="AB727" s="50">
        <f>+AA728</f>
        <v>1551.9839999999999</v>
      </c>
      <c r="AC727" s="35"/>
      <c r="AD727" s="60"/>
      <c r="AE727" s="60"/>
      <c r="AF727" s="636"/>
      <c r="AG727" s="2"/>
    </row>
    <row r="728" spans="1:33" ht="25.5" customHeight="1">
      <c r="A728" s="662"/>
      <c r="B728" s="665"/>
      <c r="C728" s="743"/>
      <c r="D728" s="744"/>
      <c r="E728" s="744"/>
      <c r="F728" s="744"/>
      <c r="G728" s="744"/>
      <c r="H728" s="744"/>
      <c r="I728" s="744"/>
      <c r="J728" s="754"/>
      <c r="K728" s="744"/>
      <c r="L728" s="744"/>
      <c r="M728" s="631"/>
      <c r="N728" s="631"/>
      <c r="O728" s="744"/>
      <c r="P728" s="744"/>
      <c r="Q728" s="802"/>
      <c r="R728" s="25"/>
      <c r="S728" s="818" t="s">
        <v>1030</v>
      </c>
      <c r="T728" s="26"/>
      <c r="U728" s="26"/>
      <c r="V728" s="26"/>
      <c r="W728" s="27">
        <v>5</v>
      </c>
      <c r="X728" s="28" t="s">
        <v>74</v>
      </c>
      <c r="Y728" s="29">
        <v>277.14</v>
      </c>
      <c r="Z728" s="29">
        <f>+W728*Y728</f>
        <v>1385.6999999999998</v>
      </c>
      <c r="AA728" s="29">
        <f>+Z728*1.12</f>
        <v>1551.9839999999999</v>
      </c>
      <c r="AB728" s="30"/>
      <c r="AC728" s="28"/>
      <c r="AD728" s="31"/>
      <c r="AE728" s="31" t="s">
        <v>75</v>
      </c>
      <c r="AF728" s="634"/>
      <c r="AG728" s="2"/>
    </row>
    <row r="729" spans="1:33" ht="25.5" customHeight="1">
      <c r="A729" s="662"/>
      <c r="B729" s="665"/>
      <c r="C729" s="743"/>
      <c r="D729" s="744"/>
      <c r="E729" s="744"/>
      <c r="F729" s="744"/>
      <c r="G729" s="744"/>
      <c r="H729" s="744"/>
      <c r="I729" s="744"/>
      <c r="J729" s="754"/>
      <c r="K729" s="744"/>
      <c r="L729" s="744"/>
      <c r="M729" s="631"/>
      <c r="N729" s="631"/>
      <c r="O729" s="744"/>
      <c r="P729" s="744"/>
      <c r="Q729" s="802"/>
      <c r="R729" s="32"/>
      <c r="S729" s="819"/>
      <c r="T729" s="33"/>
      <c r="U729" s="33"/>
      <c r="V729" s="33"/>
      <c r="W729" s="34"/>
      <c r="X729" s="35"/>
      <c r="Y729" s="36"/>
      <c r="Z729" s="29"/>
      <c r="AA729" s="29"/>
      <c r="AB729" s="30"/>
      <c r="AC729" s="28"/>
      <c r="AD729" s="31"/>
      <c r="AE729" s="31"/>
      <c r="AF729" s="634"/>
      <c r="AG729" s="2"/>
    </row>
    <row r="730" spans="1:33" ht="25.5" customHeight="1">
      <c r="A730" s="662"/>
      <c r="B730" s="665"/>
      <c r="C730" s="743"/>
      <c r="D730" s="744"/>
      <c r="E730" s="744"/>
      <c r="F730" s="744"/>
      <c r="G730" s="744"/>
      <c r="H730" s="744"/>
      <c r="I730" s="744"/>
      <c r="J730" s="754"/>
      <c r="K730" s="744"/>
      <c r="L730" s="744"/>
      <c r="M730" s="631"/>
      <c r="N730" s="631"/>
      <c r="O730" s="744"/>
      <c r="P730" s="744"/>
      <c r="Q730" s="802"/>
      <c r="R730" s="37"/>
      <c r="S730" s="819"/>
      <c r="T730" s="33"/>
      <c r="U730" s="33"/>
      <c r="V730" s="33"/>
      <c r="W730" s="34"/>
      <c r="X730" s="35"/>
      <c r="Y730" s="36"/>
      <c r="Z730" s="29"/>
      <c r="AA730" s="29"/>
      <c r="AB730" s="30"/>
      <c r="AC730" s="28"/>
      <c r="AD730" s="31"/>
      <c r="AE730" s="31"/>
      <c r="AF730" s="634"/>
      <c r="AG730" s="2"/>
    </row>
    <row r="731" spans="1:33" ht="25.5" customHeight="1">
      <c r="A731" s="662"/>
      <c r="B731" s="665"/>
      <c r="C731" s="745"/>
      <c r="D731" s="746"/>
      <c r="E731" s="746"/>
      <c r="F731" s="746"/>
      <c r="G731" s="746"/>
      <c r="H731" s="746"/>
      <c r="I731" s="746"/>
      <c r="J731" s="756"/>
      <c r="K731" s="746"/>
      <c r="L731" s="746"/>
      <c r="M731" s="632"/>
      <c r="N731" s="632"/>
      <c r="O731" s="746"/>
      <c r="P731" s="746"/>
      <c r="Q731" s="803"/>
      <c r="R731" s="38"/>
      <c r="S731" s="820"/>
      <c r="T731" s="39"/>
      <c r="U731" s="39"/>
      <c r="V731" s="39"/>
      <c r="W731" s="40"/>
      <c r="X731" s="41"/>
      <c r="Y731" s="42"/>
      <c r="Z731" s="42"/>
      <c r="AA731" s="42"/>
      <c r="AB731" s="43"/>
      <c r="AC731" s="41"/>
      <c r="AD731" s="44"/>
      <c r="AE731" s="44"/>
      <c r="AF731" s="635"/>
      <c r="AG731" s="2"/>
    </row>
    <row r="732" spans="1:33" ht="25.5" customHeight="1">
      <c r="A732" s="662"/>
      <c r="B732" s="665"/>
      <c r="C732" s="773" t="s">
        <v>46</v>
      </c>
      <c r="D732" s="750" t="s">
        <v>47</v>
      </c>
      <c r="E732" s="750" t="s">
        <v>48</v>
      </c>
      <c r="F732" s="750" t="s">
        <v>471</v>
      </c>
      <c r="G732" s="768" t="s">
        <v>50</v>
      </c>
      <c r="H732" s="750" t="s">
        <v>51</v>
      </c>
      <c r="I732" s="750" t="s">
        <v>52</v>
      </c>
      <c r="J732" s="777" t="s">
        <v>1031</v>
      </c>
      <c r="K732" s="748" t="s">
        <v>1032</v>
      </c>
      <c r="L732" s="750" t="s">
        <v>1033</v>
      </c>
      <c r="M732" s="698">
        <v>1</v>
      </c>
      <c r="N732" s="698">
        <v>1</v>
      </c>
      <c r="O732" s="750" t="s">
        <v>1034</v>
      </c>
      <c r="P732" s="750" t="s">
        <v>1035</v>
      </c>
      <c r="Q732" s="805" t="s">
        <v>1036</v>
      </c>
      <c r="R732" s="37"/>
      <c r="S732" s="821"/>
      <c r="T732" s="46"/>
      <c r="U732" s="46"/>
      <c r="V732" s="46"/>
      <c r="W732" s="34"/>
      <c r="X732" s="35"/>
      <c r="Y732" s="36"/>
      <c r="Z732" s="36"/>
      <c r="AA732" s="36"/>
      <c r="AB732" s="50"/>
      <c r="AC732" s="35"/>
      <c r="AD732" s="35"/>
      <c r="AE732" s="35"/>
      <c r="AF732" s="636"/>
      <c r="AG732" s="2"/>
    </row>
    <row r="733" spans="1:33" ht="25.5" customHeight="1">
      <c r="A733" s="662"/>
      <c r="B733" s="665"/>
      <c r="C733" s="743"/>
      <c r="D733" s="744"/>
      <c r="E733" s="744"/>
      <c r="F733" s="744"/>
      <c r="G733" s="744"/>
      <c r="H733" s="744"/>
      <c r="I733" s="744"/>
      <c r="J733" s="754"/>
      <c r="K733" s="744"/>
      <c r="L733" s="744"/>
      <c r="M733" s="631"/>
      <c r="N733" s="631"/>
      <c r="O733" s="744"/>
      <c r="P733" s="744"/>
      <c r="Q733" s="802"/>
      <c r="R733" s="25"/>
      <c r="S733" s="818"/>
      <c r="T733" s="26"/>
      <c r="U733" s="26"/>
      <c r="V733" s="26"/>
      <c r="W733" s="27"/>
      <c r="X733" s="28"/>
      <c r="Y733" s="29"/>
      <c r="Z733" s="29"/>
      <c r="AA733" s="29"/>
      <c r="AB733" s="30"/>
      <c r="AC733" s="28"/>
      <c r="AD733" s="28"/>
      <c r="AE733" s="28"/>
      <c r="AF733" s="634"/>
      <c r="AG733" s="2"/>
    </row>
    <row r="734" spans="1:33" ht="25.5" customHeight="1">
      <c r="A734" s="662"/>
      <c r="B734" s="665"/>
      <c r="C734" s="743"/>
      <c r="D734" s="744"/>
      <c r="E734" s="744"/>
      <c r="F734" s="744"/>
      <c r="G734" s="744"/>
      <c r="H734" s="744"/>
      <c r="I734" s="744"/>
      <c r="J734" s="754"/>
      <c r="K734" s="744"/>
      <c r="L734" s="744"/>
      <c r="M734" s="631"/>
      <c r="N734" s="631"/>
      <c r="O734" s="744"/>
      <c r="P734" s="744"/>
      <c r="Q734" s="802"/>
      <c r="R734" s="25"/>
      <c r="S734" s="818"/>
      <c r="T734" s="26"/>
      <c r="U734" s="26"/>
      <c r="V734" s="26"/>
      <c r="W734" s="27"/>
      <c r="X734" s="28"/>
      <c r="Y734" s="29"/>
      <c r="Z734" s="29"/>
      <c r="AA734" s="29"/>
      <c r="AB734" s="30"/>
      <c r="AC734" s="28"/>
      <c r="AD734" s="28"/>
      <c r="AE734" s="31"/>
      <c r="AF734" s="634"/>
      <c r="AG734" s="2"/>
    </row>
    <row r="735" spans="1:33" ht="25.5" customHeight="1">
      <c r="A735" s="662"/>
      <c r="B735" s="665"/>
      <c r="C735" s="743"/>
      <c r="D735" s="744"/>
      <c r="E735" s="744"/>
      <c r="F735" s="744"/>
      <c r="G735" s="744"/>
      <c r="H735" s="744"/>
      <c r="I735" s="744"/>
      <c r="J735" s="754"/>
      <c r="K735" s="744"/>
      <c r="L735" s="744"/>
      <c r="M735" s="631"/>
      <c r="N735" s="631"/>
      <c r="O735" s="744"/>
      <c r="P735" s="744"/>
      <c r="Q735" s="802"/>
      <c r="R735" s="25"/>
      <c r="S735" s="818"/>
      <c r="T735" s="26"/>
      <c r="U735" s="26"/>
      <c r="V735" s="26"/>
      <c r="W735" s="27"/>
      <c r="X735" s="28"/>
      <c r="Y735" s="29"/>
      <c r="Z735" s="29"/>
      <c r="AA735" s="29"/>
      <c r="AB735" s="30"/>
      <c r="AC735" s="28"/>
      <c r="AD735" s="28"/>
      <c r="AE735" s="31"/>
      <c r="AF735" s="634"/>
      <c r="AG735" s="2"/>
    </row>
    <row r="736" spans="1:33" ht="25.5" customHeight="1">
      <c r="A736" s="662"/>
      <c r="B736" s="665"/>
      <c r="C736" s="745"/>
      <c r="D736" s="746"/>
      <c r="E736" s="746"/>
      <c r="F736" s="746"/>
      <c r="G736" s="746"/>
      <c r="H736" s="746"/>
      <c r="I736" s="746"/>
      <c r="J736" s="756"/>
      <c r="K736" s="746"/>
      <c r="L736" s="746"/>
      <c r="M736" s="632"/>
      <c r="N736" s="632"/>
      <c r="O736" s="746"/>
      <c r="P736" s="746"/>
      <c r="Q736" s="803"/>
      <c r="R736" s="38"/>
      <c r="S736" s="820"/>
      <c r="T736" s="39"/>
      <c r="U736" s="39"/>
      <c r="V736" s="39"/>
      <c r="W736" s="40"/>
      <c r="X736" s="41"/>
      <c r="Y736" s="42"/>
      <c r="Z736" s="42"/>
      <c r="AA736" s="42"/>
      <c r="AB736" s="43"/>
      <c r="AC736" s="41"/>
      <c r="AD736" s="41"/>
      <c r="AE736" s="44"/>
      <c r="AF736" s="635"/>
      <c r="AG736" s="2"/>
    </row>
    <row r="737" spans="1:33" ht="26.25" customHeight="1">
      <c r="A737" s="663"/>
      <c r="B737" s="666"/>
      <c r="C737" s="747" t="s">
        <v>46</v>
      </c>
      <c r="D737" s="748" t="s">
        <v>47</v>
      </c>
      <c r="E737" s="748" t="s">
        <v>48</v>
      </c>
      <c r="F737" s="748" t="s">
        <v>493</v>
      </c>
      <c r="G737" s="749" t="s">
        <v>50</v>
      </c>
      <c r="H737" s="748" t="s">
        <v>51</v>
      </c>
      <c r="I737" s="748" t="s">
        <v>61</v>
      </c>
      <c r="J737" s="777" t="s">
        <v>1037</v>
      </c>
      <c r="K737" s="748" t="s">
        <v>1038</v>
      </c>
      <c r="L737" s="748" t="s">
        <v>1039</v>
      </c>
      <c r="M737" s="638">
        <v>15</v>
      </c>
      <c r="N737" s="638">
        <v>15</v>
      </c>
      <c r="O737" s="748" t="s">
        <v>1040</v>
      </c>
      <c r="P737" s="748" t="s">
        <v>1041</v>
      </c>
      <c r="Q737" s="804" t="s">
        <v>1042</v>
      </c>
      <c r="R737" s="59"/>
      <c r="S737" s="823"/>
      <c r="T737" s="49"/>
      <c r="U737" s="49"/>
      <c r="V737" s="49"/>
      <c r="W737" s="34"/>
      <c r="X737" s="35"/>
      <c r="Y737" s="36"/>
      <c r="Z737" s="36"/>
      <c r="AA737" s="36"/>
      <c r="AB737" s="50"/>
      <c r="AC737" s="35"/>
      <c r="AD737" s="60"/>
      <c r="AE737" s="60"/>
      <c r="AF737" s="637"/>
      <c r="AG737" s="2"/>
    </row>
    <row r="738" spans="1:33" ht="26.25" customHeight="1">
      <c r="A738" s="661" t="s">
        <v>872</v>
      </c>
      <c r="B738" s="664" t="s">
        <v>974</v>
      </c>
      <c r="C738" s="743"/>
      <c r="D738" s="744"/>
      <c r="E738" s="744"/>
      <c r="F738" s="744"/>
      <c r="G738" s="744"/>
      <c r="H738" s="744"/>
      <c r="I738" s="744"/>
      <c r="J738" s="754"/>
      <c r="K738" s="744"/>
      <c r="L738" s="744"/>
      <c r="M738" s="631"/>
      <c r="N738" s="631"/>
      <c r="O738" s="744"/>
      <c r="P738" s="744"/>
      <c r="Q738" s="802"/>
      <c r="R738" s="32"/>
      <c r="S738" s="818"/>
      <c r="T738" s="26"/>
      <c r="U738" s="26"/>
      <c r="V738" s="26"/>
      <c r="W738" s="27"/>
      <c r="X738" s="28"/>
      <c r="Y738" s="29"/>
      <c r="Z738" s="29"/>
      <c r="AA738" s="29"/>
      <c r="AB738" s="30"/>
      <c r="AC738" s="28"/>
      <c r="AD738" s="31"/>
      <c r="AE738" s="31"/>
      <c r="AF738" s="634"/>
      <c r="AG738" s="2"/>
    </row>
    <row r="739" spans="1:33" ht="26.25" customHeight="1">
      <c r="A739" s="662"/>
      <c r="B739" s="665"/>
      <c r="C739" s="743"/>
      <c r="D739" s="744"/>
      <c r="E739" s="744"/>
      <c r="F739" s="744"/>
      <c r="G739" s="744"/>
      <c r="H739" s="744"/>
      <c r="I739" s="744"/>
      <c r="J739" s="754"/>
      <c r="K739" s="744"/>
      <c r="L739" s="744"/>
      <c r="M739" s="631"/>
      <c r="N739" s="631"/>
      <c r="O739" s="744"/>
      <c r="P739" s="744"/>
      <c r="Q739" s="802"/>
      <c r="R739" s="25"/>
      <c r="S739" s="818"/>
      <c r="T739" s="26"/>
      <c r="U739" s="26"/>
      <c r="V739" s="26"/>
      <c r="W739" s="27"/>
      <c r="X739" s="28"/>
      <c r="Y739" s="29"/>
      <c r="Z739" s="29"/>
      <c r="AA739" s="29"/>
      <c r="AB739" s="30"/>
      <c r="AC739" s="28"/>
      <c r="AD739" s="31"/>
      <c r="AE739" s="31"/>
      <c r="AF739" s="634"/>
      <c r="AG739" s="2"/>
    </row>
    <row r="740" spans="1:33" ht="26.25" customHeight="1">
      <c r="A740" s="662"/>
      <c r="B740" s="665"/>
      <c r="C740" s="743"/>
      <c r="D740" s="744"/>
      <c r="E740" s="744"/>
      <c r="F740" s="744"/>
      <c r="G740" s="744"/>
      <c r="H740" s="744"/>
      <c r="I740" s="744"/>
      <c r="J740" s="754"/>
      <c r="K740" s="744"/>
      <c r="L740" s="744"/>
      <c r="M740" s="631"/>
      <c r="N740" s="631"/>
      <c r="O740" s="744"/>
      <c r="P740" s="744"/>
      <c r="Q740" s="802"/>
      <c r="R740" s="25"/>
      <c r="S740" s="818"/>
      <c r="T740" s="26"/>
      <c r="U740" s="26"/>
      <c r="V740" s="26"/>
      <c r="W740" s="27"/>
      <c r="X740" s="28"/>
      <c r="Y740" s="29"/>
      <c r="Z740" s="29"/>
      <c r="AA740" s="29"/>
      <c r="AB740" s="30"/>
      <c r="AC740" s="28"/>
      <c r="AD740" s="31"/>
      <c r="AE740" s="31"/>
      <c r="AF740" s="634"/>
      <c r="AG740" s="2"/>
    </row>
    <row r="741" spans="1:33" ht="26.25" customHeight="1">
      <c r="A741" s="662"/>
      <c r="B741" s="665"/>
      <c r="C741" s="745"/>
      <c r="D741" s="746"/>
      <c r="E741" s="746"/>
      <c r="F741" s="746"/>
      <c r="G741" s="746"/>
      <c r="H741" s="746"/>
      <c r="I741" s="746"/>
      <c r="J741" s="756"/>
      <c r="K741" s="746"/>
      <c r="L741" s="746"/>
      <c r="M741" s="632"/>
      <c r="N741" s="632"/>
      <c r="O741" s="746"/>
      <c r="P741" s="746"/>
      <c r="Q741" s="803"/>
      <c r="R741" s="38"/>
      <c r="S741" s="824"/>
      <c r="T741" s="61"/>
      <c r="U741" s="61"/>
      <c r="V741" s="61"/>
      <c r="W741" s="62"/>
      <c r="X741" s="63"/>
      <c r="Y741" s="64"/>
      <c r="Z741" s="42"/>
      <c r="AA741" s="42"/>
      <c r="AB741" s="65"/>
      <c r="AC741" s="63"/>
      <c r="AD741" s="66"/>
      <c r="AE741" s="66"/>
      <c r="AF741" s="635"/>
      <c r="AG741" s="2"/>
    </row>
    <row r="742" spans="1:33" ht="26.25" customHeight="1">
      <c r="A742" s="662"/>
      <c r="B742" s="665"/>
      <c r="C742" s="747" t="s">
        <v>46</v>
      </c>
      <c r="D742" s="748" t="s">
        <v>47</v>
      </c>
      <c r="E742" s="748" t="s">
        <v>48</v>
      </c>
      <c r="F742" s="748" t="s">
        <v>450</v>
      </c>
      <c r="G742" s="749" t="s">
        <v>50</v>
      </c>
      <c r="H742" s="748" t="s">
        <v>133</v>
      </c>
      <c r="I742" s="748" t="s">
        <v>61</v>
      </c>
      <c r="J742" s="774" t="s">
        <v>1043</v>
      </c>
      <c r="K742" s="748" t="s">
        <v>1044</v>
      </c>
      <c r="L742" s="748" t="s">
        <v>1045</v>
      </c>
      <c r="M742" s="638">
        <v>80</v>
      </c>
      <c r="N742" s="638">
        <v>40</v>
      </c>
      <c r="O742" s="748" t="s">
        <v>1046</v>
      </c>
      <c r="P742" s="748" t="s">
        <v>1047</v>
      </c>
      <c r="Q742" s="804" t="s">
        <v>990</v>
      </c>
      <c r="R742" s="37"/>
      <c r="S742" s="822"/>
      <c r="T742" s="53"/>
      <c r="U742" s="53"/>
      <c r="V742" s="53"/>
      <c r="W742" s="54"/>
      <c r="X742" s="55"/>
      <c r="Y742" s="56"/>
      <c r="Z742" s="36"/>
      <c r="AA742" s="36"/>
      <c r="AB742" s="57"/>
      <c r="AC742" s="55"/>
      <c r="AD742" s="58"/>
      <c r="AE742" s="58"/>
      <c r="AF742" s="637"/>
      <c r="AG742" s="2"/>
    </row>
    <row r="743" spans="1:33" ht="26.25" customHeight="1">
      <c r="A743" s="662"/>
      <c r="B743" s="665"/>
      <c r="C743" s="743"/>
      <c r="D743" s="744"/>
      <c r="E743" s="744"/>
      <c r="F743" s="744"/>
      <c r="G743" s="744"/>
      <c r="H743" s="744"/>
      <c r="I743" s="744"/>
      <c r="J743" s="754"/>
      <c r="K743" s="744"/>
      <c r="L743" s="744"/>
      <c r="M743" s="631"/>
      <c r="N743" s="631"/>
      <c r="O743" s="744"/>
      <c r="P743" s="744"/>
      <c r="Q743" s="802"/>
      <c r="R743" s="25"/>
      <c r="S743" s="818"/>
      <c r="T743" s="26"/>
      <c r="U743" s="26"/>
      <c r="V743" s="26"/>
      <c r="W743" s="27"/>
      <c r="X743" s="28"/>
      <c r="Y743" s="29"/>
      <c r="Z743" s="29"/>
      <c r="AA743" s="29"/>
      <c r="AB743" s="30"/>
      <c r="AC743" s="28"/>
      <c r="AD743" s="31"/>
      <c r="AE743" s="31"/>
      <c r="AF743" s="634"/>
      <c r="AG743" s="2"/>
    </row>
    <row r="744" spans="1:33" ht="26.25" customHeight="1">
      <c r="A744" s="662"/>
      <c r="B744" s="665"/>
      <c r="C744" s="743"/>
      <c r="D744" s="744"/>
      <c r="E744" s="744"/>
      <c r="F744" s="744"/>
      <c r="G744" s="744"/>
      <c r="H744" s="744"/>
      <c r="I744" s="744"/>
      <c r="J744" s="754"/>
      <c r="K744" s="744"/>
      <c r="L744" s="744"/>
      <c r="M744" s="631"/>
      <c r="N744" s="631"/>
      <c r="O744" s="744"/>
      <c r="P744" s="744"/>
      <c r="Q744" s="802"/>
      <c r="R744" s="25"/>
      <c r="S744" s="818"/>
      <c r="T744" s="26"/>
      <c r="U744" s="26"/>
      <c r="V744" s="26"/>
      <c r="W744" s="27"/>
      <c r="X744" s="28"/>
      <c r="Y744" s="29"/>
      <c r="Z744" s="29"/>
      <c r="AA744" s="29"/>
      <c r="AB744" s="30"/>
      <c r="AC744" s="28"/>
      <c r="AD744" s="31"/>
      <c r="AE744" s="31"/>
      <c r="AF744" s="634"/>
      <c r="AG744" s="2"/>
    </row>
    <row r="745" spans="1:33" ht="26.25" customHeight="1">
      <c r="A745" s="662"/>
      <c r="B745" s="665"/>
      <c r="C745" s="743"/>
      <c r="D745" s="744"/>
      <c r="E745" s="744"/>
      <c r="F745" s="744"/>
      <c r="G745" s="744"/>
      <c r="H745" s="744"/>
      <c r="I745" s="744"/>
      <c r="J745" s="754"/>
      <c r="K745" s="744"/>
      <c r="L745" s="744"/>
      <c r="M745" s="631"/>
      <c r="N745" s="631"/>
      <c r="O745" s="744"/>
      <c r="P745" s="744"/>
      <c r="Q745" s="802"/>
      <c r="R745" s="25"/>
      <c r="S745" s="818"/>
      <c r="T745" s="26"/>
      <c r="U745" s="26"/>
      <c r="V745" s="26"/>
      <c r="W745" s="27"/>
      <c r="X745" s="28"/>
      <c r="Y745" s="29"/>
      <c r="Z745" s="29"/>
      <c r="AA745" s="29"/>
      <c r="AB745" s="30"/>
      <c r="AC745" s="28"/>
      <c r="AD745" s="31"/>
      <c r="AE745" s="31"/>
      <c r="AF745" s="634"/>
      <c r="AG745" s="2"/>
    </row>
    <row r="746" spans="1:33" ht="26.25" customHeight="1">
      <c r="A746" s="662"/>
      <c r="B746" s="665"/>
      <c r="C746" s="745"/>
      <c r="D746" s="746"/>
      <c r="E746" s="746"/>
      <c r="F746" s="746"/>
      <c r="G746" s="746"/>
      <c r="H746" s="746"/>
      <c r="I746" s="746"/>
      <c r="J746" s="756"/>
      <c r="K746" s="746"/>
      <c r="L746" s="746"/>
      <c r="M746" s="632"/>
      <c r="N746" s="632"/>
      <c r="O746" s="746"/>
      <c r="P746" s="746"/>
      <c r="Q746" s="803"/>
      <c r="R746" s="38"/>
      <c r="S746" s="820"/>
      <c r="T746" s="39"/>
      <c r="U746" s="39"/>
      <c r="V746" s="39"/>
      <c r="W746" s="40"/>
      <c r="X746" s="41"/>
      <c r="Y746" s="42"/>
      <c r="Z746" s="42"/>
      <c r="AA746" s="42"/>
      <c r="AB746" s="43"/>
      <c r="AC746" s="41"/>
      <c r="AD746" s="44"/>
      <c r="AE746" s="44"/>
      <c r="AF746" s="635"/>
      <c r="AG746" s="2"/>
    </row>
    <row r="747" spans="1:33" ht="26.25" customHeight="1">
      <c r="A747" s="662"/>
      <c r="B747" s="665"/>
      <c r="C747" s="747" t="s">
        <v>46</v>
      </c>
      <c r="D747" s="748" t="s">
        <v>47</v>
      </c>
      <c r="E747" s="748" t="s">
        <v>48</v>
      </c>
      <c r="F747" s="748" t="s">
        <v>471</v>
      </c>
      <c r="G747" s="749" t="s">
        <v>50</v>
      </c>
      <c r="H747" s="748" t="s">
        <v>51</v>
      </c>
      <c r="I747" s="748" t="s">
        <v>52</v>
      </c>
      <c r="J747" s="774" t="s">
        <v>1048</v>
      </c>
      <c r="K747" s="748" t="s">
        <v>1049</v>
      </c>
      <c r="L747" s="748" t="s">
        <v>1050</v>
      </c>
      <c r="M747" s="638">
        <v>0</v>
      </c>
      <c r="N747" s="638">
        <v>1</v>
      </c>
      <c r="O747" s="748" t="s">
        <v>1051</v>
      </c>
      <c r="P747" s="748" t="s">
        <v>1052</v>
      </c>
      <c r="Q747" s="804" t="s">
        <v>1053</v>
      </c>
      <c r="R747" s="37"/>
      <c r="S747" s="822"/>
      <c r="T747" s="53"/>
      <c r="U747" s="53"/>
      <c r="V747" s="53"/>
      <c r="W747" s="54"/>
      <c r="X747" s="55"/>
      <c r="Y747" s="56"/>
      <c r="Z747" s="36"/>
      <c r="AA747" s="36"/>
      <c r="AB747" s="57"/>
      <c r="AC747" s="55"/>
      <c r="AD747" s="58"/>
      <c r="AE747" s="58"/>
      <c r="AF747" s="637"/>
      <c r="AG747" s="2"/>
    </row>
    <row r="748" spans="1:33" ht="26.25" customHeight="1">
      <c r="A748" s="662"/>
      <c r="B748" s="665"/>
      <c r="C748" s="743"/>
      <c r="D748" s="744"/>
      <c r="E748" s="744"/>
      <c r="F748" s="744"/>
      <c r="G748" s="744"/>
      <c r="H748" s="744"/>
      <c r="I748" s="744"/>
      <c r="J748" s="754"/>
      <c r="K748" s="744"/>
      <c r="L748" s="744"/>
      <c r="M748" s="631"/>
      <c r="N748" s="631"/>
      <c r="O748" s="744"/>
      <c r="P748" s="744"/>
      <c r="Q748" s="802"/>
      <c r="R748" s="25"/>
      <c r="S748" s="818"/>
      <c r="T748" s="26"/>
      <c r="U748" s="26"/>
      <c r="V748" s="26"/>
      <c r="W748" s="27"/>
      <c r="X748" s="28"/>
      <c r="Y748" s="29"/>
      <c r="Z748" s="29"/>
      <c r="AA748" s="29"/>
      <c r="AB748" s="30"/>
      <c r="AC748" s="28"/>
      <c r="AD748" s="31"/>
      <c r="AE748" s="31"/>
      <c r="AF748" s="634"/>
      <c r="AG748" s="2"/>
    </row>
    <row r="749" spans="1:33" ht="26.25" customHeight="1">
      <c r="A749" s="662"/>
      <c r="B749" s="665"/>
      <c r="C749" s="743"/>
      <c r="D749" s="744"/>
      <c r="E749" s="744"/>
      <c r="F749" s="744"/>
      <c r="G749" s="744"/>
      <c r="H749" s="744"/>
      <c r="I749" s="744"/>
      <c r="J749" s="754"/>
      <c r="K749" s="744"/>
      <c r="L749" s="744"/>
      <c r="M749" s="631"/>
      <c r="N749" s="631"/>
      <c r="O749" s="744"/>
      <c r="P749" s="744"/>
      <c r="Q749" s="802"/>
      <c r="R749" s="25"/>
      <c r="S749" s="818"/>
      <c r="T749" s="26"/>
      <c r="U749" s="26"/>
      <c r="V749" s="26"/>
      <c r="W749" s="27"/>
      <c r="X749" s="28"/>
      <c r="Y749" s="29"/>
      <c r="Z749" s="29"/>
      <c r="AA749" s="29"/>
      <c r="AB749" s="30"/>
      <c r="AC749" s="28"/>
      <c r="AD749" s="31"/>
      <c r="AE749" s="31"/>
      <c r="AF749" s="634"/>
      <c r="AG749" s="2"/>
    </row>
    <row r="750" spans="1:33" ht="26.25" customHeight="1">
      <c r="A750" s="662"/>
      <c r="B750" s="665"/>
      <c r="C750" s="743"/>
      <c r="D750" s="744"/>
      <c r="E750" s="744"/>
      <c r="F750" s="744"/>
      <c r="G750" s="744"/>
      <c r="H750" s="744"/>
      <c r="I750" s="744"/>
      <c r="J750" s="754"/>
      <c r="K750" s="744"/>
      <c r="L750" s="744"/>
      <c r="M750" s="631"/>
      <c r="N750" s="631"/>
      <c r="O750" s="744"/>
      <c r="P750" s="744"/>
      <c r="Q750" s="802"/>
      <c r="R750" s="25"/>
      <c r="S750" s="818"/>
      <c r="T750" s="26"/>
      <c r="U750" s="26"/>
      <c r="V750" s="26"/>
      <c r="W750" s="27"/>
      <c r="X750" s="28"/>
      <c r="Y750" s="29"/>
      <c r="Z750" s="29"/>
      <c r="AA750" s="29"/>
      <c r="AB750" s="30"/>
      <c r="AC750" s="28"/>
      <c r="AD750" s="31"/>
      <c r="AE750" s="31"/>
      <c r="AF750" s="634"/>
      <c r="AG750" s="2"/>
    </row>
    <row r="751" spans="1:33" ht="26.25" customHeight="1">
      <c r="A751" s="662"/>
      <c r="B751" s="665"/>
      <c r="C751" s="745"/>
      <c r="D751" s="746"/>
      <c r="E751" s="746"/>
      <c r="F751" s="746"/>
      <c r="G751" s="746"/>
      <c r="H751" s="746"/>
      <c r="I751" s="746"/>
      <c r="J751" s="756"/>
      <c r="K751" s="746"/>
      <c r="L751" s="746"/>
      <c r="M751" s="632"/>
      <c r="N751" s="632"/>
      <c r="O751" s="746"/>
      <c r="P751" s="746"/>
      <c r="Q751" s="803"/>
      <c r="R751" s="38"/>
      <c r="S751" s="820"/>
      <c r="T751" s="39"/>
      <c r="U751" s="39"/>
      <c r="V751" s="39"/>
      <c r="W751" s="40"/>
      <c r="X751" s="41"/>
      <c r="Y751" s="42"/>
      <c r="Z751" s="42"/>
      <c r="AA751" s="42"/>
      <c r="AB751" s="43"/>
      <c r="AC751" s="41"/>
      <c r="AD751" s="44"/>
      <c r="AE751" s="44"/>
      <c r="AF751" s="635"/>
      <c r="AG751" s="2"/>
    </row>
    <row r="752" spans="1:33" ht="25.5" customHeight="1">
      <c r="A752" s="662"/>
      <c r="B752" s="665"/>
      <c r="C752" s="747" t="s">
        <v>46</v>
      </c>
      <c r="D752" s="748" t="s">
        <v>47</v>
      </c>
      <c r="E752" s="748" t="s">
        <v>48</v>
      </c>
      <c r="F752" s="748" t="s">
        <v>471</v>
      </c>
      <c r="G752" s="749" t="s">
        <v>50</v>
      </c>
      <c r="H752" s="748" t="s">
        <v>51</v>
      </c>
      <c r="I752" s="748" t="s">
        <v>52</v>
      </c>
      <c r="J752" s="774" t="s">
        <v>1054</v>
      </c>
      <c r="K752" s="748" t="s">
        <v>1055</v>
      </c>
      <c r="L752" s="748" t="s">
        <v>1056</v>
      </c>
      <c r="M752" s="638">
        <v>0</v>
      </c>
      <c r="N752" s="638">
        <v>1</v>
      </c>
      <c r="O752" s="748" t="s">
        <v>1057</v>
      </c>
      <c r="P752" s="748" t="s">
        <v>1058</v>
      </c>
      <c r="Q752" s="804" t="s">
        <v>1053</v>
      </c>
      <c r="R752" s="37"/>
      <c r="S752" s="822"/>
      <c r="T752" s="53"/>
      <c r="U752" s="53"/>
      <c r="V752" s="53"/>
      <c r="W752" s="54"/>
      <c r="X752" s="55"/>
      <c r="Y752" s="56"/>
      <c r="Z752" s="36"/>
      <c r="AA752" s="36"/>
      <c r="AB752" s="57"/>
      <c r="AC752" s="55"/>
      <c r="AD752" s="58"/>
      <c r="AE752" s="58"/>
      <c r="AF752" s="637"/>
      <c r="AG752" s="2"/>
    </row>
    <row r="753" spans="1:33" ht="25.5" customHeight="1">
      <c r="A753" s="662"/>
      <c r="B753" s="665"/>
      <c r="C753" s="743"/>
      <c r="D753" s="744"/>
      <c r="E753" s="744"/>
      <c r="F753" s="744"/>
      <c r="G753" s="744"/>
      <c r="H753" s="744"/>
      <c r="I753" s="744"/>
      <c r="J753" s="754"/>
      <c r="K753" s="744"/>
      <c r="L753" s="744"/>
      <c r="M753" s="631"/>
      <c r="N753" s="631"/>
      <c r="O753" s="744"/>
      <c r="P753" s="744"/>
      <c r="Q753" s="802"/>
      <c r="R753" s="25"/>
      <c r="S753" s="818"/>
      <c r="T753" s="26"/>
      <c r="U753" s="26"/>
      <c r="V753" s="26"/>
      <c r="W753" s="27"/>
      <c r="X753" s="28"/>
      <c r="Y753" s="29"/>
      <c r="Z753" s="29"/>
      <c r="AA753" s="29"/>
      <c r="AB753" s="30"/>
      <c r="AC753" s="28"/>
      <c r="AD753" s="31"/>
      <c r="AE753" s="31"/>
      <c r="AF753" s="634"/>
      <c r="AG753" s="2"/>
    </row>
    <row r="754" spans="1:33" ht="25.5" customHeight="1">
      <c r="A754" s="662"/>
      <c r="B754" s="665"/>
      <c r="C754" s="743"/>
      <c r="D754" s="744"/>
      <c r="E754" s="744"/>
      <c r="F754" s="744"/>
      <c r="G754" s="744"/>
      <c r="H754" s="744"/>
      <c r="I754" s="744"/>
      <c r="J754" s="754"/>
      <c r="K754" s="744"/>
      <c r="L754" s="744"/>
      <c r="M754" s="631"/>
      <c r="N754" s="631"/>
      <c r="O754" s="744"/>
      <c r="P754" s="744"/>
      <c r="Q754" s="802"/>
      <c r="R754" s="25"/>
      <c r="S754" s="818"/>
      <c r="T754" s="26"/>
      <c r="U754" s="26"/>
      <c r="V754" s="26"/>
      <c r="W754" s="27"/>
      <c r="X754" s="28"/>
      <c r="Y754" s="29"/>
      <c r="Z754" s="29"/>
      <c r="AA754" s="29"/>
      <c r="AB754" s="30"/>
      <c r="AC754" s="28"/>
      <c r="AD754" s="31"/>
      <c r="AE754" s="31"/>
      <c r="AF754" s="634"/>
      <c r="AG754" s="2"/>
    </row>
    <row r="755" spans="1:33" ht="25.5" customHeight="1">
      <c r="A755" s="662"/>
      <c r="B755" s="665"/>
      <c r="C755" s="743"/>
      <c r="D755" s="744"/>
      <c r="E755" s="744"/>
      <c r="F755" s="744"/>
      <c r="G755" s="744"/>
      <c r="H755" s="744"/>
      <c r="I755" s="744"/>
      <c r="J755" s="754"/>
      <c r="K755" s="744"/>
      <c r="L755" s="744"/>
      <c r="M755" s="631"/>
      <c r="N755" s="631"/>
      <c r="O755" s="744"/>
      <c r="P755" s="744"/>
      <c r="Q755" s="802"/>
      <c r="R755" s="25"/>
      <c r="S755" s="818"/>
      <c r="T755" s="26"/>
      <c r="U755" s="26"/>
      <c r="V755" s="26"/>
      <c r="W755" s="27"/>
      <c r="X755" s="28"/>
      <c r="Y755" s="29"/>
      <c r="Z755" s="29"/>
      <c r="AA755" s="29"/>
      <c r="AB755" s="30"/>
      <c r="AC755" s="28"/>
      <c r="AD755" s="31"/>
      <c r="AE755" s="31"/>
      <c r="AF755" s="634"/>
      <c r="AG755" s="2"/>
    </row>
    <row r="756" spans="1:33" ht="25.5" customHeight="1">
      <c r="A756" s="662"/>
      <c r="B756" s="665"/>
      <c r="C756" s="745"/>
      <c r="D756" s="746"/>
      <c r="E756" s="746"/>
      <c r="F756" s="746"/>
      <c r="G756" s="746"/>
      <c r="H756" s="746"/>
      <c r="I756" s="746"/>
      <c r="J756" s="756"/>
      <c r="K756" s="746"/>
      <c r="L756" s="746"/>
      <c r="M756" s="632"/>
      <c r="N756" s="632"/>
      <c r="O756" s="746"/>
      <c r="P756" s="746"/>
      <c r="Q756" s="803"/>
      <c r="R756" s="38"/>
      <c r="S756" s="820"/>
      <c r="T756" s="39"/>
      <c r="U756" s="39"/>
      <c r="V756" s="39"/>
      <c r="W756" s="40"/>
      <c r="X756" s="41"/>
      <c r="Y756" s="42"/>
      <c r="Z756" s="42"/>
      <c r="AA756" s="42"/>
      <c r="AB756" s="43"/>
      <c r="AC756" s="41"/>
      <c r="AD756" s="44"/>
      <c r="AE756" s="44"/>
      <c r="AF756" s="635"/>
      <c r="AG756" s="2"/>
    </row>
    <row r="757" spans="1:33" ht="24.75" customHeight="1">
      <c r="A757" s="662"/>
      <c r="B757" s="665"/>
      <c r="C757" s="747" t="s">
        <v>46</v>
      </c>
      <c r="D757" s="748" t="s">
        <v>47</v>
      </c>
      <c r="E757" s="748" t="s">
        <v>48</v>
      </c>
      <c r="F757" s="748" t="s">
        <v>450</v>
      </c>
      <c r="G757" s="749" t="s">
        <v>50</v>
      </c>
      <c r="H757" s="748" t="s">
        <v>440</v>
      </c>
      <c r="I757" s="748" t="s">
        <v>52</v>
      </c>
      <c r="J757" s="774" t="s">
        <v>1059</v>
      </c>
      <c r="K757" s="748" t="s">
        <v>1060</v>
      </c>
      <c r="L757" s="748" t="s">
        <v>1061</v>
      </c>
      <c r="M757" s="638">
        <v>0</v>
      </c>
      <c r="N757" s="638">
        <v>5</v>
      </c>
      <c r="O757" s="748" t="s">
        <v>1062</v>
      </c>
      <c r="P757" s="748" t="s">
        <v>1063</v>
      </c>
      <c r="Q757" s="804" t="s">
        <v>1053</v>
      </c>
      <c r="R757" s="37"/>
      <c r="S757" s="822"/>
      <c r="T757" s="53"/>
      <c r="U757" s="53"/>
      <c r="V757" s="53"/>
      <c r="W757" s="54"/>
      <c r="X757" s="55"/>
      <c r="Y757" s="56"/>
      <c r="Z757" s="36"/>
      <c r="AA757" s="36"/>
      <c r="AB757" s="57"/>
      <c r="AC757" s="55"/>
      <c r="AD757" s="58"/>
      <c r="AE757" s="58"/>
      <c r="AF757" s="637"/>
      <c r="AG757" s="2"/>
    </row>
    <row r="758" spans="1:33" ht="24.75" customHeight="1">
      <c r="A758" s="662"/>
      <c r="B758" s="665"/>
      <c r="C758" s="743"/>
      <c r="D758" s="744"/>
      <c r="E758" s="744"/>
      <c r="F758" s="744"/>
      <c r="G758" s="744"/>
      <c r="H758" s="744"/>
      <c r="I758" s="744"/>
      <c r="J758" s="754"/>
      <c r="K758" s="744"/>
      <c r="L758" s="744"/>
      <c r="M758" s="631"/>
      <c r="N758" s="631"/>
      <c r="O758" s="744"/>
      <c r="P758" s="744"/>
      <c r="Q758" s="802"/>
      <c r="R758" s="25"/>
      <c r="S758" s="818"/>
      <c r="T758" s="26"/>
      <c r="U758" s="26"/>
      <c r="V758" s="26"/>
      <c r="W758" s="27"/>
      <c r="X758" s="28"/>
      <c r="Y758" s="29"/>
      <c r="Z758" s="29"/>
      <c r="AA758" s="29"/>
      <c r="AB758" s="30"/>
      <c r="AC758" s="28"/>
      <c r="AD758" s="31"/>
      <c r="AE758" s="31"/>
      <c r="AF758" s="634"/>
      <c r="AG758" s="2"/>
    </row>
    <row r="759" spans="1:33" ht="24.75" customHeight="1">
      <c r="A759" s="662"/>
      <c r="B759" s="665"/>
      <c r="C759" s="743"/>
      <c r="D759" s="744"/>
      <c r="E759" s="744"/>
      <c r="F759" s="744"/>
      <c r="G759" s="744"/>
      <c r="H759" s="744"/>
      <c r="I759" s="744"/>
      <c r="J759" s="754"/>
      <c r="K759" s="744"/>
      <c r="L759" s="744"/>
      <c r="M759" s="631"/>
      <c r="N759" s="631"/>
      <c r="O759" s="744"/>
      <c r="P759" s="744"/>
      <c r="Q759" s="802"/>
      <c r="R759" s="25"/>
      <c r="S759" s="818"/>
      <c r="T759" s="26"/>
      <c r="U759" s="26"/>
      <c r="V759" s="26"/>
      <c r="W759" s="27"/>
      <c r="X759" s="28"/>
      <c r="Y759" s="29"/>
      <c r="Z759" s="29"/>
      <c r="AA759" s="29"/>
      <c r="AB759" s="30"/>
      <c r="AC759" s="28"/>
      <c r="AD759" s="31"/>
      <c r="AE759" s="31"/>
      <c r="AF759" s="634"/>
      <c r="AG759" s="2"/>
    </row>
    <row r="760" spans="1:33" ht="24.75" customHeight="1">
      <c r="A760" s="662"/>
      <c r="B760" s="665"/>
      <c r="C760" s="743"/>
      <c r="D760" s="744"/>
      <c r="E760" s="744"/>
      <c r="F760" s="744"/>
      <c r="G760" s="744"/>
      <c r="H760" s="744"/>
      <c r="I760" s="744"/>
      <c r="J760" s="754"/>
      <c r="K760" s="744"/>
      <c r="L760" s="744"/>
      <c r="M760" s="631"/>
      <c r="N760" s="631"/>
      <c r="O760" s="744"/>
      <c r="P760" s="744"/>
      <c r="Q760" s="802"/>
      <c r="R760" s="25"/>
      <c r="S760" s="818"/>
      <c r="T760" s="26"/>
      <c r="U760" s="26"/>
      <c r="V760" s="26"/>
      <c r="W760" s="27"/>
      <c r="X760" s="28"/>
      <c r="Y760" s="29"/>
      <c r="Z760" s="29"/>
      <c r="AA760" s="29"/>
      <c r="AB760" s="30"/>
      <c r="AC760" s="28"/>
      <c r="AD760" s="31"/>
      <c r="AE760" s="31"/>
      <c r="AF760" s="634"/>
      <c r="AG760" s="2"/>
    </row>
    <row r="761" spans="1:33" ht="24.75" customHeight="1">
      <c r="A761" s="663"/>
      <c r="B761" s="666"/>
      <c r="C761" s="745"/>
      <c r="D761" s="746"/>
      <c r="E761" s="746"/>
      <c r="F761" s="746"/>
      <c r="G761" s="746"/>
      <c r="H761" s="746"/>
      <c r="I761" s="746"/>
      <c r="J761" s="756"/>
      <c r="K761" s="746"/>
      <c r="L761" s="746"/>
      <c r="M761" s="632"/>
      <c r="N761" s="632"/>
      <c r="O761" s="746"/>
      <c r="P761" s="746"/>
      <c r="Q761" s="803"/>
      <c r="R761" s="38"/>
      <c r="S761" s="820"/>
      <c r="T761" s="39"/>
      <c r="U761" s="39"/>
      <c r="V761" s="39"/>
      <c r="W761" s="40"/>
      <c r="X761" s="41"/>
      <c r="Y761" s="42"/>
      <c r="Z761" s="42"/>
      <c r="AA761" s="42"/>
      <c r="AB761" s="43"/>
      <c r="AC761" s="41"/>
      <c r="AD761" s="44"/>
      <c r="AE761" s="44"/>
      <c r="AF761" s="635"/>
      <c r="AG761" s="2"/>
    </row>
    <row r="762" spans="1:33" ht="31.5" customHeight="1">
      <c r="A762" s="661" t="s">
        <v>872</v>
      </c>
      <c r="B762" s="664" t="s">
        <v>974</v>
      </c>
      <c r="C762" s="747" t="s">
        <v>46</v>
      </c>
      <c r="D762" s="748" t="s">
        <v>47</v>
      </c>
      <c r="E762" s="748" t="s">
        <v>48</v>
      </c>
      <c r="F762" s="748" t="s">
        <v>450</v>
      </c>
      <c r="G762" s="749" t="s">
        <v>50</v>
      </c>
      <c r="H762" s="748" t="s">
        <v>51</v>
      </c>
      <c r="I762" s="748" t="s">
        <v>61</v>
      </c>
      <c r="J762" s="774" t="s">
        <v>1064</v>
      </c>
      <c r="K762" s="748" t="s">
        <v>192</v>
      </c>
      <c r="L762" s="748" t="s">
        <v>1065</v>
      </c>
      <c r="M762" s="638">
        <v>1</v>
      </c>
      <c r="N762" s="638">
        <v>3</v>
      </c>
      <c r="O762" s="748" t="s">
        <v>1066</v>
      </c>
      <c r="P762" s="748" t="s">
        <v>1067</v>
      </c>
      <c r="Q762" s="804" t="s">
        <v>990</v>
      </c>
      <c r="R762" s="37"/>
      <c r="S762" s="822"/>
      <c r="T762" s="53"/>
      <c r="U762" s="53"/>
      <c r="V762" s="53"/>
      <c r="W762" s="54"/>
      <c r="X762" s="55"/>
      <c r="Y762" s="56"/>
      <c r="Z762" s="36"/>
      <c r="AA762" s="36"/>
      <c r="AB762" s="57"/>
      <c r="AC762" s="55"/>
      <c r="AD762" s="58"/>
      <c r="AE762" s="58"/>
      <c r="AF762" s="637"/>
      <c r="AG762" s="2"/>
    </row>
    <row r="763" spans="1:33" ht="31.5" customHeight="1">
      <c r="A763" s="662"/>
      <c r="B763" s="665"/>
      <c r="C763" s="743"/>
      <c r="D763" s="744"/>
      <c r="E763" s="744"/>
      <c r="F763" s="744"/>
      <c r="G763" s="744"/>
      <c r="H763" s="744"/>
      <c r="I763" s="744"/>
      <c r="J763" s="754"/>
      <c r="K763" s="744"/>
      <c r="L763" s="744"/>
      <c r="M763" s="631"/>
      <c r="N763" s="631"/>
      <c r="O763" s="744"/>
      <c r="P763" s="744"/>
      <c r="Q763" s="802"/>
      <c r="R763" s="25"/>
      <c r="S763" s="818"/>
      <c r="T763" s="26"/>
      <c r="U763" s="26"/>
      <c r="V763" s="26"/>
      <c r="W763" s="27"/>
      <c r="X763" s="28"/>
      <c r="Y763" s="29"/>
      <c r="Z763" s="29"/>
      <c r="AA763" s="29"/>
      <c r="AB763" s="30"/>
      <c r="AC763" s="28"/>
      <c r="AD763" s="31"/>
      <c r="AE763" s="31"/>
      <c r="AF763" s="634"/>
      <c r="AG763" s="2"/>
    </row>
    <row r="764" spans="1:33" ht="31.5" customHeight="1">
      <c r="A764" s="662"/>
      <c r="B764" s="665"/>
      <c r="C764" s="743"/>
      <c r="D764" s="744"/>
      <c r="E764" s="744"/>
      <c r="F764" s="744"/>
      <c r="G764" s="744"/>
      <c r="H764" s="744"/>
      <c r="I764" s="744"/>
      <c r="J764" s="754"/>
      <c r="K764" s="744"/>
      <c r="L764" s="744"/>
      <c r="M764" s="631"/>
      <c r="N764" s="631"/>
      <c r="O764" s="744"/>
      <c r="P764" s="744"/>
      <c r="Q764" s="802"/>
      <c r="R764" s="25"/>
      <c r="S764" s="818"/>
      <c r="T764" s="26"/>
      <c r="U764" s="26"/>
      <c r="V764" s="26"/>
      <c r="W764" s="27"/>
      <c r="X764" s="28"/>
      <c r="Y764" s="29"/>
      <c r="Z764" s="29"/>
      <c r="AA764" s="29"/>
      <c r="AB764" s="30"/>
      <c r="AC764" s="28"/>
      <c r="AD764" s="31"/>
      <c r="AE764" s="31"/>
      <c r="AF764" s="634"/>
      <c r="AG764" s="2"/>
    </row>
    <row r="765" spans="1:33" ht="31.5" customHeight="1">
      <c r="A765" s="662"/>
      <c r="B765" s="665"/>
      <c r="C765" s="743"/>
      <c r="D765" s="744"/>
      <c r="E765" s="744"/>
      <c r="F765" s="744"/>
      <c r="G765" s="744"/>
      <c r="H765" s="744"/>
      <c r="I765" s="744"/>
      <c r="J765" s="754"/>
      <c r="K765" s="744"/>
      <c r="L765" s="744"/>
      <c r="M765" s="631"/>
      <c r="N765" s="631"/>
      <c r="O765" s="744"/>
      <c r="P765" s="744"/>
      <c r="Q765" s="802"/>
      <c r="R765" s="25"/>
      <c r="S765" s="818"/>
      <c r="T765" s="26"/>
      <c r="U765" s="26"/>
      <c r="V765" s="26"/>
      <c r="W765" s="27"/>
      <c r="X765" s="28"/>
      <c r="Y765" s="29"/>
      <c r="Z765" s="29"/>
      <c r="AA765" s="29"/>
      <c r="AB765" s="30"/>
      <c r="AC765" s="28"/>
      <c r="AD765" s="31"/>
      <c r="AE765" s="31"/>
      <c r="AF765" s="634"/>
      <c r="AG765" s="2"/>
    </row>
    <row r="766" spans="1:33" ht="31.5" customHeight="1">
      <c r="A766" s="662"/>
      <c r="B766" s="665"/>
      <c r="C766" s="745"/>
      <c r="D766" s="746"/>
      <c r="E766" s="746"/>
      <c r="F766" s="746"/>
      <c r="G766" s="746"/>
      <c r="H766" s="746"/>
      <c r="I766" s="746"/>
      <c r="J766" s="756"/>
      <c r="K766" s="746"/>
      <c r="L766" s="746"/>
      <c r="M766" s="632"/>
      <c r="N766" s="632"/>
      <c r="O766" s="746"/>
      <c r="P766" s="746"/>
      <c r="Q766" s="803"/>
      <c r="R766" s="38"/>
      <c r="S766" s="820"/>
      <c r="T766" s="39"/>
      <c r="U766" s="39"/>
      <c r="V766" s="39"/>
      <c r="W766" s="40"/>
      <c r="X766" s="41"/>
      <c r="Y766" s="42"/>
      <c r="Z766" s="42"/>
      <c r="AA766" s="42"/>
      <c r="AB766" s="43"/>
      <c r="AC766" s="41"/>
      <c r="AD766" s="44"/>
      <c r="AE766" s="44"/>
      <c r="AF766" s="635"/>
      <c r="AG766" s="2"/>
    </row>
    <row r="767" spans="1:33" ht="25.5" customHeight="1">
      <c r="A767" s="662"/>
      <c r="B767" s="665"/>
      <c r="C767" s="747" t="s">
        <v>46</v>
      </c>
      <c r="D767" s="748" t="s">
        <v>47</v>
      </c>
      <c r="E767" s="748" t="s">
        <v>48</v>
      </c>
      <c r="F767" s="748" t="s">
        <v>371</v>
      </c>
      <c r="G767" s="749" t="s">
        <v>50</v>
      </c>
      <c r="H767" s="748" t="s">
        <v>51</v>
      </c>
      <c r="I767" s="748" t="s">
        <v>61</v>
      </c>
      <c r="J767" s="774" t="s">
        <v>1068</v>
      </c>
      <c r="K767" s="748" t="s">
        <v>473</v>
      </c>
      <c r="L767" s="748" t="s">
        <v>1069</v>
      </c>
      <c r="M767" s="638">
        <v>0</v>
      </c>
      <c r="N767" s="638">
        <v>1</v>
      </c>
      <c r="O767" s="748" t="s">
        <v>1070</v>
      </c>
      <c r="P767" s="748" t="s">
        <v>1071</v>
      </c>
      <c r="Q767" s="804" t="s">
        <v>990</v>
      </c>
      <c r="R767" s="59"/>
      <c r="S767" s="827"/>
      <c r="T767" s="68"/>
      <c r="U767" s="68"/>
      <c r="V767" s="68"/>
      <c r="W767" s="54"/>
      <c r="X767" s="55"/>
      <c r="Y767" s="56"/>
      <c r="Z767" s="56"/>
      <c r="AA767" s="56"/>
      <c r="AB767" s="57"/>
      <c r="AC767" s="55"/>
      <c r="AD767" s="58"/>
      <c r="AE767" s="58"/>
      <c r="AF767" s="637"/>
      <c r="AG767" s="2"/>
    </row>
    <row r="768" spans="1:33" ht="25.5" customHeight="1">
      <c r="A768" s="662"/>
      <c r="B768" s="665"/>
      <c r="C768" s="743"/>
      <c r="D768" s="744"/>
      <c r="E768" s="744"/>
      <c r="F768" s="744"/>
      <c r="G768" s="744"/>
      <c r="H768" s="744"/>
      <c r="I768" s="744"/>
      <c r="J768" s="754"/>
      <c r="K768" s="744"/>
      <c r="L768" s="744"/>
      <c r="M768" s="631"/>
      <c r="N768" s="631"/>
      <c r="O768" s="744"/>
      <c r="P768" s="744"/>
      <c r="Q768" s="802"/>
      <c r="R768" s="32"/>
      <c r="S768" s="818"/>
      <c r="T768" s="26"/>
      <c r="U768" s="26"/>
      <c r="V768" s="26"/>
      <c r="W768" s="27"/>
      <c r="X768" s="28"/>
      <c r="Y768" s="29"/>
      <c r="Z768" s="29"/>
      <c r="AA768" s="29"/>
      <c r="AB768" s="30"/>
      <c r="AC768" s="28"/>
      <c r="AD768" s="31"/>
      <c r="AE768" s="31"/>
      <c r="AF768" s="634"/>
      <c r="AG768" s="2"/>
    </row>
    <row r="769" spans="1:33" ht="25.5" customHeight="1">
      <c r="A769" s="662"/>
      <c r="B769" s="665"/>
      <c r="C769" s="743"/>
      <c r="D769" s="744"/>
      <c r="E769" s="744"/>
      <c r="F769" s="744"/>
      <c r="G769" s="744"/>
      <c r="H769" s="744"/>
      <c r="I769" s="744"/>
      <c r="J769" s="754"/>
      <c r="K769" s="744"/>
      <c r="L769" s="744"/>
      <c r="M769" s="631"/>
      <c r="N769" s="631"/>
      <c r="O769" s="744"/>
      <c r="P769" s="744"/>
      <c r="Q769" s="802"/>
      <c r="R769" s="25"/>
      <c r="S769" s="818"/>
      <c r="T769" s="26"/>
      <c r="U769" s="26"/>
      <c r="V769" s="26"/>
      <c r="W769" s="27"/>
      <c r="X769" s="28"/>
      <c r="Y769" s="29"/>
      <c r="Z769" s="29"/>
      <c r="AA769" s="29"/>
      <c r="AB769" s="30"/>
      <c r="AC769" s="28"/>
      <c r="AD769" s="31"/>
      <c r="AE769" s="31"/>
      <c r="AF769" s="634"/>
      <c r="AG769" s="2"/>
    </row>
    <row r="770" spans="1:33" ht="25.5" customHeight="1">
      <c r="A770" s="662"/>
      <c r="B770" s="665"/>
      <c r="C770" s="743"/>
      <c r="D770" s="744"/>
      <c r="E770" s="744"/>
      <c r="F770" s="744"/>
      <c r="G770" s="744"/>
      <c r="H770" s="744"/>
      <c r="I770" s="744"/>
      <c r="J770" s="754"/>
      <c r="K770" s="744"/>
      <c r="L770" s="744"/>
      <c r="M770" s="631"/>
      <c r="N770" s="631"/>
      <c r="O770" s="744"/>
      <c r="P770" s="744"/>
      <c r="Q770" s="802"/>
      <c r="R770" s="25"/>
      <c r="S770" s="818"/>
      <c r="T770" s="26"/>
      <c r="U770" s="26"/>
      <c r="V770" s="26"/>
      <c r="W770" s="27"/>
      <c r="X770" s="28"/>
      <c r="Y770" s="29"/>
      <c r="Z770" s="29"/>
      <c r="AA770" s="29"/>
      <c r="AB770" s="30"/>
      <c r="AC770" s="28"/>
      <c r="AD770" s="31"/>
      <c r="AE770" s="31"/>
      <c r="AF770" s="634"/>
      <c r="AG770" s="2"/>
    </row>
    <row r="771" spans="1:33" ht="25.5" customHeight="1">
      <c r="A771" s="662"/>
      <c r="B771" s="669"/>
      <c r="C771" s="745"/>
      <c r="D771" s="746"/>
      <c r="E771" s="746"/>
      <c r="F771" s="746"/>
      <c r="G771" s="746"/>
      <c r="H771" s="746"/>
      <c r="I771" s="746"/>
      <c r="J771" s="756"/>
      <c r="K771" s="746"/>
      <c r="L771" s="746"/>
      <c r="M771" s="632"/>
      <c r="N771" s="632"/>
      <c r="O771" s="746"/>
      <c r="P771" s="746"/>
      <c r="Q771" s="803"/>
      <c r="R771" s="38"/>
      <c r="S771" s="820"/>
      <c r="T771" s="39"/>
      <c r="U771" s="39"/>
      <c r="V771" s="39"/>
      <c r="W771" s="40"/>
      <c r="X771" s="41"/>
      <c r="Y771" s="42"/>
      <c r="Z771" s="42"/>
      <c r="AA771" s="42"/>
      <c r="AB771" s="43"/>
      <c r="AC771" s="41"/>
      <c r="AD771" s="44"/>
      <c r="AE771" s="44"/>
      <c r="AF771" s="635"/>
      <c r="AG771" s="2"/>
    </row>
    <row r="772" spans="1:33" ht="22.5" customHeight="1">
      <c r="A772" s="662"/>
      <c r="B772" s="159"/>
      <c r="C772" s="781"/>
      <c r="D772" s="781"/>
      <c r="E772" s="781"/>
      <c r="F772" s="781"/>
      <c r="G772" s="781"/>
      <c r="H772" s="781"/>
      <c r="I772" s="781"/>
      <c r="J772" s="781"/>
      <c r="K772" s="781"/>
      <c r="L772" s="781"/>
      <c r="M772" s="160"/>
      <c r="N772" s="160"/>
      <c r="O772" s="781"/>
      <c r="P772" s="781"/>
      <c r="Q772" s="781"/>
      <c r="R772" s="667" t="s">
        <v>536</v>
      </c>
      <c r="S772" s="657"/>
      <c r="T772" s="657"/>
      <c r="U772" s="657"/>
      <c r="V772" s="657"/>
      <c r="W772" s="657"/>
      <c r="X772" s="657"/>
      <c r="Y772" s="657"/>
      <c r="Z772" s="658"/>
      <c r="AA772" s="161" t="s">
        <v>201</v>
      </c>
      <c r="AB772" s="162">
        <f>SUM(AB698:AB771)</f>
        <v>2963.1846400000004</v>
      </c>
      <c r="AC772" s="668"/>
      <c r="AD772" s="657"/>
      <c r="AE772" s="657"/>
      <c r="AF772" s="660"/>
      <c r="AG772" s="84"/>
    </row>
    <row r="773" spans="1:33" ht="33.75" customHeight="1">
      <c r="A773" s="662"/>
      <c r="B773" s="704" t="s">
        <v>1072</v>
      </c>
      <c r="C773" s="740" t="s">
        <v>46</v>
      </c>
      <c r="D773" s="741" t="s">
        <v>47</v>
      </c>
      <c r="E773" s="741" t="s">
        <v>48</v>
      </c>
      <c r="F773" s="741" t="s">
        <v>471</v>
      </c>
      <c r="G773" s="742" t="s">
        <v>50</v>
      </c>
      <c r="H773" s="741" t="s">
        <v>51</v>
      </c>
      <c r="I773" s="741" t="s">
        <v>61</v>
      </c>
      <c r="J773" s="742" t="s">
        <v>1073</v>
      </c>
      <c r="K773" s="741" t="s">
        <v>1074</v>
      </c>
      <c r="L773" s="741" t="s">
        <v>1075</v>
      </c>
      <c r="M773" s="713">
        <v>6</v>
      </c>
      <c r="N773" s="713">
        <v>2</v>
      </c>
      <c r="O773" s="741" t="s">
        <v>1076</v>
      </c>
      <c r="P773" s="741" t="s">
        <v>1077</v>
      </c>
      <c r="Q773" s="801" t="s">
        <v>1078</v>
      </c>
      <c r="R773" s="18" t="s">
        <v>1079</v>
      </c>
      <c r="S773" s="817" t="s">
        <v>1080</v>
      </c>
      <c r="T773" s="246" t="s">
        <v>70</v>
      </c>
      <c r="U773" s="67" t="s">
        <v>71</v>
      </c>
      <c r="V773" s="68" t="s">
        <v>72</v>
      </c>
      <c r="W773" s="20"/>
      <c r="X773" s="21"/>
      <c r="Y773" s="22"/>
      <c r="Z773" s="22"/>
      <c r="AA773" s="22"/>
      <c r="AB773" s="23">
        <f>+AA774</f>
        <v>2845</v>
      </c>
      <c r="AC773" s="21"/>
      <c r="AD773" s="24"/>
      <c r="AE773" s="24"/>
      <c r="AF773" s="633"/>
      <c r="AG773" s="2"/>
    </row>
    <row r="774" spans="1:33" ht="18" customHeight="1">
      <c r="A774" s="662"/>
      <c r="B774" s="665"/>
      <c r="C774" s="743"/>
      <c r="D774" s="744"/>
      <c r="E774" s="744"/>
      <c r="F774" s="744"/>
      <c r="G774" s="744"/>
      <c r="H774" s="744"/>
      <c r="I774" s="744"/>
      <c r="J774" s="744"/>
      <c r="K774" s="744"/>
      <c r="L774" s="744"/>
      <c r="M774" s="631"/>
      <c r="N774" s="631"/>
      <c r="O774" s="744"/>
      <c r="P774" s="744"/>
      <c r="Q774" s="802"/>
      <c r="R774" s="25"/>
      <c r="S774" s="831" t="s">
        <v>1081</v>
      </c>
      <c r="T774" s="237"/>
      <c r="U774" s="237"/>
      <c r="V774" s="237"/>
      <c r="W774" s="102">
        <v>1</v>
      </c>
      <c r="X774" s="103" t="s">
        <v>74</v>
      </c>
      <c r="Y774" s="94">
        <v>2845</v>
      </c>
      <c r="Z774" s="94">
        <f>+W774*Y774</f>
        <v>2845</v>
      </c>
      <c r="AA774" s="94">
        <f>+Z774</f>
        <v>2845</v>
      </c>
      <c r="AB774" s="30"/>
      <c r="AC774" s="28"/>
      <c r="AD774" s="31"/>
      <c r="AE774" s="31" t="s">
        <v>75</v>
      </c>
      <c r="AF774" s="634"/>
      <c r="AG774" s="2"/>
    </row>
    <row r="775" spans="1:33" ht="33.75" customHeight="1">
      <c r="A775" s="662"/>
      <c r="B775" s="665"/>
      <c r="C775" s="743"/>
      <c r="D775" s="744"/>
      <c r="E775" s="744"/>
      <c r="F775" s="744"/>
      <c r="G775" s="744"/>
      <c r="H775" s="744"/>
      <c r="I775" s="744"/>
      <c r="J775" s="744"/>
      <c r="K775" s="744"/>
      <c r="L775" s="744"/>
      <c r="M775" s="631"/>
      <c r="N775" s="631"/>
      <c r="O775" s="744"/>
      <c r="P775" s="744"/>
      <c r="Q775" s="802"/>
      <c r="R775" s="37" t="s">
        <v>1082</v>
      </c>
      <c r="S775" s="850" t="s">
        <v>1080</v>
      </c>
      <c r="T775" s="247" t="s">
        <v>70</v>
      </c>
      <c r="U775" s="172" t="s">
        <v>71</v>
      </c>
      <c r="V775" s="164" t="s">
        <v>72</v>
      </c>
      <c r="W775" s="128"/>
      <c r="X775" s="35"/>
      <c r="Y775" s="36"/>
      <c r="Z775" s="29"/>
      <c r="AA775" s="29"/>
      <c r="AB775" s="30">
        <f>+SUM(AA776:AA777)</f>
        <v>3284.34</v>
      </c>
      <c r="AC775" s="28"/>
      <c r="AD775" s="31"/>
      <c r="AE775" s="31"/>
      <c r="AF775" s="634"/>
      <c r="AG775" s="2"/>
    </row>
    <row r="776" spans="1:33" ht="33.75" customHeight="1">
      <c r="A776" s="662"/>
      <c r="B776" s="665"/>
      <c r="C776" s="743"/>
      <c r="D776" s="744"/>
      <c r="E776" s="744"/>
      <c r="F776" s="744"/>
      <c r="G776" s="744"/>
      <c r="H776" s="744"/>
      <c r="I776" s="744"/>
      <c r="J776" s="744"/>
      <c r="K776" s="744"/>
      <c r="L776" s="744"/>
      <c r="M776" s="631"/>
      <c r="N776" s="631"/>
      <c r="O776" s="744"/>
      <c r="P776" s="744"/>
      <c r="Q776" s="802"/>
      <c r="R776" s="37"/>
      <c r="S776" s="851" t="s">
        <v>1083</v>
      </c>
      <c r="T776" s="150"/>
      <c r="U776" s="150"/>
      <c r="V776" s="150"/>
      <c r="W776" s="243">
        <v>1</v>
      </c>
      <c r="X776" s="103" t="s">
        <v>74</v>
      </c>
      <c r="Y776" s="106">
        <v>2462</v>
      </c>
      <c r="Z776" s="94">
        <f t="shared" ref="Z776:Z777" si="50">+W776*Y776</f>
        <v>2462</v>
      </c>
      <c r="AA776" s="94">
        <f t="shared" ref="AA776:AA777" si="51">+Z776</f>
        <v>2462</v>
      </c>
      <c r="AB776" s="30"/>
      <c r="AC776" s="28"/>
      <c r="AD776" s="31"/>
      <c r="AE776" s="31" t="s">
        <v>75</v>
      </c>
      <c r="AF776" s="634"/>
      <c r="AG776" s="2"/>
    </row>
    <row r="777" spans="1:33" ht="33.75" customHeight="1">
      <c r="A777" s="662"/>
      <c r="B777" s="665"/>
      <c r="C777" s="743"/>
      <c r="D777" s="744"/>
      <c r="E777" s="744"/>
      <c r="F777" s="744"/>
      <c r="G777" s="744"/>
      <c r="H777" s="744"/>
      <c r="I777" s="744"/>
      <c r="J777" s="744"/>
      <c r="K777" s="744"/>
      <c r="L777" s="744"/>
      <c r="M777" s="631"/>
      <c r="N777" s="631"/>
      <c r="O777" s="744"/>
      <c r="P777" s="744"/>
      <c r="Q777" s="802"/>
      <c r="R777" s="37"/>
      <c r="S777" s="851" t="s">
        <v>1084</v>
      </c>
      <c r="T777" s="150"/>
      <c r="U777" s="150"/>
      <c r="V777" s="150"/>
      <c r="W777" s="243">
        <v>1</v>
      </c>
      <c r="X777" s="103" t="s">
        <v>74</v>
      </c>
      <c r="Y777" s="106">
        <v>822.34</v>
      </c>
      <c r="Z777" s="94">
        <f t="shared" si="50"/>
        <v>822.34</v>
      </c>
      <c r="AA777" s="94">
        <f t="shared" si="51"/>
        <v>822.34</v>
      </c>
      <c r="AB777" s="65"/>
      <c r="AC777" s="63"/>
      <c r="AD777" s="66"/>
      <c r="AE777" s="66" t="s">
        <v>75</v>
      </c>
      <c r="AF777" s="634"/>
      <c r="AG777" s="2"/>
    </row>
    <row r="778" spans="1:33" ht="30" customHeight="1">
      <c r="A778" s="662"/>
      <c r="B778" s="665"/>
      <c r="C778" s="743"/>
      <c r="D778" s="744"/>
      <c r="E778" s="744"/>
      <c r="F778" s="744"/>
      <c r="G778" s="744"/>
      <c r="H778" s="744"/>
      <c r="I778" s="744"/>
      <c r="J778" s="744"/>
      <c r="K778" s="744"/>
      <c r="L778" s="744"/>
      <c r="M778" s="631"/>
      <c r="N778" s="631"/>
      <c r="O778" s="744"/>
      <c r="P778" s="744"/>
      <c r="Q778" s="802"/>
      <c r="R778" s="249" t="s">
        <v>982</v>
      </c>
      <c r="S778" s="852" t="s">
        <v>983</v>
      </c>
      <c r="T778" s="250" t="s">
        <v>70</v>
      </c>
      <c r="U778" s="251" t="s">
        <v>71</v>
      </c>
      <c r="V778" s="252" t="s">
        <v>72</v>
      </c>
      <c r="W778" s="253"/>
      <c r="X778" s="254"/>
      <c r="Y778" s="94"/>
      <c r="Z778" s="255"/>
      <c r="AA778" s="255"/>
      <c r="AB778" s="256">
        <f>SUM(AA779:AA781)</f>
        <v>150</v>
      </c>
      <c r="AC778" s="63"/>
      <c r="AD778" s="66"/>
      <c r="AE778" s="66"/>
      <c r="AF778" s="634"/>
      <c r="AG778" s="2"/>
    </row>
    <row r="779" spans="1:33" ht="33" customHeight="1">
      <c r="A779" s="662"/>
      <c r="B779" s="665"/>
      <c r="C779" s="743"/>
      <c r="D779" s="744"/>
      <c r="E779" s="744"/>
      <c r="F779" s="744"/>
      <c r="G779" s="744"/>
      <c r="H779" s="744"/>
      <c r="I779" s="744"/>
      <c r="J779" s="744"/>
      <c r="K779" s="744"/>
      <c r="L779" s="744"/>
      <c r="M779" s="631"/>
      <c r="N779" s="631"/>
      <c r="O779" s="744"/>
      <c r="P779" s="744"/>
      <c r="Q779" s="802"/>
      <c r="R779" s="257"/>
      <c r="S779" s="838" t="s">
        <v>1085</v>
      </c>
      <c r="T779" s="258"/>
      <c r="U779" s="258"/>
      <c r="V779" s="258"/>
      <c r="W779" s="259">
        <v>1</v>
      </c>
      <c r="X779" s="260" t="s">
        <v>74</v>
      </c>
      <c r="Y779" s="261">
        <v>150</v>
      </c>
      <c r="Z779" s="29">
        <f>+W779*Y779</f>
        <v>150</v>
      </c>
      <c r="AA779" s="78">
        <f>Z779</f>
        <v>150</v>
      </c>
      <c r="AB779" s="258"/>
      <c r="AC779" s="260"/>
      <c r="AD779" s="258"/>
      <c r="AE779" s="260" t="s">
        <v>75</v>
      </c>
      <c r="AF779" s="634"/>
      <c r="AG779" s="2"/>
    </row>
    <row r="780" spans="1:33" ht="18" customHeight="1">
      <c r="A780" s="662"/>
      <c r="B780" s="665"/>
      <c r="C780" s="743"/>
      <c r="D780" s="744"/>
      <c r="E780" s="744"/>
      <c r="F780" s="744"/>
      <c r="G780" s="744"/>
      <c r="H780" s="744"/>
      <c r="I780" s="744"/>
      <c r="J780" s="744"/>
      <c r="K780" s="744"/>
      <c r="L780" s="744"/>
      <c r="M780" s="631"/>
      <c r="N780" s="631"/>
      <c r="O780" s="744"/>
      <c r="P780" s="744"/>
      <c r="Q780" s="802"/>
      <c r="R780" s="257"/>
      <c r="S780" s="838"/>
      <c r="T780" s="258"/>
      <c r="U780" s="258"/>
      <c r="V780" s="258"/>
      <c r="W780" s="262"/>
      <c r="X780" s="260"/>
      <c r="Y780" s="263"/>
      <c r="Z780" s="29"/>
      <c r="AA780" s="29"/>
      <c r="AB780" s="258"/>
      <c r="AC780" s="258"/>
      <c r="AD780" s="258"/>
      <c r="AE780" s="260"/>
      <c r="AF780" s="634"/>
      <c r="AG780" s="2"/>
    </row>
    <row r="781" spans="1:33" ht="18" customHeight="1">
      <c r="A781" s="662"/>
      <c r="B781" s="665"/>
      <c r="C781" s="743"/>
      <c r="D781" s="744"/>
      <c r="E781" s="744"/>
      <c r="F781" s="744"/>
      <c r="G781" s="744"/>
      <c r="H781" s="744"/>
      <c r="I781" s="744"/>
      <c r="J781" s="744"/>
      <c r="K781" s="744"/>
      <c r="L781" s="744"/>
      <c r="M781" s="631"/>
      <c r="N781" s="631"/>
      <c r="O781" s="744"/>
      <c r="P781" s="744"/>
      <c r="Q781" s="802"/>
      <c r="R781" s="264"/>
      <c r="S781" s="853"/>
      <c r="T781" s="265"/>
      <c r="U781" s="265"/>
      <c r="V781" s="265"/>
      <c r="W781" s="266"/>
      <c r="X781" s="267"/>
      <c r="Y781" s="263"/>
      <c r="Z781" s="263"/>
      <c r="AA781" s="268"/>
      <c r="AB781" s="263"/>
      <c r="AC781" s="267"/>
      <c r="AD781" s="269"/>
      <c r="AE781" s="121"/>
      <c r="AF781" s="634"/>
      <c r="AG781" s="2"/>
    </row>
    <row r="782" spans="1:33" ht="34.5" customHeight="1">
      <c r="A782" s="662"/>
      <c r="B782" s="665"/>
      <c r="C782" s="743"/>
      <c r="D782" s="744"/>
      <c r="E782" s="744"/>
      <c r="F782" s="744"/>
      <c r="G782" s="744"/>
      <c r="H782" s="744"/>
      <c r="I782" s="744"/>
      <c r="J782" s="744"/>
      <c r="K782" s="744"/>
      <c r="L782" s="744"/>
      <c r="M782" s="631"/>
      <c r="N782" s="631"/>
      <c r="O782" s="744"/>
      <c r="P782" s="744"/>
      <c r="Q782" s="802"/>
      <c r="R782" s="270" t="s">
        <v>1086</v>
      </c>
      <c r="S782" s="854" t="s">
        <v>983</v>
      </c>
      <c r="T782" s="272" t="s">
        <v>70</v>
      </c>
      <c r="U782" s="172" t="s">
        <v>71</v>
      </c>
      <c r="V782" s="164" t="s">
        <v>72</v>
      </c>
      <c r="W782" s="195"/>
      <c r="X782" s="273"/>
      <c r="Y782" s="274"/>
      <c r="Z782" s="275"/>
      <c r="AA782" s="64"/>
      <c r="AB782" s="65">
        <f>SUM(AA783:AA785)</f>
        <v>884.4</v>
      </c>
      <c r="AC782" s="63"/>
      <c r="AD782" s="66"/>
      <c r="AE782" s="66"/>
      <c r="AF782" s="634"/>
      <c r="AG782" s="2"/>
    </row>
    <row r="783" spans="1:33" ht="18" customHeight="1">
      <c r="A783" s="662"/>
      <c r="B783" s="665"/>
      <c r="C783" s="743"/>
      <c r="D783" s="744"/>
      <c r="E783" s="744"/>
      <c r="F783" s="744"/>
      <c r="G783" s="744"/>
      <c r="H783" s="744"/>
      <c r="I783" s="744"/>
      <c r="J783" s="744"/>
      <c r="K783" s="744"/>
      <c r="L783" s="744"/>
      <c r="M783" s="631"/>
      <c r="N783" s="631"/>
      <c r="O783" s="744"/>
      <c r="P783" s="744"/>
      <c r="Q783" s="802"/>
      <c r="R783" s="264"/>
      <c r="S783" s="855" t="s">
        <v>1087</v>
      </c>
      <c r="T783" s="150"/>
      <c r="U783" s="150"/>
      <c r="V783" s="150"/>
      <c r="W783" s="276"/>
      <c r="X783" s="277"/>
      <c r="Y783" s="278"/>
      <c r="Z783" s="278"/>
      <c r="AA783" s="278">
        <v>884.4</v>
      </c>
      <c r="AB783" s="65"/>
      <c r="AC783" s="63"/>
      <c r="AD783" s="66"/>
      <c r="AE783" s="66" t="s">
        <v>75</v>
      </c>
      <c r="AF783" s="634"/>
      <c r="AG783" s="2"/>
    </row>
    <row r="784" spans="1:33" ht="18" customHeight="1">
      <c r="A784" s="662"/>
      <c r="B784" s="665"/>
      <c r="C784" s="743"/>
      <c r="D784" s="744"/>
      <c r="E784" s="744"/>
      <c r="F784" s="744"/>
      <c r="G784" s="744"/>
      <c r="H784" s="744"/>
      <c r="I784" s="744"/>
      <c r="J784" s="744"/>
      <c r="K784" s="744"/>
      <c r="L784" s="744"/>
      <c r="M784" s="631"/>
      <c r="N784" s="631"/>
      <c r="O784" s="744"/>
      <c r="P784" s="744"/>
      <c r="Q784" s="802"/>
      <c r="R784" s="264"/>
      <c r="S784" s="855" t="s">
        <v>1088</v>
      </c>
      <c r="T784" s="150"/>
      <c r="U784" s="150"/>
      <c r="V784" s="150"/>
      <c r="W784" s="276"/>
      <c r="X784" s="277"/>
      <c r="Y784" s="278"/>
      <c r="Z784" s="278"/>
      <c r="AA784" s="278"/>
      <c r="AB784" s="65"/>
      <c r="AC784" s="63"/>
      <c r="AD784" s="66"/>
      <c r="AE784" s="66" t="s">
        <v>75</v>
      </c>
      <c r="AF784" s="634"/>
      <c r="AG784" s="2"/>
    </row>
    <row r="785" spans="1:33" ht="18" customHeight="1">
      <c r="A785" s="662"/>
      <c r="B785" s="665"/>
      <c r="C785" s="745"/>
      <c r="D785" s="746"/>
      <c r="E785" s="746"/>
      <c r="F785" s="746"/>
      <c r="G785" s="746"/>
      <c r="H785" s="746"/>
      <c r="I785" s="746"/>
      <c r="J785" s="746"/>
      <c r="K785" s="746"/>
      <c r="L785" s="746"/>
      <c r="M785" s="632"/>
      <c r="N785" s="632"/>
      <c r="O785" s="746"/>
      <c r="P785" s="746"/>
      <c r="Q785" s="803"/>
      <c r="R785" s="206"/>
      <c r="S785" s="856" t="s">
        <v>1089</v>
      </c>
      <c r="T785" s="280"/>
      <c r="U785" s="280"/>
      <c r="V785" s="280"/>
      <c r="W785" s="281"/>
      <c r="X785" s="282"/>
      <c r="Y785" s="283"/>
      <c r="Z785" s="284"/>
      <c r="AA785" s="284"/>
      <c r="AB785" s="43"/>
      <c r="AC785" s="41"/>
      <c r="AD785" s="44"/>
      <c r="AE785" s="44" t="s">
        <v>75</v>
      </c>
      <c r="AF785" s="635"/>
      <c r="AG785" s="2"/>
    </row>
    <row r="786" spans="1:33" ht="36" customHeight="1">
      <c r="A786" s="662"/>
      <c r="B786" s="665"/>
      <c r="C786" s="773" t="s">
        <v>46</v>
      </c>
      <c r="D786" s="750" t="s">
        <v>47</v>
      </c>
      <c r="E786" s="750" t="s">
        <v>48</v>
      </c>
      <c r="F786" s="750" t="s">
        <v>471</v>
      </c>
      <c r="G786" s="768" t="s">
        <v>50</v>
      </c>
      <c r="H786" s="750" t="s">
        <v>51</v>
      </c>
      <c r="I786" s="750" t="s">
        <v>61</v>
      </c>
      <c r="J786" s="752" t="s">
        <v>1090</v>
      </c>
      <c r="K786" s="750" t="s">
        <v>1091</v>
      </c>
      <c r="L786" s="750" t="s">
        <v>1092</v>
      </c>
      <c r="M786" s="698">
        <v>1</v>
      </c>
      <c r="N786" s="698">
        <v>2</v>
      </c>
      <c r="O786" s="750" t="s">
        <v>1093</v>
      </c>
      <c r="P786" s="750" t="s">
        <v>1094</v>
      </c>
      <c r="Q786" s="805" t="s">
        <v>1095</v>
      </c>
      <c r="R786" s="70" t="s">
        <v>1096</v>
      </c>
      <c r="S786" s="825" t="s">
        <v>1097</v>
      </c>
      <c r="T786" s="200" t="s">
        <v>70</v>
      </c>
      <c r="U786" s="126" t="s">
        <v>71</v>
      </c>
      <c r="V786" s="127" t="s">
        <v>72</v>
      </c>
      <c r="W786" s="27"/>
      <c r="X786" s="28"/>
      <c r="Y786" s="29"/>
      <c r="Z786" s="29"/>
      <c r="AA786" s="29"/>
      <c r="AB786" s="30">
        <f>AA787</f>
        <v>33.6</v>
      </c>
      <c r="AC786" s="28"/>
      <c r="AD786" s="28"/>
      <c r="AE786" s="31"/>
      <c r="AF786" s="636"/>
      <c r="AG786" s="2"/>
    </row>
    <row r="787" spans="1:33" ht="36" customHeight="1">
      <c r="A787" s="663"/>
      <c r="B787" s="666"/>
      <c r="C787" s="743"/>
      <c r="D787" s="744"/>
      <c r="E787" s="744"/>
      <c r="F787" s="744"/>
      <c r="G787" s="744"/>
      <c r="H787" s="744"/>
      <c r="I787" s="744"/>
      <c r="J787" s="754"/>
      <c r="K787" s="744"/>
      <c r="L787" s="744"/>
      <c r="M787" s="631"/>
      <c r="N787" s="631"/>
      <c r="O787" s="744"/>
      <c r="P787" s="744"/>
      <c r="Q787" s="802"/>
      <c r="R787" s="69"/>
      <c r="S787" s="824" t="s">
        <v>1098</v>
      </c>
      <c r="T787" s="61"/>
      <c r="U787" s="26"/>
      <c r="V787" s="26"/>
      <c r="W787" s="62">
        <v>1</v>
      </c>
      <c r="X787" s="63" t="s">
        <v>74</v>
      </c>
      <c r="Y787" s="64">
        <v>30</v>
      </c>
      <c r="Z787" s="29">
        <f>W787*Y787</f>
        <v>30</v>
      </c>
      <c r="AA787" s="29">
        <f>Z787*1.12</f>
        <v>33.6</v>
      </c>
      <c r="AB787" s="65"/>
      <c r="AC787" s="63"/>
      <c r="AD787" s="63"/>
      <c r="AE787" s="66" t="s">
        <v>75</v>
      </c>
      <c r="AF787" s="634"/>
      <c r="AG787" s="2"/>
    </row>
    <row r="788" spans="1:33" ht="36" customHeight="1">
      <c r="A788" s="661" t="s">
        <v>872</v>
      </c>
      <c r="B788" s="664" t="s">
        <v>1072</v>
      </c>
      <c r="C788" s="743"/>
      <c r="D788" s="744"/>
      <c r="E788" s="744"/>
      <c r="F788" s="744"/>
      <c r="G788" s="744"/>
      <c r="H788" s="744"/>
      <c r="I788" s="744"/>
      <c r="J788" s="754"/>
      <c r="K788" s="744"/>
      <c r="L788" s="744"/>
      <c r="M788" s="631"/>
      <c r="N788" s="631"/>
      <c r="O788" s="744"/>
      <c r="P788" s="744"/>
      <c r="Q788" s="802"/>
      <c r="R788" s="70"/>
      <c r="S788" s="825"/>
      <c r="T788" s="26"/>
      <c r="U788" s="72"/>
      <c r="V788" s="71"/>
      <c r="W788" s="27"/>
      <c r="X788" s="28"/>
      <c r="Y788" s="29"/>
      <c r="Z788" s="29"/>
      <c r="AA788" s="29"/>
      <c r="AB788" s="30"/>
      <c r="AC788" s="28"/>
      <c r="AD788" s="28"/>
      <c r="AE788" s="31"/>
      <c r="AF788" s="634"/>
      <c r="AG788" s="2"/>
    </row>
    <row r="789" spans="1:33" ht="36" customHeight="1">
      <c r="A789" s="662"/>
      <c r="B789" s="665"/>
      <c r="C789" s="743"/>
      <c r="D789" s="744"/>
      <c r="E789" s="744"/>
      <c r="F789" s="744"/>
      <c r="G789" s="744"/>
      <c r="H789" s="744"/>
      <c r="I789" s="744"/>
      <c r="J789" s="754"/>
      <c r="K789" s="744"/>
      <c r="L789" s="744"/>
      <c r="M789" s="631"/>
      <c r="N789" s="631"/>
      <c r="O789" s="744"/>
      <c r="P789" s="744"/>
      <c r="Q789" s="802"/>
      <c r="R789" s="69"/>
      <c r="S789" s="824"/>
      <c r="T789" s="61"/>
      <c r="U789" s="61"/>
      <c r="V789" s="61"/>
      <c r="W789" s="62"/>
      <c r="X789" s="63"/>
      <c r="Y789" s="64"/>
      <c r="Z789" s="29"/>
      <c r="AA789" s="29"/>
      <c r="AB789" s="65"/>
      <c r="AC789" s="63"/>
      <c r="AD789" s="63"/>
      <c r="AE789" s="66"/>
      <c r="AF789" s="634"/>
      <c r="AG789" s="2"/>
    </row>
    <row r="790" spans="1:33" ht="36" customHeight="1">
      <c r="A790" s="662"/>
      <c r="B790" s="665"/>
      <c r="C790" s="745"/>
      <c r="D790" s="746"/>
      <c r="E790" s="746"/>
      <c r="F790" s="746"/>
      <c r="G790" s="746"/>
      <c r="H790" s="746"/>
      <c r="I790" s="746"/>
      <c r="J790" s="756"/>
      <c r="K790" s="746"/>
      <c r="L790" s="746"/>
      <c r="M790" s="632"/>
      <c r="N790" s="632"/>
      <c r="O790" s="746"/>
      <c r="P790" s="746"/>
      <c r="Q790" s="803"/>
      <c r="R790" s="38"/>
      <c r="S790" s="820"/>
      <c r="T790" s="39"/>
      <c r="U790" s="39"/>
      <c r="V790" s="39"/>
      <c r="W790" s="40"/>
      <c r="X790" s="41"/>
      <c r="Y790" s="42"/>
      <c r="Z790" s="42"/>
      <c r="AA790" s="42"/>
      <c r="AB790" s="43"/>
      <c r="AC790" s="41"/>
      <c r="AD790" s="41"/>
      <c r="AE790" s="44"/>
      <c r="AF790" s="635"/>
      <c r="AG790" s="2"/>
    </row>
    <row r="791" spans="1:33" ht="54.75" customHeight="1">
      <c r="A791" s="662"/>
      <c r="B791" s="665"/>
      <c r="C791" s="747" t="s">
        <v>46</v>
      </c>
      <c r="D791" s="748" t="s">
        <v>47</v>
      </c>
      <c r="E791" s="748" t="s">
        <v>48</v>
      </c>
      <c r="F791" s="748" t="s">
        <v>471</v>
      </c>
      <c r="G791" s="749" t="s">
        <v>50</v>
      </c>
      <c r="H791" s="748" t="s">
        <v>51</v>
      </c>
      <c r="I791" s="748" t="s">
        <v>61</v>
      </c>
      <c r="J791" s="774" t="s">
        <v>1099</v>
      </c>
      <c r="K791" s="748" t="s">
        <v>1100</v>
      </c>
      <c r="L791" s="748" t="s">
        <v>1101</v>
      </c>
      <c r="M791" s="638">
        <v>2</v>
      </c>
      <c r="N791" s="638">
        <v>2</v>
      </c>
      <c r="O791" s="748" t="s">
        <v>1102</v>
      </c>
      <c r="P791" s="748" t="s">
        <v>1103</v>
      </c>
      <c r="Q791" s="804" t="s">
        <v>1095</v>
      </c>
      <c r="R791" s="285"/>
      <c r="S791" s="857"/>
      <c r="T791" s="286"/>
      <c r="U791" s="287"/>
      <c r="V791" s="286"/>
      <c r="W791" s="288"/>
      <c r="X791" s="288"/>
      <c r="Y791" s="289"/>
      <c r="Z791" s="289"/>
      <c r="AA791" s="289"/>
      <c r="AB791" s="290"/>
      <c r="AC791" s="288"/>
      <c r="AD791" s="288"/>
      <c r="AE791" s="288"/>
      <c r="AF791" s="679"/>
      <c r="AG791" s="2"/>
    </row>
    <row r="792" spans="1:33" ht="18" customHeight="1">
      <c r="A792" s="662"/>
      <c r="B792" s="665"/>
      <c r="C792" s="743"/>
      <c r="D792" s="744"/>
      <c r="E792" s="744"/>
      <c r="F792" s="744"/>
      <c r="G792" s="744"/>
      <c r="H792" s="744"/>
      <c r="I792" s="744"/>
      <c r="J792" s="754"/>
      <c r="K792" s="744"/>
      <c r="L792" s="744"/>
      <c r="M792" s="631"/>
      <c r="N792" s="631"/>
      <c r="O792" s="744"/>
      <c r="P792" s="744"/>
      <c r="Q792" s="802"/>
      <c r="R792" s="291"/>
      <c r="S792" s="858"/>
      <c r="T792" s="292"/>
      <c r="U792" s="292"/>
      <c r="V792" s="292"/>
      <c r="W792" s="293"/>
      <c r="X792" s="294"/>
      <c r="Y792" s="295"/>
      <c r="Z792" s="295"/>
      <c r="AA792" s="295"/>
      <c r="AB792" s="296"/>
      <c r="AC792" s="294"/>
      <c r="AD792" s="292"/>
      <c r="AE792" s="294" t="s">
        <v>75</v>
      </c>
      <c r="AF792" s="677"/>
      <c r="AG792" s="2"/>
    </row>
    <row r="793" spans="1:33" ht="43.5" customHeight="1">
      <c r="A793" s="662"/>
      <c r="B793" s="665"/>
      <c r="C793" s="743"/>
      <c r="D793" s="744"/>
      <c r="E793" s="744"/>
      <c r="F793" s="744"/>
      <c r="G793" s="744"/>
      <c r="H793" s="744"/>
      <c r="I793" s="744"/>
      <c r="J793" s="754"/>
      <c r="K793" s="744"/>
      <c r="L793" s="744"/>
      <c r="M793" s="631"/>
      <c r="N793" s="631"/>
      <c r="O793" s="744"/>
      <c r="P793" s="744"/>
      <c r="Q793" s="802"/>
      <c r="R793" s="270"/>
      <c r="S793" s="854"/>
      <c r="T793" s="297"/>
      <c r="U793" s="298"/>
      <c r="V793" s="297"/>
      <c r="W793" s="173"/>
      <c r="X793" s="120"/>
      <c r="Y793" s="174"/>
      <c r="Z793" s="36"/>
      <c r="AA793" s="36"/>
      <c r="AB793" s="175"/>
      <c r="AC793" s="120"/>
      <c r="AD793" s="121"/>
      <c r="AE793" s="121"/>
      <c r="AF793" s="677"/>
      <c r="AG793" s="2"/>
    </row>
    <row r="794" spans="1:33" ht="18" customHeight="1">
      <c r="A794" s="662"/>
      <c r="B794" s="665"/>
      <c r="C794" s="743"/>
      <c r="D794" s="744"/>
      <c r="E794" s="744"/>
      <c r="F794" s="744"/>
      <c r="G794" s="744"/>
      <c r="H794" s="744"/>
      <c r="I794" s="744"/>
      <c r="J794" s="754"/>
      <c r="K794" s="744"/>
      <c r="L794" s="744"/>
      <c r="M794" s="631"/>
      <c r="N794" s="631"/>
      <c r="O794" s="744"/>
      <c r="P794" s="744"/>
      <c r="Q794" s="802"/>
      <c r="R794" s="69"/>
      <c r="S794" s="859"/>
      <c r="T794" s="155"/>
      <c r="U794" s="155"/>
      <c r="V794" s="155"/>
      <c r="W794" s="299"/>
      <c r="X794" s="28"/>
      <c r="Y794" s="64"/>
      <c r="Z794" s="29"/>
      <c r="AA794" s="29"/>
      <c r="AB794" s="65"/>
      <c r="AC794" s="63"/>
      <c r="AD794" s="66"/>
      <c r="AE794" s="66"/>
      <c r="AF794" s="677"/>
      <c r="AG794" s="2"/>
    </row>
    <row r="795" spans="1:33" ht="18" customHeight="1">
      <c r="A795" s="662"/>
      <c r="B795" s="665"/>
      <c r="C795" s="743"/>
      <c r="D795" s="744"/>
      <c r="E795" s="744"/>
      <c r="F795" s="744"/>
      <c r="G795" s="744"/>
      <c r="H795" s="744"/>
      <c r="I795" s="744"/>
      <c r="J795" s="754"/>
      <c r="K795" s="744"/>
      <c r="L795" s="744"/>
      <c r="M795" s="631"/>
      <c r="N795" s="631"/>
      <c r="O795" s="744"/>
      <c r="P795" s="744"/>
      <c r="Q795" s="802"/>
      <c r="R795" s="87" t="s">
        <v>961</v>
      </c>
      <c r="S795" s="860" t="s">
        <v>217</v>
      </c>
      <c r="T795" s="301" t="s">
        <v>70</v>
      </c>
      <c r="U795" s="241" t="s">
        <v>71</v>
      </c>
      <c r="V795" s="242" t="s">
        <v>198</v>
      </c>
      <c r="W795" s="151"/>
      <c r="X795" s="92"/>
      <c r="Y795" s="93"/>
      <c r="Z795" s="94"/>
      <c r="AA795" s="94"/>
      <c r="AB795" s="95">
        <f>+AA796</f>
        <v>6450</v>
      </c>
      <c r="AC795" s="63"/>
      <c r="AD795" s="66"/>
      <c r="AE795" s="66"/>
      <c r="AF795" s="677"/>
      <c r="AG795" s="2"/>
    </row>
    <row r="796" spans="1:33" ht="18" customHeight="1">
      <c r="A796" s="662"/>
      <c r="B796" s="665"/>
      <c r="C796" s="743"/>
      <c r="D796" s="744"/>
      <c r="E796" s="744"/>
      <c r="F796" s="744"/>
      <c r="G796" s="744"/>
      <c r="H796" s="744"/>
      <c r="I796" s="744"/>
      <c r="J796" s="754"/>
      <c r="K796" s="744"/>
      <c r="L796" s="744"/>
      <c r="M796" s="631"/>
      <c r="N796" s="631"/>
      <c r="O796" s="744"/>
      <c r="P796" s="744"/>
      <c r="Q796" s="802"/>
      <c r="R796" s="69"/>
      <c r="S796" s="859" t="s">
        <v>1104</v>
      </c>
      <c r="T796" s="155"/>
      <c r="U796" s="155"/>
      <c r="V796" s="155"/>
      <c r="W796" s="299">
        <v>1</v>
      </c>
      <c r="X796" s="28" t="s">
        <v>74</v>
      </c>
      <c r="Y796" s="64">
        <v>6450</v>
      </c>
      <c r="Z796" s="29">
        <f>+W796*Y796</f>
        <v>6450</v>
      </c>
      <c r="AA796" s="29">
        <f>+Z796</f>
        <v>6450</v>
      </c>
      <c r="AB796" s="65"/>
      <c r="AC796" s="63" t="s">
        <v>75</v>
      </c>
      <c r="AD796" s="66"/>
      <c r="AE796" s="66"/>
      <c r="AF796" s="677"/>
      <c r="AG796" s="2"/>
    </row>
    <row r="797" spans="1:33" ht="27.75" customHeight="1">
      <c r="A797" s="662"/>
      <c r="B797" s="665"/>
      <c r="C797" s="743"/>
      <c r="D797" s="744"/>
      <c r="E797" s="744"/>
      <c r="F797" s="744"/>
      <c r="G797" s="744"/>
      <c r="H797" s="744"/>
      <c r="I797" s="744"/>
      <c r="J797" s="754"/>
      <c r="K797" s="744"/>
      <c r="L797" s="744"/>
      <c r="M797" s="631"/>
      <c r="N797" s="631"/>
      <c r="O797" s="744"/>
      <c r="P797" s="744"/>
      <c r="Q797" s="802"/>
      <c r="R797" s="87" t="s">
        <v>1105</v>
      </c>
      <c r="S797" s="860" t="s">
        <v>1106</v>
      </c>
      <c r="T797" s="301" t="s">
        <v>70</v>
      </c>
      <c r="U797" s="241" t="s">
        <v>71</v>
      </c>
      <c r="V797" s="242" t="s">
        <v>72</v>
      </c>
      <c r="W797" s="151"/>
      <c r="X797" s="92"/>
      <c r="Y797" s="93"/>
      <c r="Z797" s="94"/>
      <c r="AA797" s="94"/>
      <c r="AB797" s="95">
        <f>+SUM(AA798:AA800)</f>
        <v>284</v>
      </c>
      <c r="AC797" s="63"/>
      <c r="AD797" s="66"/>
      <c r="AE797" s="66"/>
      <c r="AF797" s="677"/>
      <c r="AG797" s="2"/>
    </row>
    <row r="798" spans="1:33" ht="46.5" customHeight="1">
      <c r="A798" s="662"/>
      <c r="B798" s="665"/>
      <c r="C798" s="743"/>
      <c r="D798" s="744"/>
      <c r="E798" s="744"/>
      <c r="F798" s="744"/>
      <c r="G798" s="744"/>
      <c r="H798" s="744"/>
      <c r="I798" s="744"/>
      <c r="J798" s="754"/>
      <c r="K798" s="744"/>
      <c r="L798" s="744"/>
      <c r="M798" s="631"/>
      <c r="N798" s="631"/>
      <c r="O798" s="744"/>
      <c r="P798" s="744"/>
      <c r="Q798" s="802"/>
      <c r="R798" s="69"/>
      <c r="S798" s="859" t="s">
        <v>1107</v>
      </c>
      <c r="T798" s="155"/>
      <c r="U798" s="155"/>
      <c r="V798" s="155"/>
      <c r="W798" s="299"/>
      <c r="X798" s="28"/>
      <c r="Y798" s="64"/>
      <c r="Z798" s="29"/>
      <c r="AA798" s="29">
        <v>284</v>
      </c>
      <c r="AB798" s="65"/>
      <c r="AC798" s="63"/>
      <c r="AD798" s="66" t="s">
        <v>75</v>
      </c>
      <c r="AE798" s="66"/>
      <c r="AF798" s="677"/>
      <c r="AG798" s="2"/>
    </row>
    <row r="799" spans="1:33" ht="18" customHeight="1">
      <c r="A799" s="662"/>
      <c r="B799" s="665"/>
      <c r="C799" s="743"/>
      <c r="D799" s="744"/>
      <c r="E799" s="744"/>
      <c r="F799" s="744"/>
      <c r="G799" s="744"/>
      <c r="H799" s="744"/>
      <c r="I799" s="744"/>
      <c r="J799" s="754"/>
      <c r="K799" s="744"/>
      <c r="L799" s="744"/>
      <c r="M799" s="631"/>
      <c r="N799" s="631"/>
      <c r="O799" s="744"/>
      <c r="P799" s="744"/>
      <c r="Q799" s="802"/>
      <c r="R799" s="69"/>
      <c r="S799" s="824"/>
      <c r="T799" s="45"/>
      <c r="U799" s="45"/>
      <c r="V799" s="45"/>
      <c r="W799" s="62"/>
      <c r="X799" s="28"/>
      <c r="Y799" s="64"/>
      <c r="Z799" s="29"/>
      <c r="AA799" s="29"/>
      <c r="AB799" s="65"/>
      <c r="AC799" s="63"/>
      <c r="AD799" s="66"/>
      <c r="AE799" s="66"/>
      <c r="AF799" s="677"/>
      <c r="AG799" s="2"/>
    </row>
    <row r="800" spans="1:33" ht="18" customHeight="1">
      <c r="A800" s="662"/>
      <c r="B800" s="665"/>
      <c r="C800" s="743"/>
      <c r="D800" s="744"/>
      <c r="E800" s="744"/>
      <c r="F800" s="744"/>
      <c r="G800" s="744"/>
      <c r="H800" s="744"/>
      <c r="I800" s="744"/>
      <c r="J800" s="754"/>
      <c r="K800" s="744"/>
      <c r="L800" s="744"/>
      <c r="M800" s="631"/>
      <c r="N800" s="631"/>
      <c r="O800" s="744"/>
      <c r="P800" s="744"/>
      <c r="Q800" s="802"/>
      <c r="R800" s="38"/>
      <c r="S800" s="820"/>
      <c r="T800" s="39"/>
      <c r="U800" s="39"/>
      <c r="V800" s="39"/>
      <c r="W800" s="40"/>
      <c r="X800" s="41"/>
      <c r="Y800" s="42"/>
      <c r="Z800" s="42"/>
      <c r="AA800" s="42"/>
      <c r="AB800" s="65"/>
      <c r="AC800" s="63"/>
      <c r="AD800" s="66"/>
      <c r="AE800" s="66"/>
      <c r="AF800" s="677"/>
      <c r="AG800" s="2"/>
    </row>
    <row r="801" spans="1:33" ht="25.5" customHeight="1">
      <c r="A801" s="662"/>
      <c r="B801" s="665"/>
      <c r="C801" s="747" t="s">
        <v>46</v>
      </c>
      <c r="D801" s="748" t="s">
        <v>47</v>
      </c>
      <c r="E801" s="748" t="s">
        <v>48</v>
      </c>
      <c r="F801" s="748" t="s">
        <v>471</v>
      </c>
      <c r="G801" s="749" t="s">
        <v>50</v>
      </c>
      <c r="H801" s="748" t="s">
        <v>51</v>
      </c>
      <c r="I801" s="748" t="s">
        <v>61</v>
      </c>
      <c r="J801" s="774" t="s">
        <v>1108</v>
      </c>
      <c r="K801" s="748" t="s">
        <v>1109</v>
      </c>
      <c r="L801" s="748" t="s">
        <v>1110</v>
      </c>
      <c r="M801" s="638">
        <v>2</v>
      </c>
      <c r="N801" s="638">
        <v>1</v>
      </c>
      <c r="O801" s="748" t="s">
        <v>1111</v>
      </c>
      <c r="P801" s="748" t="s">
        <v>1112</v>
      </c>
      <c r="Q801" s="804" t="s">
        <v>1078</v>
      </c>
      <c r="R801" s="37" t="s">
        <v>279</v>
      </c>
      <c r="S801" s="821" t="s">
        <v>197</v>
      </c>
      <c r="T801" s="100" t="s">
        <v>70</v>
      </c>
      <c r="U801" s="67" t="s">
        <v>71</v>
      </c>
      <c r="V801" s="68" t="s">
        <v>72</v>
      </c>
      <c r="W801" s="68"/>
      <c r="X801" s="35"/>
      <c r="Y801" s="36"/>
      <c r="Z801" s="36"/>
      <c r="AA801" s="36"/>
      <c r="AB801" s="57">
        <f>+AA802</f>
        <v>70</v>
      </c>
      <c r="AC801" s="55"/>
      <c r="AD801" s="58"/>
      <c r="AE801" s="58"/>
      <c r="AF801" s="637"/>
      <c r="AG801" s="2"/>
    </row>
    <row r="802" spans="1:33" ht="25.5" customHeight="1">
      <c r="A802" s="662"/>
      <c r="B802" s="665"/>
      <c r="C802" s="743"/>
      <c r="D802" s="744"/>
      <c r="E802" s="744"/>
      <c r="F802" s="744"/>
      <c r="G802" s="744"/>
      <c r="H802" s="744"/>
      <c r="I802" s="744"/>
      <c r="J802" s="754"/>
      <c r="K802" s="744"/>
      <c r="L802" s="744"/>
      <c r="M802" s="631"/>
      <c r="N802" s="631"/>
      <c r="O802" s="744"/>
      <c r="P802" s="744"/>
      <c r="Q802" s="802"/>
      <c r="R802" s="25"/>
      <c r="S802" s="818" t="s">
        <v>1113</v>
      </c>
      <c r="T802" s="26"/>
      <c r="U802" s="26"/>
      <c r="V802" s="26"/>
      <c r="W802" s="27">
        <v>1</v>
      </c>
      <c r="X802" s="28" t="s">
        <v>74</v>
      </c>
      <c r="Y802" s="29">
        <v>62.5</v>
      </c>
      <c r="Z802" s="29">
        <f>+W802*Y802</f>
        <v>62.5</v>
      </c>
      <c r="AA802" s="29">
        <f>+Z802*1.12</f>
        <v>70</v>
      </c>
      <c r="AB802" s="30"/>
      <c r="AC802" s="28"/>
      <c r="AD802" s="31" t="s">
        <v>75</v>
      </c>
      <c r="AE802" s="31"/>
      <c r="AF802" s="634"/>
      <c r="AG802" s="2"/>
    </row>
    <row r="803" spans="1:33" ht="25.5" customHeight="1">
      <c r="A803" s="662"/>
      <c r="B803" s="665"/>
      <c r="C803" s="743"/>
      <c r="D803" s="744"/>
      <c r="E803" s="744"/>
      <c r="F803" s="744"/>
      <c r="G803" s="744"/>
      <c r="H803" s="744"/>
      <c r="I803" s="744"/>
      <c r="J803" s="754"/>
      <c r="K803" s="744"/>
      <c r="L803" s="744"/>
      <c r="M803" s="631"/>
      <c r="N803" s="631"/>
      <c r="O803" s="744"/>
      <c r="P803" s="744"/>
      <c r="Q803" s="802"/>
      <c r="R803" s="69"/>
      <c r="S803" s="824"/>
      <c r="T803" s="61"/>
      <c r="U803" s="61"/>
      <c r="V803" s="61"/>
      <c r="W803" s="62"/>
      <c r="X803" s="63"/>
      <c r="Y803" s="64"/>
      <c r="Z803" s="29"/>
      <c r="AA803" s="29"/>
      <c r="AB803" s="65"/>
      <c r="AC803" s="63"/>
      <c r="AD803" s="66"/>
      <c r="AE803" s="66"/>
      <c r="AF803" s="634"/>
      <c r="AG803" s="2"/>
    </row>
    <row r="804" spans="1:33" ht="25.5" customHeight="1">
      <c r="A804" s="662"/>
      <c r="B804" s="665"/>
      <c r="C804" s="743"/>
      <c r="D804" s="744"/>
      <c r="E804" s="744"/>
      <c r="F804" s="744"/>
      <c r="G804" s="744"/>
      <c r="H804" s="744"/>
      <c r="I804" s="744"/>
      <c r="J804" s="754"/>
      <c r="K804" s="744"/>
      <c r="L804" s="744"/>
      <c r="M804" s="631"/>
      <c r="N804" s="631"/>
      <c r="O804" s="744"/>
      <c r="P804" s="744"/>
      <c r="Q804" s="802"/>
      <c r="R804" s="69"/>
      <c r="S804" s="824"/>
      <c r="T804" s="61"/>
      <c r="U804" s="61"/>
      <c r="V804" s="61"/>
      <c r="W804" s="62"/>
      <c r="X804" s="63"/>
      <c r="Y804" s="64"/>
      <c r="Z804" s="29"/>
      <c r="AA804" s="29"/>
      <c r="AB804" s="65"/>
      <c r="AC804" s="63"/>
      <c r="AD804" s="66"/>
      <c r="AE804" s="66"/>
      <c r="AF804" s="634"/>
      <c r="AG804" s="2"/>
    </row>
    <row r="805" spans="1:33" ht="25.5" customHeight="1">
      <c r="A805" s="662"/>
      <c r="B805" s="665"/>
      <c r="C805" s="745"/>
      <c r="D805" s="746"/>
      <c r="E805" s="746"/>
      <c r="F805" s="746"/>
      <c r="G805" s="746"/>
      <c r="H805" s="746"/>
      <c r="I805" s="746"/>
      <c r="J805" s="756"/>
      <c r="K805" s="746"/>
      <c r="L805" s="746"/>
      <c r="M805" s="632"/>
      <c r="N805" s="632"/>
      <c r="O805" s="746"/>
      <c r="P805" s="746"/>
      <c r="Q805" s="803"/>
      <c r="R805" s="38"/>
      <c r="S805" s="820"/>
      <c r="T805" s="39"/>
      <c r="U805" s="39"/>
      <c r="V805" s="39"/>
      <c r="W805" s="40"/>
      <c r="X805" s="41"/>
      <c r="Y805" s="42"/>
      <c r="Z805" s="42"/>
      <c r="AA805" s="42"/>
      <c r="AB805" s="43"/>
      <c r="AC805" s="41"/>
      <c r="AD805" s="44"/>
      <c r="AE805" s="44"/>
      <c r="AF805" s="635"/>
      <c r="AG805" s="2"/>
    </row>
    <row r="806" spans="1:33" ht="26.25" customHeight="1">
      <c r="A806" s="662"/>
      <c r="B806" s="665"/>
      <c r="C806" s="747" t="s">
        <v>46</v>
      </c>
      <c r="D806" s="748" t="s">
        <v>47</v>
      </c>
      <c r="E806" s="748" t="s">
        <v>48</v>
      </c>
      <c r="F806" s="748" t="s">
        <v>471</v>
      </c>
      <c r="G806" s="749" t="s">
        <v>50</v>
      </c>
      <c r="H806" s="748" t="s">
        <v>51</v>
      </c>
      <c r="I806" s="748" t="s">
        <v>61</v>
      </c>
      <c r="J806" s="774" t="s">
        <v>1114</v>
      </c>
      <c r="K806" s="748" t="s">
        <v>1115</v>
      </c>
      <c r="L806" s="748" t="s">
        <v>1116</v>
      </c>
      <c r="M806" s="638">
        <v>1</v>
      </c>
      <c r="N806" s="638">
        <v>1</v>
      </c>
      <c r="O806" s="748" t="s">
        <v>1117</v>
      </c>
      <c r="P806" s="748" t="s">
        <v>1118</v>
      </c>
      <c r="Q806" s="804" t="s">
        <v>1078</v>
      </c>
      <c r="R806" s="37"/>
      <c r="S806" s="822"/>
      <c r="T806" s="53"/>
      <c r="U806" s="53"/>
      <c r="V806" s="53"/>
      <c r="W806" s="54"/>
      <c r="X806" s="55"/>
      <c r="Y806" s="56"/>
      <c r="Z806" s="36"/>
      <c r="AA806" s="36"/>
      <c r="AB806" s="57"/>
      <c r="AC806" s="55"/>
      <c r="AD806" s="58"/>
      <c r="AE806" s="58"/>
      <c r="AF806" s="637"/>
      <c r="AG806" s="2"/>
    </row>
    <row r="807" spans="1:33" ht="26.25" customHeight="1">
      <c r="A807" s="662"/>
      <c r="B807" s="665"/>
      <c r="C807" s="743"/>
      <c r="D807" s="744"/>
      <c r="E807" s="744"/>
      <c r="F807" s="744"/>
      <c r="G807" s="744"/>
      <c r="H807" s="744"/>
      <c r="I807" s="744"/>
      <c r="J807" s="754"/>
      <c r="K807" s="744"/>
      <c r="L807" s="744"/>
      <c r="M807" s="631"/>
      <c r="N807" s="631"/>
      <c r="O807" s="744"/>
      <c r="P807" s="744"/>
      <c r="Q807" s="802"/>
      <c r="R807" s="25"/>
      <c r="S807" s="818"/>
      <c r="T807" s="26"/>
      <c r="U807" s="26"/>
      <c r="V807" s="26"/>
      <c r="W807" s="27"/>
      <c r="X807" s="28"/>
      <c r="Y807" s="29"/>
      <c r="Z807" s="29"/>
      <c r="AA807" s="29"/>
      <c r="AB807" s="30"/>
      <c r="AC807" s="28"/>
      <c r="AD807" s="31"/>
      <c r="AE807" s="31"/>
      <c r="AF807" s="634"/>
      <c r="AG807" s="2"/>
    </row>
    <row r="808" spans="1:33" ht="26.25" customHeight="1">
      <c r="A808" s="662"/>
      <c r="B808" s="665"/>
      <c r="C808" s="743"/>
      <c r="D808" s="744"/>
      <c r="E808" s="744"/>
      <c r="F808" s="744"/>
      <c r="G808" s="744"/>
      <c r="H808" s="744"/>
      <c r="I808" s="744"/>
      <c r="J808" s="754"/>
      <c r="K808" s="744"/>
      <c r="L808" s="744"/>
      <c r="M808" s="631"/>
      <c r="N808" s="631"/>
      <c r="O808" s="744"/>
      <c r="P808" s="744"/>
      <c r="Q808" s="802"/>
      <c r="R808" s="25"/>
      <c r="S808" s="818"/>
      <c r="T808" s="26"/>
      <c r="U808" s="26"/>
      <c r="V808" s="26"/>
      <c r="W808" s="27"/>
      <c r="X808" s="28"/>
      <c r="Y808" s="29"/>
      <c r="Z808" s="29"/>
      <c r="AA808" s="29"/>
      <c r="AB808" s="30"/>
      <c r="AC808" s="28"/>
      <c r="AD808" s="31"/>
      <c r="AE808" s="31"/>
      <c r="AF808" s="634"/>
      <c r="AG808" s="2"/>
    </row>
    <row r="809" spans="1:33" ht="26.25" customHeight="1">
      <c r="A809" s="663"/>
      <c r="B809" s="666"/>
      <c r="C809" s="743"/>
      <c r="D809" s="744"/>
      <c r="E809" s="744"/>
      <c r="F809" s="744"/>
      <c r="G809" s="744"/>
      <c r="H809" s="744"/>
      <c r="I809" s="744"/>
      <c r="J809" s="754"/>
      <c r="K809" s="744"/>
      <c r="L809" s="744"/>
      <c r="M809" s="631"/>
      <c r="N809" s="631"/>
      <c r="O809" s="744"/>
      <c r="P809" s="744"/>
      <c r="Q809" s="802"/>
      <c r="R809" s="25"/>
      <c r="S809" s="818"/>
      <c r="T809" s="26"/>
      <c r="U809" s="26"/>
      <c r="V809" s="26"/>
      <c r="W809" s="27"/>
      <c r="X809" s="28"/>
      <c r="Y809" s="29"/>
      <c r="Z809" s="29"/>
      <c r="AA809" s="29"/>
      <c r="AB809" s="30"/>
      <c r="AC809" s="28"/>
      <c r="AD809" s="31"/>
      <c r="AE809" s="31"/>
      <c r="AF809" s="634"/>
      <c r="AG809" s="2"/>
    </row>
    <row r="810" spans="1:33" ht="26.25" customHeight="1">
      <c r="A810" s="661" t="s">
        <v>872</v>
      </c>
      <c r="B810" s="664" t="s">
        <v>1072</v>
      </c>
      <c r="C810" s="745"/>
      <c r="D810" s="746"/>
      <c r="E810" s="746"/>
      <c r="F810" s="746"/>
      <c r="G810" s="746"/>
      <c r="H810" s="746"/>
      <c r="I810" s="746"/>
      <c r="J810" s="756"/>
      <c r="K810" s="746"/>
      <c r="L810" s="746"/>
      <c r="M810" s="632"/>
      <c r="N810" s="632"/>
      <c r="O810" s="746"/>
      <c r="P810" s="746"/>
      <c r="Q810" s="803"/>
      <c r="R810" s="38"/>
      <c r="S810" s="820"/>
      <c r="T810" s="39"/>
      <c r="U810" s="39"/>
      <c r="V810" s="39"/>
      <c r="W810" s="40"/>
      <c r="X810" s="41"/>
      <c r="Y810" s="42"/>
      <c r="Z810" s="42"/>
      <c r="AA810" s="42"/>
      <c r="AB810" s="43"/>
      <c r="AC810" s="41"/>
      <c r="AD810" s="44"/>
      <c r="AE810" s="44"/>
      <c r="AF810" s="635"/>
      <c r="AG810" s="2"/>
    </row>
    <row r="811" spans="1:33" ht="24" customHeight="1">
      <c r="A811" s="662"/>
      <c r="B811" s="665"/>
      <c r="C811" s="773" t="s">
        <v>46</v>
      </c>
      <c r="D811" s="750" t="s">
        <v>47</v>
      </c>
      <c r="E811" s="750" t="s">
        <v>48</v>
      </c>
      <c r="F811" s="750" t="s">
        <v>471</v>
      </c>
      <c r="G811" s="768" t="s">
        <v>50</v>
      </c>
      <c r="H811" s="750" t="s">
        <v>51</v>
      </c>
      <c r="I811" s="750" t="s">
        <v>61</v>
      </c>
      <c r="J811" s="774" t="s">
        <v>1119</v>
      </c>
      <c r="K811" s="748" t="s">
        <v>1120</v>
      </c>
      <c r="L811" s="750" t="s">
        <v>1121</v>
      </c>
      <c r="M811" s="698">
        <v>1</v>
      </c>
      <c r="N811" s="698">
        <v>1</v>
      </c>
      <c r="O811" s="750" t="s">
        <v>1122</v>
      </c>
      <c r="P811" s="750" t="s">
        <v>1123</v>
      </c>
      <c r="Q811" s="805" t="s">
        <v>1078</v>
      </c>
      <c r="R811" s="37"/>
      <c r="S811" s="821"/>
      <c r="T811" s="46"/>
      <c r="U811" s="46"/>
      <c r="V811" s="46"/>
      <c r="W811" s="34"/>
      <c r="X811" s="35"/>
      <c r="Y811" s="36"/>
      <c r="Z811" s="36"/>
      <c r="AA811" s="36"/>
      <c r="AB811" s="50"/>
      <c r="AC811" s="35"/>
      <c r="AD811" s="60"/>
      <c r="AE811" s="60"/>
      <c r="AF811" s="636"/>
      <c r="AG811" s="2"/>
    </row>
    <row r="812" spans="1:33" ht="24" customHeight="1">
      <c r="A812" s="662"/>
      <c r="B812" s="665"/>
      <c r="C812" s="743"/>
      <c r="D812" s="744"/>
      <c r="E812" s="744"/>
      <c r="F812" s="744"/>
      <c r="G812" s="744"/>
      <c r="H812" s="744"/>
      <c r="I812" s="744"/>
      <c r="J812" s="754"/>
      <c r="K812" s="744"/>
      <c r="L812" s="744"/>
      <c r="M812" s="631"/>
      <c r="N812" s="631"/>
      <c r="O812" s="744"/>
      <c r="P812" s="744"/>
      <c r="Q812" s="802"/>
      <c r="R812" s="25"/>
      <c r="S812" s="818"/>
      <c r="T812" s="26"/>
      <c r="U812" s="26"/>
      <c r="V812" s="26"/>
      <c r="W812" s="27"/>
      <c r="X812" s="28"/>
      <c r="Y812" s="29"/>
      <c r="Z812" s="29"/>
      <c r="AA812" s="29"/>
      <c r="AB812" s="30"/>
      <c r="AC812" s="28"/>
      <c r="AD812" s="31"/>
      <c r="AE812" s="31"/>
      <c r="AF812" s="634"/>
      <c r="AG812" s="2"/>
    </row>
    <row r="813" spans="1:33" ht="24" customHeight="1">
      <c r="A813" s="662"/>
      <c r="B813" s="665"/>
      <c r="C813" s="743"/>
      <c r="D813" s="744"/>
      <c r="E813" s="744"/>
      <c r="F813" s="744"/>
      <c r="G813" s="744"/>
      <c r="H813" s="744"/>
      <c r="I813" s="744"/>
      <c r="J813" s="754"/>
      <c r="K813" s="744"/>
      <c r="L813" s="744"/>
      <c r="M813" s="631"/>
      <c r="N813" s="631"/>
      <c r="O813" s="744"/>
      <c r="P813" s="744"/>
      <c r="Q813" s="802"/>
      <c r="R813" s="32"/>
      <c r="S813" s="819"/>
      <c r="T813" s="33"/>
      <c r="U813" s="33"/>
      <c r="V813" s="33"/>
      <c r="W813" s="34"/>
      <c r="X813" s="35"/>
      <c r="Y813" s="36"/>
      <c r="Z813" s="29"/>
      <c r="AA813" s="29"/>
      <c r="AB813" s="30"/>
      <c r="AC813" s="28"/>
      <c r="AD813" s="31"/>
      <c r="AE813" s="31"/>
      <c r="AF813" s="634"/>
      <c r="AG813" s="2"/>
    </row>
    <row r="814" spans="1:33" ht="24" customHeight="1">
      <c r="A814" s="662"/>
      <c r="B814" s="665"/>
      <c r="C814" s="743"/>
      <c r="D814" s="744"/>
      <c r="E814" s="744"/>
      <c r="F814" s="744"/>
      <c r="G814" s="744"/>
      <c r="H814" s="744"/>
      <c r="I814" s="744"/>
      <c r="J814" s="754"/>
      <c r="K814" s="744"/>
      <c r="L814" s="744"/>
      <c r="M814" s="631"/>
      <c r="N814" s="631"/>
      <c r="O814" s="744"/>
      <c r="P814" s="744"/>
      <c r="Q814" s="802"/>
      <c r="R814" s="37"/>
      <c r="S814" s="819"/>
      <c r="T814" s="33"/>
      <c r="U814" s="33"/>
      <c r="V814" s="33"/>
      <c r="W814" s="34"/>
      <c r="X814" s="35"/>
      <c r="Y814" s="36"/>
      <c r="Z814" s="29"/>
      <c r="AA814" s="29"/>
      <c r="AB814" s="30"/>
      <c r="AC814" s="28"/>
      <c r="AD814" s="31"/>
      <c r="AE814" s="31"/>
      <c r="AF814" s="634"/>
      <c r="AG814" s="2"/>
    </row>
    <row r="815" spans="1:33" ht="24" customHeight="1">
      <c r="A815" s="662"/>
      <c r="B815" s="665"/>
      <c r="C815" s="745"/>
      <c r="D815" s="746"/>
      <c r="E815" s="746"/>
      <c r="F815" s="746"/>
      <c r="G815" s="746"/>
      <c r="H815" s="746"/>
      <c r="I815" s="746"/>
      <c r="J815" s="756"/>
      <c r="K815" s="746"/>
      <c r="L815" s="746"/>
      <c r="M815" s="632"/>
      <c r="N815" s="632"/>
      <c r="O815" s="746"/>
      <c r="P815" s="746"/>
      <c r="Q815" s="803"/>
      <c r="R815" s="38"/>
      <c r="S815" s="820"/>
      <c r="T815" s="39"/>
      <c r="U815" s="39"/>
      <c r="V815" s="39"/>
      <c r="W815" s="40"/>
      <c r="X815" s="41"/>
      <c r="Y815" s="42"/>
      <c r="Z815" s="42"/>
      <c r="AA815" s="42"/>
      <c r="AB815" s="43"/>
      <c r="AC815" s="41"/>
      <c r="AD815" s="44"/>
      <c r="AE815" s="44"/>
      <c r="AF815" s="635"/>
      <c r="AG815" s="2"/>
    </row>
    <row r="816" spans="1:33" ht="35.25" customHeight="1">
      <c r="A816" s="662"/>
      <c r="B816" s="665"/>
      <c r="C816" s="773" t="s">
        <v>46</v>
      </c>
      <c r="D816" s="750" t="s">
        <v>47</v>
      </c>
      <c r="E816" s="750" t="s">
        <v>48</v>
      </c>
      <c r="F816" s="750" t="s">
        <v>371</v>
      </c>
      <c r="G816" s="768" t="s">
        <v>50</v>
      </c>
      <c r="H816" s="750" t="s">
        <v>51</v>
      </c>
      <c r="I816" s="750" t="s">
        <v>61</v>
      </c>
      <c r="J816" s="774" t="s">
        <v>1124</v>
      </c>
      <c r="K816" s="748" t="s">
        <v>192</v>
      </c>
      <c r="L816" s="750" t="s">
        <v>1125</v>
      </c>
      <c r="M816" s="698">
        <v>1</v>
      </c>
      <c r="N816" s="698">
        <v>3</v>
      </c>
      <c r="O816" s="750" t="s">
        <v>1126</v>
      </c>
      <c r="P816" s="750" t="s">
        <v>1127</v>
      </c>
      <c r="Q816" s="805" t="s">
        <v>1095</v>
      </c>
      <c r="R816" s="37"/>
      <c r="S816" s="821"/>
      <c r="T816" s="46"/>
      <c r="U816" s="46"/>
      <c r="V816" s="46"/>
      <c r="W816" s="34"/>
      <c r="X816" s="35"/>
      <c r="Y816" s="36"/>
      <c r="Z816" s="36"/>
      <c r="AA816" s="36"/>
      <c r="AB816" s="50"/>
      <c r="AC816" s="35"/>
      <c r="AD816" s="35"/>
      <c r="AE816" s="35"/>
      <c r="AF816" s="636"/>
      <c r="AG816" s="2"/>
    </row>
    <row r="817" spans="1:33" ht="35.25" customHeight="1">
      <c r="A817" s="662"/>
      <c r="B817" s="665"/>
      <c r="C817" s="743"/>
      <c r="D817" s="744"/>
      <c r="E817" s="744"/>
      <c r="F817" s="744"/>
      <c r="G817" s="744"/>
      <c r="H817" s="744"/>
      <c r="I817" s="744"/>
      <c r="J817" s="754"/>
      <c r="K817" s="744"/>
      <c r="L817" s="744"/>
      <c r="M817" s="631"/>
      <c r="N817" s="631"/>
      <c r="O817" s="744"/>
      <c r="P817" s="744"/>
      <c r="Q817" s="802"/>
      <c r="R817" s="25"/>
      <c r="S817" s="818"/>
      <c r="T817" s="26"/>
      <c r="U817" s="26"/>
      <c r="V817" s="26"/>
      <c r="W817" s="27"/>
      <c r="X817" s="28"/>
      <c r="Y817" s="29"/>
      <c r="Z817" s="29"/>
      <c r="AA817" s="29"/>
      <c r="AB817" s="30"/>
      <c r="AC817" s="28"/>
      <c r="AD817" s="28"/>
      <c r="AE817" s="28"/>
      <c r="AF817" s="634"/>
      <c r="AG817" s="2"/>
    </row>
    <row r="818" spans="1:33" ht="35.25" customHeight="1">
      <c r="A818" s="662"/>
      <c r="B818" s="665"/>
      <c r="C818" s="743"/>
      <c r="D818" s="744"/>
      <c r="E818" s="744"/>
      <c r="F818" s="744"/>
      <c r="G818" s="744"/>
      <c r="H818" s="744"/>
      <c r="I818" s="744"/>
      <c r="J818" s="754"/>
      <c r="K818" s="744"/>
      <c r="L818" s="744"/>
      <c r="M818" s="631"/>
      <c r="N818" s="631"/>
      <c r="O818" s="744"/>
      <c r="P818" s="744"/>
      <c r="Q818" s="802"/>
      <c r="R818" s="25"/>
      <c r="S818" s="818"/>
      <c r="T818" s="26"/>
      <c r="U818" s="26"/>
      <c r="V818" s="26"/>
      <c r="W818" s="27"/>
      <c r="X818" s="28"/>
      <c r="Y818" s="29"/>
      <c r="Z818" s="29"/>
      <c r="AA818" s="29"/>
      <c r="AB818" s="30"/>
      <c r="AC818" s="28"/>
      <c r="AD818" s="28"/>
      <c r="AE818" s="31"/>
      <c r="AF818" s="634"/>
      <c r="AG818" s="2"/>
    </row>
    <row r="819" spans="1:33" ht="35.25" customHeight="1">
      <c r="A819" s="662"/>
      <c r="B819" s="665"/>
      <c r="C819" s="743"/>
      <c r="D819" s="744"/>
      <c r="E819" s="744"/>
      <c r="F819" s="744"/>
      <c r="G819" s="744"/>
      <c r="H819" s="744"/>
      <c r="I819" s="744"/>
      <c r="J819" s="754"/>
      <c r="K819" s="744"/>
      <c r="L819" s="744"/>
      <c r="M819" s="631"/>
      <c r="N819" s="631"/>
      <c r="O819" s="744"/>
      <c r="P819" s="744"/>
      <c r="Q819" s="802"/>
      <c r="R819" s="25"/>
      <c r="S819" s="818"/>
      <c r="T819" s="26"/>
      <c r="U819" s="26"/>
      <c r="V819" s="26"/>
      <c r="W819" s="27"/>
      <c r="X819" s="28"/>
      <c r="Y819" s="29"/>
      <c r="Z819" s="29"/>
      <c r="AA819" s="29"/>
      <c r="AB819" s="30"/>
      <c r="AC819" s="28"/>
      <c r="AD819" s="28"/>
      <c r="AE819" s="31"/>
      <c r="AF819" s="634"/>
      <c r="AG819" s="2"/>
    </row>
    <row r="820" spans="1:33" ht="35.25" customHeight="1">
      <c r="A820" s="662"/>
      <c r="B820" s="665"/>
      <c r="C820" s="745"/>
      <c r="D820" s="746"/>
      <c r="E820" s="746"/>
      <c r="F820" s="746"/>
      <c r="G820" s="746"/>
      <c r="H820" s="746"/>
      <c r="I820" s="746"/>
      <c r="J820" s="756"/>
      <c r="K820" s="746"/>
      <c r="L820" s="746"/>
      <c r="M820" s="632"/>
      <c r="N820" s="632"/>
      <c r="O820" s="746"/>
      <c r="P820" s="746"/>
      <c r="Q820" s="803"/>
      <c r="R820" s="38"/>
      <c r="S820" s="820"/>
      <c r="T820" s="39"/>
      <c r="U820" s="39"/>
      <c r="V820" s="39"/>
      <c r="W820" s="40"/>
      <c r="X820" s="41"/>
      <c r="Y820" s="42"/>
      <c r="Z820" s="42"/>
      <c r="AA820" s="42"/>
      <c r="AB820" s="43"/>
      <c r="AC820" s="41"/>
      <c r="AD820" s="41"/>
      <c r="AE820" s="44"/>
      <c r="AF820" s="635"/>
      <c r="AG820" s="2"/>
    </row>
    <row r="821" spans="1:33" ht="24" customHeight="1">
      <c r="A821" s="662"/>
      <c r="B821" s="665"/>
      <c r="C821" s="747" t="s">
        <v>46</v>
      </c>
      <c r="D821" s="748" t="s">
        <v>47</v>
      </c>
      <c r="E821" s="748" t="s">
        <v>48</v>
      </c>
      <c r="F821" s="748" t="s">
        <v>371</v>
      </c>
      <c r="G821" s="749" t="s">
        <v>50</v>
      </c>
      <c r="H821" s="748" t="s">
        <v>133</v>
      </c>
      <c r="I821" s="748" t="s">
        <v>61</v>
      </c>
      <c r="J821" s="766" t="s">
        <v>1128</v>
      </c>
      <c r="K821" s="748" t="s">
        <v>282</v>
      </c>
      <c r="L821" s="748" t="s">
        <v>1129</v>
      </c>
      <c r="M821" s="638">
        <v>1</v>
      </c>
      <c r="N821" s="638">
        <v>1</v>
      </c>
      <c r="O821" s="748" t="s">
        <v>1130</v>
      </c>
      <c r="P821" s="748" t="s">
        <v>1131</v>
      </c>
      <c r="Q821" s="804" t="s">
        <v>1095</v>
      </c>
      <c r="R821" s="59"/>
      <c r="S821" s="827"/>
      <c r="T821" s="68"/>
      <c r="U821" s="68"/>
      <c r="V821" s="68"/>
      <c r="W821" s="54"/>
      <c r="X821" s="55"/>
      <c r="Y821" s="56"/>
      <c r="Z821" s="56"/>
      <c r="AA821" s="56"/>
      <c r="AB821" s="57"/>
      <c r="AC821" s="55"/>
      <c r="AD821" s="58"/>
      <c r="AE821" s="58"/>
      <c r="AF821" s="637"/>
      <c r="AG821" s="2"/>
    </row>
    <row r="822" spans="1:33" ht="24" customHeight="1">
      <c r="A822" s="662"/>
      <c r="B822" s="665"/>
      <c r="C822" s="743"/>
      <c r="D822" s="744"/>
      <c r="E822" s="744"/>
      <c r="F822" s="744"/>
      <c r="G822" s="744"/>
      <c r="H822" s="744"/>
      <c r="I822" s="744"/>
      <c r="J822" s="761"/>
      <c r="K822" s="744"/>
      <c r="L822" s="744"/>
      <c r="M822" s="631"/>
      <c r="N822" s="631"/>
      <c r="O822" s="744"/>
      <c r="P822" s="744"/>
      <c r="Q822" s="802"/>
      <c r="R822" s="32"/>
      <c r="S822" s="818"/>
      <c r="T822" s="26"/>
      <c r="U822" s="26"/>
      <c r="V822" s="26"/>
      <c r="W822" s="27"/>
      <c r="X822" s="28"/>
      <c r="Y822" s="29"/>
      <c r="Z822" s="29"/>
      <c r="AA822" s="29"/>
      <c r="AB822" s="30"/>
      <c r="AC822" s="28"/>
      <c r="AD822" s="31"/>
      <c r="AE822" s="31"/>
      <c r="AF822" s="634"/>
      <c r="AG822" s="2"/>
    </row>
    <row r="823" spans="1:33" ht="24" customHeight="1">
      <c r="A823" s="662"/>
      <c r="B823" s="665"/>
      <c r="C823" s="743"/>
      <c r="D823" s="744"/>
      <c r="E823" s="744"/>
      <c r="F823" s="744"/>
      <c r="G823" s="744"/>
      <c r="H823" s="744"/>
      <c r="I823" s="744"/>
      <c r="J823" s="761"/>
      <c r="K823" s="744"/>
      <c r="L823" s="744"/>
      <c r="M823" s="631"/>
      <c r="N823" s="631"/>
      <c r="O823" s="744"/>
      <c r="P823" s="744"/>
      <c r="Q823" s="802"/>
      <c r="R823" s="25"/>
      <c r="S823" s="818"/>
      <c r="T823" s="26"/>
      <c r="U823" s="26"/>
      <c r="V823" s="26"/>
      <c r="W823" s="27"/>
      <c r="X823" s="28"/>
      <c r="Y823" s="29"/>
      <c r="Z823" s="29"/>
      <c r="AA823" s="29"/>
      <c r="AB823" s="30"/>
      <c r="AC823" s="28"/>
      <c r="AD823" s="31"/>
      <c r="AE823" s="31"/>
      <c r="AF823" s="634"/>
      <c r="AG823" s="2"/>
    </row>
    <row r="824" spans="1:33" ht="24" customHeight="1">
      <c r="A824" s="662"/>
      <c r="B824" s="665"/>
      <c r="C824" s="743"/>
      <c r="D824" s="744"/>
      <c r="E824" s="744"/>
      <c r="F824" s="744"/>
      <c r="G824" s="744"/>
      <c r="H824" s="744"/>
      <c r="I824" s="744"/>
      <c r="J824" s="761"/>
      <c r="K824" s="744"/>
      <c r="L824" s="744"/>
      <c r="M824" s="631"/>
      <c r="N824" s="631"/>
      <c r="O824" s="744"/>
      <c r="P824" s="744"/>
      <c r="Q824" s="802"/>
      <c r="R824" s="25"/>
      <c r="S824" s="818"/>
      <c r="T824" s="26"/>
      <c r="U824" s="26"/>
      <c r="V824" s="26"/>
      <c r="W824" s="27"/>
      <c r="X824" s="28"/>
      <c r="Y824" s="29"/>
      <c r="Z824" s="29"/>
      <c r="AA824" s="29"/>
      <c r="AB824" s="30"/>
      <c r="AC824" s="28"/>
      <c r="AD824" s="31"/>
      <c r="AE824" s="31"/>
      <c r="AF824" s="634"/>
      <c r="AG824" s="2"/>
    </row>
    <row r="825" spans="1:33" ht="24" customHeight="1">
      <c r="A825" s="662"/>
      <c r="B825" s="669"/>
      <c r="C825" s="745"/>
      <c r="D825" s="746"/>
      <c r="E825" s="746"/>
      <c r="F825" s="746"/>
      <c r="G825" s="746"/>
      <c r="H825" s="746"/>
      <c r="I825" s="746"/>
      <c r="J825" s="763"/>
      <c r="K825" s="746"/>
      <c r="L825" s="746"/>
      <c r="M825" s="632"/>
      <c r="N825" s="632"/>
      <c r="O825" s="746"/>
      <c r="P825" s="746"/>
      <c r="Q825" s="803"/>
      <c r="R825" s="38"/>
      <c r="S825" s="820"/>
      <c r="T825" s="39"/>
      <c r="U825" s="39"/>
      <c r="V825" s="39"/>
      <c r="W825" s="40"/>
      <c r="X825" s="41"/>
      <c r="Y825" s="42"/>
      <c r="Z825" s="42"/>
      <c r="AA825" s="42"/>
      <c r="AB825" s="43"/>
      <c r="AC825" s="41"/>
      <c r="AD825" s="44"/>
      <c r="AE825" s="44"/>
      <c r="AF825" s="635"/>
      <c r="AG825" s="2"/>
    </row>
    <row r="826" spans="1:33" ht="22.5" customHeight="1">
      <c r="A826" s="708"/>
      <c r="B826" s="159"/>
      <c r="C826" s="781"/>
      <c r="D826" s="781"/>
      <c r="E826" s="781"/>
      <c r="F826" s="781"/>
      <c r="G826" s="781"/>
      <c r="H826" s="781"/>
      <c r="I826" s="781"/>
      <c r="J826" s="781"/>
      <c r="K826" s="781"/>
      <c r="L826" s="781"/>
      <c r="M826" s="160"/>
      <c r="N826" s="160"/>
      <c r="O826" s="781"/>
      <c r="P826" s="781"/>
      <c r="Q826" s="781"/>
      <c r="R826" s="667" t="s">
        <v>536</v>
      </c>
      <c r="S826" s="657"/>
      <c r="T826" s="657"/>
      <c r="U826" s="657"/>
      <c r="V826" s="657"/>
      <c r="W826" s="657"/>
      <c r="X826" s="657"/>
      <c r="Y826" s="657"/>
      <c r="Z826" s="658"/>
      <c r="AA826" s="161" t="s">
        <v>201</v>
      </c>
      <c r="AB826" s="162">
        <f>SUM(AB773:AB825)</f>
        <v>14001.34</v>
      </c>
      <c r="AC826" s="668"/>
      <c r="AD826" s="657"/>
      <c r="AE826" s="657"/>
      <c r="AF826" s="660"/>
      <c r="AG826" s="84"/>
    </row>
    <row r="827" spans="1:33" ht="45" customHeight="1">
      <c r="A827" s="79"/>
      <c r="B827" s="302"/>
      <c r="C827" s="787"/>
      <c r="D827" s="787"/>
      <c r="E827" s="787"/>
      <c r="F827" s="787"/>
      <c r="G827" s="787"/>
      <c r="H827" s="787"/>
      <c r="I827" s="787"/>
      <c r="J827" s="787"/>
      <c r="K827" s="787"/>
      <c r="L827" s="787"/>
      <c r="M827" s="302"/>
      <c r="N827" s="302"/>
      <c r="O827" s="787"/>
      <c r="P827" s="787"/>
      <c r="Q827" s="806"/>
      <c r="R827" s="671" t="s">
        <v>1132</v>
      </c>
      <c r="S827" s="672"/>
      <c r="T827" s="672"/>
      <c r="U827" s="672"/>
      <c r="V827" s="672"/>
      <c r="W827" s="672"/>
      <c r="X827" s="672"/>
      <c r="Y827" s="672"/>
      <c r="Z827" s="673"/>
      <c r="AA827" s="168" t="s">
        <v>201</v>
      </c>
      <c r="AB827" s="169">
        <f>+AB697+AB772+AB826</f>
        <v>638659.37543999997</v>
      </c>
      <c r="AC827" s="674"/>
      <c r="AD827" s="672"/>
      <c r="AE827" s="672"/>
      <c r="AF827" s="675"/>
      <c r="AG827" s="170"/>
    </row>
    <row r="828" spans="1:33" ht="25.5" customHeight="1">
      <c r="A828" s="709" t="s">
        <v>1133</v>
      </c>
      <c r="B828" s="704" t="s">
        <v>1133</v>
      </c>
      <c r="C828" s="773" t="s">
        <v>46</v>
      </c>
      <c r="D828" s="750" t="s">
        <v>47</v>
      </c>
      <c r="E828" s="750" t="s">
        <v>59</v>
      </c>
      <c r="F828" s="750" t="s">
        <v>151</v>
      </c>
      <c r="G828" s="768" t="s">
        <v>50</v>
      </c>
      <c r="H828" s="750" t="s">
        <v>440</v>
      </c>
      <c r="I828" s="750" t="s">
        <v>61</v>
      </c>
      <c r="J828" s="741" t="s">
        <v>1134</v>
      </c>
      <c r="K828" s="750" t="s">
        <v>1135</v>
      </c>
      <c r="L828" s="750" t="s">
        <v>1136</v>
      </c>
      <c r="M828" s="707">
        <v>0</v>
      </c>
      <c r="N828" s="720">
        <v>0.05</v>
      </c>
      <c r="O828" s="748" t="s">
        <v>1137</v>
      </c>
      <c r="P828" s="748" t="s">
        <v>1138</v>
      </c>
      <c r="Q828" s="807" t="s">
        <v>1139</v>
      </c>
      <c r="R828" s="37"/>
      <c r="S828" s="821"/>
      <c r="T828" s="46"/>
      <c r="U828" s="46"/>
      <c r="V828" s="46"/>
      <c r="W828" s="34"/>
      <c r="X828" s="35"/>
      <c r="Y828" s="36"/>
      <c r="Z828" s="36"/>
      <c r="AA828" s="36"/>
      <c r="AB828" s="50"/>
      <c r="AC828" s="35"/>
      <c r="AD828" s="60"/>
      <c r="AE828" s="60"/>
      <c r="AF828" s="636"/>
      <c r="AG828" s="2"/>
    </row>
    <row r="829" spans="1:33" ht="25.5" customHeight="1">
      <c r="A829" s="662"/>
      <c r="B829" s="665"/>
      <c r="C829" s="743"/>
      <c r="D829" s="744"/>
      <c r="E829" s="744"/>
      <c r="F829" s="744"/>
      <c r="G829" s="744"/>
      <c r="H829" s="744"/>
      <c r="I829" s="744"/>
      <c r="J829" s="744"/>
      <c r="K829" s="744"/>
      <c r="L829" s="744"/>
      <c r="M829" s="631"/>
      <c r="N829" s="711"/>
      <c r="O829" s="744"/>
      <c r="P829" s="744"/>
      <c r="Q829" s="808"/>
      <c r="R829" s="25"/>
      <c r="S829" s="818"/>
      <c r="T829" s="26"/>
      <c r="U829" s="26"/>
      <c r="V829" s="26"/>
      <c r="W829" s="27"/>
      <c r="X829" s="28"/>
      <c r="Y829" s="29"/>
      <c r="Z829" s="29"/>
      <c r="AA829" s="29"/>
      <c r="AB829" s="30"/>
      <c r="AC829" s="28"/>
      <c r="AD829" s="31"/>
      <c r="AE829" s="31"/>
      <c r="AF829" s="634"/>
      <c r="AG829" s="2"/>
    </row>
    <row r="830" spans="1:33" ht="25.5" customHeight="1">
      <c r="A830" s="662"/>
      <c r="B830" s="665"/>
      <c r="C830" s="743"/>
      <c r="D830" s="744"/>
      <c r="E830" s="744"/>
      <c r="F830" s="744"/>
      <c r="G830" s="744"/>
      <c r="H830" s="744"/>
      <c r="I830" s="744"/>
      <c r="J830" s="744"/>
      <c r="K830" s="744"/>
      <c r="L830" s="744"/>
      <c r="M830" s="631"/>
      <c r="N830" s="711"/>
      <c r="O830" s="744"/>
      <c r="P830" s="744"/>
      <c r="Q830" s="808"/>
      <c r="R830" s="32"/>
      <c r="S830" s="819"/>
      <c r="T830" s="33"/>
      <c r="U830" s="33"/>
      <c r="V830" s="33"/>
      <c r="W830" s="34"/>
      <c r="X830" s="35"/>
      <c r="Y830" s="36"/>
      <c r="Z830" s="29"/>
      <c r="AA830" s="29"/>
      <c r="AB830" s="30"/>
      <c r="AC830" s="28"/>
      <c r="AD830" s="31"/>
      <c r="AE830" s="31"/>
      <c r="AF830" s="634"/>
      <c r="AG830" s="2"/>
    </row>
    <row r="831" spans="1:33" ht="25.5" customHeight="1">
      <c r="A831" s="662"/>
      <c r="B831" s="665"/>
      <c r="C831" s="743"/>
      <c r="D831" s="744"/>
      <c r="E831" s="744"/>
      <c r="F831" s="744"/>
      <c r="G831" s="744"/>
      <c r="H831" s="744"/>
      <c r="I831" s="744"/>
      <c r="J831" s="744"/>
      <c r="K831" s="744"/>
      <c r="L831" s="744"/>
      <c r="M831" s="631"/>
      <c r="N831" s="711"/>
      <c r="O831" s="744"/>
      <c r="P831" s="744"/>
      <c r="Q831" s="808"/>
      <c r="R831" s="37"/>
      <c r="S831" s="819"/>
      <c r="T831" s="33"/>
      <c r="U831" s="33"/>
      <c r="V831" s="33"/>
      <c r="W831" s="34"/>
      <c r="X831" s="35"/>
      <c r="Y831" s="36"/>
      <c r="Z831" s="29"/>
      <c r="AA831" s="29"/>
      <c r="AB831" s="30"/>
      <c r="AC831" s="28"/>
      <c r="AD831" s="31"/>
      <c r="AE831" s="31"/>
      <c r="AF831" s="634"/>
      <c r="AG831" s="2"/>
    </row>
    <row r="832" spans="1:33" ht="25.5" customHeight="1">
      <c r="A832" s="663"/>
      <c r="B832" s="666"/>
      <c r="C832" s="745"/>
      <c r="D832" s="746"/>
      <c r="E832" s="746"/>
      <c r="F832" s="746"/>
      <c r="G832" s="746"/>
      <c r="H832" s="746"/>
      <c r="I832" s="746"/>
      <c r="J832" s="746"/>
      <c r="K832" s="746"/>
      <c r="L832" s="746"/>
      <c r="M832" s="632"/>
      <c r="N832" s="712"/>
      <c r="O832" s="746"/>
      <c r="P832" s="746"/>
      <c r="Q832" s="809"/>
      <c r="R832" s="38"/>
      <c r="S832" s="820"/>
      <c r="T832" s="39"/>
      <c r="U832" s="39"/>
      <c r="V832" s="39"/>
      <c r="W832" s="40"/>
      <c r="X832" s="41"/>
      <c r="Y832" s="42"/>
      <c r="Z832" s="42"/>
      <c r="AA832" s="42"/>
      <c r="AB832" s="43"/>
      <c r="AC832" s="41"/>
      <c r="AD832" s="44"/>
      <c r="AE832" s="44"/>
      <c r="AF832" s="635"/>
      <c r="AG832" s="2"/>
    </row>
    <row r="833" spans="1:33" ht="25.5" customHeight="1">
      <c r="A833" s="661" t="s">
        <v>1133</v>
      </c>
      <c r="B833" s="664" t="s">
        <v>1133</v>
      </c>
      <c r="C833" s="773" t="s">
        <v>46</v>
      </c>
      <c r="D833" s="750" t="s">
        <v>47</v>
      </c>
      <c r="E833" s="750" t="s">
        <v>48</v>
      </c>
      <c r="F833" s="750" t="s">
        <v>1140</v>
      </c>
      <c r="G833" s="768" t="s">
        <v>50</v>
      </c>
      <c r="H833" s="750" t="s">
        <v>51</v>
      </c>
      <c r="I833" s="750" t="s">
        <v>61</v>
      </c>
      <c r="J833" s="774" t="s">
        <v>1141</v>
      </c>
      <c r="K833" s="748" t="s">
        <v>1142</v>
      </c>
      <c r="L833" s="750" t="s">
        <v>1143</v>
      </c>
      <c r="M833" s="698">
        <v>3</v>
      </c>
      <c r="N833" s="698">
        <v>3</v>
      </c>
      <c r="O833" s="750" t="s">
        <v>1144</v>
      </c>
      <c r="P833" s="750" t="s">
        <v>1145</v>
      </c>
      <c r="Q833" s="805" t="s">
        <v>1146</v>
      </c>
      <c r="R833" s="37"/>
      <c r="S833" s="821"/>
      <c r="T833" s="46"/>
      <c r="U833" s="46"/>
      <c r="V833" s="46"/>
      <c r="W833" s="34"/>
      <c r="X833" s="35"/>
      <c r="Y833" s="36"/>
      <c r="Z833" s="36"/>
      <c r="AA833" s="36"/>
      <c r="AB833" s="50"/>
      <c r="AC833" s="35"/>
      <c r="AD833" s="60"/>
      <c r="AE833" s="60"/>
      <c r="AF833" s="636"/>
      <c r="AG833" s="2"/>
    </row>
    <row r="834" spans="1:33" ht="25.5" customHeight="1">
      <c r="A834" s="662"/>
      <c r="B834" s="665"/>
      <c r="C834" s="743"/>
      <c r="D834" s="744"/>
      <c r="E834" s="744"/>
      <c r="F834" s="744"/>
      <c r="G834" s="744"/>
      <c r="H834" s="744"/>
      <c r="I834" s="744"/>
      <c r="J834" s="754"/>
      <c r="K834" s="744"/>
      <c r="L834" s="744"/>
      <c r="M834" s="631"/>
      <c r="N834" s="631"/>
      <c r="O834" s="744"/>
      <c r="P834" s="744"/>
      <c r="Q834" s="802"/>
      <c r="R834" s="25"/>
      <c r="S834" s="818"/>
      <c r="T834" s="26"/>
      <c r="U834" s="26"/>
      <c r="V834" s="26"/>
      <c r="W834" s="27"/>
      <c r="X834" s="28"/>
      <c r="Y834" s="29"/>
      <c r="Z834" s="29"/>
      <c r="AA834" s="29"/>
      <c r="AB834" s="30"/>
      <c r="AC834" s="28"/>
      <c r="AD834" s="31"/>
      <c r="AE834" s="31"/>
      <c r="AF834" s="634"/>
      <c r="AG834" s="2"/>
    </row>
    <row r="835" spans="1:33" ht="25.5" customHeight="1">
      <c r="A835" s="662"/>
      <c r="B835" s="665"/>
      <c r="C835" s="743"/>
      <c r="D835" s="744"/>
      <c r="E835" s="744"/>
      <c r="F835" s="744"/>
      <c r="G835" s="744"/>
      <c r="H835" s="744"/>
      <c r="I835" s="744"/>
      <c r="J835" s="754"/>
      <c r="K835" s="744"/>
      <c r="L835" s="744"/>
      <c r="M835" s="631"/>
      <c r="N835" s="631"/>
      <c r="O835" s="744"/>
      <c r="P835" s="744"/>
      <c r="Q835" s="802"/>
      <c r="R835" s="32"/>
      <c r="S835" s="819"/>
      <c r="T835" s="33"/>
      <c r="U835" s="33"/>
      <c r="V835" s="33"/>
      <c r="W835" s="34"/>
      <c r="X835" s="35"/>
      <c r="Y835" s="36"/>
      <c r="Z835" s="29"/>
      <c r="AA835" s="29"/>
      <c r="AB835" s="30"/>
      <c r="AC835" s="28"/>
      <c r="AD835" s="31"/>
      <c r="AE835" s="31"/>
      <c r="AF835" s="634"/>
      <c r="AG835" s="2"/>
    </row>
    <row r="836" spans="1:33" ht="25.5" customHeight="1">
      <c r="A836" s="662"/>
      <c r="B836" s="665"/>
      <c r="C836" s="743"/>
      <c r="D836" s="744"/>
      <c r="E836" s="744"/>
      <c r="F836" s="744"/>
      <c r="G836" s="744"/>
      <c r="H836" s="744"/>
      <c r="I836" s="744"/>
      <c r="J836" s="754"/>
      <c r="K836" s="744"/>
      <c r="L836" s="744"/>
      <c r="M836" s="631"/>
      <c r="N836" s="631"/>
      <c r="O836" s="744"/>
      <c r="P836" s="744"/>
      <c r="Q836" s="802"/>
      <c r="R836" s="37"/>
      <c r="S836" s="819"/>
      <c r="T836" s="33"/>
      <c r="U836" s="33"/>
      <c r="V836" s="33"/>
      <c r="W836" s="34"/>
      <c r="X836" s="35"/>
      <c r="Y836" s="36"/>
      <c r="Z836" s="29"/>
      <c r="AA836" s="29"/>
      <c r="AB836" s="30"/>
      <c r="AC836" s="28"/>
      <c r="AD836" s="31"/>
      <c r="AE836" s="31"/>
      <c r="AF836" s="634"/>
      <c r="AG836" s="2"/>
    </row>
    <row r="837" spans="1:33" ht="25.5" customHeight="1">
      <c r="A837" s="662"/>
      <c r="B837" s="665"/>
      <c r="C837" s="745"/>
      <c r="D837" s="746"/>
      <c r="E837" s="746"/>
      <c r="F837" s="746"/>
      <c r="G837" s="746"/>
      <c r="H837" s="746"/>
      <c r="I837" s="746"/>
      <c r="J837" s="756"/>
      <c r="K837" s="746"/>
      <c r="L837" s="746"/>
      <c r="M837" s="632"/>
      <c r="N837" s="632"/>
      <c r="O837" s="746"/>
      <c r="P837" s="746"/>
      <c r="Q837" s="803"/>
      <c r="R837" s="38"/>
      <c r="S837" s="820"/>
      <c r="T837" s="39"/>
      <c r="U837" s="39"/>
      <c r="V837" s="39"/>
      <c r="W837" s="40"/>
      <c r="X837" s="41"/>
      <c r="Y837" s="42"/>
      <c r="Z837" s="42"/>
      <c r="AA837" s="42"/>
      <c r="AB837" s="43"/>
      <c r="AC837" s="41"/>
      <c r="AD837" s="44"/>
      <c r="AE837" s="44"/>
      <c r="AF837" s="635"/>
      <c r="AG837" s="2"/>
    </row>
    <row r="838" spans="1:33" ht="33.75" customHeight="1">
      <c r="A838" s="662"/>
      <c r="B838" s="665"/>
      <c r="C838" s="773" t="s">
        <v>46</v>
      </c>
      <c r="D838" s="750" t="s">
        <v>47</v>
      </c>
      <c r="E838" s="750" t="s">
        <v>48</v>
      </c>
      <c r="F838" s="750" t="s">
        <v>1140</v>
      </c>
      <c r="G838" s="768" t="s">
        <v>50</v>
      </c>
      <c r="H838" s="750" t="s">
        <v>51</v>
      </c>
      <c r="I838" s="750" t="s">
        <v>61</v>
      </c>
      <c r="J838" s="774" t="s">
        <v>1147</v>
      </c>
      <c r="K838" s="748" t="s">
        <v>1148</v>
      </c>
      <c r="L838" s="750" t="s">
        <v>1149</v>
      </c>
      <c r="M838" s="698">
        <v>1</v>
      </c>
      <c r="N838" s="698">
        <v>1</v>
      </c>
      <c r="O838" s="750" t="s">
        <v>1150</v>
      </c>
      <c r="P838" s="750" t="s">
        <v>1151</v>
      </c>
      <c r="Q838" s="805" t="s">
        <v>1152</v>
      </c>
      <c r="R838" s="37" t="s">
        <v>1153</v>
      </c>
      <c r="S838" s="821" t="s">
        <v>1154</v>
      </c>
      <c r="T838" s="100" t="s">
        <v>70</v>
      </c>
      <c r="U838" s="67" t="s">
        <v>71</v>
      </c>
      <c r="V838" s="68" t="s">
        <v>72</v>
      </c>
      <c r="W838" s="34"/>
      <c r="X838" s="35"/>
      <c r="Y838" s="36"/>
      <c r="Z838" s="36"/>
      <c r="AA838" s="36"/>
      <c r="AB838" s="50">
        <f>+AA839</f>
        <v>3199.95</v>
      </c>
      <c r="AC838" s="35"/>
      <c r="AD838" s="35"/>
      <c r="AE838" s="35"/>
      <c r="AF838" s="636"/>
      <c r="AG838" s="2"/>
    </row>
    <row r="839" spans="1:33" ht="18" customHeight="1">
      <c r="A839" s="662"/>
      <c r="B839" s="665"/>
      <c r="C839" s="743"/>
      <c r="D839" s="744"/>
      <c r="E839" s="744"/>
      <c r="F839" s="744"/>
      <c r="G839" s="744"/>
      <c r="H839" s="744"/>
      <c r="I839" s="744"/>
      <c r="J839" s="754"/>
      <c r="K839" s="744"/>
      <c r="L839" s="744"/>
      <c r="M839" s="631"/>
      <c r="N839" s="631"/>
      <c r="O839" s="744"/>
      <c r="P839" s="744"/>
      <c r="Q839" s="802"/>
      <c r="R839" s="25"/>
      <c r="S839" s="831" t="s">
        <v>1155</v>
      </c>
      <c r="T839" s="101"/>
      <c r="U839" s="237"/>
      <c r="V839" s="237"/>
      <c r="W839" s="102">
        <v>1</v>
      </c>
      <c r="X839" s="103" t="s">
        <v>182</v>
      </c>
      <c r="Y839" s="94">
        <f>3584-384.05</f>
        <v>3199.95</v>
      </c>
      <c r="Z839" s="94">
        <f t="shared" ref="Z839:AA839" si="52">+Y839</f>
        <v>3199.95</v>
      </c>
      <c r="AA839" s="94">
        <f t="shared" si="52"/>
        <v>3199.95</v>
      </c>
      <c r="AB839" s="30"/>
      <c r="AC839" s="28" t="s">
        <v>75</v>
      </c>
      <c r="AD839" s="28"/>
      <c r="AE839" s="28"/>
      <c r="AF839" s="634"/>
      <c r="AG839" s="2"/>
    </row>
    <row r="840" spans="1:33" ht="33.75" customHeight="1">
      <c r="A840" s="662"/>
      <c r="B840" s="665"/>
      <c r="C840" s="743"/>
      <c r="D840" s="744"/>
      <c r="E840" s="744"/>
      <c r="F840" s="744"/>
      <c r="G840" s="744"/>
      <c r="H840" s="744"/>
      <c r="I840" s="744"/>
      <c r="J840" s="754"/>
      <c r="K840" s="744"/>
      <c r="L840" s="744"/>
      <c r="M840" s="631"/>
      <c r="N840" s="631"/>
      <c r="O840" s="744"/>
      <c r="P840" s="744"/>
      <c r="Q840" s="802"/>
      <c r="R840" s="70" t="s">
        <v>1156</v>
      </c>
      <c r="S840" s="825" t="s">
        <v>1154</v>
      </c>
      <c r="T840" s="211" t="s">
        <v>70</v>
      </c>
      <c r="U840" s="172" t="s">
        <v>71</v>
      </c>
      <c r="V840" s="164" t="s">
        <v>72</v>
      </c>
      <c r="W840" s="73"/>
      <c r="X840" s="28"/>
      <c r="Y840" s="29"/>
      <c r="Z840" s="29"/>
      <c r="AA840" s="29"/>
      <c r="AB840" s="30">
        <f>+AA841</f>
        <v>1990</v>
      </c>
      <c r="AC840" s="28"/>
      <c r="AD840" s="28"/>
      <c r="AE840" s="31"/>
      <c r="AF840" s="634"/>
      <c r="AG840" s="2"/>
    </row>
    <row r="841" spans="1:33" ht="18" customHeight="1">
      <c r="A841" s="662"/>
      <c r="B841" s="665"/>
      <c r="C841" s="743"/>
      <c r="D841" s="744"/>
      <c r="E841" s="744"/>
      <c r="F841" s="744"/>
      <c r="G841" s="744"/>
      <c r="H841" s="744"/>
      <c r="I841" s="744"/>
      <c r="J841" s="754"/>
      <c r="K841" s="744"/>
      <c r="L841" s="744"/>
      <c r="M841" s="631"/>
      <c r="N841" s="631"/>
      <c r="O841" s="744"/>
      <c r="P841" s="744"/>
      <c r="Q841" s="802"/>
      <c r="R841" s="25"/>
      <c r="S841" s="831" t="s">
        <v>1157</v>
      </c>
      <c r="T841" s="303"/>
      <c r="U841" s="304"/>
      <c r="V841" s="304"/>
      <c r="W841" s="151">
        <v>1</v>
      </c>
      <c r="X841" s="103" t="s">
        <v>74</v>
      </c>
      <c r="Y841" s="94">
        <f>2229-239</f>
        <v>1990</v>
      </c>
      <c r="Z841" s="94">
        <f>+W841*Y841</f>
        <v>1990</v>
      </c>
      <c r="AA841" s="94">
        <f>+Z841</f>
        <v>1990</v>
      </c>
      <c r="AB841" s="30"/>
      <c r="AC841" s="28" t="s">
        <v>75</v>
      </c>
      <c r="AD841" s="28"/>
      <c r="AE841" s="31"/>
      <c r="AF841" s="634"/>
      <c r="AG841" s="2"/>
    </row>
    <row r="842" spans="1:33" ht="33.75" customHeight="1">
      <c r="A842" s="662"/>
      <c r="B842" s="665"/>
      <c r="C842" s="743"/>
      <c r="D842" s="744"/>
      <c r="E842" s="744"/>
      <c r="F842" s="744"/>
      <c r="G842" s="744"/>
      <c r="H842" s="744"/>
      <c r="I842" s="744"/>
      <c r="J842" s="754"/>
      <c r="K842" s="744"/>
      <c r="L842" s="744"/>
      <c r="M842" s="631"/>
      <c r="N842" s="631"/>
      <c r="O842" s="744"/>
      <c r="P842" s="744"/>
      <c r="Q842" s="802"/>
      <c r="R842" s="74" t="s">
        <v>196</v>
      </c>
      <c r="S842" s="826" t="s">
        <v>197</v>
      </c>
      <c r="T842" s="200" t="s">
        <v>70</v>
      </c>
      <c r="U842" s="72" t="s">
        <v>71</v>
      </c>
      <c r="V842" s="71" t="s">
        <v>198</v>
      </c>
      <c r="W842" s="27"/>
      <c r="X842" s="63"/>
      <c r="Y842" s="64"/>
      <c r="Z842" s="29"/>
      <c r="AA842" s="29"/>
      <c r="AB842" s="65">
        <f>SUM(AA843:AA844)</f>
        <v>4077.0038400000003</v>
      </c>
      <c r="AC842" s="63"/>
      <c r="AD842" s="63"/>
      <c r="AE842" s="66"/>
      <c r="AF842" s="634"/>
      <c r="AG842" s="2"/>
    </row>
    <row r="843" spans="1:33" ht="33.75" customHeight="1">
      <c r="A843" s="662"/>
      <c r="B843" s="665"/>
      <c r="C843" s="743"/>
      <c r="D843" s="744"/>
      <c r="E843" s="744"/>
      <c r="F843" s="744"/>
      <c r="G843" s="744"/>
      <c r="H843" s="744"/>
      <c r="I843" s="744"/>
      <c r="J843" s="754"/>
      <c r="K843" s="744"/>
      <c r="L843" s="744"/>
      <c r="M843" s="631"/>
      <c r="N843" s="631"/>
      <c r="O843" s="744"/>
      <c r="P843" s="744"/>
      <c r="Q843" s="802"/>
      <c r="R843" s="74"/>
      <c r="S843" s="824" t="s">
        <v>1158</v>
      </c>
      <c r="T843" s="271"/>
      <c r="U843" s="298"/>
      <c r="V843" s="297"/>
      <c r="W843" s="173">
        <v>4</v>
      </c>
      <c r="X843" s="28" t="s">
        <v>74</v>
      </c>
      <c r="Y843" s="64">
        <v>447.678</v>
      </c>
      <c r="Z843" s="29">
        <f t="shared" ref="Z843:Z844" si="53">W843*Y843</f>
        <v>1790.712</v>
      </c>
      <c r="AA843" s="29">
        <f t="shared" ref="AA843:AA844" si="54">Z843*1.12</f>
        <v>2005.5974400000002</v>
      </c>
      <c r="AB843" s="65"/>
      <c r="AC843" s="63"/>
      <c r="AD843" s="63"/>
      <c r="AE843" s="66" t="s">
        <v>75</v>
      </c>
      <c r="AF843" s="634"/>
      <c r="AG843" s="2"/>
    </row>
    <row r="844" spans="1:33" ht="33.75" customHeight="1">
      <c r="A844" s="662"/>
      <c r="B844" s="665"/>
      <c r="C844" s="743"/>
      <c r="D844" s="744"/>
      <c r="E844" s="744"/>
      <c r="F844" s="744"/>
      <c r="G844" s="744"/>
      <c r="H844" s="744"/>
      <c r="I844" s="744"/>
      <c r="J844" s="754"/>
      <c r="K844" s="744"/>
      <c r="L844" s="744"/>
      <c r="M844" s="631"/>
      <c r="N844" s="631"/>
      <c r="O844" s="744"/>
      <c r="P844" s="744"/>
      <c r="Q844" s="802"/>
      <c r="R844" s="74"/>
      <c r="S844" s="824" t="s">
        <v>503</v>
      </c>
      <c r="T844" s="305"/>
      <c r="U844" s="172"/>
      <c r="V844" s="164"/>
      <c r="W844" s="299">
        <v>1</v>
      </c>
      <c r="X844" s="28" t="s">
        <v>74</v>
      </c>
      <c r="Y844" s="64">
        <v>1849.47</v>
      </c>
      <c r="Z844" s="29">
        <f t="shared" si="53"/>
        <v>1849.47</v>
      </c>
      <c r="AA844" s="29">
        <f t="shared" si="54"/>
        <v>2071.4064000000003</v>
      </c>
      <c r="AB844" s="65"/>
      <c r="AC844" s="63"/>
      <c r="AD844" s="63"/>
      <c r="AE844" s="66" t="s">
        <v>75</v>
      </c>
      <c r="AF844" s="634"/>
      <c r="AG844" s="2"/>
    </row>
    <row r="845" spans="1:33" ht="33.75" customHeight="1">
      <c r="A845" s="662"/>
      <c r="B845" s="665"/>
      <c r="C845" s="743"/>
      <c r="D845" s="744"/>
      <c r="E845" s="744"/>
      <c r="F845" s="744"/>
      <c r="G845" s="744"/>
      <c r="H845" s="744"/>
      <c r="I845" s="744"/>
      <c r="J845" s="754"/>
      <c r="K845" s="744"/>
      <c r="L845" s="744"/>
      <c r="M845" s="631"/>
      <c r="N845" s="631"/>
      <c r="O845" s="744"/>
      <c r="P845" s="744"/>
      <c r="Q845" s="802"/>
      <c r="R845" s="74" t="s">
        <v>68</v>
      </c>
      <c r="S845" s="826" t="s">
        <v>69</v>
      </c>
      <c r="T845" s="194" t="s">
        <v>70</v>
      </c>
      <c r="U845" s="172" t="s">
        <v>71</v>
      </c>
      <c r="V845" s="164" t="s">
        <v>72</v>
      </c>
      <c r="W845" s="299"/>
      <c r="X845" s="63"/>
      <c r="Y845" s="64"/>
      <c r="Z845" s="29"/>
      <c r="AA845" s="29"/>
      <c r="AB845" s="65">
        <f>+SUM(AA846:AA848)</f>
        <v>168.00000000000003</v>
      </c>
      <c r="AC845" s="63"/>
      <c r="AD845" s="63"/>
      <c r="AE845" s="66"/>
      <c r="AF845" s="634"/>
      <c r="AG845" s="2"/>
    </row>
    <row r="846" spans="1:33" ht="33.75" customHeight="1">
      <c r="A846" s="662"/>
      <c r="B846" s="665"/>
      <c r="C846" s="743"/>
      <c r="D846" s="744"/>
      <c r="E846" s="744"/>
      <c r="F846" s="744"/>
      <c r="G846" s="744"/>
      <c r="H846" s="744"/>
      <c r="I846" s="744"/>
      <c r="J846" s="754"/>
      <c r="K846" s="744"/>
      <c r="L846" s="744"/>
      <c r="M846" s="631"/>
      <c r="N846" s="631"/>
      <c r="O846" s="744"/>
      <c r="P846" s="744"/>
      <c r="Q846" s="802"/>
      <c r="R846" s="69"/>
      <c r="S846" s="824" t="s">
        <v>1159</v>
      </c>
      <c r="T846" s="61"/>
      <c r="U846" s="45"/>
      <c r="V846" s="45"/>
      <c r="W846" s="62">
        <v>1</v>
      </c>
      <c r="X846" s="63" t="s">
        <v>74</v>
      </c>
      <c r="Y846" s="64">
        <v>50</v>
      </c>
      <c r="Z846" s="29">
        <f t="shared" ref="Z846:Z848" si="55">+W846*Y846</f>
        <v>50</v>
      </c>
      <c r="AA846" s="29">
        <f t="shared" ref="AA846:AA848" si="56">+Z846*1.12</f>
        <v>56.000000000000007</v>
      </c>
      <c r="AB846" s="65"/>
      <c r="AC846" s="63" t="s">
        <v>75</v>
      </c>
      <c r="AD846" s="63"/>
      <c r="AE846" s="66"/>
      <c r="AF846" s="634"/>
      <c r="AG846" s="2"/>
    </row>
    <row r="847" spans="1:33" ht="33.75" customHeight="1">
      <c r="A847" s="662"/>
      <c r="B847" s="665"/>
      <c r="C847" s="743"/>
      <c r="D847" s="744"/>
      <c r="E847" s="744"/>
      <c r="F847" s="744"/>
      <c r="G847" s="744"/>
      <c r="H847" s="744"/>
      <c r="I847" s="744"/>
      <c r="J847" s="754"/>
      <c r="K847" s="744"/>
      <c r="L847" s="744"/>
      <c r="M847" s="631"/>
      <c r="N847" s="631"/>
      <c r="O847" s="744"/>
      <c r="P847" s="744"/>
      <c r="Q847" s="802"/>
      <c r="R847" s="69"/>
      <c r="S847" s="824" t="s">
        <v>1160</v>
      </c>
      <c r="T847" s="61"/>
      <c r="U847" s="61"/>
      <c r="V847" s="61"/>
      <c r="W847" s="62">
        <v>1</v>
      </c>
      <c r="X847" s="63" t="s">
        <v>74</v>
      </c>
      <c r="Y847" s="64">
        <v>50</v>
      </c>
      <c r="Z847" s="29">
        <f t="shared" si="55"/>
        <v>50</v>
      </c>
      <c r="AA847" s="29">
        <f t="shared" si="56"/>
        <v>56.000000000000007</v>
      </c>
      <c r="AB847" s="65"/>
      <c r="AC847" s="63" t="s">
        <v>75</v>
      </c>
      <c r="AD847" s="63"/>
      <c r="AE847" s="66"/>
      <c r="AF847" s="634"/>
      <c r="AG847" s="2"/>
    </row>
    <row r="848" spans="1:33" ht="33.75" customHeight="1">
      <c r="A848" s="662"/>
      <c r="B848" s="665"/>
      <c r="C848" s="745"/>
      <c r="D848" s="746"/>
      <c r="E848" s="746"/>
      <c r="F848" s="746"/>
      <c r="G848" s="746"/>
      <c r="H848" s="746"/>
      <c r="I848" s="746"/>
      <c r="J848" s="756"/>
      <c r="K848" s="746"/>
      <c r="L848" s="746"/>
      <c r="M848" s="632"/>
      <c r="N848" s="632"/>
      <c r="O848" s="746"/>
      <c r="P848" s="746"/>
      <c r="Q848" s="803"/>
      <c r="R848" s="38"/>
      <c r="S848" s="820" t="s">
        <v>1161</v>
      </c>
      <c r="T848" s="39"/>
      <c r="U848" s="39"/>
      <c r="V848" s="39"/>
      <c r="W848" s="40">
        <v>1</v>
      </c>
      <c r="X848" s="41" t="s">
        <v>74</v>
      </c>
      <c r="Y848" s="42">
        <v>50</v>
      </c>
      <c r="Z848" s="42">
        <f t="shared" si="55"/>
        <v>50</v>
      </c>
      <c r="AA848" s="42">
        <f t="shared" si="56"/>
        <v>56.000000000000007</v>
      </c>
      <c r="AB848" s="43"/>
      <c r="AC848" s="41" t="s">
        <v>75</v>
      </c>
      <c r="AD848" s="41"/>
      <c r="AE848" s="44"/>
      <c r="AF848" s="635"/>
      <c r="AG848" s="2"/>
    </row>
    <row r="849" spans="1:33" ht="30.75" customHeight="1">
      <c r="A849" s="662"/>
      <c r="B849" s="665"/>
      <c r="C849" s="747" t="s">
        <v>46</v>
      </c>
      <c r="D849" s="748" t="s">
        <v>47</v>
      </c>
      <c r="E849" s="748" t="s">
        <v>48</v>
      </c>
      <c r="F849" s="748" t="s">
        <v>1140</v>
      </c>
      <c r="G849" s="749" t="s">
        <v>50</v>
      </c>
      <c r="H849" s="748" t="s">
        <v>51</v>
      </c>
      <c r="I849" s="748" t="s">
        <v>61</v>
      </c>
      <c r="J849" s="774" t="s">
        <v>1162</v>
      </c>
      <c r="K849" s="748" t="s">
        <v>1163</v>
      </c>
      <c r="L849" s="748" t="s">
        <v>1164</v>
      </c>
      <c r="M849" s="638">
        <v>1</v>
      </c>
      <c r="N849" s="638">
        <v>0</v>
      </c>
      <c r="O849" s="759" t="s">
        <v>1165</v>
      </c>
      <c r="P849" s="748" t="s">
        <v>1166</v>
      </c>
      <c r="Q849" s="810" t="s">
        <v>1167</v>
      </c>
      <c r="R849" s="59"/>
      <c r="S849" s="823"/>
      <c r="T849" s="49"/>
      <c r="U849" s="49"/>
      <c r="V849" s="49"/>
      <c r="W849" s="34"/>
      <c r="X849" s="35"/>
      <c r="Y849" s="36"/>
      <c r="Z849" s="36"/>
      <c r="AA849" s="36"/>
      <c r="AB849" s="50"/>
      <c r="AC849" s="35"/>
      <c r="AD849" s="60"/>
      <c r="AE849" s="60"/>
      <c r="AF849" s="637"/>
      <c r="AG849" s="2"/>
    </row>
    <row r="850" spans="1:33" ht="30.75" customHeight="1">
      <c r="A850" s="662"/>
      <c r="B850" s="665"/>
      <c r="C850" s="743"/>
      <c r="D850" s="744"/>
      <c r="E850" s="744"/>
      <c r="F850" s="744"/>
      <c r="G850" s="744"/>
      <c r="H850" s="744"/>
      <c r="I850" s="744"/>
      <c r="J850" s="754"/>
      <c r="K850" s="744"/>
      <c r="L850" s="744"/>
      <c r="M850" s="631"/>
      <c r="N850" s="631"/>
      <c r="O850" s="762"/>
      <c r="P850" s="744"/>
      <c r="Q850" s="808"/>
      <c r="R850" s="32"/>
      <c r="S850" s="818"/>
      <c r="T850" s="26"/>
      <c r="U850" s="26"/>
      <c r="V850" s="26"/>
      <c r="W850" s="27"/>
      <c r="X850" s="28"/>
      <c r="Y850" s="29"/>
      <c r="Z850" s="29"/>
      <c r="AA850" s="29"/>
      <c r="AB850" s="30"/>
      <c r="AC850" s="28"/>
      <c r="AD850" s="31"/>
      <c r="AE850" s="31"/>
      <c r="AF850" s="634"/>
      <c r="AG850" s="2"/>
    </row>
    <row r="851" spans="1:33" ht="30.75" customHeight="1">
      <c r="A851" s="662"/>
      <c r="B851" s="665"/>
      <c r="C851" s="743"/>
      <c r="D851" s="744"/>
      <c r="E851" s="744"/>
      <c r="F851" s="744"/>
      <c r="G851" s="744"/>
      <c r="H851" s="744"/>
      <c r="I851" s="744"/>
      <c r="J851" s="754"/>
      <c r="K851" s="744"/>
      <c r="L851" s="744"/>
      <c r="M851" s="631"/>
      <c r="N851" s="631"/>
      <c r="O851" s="762"/>
      <c r="P851" s="744"/>
      <c r="Q851" s="808"/>
      <c r="R851" s="25"/>
      <c r="S851" s="818"/>
      <c r="T851" s="26"/>
      <c r="U851" s="26"/>
      <c r="V851" s="26"/>
      <c r="W851" s="27"/>
      <c r="X851" s="28"/>
      <c r="Y851" s="29"/>
      <c r="Z851" s="29"/>
      <c r="AA851" s="29"/>
      <c r="AB851" s="30"/>
      <c r="AC851" s="28"/>
      <c r="AD851" s="31"/>
      <c r="AE851" s="31"/>
      <c r="AF851" s="634"/>
      <c r="AG851" s="2"/>
    </row>
    <row r="852" spans="1:33" ht="30.75" customHeight="1">
      <c r="A852" s="662"/>
      <c r="B852" s="665"/>
      <c r="C852" s="743"/>
      <c r="D852" s="744"/>
      <c r="E852" s="744"/>
      <c r="F852" s="744"/>
      <c r="G852" s="744"/>
      <c r="H852" s="744"/>
      <c r="I852" s="744"/>
      <c r="J852" s="754"/>
      <c r="K852" s="744"/>
      <c r="L852" s="744"/>
      <c r="M852" s="631"/>
      <c r="N852" s="631"/>
      <c r="O852" s="762"/>
      <c r="P852" s="744"/>
      <c r="Q852" s="808"/>
      <c r="R852" s="25"/>
      <c r="S852" s="818"/>
      <c r="T852" s="26"/>
      <c r="U852" s="26"/>
      <c r="V852" s="26"/>
      <c r="W852" s="27"/>
      <c r="X852" s="28"/>
      <c r="Y852" s="29"/>
      <c r="Z852" s="29"/>
      <c r="AA852" s="29"/>
      <c r="AB852" s="30"/>
      <c r="AC852" s="28"/>
      <c r="AD852" s="31"/>
      <c r="AE852" s="31"/>
      <c r="AF852" s="634"/>
      <c r="AG852" s="2"/>
    </row>
    <row r="853" spans="1:33" ht="30.75" customHeight="1">
      <c r="A853" s="662"/>
      <c r="B853" s="665"/>
      <c r="C853" s="745"/>
      <c r="D853" s="746"/>
      <c r="E853" s="746"/>
      <c r="F853" s="746"/>
      <c r="G853" s="746"/>
      <c r="H853" s="746"/>
      <c r="I853" s="746"/>
      <c r="J853" s="756"/>
      <c r="K853" s="746"/>
      <c r="L853" s="746"/>
      <c r="M853" s="632"/>
      <c r="N853" s="632"/>
      <c r="O853" s="764"/>
      <c r="P853" s="746"/>
      <c r="Q853" s="809"/>
      <c r="R853" s="38"/>
      <c r="S853" s="824"/>
      <c r="T853" s="61"/>
      <c r="U853" s="61"/>
      <c r="V853" s="61"/>
      <c r="W853" s="62"/>
      <c r="X853" s="63"/>
      <c r="Y853" s="64"/>
      <c r="Z853" s="42"/>
      <c r="AA853" s="42"/>
      <c r="AB853" s="65"/>
      <c r="AC853" s="63"/>
      <c r="AD853" s="66"/>
      <c r="AE853" s="66"/>
      <c r="AF853" s="635"/>
      <c r="AG853" s="2"/>
    </row>
    <row r="854" spans="1:33" ht="43.5" customHeight="1">
      <c r="A854" s="662"/>
      <c r="B854" s="665"/>
      <c r="C854" s="747" t="s">
        <v>46</v>
      </c>
      <c r="D854" s="748" t="s">
        <v>47</v>
      </c>
      <c r="E854" s="748" t="s">
        <v>48</v>
      </c>
      <c r="F854" s="748" t="s">
        <v>1140</v>
      </c>
      <c r="G854" s="749" t="s">
        <v>50</v>
      </c>
      <c r="H854" s="748" t="s">
        <v>51</v>
      </c>
      <c r="I854" s="748" t="s">
        <v>61</v>
      </c>
      <c r="J854" s="777" t="s">
        <v>1168</v>
      </c>
      <c r="K854" s="750" t="s">
        <v>1169</v>
      </c>
      <c r="L854" s="748" t="s">
        <v>1170</v>
      </c>
      <c r="M854" s="638">
        <v>0</v>
      </c>
      <c r="N854" s="638">
        <v>1</v>
      </c>
      <c r="O854" s="759" t="s">
        <v>1171</v>
      </c>
      <c r="P854" s="748" t="s">
        <v>1172</v>
      </c>
      <c r="Q854" s="810" t="s">
        <v>1146</v>
      </c>
      <c r="R854" s="37" t="s">
        <v>1173</v>
      </c>
      <c r="S854" s="822" t="s">
        <v>1174</v>
      </c>
      <c r="T854" s="47" t="s">
        <v>70</v>
      </c>
      <c r="U854" s="67" t="s">
        <v>71</v>
      </c>
      <c r="V854" s="68" t="s">
        <v>72</v>
      </c>
      <c r="W854" s="54"/>
      <c r="X854" s="55"/>
      <c r="Y854" s="56"/>
      <c r="Z854" s="36"/>
      <c r="AA854" s="36"/>
      <c r="AB854" s="57">
        <f>+AA855</f>
        <v>1734.0000047999999</v>
      </c>
      <c r="AC854" s="55"/>
      <c r="AD854" s="58"/>
      <c r="AE854" s="58"/>
      <c r="AF854" s="637"/>
      <c r="AG854" s="2"/>
    </row>
    <row r="855" spans="1:33" ht="18" customHeight="1">
      <c r="A855" s="662"/>
      <c r="B855" s="665"/>
      <c r="C855" s="743"/>
      <c r="D855" s="744"/>
      <c r="E855" s="744"/>
      <c r="F855" s="744"/>
      <c r="G855" s="744"/>
      <c r="H855" s="744"/>
      <c r="I855" s="744"/>
      <c r="J855" s="754"/>
      <c r="K855" s="744"/>
      <c r="L855" s="744"/>
      <c r="M855" s="631"/>
      <c r="N855" s="631"/>
      <c r="O855" s="762"/>
      <c r="P855" s="744"/>
      <c r="Q855" s="808"/>
      <c r="R855" s="25"/>
      <c r="S855" s="831" t="s">
        <v>1175</v>
      </c>
      <c r="T855" s="26"/>
      <c r="U855" s="61"/>
      <c r="V855" s="61"/>
      <c r="W855" s="27">
        <v>1</v>
      </c>
      <c r="X855" s="28" t="s">
        <v>74</v>
      </c>
      <c r="Y855" s="29">
        <v>1548.2142899999999</v>
      </c>
      <c r="Z855" s="29">
        <f>+W855*Y855</f>
        <v>1548.2142899999999</v>
      </c>
      <c r="AA855" s="29">
        <f>+Z855*1.12</f>
        <v>1734.0000047999999</v>
      </c>
      <c r="AB855" s="30"/>
      <c r="AC855" s="28"/>
      <c r="AD855" s="31" t="s">
        <v>75</v>
      </c>
      <c r="AE855" s="31"/>
      <c r="AF855" s="634"/>
      <c r="AG855" s="2"/>
    </row>
    <row r="856" spans="1:33" ht="43.5" customHeight="1">
      <c r="A856" s="663"/>
      <c r="B856" s="666"/>
      <c r="C856" s="743"/>
      <c r="D856" s="744"/>
      <c r="E856" s="744"/>
      <c r="F856" s="744"/>
      <c r="G856" s="744"/>
      <c r="H856" s="744"/>
      <c r="I856" s="744"/>
      <c r="J856" s="754"/>
      <c r="K856" s="744"/>
      <c r="L856" s="744"/>
      <c r="M856" s="631"/>
      <c r="N856" s="631"/>
      <c r="O856" s="762"/>
      <c r="P856" s="744"/>
      <c r="Q856" s="808"/>
      <c r="R856" s="70" t="s">
        <v>1176</v>
      </c>
      <c r="S856" s="825" t="s">
        <v>1174</v>
      </c>
      <c r="T856" s="211" t="s">
        <v>70</v>
      </c>
      <c r="U856" s="172" t="s">
        <v>71</v>
      </c>
      <c r="V856" s="164" t="s">
        <v>72</v>
      </c>
      <c r="W856" s="73"/>
      <c r="X856" s="28"/>
      <c r="Y856" s="29"/>
      <c r="Z856" s="29"/>
      <c r="AA856" s="29"/>
      <c r="AB856" s="30">
        <f>SUM(AA857:AA858)</f>
        <v>42459.7016</v>
      </c>
      <c r="AC856" s="28"/>
      <c r="AD856" s="31"/>
      <c r="AE856" s="31"/>
      <c r="AF856" s="634"/>
      <c r="AG856" s="2"/>
    </row>
    <row r="857" spans="1:33" ht="18" customHeight="1">
      <c r="A857" s="661" t="s">
        <v>1133</v>
      </c>
      <c r="B857" s="664" t="s">
        <v>1133</v>
      </c>
      <c r="C857" s="743"/>
      <c r="D857" s="744"/>
      <c r="E857" s="744"/>
      <c r="F857" s="744"/>
      <c r="G857" s="744"/>
      <c r="H857" s="744"/>
      <c r="I857" s="744"/>
      <c r="J857" s="754"/>
      <c r="K857" s="744"/>
      <c r="L857" s="744"/>
      <c r="M857" s="631"/>
      <c r="N857" s="631"/>
      <c r="O857" s="762"/>
      <c r="P857" s="744"/>
      <c r="Q857" s="808"/>
      <c r="R857" s="69"/>
      <c r="S857" s="861" t="s">
        <v>1177</v>
      </c>
      <c r="T857" s="303"/>
      <c r="U857" s="150"/>
      <c r="V857" s="150"/>
      <c r="W857" s="151"/>
      <c r="X857" s="103"/>
      <c r="Y857" s="93"/>
      <c r="Z857" s="94"/>
      <c r="AA857" s="94">
        <v>33111.42</v>
      </c>
      <c r="AB857" s="65"/>
      <c r="AC857" s="63"/>
      <c r="AD857" s="66" t="s">
        <v>75</v>
      </c>
      <c r="AE857" s="66"/>
      <c r="AF857" s="634"/>
      <c r="AG857" s="2"/>
    </row>
    <row r="858" spans="1:33" ht="18" customHeight="1">
      <c r="A858" s="662"/>
      <c r="B858" s="665"/>
      <c r="C858" s="743"/>
      <c r="D858" s="744"/>
      <c r="E858" s="744"/>
      <c r="F858" s="744"/>
      <c r="G858" s="744"/>
      <c r="H858" s="744"/>
      <c r="I858" s="744"/>
      <c r="J858" s="754"/>
      <c r="K858" s="744"/>
      <c r="L858" s="744"/>
      <c r="M858" s="631"/>
      <c r="N858" s="631"/>
      <c r="O858" s="762"/>
      <c r="P858" s="744"/>
      <c r="Q858" s="808"/>
      <c r="R858" s="69"/>
      <c r="S858" s="861" t="s">
        <v>1178</v>
      </c>
      <c r="T858" s="303"/>
      <c r="U858" s="150"/>
      <c r="V858" s="150"/>
      <c r="W858" s="151"/>
      <c r="X858" s="103"/>
      <c r="Y858" s="93"/>
      <c r="Z858" s="94"/>
      <c r="AA858" s="94">
        <v>9348.2816000000021</v>
      </c>
      <c r="AB858" s="65"/>
      <c r="AC858" s="63"/>
      <c r="AD858" s="66" t="s">
        <v>75</v>
      </c>
      <c r="AE858" s="66"/>
      <c r="AF858" s="634"/>
      <c r="AG858" s="2"/>
    </row>
    <row r="859" spans="1:33" ht="43.5" customHeight="1">
      <c r="A859" s="662"/>
      <c r="B859" s="665"/>
      <c r="C859" s="743"/>
      <c r="D859" s="744"/>
      <c r="E859" s="744"/>
      <c r="F859" s="744"/>
      <c r="G859" s="744"/>
      <c r="H859" s="744"/>
      <c r="I859" s="744"/>
      <c r="J859" s="754"/>
      <c r="K859" s="744"/>
      <c r="L859" s="744"/>
      <c r="M859" s="631"/>
      <c r="N859" s="631"/>
      <c r="O859" s="762"/>
      <c r="P859" s="744"/>
      <c r="Q859" s="808"/>
      <c r="R859" s="74" t="s">
        <v>1179</v>
      </c>
      <c r="S859" s="826" t="s">
        <v>1174</v>
      </c>
      <c r="T859" s="194" t="s">
        <v>70</v>
      </c>
      <c r="U859" s="172" t="s">
        <v>71</v>
      </c>
      <c r="V859" s="164" t="s">
        <v>72</v>
      </c>
      <c r="W859" s="299"/>
      <c r="X859" s="63"/>
      <c r="Y859" s="64"/>
      <c r="Z859" s="29"/>
      <c r="AA859" s="29"/>
      <c r="AB859" s="65">
        <f>+AA860</f>
        <v>16498.652800000003</v>
      </c>
      <c r="AC859" s="63"/>
      <c r="AD859" s="66"/>
      <c r="AE859" s="66"/>
      <c r="AF859" s="634"/>
      <c r="AG859" s="2"/>
    </row>
    <row r="860" spans="1:33" ht="18" customHeight="1">
      <c r="A860" s="662"/>
      <c r="B860" s="665"/>
      <c r="C860" s="743"/>
      <c r="D860" s="744"/>
      <c r="E860" s="744"/>
      <c r="F860" s="744"/>
      <c r="G860" s="744"/>
      <c r="H860" s="744"/>
      <c r="I860" s="744"/>
      <c r="J860" s="754"/>
      <c r="K860" s="744"/>
      <c r="L860" s="744"/>
      <c r="M860" s="631"/>
      <c r="N860" s="631"/>
      <c r="O860" s="762"/>
      <c r="P860" s="744"/>
      <c r="Q860" s="808"/>
      <c r="R860" s="38"/>
      <c r="S860" s="861" t="s">
        <v>1180</v>
      </c>
      <c r="T860" s="303"/>
      <c r="U860" s="150"/>
      <c r="V860" s="150"/>
      <c r="W860" s="151">
        <v>1</v>
      </c>
      <c r="X860" s="103" t="s">
        <v>74</v>
      </c>
      <c r="Y860" s="93">
        <v>14730.94</v>
      </c>
      <c r="Z860" s="205">
        <f>+W860*Y860</f>
        <v>14730.94</v>
      </c>
      <c r="AA860" s="205">
        <f>+Z860*1.12</f>
        <v>16498.652800000003</v>
      </c>
      <c r="AB860" s="65"/>
      <c r="AC860" s="63"/>
      <c r="AD860" s="66" t="s">
        <v>75</v>
      </c>
      <c r="AE860" s="66"/>
      <c r="AF860" s="634"/>
      <c r="AG860" s="2"/>
    </row>
    <row r="861" spans="1:33" ht="27" customHeight="1">
      <c r="A861" s="662"/>
      <c r="B861" s="665"/>
      <c r="C861" s="747" t="s">
        <v>46</v>
      </c>
      <c r="D861" s="748" t="s">
        <v>47</v>
      </c>
      <c r="E861" s="748" t="s">
        <v>48</v>
      </c>
      <c r="F861" s="748" t="s">
        <v>371</v>
      </c>
      <c r="G861" s="749" t="s">
        <v>50</v>
      </c>
      <c r="H861" s="748" t="s">
        <v>51</v>
      </c>
      <c r="I861" s="748" t="s">
        <v>61</v>
      </c>
      <c r="J861" s="774" t="s">
        <v>1181</v>
      </c>
      <c r="K861" s="748" t="s">
        <v>1182</v>
      </c>
      <c r="L861" s="748" t="s">
        <v>1183</v>
      </c>
      <c r="M861" s="638">
        <v>0</v>
      </c>
      <c r="N861" s="638">
        <v>1</v>
      </c>
      <c r="O861" s="748" t="s">
        <v>1184</v>
      </c>
      <c r="P861" s="748" t="s">
        <v>1185</v>
      </c>
      <c r="Q861" s="804" t="s">
        <v>1186</v>
      </c>
      <c r="R861" s="37" t="s">
        <v>140</v>
      </c>
      <c r="S861" s="822" t="s">
        <v>141</v>
      </c>
      <c r="T861" s="47" t="s">
        <v>70</v>
      </c>
      <c r="U861" s="67" t="s">
        <v>71</v>
      </c>
      <c r="V861" s="68" t="s">
        <v>72</v>
      </c>
      <c r="W861" s="54"/>
      <c r="X861" s="55"/>
      <c r="Y861" s="56"/>
      <c r="Z861" s="36"/>
      <c r="AA861" s="36"/>
      <c r="AB861" s="57">
        <f>+SUM(AA862:AA865)</f>
        <v>82.006399999999999</v>
      </c>
      <c r="AC861" s="55"/>
      <c r="AD861" s="58"/>
      <c r="AE861" s="58"/>
      <c r="AF861" s="637"/>
      <c r="AG861" s="2"/>
    </row>
    <row r="862" spans="1:33" ht="27" customHeight="1">
      <c r="A862" s="662"/>
      <c r="B862" s="665"/>
      <c r="C862" s="743"/>
      <c r="D862" s="744"/>
      <c r="E862" s="744"/>
      <c r="F862" s="744"/>
      <c r="G862" s="744"/>
      <c r="H862" s="744"/>
      <c r="I862" s="744"/>
      <c r="J862" s="754"/>
      <c r="K862" s="744"/>
      <c r="L862" s="744"/>
      <c r="M862" s="631"/>
      <c r="N862" s="631"/>
      <c r="O862" s="744"/>
      <c r="P862" s="744"/>
      <c r="Q862" s="802"/>
      <c r="R862" s="25"/>
      <c r="S862" s="818" t="s">
        <v>1187</v>
      </c>
      <c r="T862" s="26"/>
      <c r="U862" s="26"/>
      <c r="V862" s="26"/>
      <c r="W862" s="27">
        <v>20</v>
      </c>
      <c r="X862" s="28" t="s">
        <v>74</v>
      </c>
      <c r="Y862" s="29">
        <v>2.2000000000000002</v>
      </c>
      <c r="Z862" s="29">
        <f t="shared" ref="Z862:Z865" si="57">+W862*Y862</f>
        <v>44</v>
      </c>
      <c r="AA862" s="29">
        <f t="shared" ref="AA862:AA865" si="58">+Z862*1.12</f>
        <v>49.28</v>
      </c>
      <c r="AB862" s="30"/>
      <c r="AC862" s="28" t="s">
        <v>75</v>
      </c>
      <c r="AD862" s="31"/>
      <c r="AE862" s="31"/>
      <c r="AF862" s="634"/>
      <c r="AG862" s="2"/>
    </row>
    <row r="863" spans="1:33" ht="27" customHeight="1">
      <c r="A863" s="662"/>
      <c r="B863" s="665"/>
      <c r="C863" s="743"/>
      <c r="D863" s="744"/>
      <c r="E863" s="744"/>
      <c r="F863" s="744"/>
      <c r="G863" s="744"/>
      <c r="H863" s="744"/>
      <c r="I863" s="744"/>
      <c r="J863" s="754"/>
      <c r="K863" s="744"/>
      <c r="L863" s="744"/>
      <c r="M863" s="631"/>
      <c r="N863" s="631"/>
      <c r="O863" s="744"/>
      <c r="P863" s="744"/>
      <c r="Q863" s="802"/>
      <c r="R863" s="25"/>
      <c r="S863" s="818" t="s">
        <v>1188</v>
      </c>
      <c r="T863" s="26"/>
      <c r="U863" s="26"/>
      <c r="V863" s="26"/>
      <c r="W863" s="27">
        <v>5</v>
      </c>
      <c r="X863" s="28" t="s">
        <v>1009</v>
      </c>
      <c r="Y863" s="29">
        <v>3.43</v>
      </c>
      <c r="Z863" s="29">
        <f t="shared" si="57"/>
        <v>17.150000000000002</v>
      </c>
      <c r="AA863" s="29">
        <f t="shared" si="58"/>
        <v>19.208000000000006</v>
      </c>
      <c r="AB863" s="30"/>
      <c r="AC863" s="28" t="s">
        <v>75</v>
      </c>
      <c r="AD863" s="31"/>
      <c r="AE863" s="31"/>
      <c r="AF863" s="634"/>
      <c r="AG863" s="2"/>
    </row>
    <row r="864" spans="1:33" ht="27" customHeight="1">
      <c r="A864" s="662"/>
      <c r="B864" s="665"/>
      <c r="C864" s="743"/>
      <c r="D864" s="744"/>
      <c r="E864" s="744"/>
      <c r="F864" s="744"/>
      <c r="G864" s="744"/>
      <c r="H864" s="744"/>
      <c r="I864" s="744"/>
      <c r="J864" s="754"/>
      <c r="K864" s="744"/>
      <c r="L864" s="744"/>
      <c r="M864" s="631"/>
      <c r="N864" s="631"/>
      <c r="O864" s="744"/>
      <c r="P864" s="744"/>
      <c r="Q864" s="802"/>
      <c r="R864" s="25"/>
      <c r="S864" s="818" t="s">
        <v>1189</v>
      </c>
      <c r="T864" s="26"/>
      <c r="U864" s="26"/>
      <c r="V864" s="26"/>
      <c r="W864" s="27">
        <v>2</v>
      </c>
      <c r="X864" s="28" t="s">
        <v>1009</v>
      </c>
      <c r="Y864" s="29">
        <v>2.21</v>
      </c>
      <c r="Z864" s="29">
        <f t="shared" si="57"/>
        <v>4.42</v>
      </c>
      <c r="AA864" s="29">
        <f t="shared" si="58"/>
        <v>4.9504000000000001</v>
      </c>
      <c r="AB864" s="30"/>
      <c r="AC864" s="28" t="s">
        <v>75</v>
      </c>
      <c r="AD864" s="31"/>
      <c r="AE864" s="31"/>
      <c r="AF864" s="634"/>
      <c r="AG864" s="2"/>
    </row>
    <row r="865" spans="1:33" ht="27" customHeight="1">
      <c r="A865" s="662"/>
      <c r="B865" s="665"/>
      <c r="C865" s="745"/>
      <c r="D865" s="746"/>
      <c r="E865" s="746"/>
      <c r="F865" s="746"/>
      <c r="G865" s="746"/>
      <c r="H865" s="746"/>
      <c r="I865" s="746"/>
      <c r="J865" s="756"/>
      <c r="K865" s="746"/>
      <c r="L865" s="746"/>
      <c r="M865" s="632"/>
      <c r="N865" s="632"/>
      <c r="O865" s="746"/>
      <c r="P865" s="746"/>
      <c r="Q865" s="803"/>
      <c r="R865" s="38"/>
      <c r="S865" s="820" t="s">
        <v>1190</v>
      </c>
      <c r="T865" s="39"/>
      <c r="U865" s="39"/>
      <c r="V865" s="39"/>
      <c r="W865" s="40">
        <v>3</v>
      </c>
      <c r="X865" s="41" t="s">
        <v>1009</v>
      </c>
      <c r="Y865" s="42">
        <v>2.5499999999999998</v>
      </c>
      <c r="Z865" s="42">
        <f t="shared" si="57"/>
        <v>7.6499999999999995</v>
      </c>
      <c r="AA865" s="42">
        <f t="shared" si="58"/>
        <v>8.5679999999999996</v>
      </c>
      <c r="AB865" s="43"/>
      <c r="AC865" s="41" t="s">
        <v>75</v>
      </c>
      <c r="AD865" s="44"/>
      <c r="AE865" s="44"/>
      <c r="AF865" s="635"/>
      <c r="AG865" s="2"/>
    </row>
    <row r="866" spans="1:33" ht="26.25" customHeight="1">
      <c r="A866" s="662"/>
      <c r="B866" s="665"/>
      <c r="C866" s="773" t="s">
        <v>46</v>
      </c>
      <c r="D866" s="750" t="s">
        <v>47</v>
      </c>
      <c r="E866" s="750" t="s">
        <v>48</v>
      </c>
      <c r="F866" s="750" t="s">
        <v>1140</v>
      </c>
      <c r="G866" s="768" t="s">
        <v>50</v>
      </c>
      <c r="H866" s="750" t="s">
        <v>51</v>
      </c>
      <c r="I866" s="750" t="s">
        <v>61</v>
      </c>
      <c r="J866" s="777" t="s">
        <v>1191</v>
      </c>
      <c r="K866" s="748" t="s">
        <v>1192</v>
      </c>
      <c r="L866" s="750" t="s">
        <v>1193</v>
      </c>
      <c r="M866" s="698">
        <v>1</v>
      </c>
      <c r="N866" s="698">
        <v>0</v>
      </c>
      <c r="O866" s="750" t="s">
        <v>1194</v>
      </c>
      <c r="P866" s="750" t="s">
        <v>1195</v>
      </c>
      <c r="Q866" s="805" t="s">
        <v>1152</v>
      </c>
      <c r="R866" s="37" t="s">
        <v>140</v>
      </c>
      <c r="S866" s="821" t="s">
        <v>141</v>
      </c>
      <c r="T866" s="100" t="s">
        <v>70</v>
      </c>
      <c r="U866" s="67" t="s">
        <v>71</v>
      </c>
      <c r="V866" s="68" t="s">
        <v>72</v>
      </c>
      <c r="W866" s="34"/>
      <c r="X866" s="35"/>
      <c r="Y866" s="36"/>
      <c r="Z866" s="36"/>
      <c r="AA866" s="36"/>
      <c r="AB866" s="50">
        <f>+SUM(AA867:AA868)</f>
        <v>20.384000000000004</v>
      </c>
      <c r="AC866" s="35"/>
      <c r="AD866" s="60"/>
      <c r="AE866" s="60"/>
      <c r="AF866" s="636"/>
      <c r="AG866" s="2"/>
    </row>
    <row r="867" spans="1:33" ht="26.25" customHeight="1">
      <c r="A867" s="662"/>
      <c r="B867" s="665"/>
      <c r="C867" s="743"/>
      <c r="D867" s="744"/>
      <c r="E867" s="744"/>
      <c r="F867" s="744"/>
      <c r="G867" s="744"/>
      <c r="H867" s="744"/>
      <c r="I867" s="744"/>
      <c r="J867" s="754"/>
      <c r="K867" s="744"/>
      <c r="L867" s="744"/>
      <c r="M867" s="631"/>
      <c r="N867" s="631"/>
      <c r="O867" s="744"/>
      <c r="P867" s="744"/>
      <c r="Q867" s="802"/>
      <c r="R867" s="25"/>
      <c r="S867" s="818" t="s">
        <v>1196</v>
      </c>
      <c r="T867" s="26"/>
      <c r="U867" s="26"/>
      <c r="V867" s="26"/>
      <c r="W867" s="27">
        <v>3</v>
      </c>
      <c r="X867" s="28" t="s">
        <v>74</v>
      </c>
      <c r="Y867" s="29">
        <v>2.6</v>
      </c>
      <c r="Z867" s="29">
        <f t="shared" ref="Z867:Z868" si="59">+W867*Y867</f>
        <v>7.8000000000000007</v>
      </c>
      <c r="AA867" s="29">
        <f t="shared" ref="AA867:AA868" si="60">+Z867*1.12</f>
        <v>8.7360000000000024</v>
      </c>
      <c r="AB867" s="30"/>
      <c r="AC867" s="28" t="s">
        <v>75</v>
      </c>
      <c r="AD867" s="31"/>
      <c r="AE867" s="31"/>
      <c r="AF867" s="634"/>
      <c r="AG867" s="2"/>
    </row>
    <row r="868" spans="1:33" ht="26.25" customHeight="1">
      <c r="A868" s="662"/>
      <c r="B868" s="665"/>
      <c r="C868" s="743"/>
      <c r="D868" s="744"/>
      <c r="E868" s="744"/>
      <c r="F868" s="744"/>
      <c r="G868" s="744"/>
      <c r="H868" s="744"/>
      <c r="I868" s="744"/>
      <c r="J868" s="754"/>
      <c r="K868" s="744"/>
      <c r="L868" s="744"/>
      <c r="M868" s="631"/>
      <c r="N868" s="631"/>
      <c r="O868" s="744"/>
      <c r="P868" s="744"/>
      <c r="Q868" s="802"/>
      <c r="R868" s="32"/>
      <c r="S868" s="819" t="s">
        <v>1197</v>
      </c>
      <c r="T868" s="33"/>
      <c r="U868" s="33"/>
      <c r="V868" s="33"/>
      <c r="W868" s="34">
        <v>5</v>
      </c>
      <c r="X868" s="35" t="s">
        <v>246</v>
      </c>
      <c r="Y868" s="36">
        <v>2.08</v>
      </c>
      <c r="Z868" s="29">
        <f t="shared" si="59"/>
        <v>10.4</v>
      </c>
      <c r="AA868" s="29">
        <f t="shared" si="60"/>
        <v>11.648000000000001</v>
      </c>
      <c r="AB868" s="30"/>
      <c r="AC868" s="28" t="s">
        <v>75</v>
      </c>
      <c r="AD868" s="31"/>
      <c r="AE868" s="31"/>
      <c r="AF868" s="634"/>
      <c r="AG868" s="2"/>
    </row>
    <row r="869" spans="1:33" ht="26.25" customHeight="1">
      <c r="A869" s="662"/>
      <c r="B869" s="665"/>
      <c r="C869" s="743"/>
      <c r="D869" s="744"/>
      <c r="E869" s="744"/>
      <c r="F869" s="744"/>
      <c r="G869" s="744"/>
      <c r="H869" s="744"/>
      <c r="I869" s="744"/>
      <c r="J869" s="754"/>
      <c r="K869" s="744"/>
      <c r="L869" s="744"/>
      <c r="M869" s="631"/>
      <c r="N869" s="631"/>
      <c r="O869" s="744"/>
      <c r="P869" s="744"/>
      <c r="Q869" s="802"/>
      <c r="R869" s="37"/>
      <c r="S869" s="819"/>
      <c r="T869" s="33"/>
      <c r="U869" s="33"/>
      <c r="V869" s="33"/>
      <c r="W869" s="34"/>
      <c r="X869" s="35"/>
      <c r="Y869" s="36"/>
      <c r="Z869" s="29"/>
      <c r="AA869" s="29"/>
      <c r="AB869" s="30"/>
      <c r="AC869" s="28"/>
      <c r="AD869" s="31"/>
      <c r="AE869" s="31"/>
      <c r="AF869" s="634"/>
      <c r="AG869" s="2"/>
    </row>
    <row r="870" spans="1:33" ht="26.25" customHeight="1">
      <c r="A870" s="662"/>
      <c r="B870" s="665"/>
      <c r="C870" s="745"/>
      <c r="D870" s="746"/>
      <c r="E870" s="746"/>
      <c r="F870" s="746"/>
      <c r="G870" s="746"/>
      <c r="H870" s="746"/>
      <c r="I870" s="746"/>
      <c r="J870" s="756"/>
      <c r="K870" s="746"/>
      <c r="L870" s="746"/>
      <c r="M870" s="632"/>
      <c r="N870" s="632"/>
      <c r="O870" s="746"/>
      <c r="P870" s="746"/>
      <c r="Q870" s="803"/>
      <c r="R870" s="38"/>
      <c r="S870" s="820"/>
      <c r="T870" s="39"/>
      <c r="U870" s="39"/>
      <c r="V870" s="39"/>
      <c r="W870" s="40"/>
      <c r="X870" s="41"/>
      <c r="Y870" s="42"/>
      <c r="Z870" s="42"/>
      <c r="AA870" s="42"/>
      <c r="AB870" s="43"/>
      <c r="AC870" s="41"/>
      <c r="AD870" s="44"/>
      <c r="AE870" s="44"/>
      <c r="AF870" s="635"/>
      <c r="AG870" s="2"/>
    </row>
    <row r="871" spans="1:33" ht="18" customHeight="1">
      <c r="A871" s="662"/>
      <c r="B871" s="665"/>
      <c r="C871" s="773" t="s">
        <v>46</v>
      </c>
      <c r="D871" s="750" t="s">
        <v>47</v>
      </c>
      <c r="E871" s="750" t="s">
        <v>48</v>
      </c>
      <c r="F871" s="750" t="s">
        <v>1140</v>
      </c>
      <c r="G871" s="768" t="s">
        <v>50</v>
      </c>
      <c r="H871" s="750" t="s">
        <v>51</v>
      </c>
      <c r="I871" s="750" t="s">
        <v>61</v>
      </c>
      <c r="J871" s="774" t="s">
        <v>1198</v>
      </c>
      <c r="K871" s="748" t="s">
        <v>1199</v>
      </c>
      <c r="L871" s="750" t="s">
        <v>1200</v>
      </c>
      <c r="M871" s="698">
        <v>7</v>
      </c>
      <c r="N871" s="698">
        <v>7</v>
      </c>
      <c r="O871" s="750" t="s">
        <v>1201</v>
      </c>
      <c r="P871" s="750" t="s">
        <v>1202</v>
      </c>
      <c r="Q871" s="805" t="s">
        <v>1203</v>
      </c>
      <c r="R871" s="37" t="s">
        <v>116</v>
      </c>
      <c r="S871" s="821" t="s">
        <v>117</v>
      </c>
      <c r="T871" s="100" t="s">
        <v>70</v>
      </c>
      <c r="U871" s="67" t="s">
        <v>71</v>
      </c>
      <c r="V871" s="68" t="s">
        <v>72</v>
      </c>
      <c r="W871" s="34"/>
      <c r="X871" s="35"/>
      <c r="Y871" s="36"/>
      <c r="Z871" s="36"/>
      <c r="AA871" s="36"/>
      <c r="AB871" s="50">
        <f>+SUM(AA872)</f>
        <v>436.99040000000008</v>
      </c>
      <c r="AC871" s="35"/>
      <c r="AD871" s="35"/>
      <c r="AE871" s="35"/>
      <c r="AF871" s="636"/>
      <c r="AG871" s="2"/>
    </row>
    <row r="872" spans="1:33" ht="18" customHeight="1">
      <c r="A872" s="663"/>
      <c r="B872" s="666"/>
      <c r="C872" s="743"/>
      <c r="D872" s="744"/>
      <c r="E872" s="744"/>
      <c r="F872" s="744"/>
      <c r="G872" s="744"/>
      <c r="H872" s="744"/>
      <c r="I872" s="744"/>
      <c r="J872" s="754"/>
      <c r="K872" s="744"/>
      <c r="L872" s="744"/>
      <c r="M872" s="631"/>
      <c r="N872" s="631"/>
      <c r="O872" s="744"/>
      <c r="P872" s="744"/>
      <c r="Q872" s="802"/>
      <c r="R872" s="25"/>
      <c r="S872" s="818" t="s">
        <v>1204</v>
      </c>
      <c r="T872" s="26"/>
      <c r="U872" s="26"/>
      <c r="V872" s="26"/>
      <c r="W872" s="27">
        <v>1</v>
      </c>
      <c r="X872" s="28" t="s">
        <v>74</v>
      </c>
      <c r="Y872" s="29">
        <v>390.17</v>
      </c>
      <c r="Z872" s="29">
        <f>+W872*Y872</f>
        <v>390.17</v>
      </c>
      <c r="AA872" s="29">
        <f>Z872*1.12</f>
        <v>436.99040000000008</v>
      </c>
      <c r="AB872" s="30"/>
      <c r="AC872" s="28" t="s">
        <v>75</v>
      </c>
      <c r="AD872" s="28"/>
      <c r="AE872" s="28"/>
      <c r="AF872" s="634"/>
      <c r="AG872" s="2"/>
    </row>
    <row r="873" spans="1:33" ht="33.75" customHeight="1">
      <c r="A873" s="661" t="s">
        <v>1133</v>
      </c>
      <c r="B873" s="664" t="s">
        <v>1133</v>
      </c>
      <c r="C873" s="743"/>
      <c r="D873" s="744"/>
      <c r="E873" s="744"/>
      <c r="F873" s="744"/>
      <c r="G873" s="744"/>
      <c r="H873" s="744"/>
      <c r="I873" s="744"/>
      <c r="J873" s="754"/>
      <c r="K873" s="744"/>
      <c r="L873" s="744"/>
      <c r="M873" s="631"/>
      <c r="N873" s="631"/>
      <c r="O873" s="744"/>
      <c r="P873" s="744"/>
      <c r="Q873" s="802"/>
      <c r="R873" s="74" t="s">
        <v>68</v>
      </c>
      <c r="S873" s="826" t="s">
        <v>69</v>
      </c>
      <c r="T873" s="194" t="s">
        <v>70</v>
      </c>
      <c r="U873" s="172" t="s">
        <v>71</v>
      </c>
      <c r="V873" s="164" t="s">
        <v>72</v>
      </c>
      <c r="W873" s="299"/>
      <c r="X873" s="63"/>
      <c r="Y873" s="64"/>
      <c r="Z873" s="64"/>
      <c r="AA873" s="64"/>
      <c r="AB873" s="65">
        <f>+AA874</f>
        <v>112.00000000000001</v>
      </c>
      <c r="AC873" s="63"/>
      <c r="AD873" s="63"/>
      <c r="AE873" s="66"/>
      <c r="AF873" s="634"/>
      <c r="AG873" s="2"/>
    </row>
    <row r="874" spans="1:33" ht="33.75" customHeight="1">
      <c r="A874" s="662"/>
      <c r="B874" s="665"/>
      <c r="C874" s="745"/>
      <c r="D874" s="746"/>
      <c r="E874" s="746"/>
      <c r="F874" s="746"/>
      <c r="G874" s="746"/>
      <c r="H874" s="746"/>
      <c r="I874" s="746"/>
      <c r="J874" s="756"/>
      <c r="K874" s="746"/>
      <c r="L874" s="746"/>
      <c r="M874" s="632"/>
      <c r="N874" s="632"/>
      <c r="O874" s="746"/>
      <c r="P874" s="746"/>
      <c r="Q874" s="803"/>
      <c r="R874" s="38"/>
      <c r="S874" s="820" t="s">
        <v>1205</v>
      </c>
      <c r="T874" s="39"/>
      <c r="U874" s="198"/>
      <c r="V874" s="198"/>
      <c r="W874" s="40">
        <v>2</v>
      </c>
      <c r="X874" s="41" t="s">
        <v>74</v>
      </c>
      <c r="Y874" s="42">
        <v>50</v>
      </c>
      <c r="Z874" s="42">
        <f>+W874*Y874</f>
        <v>100</v>
      </c>
      <c r="AA874" s="42">
        <f>+Z874*1.12</f>
        <v>112.00000000000001</v>
      </c>
      <c r="AB874" s="43"/>
      <c r="AC874" s="41" t="s">
        <v>75</v>
      </c>
      <c r="AD874" s="41"/>
      <c r="AE874" s="44"/>
      <c r="AF874" s="635"/>
      <c r="AG874" s="2"/>
    </row>
    <row r="875" spans="1:33" ht="39" customHeight="1">
      <c r="A875" s="662"/>
      <c r="B875" s="665"/>
      <c r="C875" s="747" t="s">
        <v>46</v>
      </c>
      <c r="D875" s="748" t="s">
        <v>47</v>
      </c>
      <c r="E875" s="748" t="s">
        <v>48</v>
      </c>
      <c r="F875" s="748" t="s">
        <v>1140</v>
      </c>
      <c r="G875" s="749" t="s">
        <v>50</v>
      </c>
      <c r="H875" s="748" t="s">
        <v>51</v>
      </c>
      <c r="I875" s="748" t="s">
        <v>61</v>
      </c>
      <c r="J875" s="774" t="s">
        <v>1206</v>
      </c>
      <c r="K875" s="759" t="s">
        <v>1207</v>
      </c>
      <c r="L875" s="748" t="s">
        <v>1208</v>
      </c>
      <c r="M875" s="721">
        <v>2</v>
      </c>
      <c r="N875" s="638">
        <v>2</v>
      </c>
      <c r="O875" s="748" t="s">
        <v>1209</v>
      </c>
      <c r="P875" s="748" t="s">
        <v>1210</v>
      </c>
      <c r="Q875" s="804" t="s">
        <v>1139</v>
      </c>
      <c r="R875" s="59"/>
      <c r="S875" s="823"/>
      <c r="T875" s="49"/>
      <c r="U875" s="67"/>
      <c r="V875" s="68"/>
      <c r="W875" s="34"/>
      <c r="X875" s="35"/>
      <c r="Y875" s="36"/>
      <c r="Z875" s="36"/>
      <c r="AA875" s="36"/>
      <c r="AB875" s="50"/>
      <c r="AC875" s="35"/>
      <c r="AD875" s="60"/>
      <c r="AE875" s="60"/>
      <c r="AF875" s="637"/>
      <c r="AG875" s="2"/>
    </row>
    <row r="876" spans="1:33" ht="39" customHeight="1">
      <c r="A876" s="662"/>
      <c r="B876" s="665"/>
      <c r="C876" s="743"/>
      <c r="D876" s="744"/>
      <c r="E876" s="744"/>
      <c r="F876" s="744"/>
      <c r="G876" s="744"/>
      <c r="H876" s="744"/>
      <c r="I876" s="744"/>
      <c r="J876" s="754"/>
      <c r="K876" s="762"/>
      <c r="L876" s="744"/>
      <c r="M876" s="701"/>
      <c r="N876" s="631"/>
      <c r="O876" s="744"/>
      <c r="P876" s="744"/>
      <c r="Q876" s="802"/>
      <c r="R876" s="32"/>
      <c r="S876" s="818"/>
      <c r="T876" s="26"/>
      <c r="U876" s="26"/>
      <c r="V876" s="26"/>
      <c r="W876" s="27"/>
      <c r="X876" s="28"/>
      <c r="Y876" s="29"/>
      <c r="Z876" s="29"/>
      <c r="AA876" s="29"/>
      <c r="AB876" s="30"/>
      <c r="AC876" s="28"/>
      <c r="AD876" s="31"/>
      <c r="AE876" s="31"/>
      <c r="AF876" s="634"/>
      <c r="AG876" s="2"/>
    </row>
    <row r="877" spans="1:33" ht="39" customHeight="1">
      <c r="A877" s="662"/>
      <c r="B877" s="665"/>
      <c r="C877" s="743"/>
      <c r="D877" s="744"/>
      <c r="E877" s="744"/>
      <c r="F877" s="744"/>
      <c r="G877" s="744"/>
      <c r="H877" s="744"/>
      <c r="I877" s="744"/>
      <c r="J877" s="754"/>
      <c r="K877" s="762"/>
      <c r="L877" s="744"/>
      <c r="M877" s="701"/>
      <c r="N877" s="631"/>
      <c r="O877" s="744"/>
      <c r="P877" s="744"/>
      <c r="Q877" s="802"/>
      <c r="R877" s="25"/>
      <c r="S877" s="818"/>
      <c r="T877" s="26"/>
      <c r="U877" s="26"/>
      <c r="V877" s="26"/>
      <c r="W877" s="27"/>
      <c r="X877" s="28"/>
      <c r="Y877" s="29"/>
      <c r="Z877" s="29"/>
      <c r="AA877" s="29"/>
      <c r="AB877" s="30"/>
      <c r="AC877" s="28"/>
      <c r="AD877" s="31"/>
      <c r="AE877" s="31"/>
      <c r="AF877" s="634"/>
      <c r="AG877" s="2"/>
    </row>
    <row r="878" spans="1:33" ht="39" customHeight="1">
      <c r="A878" s="662"/>
      <c r="B878" s="665"/>
      <c r="C878" s="743"/>
      <c r="D878" s="744"/>
      <c r="E878" s="744"/>
      <c r="F878" s="744"/>
      <c r="G878" s="744"/>
      <c r="H878" s="744"/>
      <c r="I878" s="744"/>
      <c r="J878" s="754"/>
      <c r="K878" s="762"/>
      <c r="L878" s="744"/>
      <c r="M878" s="701"/>
      <c r="N878" s="631"/>
      <c r="O878" s="744"/>
      <c r="P878" s="744"/>
      <c r="Q878" s="802"/>
      <c r="R878" s="25"/>
      <c r="S878" s="818"/>
      <c r="T878" s="26"/>
      <c r="U878" s="26"/>
      <c r="V878" s="26"/>
      <c r="W878" s="27"/>
      <c r="X878" s="28"/>
      <c r="Y878" s="29"/>
      <c r="Z878" s="29"/>
      <c r="AA878" s="29"/>
      <c r="AB878" s="30"/>
      <c r="AC878" s="28"/>
      <c r="AD878" s="31"/>
      <c r="AE878" s="31"/>
      <c r="AF878" s="634"/>
      <c r="AG878" s="2"/>
    </row>
    <row r="879" spans="1:33" ht="39" customHeight="1">
      <c r="A879" s="662"/>
      <c r="B879" s="665"/>
      <c r="C879" s="745"/>
      <c r="D879" s="746"/>
      <c r="E879" s="746"/>
      <c r="F879" s="746"/>
      <c r="G879" s="746"/>
      <c r="H879" s="746"/>
      <c r="I879" s="746"/>
      <c r="J879" s="756"/>
      <c r="K879" s="764"/>
      <c r="L879" s="746"/>
      <c r="M879" s="702"/>
      <c r="N879" s="632"/>
      <c r="O879" s="746"/>
      <c r="P879" s="746"/>
      <c r="Q879" s="803"/>
      <c r="R879" s="38"/>
      <c r="S879" s="820"/>
      <c r="T879" s="39"/>
      <c r="U879" s="39"/>
      <c r="V879" s="39"/>
      <c r="W879" s="40"/>
      <c r="X879" s="41"/>
      <c r="Y879" s="42"/>
      <c r="Z879" s="42"/>
      <c r="AA879" s="42"/>
      <c r="AB879" s="43"/>
      <c r="AC879" s="41"/>
      <c r="AD879" s="44"/>
      <c r="AE879" s="44"/>
      <c r="AF879" s="635"/>
      <c r="AG879" s="2"/>
    </row>
    <row r="880" spans="1:33" ht="30" customHeight="1">
      <c r="A880" s="662"/>
      <c r="B880" s="665"/>
      <c r="C880" s="773" t="s">
        <v>46</v>
      </c>
      <c r="D880" s="750" t="s">
        <v>47</v>
      </c>
      <c r="E880" s="750" t="s">
        <v>48</v>
      </c>
      <c r="F880" s="750" t="s">
        <v>1140</v>
      </c>
      <c r="G880" s="768" t="s">
        <v>50</v>
      </c>
      <c r="H880" s="750" t="s">
        <v>51</v>
      </c>
      <c r="I880" s="750" t="s">
        <v>61</v>
      </c>
      <c r="J880" s="774" t="s">
        <v>1211</v>
      </c>
      <c r="K880" s="748" t="s">
        <v>1212</v>
      </c>
      <c r="L880" s="750" t="s">
        <v>1213</v>
      </c>
      <c r="M880" s="698">
        <v>1</v>
      </c>
      <c r="N880" s="698">
        <v>1</v>
      </c>
      <c r="O880" s="750" t="s">
        <v>1214</v>
      </c>
      <c r="P880" s="750" t="s">
        <v>1215</v>
      </c>
      <c r="Q880" s="805" t="s">
        <v>1139</v>
      </c>
      <c r="R880" s="37"/>
      <c r="S880" s="821"/>
      <c r="T880" s="46"/>
      <c r="U880" s="46"/>
      <c r="V880" s="46"/>
      <c r="W880" s="34"/>
      <c r="X880" s="35"/>
      <c r="Y880" s="36"/>
      <c r="Z880" s="36"/>
      <c r="AA880" s="36"/>
      <c r="AB880" s="50"/>
      <c r="AC880" s="35"/>
      <c r="AD880" s="60"/>
      <c r="AE880" s="60"/>
      <c r="AF880" s="636"/>
      <c r="AG880" s="2"/>
    </row>
    <row r="881" spans="1:33" ht="30" customHeight="1">
      <c r="A881" s="662"/>
      <c r="B881" s="665"/>
      <c r="C881" s="743"/>
      <c r="D881" s="744"/>
      <c r="E881" s="744"/>
      <c r="F881" s="744"/>
      <c r="G881" s="744"/>
      <c r="H881" s="744"/>
      <c r="I881" s="744"/>
      <c r="J881" s="754"/>
      <c r="K881" s="744"/>
      <c r="L881" s="744"/>
      <c r="M881" s="631"/>
      <c r="N881" s="631"/>
      <c r="O881" s="744"/>
      <c r="P881" s="744"/>
      <c r="Q881" s="802"/>
      <c r="R881" s="25"/>
      <c r="S881" s="818"/>
      <c r="T881" s="26"/>
      <c r="U881" s="26"/>
      <c r="V881" s="26"/>
      <c r="W881" s="27"/>
      <c r="X881" s="28"/>
      <c r="Y881" s="29"/>
      <c r="Z881" s="29"/>
      <c r="AA881" s="29"/>
      <c r="AB881" s="30"/>
      <c r="AC881" s="28"/>
      <c r="AD881" s="31"/>
      <c r="AE881" s="31"/>
      <c r="AF881" s="634"/>
      <c r="AG881" s="2"/>
    </row>
    <row r="882" spans="1:33" ht="30" customHeight="1">
      <c r="A882" s="662"/>
      <c r="B882" s="665"/>
      <c r="C882" s="743"/>
      <c r="D882" s="744"/>
      <c r="E882" s="744"/>
      <c r="F882" s="744"/>
      <c r="G882" s="744"/>
      <c r="H882" s="744"/>
      <c r="I882" s="744"/>
      <c r="J882" s="754"/>
      <c r="K882" s="744"/>
      <c r="L882" s="744"/>
      <c r="M882" s="631"/>
      <c r="N882" s="631"/>
      <c r="O882" s="744"/>
      <c r="P882" s="744"/>
      <c r="Q882" s="802"/>
      <c r="R882" s="32"/>
      <c r="S882" s="819"/>
      <c r="T882" s="33"/>
      <c r="U882" s="33"/>
      <c r="V882" s="33"/>
      <c r="W882" s="34"/>
      <c r="X882" s="35"/>
      <c r="Y882" s="36"/>
      <c r="Z882" s="29"/>
      <c r="AA882" s="29"/>
      <c r="AB882" s="30"/>
      <c r="AC882" s="28"/>
      <c r="AD882" s="31"/>
      <c r="AE882" s="31"/>
      <c r="AF882" s="634"/>
      <c r="AG882" s="2"/>
    </row>
    <row r="883" spans="1:33" ht="30" customHeight="1">
      <c r="A883" s="662"/>
      <c r="B883" s="665"/>
      <c r="C883" s="743"/>
      <c r="D883" s="744"/>
      <c r="E883" s="744"/>
      <c r="F883" s="744"/>
      <c r="G883" s="744"/>
      <c r="H883" s="744"/>
      <c r="I883" s="744"/>
      <c r="J883" s="754"/>
      <c r="K883" s="744"/>
      <c r="L883" s="744"/>
      <c r="M883" s="631"/>
      <c r="N883" s="631"/>
      <c r="O883" s="744"/>
      <c r="P883" s="744"/>
      <c r="Q883" s="802"/>
      <c r="R883" s="37"/>
      <c r="S883" s="819"/>
      <c r="T883" s="33"/>
      <c r="U883" s="33"/>
      <c r="V883" s="33"/>
      <c r="W883" s="34"/>
      <c r="X883" s="35"/>
      <c r="Y883" s="36"/>
      <c r="Z883" s="29"/>
      <c r="AA883" s="29"/>
      <c r="AB883" s="30"/>
      <c r="AC883" s="28"/>
      <c r="AD883" s="31"/>
      <c r="AE883" s="31"/>
      <c r="AF883" s="634"/>
      <c r="AG883" s="2"/>
    </row>
    <row r="884" spans="1:33" ht="30" customHeight="1">
      <c r="A884" s="662"/>
      <c r="B884" s="665"/>
      <c r="C884" s="745"/>
      <c r="D884" s="746"/>
      <c r="E884" s="746"/>
      <c r="F884" s="746"/>
      <c r="G884" s="746"/>
      <c r="H884" s="746"/>
      <c r="I884" s="746"/>
      <c r="J884" s="756"/>
      <c r="K884" s="746"/>
      <c r="L884" s="746"/>
      <c r="M884" s="632"/>
      <c r="N884" s="632"/>
      <c r="O884" s="746"/>
      <c r="P884" s="746"/>
      <c r="Q884" s="803"/>
      <c r="R884" s="38"/>
      <c r="S884" s="820"/>
      <c r="T884" s="39"/>
      <c r="U884" s="39"/>
      <c r="V884" s="39"/>
      <c r="W884" s="40"/>
      <c r="X884" s="41"/>
      <c r="Y884" s="42"/>
      <c r="Z884" s="42"/>
      <c r="AA884" s="42"/>
      <c r="AB884" s="43"/>
      <c r="AC884" s="41"/>
      <c r="AD884" s="44"/>
      <c r="AE884" s="44"/>
      <c r="AF884" s="635"/>
      <c r="AG884" s="2"/>
    </row>
    <row r="885" spans="1:33" ht="33.75" customHeight="1">
      <c r="A885" s="662"/>
      <c r="B885" s="665"/>
      <c r="C885" s="773" t="s">
        <v>46</v>
      </c>
      <c r="D885" s="750" t="s">
        <v>47</v>
      </c>
      <c r="E885" s="750" t="s">
        <v>48</v>
      </c>
      <c r="F885" s="750" t="s">
        <v>1140</v>
      </c>
      <c r="G885" s="768" t="s">
        <v>50</v>
      </c>
      <c r="H885" s="750" t="s">
        <v>51</v>
      </c>
      <c r="I885" s="750" t="s">
        <v>61</v>
      </c>
      <c r="J885" s="774" t="s">
        <v>1216</v>
      </c>
      <c r="K885" s="748" t="s">
        <v>1217</v>
      </c>
      <c r="L885" s="750" t="s">
        <v>1218</v>
      </c>
      <c r="M885" s="698">
        <v>3</v>
      </c>
      <c r="N885" s="698">
        <v>3</v>
      </c>
      <c r="O885" s="750" t="s">
        <v>1219</v>
      </c>
      <c r="P885" s="750" t="s">
        <v>1220</v>
      </c>
      <c r="Q885" s="805" t="s">
        <v>1221</v>
      </c>
      <c r="R885" s="37" t="s">
        <v>1222</v>
      </c>
      <c r="S885" s="821" t="s">
        <v>1223</v>
      </c>
      <c r="T885" s="100" t="s">
        <v>70</v>
      </c>
      <c r="U885" s="48" t="s">
        <v>71</v>
      </c>
      <c r="V885" s="49" t="s">
        <v>72</v>
      </c>
      <c r="W885" s="34"/>
      <c r="X885" s="35"/>
      <c r="Y885" s="36"/>
      <c r="Z885" s="36"/>
      <c r="AA885" s="36"/>
      <c r="AB885" s="50">
        <f>+AA886</f>
        <v>1461</v>
      </c>
      <c r="AC885" s="35"/>
      <c r="AD885" s="35"/>
      <c r="AE885" s="35"/>
      <c r="AF885" s="636"/>
      <c r="AG885" s="2"/>
    </row>
    <row r="886" spans="1:33" ht="33.75" customHeight="1">
      <c r="A886" s="662"/>
      <c r="B886" s="665"/>
      <c r="C886" s="743"/>
      <c r="D886" s="744"/>
      <c r="E886" s="744"/>
      <c r="F886" s="744"/>
      <c r="G886" s="744"/>
      <c r="H886" s="744"/>
      <c r="I886" s="744"/>
      <c r="J886" s="754"/>
      <c r="K886" s="744"/>
      <c r="L886" s="744"/>
      <c r="M886" s="631"/>
      <c r="N886" s="631"/>
      <c r="O886" s="744"/>
      <c r="P886" s="744"/>
      <c r="Q886" s="802"/>
      <c r="R886" s="25"/>
      <c r="S886" s="818" t="s">
        <v>1224</v>
      </c>
      <c r="T886" s="26"/>
      <c r="U886" s="26"/>
      <c r="V886" s="26"/>
      <c r="W886" s="27">
        <v>1</v>
      </c>
      <c r="X886" s="28" t="s">
        <v>74</v>
      </c>
      <c r="Y886" s="29">
        <v>1461</v>
      </c>
      <c r="Z886" s="29">
        <f>+W886*Y886</f>
        <v>1461</v>
      </c>
      <c r="AA886" s="29">
        <f>+Z886</f>
        <v>1461</v>
      </c>
      <c r="AB886" s="30"/>
      <c r="AC886" s="28"/>
      <c r="AD886" s="28"/>
      <c r="AE886" s="28" t="s">
        <v>75</v>
      </c>
      <c r="AF886" s="634"/>
      <c r="AG886" s="2"/>
    </row>
    <row r="887" spans="1:33" ht="33.75" customHeight="1">
      <c r="A887" s="662"/>
      <c r="B887" s="665"/>
      <c r="C887" s="743"/>
      <c r="D887" s="744"/>
      <c r="E887" s="744"/>
      <c r="F887" s="744"/>
      <c r="G887" s="744"/>
      <c r="H887" s="744"/>
      <c r="I887" s="744"/>
      <c r="J887" s="754"/>
      <c r="K887" s="744"/>
      <c r="L887" s="744"/>
      <c r="M887" s="631"/>
      <c r="N887" s="631"/>
      <c r="O887" s="744"/>
      <c r="P887" s="744"/>
      <c r="Q887" s="802"/>
      <c r="R887" s="25"/>
      <c r="S887" s="818"/>
      <c r="T887" s="26"/>
      <c r="U887" s="26"/>
      <c r="V887" s="26"/>
      <c r="W887" s="27"/>
      <c r="X887" s="28"/>
      <c r="Y887" s="29"/>
      <c r="Z887" s="29"/>
      <c r="AA887" s="29"/>
      <c r="AB887" s="30"/>
      <c r="AC887" s="28"/>
      <c r="AD887" s="28"/>
      <c r="AE887" s="31"/>
      <c r="AF887" s="634"/>
      <c r="AG887" s="2"/>
    </row>
    <row r="888" spans="1:33" ht="33.75" customHeight="1">
      <c r="A888" s="662"/>
      <c r="B888" s="665"/>
      <c r="C888" s="743"/>
      <c r="D888" s="744"/>
      <c r="E888" s="744"/>
      <c r="F888" s="744"/>
      <c r="G888" s="744"/>
      <c r="H888" s="744"/>
      <c r="I888" s="744"/>
      <c r="J888" s="754"/>
      <c r="K888" s="744"/>
      <c r="L888" s="744"/>
      <c r="M888" s="631"/>
      <c r="N888" s="631"/>
      <c r="O888" s="744"/>
      <c r="P888" s="744"/>
      <c r="Q888" s="802"/>
      <c r="R888" s="25"/>
      <c r="S888" s="818"/>
      <c r="T888" s="26"/>
      <c r="U888" s="26"/>
      <c r="V888" s="26"/>
      <c r="W888" s="27"/>
      <c r="X888" s="28"/>
      <c r="Y888" s="29"/>
      <c r="Z888" s="29"/>
      <c r="AA888" s="29"/>
      <c r="AB888" s="30"/>
      <c r="AC888" s="28"/>
      <c r="AD888" s="28"/>
      <c r="AE888" s="31"/>
      <c r="AF888" s="634"/>
      <c r="AG888" s="2"/>
    </row>
    <row r="889" spans="1:33" ht="33.75" customHeight="1">
      <c r="A889" s="663"/>
      <c r="B889" s="666"/>
      <c r="C889" s="745"/>
      <c r="D889" s="746"/>
      <c r="E889" s="746"/>
      <c r="F889" s="746"/>
      <c r="G889" s="746"/>
      <c r="H889" s="746"/>
      <c r="I889" s="746"/>
      <c r="J889" s="756"/>
      <c r="K889" s="746"/>
      <c r="L889" s="746"/>
      <c r="M889" s="632"/>
      <c r="N889" s="632"/>
      <c r="O889" s="746"/>
      <c r="P889" s="746"/>
      <c r="Q889" s="803"/>
      <c r="R889" s="38"/>
      <c r="S889" s="820"/>
      <c r="T889" s="39"/>
      <c r="U889" s="39"/>
      <c r="V889" s="39"/>
      <c r="W889" s="40"/>
      <c r="X889" s="41"/>
      <c r="Y889" s="42"/>
      <c r="Z889" s="42"/>
      <c r="AA889" s="42"/>
      <c r="AB889" s="43"/>
      <c r="AC889" s="41"/>
      <c r="AD889" s="41"/>
      <c r="AE889" s="44"/>
      <c r="AF889" s="635"/>
      <c r="AG889" s="2"/>
    </row>
    <row r="890" spans="1:33" ht="66.75" customHeight="1">
      <c r="A890" s="661" t="s">
        <v>1133</v>
      </c>
      <c r="B890" s="664" t="s">
        <v>1133</v>
      </c>
      <c r="C890" s="747" t="s">
        <v>46</v>
      </c>
      <c r="D890" s="748" t="s">
        <v>47</v>
      </c>
      <c r="E890" s="748" t="s">
        <v>48</v>
      </c>
      <c r="F890" s="748" t="s">
        <v>1140</v>
      </c>
      <c r="G890" s="749" t="s">
        <v>50</v>
      </c>
      <c r="H890" s="748" t="s">
        <v>51</v>
      </c>
      <c r="I890" s="748" t="s">
        <v>61</v>
      </c>
      <c r="J890" s="758" t="s">
        <v>1225</v>
      </c>
      <c r="K890" s="759" t="s">
        <v>1226</v>
      </c>
      <c r="L890" s="748" t="s">
        <v>1227</v>
      </c>
      <c r="M890" s="721">
        <v>1</v>
      </c>
      <c r="N890" s="638">
        <v>1</v>
      </c>
      <c r="O890" s="748" t="s">
        <v>1228</v>
      </c>
      <c r="P890" s="748" t="s">
        <v>1229</v>
      </c>
      <c r="Q890" s="804" t="s">
        <v>1230</v>
      </c>
      <c r="R890" s="59" t="s">
        <v>1231</v>
      </c>
      <c r="S890" s="823" t="s">
        <v>1232</v>
      </c>
      <c r="T890" s="97" t="s">
        <v>70</v>
      </c>
      <c r="U890" s="48" t="s">
        <v>1233</v>
      </c>
      <c r="V890" s="49" t="s">
        <v>1234</v>
      </c>
      <c r="W890" s="34"/>
      <c r="X890" s="35"/>
      <c r="Y890" s="36"/>
      <c r="Z890" s="36"/>
      <c r="AA890" s="36"/>
      <c r="AB890" s="50">
        <f>AA891</f>
        <v>15966</v>
      </c>
      <c r="AC890" s="35"/>
      <c r="AD890" s="60"/>
      <c r="AE890" s="60"/>
      <c r="AF890" s="637"/>
      <c r="AG890" s="2"/>
    </row>
    <row r="891" spans="1:33" ht="66.75" customHeight="1">
      <c r="A891" s="662"/>
      <c r="B891" s="665"/>
      <c r="C891" s="743"/>
      <c r="D891" s="744"/>
      <c r="E891" s="744"/>
      <c r="F891" s="744"/>
      <c r="G891" s="744"/>
      <c r="H891" s="744"/>
      <c r="I891" s="744"/>
      <c r="J891" s="761"/>
      <c r="K891" s="762"/>
      <c r="L891" s="744"/>
      <c r="M891" s="701"/>
      <c r="N891" s="631"/>
      <c r="O891" s="744"/>
      <c r="P891" s="744"/>
      <c r="Q891" s="802"/>
      <c r="R891" s="32"/>
      <c r="S891" s="818" t="s">
        <v>1235</v>
      </c>
      <c r="T891" s="26"/>
      <c r="U891" s="26"/>
      <c r="V891" s="26"/>
      <c r="W891" s="27"/>
      <c r="X891" s="28"/>
      <c r="Y891" s="29"/>
      <c r="Z891" s="29"/>
      <c r="AA891" s="29">
        <v>15966</v>
      </c>
      <c r="AB891" s="30"/>
      <c r="AC891" s="28"/>
      <c r="AD891" s="31"/>
      <c r="AE891" s="31" t="s">
        <v>75</v>
      </c>
      <c r="AF891" s="634"/>
      <c r="AG891" s="2"/>
    </row>
    <row r="892" spans="1:33" ht="66.75" customHeight="1">
      <c r="A892" s="662"/>
      <c r="B892" s="665"/>
      <c r="C892" s="743"/>
      <c r="D892" s="744"/>
      <c r="E892" s="744"/>
      <c r="F892" s="744"/>
      <c r="G892" s="744"/>
      <c r="H892" s="744"/>
      <c r="I892" s="744"/>
      <c r="J892" s="761"/>
      <c r="K892" s="762"/>
      <c r="L892" s="744"/>
      <c r="M892" s="701"/>
      <c r="N892" s="631"/>
      <c r="O892" s="744"/>
      <c r="P892" s="744"/>
      <c r="Q892" s="802"/>
      <c r="R892" s="70" t="s">
        <v>1236</v>
      </c>
      <c r="S892" s="825" t="s">
        <v>1237</v>
      </c>
      <c r="T892" s="200" t="s">
        <v>70</v>
      </c>
      <c r="U892" s="48" t="s">
        <v>1233</v>
      </c>
      <c r="V892" s="49" t="s">
        <v>1234</v>
      </c>
      <c r="W892" s="27"/>
      <c r="X892" s="28"/>
      <c r="Y892" s="29"/>
      <c r="Z892" s="29"/>
      <c r="AA892" s="29"/>
      <c r="AB892" s="30">
        <f>AA893</f>
        <v>408033.4</v>
      </c>
      <c r="AC892" s="28"/>
      <c r="AD892" s="31"/>
      <c r="AE892" s="31"/>
      <c r="AF892" s="634"/>
      <c r="AG892" s="2"/>
    </row>
    <row r="893" spans="1:33" ht="66.75" customHeight="1">
      <c r="A893" s="662"/>
      <c r="B893" s="665"/>
      <c r="C893" s="743"/>
      <c r="D893" s="744"/>
      <c r="E893" s="744"/>
      <c r="F893" s="744"/>
      <c r="G893" s="744"/>
      <c r="H893" s="744"/>
      <c r="I893" s="744"/>
      <c r="J893" s="761"/>
      <c r="K893" s="762"/>
      <c r="L893" s="744"/>
      <c r="M893" s="701"/>
      <c r="N893" s="631"/>
      <c r="O893" s="744"/>
      <c r="P893" s="744"/>
      <c r="Q893" s="802"/>
      <c r="R893" s="25"/>
      <c r="S893" s="818" t="s">
        <v>1235</v>
      </c>
      <c r="T893" s="26"/>
      <c r="U893" s="26"/>
      <c r="V893" s="26"/>
      <c r="W893" s="27"/>
      <c r="X893" s="28"/>
      <c r="Y893" s="29"/>
      <c r="Z893" s="29"/>
      <c r="AA893" s="29">
        <v>408033.4</v>
      </c>
      <c r="AB893" s="30"/>
      <c r="AC893" s="28"/>
      <c r="AD893" s="31"/>
      <c r="AE893" s="31" t="s">
        <v>75</v>
      </c>
      <c r="AF893" s="634"/>
      <c r="AG893" s="2"/>
    </row>
    <row r="894" spans="1:33" ht="66.75" customHeight="1">
      <c r="A894" s="662"/>
      <c r="B894" s="665"/>
      <c r="C894" s="745"/>
      <c r="D894" s="746"/>
      <c r="E894" s="746"/>
      <c r="F894" s="746"/>
      <c r="G894" s="746"/>
      <c r="H894" s="746"/>
      <c r="I894" s="746"/>
      <c r="J894" s="763"/>
      <c r="K894" s="764"/>
      <c r="L894" s="746"/>
      <c r="M894" s="702"/>
      <c r="N894" s="632"/>
      <c r="O894" s="746"/>
      <c r="P894" s="746"/>
      <c r="Q894" s="803"/>
      <c r="R894" s="38"/>
      <c r="S894" s="824"/>
      <c r="T894" s="61"/>
      <c r="U894" s="61"/>
      <c r="V894" s="61"/>
      <c r="W894" s="62"/>
      <c r="X894" s="63"/>
      <c r="Y894" s="64"/>
      <c r="Z894" s="42"/>
      <c r="AA894" s="42"/>
      <c r="AB894" s="65"/>
      <c r="AC894" s="63"/>
      <c r="AD894" s="66"/>
      <c r="AE894" s="66"/>
      <c r="AF894" s="635"/>
      <c r="AG894" s="2"/>
    </row>
    <row r="895" spans="1:33" ht="28.5" customHeight="1">
      <c r="A895" s="662"/>
      <c r="B895" s="665"/>
      <c r="C895" s="747" t="s">
        <v>46</v>
      </c>
      <c r="D895" s="748" t="s">
        <v>47</v>
      </c>
      <c r="E895" s="748" t="s">
        <v>48</v>
      </c>
      <c r="F895" s="748" t="s">
        <v>1140</v>
      </c>
      <c r="G895" s="749" t="s">
        <v>50</v>
      </c>
      <c r="H895" s="748" t="s">
        <v>51</v>
      </c>
      <c r="I895" s="748" t="s">
        <v>61</v>
      </c>
      <c r="J895" s="758" t="s">
        <v>1238</v>
      </c>
      <c r="K895" s="759" t="s">
        <v>1239</v>
      </c>
      <c r="L895" s="748" t="s">
        <v>1240</v>
      </c>
      <c r="M895" s="721">
        <v>4</v>
      </c>
      <c r="N895" s="638">
        <v>5</v>
      </c>
      <c r="O895" s="748" t="s">
        <v>1241</v>
      </c>
      <c r="P895" s="748" t="s">
        <v>1242</v>
      </c>
      <c r="Q895" s="804" t="s">
        <v>1186</v>
      </c>
      <c r="R895" s="306"/>
      <c r="S895" s="862"/>
      <c r="T895" s="307"/>
      <c r="U895" s="307"/>
      <c r="V895" s="307"/>
      <c r="W895" s="308"/>
      <c r="X895" s="55"/>
      <c r="Y895" s="56"/>
      <c r="Z895" s="36"/>
      <c r="AA895" s="36"/>
      <c r="AB895" s="57"/>
      <c r="AC895" s="55"/>
      <c r="AD895" s="58"/>
      <c r="AE895" s="58"/>
      <c r="AF895" s="637"/>
      <c r="AG895" s="2"/>
    </row>
    <row r="896" spans="1:33" ht="28.5" customHeight="1">
      <c r="A896" s="662"/>
      <c r="B896" s="665"/>
      <c r="C896" s="743"/>
      <c r="D896" s="744"/>
      <c r="E896" s="744"/>
      <c r="F896" s="744"/>
      <c r="G896" s="744"/>
      <c r="H896" s="744"/>
      <c r="I896" s="744"/>
      <c r="J896" s="761"/>
      <c r="K896" s="762"/>
      <c r="L896" s="744"/>
      <c r="M896" s="701"/>
      <c r="N896" s="631"/>
      <c r="O896" s="744"/>
      <c r="P896" s="744"/>
      <c r="Q896" s="802"/>
      <c r="R896" s="228"/>
      <c r="S896" s="835"/>
      <c r="T896" s="135"/>
      <c r="U896" s="135"/>
      <c r="V896" s="135"/>
      <c r="W896" s="136"/>
      <c r="X896" s="28"/>
      <c r="Y896" s="29"/>
      <c r="Z896" s="29"/>
      <c r="AA896" s="29"/>
      <c r="AB896" s="30"/>
      <c r="AC896" s="28"/>
      <c r="AD896" s="31"/>
      <c r="AE896" s="31"/>
      <c r="AF896" s="634"/>
      <c r="AG896" s="2"/>
    </row>
    <row r="897" spans="1:33" ht="28.5" customHeight="1">
      <c r="A897" s="662"/>
      <c r="B897" s="665"/>
      <c r="C897" s="743"/>
      <c r="D897" s="744"/>
      <c r="E897" s="744"/>
      <c r="F897" s="744"/>
      <c r="G897" s="744"/>
      <c r="H897" s="744"/>
      <c r="I897" s="744"/>
      <c r="J897" s="761"/>
      <c r="K897" s="762"/>
      <c r="L897" s="744"/>
      <c r="M897" s="701"/>
      <c r="N897" s="631"/>
      <c r="O897" s="744"/>
      <c r="P897" s="744"/>
      <c r="Q897" s="802"/>
      <c r="R897" s="228"/>
      <c r="S897" s="835"/>
      <c r="T897" s="135"/>
      <c r="U897" s="135"/>
      <c r="V897" s="135"/>
      <c r="W897" s="136"/>
      <c r="X897" s="28"/>
      <c r="Y897" s="29"/>
      <c r="Z897" s="29"/>
      <c r="AA897" s="29"/>
      <c r="AB897" s="30"/>
      <c r="AC897" s="28"/>
      <c r="AD897" s="31"/>
      <c r="AE897" s="31"/>
      <c r="AF897" s="634"/>
      <c r="AG897" s="2"/>
    </row>
    <row r="898" spans="1:33" ht="28.5" customHeight="1">
      <c r="A898" s="662"/>
      <c r="B898" s="665"/>
      <c r="C898" s="743"/>
      <c r="D898" s="744"/>
      <c r="E898" s="744"/>
      <c r="F898" s="744"/>
      <c r="G898" s="744"/>
      <c r="H898" s="744"/>
      <c r="I898" s="744"/>
      <c r="J898" s="761"/>
      <c r="K898" s="762"/>
      <c r="L898" s="744"/>
      <c r="M898" s="701"/>
      <c r="N898" s="631"/>
      <c r="O898" s="744"/>
      <c r="P898" s="744"/>
      <c r="Q898" s="802"/>
      <c r="R898" s="25"/>
      <c r="S898" s="818"/>
      <c r="T898" s="26"/>
      <c r="U898" s="26"/>
      <c r="V898" s="26"/>
      <c r="W898" s="27"/>
      <c r="X898" s="28"/>
      <c r="Y898" s="29"/>
      <c r="Z898" s="29"/>
      <c r="AA898" s="29"/>
      <c r="AB898" s="30"/>
      <c r="AC898" s="28"/>
      <c r="AD898" s="31"/>
      <c r="AE898" s="31"/>
      <c r="AF898" s="634"/>
      <c r="AG898" s="2"/>
    </row>
    <row r="899" spans="1:33" ht="28.5" customHeight="1">
      <c r="A899" s="662"/>
      <c r="B899" s="665"/>
      <c r="C899" s="745"/>
      <c r="D899" s="746"/>
      <c r="E899" s="746"/>
      <c r="F899" s="746"/>
      <c r="G899" s="746"/>
      <c r="H899" s="746"/>
      <c r="I899" s="746"/>
      <c r="J899" s="763"/>
      <c r="K899" s="764"/>
      <c r="L899" s="746"/>
      <c r="M899" s="702"/>
      <c r="N899" s="632"/>
      <c r="O899" s="746"/>
      <c r="P899" s="746"/>
      <c r="Q899" s="803"/>
      <c r="R899" s="38"/>
      <c r="S899" s="820"/>
      <c r="T899" s="39"/>
      <c r="U899" s="39"/>
      <c r="V899" s="39"/>
      <c r="W899" s="40"/>
      <c r="X899" s="41"/>
      <c r="Y899" s="42"/>
      <c r="Z899" s="42"/>
      <c r="AA899" s="42"/>
      <c r="AB899" s="43"/>
      <c r="AC899" s="41"/>
      <c r="AD899" s="44"/>
      <c r="AE899" s="44"/>
      <c r="AF899" s="635"/>
      <c r="AG899" s="2"/>
    </row>
    <row r="900" spans="1:33" ht="33.75" customHeight="1">
      <c r="A900" s="662"/>
      <c r="B900" s="665"/>
      <c r="C900" s="747" t="s">
        <v>46</v>
      </c>
      <c r="D900" s="748" t="s">
        <v>47</v>
      </c>
      <c r="E900" s="748" t="s">
        <v>48</v>
      </c>
      <c r="F900" s="748" t="s">
        <v>1140</v>
      </c>
      <c r="G900" s="749" t="s">
        <v>50</v>
      </c>
      <c r="H900" s="748" t="s">
        <v>51</v>
      </c>
      <c r="I900" s="748" t="s">
        <v>61</v>
      </c>
      <c r="J900" s="758" t="s">
        <v>1243</v>
      </c>
      <c r="K900" s="748" t="s">
        <v>1244</v>
      </c>
      <c r="L900" s="748" t="s">
        <v>1245</v>
      </c>
      <c r="M900" s="638">
        <v>1</v>
      </c>
      <c r="N900" s="638">
        <v>1</v>
      </c>
      <c r="O900" s="748" t="s">
        <v>1246</v>
      </c>
      <c r="P900" s="748" t="s">
        <v>1247</v>
      </c>
      <c r="Q900" s="804" t="s">
        <v>1186</v>
      </c>
      <c r="R900" s="37"/>
      <c r="S900" s="822"/>
      <c r="T900" s="53"/>
      <c r="U900" s="53"/>
      <c r="V900" s="53"/>
      <c r="W900" s="54"/>
      <c r="X900" s="55"/>
      <c r="Y900" s="56"/>
      <c r="Z900" s="36"/>
      <c r="AA900" s="36"/>
      <c r="AB900" s="57"/>
      <c r="AC900" s="55"/>
      <c r="AD900" s="58"/>
      <c r="AE900" s="58"/>
      <c r="AF900" s="637"/>
      <c r="AG900" s="2"/>
    </row>
    <row r="901" spans="1:33" ht="33.75" customHeight="1">
      <c r="A901" s="662"/>
      <c r="B901" s="665"/>
      <c r="C901" s="743"/>
      <c r="D901" s="744"/>
      <c r="E901" s="744"/>
      <c r="F901" s="744"/>
      <c r="G901" s="744"/>
      <c r="H901" s="744"/>
      <c r="I901" s="744"/>
      <c r="J901" s="761"/>
      <c r="K901" s="744"/>
      <c r="L901" s="744"/>
      <c r="M901" s="631"/>
      <c r="N901" s="631"/>
      <c r="O901" s="744"/>
      <c r="P901" s="744"/>
      <c r="Q901" s="802"/>
      <c r="R901" s="25"/>
      <c r="S901" s="818"/>
      <c r="T901" s="26"/>
      <c r="U901" s="26"/>
      <c r="V901" s="26"/>
      <c r="W901" s="27"/>
      <c r="X901" s="28"/>
      <c r="Y901" s="29"/>
      <c r="Z901" s="29"/>
      <c r="AA901" s="29"/>
      <c r="AB901" s="30"/>
      <c r="AC901" s="28"/>
      <c r="AD901" s="31"/>
      <c r="AE901" s="31"/>
      <c r="AF901" s="634"/>
      <c r="AG901" s="2"/>
    </row>
    <row r="902" spans="1:33" ht="33.75" customHeight="1">
      <c r="A902" s="662"/>
      <c r="B902" s="665"/>
      <c r="C902" s="743"/>
      <c r="D902" s="744"/>
      <c r="E902" s="744"/>
      <c r="F902" s="744"/>
      <c r="G902" s="744"/>
      <c r="H902" s="744"/>
      <c r="I902" s="744"/>
      <c r="J902" s="761"/>
      <c r="K902" s="744"/>
      <c r="L902" s="744"/>
      <c r="M902" s="631"/>
      <c r="N902" s="631"/>
      <c r="O902" s="744"/>
      <c r="P902" s="744"/>
      <c r="Q902" s="802"/>
      <c r="R902" s="25"/>
      <c r="S902" s="818"/>
      <c r="T902" s="26"/>
      <c r="U902" s="26"/>
      <c r="V902" s="26"/>
      <c r="W902" s="27"/>
      <c r="X902" s="28"/>
      <c r="Y902" s="29"/>
      <c r="Z902" s="29"/>
      <c r="AA902" s="29"/>
      <c r="AB902" s="30"/>
      <c r="AC902" s="28"/>
      <c r="AD902" s="31"/>
      <c r="AE902" s="31"/>
      <c r="AF902" s="634"/>
      <c r="AG902" s="2"/>
    </row>
    <row r="903" spans="1:33" ht="33.75" customHeight="1">
      <c r="A903" s="663"/>
      <c r="B903" s="666"/>
      <c r="C903" s="743"/>
      <c r="D903" s="744"/>
      <c r="E903" s="744"/>
      <c r="F903" s="744"/>
      <c r="G903" s="744"/>
      <c r="H903" s="744"/>
      <c r="I903" s="744"/>
      <c r="J903" s="761"/>
      <c r="K903" s="744"/>
      <c r="L903" s="744"/>
      <c r="M903" s="631"/>
      <c r="N903" s="631"/>
      <c r="O903" s="744"/>
      <c r="P903" s="744"/>
      <c r="Q903" s="802"/>
      <c r="R903" s="25"/>
      <c r="S903" s="818"/>
      <c r="T903" s="26"/>
      <c r="U903" s="26"/>
      <c r="V903" s="26"/>
      <c r="W903" s="27"/>
      <c r="X903" s="28"/>
      <c r="Y903" s="29"/>
      <c r="Z903" s="29"/>
      <c r="AA903" s="29"/>
      <c r="AB903" s="30"/>
      <c r="AC903" s="28"/>
      <c r="AD903" s="31"/>
      <c r="AE903" s="31"/>
      <c r="AF903" s="634"/>
      <c r="AG903" s="2"/>
    </row>
    <row r="904" spans="1:33" ht="33.75" customHeight="1">
      <c r="A904" s="661" t="s">
        <v>1133</v>
      </c>
      <c r="B904" s="664" t="s">
        <v>1133</v>
      </c>
      <c r="C904" s="745"/>
      <c r="D904" s="746"/>
      <c r="E904" s="746"/>
      <c r="F904" s="746"/>
      <c r="G904" s="746"/>
      <c r="H904" s="746"/>
      <c r="I904" s="746"/>
      <c r="J904" s="763"/>
      <c r="K904" s="746"/>
      <c r="L904" s="746"/>
      <c r="M904" s="632"/>
      <c r="N904" s="632"/>
      <c r="O904" s="746"/>
      <c r="P904" s="746"/>
      <c r="Q904" s="803"/>
      <c r="R904" s="38"/>
      <c r="S904" s="820"/>
      <c r="T904" s="39"/>
      <c r="U904" s="39"/>
      <c r="V904" s="39"/>
      <c r="W904" s="40"/>
      <c r="X904" s="41"/>
      <c r="Y904" s="42"/>
      <c r="Z904" s="42"/>
      <c r="AA904" s="42"/>
      <c r="AB904" s="43"/>
      <c r="AC904" s="41"/>
      <c r="AD904" s="44"/>
      <c r="AE904" s="44"/>
      <c r="AF904" s="635"/>
      <c r="AG904" s="2"/>
    </row>
    <row r="905" spans="1:33" ht="26.25" customHeight="1">
      <c r="A905" s="662"/>
      <c r="B905" s="665"/>
      <c r="C905" s="747" t="s">
        <v>46</v>
      </c>
      <c r="D905" s="748" t="s">
        <v>47</v>
      </c>
      <c r="E905" s="748" t="s">
        <v>48</v>
      </c>
      <c r="F905" s="748" t="s">
        <v>1140</v>
      </c>
      <c r="G905" s="749" t="s">
        <v>50</v>
      </c>
      <c r="H905" s="748" t="s">
        <v>51</v>
      </c>
      <c r="I905" s="748" t="s">
        <v>61</v>
      </c>
      <c r="J905" s="758" t="s">
        <v>1248</v>
      </c>
      <c r="K905" s="748" t="s">
        <v>1249</v>
      </c>
      <c r="L905" s="748" t="s">
        <v>1250</v>
      </c>
      <c r="M905" s="638">
        <v>0</v>
      </c>
      <c r="N905" s="638">
        <v>1</v>
      </c>
      <c r="O905" s="748" t="s">
        <v>1251</v>
      </c>
      <c r="P905" s="748" t="s">
        <v>1252</v>
      </c>
      <c r="Q905" s="804" t="s">
        <v>1146</v>
      </c>
      <c r="R905" s="59" t="s">
        <v>354</v>
      </c>
      <c r="S905" s="823" t="s">
        <v>273</v>
      </c>
      <c r="T905" s="97" t="s">
        <v>70</v>
      </c>
      <c r="U905" s="67" t="s">
        <v>71</v>
      </c>
      <c r="V905" s="68" t="s">
        <v>198</v>
      </c>
      <c r="W905" s="34"/>
      <c r="X905" s="35"/>
      <c r="Y905" s="36"/>
      <c r="Z905" s="36"/>
      <c r="AA905" s="36"/>
      <c r="AB905" s="50">
        <f>+AA906</f>
        <v>672.00000000000011</v>
      </c>
      <c r="AC905" s="35"/>
      <c r="AD905" s="60"/>
      <c r="AE905" s="60"/>
      <c r="AF905" s="637"/>
      <c r="AG905" s="2"/>
    </row>
    <row r="906" spans="1:33" ht="26.25" customHeight="1">
      <c r="A906" s="662"/>
      <c r="B906" s="665"/>
      <c r="C906" s="743"/>
      <c r="D906" s="744"/>
      <c r="E906" s="744"/>
      <c r="F906" s="744"/>
      <c r="G906" s="744"/>
      <c r="H906" s="744"/>
      <c r="I906" s="744"/>
      <c r="J906" s="761"/>
      <c r="K906" s="744"/>
      <c r="L906" s="744"/>
      <c r="M906" s="631"/>
      <c r="N906" s="631"/>
      <c r="O906" s="744"/>
      <c r="P906" s="744"/>
      <c r="Q906" s="802"/>
      <c r="R906" s="32"/>
      <c r="S906" s="818" t="s">
        <v>1253</v>
      </c>
      <c r="T906" s="26"/>
      <c r="U906" s="26"/>
      <c r="V906" s="26"/>
      <c r="W906" s="27">
        <v>2</v>
      </c>
      <c r="X906" s="28" t="s">
        <v>74</v>
      </c>
      <c r="Y906" s="29">
        <v>300</v>
      </c>
      <c r="Z906" s="29">
        <f>+W906*Y906</f>
        <v>600</v>
      </c>
      <c r="AA906" s="29">
        <f>+Z906*1.12</f>
        <v>672.00000000000011</v>
      </c>
      <c r="AB906" s="30"/>
      <c r="AC906" s="28"/>
      <c r="AD906" s="31"/>
      <c r="AE906" s="31" t="s">
        <v>75</v>
      </c>
      <c r="AF906" s="634"/>
      <c r="AG906" s="2"/>
    </row>
    <row r="907" spans="1:33" ht="26.25" customHeight="1">
      <c r="A907" s="662"/>
      <c r="B907" s="665"/>
      <c r="C907" s="743"/>
      <c r="D907" s="744"/>
      <c r="E907" s="744"/>
      <c r="F907" s="744"/>
      <c r="G907" s="744"/>
      <c r="H907" s="744"/>
      <c r="I907" s="744"/>
      <c r="J907" s="761"/>
      <c r="K907" s="744"/>
      <c r="L907" s="744"/>
      <c r="M907" s="631"/>
      <c r="N907" s="631"/>
      <c r="O907" s="744"/>
      <c r="P907" s="744"/>
      <c r="Q907" s="802"/>
      <c r="R907" s="70" t="s">
        <v>1254</v>
      </c>
      <c r="S907" s="825" t="s">
        <v>1255</v>
      </c>
      <c r="T907" s="76" t="s">
        <v>70</v>
      </c>
      <c r="U907" s="309" t="s">
        <v>71</v>
      </c>
      <c r="V907" s="310" t="s">
        <v>72</v>
      </c>
      <c r="W907" s="27"/>
      <c r="X907" s="28"/>
      <c r="Y907" s="29">
        <v>31449.43</v>
      </c>
      <c r="Z907" s="29">
        <f t="shared" ref="Z907:Z908" si="61">+Y907</f>
        <v>31449.43</v>
      </c>
      <c r="AA907" s="29">
        <f t="shared" ref="AA907:AB907" si="62">Z907</f>
        <v>31449.43</v>
      </c>
      <c r="AB907" s="30">
        <f t="shared" si="62"/>
        <v>31449.43</v>
      </c>
      <c r="AC907" s="28"/>
      <c r="AD907" s="31"/>
      <c r="AE907" s="31" t="s">
        <v>75</v>
      </c>
      <c r="AF907" s="634"/>
      <c r="AG907" s="2"/>
    </row>
    <row r="908" spans="1:33" ht="26.25" customHeight="1">
      <c r="A908" s="662"/>
      <c r="B908" s="665"/>
      <c r="C908" s="743"/>
      <c r="D908" s="744"/>
      <c r="E908" s="744"/>
      <c r="F908" s="744"/>
      <c r="G908" s="744"/>
      <c r="H908" s="744"/>
      <c r="I908" s="744"/>
      <c r="J908" s="761"/>
      <c r="K908" s="744"/>
      <c r="L908" s="744"/>
      <c r="M908" s="631"/>
      <c r="N908" s="631"/>
      <c r="O908" s="744"/>
      <c r="P908" s="744"/>
      <c r="Q908" s="802"/>
      <c r="R908" s="70" t="s">
        <v>1256</v>
      </c>
      <c r="S908" s="825" t="s">
        <v>1257</v>
      </c>
      <c r="T908" s="76" t="s">
        <v>70</v>
      </c>
      <c r="U908" s="309" t="s">
        <v>71</v>
      </c>
      <c r="V908" s="310" t="s">
        <v>72</v>
      </c>
      <c r="W908" s="27"/>
      <c r="X908" s="28"/>
      <c r="Y908" s="29">
        <v>62543.71</v>
      </c>
      <c r="Z908" s="29">
        <f t="shared" si="61"/>
        <v>62543.71</v>
      </c>
      <c r="AA908" s="29">
        <f t="shared" ref="AA908:AB908" si="63">Z908</f>
        <v>62543.71</v>
      </c>
      <c r="AB908" s="30">
        <f t="shared" si="63"/>
        <v>62543.71</v>
      </c>
      <c r="AC908" s="28"/>
      <c r="AD908" s="31"/>
      <c r="AE908" s="31" t="s">
        <v>75</v>
      </c>
      <c r="AF908" s="634"/>
      <c r="AG908" s="2"/>
    </row>
    <row r="909" spans="1:33" ht="26.25" customHeight="1">
      <c r="A909" s="662"/>
      <c r="B909" s="665"/>
      <c r="C909" s="743"/>
      <c r="D909" s="744"/>
      <c r="E909" s="744"/>
      <c r="F909" s="744"/>
      <c r="G909" s="744"/>
      <c r="H909" s="744"/>
      <c r="I909" s="744"/>
      <c r="J909" s="761"/>
      <c r="K909" s="744"/>
      <c r="L909" s="744"/>
      <c r="M909" s="631"/>
      <c r="N909" s="631"/>
      <c r="O909" s="744"/>
      <c r="P909" s="744"/>
      <c r="Q909" s="802"/>
      <c r="R909" s="25"/>
      <c r="S909" s="818"/>
      <c r="T909" s="26"/>
      <c r="U909" s="26"/>
      <c r="V909" s="26"/>
      <c r="W909" s="27"/>
      <c r="X909" s="28"/>
      <c r="Y909" s="29"/>
      <c r="Z909" s="29"/>
      <c r="AA909" s="29"/>
      <c r="AB909" s="30"/>
      <c r="AC909" s="28"/>
      <c r="AD909" s="31"/>
      <c r="AE909" s="31"/>
      <c r="AF909" s="634"/>
      <c r="AG909" s="2"/>
    </row>
    <row r="910" spans="1:33" ht="26.25" customHeight="1">
      <c r="A910" s="662"/>
      <c r="B910" s="665"/>
      <c r="C910" s="745"/>
      <c r="D910" s="746"/>
      <c r="E910" s="746"/>
      <c r="F910" s="746"/>
      <c r="G910" s="746"/>
      <c r="H910" s="746"/>
      <c r="I910" s="746"/>
      <c r="J910" s="763"/>
      <c r="K910" s="746"/>
      <c r="L910" s="746"/>
      <c r="M910" s="632"/>
      <c r="N910" s="632"/>
      <c r="O910" s="746"/>
      <c r="P910" s="746"/>
      <c r="Q910" s="803"/>
      <c r="R910" s="38"/>
      <c r="S910" s="824"/>
      <c r="T910" s="61"/>
      <c r="U910" s="61"/>
      <c r="V910" s="61"/>
      <c r="W910" s="62"/>
      <c r="X910" s="63"/>
      <c r="Y910" s="64"/>
      <c r="Z910" s="42"/>
      <c r="AA910" s="42"/>
      <c r="AB910" s="65"/>
      <c r="AC910" s="63"/>
      <c r="AD910" s="66"/>
      <c r="AE910" s="66"/>
      <c r="AF910" s="635"/>
      <c r="AG910" s="2"/>
    </row>
    <row r="911" spans="1:33" ht="25.5" customHeight="1">
      <c r="A911" s="662"/>
      <c r="B911" s="665"/>
      <c r="C911" s="747" t="s">
        <v>46</v>
      </c>
      <c r="D911" s="748" t="s">
        <v>47</v>
      </c>
      <c r="E911" s="748" t="s">
        <v>48</v>
      </c>
      <c r="F911" s="748" t="s">
        <v>1140</v>
      </c>
      <c r="G911" s="749" t="s">
        <v>50</v>
      </c>
      <c r="H911" s="748" t="s">
        <v>51</v>
      </c>
      <c r="I911" s="748" t="s">
        <v>61</v>
      </c>
      <c r="J911" s="758" t="s">
        <v>1258</v>
      </c>
      <c r="K911" s="748" t="s">
        <v>1259</v>
      </c>
      <c r="L911" s="748" t="s">
        <v>1260</v>
      </c>
      <c r="M911" s="638">
        <v>0</v>
      </c>
      <c r="N911" s="638">
        <v>0</v>
      </c>
      <c r="O911" s="748" t="s">
        <v>1261</v>
      </c>
      <c r="P911" s="748" t="s">
        <v>1262</v>
      </c>
      <c r="Q911" s="804" t="s">
        <v>1263</v>
      </c>
      <c r="R911" s="37"/>
      <c r="S911" s="822"/>
      <c r="T911" s="53"/>
      <c r="U911" s="53"/>
      <c r="V911" s="53"/>
      <c r="W911" s="54"/>
      <c r="X911" s="55"/>
      <c r="Y911" s="56"/>
      <c r="Z911" s="36"/>
      <c r="AA911" s="36"/>
      <c r="AB911" s="57"/>
      <c r="AC911" s="55"/>
      <c r="AD911" s="58"/>
      <c r="AE911" s="58"/>
      <c r="AF911" s="995" t="s">
        <v>1264</v>
      </c>
      <c r="AG911" s="2"/>
    </row>
    <row r="912" spans="1:33" ht="25.5" customHeight="1">
      <c r="A912" s="662"/>
      <c r="B912" s="665"/>
      <c r="C912" s="743"/>
      <c r="D912" s="744"/>
      <c r="E912" s="744"/>
      <c r="F912" s="744"/>
      <c r="G912" s="744"/>
      <c r="H912" s="744"/>
      <c r="I912" s="744"/>
      <c r="J912" s="761"/>
      <c r="K912" s="744"/>
      <c r="L912" s="744"/>
      <c r="M912" s="631"/>
      <c r="N912" s="631"/>
      <c r="O912" s="744"/>
      <c r="P912" s="744"/>
      <c r="Q912" s="802"/>
      <c r="R912" s="25"/>
      <c r="S912" s="818"/>
      <c r="T912" s="26"/>
      <c r="U912" s="26"/>
      <c r="V912" s="26"/>
      <c r="W912" s="27"/>
      <c r="X912" s="28"/>
      <c r="Y912" s="29"/>
      <c r="Z912" s="29"/>
      <c r="AA912" s="29"/>
      <c r="AB912" s="30"/>
      <c r="AC912" s="28"/>
      <c r="AD912" s="31"/>
      <c r="AE912" s="31"/>
      <c r="AF912" s="993"/>
      <c r="AG912" s="2"/>
    </row>
    <row r="913" spans="1:33" ht="25.5" customHeight="1">
      <c r="A913" s="662"/>
      <c r="B913" s="665"/>
      <c r="C913" s="743"/>
      <c r="D913" s="744"/>
      <c r="E913" s="744"/>
      <c r="F913" s="744"/>
      <c r="G913" s="744"/>
      <c r="H913" s="744"/>
      <c r="I913" s="744"/>
      <c r="J913" s="761"/>
      <c r="K913" s="744"/>
      <c r="L913" s="744"/>
      <c r="M913" s="631"/>
      <c r="N913" s="631"/>
      <c r="O913" s="744"/>
      <c r="P913" s="744"/>
      <c r="Q913" s="802"/>
      <c r="R913" s="25"/>
      <c r="S913" s="818"/>
      <c r="T913" s="26"/>
      <c r="U913" s="26"/>
      <c r="V913" s="26"/>
      <c r="W913" s="27"/>
      <c r="X913" s="28"/>
      <c r="Y913" s="29"/>
      <c r="Z913" s="29"/>
      <c r="AA913" s="29"/>
      <c r="AB913" s="30"/>
      <c r="AC913" s="28"/>
      <c r="AD913" s="31"/>
      <c r="AE913" s="31"/>
      <c r="AF913" s="993"/>
      <c r="AG913" s="2"/>
    </row>
    <row r="914" spans="1:33" ht="25.5" customHeight="1">
      <c r="A914" s="662"/>
      <c r="B914" s="665"/>
      <c r="C914" s="743"/>
      <c r="D914" s="744"/>
      <c r="E914" s="744"/>
      <c r="F914" s="744"/>
      <c r="G914" s="744"/>
      <c r="H914" s="744"/>
      <c r="I914" s="744"/>
      <c r="J914" s="761"/>
      <c r="K914" s="744"/>
      <c r="L914" s="744"/>
      <c r="M914" s="631"/>
      <c r="N914" s="631"/>
      <c r="O914" s="744"/>
      <c r="P914" s="744"/>
      <c r="Q914" s="802"/>
      <c r="R914" s="25"/>
      <c r="S914" s="818"/>
      <c r="T914" s="26"/>
      <c r="U914" s="26"/>
      <c r="V914" s="26"/>
      <c r="W914" s="27"/>
      <c r="X914" s="28"/>
      <c r="Y914" s="29"/>
      <c r="Z914" s="29"/>
      <c r="AA914" s="29"/>
      <c r="AB914" s="30"/>
      <c r="AC914" s="28"/>
      <c r="AD914" s="31"/>
      <c r="AE914" s="31"/>
      <c r="AF914" s="993"/>
      <c r="AG914" s="2"/>
    </row>
    <row r="915" spans="1:33" ht="25.5" customHeight="1">
      <c r="A915" s="662"/>
      <c r="B915" s="665"/>
      <c r="C915" s="745"/>
      <c r="D915" s="746"/>
      <c r="E915" s="746"/>
      <c r="F915" s="746"/>
      <c r="G915" s="746"/>
      <c r="H915" s="746"/>
      <c r="I915" s="746"/>
      <c r="J915" s="763"/>
      <c r="K915" s="746"/>
      <c r="L915" s="746"/>
      <c r="M915" s="632"/>
      <c r="N915" s="632"/>
      <c r="O915" s="746"/>
      <c r="P915" s="746"/>
      <c r="Q915" s="803"/>
      <c r="R915" s="38"/>
      <c r="S915" s="820"/>
      <c r="T915" s="39"/>
      <c r="U915" s="39"/>
      <c r="V915" s="39"/>
      <c r="W915" s="40"/>
      <c r="X915" s="41"/>
      <c r="Y915" s="42"/>
      <c r="Z915" s="42"/>
      <c r="AA915" s="42"/>
      <c r="AB915" s="43"/>
      <c r="AC915" s="41"/>
      <c r="AD915" s="44"/>
      <c r="AE915" s="44"/>
      <c r="AF915" s="994"/>
      <c r="AG915" s="2"/>
    </row>
    <row r="916" spans="1:33" ht="33.75" customHeight="1">
      <c r="A916" s="662"/>
      <c r="B916" s="665"/>
      <c r="C916" s="747" t="s">
        <v>46</v>
      </c>
      <c r="D916" s="748" t="s">
        <v>47</v>
      </c>
      <c r="E916" s="748" t="s">
        <v>48</v>
      </c>
      <c r="F916" s="748" t="s">
        <v>1140</v>
      </c>
      <c r="G916" s="749" t="s">
        <v>50</v>
      </c>
      <c r="H916" s="748" t="s">
        <v>51</v>
      </c>
      <c r="I916" s="748" t="s">
        <v>61</v>
      </c>
      <c r="J916" s="766" t="s">
        <v>1265</v>
      </c>
      <c r="K916" s="748" t="s">
        <v>192</v>
      </c>
      <c r="L916" s="748" t="s">
        <v>1266</v>
      </c>
      <c r="M916" s="638">
        <v>1</v>
      </c>
      <c r="N916" s="638">
        <v>3</v>
      </c>
      <c r="O916" s="748" t="s">
        <v>1267</v>
      </c>
      <c r="P916" s="748" t="s">
        <v>1268</v>
      </c>
      <c r="Q916" s="804" t="s">
        <v>1269</v>
      </c>
      <c r="R916" s="59"/>
      <c r="S916" s="823"/>
      <c r="T916" s="49"/>
      <c r="U916" s="49"/>
      <c r="V916" s="49"/>
      <c r="W916" s="34"/>
      <c r="X916" s="35"/>
      <c r="Y916" s="36"/>
      <c r="Z916" s="36"/>
      <c r="AA916" s="36"/>
      <c r="AB916" s="50"/>
      <c r="AC916" s="35"/>
      <c r="AD916" s="60"/>
      <c r="AE916" s="60"/>
      <c r="AF916" s="637"/>
      <c r="AG916" s="2"/>
    </row>
    <row r="917" spans="1:33" ht="33.75" customHeight="1">
      <c r="A917" s="662"/>
      <c r="B917" s="665"/>
      <c r="C917" s="743"/>
      <c r="D917" s="744"/>
      <c r="E917" s="744"/>
      <c r="F917" s="744"/>
      <c r="G917" s="744"/>
      <c r="H917" s="744"/>
      <c r="I917" s="744"/>
      <c r="J917" s="761"/>
      <c r="K917" s="744"/>
      <c r="L917" s="744"/>
      <c r="M917" s="631"/>
      <c r="N917" s="631"/>
      <c r="O917" s="744"/>
      <c r="P917" s="744"/>
      <c r="Q917" s="802"/>
      <c r="R917" s="32"/>
      <c r="S917" s="818"/>
      <c r="T917" s="26"/>
      <c r="U917" s="26"/>
      <c r="V917" s="26"/>
      <c r="W917" s="27"/>
      <c r="X917" s="28"/>
      <c r="Y917" s="29"/>
      <c r="Z917" s="29"/>
      <c r="AA917" s="29"/>
      <c r="AB917" s="30"/>
      <c r="AC917" s="28"/>
      <c r="AD917" s="31"/>
      <c r="AE917" s="31"/>
      <c r="AF917" s="634"/>
      <c r="AG917" s="2"/>
    </row>
    <row r="918" spans="1:33" ht="33.75" customHeight="1">
      <c r="A918" s="662"/>
      <c r="B918" s="665"/>
      <c r="C918" s="743"/>
      <c r="D918" s="744"/>
      <c r="E918" s="744"/>
      <c r="F918" s="744"/>
      <c r="G918" s="744"/>
      <c r="H918" s="744"/>
      <c r="I918" s="744"/>
      <c r="J918" s="761"/>
      <c r="K918" s="744"/>
      <c r="L918" s="744"/>
      <c r="M918" s="631"/>
      <c r="N918" s="631"/>
      <c r="O918" s="744"/>
      <c r="P918" s="744"/>
      <c r="Q918" s="802"/>
      <c r="R918" s="25"/>
      <c r="S918" s="818"/>
      <c r="T918" s="26"/>
      <c r="U918" s="26"/>
      <c r="V918" s="26"/>
      <c r="W918" s="27"/>
      <c r="X918" s="28"/>
      <c r="Y918" s="29"/>
      <c r="Z918" s="29"/>
      <c r="AA918" s="29"/>
      <c r="AB918" s="30"/>
      <c r="AC918" s="28"/>
      <c r="AD918" s="31"/>
      <c r="AE918" s="31"/>
      <c r="AF918" s="634"/>
      <c r="AG918" s="2"/>
    </row>
    <row r="919" spans="1:33" ht="33.75" customHeight="1">
      <c r="A919" s="662"/>
      <c r="B919" s="665"/>
      <c r="C919" s="743"/>
      <c r="D919" s="744"/>
      <c r="E919" s="744"/>
      <c r="F919" s="744"/>
      <c r="G919" s="744"/>
      <c r="H919" s="744"/>
      <c r="I919" s="744"/>
      <c r="J919" s="761"/>
      <c r="K919" s="744"/>
      <c r="L919" s="744"/>
      <c r="M919" s="631"/>
      <c r="N919" s="631"/>
      <c r="O919" s="744"/>
      <c r="P919" s="744"/>
      <c r="Q919" s="802"/>
      <c r="R919" s="25"/>
      <c r="S919" s="818"/>
      <c r="T919" s="26"/>
      <c r="U919" s="26"/>
      <c r="V919" s="26"/>
      <c r="W919" s="27"/>
      <c r="X919" s="28"/>
      <c r="Y919" s="29"/>
      <c r="Z919" s="29"/>
      <c r="AA919" s="29"/>
      <c r="AB919" s="30"/>
      <c r="AC919" s="28"/>
      <c r="AD919" s="31"/>
      <c r="AE919" s="31"/>
      <c r="AF919" s="634"/>
      <c r="AG919" s="2"/>
    </row>
    <row r="920" spans="1:33" ht="33.75" customHeight="1">
      <c r="A920" s="662"/>
      <c r="B920" s="665"/>
      <c r="C920" s="745"/>
      <c r="D920" s="746"/>
      <c r="E920" s="746"/>
      <c r="F920" s="746"/>
      <c r="G920" s="746"/>
      <c r="H920" s="746"/>
      <c r="I920" s="746"/>
      <c r="J920" s="763"/>
      <c r="K920" s="746"/>
      <c r="L920" s="746"/>
      <c r="M920" s="632"/>
      <c r="N920" s="632"/>
      <c r="O920" s="746"/>
      <c r="P920" s="746"/>
      <c r="Q920" s="803"/>
      <c r="R920" s="69"/>
      <c r="S920" s="820"/>
      <c r="T920" s="39"/>
      <c r="U920" s="39"/>
      <c r="V920" s="39"/>
      <c r="W920" s="40"/>
      <c r="X920" s="41"/>
      <c r="Y920" s="42"/>
      <c r="Z920" s="42"/>
      <c r="AA920" s="42"/>
      <c r="AB920" s="43"/>
      <c r="AC920" s="41"/>
      <c r="AD920" s="44"/>
      <c r="AE920" s="44"/>
      <c r="AF920" s="635"/>
      <c r="AG920" s="2"/>
    </row>
    <row r="921" spans="1:33" ht="27.75" customHeight="1">
      <c r="A921" s="662"/>
      <c r="B921" s="665"/>
      <c r="C921" s="747" t="s">
        <v>46</v>
      </c>
      <c r="D921" s="748" t="s">
        <v>47</v>
      </c>
      <c r="E921" s="748" t="s">
        <v>48</v>
      </c>
      <c r="F921" s="748" t="s">
        <v>1140</v>
      </c>
      <c r="G921" s="749" t="s">
        <v>50</v>
      </c>
      <c r="H921" s="748" t="s">
        <v>51</v>
      </c>
      <c r="I921" s="748" t="s">
        <v>61</v>
      </c>
      <c r="J921" s="766" t="s">
        <v>1270</v>
      </c>
      <c r="K921" s="748" t="s">
        <v>282</v>
      </c>
      <c r="L921" s="748" t="s">
        <v>1271</v>
      </c>
      <c r="M921" s="638">
        <v>12</v>
      </c>
      <c r="N921" s="638">
        <v>12</v>
      </c>
      <c r="O921" s="748" t="s">
        <v>1272</v>
      </c>
      <c r="P921" s="748" t="s">
        <v>1273</v>
      </c>
      <c r="Q921" s="804" t="s">
        <v>1274</v>
      </c>
      <c r="R921" s="59"/>
      <c r="S921" s="827"/>
      <c r="T921" s="68"/>
      <c r="U921" s="67"/>
      <c r="V921" s="68"/>
      <c r="W921" s="54"/>
      <c r="X921" s="55"/>
      <c r="Y921" s="56"/>
      <c r="Z921" s="56"/>
      <c r="AA921" s="56"/>
      <c r="AB921" s="57"/>
      <c r="AC921" s="55"/>
      <c r="AD921" s="58"/>
      <c r="AE921" s="58"/>
      <c r="AF921" s="637"/>
      <c r="AG921" s="2"/>
    </row>
    <row r="922" spans="1:33" ht="27.75" customHeight="1">
      <c r="A922" s="662"/>
      <c r="B922" s="665"/>
      <c r="C922" s="743"/>
      <c r="D922" s="744"/>
      <c r="E922" s="744"/>
      <c r="F922" s="744"/>
      <c r="G922" s="744"/>
      <c r="H922" s="744"/>
      <c r="I922" s="744"/>
      <c r="J922" s="761"/>
      <c r="K922" s="744"/>
      <c r="L922" s="744"/>
      <c r="M922" s="631"/>
      <c r="N922" s="631"/>
      <c r="O922" s="744"/>
      <c r="P922" s="744"/>
      <c r="Q922" s="802"/>
      <c r="R922" s="32"/>
      <c r="S922" s="818"/>
      <c r="T922" s="26"/>
      <c r="U922" s="26"/>
      <c r="V922" s="26"/>
      <c r="W922" s="27"/>
      <c r="X922" s="28"/>
      <c r="Y922" s="29"/>
      <c r="Z922" s="29"/>
      <c r="AA922" s="29"/>
      <c r="AB922" s="30"/>
      <c r="AC922" s="28"/>
      <c r="AD922" s="31"/>
      <c r="AE922" s="31"/>
      <c r="AF922" s="634"/>
      <c r="AG922" s="2"/>
    </row>
    <row r="923" spans="1:33" ht="27.75" customHeight="1">
      <c r="A923" s="662"/>
      <c r="B923" s="665"/>
      <c r="C923" s="743"/>
      <c r="D923" s="744"/>
      <c r="E923" s="744"/>
      <c r="F923" s="744"/>
      <c r="G923" s="744"/>
      <c r="H923" s="744"/>
      <c r="I923" s="744"/>
      <c r="J923" s="761"/>
      <c r="K923" s="744"/>
      <c r="L923" s="744"/>
      <c r="M923" s="631"/>
      <c r="N923" s="631"/>
      <c r="O923" s="744"/>
      <c r="P923" s="744"/>
      <c r="Q923" s="802"/>
      <c r="R923" s="25"/>
      <c r="S923" s="818"/>
      <c r="T923" s="26"/>
      <c r="U923" s="26"/>
      <c r="V923" s="26"/>
      <c r="W923" s="27"/>
      <c r="X923" s="28"/>
      <c r="Y923" s="29"/>
      <c r="Z923" s="29"/>
      <c r="AA923" s="29"/>
      <c r="AB923" s="30"/>
      <c r="AC923" s="28"/>
      <c r="AD923" s="31"/>
      <c r="AE923" s="31"/>
      <c r="AF923" s="634"/>
      <c r="AG923" s="2"/>
    </row>
    <row r="924" spans="1:33" ht="27.75" customHeight="1">
      <c r="A924" s="662"/>
      <c r="B924" s="665"/>
      <c r="C924" s="743"/>
      <c r="D924" s="744"/>
      <c r="E924" s="744"/>
      <c r="F924" s="744"/>
      <c r="G924" s="744"/>
      <c r="H924" s="744"/>
      <c r="I924" s="744"/>
      <c r="J924" s="761"/>
      <c r="K924" s="744"/>
      <c r="L924" s="744"/>
      <c r="M924" s="631"/>
      <c r="N924" s="631"/>
      <c r="O924" s="744"/>
      <c r="P924" s="744"/>
      <c r="Q924" s="802"/>
      <c r="R924" s="25"/>
      <c r="S924" s="818"/>
      <c r="T924" s="26"/>
      <c r="U924" s="26"/>
      <c r="V924" s="26"/>
      <c r="W924" s="27"/>
      <c r="X924" s="28"/>
      <c r="Y924" s="29"/>
      <c r="Z924" s="29"/>
      <c r="AA924" s="29"/>
      <c r="AB924" s="30"/>
      <c r="AC924" s="28"/>
      <c r="AD924" s="31"/>
      <c r="AE924" s="31"/>
      <c r="AF924" s="634"/>
      <c r="AG924" s="2"/>
    </row>
    <row r="925" spans="1:33" ht="27.75" customHeight="1">
      <c r="A925" s="662"/>
      <c r="B925" s="669"/>
      <c r="C925" s="745"/>
      <c r="D925" s="746"/>
      <c r="E925" s="746"/>
      <c r="F925" s="746"/>
      <c r="G925" s="746"/>
      <c r="H925" s="746"/>
      <c r="I925" s="746"/>
      <c r="J925" s="763"/>
      <c r="K925" s="746"/>
      <c r="L925" s="746"/>
      <c r="M925" s="632"/>
      <c r="N925" s="632"/>
      <c r="O925" s="746"/>
      <c r="P925" s="746"/>
      <c r="Q925" s="803"/>
      <c r="R925" s="38"/>
      <c r="S925" s="820"/>
      <c r="T925" s="39"/>
      <c r="U925" s="39"/>
      <c r="V925" s="39"/>
      <c r="W925" s="40"/>
      <c r="X925" s="41"/>
      <c r="Y925" s="42"/>
      <c r="Z925" s="42"/>
      <c r="AA925" s="42"/>
      <c r="AB925" s="43"/>
      <c r="AC925" s="41"/>
      <c r="AD925" s="44"/>
      <c r="AE925" s="44"/>
      <c r="AF925" s="635"/>
      <c r="AG925" s="2"/>
    </row>
    <row r="926" spans="1:33" ht="22.5" customHeight="1">
      <c r="A926" s="663"/>
      <c r="B926" s="159"/>
      <c r="C926" s="781"/>
      <c r="D926" s="781"/>
      <c r="E926" s="781"/>
      <c r="F926" s="781"/>
      <c r="G926" s="781"/>
      <c r="H926" s="781"/>
      <c r="I926" s="781"/>
      <c r="J926" s="781"/>
      <c r="K926" s="781"/>
      <c r="L926" s="781"/>
      <c r="M926" s="160"/>
      <c r="N926" s="160"/>
      <c r="O926" s="781"/>
      <c r="P926" s="781"/>
      <c r="Q926" s="781"/>
      <c r="R926" s="667" t="s">
        <v>536</v>
      </c>
      <c r="S926" s="657"/>
      <c r="T926" s="657"/>
      <c r="U926" s="657"/>
      <c r="V926" s="657"/>
      <c r="W926" s="657"/>
      <c r="X926" s="657"/>
      <c r="Y926" s="657"/>
      <c r="Z926" s="658"/>
      <c r="AA926" s="161" t="s">
        <v>201</v>
      </c>
      <c r="AB926" s="162">
        <f>SUM(AB828:AB925)</f>
        <v>590904.22904480004</v>
      </c>
      <c r="AC926" s="668"/>
      <c r="AD926" s="657"/>
      <c r="AE926" s="657"/>
      <c r="AF926" s="660"/>
      <c r="AG926" s="84"/>
    </row>
    <row r="927" spans="1:33" ht="30.75" customHeight="1">
      <c r="A927" s="661" t="s">
        <v>1133</v>
      </c>
      <c r="B927" s="704" t="s">
        <v>1275</v>
      </c>
      <c r="C927" s="773" t="s">
        <v>46</v>
      </c>
      <c r="D927" s="750" t="s">
        <v>47</v>
      </c>
      <c r="E927" s="750" t="s">
        <v>48</v>
      </c>
      <c r="F927" s="750" t="s">
        <v>371</v>
      </c>
      <c r="G927" s="768" t="s">
        <v>50</v>
      </c>
      <c r="H927" s="750" t="s">
        <v>51</v>
      </c>
      <c r="I927" s="750" t="s">
        <v>61</v>
      </c>
      <c r="J927" s="774" t="s">
        <v>1276</v>
      </c>
      <c r="K927" s="748" t="s">
        <v>1277</v>
      </c>
      <c r="L927" s="750" t="s">
        <v>1278</v>
      </c>
      <c r="M927" s="698">
        <v>374</v>
      </c>
      <c r="N927" s="698">
        <v>170</v>
      </c>
      <c r="O927" s="750" t="s">
        <v>1279</v>
      </c>
      <c r="P927" s="750" t="s">
        <v>1280</v>
      </c>
      <c r="Q927" s="805" t="s">
        <v>1281</v>
      </c>
      <c r="R927" s="37" t="s">
        <v>116</v>
      </c>
      <c r="S927" s="821" t="s">
        <v>117</v>
      </c>
      <c r="T927" s="46"/>
      <c r="U927" s="67" t="s">
        <v>71</v>
      </c>
      <c r="V927" s="68" t="s">
        <v>72</v>
      </c>
      <c r="W927" s="34"/>
      <c r="X927" s="35"/>
      <c r="Y927" s="36"/>
      <c r="Z927" s="36"/>
      <c r="AA927" s="36"/>
      <c r="AB927" s="50">
        <f>+AA928</f>
        <v>88.5</v>
      </c>
      <c r="AC927" s="35"/>
      <c r="AD927" s="60"/>
      <c r="AE927" s="60"/>
      <c r="AF927" s="636"/>
      <c r="AG927" s="2"/>
    </row>
    <row r="928" spans="1:33" ht="18" customHeight="1">
      <c r="A928" s="662"/>
      <c r="B928" s="665"/>
      <c r="C928" s="743"/>
      <c r="D928" s="744"/>
      <c r="E928" s="744"/>
      <c r="F928" s="744"/>
      <c r="G928" s="744"/>
      <c r="H928" s="744"/>
      <c r="I928" s="744"/>
      <c r="J928" s="754"/>
      <c r="K928" s="744"/>
      <c r="L928" s="744"/>
      <c r="M928" s="631"/>
      <c r="N928" s="631"/>
      <c r="O928" s="744"/>
      <c r="P928" s="744"/>
      <c r="Q928" s="802"/>
      <c r="R928" s="25"/>
      <c r="S928" s="818" t="s">
        <v>1282</v>
      </c>
      <c r="T928" s="26"/>
      <c r="U928" s="61"/>
      <c r="V928" s="61"/>
      <c r="W928" s="27">
        <v>30</v>
      </c>
      <c r="X928" s="28" t="s">
        <v>575</v>
      </c>
      <c r="Y928" s="29">
        <v>2.95</v>
      </c>
      <c r="Z928" s="29">
        <f>+W928*Y928</f>
        <v>88.5</v>
      </c>
      <c r="AA928" s="29">
        <f>+Z928</f>
        <v>88.5</v>
      </c>
      <c r="AB928" s="30"/>
      <c r="AC928" s="28" t="s">
        <v>75</v>
      </c>
      <c r="AD928" s="31"/>
      <c r="AE928" s="31"/>
      <c r="AF928" s="634"/>
      <c r="AG928" s="2"/>
    </row>
    <row r="929" spans="1:33" ht="33.75" customHeight="1">
      <c r="A929" s="662"/>
      <c r="B929" s="665"/>
      <c r="C929" s="743"/>
      <c r="D929" s="744"/>
      <c r="E929" s="744"/>
      <c r="F929" s="744"/>
      <c r="G929" s="744"/>
      <c r="H929" s="744"/>
      <c r="I929" s="744"/>
      <c r="J929" s="754"/>
      <c r="K929" s="744"/>
      <c r="L929" s="744"/>
      <c r="M929" s="631"/>
      <c r="N929" s="631"/>
      <c r="O929" s="744"/>
      <c r="P929" s="744"/>
      <c r="Q929" s="802"/>
      <c r="R929" s="37" t="s">
        <v>68</v>
      </c>
      <c r="S929" s="821" t="s">
        <v>69</v>
      </c>
      <c r="T929" s="215"/>
      <c r="U929" s="172" t="s">
        <v>71</v>
      </c>
      <c r="V929" s="164" t="s">
        <v>72</v>
      </c>
      <c r="W929" s="128"/>
      <c r="X929" s="35"/>
      <c r="Y929" s="36"/>
      <c r="Z929" s="29"/>
      <c r="AA929" s="29"/>
      <c r="AB929" s="30">
        <f>+SUM(AA930:AA933)</f>
        <v>280.00000000000006</v>
      </c>
      <c r="AC929" s="28"/>
      <c r="AD929" s="31"/>
      <c r="AE929" s="31"/>
      <c r="AF929" s="634"/>
      <c r="AG929" s="2"/>
    </row>
    <row r="930" spans="1:33" ht="33.75" customHeight="1">
      <c r="A930" s="662"/>
      <c r="B930" s="665"/>
      <c r="C930" s="743"/>
      <c r="D930" s="744"/>
      <c r="E930" s="744"/>
      <c r="F930" s="744"/>
      <c r="G930" s="744"/>
      <c r="H930" s="744"/>
      <c r="I930" s="744"/>
      <c r="J930" s="754"/>
      <c r="K930" s="744"/>
      <c r="L930" s="744"/>
      <c r="M930" s="631"/>
      <c r="N930" s="631"/>
      <c r="O930" s="744"/>
      <c r="P930" s="744"/>
      <c r="Q930" s="802"/>
      <c r="R930" s="37"/>
      <c r="S930" s="819" t="s">
        <v>1283</v>
      </c>
      <c r="T930" s="311"/>
      <c r="U930" s="155"/>
      <c r="V930" s="155"/>
      <c r="W930" s="128">
        <v>2</v>
      </c>
      <c r="X930" s="35" t="s">
        <v>74</v>
      </c>
      <c r="Y930" s="36">
        <v>50</v>
      </c>
      <c r="Z930" s="29">
        <f t="shared" ref="Z930:Z933" si="64">+W930*Y930</f>
        <v>100</v>
      </c>
      <c r="AA930" s="29">
        <f t="shared" ref="AA930:AA933" si="65">+Z930*1.12</f>
        <v>112.00000000000001</v>
      </c>
      <c r="AB930" s="30"/>
      <c r="AC930" s="28" t="s">
        <v>75</v>
      </c>
      <c r="AD930" s="31"/>
      <c r="AE930" s="31"/>
      <c r="AF930" s="634"/>
      <c r="AG930" s="2"/>
    </row>
    <row r="931" spans="1:33" ht="33.75" customHeight="1">
      <c r="A931" s="662"/>
      <c r="B931" s="665"/>
      <c r="C931" s="743"/>
      <c r="D931" s="744"/>
      <c r="E931" s="744"/>
      <c r="F931" s="744"/>
      <c r="G931" s="744"/>
      <c r="H931" s="744"/>
      <c r="I931" s="744"/>
      <c r="J931" s="754"/>
      <c r="K931" s="744"/>
      <c r="L931" s="744"/>
      <c r="M931" s="631"/>
      <c r="N931" s="631"/>
      <c r="O931" s="744"/>
      <c r="P931" s="744"/>
      <c r="Q931" s="802"/>
      <c r="R931" s="37"/>
      <c r="S931" s="819" t="s">
        <v>1284</v>
      </c>
      <c r="T931" s="311"/>
      <c r="U931" s="155"/>
      <c r="V931" s="155"/>
      <c r="W931" s="128">
        <v>1</v>
      </c>
      <c r="X931" s="35" t="s">
        <v>74</v>
      </c>
      <c r="Y931" s="36">
        <v>50</v>
      </c>
      <c r="Z931" s="29">
        <f t="shared" si="64"/>
        <v>50</v>
      </c>
      <c r="AA931" s="29">
        <f t="shared" si="65"/>
        <v>56.000000000000007</v>
      </c>
      <c r="AB931" s="65"/>
      <c r="AC931" s="63" t="s">
        <v>75</v>
      </c>
      <c r="AD931" s="66"/>
      <c r="AE931" s="66"/>
      <c r="AF931" s="634"/>
      <c r="AG931" s="2"/>
    </row>
    <row r="932" spans="1:33" ht="33.75" customHeight="1">
      <c r="A932" s="662"/>
      <c r="B932" s="665"/>
      <c r="C932" s="743"/>
      <c r="D932" s="744"/>
      <c r="E932" s="744"/>
      <c r="F932" s="744"/>
      <c r="G932" s="744"/>
      <c r="H932" s="744"/>
      <c r="I932" s="744"/>
      <c r="J932" s="754"/>
      <c r="K932" s="744"/>
      <c r="L932" s="744"/>
      <c r="M932" s="631"/>
      <c r="N932" s="631"/>
      <c r="O932" s="744"/>
      <c r="P932" s="744"/>
      <c r="Q932" s="802"/>
      <c r="R932" s="37"/>
      <c r="S932" s="819" t="s">
        <v>1285</v>
      </c>
      <c r="T932" s="311"/>
      <c r="U932" s="155"/>
      <c r="V932" s="155"/>
      <c r="W932" s="128">
        <v>1</v>
      </c>
      <c r="X932" s="35" t="s">
        <v>74</v>
      </c>
      <c r="Y932" s="36">
        <v>50</v>
      </c>
      <c r="Z932" s="29">
        <f t="shared" si="64"/>
        <v>50</v>
      </c>
      <c r="AA932" s="29">
        <f t="shared" si="65"/>
        <v>56.000000000000007</v>
      </c>
      <c r="AB932" s="65"/>
      <c r="AC932" s="63" t="s">
        <v>75</v>
      </c>
      <c r="AD932" s="66"/>
      <c r="AE932" s="66"/>
      <c r="AF932" s="634"/>
      <c r="AG932" s="2"/>
    </row>
    <row r="933" spans="1:33" ht="33.75" customHeight="1">
      <c r="A933" s="662"/>
      <c r="B933" s="665"/>
      <c r="C933" s="743"/>
      <c r="D933" s="744"/>
      <c r="E933" s="744"/>
      <c r="F933" s="744"/>
      <c r="G933" s="744"/>
      <c r="H933" s="744"/>
      <c r="I933" s="744"/>
      <c r="J933" s="754"/>
      <c r="K933" s="744"/>
      <c r="L933" s="744"/>
      <c r="M933" s="631"/>
      <c r="N933" s="631"/>
      <c r="O933" s="744"/>
      <c r="P933" s="744"/>
      <c r="Q933" s="802"/>
      <c r="R933" s="37"/>
      <c r="S933" s="819" t="s">
        <v>1286</v>
      </c>
      <c r="T933" s="311"/>
      <c r="U933" s="155"/>
      <c r="V933" s="155"/>
      <c r="W933" s="128">
        <v>1</v>
      </c>
      <c r="X933" s="35" t="s">
        <v>74</v>
      </c>
      <c r="Y933" s="36">
        <v>50</v>
      </c>
      <c r="Z933" s="29">
        <f t="shared" si="64"/>
        <v>50</v>
      </c>
      <c r="AA933" s="29">
        <f t="shared" si="65"/>
        <v>56.000000000000007</v>
      </c>
      <c r="AB933" s="65"/>
      <c r="AC933" s="63" t="s">
        <v>75</v>
      </c>
      <c r="AD933" s="66"/>
      <c r="AE933" s="66"/>
      <c r="AF933" s="634"/>
      <c r="AG933" s="2"/>
    </row>
    <row r="934" spans="1:33" ht="27.75" customHeight="1">
      <c r="A934" s="662"/>
      <c r="B934" s="665"/>
      <c r="C934" s="743"/>
      <c r="D934" s="744"/>
      <c r="E934" s="744"/>
      <c r="F934" s="744"/>
      <c r="G934" s="744"/>
      <c r="H934" s="744"/>
      <c r="I934" s="744"/>
      <c r="J934" s="754"/>
      <c r="K934" s="744"/>
      <c r="L934" s="744"/>
      <c r="M934" s="631"/>
      <c r="N934" s="631"/>
      <c r="O934" s="744"/>
      <c r="P934" s="744"/>
      <c r="Q934" s="802"/>
      <c r="R934" s="37" t="s">
        <v>140</v>
      </c>
      <c r="S934" s="821" t="s">
        <v>141</v>
      </c>
      <c r="T934" s="215"/>
      <c r="U934" s="172" t="s">
        <v>71</v>
      </c>
      <c r="V934" s="164" t="s">
        <v>72</v>
      </c>
      <c r="W934" s="128"/>
      <c r="X934" s="35"/>
      <c r="Y934" s="36"/>
      <c r="Z934" s="29"/>
      <c r="AA934" s="29"/>
      <c r="AB934" s="65">
        <f>+SUM(AA935)</f>
        <v>33.868800000000007</v>
      </c>
      <c r="AC934" s="63"/>
      <c r="AD934" s="66"/>
      <c r="AE934" s="66"/>
      <c r="AF934" s="634"/>
      <c r="AG934" s="2"/>
    </row>
    <row r="935" spans="1:33" ht="18" customHeight="1">
      <c r="A935" s="662"/>
      <c r="B935" s="665"/>
      <c r="C935" s="745"/>
      <c r="D935" s="746"/>
      <c r="E935" s="746"/>
      <c r="F935" s="746"/>
      <c r="G935" s="746"/>
      <c r="H935" s="746"/>
      <c r="I935" s="746"/>
      <c r="J935" s="756"/>
      <c r="K935" s="746"/>
      <c r="L935" s="746"/>
      <c r="M935" s="632"/>
      <c r="N935" s="632"/>
      <c r="O935" s="746"/>
      <c r="P935" s="746"/>
      <c r="Q935" s="803"/>
      <c r="R935" s="206"/>
      <c r="S935" s="847" t="s">
        <v>1187</v>
      </c>
      <c r="T935" s="312"/>
      <c r="U935" s="313"/>
      <c r="V935" s="313"/>
      <c r="W935" s="314">
        <v>12</v>
      </c>
      <c r="X935" s="207" t="s">
        <v>74</v>
      </c>
      <c r="Y935" s="208">
        <v>2.52</v>
      </c>
      <c r="Z935" s="42">
        <f>+W935*Y935</f>
        <v>30.240000000000002</v>
      </c>
      <c r="AA935" s="42">
        <f>+Z935*1.12</f>
        <v>33.868800000000007</v>
      </c>
      <c r="AB935" s="43"/>
      <c r="AC935" s="41" t="s">
        <v>75</v>
      </c>
      <c r="AD935" s="44"/>
      <c r="AE935" s="44"/>
      <c r="AF935" s="635"/>
      <c r="AG935" s="2"/>
    </row>
    <row r="936" spans="1:33" ht="43.5" customHeight="1">
      <c r="A936" s="662"/>
      <c r="B936" s="665"/>
      <c r="C936" s="773" t="s">
        <v>46</v>
      </c>
      <c r="D936" s="750" t="s">
        <v>47</v>
      </c>
      <c r="E936" s="750" t="s">
        <v>48</v>
      </c>
      <c r="F936" s="750" t="s">
        <v>371</v>
      </c>
      <c r="G936" s="768" t="s">
        <v>50</v>
      </c>
      <c r="H936" s="750" t="s">
        <v>51</v>
      </c>
      <c r="I936" s="750" t="s">
        <v>61</v>
      </c>
      <c r="J936" s="774" t="s">
        <v>1287</v>
      </c>
      <c r="K936" s="748" t="s">
        <v>1288</v>
      </c>
      <c r="L936" s="750" t="s">
        <v>1289</v>
      </c>
      <c r="M936" s="698">
        <v>2</v>
      </c>
      <c r="N936" s="698">
        <v>1</v>
      </c>
      <c r="O936" s="750" t="s">
        <v>1290</v>
      </c>
      <c r="P936" s="750" t="s">
        <v>1291</v>
      </c>
      <c r="Q936" s="805" t="s">
        <v>1292</v>
      </c>
      <c r="R936" s="37"/>
      <c r="S936" s="821"/>
      <c r="T936" s="46"/>
      <c r="U936" s="46"/>
      <c r="V936" s="46"/>
      <c r="W936" s="34"/>
      <c r="X936" s="35"/>
      <c r="Y936" s="36"/>
      <c r="Z936" s="36"/>
      <c r="AA936" s="36"/>
      <c r="AB936" s="50"/>
      <c r="AC936" s="35"/>
      <c r="AD936" s="35"/>
      <c r="AE936" s="35"/>
      <c r="AF936" s="636"/>
      <c r="AG936" s="2"/>
    </row>
    <row r="937" spans="1:33" ht="43.5" customHeight="1">
      <c r="A937" s="662"/>
      <c r="B937" s="665"/>
      <c r="C937" s="743"/>
      <c r="D937" s="744"/>
      <c r="E937" s="744"/>
      <c r="F937" s="744"/>
      <c r="G937" s="744"/>
      <c r="H937" s="744"/>
      <c r="I937" s="744"/>
      <c r="J937" s="754"/>
      <c r="K937" s="744"/>
      <c r="L937" s="744"/>
      <c r="M937" s="631"/>
      <c r="N937" s="631"/>
      <c r="O937" s="744"/>
      <c r="P937" s="744"/>
      <c r="Q937" s="802"/>
      <c r="R937" s="25"/>
      <c r="S937" s="818"/>
      <c r="T937" s="26"/>
      <c r="U937" s="26"/>
      <c r="V937" s="26"/>
      <c r="W937" s="27"/>
      <c r="X937" s="28"/>
      <c r="Y937" s="29"/>
      <c r="Z937" s="29"/>
      <c r="AA937" s="29"/>
      <c r="AB937" s="30"/>
      <c r="AC937" s="28"/>
      <c r="AD937" s="28"/>
      <c r="AE937" s="28"/>
      <c r="AF937" s="634"/>
      <c r="AG937" s="2"/>
    </row>
    <row r="938" spans="1:33" ht="43.5" customHeight="1">
      <c r="A938" s="662"/>
      <c r="B938" s="665"/>
      <c r="C938" s="743"/>
      <c r="D938" s="744"/>
      <c r="E938" s="744"/>
      <c r="F938" s="744"/>
      <c r="G938" s="744"/>
      <c r="H938" s="744"/>
      <c r="I938" s="744"/>
      <c r="J938" s="754"/>
      <c r="K938" s="744"/>
      <c r="L938" s="744"/>
      <c r="M938" s="631"/>
      <c r="N938" s="631"/>
      <c r="O938" s="744"/>
      <c r="P938" s="744"/>
      <c r="Q938" s="802"/>
      <c r="R938" s="25"/>
      <c r="S938" s="818"/>
      <c r="T938" s="26"/>
      <c r="U938" s="26"/>
      <c r="V938" s="26"/>
      <c r="W938" s="27"/>
      <c r="X938" s="28"/>
      <c r="Y938" s="29"/>
      <c r="Z938" s="29"/>
      <c r="AA938" s="29"/>
      <c r="AB938" s="30"/>
      <c r="AC938" s="28"/>
      <c r="AD938" s="28"/>
      <c r="AE938" s="31"/>
      <c r="AF938" s="634"/>
      <c r="AG938" s="2"/>
    </row>
    <row r="939" spans="1:33" ht="43.5" customHeight="1">
      <c r="A939" s="662"/>
      <c r="B939" s="665"/>
      <c r="C939" s="743"/>
      <c r="D939" s="744"/>
      <c r="E939" s="744"/>
      <c r="F939" s="744"/>
      <c r="G939" s="744"/>
      <c r="H939" s="744"/>
      <c r="I939" s="744"/>
      <c r="J939" s="754"/>
      <c r="K939" s="744"/>
      <c r="L939" s="744"/>
      <c r="M939" s="631"/>
      <c r="N939" s="631"/>
      <c r="O939" s="744"/>
      <c r="P939" s="744"/>
      <c r="Q939" s="802"/>
      <c r="R939" s="25"/>
      <c r="S939" s="818"/>
      <c r="T939" s="26"/>
      <c r="U939" s="26"/>
      <c r="V939" s="26"/>
      <c r="W939" s="27"/>
      <c r="X939" s="28"/>
      <c r="Y939" s="29"/>
      <c r="Z939" s="29"/>
      <c r="AA939" s="29"/>
      <c r="AB939" s="30"/>
      <c r="AC939" s="28"/>
      <c r="AD939" s="28"/>
      <c r="AE939" s="31"/>
      <c r="AF939" s="634"/>
      <c r="AG939" s="2"/>
    </row>
    <row r="940" spans="1:33" ht="43.5" customHeight="1">
      <c r="A940" s="662"/>
      <c r="B940" s="665"/>
      <c r="C940" s="745"/>
      <c r="D940" s="746"/>
      <c r="E940" s="746"/>
      <c r="F940" s="746"/>
      <c r="G940" s="746"/>
      <c r="H940" s="746"/>
      <c r="I940" s="746"/>
      <c r="J940" s="756"/>
      <c r="K940" s="746"/>
      <c r="L940" s="746"/>
      <c r="M940" s="632"/>
      <c r="N940" s="632"/>
      <c r="O940" s="746"/>
      <c r="P940" s="746"/>
      <c r="Q940" s="803"/>
      <c r="R940" s="38"/>
      <c r="S940" s="820"/>
      <c r="T940" s="39"/>
      <c r="U940" s="39"/>
      <c r="V940" s="39"/>
      <c r="W940" s="40"/>
      <c r="X940" s="41"/>
      <c r="Y940" s="42"/>
      <c r="Z940" s="42"/>
      <c r="AA940" s="42"/>
      <c r="AB940" s="43"/>
      <c r="AC940" s="41"/>
      <c r="AD940" s="41"/>
      <c r="AE940" s="44"/>
      <c r="AF940" s="635"/>
      <c r="AG940" s="2"/>
    </row>
    <row r="941" spans="1:33" ht="29.25" customHeight="1">
      <c r="A941" s="662"/>
      <c r="B941" s="665"/>
      <c r="C941" s="747" t="s">
        <v>46</v>
      </c>
      <c r="D941" s="748" t="s">
        <v>47</v>
      </c>
      <c r="E941" s="748" t="s">
        <v>48</v>
      </c>
      <c r="F941" s="748" t="s">
        <v>371</v>
      </c>
      <c r="G941" s="749" t="s">
        <v>50</v>
      </c>
      <c r="H941" s="748" t="s">
        <v>51</v>
      </c>
      <c r="I941" s="748" t="s">
        <v>61</v>
      </c>
      <c r="J941" s="774" t="s">
        <v>1293</v>
      </c>
      <c r="K941" s="748" t="s">
        <v>1294</v>
      </c>
      <c r="L941" s="748" t="s">
        <v>1295</v>
      </c>
      <c r="M941" s="638">
        <v>1</v>
      </c>
      <c r="N941" s="638">
        <v>1</v>
      </c>
      <c r="O941" s="748" t="s">
        <v>1296</v>
      </c>
      <c r="P941" s="748" t="s">
        <v>1297</v>
      </c>
      <c r="Q941" s="804" t="s">
        <v>1298</v>
      </c>
      <c r="R941" s="59"/>
      <c r="S941" s="823"/>
      <c r="T941" s="49"/>
      <c r="U941" s="49"/>
      <c r="V941" s="49"/>
      <c r="W941" s="34"/>
      <c r="X941" s="35"/>
      <c r="Y941" s="36"/>
      <c r="Z941" s="36"/>
      <c r="AA941" s="36"/>
      <c r="AB941" s="50"/>
      <c r="AC941" s="35"/>
      <c r="AD941" s="60"/>
      <c r="AE941" s="60"/>
      <c r="AF941" s="637"/>
      <c r="AG941" s="2"/>
    </row>
    <row r="942" spans="1:33" ht="29.25" customHeight="1">
      <c r="A942" s="662"/>
      <c r="B942" s="665"/>
      <c r="C942" s="743"/>
      <c r="D942" s="744"/>
      <c r="E942" s="744"/>
      <c r="F942" s="744"/>
      <c r="G942" s="744"/>
      <c r="H942" s="744"/>
      <c r="I942" s="744"/>
      <c r="J942" s="754"/>
      <c r="K942" s="744"/>
      <c r="L942" s="744"/>
      <c r="M942" s="631"/>
      <c r="N942" s="631"/>
      <c r="O942" s="744"/>
      <c r="P942" s="744"/>
      <c r="Q942" s="802"/>
      <c r="R942" s="32"/>
      <c r="S942" s="818"/>
      <c r="T942" s="26"/>
      <c r="U942" s="26"/>
      <c r="V942" s="26"/>
      <c r="W942" s="27"/>
      <c r="X942" s="28"/>
      <c r="Y942" s="29"/>
      <c r="Z942" s="29"/>
      <c r="AA942" s="29"/>
      <c r="AB942" s="30"/>
      <c r="AC942" s="28"/>
      <c r="AD942" s="31"/>
      <c r="AE942" s="31"/>
      <c r="AF942" s="634"/>
      <c r="AG942" s="2"/>
    </row>
    <row r="943" spans="1:33" ht="29.25" customHeight="1">
      <c r="A943" s="662"/>
      <c r="B943" s="665"/>
      <c r="C943" s="743"/>
      <c r="D943" s="744"/>
      <c r="E943" s="744"/>
      <c r="F943" s="744"/>
      <c r="G943" s="744"/>
      <c r="H943" s="744"/>
      <c r="I943" s="744"/>
      <c r="J943" s="754"/>
      <c r="K943" s="744"/>
      <c r="L943" s="744"/>
      <c r="M943" s="631"/>
      <c r="N943" s="631"/>
      <c r="O943" s="744"/>
      <c r="P943" s="744"/>
      <c r="Q943" s="802"/>
      <c r="R943" s="25"/>
      <c r="S943" s="818"/>
      <c r="T943" s="26"/>
      <c r="U943" s="26"/>
      <c r="V943" s="26"/>
      <c r="W943" s="27"/>
      <c r="X943" s="28"/>
      <c r="Y943" s="29"/>
      <c r="Z943" s="29"/>
      <c r="AA943" s="29"/>
      <c r="AB943" s="30"/>
      <c r="AC943" s="28"/>
      <c r="AD943" s="31"/>
      <c r="AE943" s="31"/>
      <c r="AF943" s="634"/>
      <c r="AG943" s="2"/>
    </row>
    <row r="944" spans="1:33" ht="29.25" customHeight="1">
      <c r="A944" s="662"/>
      <c r="B944" s="665"/>
      <c r="C944" s="743"/>
      <c r="D944" s="744"/>
      <c r="E944" s="744"/>
      <c r="F944" s="744"/>
      <c r="G944" s="744"/>
      <c r="H944" s="744"/>
      <c r="I944" s="744"/>
      <c r="J944" s="754"/>
      <c r="K944" s="744"/>
      <c r="L944" s="744"/>
      <c r="M944" s="631"/>
      <c r="N944" s="631"/>
      <c r="O944" s="744"/>
      <c r="P944" s="744"/>
      <c r="Q944" s="802"/>
      <c r="R944" s="25"/>
      <c r="S944" s="818"/>
      <c r="T944" s="26"/>
      <c r="U944" s="26"/>
      <c r="V944" s="26"/>
      <c r="W944" s="27"/>
      <c r="X944" s="28"/>
      <c r="Y944" s="29"/>
      <c r="Z944" s="29"/>
      <c r="AA944" s="29"/>
      <c r="AB944" s="30"/>
      <c r="AC944" s="28"/>
      <c r="AD944" s="31"/>
      <c r="AE944" s="31"/>
      <c r="AF944" s="634"/>
      <c r="AG944" s="2"/>
    </row>
    <row r="945" spans="1:33" ht="29.25" customHeight="1">
      <c r="A945" s="663"/>
      <c r="B945" s="666"/>
      <c r="C945" s="745"/>
      <c r="D945" s="746"/>
      <c r="E945" s="746"/>
      <c r="F945" s="746"/>
      <c r="G945" s="746"/>
      <c r="H945" s="746"/>
      <c r="I945" s="746"/>
      <c r="J945" s="756"/>
      <c r="K945" s="746"/>
      <c r="L945" s="746"/>
      <c r="M945" s="632"/>
      <c r="N945" s="632"/>
      <c r="O945" s="746"/>
      <c r="P945" s="746"/>
      <c r="Q945" s="803"/>
      <c r="R945" s="38"/>
      <c r="S945" s="824"/>
      <c r="T945" s="61"/>
      <c r="U945" s="61"/>
      <c r="V945" s="61"/>
      <c r="W945" s="62"/>
      <c r="X945" s="63"/>
      <c r="Y945" s="64"/>
      <c r="Z945" s="42"/>
      <c r="AA945" s="42"/>
      <c r="AB945" s="65"/>
      <c r="AC945" s="63"/>
      <c r="AD945" s="66"/>
      <c r="AE945" s="66"/>
      <c r="AF945" s="635"/>
      <c r="AG945" s="2"/>
    </row>
    <row r="946" spans="1:33" ht="38.25" customHeight="1">
      <c r="A946" s="661" t="s">
        <v>1133</v>
      </c>
      <c r="B946" s="664" t="s">
        <v>1275</v>
      </c>
      <c r="C946" s="747" t="s">
        <v>46</v>
      </c>
      <c r="D946" s="748" t="s">
        <v>47</v>
      </c>
      <c r="E946" s="748" t="s">
        <v>48</v>
      </c>
      <c r="F946" s="748" t="s">
        <v>371</v>
      </c>
      <c r="G946" s="749" t="s">
        <v>50</v>
      </c>
      <c r="H946" s="748" t="s">
        <v>51</v>
      </c>
      <c r="I946" s="748" t="s">
        <v>61</v>
      </c>
      <c r="J946" s="774" t="s">
        <v>1299</v>
      </c>
      <c r="K946" s="748" t="s">
        <v>1300</v>
      </c>
      <c r="L946" s="748" t="s">
        <v>1301</v>
      </c>
      <c r="M946" s="638">
        <v>7</v>
      </c>
      <c r="N946" s="638">
        <v>4</v>
      </c>
      <c r="O946" s="748" t="s">
        <v>1302</v>
      </c>
      <c r="P946" s="748" t="s">
        <v>1303</v>
      </c>
      <c r="Q946" s="804" t="s">
        <v>1304</v>
      </c>
      <c r="R946" s="37"/>
      <c r="S946" s="822"/>
      <c r="T946" s="53"/>
      <c r="U946" s="53"/>
      <c r="V946" s="53"/>
      <c r="W946" s="54"/>
      <c r="X946" s="55"/>
      <c r="Y946" s="56"/>
      <c r="Z946" s="36"/>
      <c r="AA946" s="36"/>
      <c r="AB946" s="57"/>
      <c r="AC946" s="55"/>
      <c r="AD946" s="58"/>
      <c r="AE946" s="58"/>
      <c r="AF946" s="637"/>
      <c r="AG946" s="2"/>
    </row>
    <row r="947" spans="1:33" ht="38.25" customHeight="1">
      <c r="A947" s="662"/>
      <c r="B947" s="665"/>
      <c r="C947" s="743"/>
      <c r="D947" s="744"/>
      <c r="E947" s="744"/>
      <c r="F947" s="744"/>
      <c r="G947" s="744"/>
      <c r="H947" s="744"/>
      <c r="I947" s="744"/>
      <c r="J947" s="754"/>
      <c r="K947" s="744"/>
      <c r="L947" s="744"/>
      <c r="M947" s="631"/>
      <c r="N947" s="631"/>
      <c r="O947" s="744"/>
      <c r="P947" s="744"/>
      <c r="Q947" s="802"/>
      <c r="R947" s="25"/>
      <c r="S947" s="818"/>
      <c r="T947" s="26"/>
      <c r="U947" s="26"/>
      <c r="V947" s="26"/>
      <c r="W947" s="27"/>
      <c r="X947" s="28"/>
      <c r="Y947" s="29"/>
      <c r="Z947" s="29"/>
      <c r="AA947" s="29"/>
      <c r="AB947" s="30"/>
      <c r="AC947" s="28"/>
      <c r="AD947" s="31"/>
      <c r="AE947" s="31"/>
      <c r="AF947" s="634"/>
      <c r="AG947" s="2"/>
    </row>
    <row r="948" spans="1:33" ht="38.25" customHeight="1">
      <c r="A948" s="662"/>
      <c r="B948" s="665"/>
      <c r="C948" s="743"/>
      <c r="D948" s="744"/>
      <c r="E948" s="744"/>
      <c r="F948" s="744"/>
      <c r="G948" s="744"/>
      <c r="H948" s="744"/>
      <c r="I948" s="744"/>
      <c r="J948" s="754"/>
      <c r="K948" s="744"/>
      <c r="L948" s="744"/>
      <c r="M948" s="631"/>
      <c r="N948" s="631"/>
      <c r="O948" s="744"/>
      <c r="P948" s="744"/>
      <c r="Q948" s="802"/>
      <c r="R948" s="25"/>
      <c r="S948" s="818"/>
      <c r="T948" s="26"/>
      <c r="U948" s="26"/>
      <c r="V948" s="26"/>
      <c r="W948" s="27"/>
      <c r="X948" s="28"/>
      <c r="Y948" s="29"/>
      <c r="Z948" s="29"/>
      <c r="AA948" s="29"/>
      <c r="AB948" s="30"/>
      <c r="AC948" s="28"/>
      <c r="AD948" s="31"/>
      <c r="AE948" s="31"/>
      <c r="AF948" s="634"/>
      <c r="AG948" s="2"/>
    </row>
    <row r="949" spans="1:33" ht="38.25" customHeight="1">
      <c r="A949" s="662"/>
      <c r="B949" s="665"/>
      <c r="C949" s="743"/>
      <c r="D949" s="744"/>
      <c r="E949" s="744"/>
      <c r="F949" s="744"/>
      <c r="G949" s="744"/>
      <c r="H949" s="744"/>
      <c r="I949" s="744"/>
      <c r="J949" s="754"/>
      <c r="K949" s="744"/>
      <c r="L949" s="744"/>
      <c r="M949" s="631"/>
      <c r="N949" s="631"/>
      <c r="O949" s="744"/>
      <c r="P949" s="744"/>
      <c r="Q949" s="802"/>
      <c r="R949" s="25"/>
      <c r="S949" s="818"/>
      <c r="T949" s="26"/>
      <c r="U949" s="26"/>
      <c r="V949" s="26"/>
      <c r="W949" s="27"/>
      <c r="X949" s="28"/>
      <c r="Y949" s="29"/>
      <c r="Z949" s="29"/>
      <c r="AA949" s="29"/>
      <c r="AB949" s="30"/>
      <c r="AC949" s="28"/>
      <c r="AD949" s="31"/>
      <c r="AE949" s="31"/>
      <c r="AF949" s="634"/>
      <c r="AG949" s="2"/>
    </row>
    <row r="950" spans="1:33" ht="38.25" customHeight="1">
      <c r="A950" s="662"/>
      <c r="B950" s="665"/>
      <c r="C950" s="745"/>
      <c r="D950" s="746"/>
      <c r="E950" s="746"/>
      <c r="F950" s="746"/>
      <c r="G950" s="746"/>
      <c r="H950" s="746"/>
      <c r="I950" s="746"/>
      <c r="J950" s="756"/>
      <c r="K950" s="746"/>
      <c r="L950" s="746"/>
      <c r="M950" s="632"/>
      <c r="N950" s="632"/>
      <c r="O950" s="746"/>
      <c r="P950" s="746"/>
      <c r="Q950" s="803"/>
      <c r="R950" s="38"/>
      <c r="S950" s="820"/>
      <c r="T950" s="39"/>
      <c r="U950" s="39"/>
      <c r="V950" s="39"/>
      <c r="W950" s="40"/>
      <c r="X950" s="41"/>
      <c r="Y950" s="42"/>
      <c r="Z950" s="42"/>
      <c r="AA950" s="42"/>
      <c r="AB950" s="43"/>
      <c r="AC950" s="41"/>
      <c r="AD950" s="44"/>
      <c r="AE950" s="44"/>
      <c r="AF950" s="635"/>
      <c r="AG950" s="2"/>
    </row>
    <row r="951" spans="1:33" ht="53.25" customHeight="1">
      <c r="A951" s="662"/>
      <c r="B951" s="665"/>
      <c r="C951" s="747" t="s">
        <v>46</v>
      </c>
      <c r="D951" s="748" t="s">
        <v>47</v>
      </c>
      <c r="E951" s="748" t="s">
        <v>48</v>
      </c>
      <c r="F951" s="748" t="s">
        <v>371</v>
      </c>
      <c r="G951" s="749" t="s">
        <v>50</v>
      </c>
      <c r="H951" s="748" t="s">
        <v>51</v>
      </c>
      <c r="I951" s="748" t="s">
        <v>61</v>
      </c>
      <c r="J951" s="774" t="s">
        <v>1305</v>
      </c>
      <c r="K951" s="748" t="s">
        <v>1306</v>
      </c>
      <c r="L951" s="748" t="s">
        <v>1307</v>
      </c>
      <c r="M951" s="710">
        <v>2500</v>
      </c>
      <c r="N951" s="710">
        <v>500</v>
      </c>
      <c r="O951" s="748" t="s">
        <v>1308</v>
      </c>
      <c r="P951" s="748" t="s">
        <v>1309</v>
      </c>
      <c r="Q951" s="804" t="s">
        <v>1310</v>
      </c>
      <c r="R951" s="37" t="s">
        <v>116</v>
      </c>
      <c r="S951" s="822" t="s">
        <v>117</v>
      </c>
      <c r="T951" s="53"/>
      <c r="U951" s="67" t="s">
        <v>71</v>
      </c>
      <c r="V951" s="68" t="s">
        <v>72</v>
      </c>
      <c r="W951" s="54"/>
      <c r="X951" s="55"/>
      <c r="Y951" s="56"/>
      <c r="Z951" s="36"/>
      <c r="AA951" s="36"/>
      <c r="AB951" s="57">
        <f>+SUM(AA952:AA955)</f>
        <v>68.566400000000016</v>
      </c>
      <c r="AC951" s="55"/>
      <c r="AD951" s="58"/>
      <c r="AE951" s="58"/>
      <c r="AF951" s="637"/>
      <c r="AG951" s="2"/>
    </row>
    <row r="952" spans="1:33" ht="53.25" customHeight="1">
      <c r="A952" s="662"/>
      <c r="B952" s="665"/>
      <c r="C952" s="743"/>
      <c r="D952" s="744"/>
      <c r="E952" s="744"/>
      <c r="F952" s="744"/>
      <c r="G952" s="744"/>
      <c r="H952" s="744"/>
      <c r="I952" s="744"/>
      <c r="J952" s="754"/>
      <c r="K952" s="744"/>
      <c r="L952" s="744"/>
      <c r="M952" s="631"/>
      <c r="N952" s="631"/>
      <c r="O952" s="744"/>
      <c r="P952" s="744"/>
      <c r="Q952" s="802"/>
      <c r="R952" s="25"/>
      <c r="S952" s="818" t="s">
        <v>245</v>
      </c>
      <c r="T952" s="26"/>
      <c r="U952" s="26"/>
      <c r="V952" s="26"/>
      <c r="W952" s="27">
        <v>1</v>
      </c>
      <c r="X952" s="28" t="s">
        <v>74</v>
      </c>
      <c r="Y952" s="29">
        <v>5.75</v>
      </c>
      <c r="Z952" s="29">
        <f t="shared" ref="Z952:Z955" si="66">+W952*Y952</f>
        <v>5.75</v>
      </c>
      <c r="AA952" s="29">
        <f t="shared" ref="AA952:AA955" si="67">+Z952*1.12</f>
        <v>6.44</v>
      </c>
      <c r="AB952" s="30"/>
      <c r="AC952" s="28" t="s">
        <v>75</v>
      </c>
      <c r="AD952" s="31"/>
      <c r="AE952" s="31"/>
      <c r="AF952" s="634"/>
      <c r="AG952" s="2"/>
    </row>
    <row r="953" spans="1:33" ht="53.25" customHeight="1">
      <c r="A953" s="662"/>
      <c r="B953" s="665"/>
      <c r="C953" s="743"/>
      <c r="D953" s="744"/>
      <c r="E953" s="744"/>
      <c r="F953" s="744"/>
      <c r="G953" s="744"/>
      <c r="H953" s="744"/>
      <c r="I953" s="744"/>
      <c r="J953" s="754"/>
      <c r="K953" s="744"/>
      <c r="L953" s="744"/>
      <c r="M953" s="631"/>
      <c r="N953" s="631"/>
      <c r="O953" s="744"/>
      <c r="P953" s="744"/>
      <c r="Q953" s="802"/>
      <c r="R953" s="25"/>
      <c r="S953" s="818" t="s">
        <v>1311</v>
      </c>
      <c r="T953" s="26"/>
      <c r="U953" s="26"/>
      <c r="V953" s="26"/>
      <c r="W953" s="27">
        <v>3</v>
      </c>
      <c r="X953" s="28" t="s">
        <v>119</v>
      </c>
      <c r="Y953" s="29">
        <v>0.61</v>
      </c>
      <c r="Z953" s="29">
        <f t="shared" si="66"/>
        <v>1.83</v>
      </c>
      <c r="AA953" s="29">
        <f t="shared" si="67"/>
        <v>2.0496000000000003</v>
      </c>
      <c r="AB953" s="30"/>
      <c r="AC953" s="28" t="s">
        <v>75</v>
      </c>
      <c r="AD953" s="31"/>
      <c r="AE953" s="31"/>
      <c r="AF953" s="634"/>
      <c r="AG953" s="2"/>
    </row>
    <row r="954" spans="1:33" ht="53.25" customHeight="1">
      <c r="A954" s="662"/>
      <c r="B954" s="665"/>
      <c r="C954" s="743"/>
      <c r="D954" s="744"/>
      <c r="E954" s="744"/>
      <c r="F954" s="744"/>
      <c r="G954" s="744"/>
      <c r="H954" s="744"/>
      <c r="I954" s="744"/>
      <c r="J954" s="754"/>
      <c r="K954" s="744"/>
      <c r="L954" s="744"/>
      <c r="M954" s="631"/>
      <c r="N954" s="631"/>
      <c r="O954" s="744"/>
      <c r="P954" s="744"/>
      <c r="Q954" s="802"/>
      <c r="R954" s="25"/>
      <c r="S954" s="818" t="s">
        <v>244</v>
      </c>
      <c r="T954" s="26"/>
      <c r="U954" s="26"/>
      <c r="V954" s="26"/>
      <c r="W954" s="27">
        <v>2</v>
      </c>
      <c r="X954" s="28" t="s">
        <v>74</v>
      </c>
      <c r="Y954" s="29">
        <v>5.32</v>
      </c>
      <c r="Z954" s="29">
        <f t="shared" si="66"/>
        <v>10.64</v>
      </c>
      <c r="AA954" s="29">
        <f t="shared" si="67"/>
        <v>11.916800000000002</v>
      </c>
      <c r="AB954" s="30"/>
      <c r="AC954" s="28" t="s">
        <v>75</v>
      </c>
      <c r="AD954" s="31"/>
      <c r="AE954" s="31"/>
      <c r="AF954" s="634"/>
      <c r="AG954" s="2"/>
    </row>
    <row r="955" spans="1:33" ht="53.25" customHeight="1">
      <c r="A955" s="662"/>
      <c r="B955" s="665"/>
      <c r="C955" s="745"/>
      <c r="D955" s="746"/>
      <c r="E955" s="746"/>
      <c r="F955" s="746"/>
      <c r="G955" s="746"/>
      <c r="H955" s="746"/>
      <c r="I955" s="746"/>
      <c r="J955" s="756"/>
      <c r="K955" s="746"/>
      <c r="L955" s="746"/>
      <c r="M955" s="632"/>
      <c r="N955" s="632"/>
      <c r="O955" s="746"/>
      <c r="P955" s="746"/>
      <c r="Q955" s="803"/>
      <c r="R955" s="38"/>
      <c r="S955" s="820" t="s">
        <v>1312</v>
      </c>
      <c r="T955" s="39"/>
      <c r="U955" s="39"/>
      <c r="V955" s="39"/>
      <c r="W955" s="40">
        <v>125</v>
      </c>
      <c r="X955" s="41" t="s">
        <v>74</v>
      </c>
      <c r="Y955" s="42">
        <v>0.34399999999999997</v>
      </c>
      <c r="Z955" s="42">
        <f t="shared" si="66"/>
        <v>43</v>
      </c>
      <c r="AA955" s="42">
        <f t="shared" si="67"/>
        <v>48.160000000000004</v>
      </c>
      <c r="AB955" s="43"/>
      <c r="AC955" s="41" t="s">
        <v>75</v>
      </c>
      <c r="AD955" s="44"/>
      <c r="AE955" s="44"/>
      <c r="AF955" s="635"/>
      <c r="AG955" s="2"/>
    </row>
    <row r="956" spans="1:33" ht="27.75" customHeight="1">
      <c r="A956" s="662"/>
      <c r="B956" s="665"/>
      <c r="C956" s="773" t="s">
        <v>46</v>
      </c>
      <c r="D956" s="750" t="s">
        <v>47</v>
      </c>
      <c r="E956" s="750" t="s">
        <v>48</v>
      </c>
      <c r="F956" s="750" t="s">
        <v>371</v>
      </c>
      <c r="G956" s="768" t="s">
        <v>50</v>
      </c>
      <c r="H956" s="750" t="s">
        <v>51</v>
      </c>
      <c r="I956" s="750" t="s">
        <v>61</v>
      </c>
      <c r="J956" s="774" t="s">
        <v>1313</v>
      </c>
      <c r="K956" s="748" t="s">
        <v>1314</v>
      </c>
      <c r="L956" s="750" t="s">
        <v>1315</v>
      </c>
      <c r="M956" s="698">
        <v>2</v>
      </c>
      <c r="N956" s="698">
        <v>1</v>
      </c>
      <c r="O956" s="750" t="s">
        <v>1316</v>
      </c>
      <c r="P956" s="750" t="s">
        <v>1317</v>
      </c>
      <c r="Q956" s="805" t="s">
        <v>1298</v>
      </c>
      <c r="R956" s="37"/>
      <c r="S956" s="821"/>
      <c r="T956" s="46"/>
      <c r="U956" s="46"/>
      <c r="V956" s="46"/>
      <c r="W956" s="34"/>
      <c r="X956" s="35"/>
      <c r="Y956" s="36"/>
      <c r="Z956" s="36"/>
      <c r="AA956" s="36"/>
      <c r="AB956" s="50"/>
      <c r="AC956" s="35"/>
      <c r="AD956" s="60"/>
      <c r="AE956" s="60"/>
      <c r="AF956" s="636"/>
      <c r="AG956" s="2"/>
    </row>
    <row r="957" spans="1:33" ht="27.75" customHeight="1">
      <c r="A957" s="662"/>
      <c r="B957" s="665"/>
      <c r="C957" s="743"/>
      <c r="D957" s="744"/>
      <c r="E957" s="744"/>
      <c r="F957" s="744"/>
      <c r="G957" s="744"/>
      <c r="H957" s="744"/>
      <c r="I957" s="744"/>
      <c r="J957" s="754"/>
      <c r="K957" s="744"/>
      <c r="L957" s="744"/>
      <c r="M957" s="631"/>
      <c r="N957" s="631"/>
      <c r="O957" s="744"/>
      <c r="P957" s="744"/>
      <c r="Q957" s="802"/>
      <c r="R957" s="25"/>
      <c r="S957" s="818"/>
      <c r="T957" s="26"/>
      <c r="U957" s="26"/>
      <c r="V957" s="26"/>
      <c r="W957" s="27"/>
      <c r="X957" s="28"/>
      <c r="Y957" s="29"/>
      <c r="Z957" s="29"/>
      <c r="AA957" s="29"/>
      <c r="AB957" s="30"/>
      <c r="AC957" s="28"/>
      <c r="AD957" s="31"/>
      <c r="AE957" s="31"/>
      <c r="AF957" s="634"/>
      <c r="AG957" s="2"/>
    </row>
    <row r="958" spans="1:33" ht="27.75" customHeight="1">
      <c r="A958" s="662"/>
      <c r="B958" s="665"/>
      <c r="C958" s="743"/>
      <c r="D958" s="744"/>
      <c r="E958" s="744"/>
      <c r="F958" s="744"/>
      <c r="G958" s="744"/>
      <c r="H958" s="744"/>
      <c r="I958" s="744"/>
      <c r="J958" s="754"/>
      <c r="K958" s="744"/>
      <c r="L958" s="744"/>
      <c r="M958" s="631"/>
      <c r="N958" s="631"/>
      <c r="O958" s="744"/>
      <c r="P958" s="744"/>
      <c r="Q958" s="802"/>
      <c r="R958" s="32"/>
      <c r="S958" s="819"/>
      <c r="T958" s="33"/>
      <c r="U958" s="33"/>
      <c r="V958" s="33"/>
      <c r="W958" s="34"/>
      <c r="X958" s="35"/>
      <c r="Y958" s="36"/>
      <c r="Z958" s="29"/>
      <c r="AA958" s="29"/>
      <c r="AB958" s="30"/>
      <c r="AC958" s="28"/>
      <c r="AD958" s="31"/>
      <c r="AE958" s="31"/>
      <c r="AF958" s="634"/>
      <c r="AG958" s="2"/>
    </row>
    <row r="959" spans="1:33" ht="27.75" customHeight="1">
      <c r="A959" s="662"/>
      <c r="B959" s="665"/>
      <c r="C959" s="743"/>
      <c r="D959" s="744"/>
      <c r="E959" s="744"/>
      <c r="F959" s="744"/>
      <c r="G959" s="744"/>
      <c r="H959" s="744"/>
      <c r="I959" s="744"/>
      <c r="J959" s="754"/>
      <c r="K959" s="744"/>
      <c r="L959" s="744"/>
      <c r="M959" s="631"/>
      <c r="N959" s="631"/>
      <c r="O959" s="744"/>
      <c r="P959" s="744"/>
      <c r="Q959" s="802"/>
      <c r="R959" s="37"/>
      <c r="S959" s="819"/>
      <c r="T959" s="33"/>
      <c r="U959" s="33"/>
      <c r="V959" s="33"/>
      <c r="W959" s="34"/>
      <c r="X959" s="35"/>
      <c r="Y959" s="36"/>
      <c r="Z959" s="29"/>
      <c r="AA959" s="29"/>
      <c r="AB959" s="30"/>
      <c r="AC959" s="28"/>
      <c r="AD959" s="31"/>
      <c r="AE959" s="31"/>
      <c r="AF959" s="634"/>
      <c r="AG959" s="2"/>
    </row>
    <row r="960" spans="1:33" ht="27.75" customHeight="1">
      <c r="A960" s="663"/>
      <c r="B960" s="666"/>
      <c r="C960" s="745"/>
      <c r="D960" s="746"/>
      <c r="E960" s="746"/>
      <c r="F960" s="746"/>
      <c r="G960" s="746"/>
      <c r="H960" s="746"/>
      <c r="I960" s="746"/>
      <c r="J960" s="756"/>
      <c r="K960" s="746"/>
      <c r="L960" s="746"/>
      <c r="M960" s="632"/>
      <c r="N960" s="632"/>
      <c r="O960" s="746"/>
      <c r="P960" s="746"/>
      <c r="Q960" s="803"/>
      <c r="R960" s="38"/>
      <c r="S960" s="820"/>
      <c r="T960" s="39"/>
      <c r="U960" s="39"/>
      <c r="V960" s="39"/>
      <c r="W960" s="40"/>
      <c r="X960" s="41"/>
      <c r="Y960" s="42"/>
      <c r="Z960" s="42"/>
      <c r="AA960" s="42"/>
      <c r="AB960" s="43"/>
      <c r="AC960" s="41"/>
      <c r="AD960" s="44"/>
      <c r="AE960" s="44"/>
      <c r="AF960" s="635"/>
      <c r="AG960" s="2"/>
    </row>
    <row r="961" spans="1:33" ht="43.5" customHeight="1">
      <c r="A961" s="661" t="s">
        <v>1133</v>
      </c>
      <c r="B961" s="664" t="s">
        <v>1275</v>
      </c>
      <c r="C961" s="773" t="s">
        <v>46</v>
      </c>
      <c r="D961" s="750" t="s">
        <v>47</v>
      </c>
      <c r="E961" s="750" t="s">
        <v>48</v>
      </c>
      <c r="F961" s="750" t="s">
        <v>371</v>
      </c>
      <c r="G961" s="768" t="s">
        <v>50</v>
      </c>
      <c r="H961" s="750" t="s">
        <v>51</v>
      </c>
      <c r="I961" s="750" t="s">
        <v>61</v>
      </c>
      <c r="J961" s="774" t="s">
        <v>1318</v>
      </c>
      <c r="K961" s="748" t="s">
        <v>1319</v>
      </c>
      <c r="L961" s="750" t="s">
        <v>1320</v>
      </c>
      <c r="M961" s="698">
        <v>1</v>
      </c>
      <c r="N961" s="698">
        <v>1</v>
      </c>
      <c r="O961" s="750" t="s">
        <v>1321</v>
      </c>
      <c r="P961" s="750" t="s">
        <v>1322</v>
      </c>
      <c r="Q961" s="805" t="s">
        <v>1323</v>
      </c>
      <c r="R961" s="37"/>
      <c r="S961" s="821"/>
      <c r="T961" s="46"/>
      <c r="U961" s="46"/>
      <c r="V961" s="46"/>
      <c r="W961" s="34"/>
      <c r="X961" s="35"/>
      <c r="Y961" s="36"/>
      <c r="Z961" s="36"/>
      <c r="AA961" s="36"/>
      <c r="AB961" s="50"/>
      <c r="AC961" s="35"/>
      <c r="AD961" s="35"/>
      <c r="AE961" s="35"/>
      <c r="AF961" s="636"/>
      <c r="AG961" s="2"/>
    </row>
    <row r="962" spans="1:33" ht="43.5" customHeight="1">
      <c r="A962" s="662"/>
      <c r="B962" s="665"/>
      <c r="C962" s="743"/>
      <c r="D962" s="744"/>
      <c r="E962" s="744"/>
      <c r="F962" s="744"/>
      <c r="G962" s="744"/>
      <c r="H962" s="744"/>
      <c r="I962" s="744"/>
      <c r="J962" s="754"/>
      <c r="K962" s="744"/>
      <c r="L962" s="744"/>
      <c r="M962" s="631"/>
      <c r="N962" s="631"/>
      <c r="O962" s="744"/>
      <c r="P962" s="744"/>
      <c r="Q962" s="802"/>
      <c r="R962" s="25"/>
      <c r="S962" s="818"/>
      <c r="T962" s="26"/>
      <c r="U962" s="26"/>
      <c r="V962" s="26"/>
      <c r="W962" s="27"/>
      <c r="X962" s="28"/>
      <c r="Y962" s="29"/>
      <c r="Z962" s="29"/>
      <c r="AA962" s="29"/>
      <c r="AB962" s="30"/>
      <c r="AC962" s="28"/>
      <c r="AD962" s="28"/>
      <c r="AE962" s="28"/>
      <c r="AF962" s="634"/>
      <c r="AG962" s="2"/>
    </row>
    <row r="963" spans="1:33" ht="43.5" customHeight="1">
      <c r="A963" s="662"/>
      <c r="B963" s="665"/>
      <c r="C963" s="743"/>
      <c r="D963" s="744"/>
      <c r="E963" s="744"/>
      <c r="F963" s="744"/>
      <c r="G963" s="744"/>
      <c r="H963" s="744"/>
      <c r="I963" s="744"/>
      <c r="J963" s="754"/>
      <c r="K963" s="744"/>
      <c r="L963" s="744"/>
      <c r="M963" s="631"/>
      <c r="N963" s="631"/>
      <c r="O963" s="744"/>
      <c r="P963" s="744"/>
      <c r="Q963" s="802"/>
      <c r="R963" s="25"/>
      <c r="S963" s="818"/>
      <c r="T963" s="26"/>
      <c r="U963" s="26"/>
      <c r="V963" s="26"/>
      <c r="W963" s="27"/>
      <c r="X963" s="28"/>
      <c r="Y963" s="29"/>
      <c r="Z963" s="29"/>
      <c r="AA963" s="29"/>
      <c r="AB963" s="30"/>
      <c r="AC963" s="28"/>
      <c r="AD963" s="28"/>
      <c r="AE963" s="31"/>
      <c r="AF963" s="634"/>
      <c r="AG963" s="2"/>
    </row>
    <row r="964" spans="1:33" ht="43.5" customHeight="1">
      <c r="A964" s="662"/>
      <c r="B964" s="665"/>
      <c r="C964" s="743"/>
      <c r="D964" s="744"/>
      <c r="E964" s="744"/>
      <c r="F964" s="744"/>
      <c r="G964" s="744"/>
      <c r="H964" s="744"/>
      <c r="I964" s="744"/>
      <c r="J964" s="754"/>
      <c r="K964" s="744"/>
      <c r="L964" s="744"/>
      <c r="M964" s="631"/>
      <c r="N964" s="631"/>
      <c r="O964" s="744"/>
      <c r="P964" s="744"/>
      <c r="Q964" s="802"/>
      <c r="R964" s="25"/>
      <c r="S964" s="818"/>
      <c r="T964" s="26"/>
      <c r="U964" s="26"/>
      <c r="V964" s="26"/>
      <c r="W964" s="27"/>
      <c r="X964" s="28"/>
      <c r="Y964" s="29"/>
      <c r="Z964" s="29"/>
      <c r="AA964" s="29"/>
      <c r="AB964" s="30"/>
      <c r="AC964" s="28"/>
      <c r="AD964" s="28"/>
      <c r="AE964" s="31"/>
      <c r="AF964" s="634"/>
      <c r="AG964" s="2"/>
    </row>
    <row r="965" spans="1:33" ht="43.5" customHeight="1">
      <c r="A965" s="662"/>
      <c r="B965" s="665"/>
      <c r="C965" s="745"/>
      <c r="D965" s="746"/>
      <c r="E965" s="746"/>
      <c r="F965" s="746"/>
      <c r="G965" s="746"/>
      <c r="H965" s="746"/>
      <c r="I965" s="746"/>
      <c r="J965" s="756"/>
      <c r="K965" s="746"/>
      <c r="L965" s="746"/>
      <c r="M965" s="632"/>
      <c r="N965" s="632"/>
      <c r="O965" s="746"/>
      <c r="P965" s="746"/>
      <c r="Q965" s="803"/>
      <c r="R965" s="38"/>
      <c r="S965" s="820"/>
      <c r="T965" s="39"/>
      <c r="U965" s="39"/>
      <c r="V965" s="39"/>
      <c r="W965" s="40"/>
      <c r="X965" s="41"/>
      <c r="Y965" s="42"/>
      <c r="Z965" s="42"/>
      <c r="AA965" s="42"/>
      <c r="AB965" s="43"/>
      <c r="AC965" s="41"/>
      <c r="AD965" s="41"/>
      <c r="AE965" s="44"/>
      <c r="AF965" s="635"/>
      <c r="AG965" s="2"/>
    </row>
    <row r="966" spans="1:33" ht="41.25" customHeight="1">
      <c r="A966" s="662"/>
      <c r="B966" s="665"/>
      <c r="C966" s="747" t="s">
        <v>46</v>
      </c>
      <c r="D966" s="748" t="s">
        <v>47</v>
      </c>
      <c r="E966" s="748" t="s">
        <v>48</v>
      </c>
      <c r="F966" s="748" t="s">
        <v>371</v>
      </c>
      <c r="G966" s="749" t="s">
        <v>50</v>
      </c>
      <c r="H966" s="748" t="s">
        <v>51</v>
      </c>
      <c r="I966" s="748" t="s">
        <v>61</v>
      </c>
      <c r="J966" s="758" t="s">
        <v>1324</v>
      </c>
      <c r="K966" s="748" t="s">
        <v>1325</v>
      </c>
      <c r="L966" s="748" t="s">
        <v>1326</v>
      </c>
      <c r="M966" s="638">
        <v>0</v>
      </c>
      <c r="N966" s="638">
        <v>1</v>
      </c>
      <c r="O966" s="748" t="s">
        <v>1327</v>
      </c>
      <c r="P966" s="748" t="s">
        <v>1328</v>
      </c>
      <c r="Q966" s="804" t="s">
        <v>1329</v>
      </c>
      <c r="R966" s="59"/>
      <c r="S966" s="823"/>
      <c r="T966" s="49"/>
      <c r="U966" s="49"/>
      <c r="V966" s="49"/>
      <c r="W966" s="34"/>
      <c r="X966" s="35"/>
      <c r="Y966" s="36"/>
      <c r="Z966" s="36"/>
      <c r="AA966" s="36"/>
      <c r="AB966" s="50"/>
      <c r="AC966" s="35"/>
      <c r="AD966" s="60"/>
      <c r="AE966" s="60"/>
      <c r="AF966" s="637"/>
      <c r="AG966" s="2"/>
    </row>
    <row r="967" spans="1:33" ht="41.25" customHeight="1">
      <c r="A967" s="662"/>
      <c r="B967" s="665"/>
      <c r="C967" s="743"/>
      <c r="D967" s="744"/>
      <c r="E967" s="744"/>
      <c r="F967" s="744"/>
      <c r="G967" s="744"/>
      <c r="H967" s="744"/>
      <c r="I967" s="744"/>
      <c r="J967" s="761"/>
      <c r="K967" s="744"/>
      <c r="L967" s="744"/>
      <c r="M967" s="631"/>
      <c r="N967" s="631"/>
      <c r="O967" s="744"/>
      <c r="P967" s="744"/>
      <c r="Q967" s="802"/>
      <c r="R967" s="32"/>
      <c r="S967" s="818"/>
      <c r="T967" s="26"/>
      <c r="U967" s="26"/>
      <c r="V967" s="26"/>
      <c r="W967" s="27"/>
      <c r="X967" s="28"/>
      <c r="Y967" s="29"/>
      <c r="Z967" s="29"/>
      <c r="AA967" s="29"/>
      <c r="AB967" s="30"/>
      <c r="AC967" s="28"/>
      <c r="AD967" s="31"/>
      <c r="AE967" s="31"/>
      <c r="AF967" s="634"/>
      <c r="AG967" s="2"/>
    </row>
    <row r="968" spans="1:33" ht="41.25" customHeight="1">
      <c r="A968" s="662"/>
      <c r="B968" s="665"/>
      <c r="C968" s="743"/>
      <c r="D968" s="744"/>
      <c r="E968" s="744"/>
      <c r="F968" s="744"/>
      <c r="G968" s="744"/>
      <c r="H968" s="744"/>
      <c r="I968" s="744"/>
      <c r="J968" s="761"/>
      <c r="K968" s="744"/>
      <c r="L968" s="744"/>
      <c r="M968" s="631"/>
      <c r="N968" s="631"/>
      <c r="O968" s="744"/>
      <c r="P968" s="744"/>
      <c r="Q968" s="802"/>
      <c r="R968" s="25"/>
      <c r="S968" s="818"/>
      <c r="T968" s="26"/>
      <c r="U968" s="26"/>
      <c r="V968" s="26"/>
      <c r="W968" s="27"/>
      <c r="X968" s="28"/>
      <c r="Y968" s="29"/>
      <c r="Z968" s="29"/>
      <c r="AA968" s="29"/>
      <c r="AB968" s="30"/>
      <c r="AC968" s="28"/>
      <c r="AD968" s="31"/>
      <c r="AE968" s="31"/>
      <c r="AF968" s="634"/>
      <c r="AG968" s="2"/>
    </row>
    <row r="969" spans="1:33" ht="41.25" customHeight="1">
      <c r="A969" s="662"/>
      <c r="B969" s="665"/>
      <c r="C969" s="743"/>
      <c r="D969" s="744"/>
      <c r="E969" s="744"/>
      <c r="F969" s="744"/>
      <c r="G969" s="744"/>
      <c r="H969" s="744"/>
      <c r="I969" s="744"/>
      <c r="J969" s="761"/>
      <c r="K969" s="744"/>
      <c r="L969" s="744"/>
      <c r="M969" s="631"/>
      <c r="N969" s="631"/>
      <c r="O969" s="744"/>
      <c r="P969" s="744"/>
      <c r="Q969" s="802"/>
      <c r="R969" s="25"/>
      <c r="S969" s="818"/>
      <c r="T969" s="26"/>
      <c r="U969" s="26"/>
      <c r="V969" s="26"/>
      <c r="W969" s="27"/>
      <c r="X969" s="28"/>
      <c r="Y969" s="29"/>
      <c r="Z969" s="29"/>
      <c r="AA969" s="29"/>
      <c r="AB969" s="30"/>
      <c r="AC969" s="28"/>
      <c r="AD969" s="31"/>
      <c r="AE969" s="31"/>
      <c r="AF969" s="634"/>
      <c r="AG969" s="2"/>
    </row>
    <row r="970" spans="1:33" ht="41.25" customHeight="1">
      <c r="A970" s="662"/>
      <c r="B970" s="665"/>
      <c r="C970" s="745"/>
      <c r="D970" s="746"/>
      <c r="E970" s="746"/>
      <c r="F970" s="746"/>
      <c r="G970" s="746"/>
      <c r="H970" s="746"/>
      <c r="I970" s="746"/>
      <c r="J970" s="763"/>
      <c r="K970" s="746"/>
      <c r="L970" s="746"/>
      <c r="M970" s="632"/>
      <c r="N970" s="632"/>
      <c r="O970" s="746"/>
      <c r="P970" s="746"/>
      <c r="Q970" s="803"/>
      <c r="R970" s="38"/>
      <c r="S970" s="824"/>
      <c r="T970" s="61"/>
      <c r="U970" s="61"/>
      <c r="V970" s="61"/>
      <c r="W970" s="62"/>
      <c r="X970" s="63"/>
      <c r="Y970" s="64"/>
      <c r="Z970" s="42"/>
      <c r="AA970" s="42"/>
      <c r="AB970" s="65"/>
      <c r="AC970" s="63"/>
      <c r="AD970" s="66"/>
      <c r="AE970" s="66"/>
      <c r="AF970" s="635"/>
      <c r="AG970" s="2"/>
    </row>
    <row r="971" spans="1:33" ht="41.25" customHeight="1">
      <c r="A971" s="662"/>
      <c r="B971" s="665"/>
      <c r="C971" s="747" t="s">
        <v>46</v>
      </c>
      <c r="D971" s="748" t="s">
        <v>47</v>
      </c>
      <c r="E971" s="748" t="s">
        <v>48</v>
      </c>
      <c r="F971" s="748" t="s">
        <v>371</v>
      </c>
      <c r="G971" s="749" t="s">
        <v>50</v>
      </c>
      <c r="H971" s="748" t="s">
        <v>51</v>
      </c>
      <c r="I971" s="748" t="s">
        <v>61</v>
      </c>
      <c r="J971" s="766" t="s">
        <v>1330</v>
      </c>
      <c r="K971" s="748" t="s">
        <v>1331</v>
      </c>
      <c r="L971" s="748" t="s">
        <v>1332</v>
      </c>
      <c r="M971" s="638">
        <v>18</v>
      </c>
      <c r="N971" s="638">
        <v>1</v>
      </c>
      <c r="O971" s="748" t="s">
        <v>1333</v>
      </c>
      <c r="P971" s="748" t="s">
        <v>1334</v>
      </c>
      <c r="Q971" s="804" t="s">
        <v>1329</v>
      </c>
      <c r="R971" s="37" t="s">
        <v>116</v>
      </c>
      <c r="S971" s="822" t="s">
        <v>117</v>
      </c>
      <c r="T971" s="53"/>
      <c r="U971" s="67" t="s">
        <v>71</v>
      </c>
      <c r="V971" s="68" t="s">
        <v>72</v>
      </c>
      <c r="W971" s="54"/>
      <c r="X971" s="55"/>
      <c r="Y971" s="56"/>
      <c r="Z971" s="36"/>
      <c r="AA971" s="36"/>
      <c r="AB971" s="57">
        <f>+SUM(AA972:AA973)</f>
        <v>11.424000000000001</v>
      </c>
      <c r="AC971" s="55"/>
      <c r="AD971" s="58"/>
      <c r="AE971" s="58"/>
      <c r="AF971" s="637"/>
      <c r="AG971" s="2"/>
    </row>
    <row r="972" spans="1:33" ht="41.25" customHeight="1">
      <c r="A972" s="662"/>
      <c r="B972" s="665"/>
      <c r="C972" s="743"/>
      <c r="D972" s="744"/>
      <c r="E972" s="744"/>
      <c r="F972" s="744"/>
      <c r="G972" s="744"/>
      <c r="H972" s="744"/>
      <c r="I972" s="744"/>
      <c r="J972" s="761"/>
      <c r="K972" s="744"/>
      <c r="L972" s="744"/>
      <c r="M972" s="631"/>
      <c r="N972" s="631"/>
      <c r="O972" s="744"/>
      <c r="P972" s="744"/>
      <c r="Q972" s="802"/>
      <c r="R972" s="25"/>
      <c r="S972" s="818" t="s">
        <v>236</v>
      </c>
      <c r="T972" s="26"/>
      <c r="U972" s="26"/>
      <c r="V972" s="26"/>
      <c r="W972" s="27">
        <v>9</v>
      </c>
      <c r="X972" s="28" t="s">
        <v>74</v>
      </c>
      <c r="Y972" s="29">
        <v>0.48</v>
      </c>
      <c r="Z972" s="29">
        <f t="shared" ref="Z972:Z973" si="68">+W972*Y972</f>
        <v>4.32</v>
      </c>
      <c r="AA972" s="29">
        <f t="shared" ref="AA972:AA973" si="69">+Z972*1.12</f>
        <v>4.8384000000000009</v>
      </c>
      <c r="AB972" s="30"/>
      <c r="AC972" s="28" t="s">
        <v>75</v>
      </c>
      <c r="AD972" s="31"/>
      <c r="AE972" s="31"/>
      <c r="AF972" s="634"/>
      <c r="AG972" s="2"/>
    </row>
    <row r="973" spans="1:33" ht="41.25" customHeight="1">
      <c r="A973" s="662"/>
      <c r="B973" s="665"/>
      <c r="C973" s="743"/>
      <c r="D973" s="744"/>
      <c r="E973" s="744"/>
      <c r="F973" s="744"/>
      <c r="G973" s="744"/>
      <c r="H973" s="744"/>
      <c r="I973" s="744"/>
      <c r="J973" s="761"/>
      <c r="K973" s="744"/>
      <c r="L973" s="744"/>
      <c r="M973" s="631"/>
      <c r="N973" s="631"/>
      <c r="O973" s="744"/>
      <c r="P973" s="744"/>
      <c r="Q973" s="802"/>
      <c r="R973" s="25"/>
      <c r="S973" s="818" t="s">
        <v>1335</v>
      </c>
      <c r="T973" s="26"/>
      <c r="U973" s="26"/>
      <c r="V973" s="26"/>
      <c r="W973" s="27">
        <v>7</v>
      </c>
      <c r="X973" s="28" t="s">
        <v>74</v>
      </c>
      <c r="Y973" s="29">
        <v>0.84</v>
      </c>
      <c r="Z973" s="29">
        <f t="shared" si="68"/>
        <v>5.88</v>
      </c>
      <c r="AA973" s="29">
        <f t="shared" si="69"/>
        <v>6.5856000000000003</v>
      </c>
      <c r="AB973" s="30"/>
      <c r="AC973" s="28" t="s">
        <v>75</v>
      </c>
      <c r="AD973" s="31"/>
      <c r="AE973" s="31"/>
      <c r="AF973" s="634"/>
      <c r="AG973" s="2"/>
    </row>
    <row r="974" spans="1:33" ht="41.25" customHeight="1">
      <c r="A974" s="662"/>
      <c r="B974" s="665"/>
      <c r="C974" s="743"/>
      <c r="D974" s="744"/>
      <c r="E974" s="744"/>
      <c r="F974" s="744"/>
      <c r="G974" s="744"/>
      <c r="H974" s="744"/>
      <c r="I974" s="744"/>
      <c r="J974" s="761"/>
      <c r="K974" s="744"/>
      <c r="L974" s="744"/>
      <c r="M974" s="631"/>
      <c r="N974" s="631"/>
      <c r="O974" s="744"/>
      <c r="P974" s="744"/>
      <c r="Q974" s="802"/>
      <c r="R974" s="25"/>
      <c r="S974" s="818"/>
      <c r="T974" s="26"/>
      <c r="U974" s="26"/>
      <c r="V974" s="26"/>
      <c r="W974" s="27"/>
      <c r="X974" s="28"/>
      <c r="Y974" s="29"/>
      <c r="Z974" s="29"/>
      <c r="AA974" s="29"/>
      <c r="AB974" s="30"/>
      <c r="AC974" s="28"/>
      <c r="AD974" s="31"/>
      <c r="AE974" s="31"/>
      <c r="AF974" s="634"/>
      <c r="AG974" s="2"/>
    </row>
    <row r="975" spans="1:33" ht="41.25" customHeight="1">
      <c r="A975" s="663"/>
      <c r="B975" s="666"/>
      <c r="C975" s="745"/>
      <c r="D975" s="746"/>
      <c r="E975" s="746"/>
      <c r="F975" s="746"/>
      <c r="G975" s="746"/>
      <c r="H975" s="746"/>
      <c r="I975" s="746"/>
      <c r="J975" s="763"/>
      <c r="K975" s="746"/>
      <c r="L975" s="746"/>
      <c r="M975" s="632"/>
      <c r="N975" s="632"/>
      <c r="O975" s="746"/>
      <c r="P975" s="746"/>
      <c r="Q975" s="803"/>
      <c r="R975" s="38"/>
      <c r="S975" s="820"/>
      <c r="T975" s="39"/>
      <c r="U975" s="39"/>
      <c r="V975" s="39"/>
      <c r="W975" s="40"/>
      <c r="X975" s="41"/>
      <c r="Y975" s="42"/>
      <c r="Z975" s="42"/>
      <c r="AA975" s="42"/>
      <c r="AB975" s="43"/>
      <c r="AC975" s="41"/>
      <c r="AD975" s="44"/>
      <c r="AE975" s="44"/>
      <c r="AF975" s="635"/>
      <c r="AG975" s="2"/>
    </row>
    <row r="976" spans="1:33" ht="40.5" customHeight="1">
      <c r="A976" s="661" t="s">
        <v>1133</v>
      </c>
      <c r="B976" s="664" t="s">
        <v>1275</v>
      </c>
      <c r="C976" s="747" t="s">
        <v>46</v>
      </c>
      <c r="D976" s="748" t="s">
        <v>47</v>
      </c>
      <c r="E976" s="748" t="s">
        <v>48</v>
      </c>
      <c r="F976" s="748" t="s">
        <v>371</v>
      </c>
      <c r="G976" s="749" t="s">
        <v>50</v>
      </c>
      <c r="H976" s="748" t="s">
        <v>51</v>
      </c>
      <c r="I976" s="748" t="s">
        <v>61</v>
      </c>
      <c r="J976" s="766" t="s">
        <v>1336</v>
      </c>
      <c r="K976" s="748" t="s">
        <v>1337</v>
      </c>
      <c r="L976" s="748" t="s">
        <v>1338</v>
      </c>
      <c r="M976" s="638">
        <v>1</v>
      </c>
      <c r="N976" s="638">
        <v>1</v>
      </c>
      <c r="O976" s="748" t="s">
        <v>1339</v>
      </c>
      <c r="P976" s="748" t="s">
        <v>1340</v>
      </c>
      <c r="Q976" s="804" t="s">
        <v>1329</v>
      </c>
      <c r="R976" s="37" t="s">
        <v>116</v>
      </c>
      <c r="S976" s="822" t="s">
        <v>117</v>
      </c>
      <c r="T976" s="53"/>
      <c r="U976" s="67" t="s">
        <v>71</v>
      </c>
      <c r="V976" s="68" t="s">
        <v>72</v>
      </c>
      <c r="W976" s="54"/>
      <c r="X976" s="55"/>
      <c r="Y976" s="56"/>
      <c r="Z976" s="36"/>
      <c r="AA976" s="36"/>
      <c r="AB976" s="57">
        <f>+SUM(AA977:AA980)</f>
        <v>18.782400000000003</v>
      </c>
      <c r="AC976" s="55"/>
      <c r="AD976" s="58"/>
      <c r="AE976" s="58"/>
      <c r="AF976" s="637"/>
      <c r="AG976" s="2"/>
    </row>
    <row r="977" spans="1:33" ht="40.5" customHeight="1">
      <c r="A977" s="662"/>
      <c r="B977" s="665"/>
      <c r="C977" s="743"/>
      <c r="D977" s="744"/>
      <c r="E977" s="744"/>
      <c r="F977" s="744"/>
      <c r="G977" s="744"/>
      <c r="H977" s="744"/>
      <c r="I977" s="744"/>
      <c r="J977" s="761"/>
      <c r="K977" s="744"/>
      <c r="L977" s="744"/>
      <c r="M977" s="631"/>
      <c r="N977" s="631"/>
      <c r="O977" s="744"/>
      <c r="P977" s="744"/>
      <c r="Q977" s="802"/>
      <c r="R977" s="25"/>
      <c r="S977" s="818" t="s">
        <v>1341</v>
      </c>
      <c r="T977" s="26"/>
      <c r="U977" s="26"/>
      <c r="V977" s="26"/>
      <c r="W977" s="27">
        <v>1</v>
      </c>
      <c r="X977" s="28" t="s">
        <v>119</v>
      </c>
      <c r="Y977" s="29">
        <v>5.15</v>
      </c>
      <c r="Z977" s="29">
        <f t="shared" ref="Z977:Z978" si="70">+W977*Y977</f>
        <v>5.15</v>
      </c>
      <c r="AA977" s="29">
        <f t="shared" ref="AA977:AA978" si="71">+Z977*1.12</f>
        <v>5.7680000000000007</v>
      </c>
      <c r="AB977" s="30"/>
      <c r="AC977" s="28" t="s">
        <v>75</v>
      </c>
      <c r="AD977" s="31"/>
      <c r="AE977" s="31"/>
      <c r="AF977" s="634"/>
      <c r="AG977" s="2"/>
    </row>
    <row r="978" spans="1:33" ht="40.5" customHeight="1">
      <c r="A978" s="662"/>
      <c r="B978" s="665"/>
      <c r="C978" s="743"/>
      <c r="D978" s="744"/>
      <c r="E978" s="744"/>
      <c r="F978" s="744"/>
      <c r="G978" s="744"/>
      <c r="H978" s="744"/>
      <c r="I978" s="744"/>
      <c r="J978" s="761"/>
      <c r="K978" s="744"/>
      <c r="L978" s="744"/>
      <c r="M978" s="631"/>
      <c r="N978" s="631"/>
      <c r="O978" s="744"/>
      <c r="P978" s="744"/>
      <c r="Q978" s="802"/>
      <c r="R978" s="25"/>
      <c r="S978" s="818" t="s">
        <v>1342</v>
      </c>
      <c r="T978" s="26"/>
      <c r="U978" s="26"/>
      <c r="V978" s="26"/>
      <c r="W978" s="27">
        <v>2</v>
      </c>
      <c r="X978" s="28" t="s">
        <v>74</v>
      </c>
      <c r="Y978" s="29">
        <v>5.81</v>
      </c>
      <c r="Z978" s="29">
        <f t="shared" si="70"/>
        <v>11.62</v>
      </c>
      <c r="AA978" s="29">
        <f t="shared" si="71"/>
        <v>13.0144</v>
      </c>
      <c r="AB978" s="30"/>
      <c r="AC978" s="28" t="s">
        <v>75</v>
      </c>
      <c r="AD978" s="31"/>
      <c r="AE978" s="31"/>
      <c r="AF978" s="634"/>
      <c r="AG978" s="2"/>
    </row>
    <row r="979" spans="1:33" ht="40.5" customHeight="1">
      <c r="A979" s="662"/>
      <c r="B979" s="665"/>
      <c r="C979" s="743"/>
      <c r="D979" s="744"/>
      <c r="E979" s="744"/>
      <c r="F979" s="744"/>
      <c r="G979" s="744"/>
      <c r="H979" s="744"/>
      <c r="I979" s="744"/>
      <c r="J979" s="761"/>
      <c r="K979" s="744"/>
      <c r="L979" s="744"/>
      <c r="M979" s="631"/>
      <c r="N979" s="631"/>
      <c r="O979" s="744"/>
      <c r="P979" s="744"/>
      <c r="Q979" s="802"/>
      <c r="R979" s="25"/>
      <c r="S979" s="818"/>
      <c r="T979" s="26"/>
      <c r="U979" s="26"/>
      <c r="V979" s="26"/>
      <c r="W979" s="27"/>
      <c r="X979" s="28"/>
      <c r="Y979" s="29"/>
      <c r="Z979" s="29"/>
      <c r="AA979" s="29"/>
      <c r="AB979" s="30"/>
      <c r="AC979" s="28"/>
      <c r="AD979" s="31"/>
      <c r="AE979" s="31"/>
      <c r="AF979" s="634"/>
      <c r="AG979" s="2"/>
    </row>
    <row r="980" spans="1:33" ht="40.5" customHeight="1">
      <c r="A980" s="662"/>
      <c r="B980" s="665"/>
      <c r="C980" s="745"/>
      <c r="D980" s="746"/>
      <c r="E980" s="746"/>
      <c r="F980" s="746"/>
      <c r="G980" s="746"/>
      <c r="H980" s="746"/>
      <c r="I980" s="746"/>
      <c r="J980" s="763"/>
      <c r="K980" s="746"/>
      <c r="L980" s="746"/>
      <c r="M980" s="632"/>
      <c r="N980" s="632"/>
      <c r="O980" s="746"/>
      <c r="P980" s="746"/>
      <c r="Q980" s="803"/>
      <c r="R980" s="38"/>
      <c r="S980" s="820"/>
      <c r="T980" s="39"/>
      <c r="U980" s="39"/>
      <c r="V980" s="39"/>
      <c r="W980" s="40"/>
      <c r="X980" s="41"/>
      <c r="Y980" s="42"/>
      <c r="Z980" s="42"/>
      <c r="AA980" s="42"/>
      <c r="AB980" s="43"/>
      <c r="AC980" s="41"/>
      <c r="AD980" s="44"/>
      <c r="AE980" s="44"/>
      <c r="AF980" s="635"/>
      <c r="AG980" s="2"/>
    </row>
    <row r="981" spans="1:33" ht="45.75" customHeight="1">
      <c r="A981" s="662"/>
      <c r="B981" s="665"/>
      <c r="C981" s="747" t="s">
        <v>46</v>
      </c>
      <c r="D981" s="748" t="s">
        <v>47</v>
      </c>
      <c r="E981" s="748" t="s">
        <v>48</v>
      </c>
      <c r="F981" s="748" t="s">
        <v>371</v>
      </c>
      <c r="G981" s="749" t="s">
        <v>50</v>
      </c>
      <c r="H981" s="748" t="s">
        <v>51</v>
      </c>
      <c r="I981" s="748" t="s">
        <v>61</v>
      </c>
      <c r="J981" s="766" t="s">
        <v>1343</v>
      </c>
      <c r="K981" s="748" t="s">
        <v>192</v>
      </c>
      <c r="L981" s="748" t="s">
        <v>1344</v>
      </c>
      <c r="M981" s="638">
        <v>1</v>
      </c>
      <c r="N981" s="638">
        <v>3</v>
      </c>
      <c r="O981" s="748" t="s">
        <v>1345</v>
      </c>
      <c r="P981" s="748" t="s">
        <v>1346</v>
      </c>
      <c r="Q981" s="804" t="s">
        <v>1347</v>
      </c>
      <c r="R981" s="59"/>
      <c r="S981" s="823"/>
      <c r="T981" s="49"/>
      <c r="U981" s="49"/>
      <c r="V981" s="49"/>
      <c r="W981" s="34"/>
      <c r="X981" s="35"/>
      <c r="Y981" s="36"/>
      <c r="Z981" s="36"/>
      <c r="AA981" s="36"/>
      <c r="AB981" s="50"/>
      <c r="AC981" s="35"/>
      <c r="AD981" s="60"/>
      <c r="AE981" s="60"/>
      <c r="AF981" s="637"/>
      <c r="AG981" s="2"/>
    </row>
    <row r="982" spans="1:33" ht="45.75" customHeight="1">
      <c r="A982" s="662"/>
      <c r="B982" s="665"/>
      <c r="C982" s="743"/>
      <c r="D982" s="744"/>
      <c r="E982" s="744"/>
      <c r="F982" s="744"/>
      <c r="G982" s="744"/>
      <c r="H982" s="744"/>
      <c r="I982" s="744"/>
      <c r="J982" s="761"/>
      <c r="K982" s="744"/>
      <c r="L982" s="744"/>
      <c r="M982" s="631"/>
      <c r="N982" s="631"/>
      <c r="O982" s="744"/>
      <c r="P982" s="744"/>
      <c r="Q982" s="802"/>
      <c r="R982" s="32"/>
      <c r="S982" s="818"/>
      <c r="T982" s="26"/>
      <c r="U982" s="26"/>
      <c r="V982" s="26"/>
      <c r="W982" s="27"/>
      <c r="X982" s="28"/>
      <c r="Y982" s="29"/>
      <c r="Z982" s="29"/>
      <c r="AA982" s="29"/>
      <c r="AB982" s="30"/>
      <c r="AC982" s="28"/>
      <c r="AD982" s="31"/>
      <c r="AE982" s="31"/>
      <c r="AF982" s="634"/>
      <c r="AG982" s="2"/>
    </row>
    <row r="983" spans="1:33" ht="45.75" customHeight="1">
      <c r="A983" s="662"/>
      <c r="B983" s="665"/>
      <c r="C983" s="743"/>
      <c r="D983" s="744"/>
      <c r="E983" s="744"/>
      <c r="F983" s="744"/>
      <c r="G983" s="744"/>
      <c r="H983" s="744"/>
      <c r="I983" s="744"/>
      <c r="J983" s="761"/>
      <c r="K983" s="744"/>
      <c r="L983" s="744"/>
      <c r="M983" s="631"/>
      <c r="N983" s="631"/>
      <c r="O983" s="744"/>
      <c r="P983" s="744"/>
      <c r="Q983" s="802"/>
      <c r="R983" s="25"/>
      <c r="S983" s="818"/>
      <c r="T983" s="26"/>
      <c r="U983" s="26"/>
      <c r="V983" s="26"/>
      <c r="W983" s="27"/>
      <c r="X983" s="28"/>
      <c r="Y983" s="29"/>
      <c r="Z983" s="29"/>
      <c r="AA983" s="29"/>
      <c r="AB983" s="30"/>
      <c r="AC983" s="28"/>
      <c r="AD983" s="31"/>
      <c r="AE983" s="31"/>
      <c r="AF983" s="634"/>
      <c r="AG983" s="2"/>
    </row>
    <row r="984" spans="1:33" ht="45.75" customHeight="1">
      <c r="A984" s="662"/>
      <c r="B984" s="665"/>
      <c r="C984" s="743"/>
      <c r="D984" s="744"/>
      <c r="E984" s="744"/>
      <c r="F984" s="744"/>
      <c r="G984" s="744"/>
      <c r="H984" s="744"/>
      <c r="I984" s="744"/>
      <c r="J984" s="761"/>
      <c r="K984" s="744"/>
      <c r="L984" s="744"/>
      <c r="M984" s="631"/>
      <c r="N984" s="631"/>
      <c r="O984" s="744"/>
      <c r="P984" s="744"/>
      <c r="Q984" s="802"/>
      <c r="R984" s="25"/>
      <c r="S984" s="818"/>
      <c r="T984" s="26"/>
      <c r="U984" s="26"/>
      <c r="V984" s="26"/>
      <c r="W984" s="27"/>
      <c r="X984" s="28"/>
      <c r="Y984" s="29"/>
      <c r="Z984" s="29"/>
      <c r="AA984" s="29"/>
      <c r="AB984" s="30"/>
      <c r="AC984" s="28"/>
      <c r="AD984" s="31"/>
      <c r="AE984" s="31"/>
      <c r="AF984" s="634"/>
      <c r="AG984" s="2"/>
    </row>
    <row r="985" spans="1:33" ht="45.75" customHeight="1">
      <c r="A985" s="662"/>
      <c r="B985" s="665"/>
      <c r="C985" s="745"/>
      <c r="D985" s="746"/>
      <c r="E985" s="746"/>
      <c r="F985" s="746"/>
      <c r="G985" s="746"/>
      <c r="H985" s="746"/>
      <c r="I985" s="746"/>
      <c r="J985" s="763"/>
      <c r="K985" s="746"/>
      <c r="L985" s="746"/>
      <c r="M985" s="632"/>
      <c r="N985" s="632"/>
      <c r="O985" s="746"/>
      <c r="P985" s="746"/>
      <c r="Q985" s="803"/>
      <c r="R985" s="38"/>
      <c r="S985" s="824"/>
      <c r="T985" s="61"/>
      <c r="U985" s="61"/>
      <c r="V985" s="61"/>
      <c r="W985" s="62"/>
      <c r="X985" s="63"/>
      <c r="Y985" s="64"/>
      <c r="Z985" s="42"/>
      <c r="AA985" s="42"/>
      <c r="AB985" s="65"/>
      <c r="AC985" s="63"/>
      <c r="AD985" s="66"/>
      <c r="AE985" s="66"/>
      <c r="AF985" s="635"/>
      <c r="AG985" s="2"/>
    </row>
    <row r="986" spans="1:33" ht="45.75" customHeight="1">
      <c r="A986" s="662"/>
      <c r="B986" s="665"/>
      <c r="C986" s="747" t="s">
        <v>46</v>
      </c>
      <c r="D986" s="748" t="s">
        <v>47</v>
      </c>
      <c r="E986" s="748" t="s">
        <v>48</v>
      </c>
      <c r="F986" s="748" t="s">
        <v>371</v>
      </c>
      <c r="G986" s="749" t="s">
        <v>50</v>
      </c>
      <c r="H986" s="748" t="s">
        <v>51</v>
      </c>
      <c r="I986" s="748" t="s">
        <v>61</v>
      </c>
      <c r="J986" s="766" t="s">
        <v>1348</v>
      </c>
      <c r="K986" s="748" t="s">
        <v>473</v>
      </c>
      <c r="L986" s="748" t="s">
        <v>1069</v>
      </c>
      <c r="M986" s="638">
        <v>2</v>
      </c>
      <c r="N986" s="638">
        <v>2</v>
      </c>
      <c r="O986" s="748" t="s">
        <v>1349</v>
      </c>
      <c r="P986" s="748" t="s">
        <v>1350</v>
      </c>
      <c r="Q986" s="804" t="s">
        <v>1351</v>
      </c>
      <c r="R986" s="59" t="s">
        <v>116</v>
      </c>
      <c r="S986" s="822" t="s">
        <v>117</v>
      </c>
      <c r="T986" s="53"/>
      <c r="U986" s="67" t="s">
        <v>71</v>
      </c>
      <c r="V986" s="68" t="s">
        <v>72</v>
      </c>
      <c r="W986" s="54"/>
      <c r="X986" s="55"/>
      <c r="Y986" s="56"/>
      <c r="Z986" s="56"/>
      <c r="AA986" s="56"/>
      <c r="AB986" s="57">
        <f>+SUM(AA987:AA988)</f>
        <v>42.335999999999999</v>
      </c>
      <c r="AC986" s="55"/>
      <c r="AD986" s="58"/>
      <c r="AE986" s="58"/>
      <c r="AF986" s="637"/>
      <c r="AG986" s="2"/>
    </row>
    <row r="987" spans="1:33" ht="45.75" customHeight="1">
      <c r="A987" s="662"/>
      <c r="B987" s="665"/>
      <c r="C987" s="743"/>
      <c r="D987" s="744"/>
      <c r="E987" s="744"/>
      <c r="F987" s="744"/>
      <c r="G987" s="744"/>
      <c r="H987" s="744"/>
      <c r="I987" s="744"/>
      <c r="J987" s="761"/>
      <c r="K987" s="744"/>
      <c r="L987" s="744"/>
      <c r="M987" s="631"/>
      <c r="N987" s="631"/>
      <c r="O987" s="744"/>
      <c r="P987" s="744"/>
      <c r="Q987" s="802"/>
      <c r="R987" s="25"/>
      <c r="S987" s="818" t="s">
        <v>253</v>
      </c>
      <c r="T987" s="26"/>
      <c r="U987" s="26"/>
      <c r="V987" s="26"/>
      <c r="W987" s="27">
        <v>150</v>
      </c>
      <c r="X987" s="28" t="s">
        <v>74</v>
      </c>
      <c r="Y987" s="29">
        <v>0.1</v>
      </c>
      <c r="Z987" s="29">
        <f t="shared" ref="Z987:Z988" si="72">+W987*Y987</f>
        <v>15</v>
      </c>
      <c r="AA987" s="29">
        <f t="shared" ref="AA987:AA988" si="73">+Z987*1.12</f>
        <v>16.8</v>
      </c>
      <c r="AB987" s="30"/>
      <c r="AC987" s="28" t="s">
        <v>75</v>
      </c>
      <c r="AD987" s="31"/>
      <c r="AE987" s="31"/>
      <c r="AF987" s="634"/>
      <c r="AG987" s="2"/>
    </row>
    <row r="988" spans="1:33" ht="45.75" customHeight="1">
      <c r="A988" s="662"/>
      <c r="B988" s="665"/>
      <c r="C988" s="743"/>
      <c r="D988" s="744"/>
      <c r="E988" s="744"/>
      <c r="F988" s="744"/>
      <c r="G988" s="744"/>
      <c r="H988" s="744"/>
      <c r="I988" s="744"/>
      <c r="J988" s="761"/>
      <c r="K988" s="744"/>
      <c r="L988" s="744"/>
      <c r="M988" s="631"/>
      <c r="N988" s="631"/>
      <c r="O988" s="744"/>
      <c r="P988" s="744"/>
      <c r="Q988" s="802"/>
      <c r="R988" s="25"/>
      <c r="S988" s="818" t="s">
        <v>1352</v>
      </c>
      <c r="T988" s="26"/>
      <c r="U988" s="26"/>
      <c r="V988" s="26"/>
      <c r="W988" s="27">
        <v>40</v>
      </c>
      <c r="X988" s="28" t="s">
        <v>74</v>
      </c>
      <c r="Y988" s="29">
        <v>0.56999999999999995</v>
      </c>
      <c r="Z988" s="29">
        <f t="shared" si="72"/>
        <v>22.799999999999997</v>
      </c>
      <c r="AA988" s="29">
        <f t="shared" si="73"/>
        <v>25.535999999999998</v>
      </c>
      <c r="AB988" s="30"/>
      <c r="AC988" s="28" t="s">
        <v>75</v>
      </c>
      <c r="AD988" s="31"/>
      <c r="AE988" s="31"/>
      <c r="AF988" s="634"/>
      <c r="AG988" s="2"/>
    </row>
    <row r="989" spans="1:33" ht="45.75" customHeight="1">
      <c r="A989" s="663"/>
      <c r="B989" s="665"/>
      <c r="C989" s="743"/>
      <c r="D989" s="744"/>
      <c r="E989" s="744"/>
      <c r="F989" s="744"/>
      <c r="G989" s="744"/>
      <c r="H989" s="744"/>
      <c r="I989" s="744"/>
      <c r="J989" s="761"/>
      <c r="K989" s="744"/>
      <c r="L989" s="744"/>
      <c r="M989" s="631"/>
      <c r="N989" s="631"/>
      <c r="O989" s="744"/>
      <c r="P989" s="744"/>
      <c r="Q989" s="802"/>
      <c r="R989" s="25"/>
      <c r="S989" s="818"/>
      <c r="T989" s="26"/>
      <c r="U989" s="26"/>
      <c r="V989" s="26"/>
      <c r="W989" s="27"/>
      <c r="X989" s="28"/>
      <c r="Y989" s="29"/>
      <c r="Z989" s="29"/>
      <c r="AA989" s="29"/>
      <c r="AB989" s="30"/>
      <c r="AC989" s="28"/>
      <c r="AD989" s="31"/>
      <c r="AE989" s="31"/>
      <c r="AF989" s="634"/>
      <c r="AG989" s="2"/>
    </row>
    <row r="990" spans="1:33" ht="45.75" customHeight="1">
      <c r="A990" s="661" t="s">
        <v>1133</v>
      </c>
      <c r="B990" s="669"/>
      <c r="C990" s="745"/>
      <c r="D990" s="746"/>
      <c r="E990" s="746"/>
      <c r="F990" s="746"/>
      <c r="G990" s="746"/>
      <c r="H990" s="746"/>
      <c r="I990" s="746"/>
      <c r="J990" s="763"/>
      <c r="K990" s="746"/>
      <c r="L990" s="746"/>
      <c r="M990" s="632"/>
      <c r="N990" s="632"/>
      <c r="O990" s="746"/>
      <c r="P990" s="746"/>
      <c r="Q990" s="803"/>
      <c r="R990" s="38"/>
      <c r="S990" s="820"/>
      <c r="T990" s="39"/>
      <c r="U990" s="39"/>
      <c r="V990" s="39"/>
      <c r="W990" s="40"/>
      <c r="X990" s="41"/>
      <c r="Y990" s="42"/>
      <c r="Z990" s="42"/>
      <c r="AA990" s="42"/>
      <c r="AB990" s="43"/>
      <c r="AC990" s="41"/>
      <c r="AD990" s="44"/>
      <c r="AE990" s="44"/>
      <c r="AF990" s="635"/>
      <c r="AG990" s="2"/>
    </row>
    <row r="991" spans="1:33" ht="22.5" customHeight="1">
      <c r="A991" s="662"/>
      <c r="B991" s="159"/>
      <c r="C991" s="781"/>
      <c r="D991" s="781"/>
      <c r="E991" s="781"/>
      <c r="F991" s="781"/>
      <c r="G991" s="781"/>
      <c r="H991" s="781"/>
      <c r="I991" s="781"/>
      <c r="J991" s="781"/>
      <c r="K991" s="781"/>
      <c r="L991" s="781"/>
      <c r="M991" s="160"/>
      <c r="N991" s="160"/>
      <c r="O991" s="781"/>
      <c r="P991" s="781"/>
      <c r="Q991" s="781"/>
      <c r="R991" s="667" t="s">
        <v>536</v>
      </c>
      <c r="S991" s="657"/>
      <c r="T991" s="657"/>
      <c r="U991" s="657"/>
      <c r="V991" s="657"/>
      <c r="W991" s="657"/>
      <c r="X991" s="657"/>
      <c r="Y991" s="657"/>
      <c r="Z991" s="658"/>
      <c r="AA991" s="161" t="s">
        <v>201</v>
      </c>
      <c r="AB991" s="162">
        <f>SUM(AB927:AB990)</f>
        <v>543.47760000000005</v>
      </c>
      <c r="AC991" s="668"/>
      <c r="AD991" s="657"/>
      <c r="AE991" s="657"/>
      <c r="AF991" s="660"/>
      <c r="AG991" s="84"/>
    </row>
    <row r="992" spans="1:33" ht="26.25" customHeight="1">
      <c r="A992" s="662"/>
      <c r="B992" s="704" t="s">
        <v>1353</v>
      </c>
      <c r="C992" s="773" t="s">
        <v>46</v>
      </c>
      <c r="D992" s="750" t="s">
        <v>47</v>
      </c>
      <c r="E992" s="750" t="s">
        <v>48</v>
      </c>
      <c r="F992" s="750" t="s">
        <v>324</v>
      </c>
      <c r="G992" s="768" t="s">
        <v>50</v>
      </c>
      <c r="H992" s="750" t="s">
        <v>440</v>
      </c>
      <c r="I992" s="750" t="s">
        <v>61</v>
      </c>
      <c r="J992" s="749" t="s">
        <v>1354</v>
      </c>
      <c r="K992" s="748" t="s">
        <v>1355</v>
      </c>
      <c r="L992" s="750" t="s">
        <v>1356</v>
      </c>
      <c r="M992" s="698">
        <v>1</v>
      </c>
      <c r="N992" s="698">
        <v>0</v>
      </c>
      <c r="O992" s="750" t="s">
        <v>1357</v>
      </c>
      <c r="P992" s="750" t="s">
        <v>1358</v>
      </c>
      <c r="Q992" s="805" t="s">
        <v>1359</v>
      </c>
      <c r="R992" s="37" t="s">
        <v>1360</v>
      </c>
      <c r="S992" s="821" t="s">
        <v>1361</v>
      </c>
      <c r="T992" s="46"/>
      <c r="U992" s="67" t="s">
        <v>71</v>
      </c>
      <c r="V992" s="68" t="s">
        <v>72</v>
      </c>
      <c r="W992" s="34"/>
      <c r="X992" s="35"/>
      <c r="Y992" s="36"/>
      <c r="Z992" s="36"/>
      <c r="AA992" s="36"/>
      <c r="AB992" s="50">
        <f>+AA993</f>
        <v>5936</v>
      </c>
      <c r="AC992" s="35"/>
      <c r="AD992" s="60"/>
      <c r="AE992" s="60"/>
      <c r="AF992" s="636"/>
      <c r="AG992" s="2"/>
    </row>
    <row r="993" spans="1:33" ht="18" customHeight="1">
      <c r="A993" s="662"/>
      <c r="B993" s="665"/>
      <c r="C993" s="743"/>
      <c r="D993" s="744"/>
      <c r="E993" s="744"/>
      <c r="F993" s="744"/>
      <c r="G993" s="744"/>
      <c r="H993" s="744"/>
      <c r="I993" s="744"/>
      <c r="J993" s="744"/>
      <c r="K993" s="744"/>
      <c r="L993" s="744"/>
      <c r="M993" s="631"/>
      <c r="N993" s="631"/>
      <c r="O993" s="744"/>
      <c r="P993" s="744"/>
      <c r="Q993" s="802"/>
      <c r="R993" s="25"/>
      <c r="S993" s="831" t="s">
        <v>1362</v>
      </c>
      <c r="T993" s="101"/>
      <c r="U993" s="101"/>
      <c r="V993" s="101"/>
      <c r="W993" s="102">
        <v>1</v>
      </c>
      <c r="X993" s="103" t="s">
        <v>74</v>
      </c>
      <c r="Y993" s="94">
        <f>6136-200</f>
        <v>5936</v>
      </c>
      <c r="Z993" s="94">
        <f>+W993*Y993</f>
        <v>5936</v>
      </c>
      <c r="AA993" s="94">
        <f>+Z993</f>
        <v>5936</v>
      </c>
      <c r="AB993" s="30"/>
      <c r="AC993" s="28"/>
      <c r="AD993" s="31"/>
      <c r="AE993" s="31" t="s">
        <v>75</v>
      </c>
      <c r="AF993" s="634"/>
      <c r="AG993" s="2"/>
    </row>
    <row r="994" spans="1:33" ht="18" customHeight="1">
      <c r="A994" s="662"/>
      <c r="B994" s="665"/>
      <c r="C994" s="743"/>
      <c r="D994" s="744"/>
      <c r="E994" s="744"/>
      <c r="F994" s="744"/>
      <c r="G994" s="744"/>
      <c r="H994" s="744"/>
      <c r="I994" s="744"/>
      <c r="J994" s="744"/>
      <c r="K994" s="744"/>
      <c r="L994" s="744"/>
      <c r="M994" s="631"/>
      <c r="N994" s="631"/>
      <c r="O994" s="744"/>
      <c r="P994" s="744"/>
      <c r="Q994" s="802"/>
      <c r="R994" s="32"/>
      <c r="S994" s="819"/>
      <c r="T994" s="33"/>
      <c r="U994" s="33"/>
      <c r="V994" s="33"/>
      <c r="W994" s="34"/>
      <c r="X994" s="35"/>
      <c r="Y994" s="36"/>
      <c r="Z994" s="29"/>
      <c r="AA994" s="29"/>
      <c r="AB994" s="30"/>
      <c r="AC994" s="28"/>
      <c r="AD994" s="31"/>
      <c r="AE994" s="31"/>
      <c r="AF994" s="634"/>
      <c r="AG994" s="2"/>
    </row>
    <row r="995" spans="1:33" ht="18" customHeight="1">
      <c r="A995" s="662"/>
      <c r="B995" s="665"/>
      <c r="C995" s="743"/>
      <c r="D995" s="744"/>
      <c r="E995" s="744"/>
      <c r="F995" s="744"/>
      <c r="G995" s="744"/>
      <c r="H995" s="744"/>
      <c r="I995" s="744"/>
      <c r="J995" s="744"/>
      <c r="K995" s="744"/>
      <c r="L995" s="744"/>
      <c r="M995" s="631"/>
      <c r="N995" s="631"/>
      <c r="O995" s="744"/>
      <c r="P995" s="744"/>
      <c r="Q995" s="802"/>
      <c r="R995" s="37"/>
      <c r="S995" s="819"/>
      <c r="T995" s="33"/>
      <c r="U995" s="33"/>
      <c r="V995" s="33"/>
      <c r="W995" s="34"/>
      <c r="X995" s="35"/>
      <c r="Y995" s="36"/>
      <c r="Z995" s="29"/>
      <c r="AA995" s="29"/>
      <c r="AB995" s="30"/>
      <c r="AC995" s="28"/>
      <c r="AD995" s="31"/>
      <c r="AE995" s="31"/>
      <c r="AF995" s="634"/>
      <c r="AG995" s="2"/>
    </row>
    <row r="996" spans="1:33" ht="64.5" customHeight="1">
      <c r="A996" s="662"/>
      <c r="B996" s="665"/>
      <c r="C996" s="745"/>
      <c r="D996" s="746"/>
      <c r="E996" s="746"/>
      <c r="F996" s="746"/>
      <c r="G996" s="746"/>
      <c r="H996" s="746"/>
      <c r="I996" s="746"/>
      <c r="J996" s="746"/>
      <c r="K996" s="746"/>
      <c r="L996" s="746"/>
      <c r="M996" s="632"/>
      <c r="N996" s="632"/>
      <c r="O996" s="746"/>
      <c r="P996" s="746"/>
      <c r="Q996" s="803"/>
      <c r="R996" s="38"/>
      <c r="S996" s="820"/>
      <c r="T996" s="39"/>
      <c r="U996" s="39"/>
      <c r="V996" s="39"/>
      <c r="W996" s="40"/>
      <c r="X996" s="41"/>
      <c r="Y996" s="42"/>
      <c r="Z996" s="42"/>
      <c r="AA996" s="42"/>
      <c r="AB996" s="43"/>
      <c r="AC996" s="41"/>
      <c r="AD996" s="44"/>
      <c r="AE996" s="44"/>
      <c r="AF996" s="635"/>
      <c r="AG996" s="2"/>
    </row>
    <row r="997" spans="1:33" ht="18" customHeight="1">
      <c r="A997" s="662"/>
      <c r="B997" s="665"/>
      <c r="C997" s="773" t="s">
        <v>46</v>
      </c>
      <c r="D997" s="750" t="s">
        <v>47</v>
      </c>
      <c r="E997" s="750" t="s">
        <v>48</v>
      </c>
      <c r="F997" s="750" t="s">
        <v>324</v>
      </c>
      <c r="G997" s="768" t="s">
        <v>50</v>
      </c>
      <c r="H997" s="750" t="s">
        <v>440</v>
      </c>
      <c r="I997" s="750" t="s">
        <v>61</v>
      </c>
      <c r="J997" s="752" t="s">
        <v>1363</v>
      </c>
      <c r="K997" s="748" t="s">
        <v>1364</v>
      </c>
      <c r="L997" s="750" t="s">
        <v>1365</v>
      </c>
      <c r="M997" s="698">
        <v>1</v>
      </c>
      <c r="N997" s="698">
        <v>3</v>
      </c>
      <c r="O997" s="750" t="s">
        <v>1366</v>
      </c>
      <c r="P997" s="750" t="s">
        <v>1367</v>
      </c>
      <c r="Q997" s="805" t="s">
        <v>1359</v>
      </c>
      <c r="R997" s="37" t="s">
        <v>354</v>
      </c>
      <c r="S997" s="821" t="s">
        <v>273</v>
      </c>
      <c r="T997" s="46"/>
      <c r="U997" s="67" t="s">
        <v>71</v>
      </c>
      <c r="V997" s="68" t="s">
        <v>198</v>
      </c>
      <c r="W997" s="34"/>
      <c r="X997" s="35"/>
      <c r="Y997" s="36"/>
      <c r="Z997" s="36"/>
      <c r="AA997" s="36"/>
      <c r="AB997" s="50">
        <f>+SUM(AA998:AA999)</f>
        <v>800.00278400000002</v>
      </c>
      <c r="AC997" s="35"/>
      <c r="AD997" s="35"/>
      <c r="AE997" s="35"/>
      <c r="AF997" s="636"/>
      <c r="AG997" s="2"/>
    </row>
    <row r="998" spans="1:33" ht="18" customHeight="1">
      <c r="A998" s="662"/>
      <c r="B998" s="665"/>
      <c r="C998" s="743"/>
      <c r="D998" s="744"/>
      <c r="E998" s="744"/>
      <c r="F998" s="744"/>
      <c r="G998" s="744"/>
      <c r="H998" s="744"/>
      <c r="I998" s="744"/>
      <c r="J998" s="754"/>
      <c r="K998" s="744"/>
      <c r="L998" s="744"/>
      <c r="M998" s="631"/>
      <c r="N998" s="631"/>
      <c r="O998" s="744"/>
      <c r="P998" s="744"/>
      <c r="Q998" s="802"/>
      <c r="R998" s="25"/>
      <c r="S998" s="818" t="s">
        <v>1368</v>
      </c>
      <c r="T998" s="26"/>
      <c r="U998" s="26"/>
      <c r="V998" s="26"/>
      <c r="W998" s="27">
        <v>2</v>
      </c>
      <c r="X998" s="28" t="s">
        <v>74</v>
      </c>
      <c r="Y998" s="29">
        <v>299.10910000000001</v>
      </c>
      <c r="Z998" s="29">
        <f t="shared" ref="Z998:Z999" si="74">+W998*Y998</f>
        <v>598.21820000000002</v>
      </c>
      <c r="AA998" s="29">
        <f t="shared" ref="AA998:AA999" si="75">+Z998*1.12</f>
        <v>670.00438400000007</v>
      </c>
      <c r="AB998" s="30"/>
      <c r="AC998" s="28"/>
      <c r="AD998" s="28" t="s">
        <v>75</v>
      </c>
      <c r="AE998" s="28"/>
      <c r="AF998" s="634"/>
      <c r="AG998" s="2"/>
    </row>
    <row r="999" spans="1:33" ht="18" customHeight="1">
      <c r="A999" s="662"/>
      <c r="B999" s="665"/>
      <c r="C999" s="743"/>
      <c r="D999" s="744"/>
      <c r="E999" s="744"/>
      <c r="F999" s="744"/>
      <c r="G999" s="744"/>
      <c r="H999" s="744"/>
      <c r="I999" s="744"/>
      <c r="J999" s="754"/>
      <c r="K999" s="744"/>
      <c r="L999" s="744"/>
      <c r="M999" s="631"/>
      <c r="N999" s="631"/>
      <c r="O999" s="744"/>
      <c r="P999" s="744"/>
      <c r="Q999" s="802"/>
      <c r="R999" s="25"/>
      <c r="S999" s="818" t="s">
        <v>1369</v>
      </c>
      <c r="T999" s="26"/>
      <c r="U999" s="26"/>
      <c r="V999" s="26"/>
      <c r="W999" s="27">
        <v>1</v>
      </c>
      <c r="X999" s="28" t="s">
        <v>74</v>
      </c>
      <c r="Y999" s="29">
        <v>116.07</v>
      </c>
      <c r="Z999" s="29">
        <f t="shared" si="74"/>
        <v>116.07</v>
      </c>
      <c r="AA999" s="29">
        <f t="shared" si="75"/>
        <v>129.9984</v>
      </c>
      <c r="AB999" s="30"/>
      <c r="AC999" s="28"/>
      <c r="AD999" s="28" t="s">
        <v>75</v>
      </c>
      <c r="AE999" s="31"/>
      <c r="AF999" s="634"/>
      <c r="AG999" s="2"/>
    </row>
    <row r="1000" spans="1:33" ht="18" customHeight="1">
      <c r="A1000" s="662"/>
      <c r="B1000" s="665"/>
      <c r="C1000" s="743"/>
      <c r="D1000" s="744"/>
      <c r="E1000" s="744"/>
      <c r="F1000" s="744"/>
      <c r="G1000" s="744"/>
      <c r="H1000" s="744"/>
      <c r="I1000" s="744"/>
      <c r="J1000" s="754"/>
      <c r="K1000" s="744"/>
      <c r="L1000" s="744"/>
      <c r="M1000" s="631"/>
      <c r="N1000" s="631"/>
      <c r="O1000" s="744"/>
      <c r="P1000" s="744"/>
      <c r="Q1000" s="802"/>
      <c r="R1000" s="25"/>
      <c r="S1000" s="818"/>
      <c r="T1000" s="26"/>
      <c r="U1000" s="26"/>
      <c r="V1000" s="26"/>
      <c r="W1000" s="27"/>
      <c r="X1000" s="28"/>
      <c r="Y1000" s="29"/>
      <c r="Z1000" s="29"/>
      <c r="AA1000" s="29"/>
      <c r="AB1000" s="30"/>
      <c r="AC1000" s="28"/>
      <c r="AD1000" s="28"/>
      <c r="AE1000" s="31"/>
      <c r="AF1000" s="634"/>
      <c r="AG1000" s="2"/>
    </row>
    <row r="1001" spans="1:33" ht="76.5" customHeight="1">
      <c r="A1001" s="662"/>
      <c r="B1001" s="665"/>
      <c r="C1001" s="745"/>
      <c r="D1001" s="746"/>
      <c r="E1001" s="746"/>
      <c r="F1001" s="746"/>
      <c r="G1001" s="746"/>
      <c r="H1001" s="746"/>
      <c r="I1001" s="746"/>
      <c r="J1001" s="756"/>
      <c r="K1001" s="746"/>
      <c r="L1001" s="746"/>
      <c r="M1001" s="632"/>
      <c r="N1001" s="632"/>
      <c r="O1001" s="746"/>
      <c r="P1001" s="746"/>
      <c r="Q1001" s="803"/>
      <c r="R1001" s="38"/>
      <c r="S1001" s="820"/>
      <c r="T1001" s="39"/>
      <c r="U1001" s="39"/>
      <c r="V1001" s="39"/>
      <c r="W1001" s="40"/>
      <c r="X1001" s="41"/>
      <c r="Y1001" s="42"/>
      <c r="Z1001" s="42"/>
      <c r="AA1001" s="42"/>
      <c r="AB1001" s="43"/>
      <c r="AC1001" s="41"/>
      <c r="AD1001" s="41"/>
      <c r="AE1001" s="44"/>
      <c r="AF1001" s="635"/>
      <c r="AG1001" s="2"/>
    </row>
    <row r="1002" spans="1:33" ht="18" customHeight="1">
      <c r="A1002" s="662"/>
      <c r="B1002" s="665"/>
      <c r="C1002" s="747" t="s">
        <v>46</v>
      </c>
      <c r="D1002" s="748" t="s">
        <v>47</v>
      </c>
      <c r="E1002" s="748" t="s">
        <v>48</v>
      </c>
      <c r="F1002" s="748" t="s">
        <v>324</v>
      </c>
      <c r="G1002" s="749" t="s">
        <v>50</v>
      </c>
      <c r="H1002" s="748" t="s">
        <v>440</v>
      </c>
      <c r="I1002" s="748" t="s">
        <v>61</v>
      </c>
      <c r="J1002" s="777" t="s">
        <v>1370</v>
      </c>
      <c r="K1002" s="750" t="s">
        <v>1371</v>
      </c>
      <c r="L1002" s="748" t="s">
        <v>1372</v>
      </c>
      <c r="M1002" s="638">
        <v>0</v>
      </c>
      <c r="N1002" s="638">
        <v>0</v>
      </c>
      <c r="O1002" s="748" t="s">
        <v>1373</v>
      </c>
      <c r="P1002" s="748" t="s">
        <v>1374</v>
      </c>
      <c r="Q1002" s="804" t="s">
        <v>1375</v>
      </c>
      <c r="R1002" s="59"/>
      <c r="S1002" s="823"/>
      <c r="T1002" s="49"/>
      <c r="U1002" s="49"/>
      <c r="V1002" s="49"/>
      <c r="W1002" s="34"/>
      <c r="X1002" s="35"/>
      <c r="Y1002" s="36"/>
      <c r="Z1002" s="36"/>
      <c r="AA1002" s="36"/>
      <c r="AB1002" s="50"/>
      <c r="AC1002" s="35"/>
      <c r="AD1002" s="60"/>
      <c r="AE1002" s="60"/>
      <c r="AF1002" s="637"/>
      <c r="AG1002" s="2"/>
    </row>
    <row r="1003" spans="1:33" ht="18" customHeight="1">
      <c r="A1003" s="662"/>
      <c r="B1003" s="665"/>
      <c r="C1003" s="743"/>
      <c r="D1003" s="744"/>
      <c r="E1003" s="744"/>
      <c r="F1003" s="744"/>
      <c r="G1003" s="744"/>
      <c r="H1003" s="744"/>
      <c r="I1003" s="744"/>
      <c r="J1003" s="754"/>
      <c r="K1003" s="744"/>
      <c r="L1003" s="744"/>
      <c r="M1003" s="631"/>
      <c r="N1003" s="631"/>
      <c r="O1003" s="744"/>
      <c r="P1003" s="744"/>
      <c r="Q1003" s="802"/>
      <c r="R1003" s="32"/>
      <c r="S1003" s="818"/>
      <c r="T1003" s="26"/>
      <c r="U1003" s="26"/>
      <c r="V1003" s="26"/>
      <c r="W1003" s="27"/>
      <c r="X1003" s="28"/>
      <c r="Y1003" s="29"/>
      <c r="Z1003" s="29"/>
      <c r="AA1003" s="29"/>
      <c r="AB1003" s="30"/>
      <c r="AC1003" s="28"/>
      <c r="AD1003" s="31"/>
      <c r="AE1003" s="31"/>
      <c r="AF1003" s="634"/>
      <c r="AG1003" s="2"/>
    </row>
    <row r="1004" spans="1:33" ht="18" customHeight="1">
      <c r="A1004" s="662"/>
      <c r="B1004" s="665"/>
      <c r="C1004" s="743"/>
      <c r="D1004" s="744"/>
      <c r="E1004" s="744"/>
      <c r="F1004" s="744"/>
      <c r="G1004" s="744"/>
      <c r="H1004" s="744"/>
      <c r="I1004" s="744"/>
      <c r="J1004" s="754"/>
      <c r="K1004" s="744"/>
      <c r="L1004" s="744"/>
      <c r="M1004" s="631"/>
      <c r="N1004" s="631"/>
      <c r="O1004" s="744"/>
      <c r="P1004" s="744"/>
      <c r="Q1004" s="802"/>
      <c r="R1004" s="25"/>
      <c r="S1004" s="818"/>
      <c r="T1004" s="26"/>
      <c r="U1004" s="26"/>
      <c r="V1004" s="26"/>
      <c r="W1004" s="27"/>
      <c r="X1004" s="28"/>
      <c r="Y1004" s="29"/>
      <c r="Z1004" s="29"/>
      <c r="AA1004" s="29"/>
      <c r="AB1004" s="30"/>
      <c r="AC1004" s="28"/>
      <c r="AD1004" s="31"/>
      <c r="AE1004" s="31"/>
      <c r="AF1004" s="634"/>
      <c r="AG1004" s="2"/>
    </row>
    <row r="1005" spans="1:33" ht="18" customHeight="1">
      <c r="A1005" s="662"/>
      <c r="B1005" s="665"/>
      <c r="C1005" s="743"/>
      <c r="D1005" s="744"/>
      <c r="E1005" s="744"/>
      <c r="F1005" s="744"/>
      <c r="G1005" s="744"/>
      <c r="H1005" s="744"/>
      <c r="I1005" s="744"/>
      <c r="J1005" s="754"/>
      <c r="K1005" s="744"/>
      <c r="L1005" s="744"/>
      <c r="M1005" s="631"/>
      <c r="N1005" s="631"/>
      <c r="O1005" s="744"/>
      <c r="P1005" s="744"/>
      <c r="Q1005" s="802"/>
      <c r="R1005" s="25"/>
      <c r="S1005" s="818"/>
      <c r="T1005" s="26"/>
      <c r="U1005" s="26"/>
      <c r="V1005" s="26"/>
      <c r="W1005" s="27"/>
      <c r="X1005" s="28"/>
      <c r="Y1005" s="29"/>
      <c r="Z1005" s="29"/>
      <c r="AA1005" s="29"/>
      <c r="AB1005" s="30"/>
      <c r="AC1005" s="28"/>
      <c r="AD1005" s="31"/>
      <c r="AE1005" s="31"/>
      <c r="AF1005" s="634"/>
      <c r="AG1005" s="2"/>
    </row>
    <row r="1006" spans="1:33" ht="50.25" customHeight="1">
      <c r="A1006" s="662"/>
      <c r="B1006" s="665"/>
      <c r="C1006" s="745"/>
      <c r="D1006" s="746"/>
      <c r="E1006" s="746"/>
      <c r="F1006" s="746"/>
      <c r="G1006" s="746"/>
      <c r="H1006" s="746"/>
      <c r="I1006" s="746"/>
      <c r="J1006" s="756"/>
      <c r="K1006" s="746"/>
      <c r="L1006" s="746"/>
      <c r="M1006" s="632"/>
      <c r="N1006" s="632"/>
      <c r="O1006" s="746"/>
      <c r="P1006" s="746"/>
      <c r="Q1006" s="803"/>
      <c r="R1006" s="38"/>
      <c r="S1006" s="824"/>
      <c r="T1006" s="61"/>
      <c r="U1006" s="61"/>
      <c r="V1006" s="61"/>
      <c r="W1006" s="62"/>
      <c r="X1006" s="63"/>
      <c r="Y1006" s="64"/>
      <c r="Z1006" s="42"/>
      <c r="AA1006" s="42"/>
      <c r="AB1006" s="65"/>
      <c r="AC1006" s="63"/>
      <c r="AD1006" s="66"/>
      <c r="AE1006" s="66"/>
      <c r="AF1006" s="635"/>
      <c r="AG1006" s="2"/>
    </row>
    <row r="1007" spans="1:33" ht="18" customHeight="1">
      <c r="A1007" s="662"/>
      <c r="B1007" s="665"/>
      <c r="C1007" s="747" t="s">
        <v>46</v>
      </c>
      <c r="D1007" s="748" t="s">
        <v>47</v>
      </c>
      <c r="E1007" s="748" t="s">
        <v>48</v>
      </c>
      <c r="F1007" s="748" t="s">
        <v>324</v>
      </c>
      <c r="G1007" s="749" t="s">
        <v>50</v>
      </c>
      <c r="H1007" s="748" t="s">
        <v>440</v>
      </c>
      <c r="I1007" s="748" t="s">
        <v>61</v>
      </c>
      <c r="J1007" s="774" t="s">
        <v>1376</v>
      </c>
      <c r="K1007" s="748" t="s">
        <v>1377</v>
      </c>
      <c r="L1007" s="748" t="s">
        <v>1378</v>
      </c>
      <c r="M1007" s="638">
        <v>0</v>
      </c>
      <c r="N1007" s="638">
        <v>0</v>
      </c>
      <c r="O1007" s="748" t="s">
        <v>1379</v>
      </c>
      <c r="P1007" s="748" t="s">
        <v>1380</v>
      </c>
      <c r="Q1007" s="804" t="s">
        <v>1359</v>
      </c>
      <c r="R1007" s="37"/>
      <c r="S1007" s="822"/>
      <c r="T1007" s="53"/>
      <c r="U1007" s="53"/>
      <c r="V1007" s="53"/>
      <c r="W1007" s="54"/>
      <c r="X1007" s="55"/>
      <c r="Y1007" s="56"/>
      <c r="Z1007" s="36"/>
      <c r="AA1007" s="36"/>
      <c r="AB1007" s="57"/>
      <c r="AC1007" s="55"/>
      <c r="AD1007" s="58"/>
      <c r="AE1007" s="58"/>
      <c r="AF1007" s="637"/>
      <c r="AG1007" s="2"/>
    </row>
    <row r="1008" spans="1:33" ht="18" customHeight="1">
      <c r="A1008" s="662"/>
      <c r="B1008" s="665"/>
      <c r="C1008" s="743"/>
      <c r="D1008" s="744"/>
      <c r="E1008" s="744"/>
      <c r="F1008" s="744"/>
      <c r="G1008" s="744"/>
      <c r="H1008" s="744"/>
      <c r="I1008" s="744"/>
      <c r="J1008" s="754"/>
      <c r="K1008" s="744"/>
      <c r="L1008" s="744"/>
      <c r="M1008" s="631"/>
      <c r="N1008" s="631"/>
      <c r="O1008" s="744"/>
      <c r="P1008" s="744"/>
      <c r="Q1008" s="802"/>
      <c r="R1008" s="25"/>
      <c r="S1008" s="818"/>
      <c r="T1008" s="26"/>
      <c r="U1008" s="26"/>
      <c r="V1008" s="26"/>
      <c r="W1008" s="27"/>
      <c r="X1008" s="28"/>
      <c r="Y1008" s="29"/>
      <c r="Z1008" s="29"/>
      <c r="AA1008" s="29"/>
      <c r="AB1008" s="30"/>
      <c r="AC1008" s="28"/>
      <c r="AD1008" s="31"/>
      <c r="AE1008" s="31"/>
      <c r="AF1008" s="634"/>
      <c r="AG1008" s="2"/>
    </row>
    <row r="1009" spans="1:33" ht="18" customHeight="1">
      <c r="A1009" s="662"/>
      <c r="B1009" s="665"/>
      <c r="C1009" s="743"/>
      <c r="D1009" s="744"/>
      <c r="E1009" s="744"/>
      <c r="F1009" s="744"/>
      <c r="G1009" s="744"/>
      <c r="H1009" s="744"/>
      <c r="I1009" s="744"/>
      <c r="J1009" s="754"/>
      <c r="K1009" s="744"/>
      <c r="L1009" s="744"/>
      <c r="M1009" s="631"/>
      <c r="N1009" s="631"/>
      <c r="O1009" s="744"/>
      <c r="P1009" s="744"/>
      <c r="Q1009" s="802"/>
      <c r="R1009" s="25"/>
      <c r="S1009" s="818"/>
      <c r="T1009" s="26"/>
      <c r="U1009" s="26"/>
      <c r="V1009" s="26"/>
      <c r="W1009" s="27"/>
      <c r="X1009" s="28"/>
      <c r="Y1009" s="29"/>
      <c r="Z1009" s="29"/>
      <c r="AA1009" s="29"/>
      <c r="AB1009" s="30"/>
      <c r="AC1009" s="28"/>
      <c r="AD1009" s="31"/>
      <c r="AE1009" s="31"/>
      <c r="AF1009" s="634"/>
      <c r="AG1009" s="2"/>
    </row>
    <row r="1010" spans="1:33" ht="18" customHeight="1">
      <c r="A1010" s="662"/>
      <c r="B1010" s="665"/>
      <c r="C1010" s="743"/>
      <c r="D1010" s="744"/>
      <c r="E1010" s="744"/>
      <c r="F1010" s="744"/>
      <c r="G1010" s="744"/>
      <c r="H1010" s="744"/>
      <c r="I1010" s="744"/>
      <c r="J1010" s="754"/>
      <c r="K1010" s="744"/>
      <c r="L1010" s="744"/>
      <c r="M1010" s="631"/>
      <c r="N1010" s="631"/>
      <c r="O1010" s="744"/>
      <c r="P1010" s="744"/>
      <c r="Q1010" s="802"/>
      <c r="R1010" s="25"/>
      <c r="S1010" s="818"/>
      <c r="T1010" s="26"/>
      <c r="U1010" s="26"/>
      <c r="V1010" s="26"/>
      <c r="W1010" s="27"/>
      <c r="X1010" s="28"/>
      <c r="Y1010" s="29"/>
      <c r="Z1010" s="29"/>
      <c r="AA1010" s="29"/>
      <c r="AB1010" s="30"/>
      <c r="AC1010" s="28"/>
      <c r="AD1010" s="31"/>
      <c r="AE1010" s="31"/>
      <c r="AF1010" s="634"/>
      <c r="AG1010" s="2"/>
    </row>
    <row r="1011" spans="1:33" ht="55.5" customHeight="1">
      <c r="A1011" s="662"/>
      <c r="B1011" s="665"/>
      <c r="C1011" s="745"/>
      <c r="D1011" s="746"/>
      <c r="E1011" s="746"/>
      <c r="F1011" s="746"/>
      <c r="G1011" s="746"/>
      <c r="H1011" s="746"/>
      <c r="I1011" s="746"/>
      <c r="J1011" s="756"/>
      <c r="K1011" s="746"/>
      <c r="L1011" s="746"/>
      <c r="M1011" s="632"/>
      <c r="N1011" s="632"/>
      <c r="O1011" s="746"/>
      <c r="P1011" s="746"/>
      <c r="Q1011" s="803"/>
      <c r="R1011" s="38"/>
      <c r="S1011" s="820"/>
      <c r="T1011" s="39"/>
      <c r="U1011" s="39"/>
      <c r="V1011" s="39"/>
      <c r="W1011" s="40"/>
      <c r="X1011" s="41"/>
      <c r="Y1011" s="42"/>
      <c r="Z1011" s="42"/>
      <c r="AA1011" s="42"/>
      <c r="AB1011" s="43"/>
      <c r="AC1011" s="41"/>
      <c r="AD1011" s="44"/>
      <c r="AE1011" s="44"/>
      <c r="AF1011" s="635"/>
      <c r="AG1011" s="2"/>
    </row>
    <row r="1012" spans="1:33" ht="32.25" customHeight="1">
      <c r="A1012" s="663"/>
      <c r="B1012" s="666"/>
      <c r="C1012" s="747" t="s">
        <v>46</v>
      </c>
      <c r="D1012" s="748" t="s">
        <v>47</v>
      </c>
      <c r="E1012" s="748" t="s">
        <v>48</v>
      </c>
      <c r="F1012" s="748" t="s">
        <v>1381</v>
      </c>
      <c r="G1012" s="749" t="s">
        <v>50</v>
      </c>
      <c r="H1012" s="748" t="s">
        <v>51</v>
      </c>
      <c r="I1012" s="748" t="s">
        <v>61</v>
      </c>
      <c r="J1012" s="777" t="s">
        <v>1382</v>
      </c>
      <c r="K1012" s="748" t="s">
        <v>1383</v>
      </c>
      <c r="L1012" s="748" t="s">
        <v>1384</v>
      </c>
      <c r="M1012" s="638">
        <v>1</v>
      </c>
      <c r="N1012" s="638">
        <v>0</v>
      </c>
      <c r="O1012" s="748" t="s">
        <v>1385</v>
      </c>
      <c r="P1012" s="748" t="s">
        <v>1386</v>
      </c>
      <c r="Q1012" s="804" t="s">
        <v>1359</v>
      </c>
      <c r="R1012" s="70" t="s">
        <v>140</v>
      </c>
      <c r="S1012" s="825" t="s">
        <v>141</v>
      </c>
      <c r="T1012" s="193"/>
      <c r="U1012" s="172" t="s">
        <v>71</v>
      </c>
      <c r="V1012" s="164" t="s">
        <v>72</v>
      </c>
      <c r="W1012" s="73"/>
      <c r="X1012" s="28"/>
      <c r="Y1012" s="29"/>
      <c r="Z1012" s="29"/>
      <c r="AA1012" s="29"/>
      <c r="AB1012" s="30">
        <f>+SUM(AA1013:AA1014)</f>
        <v>20.9664</v>
      </c>
      <c r="AC1012" s="28"/>
      <c r="AD1012" s="58"/>
      <c r="AE1012" s="58"/>
      <c r="AF1012" s="637"/>
      <c r="AG1012" s="2"/>
    </row>
    <row r="1013" spans="1:33" ht="32.25" customHeight="1">
      <c r="A1013" s="661" t="s">
        <v>1133</v>
      </c>
      <c r="B1013" s="664" t="s">
        <v>1353</v>
      </c>
      <c r="C1013" s="743"/>
      <c r="D1013" s="744"/>
      <c r="E1013" s="744"/>
      <c r="F1013" s="744"/>
      <c r="G1013" s="744"/>
      <c r="H1013" s="744"/>
      <c r="I1013" s="744"/>
      <c r="J1013" s="754"/>
      <c r="K1013" s="744"/>
      <c r="L1013" s="744"/>
      <c r="M1013" s="631"/>
      <c r="N1013" s="631"/>
      <c r="O1013" s="744"/>
      <c r="P1013" s="744"/>
      <c r="Q1013" s="802"/>
      <c r="R1013" s="25"/>
      <c r="S1013" s="818" t="s">
        <v>1387</v>
      </c>
      <c r="T1013" s="26"/>
      <c r="U1013" s="33"/>
      <c r="V1013" s="33"/>
      <c r="W1013" s="27">
        <v>4</v>
      </c>
      <c r="X1013" s="28" t="s">
        <v>74</v>
      </c>
      <c r="Y1013" s="29">
        <v>2.6</v>
      </c>
      <c r="Z1013" s="29">
        <f t="shared" ref="Z1013:Z1014" si="76">+W1013*Y1013</f>
        <v>10.4</v>
      </c>
      <c r="AA1013" s="29">
        <f t="shared" ref="AA1013:AA1014" si="77">+Z1013*1.12</f>
        <v>11.648000000000001</v>
      </c>
      <c r="AB1013" s="30"/>
      <c r="AC1013" s="28" t="s">
        <v>75</v>
      </c>
      <c r="AD1013" s="31"/>
      <c r="AE1013" s="31"/>
      <c r="AF1013" s="634"/>
      <c r="AG1013" s="2"/>
    </row>
    <row r="1014" spans="1:33" ht="32.25" customHeight="1">
      <c r="A1014" s="662"/>
      <c r="B1014" s="665"/>
      <c r="C1014" s="743"/>
      <c r="D1014" s="744"/>
      <c r="E1014" s="744"/>
      <c r="F1014" s="744"/>
      <c r="G1014" s="744"/>
      <c r="H1014" s="744"/>
      <c r="I1014" s="744"/>
      <c r="J1014" s="754"/>
      <c r="K1014" s="744"/>
      <c r="L1014" s="744"/>
      <c r="M1014" s="631"/>
      <c r="N1014" s="631"/>
      <c r="O1014" s="744"/>
      <c r="P1014" s="744"/>
      <c r="Q1014" s="802"/>
      <c r="R1014" s="25"/>
      <c r="S1014" s="818" t="s">
        <v>1388</v>
      </c>
      <c r="T1014" s="26"/>
      <c r="U1014" s="26"/>
      <c r="V1014" s="26"/>
      <c r="W1014" s="27">
        <v>4</v>
      </c>
      <c r="X1014" s="28" t="s">
        <v>246</v>
      </c>
      <c r="Y1014" s="29">
        <v>2.08</v>
      </c>
      <c r="Z1014" s="29">
        <f t="shared" si="76"/>
        <v>8.32</v>
      </c>
      <c r="AA1014" s="29">
        <f t="shared" si="77"/>
        <v>9.3184000000000005</v>
      </c>
      <c r="AB1014" s="30"/>
      <c r="AC1014" s="28" t="s">
        <v>75</v>
      </c>
      <c r="AD1014" s="31"/>
      <c r="AE1014" s="31"/>
      <c r="AF1014" s="634"/>
      <c r="AG1014" s="2"/>
    </row>
    <row r="1015" spans="1:33" ht="32.25" customHeight="1">
      <c r="A1015" s="662"/>
      <c r="B1015" s="665"/>
      <c r="C1015" s="743"/>
      <c r="D1015" s="744"/>
      <c r="E1015" s="744"/>
      <c r="F1015" s="744"/>
      <c r="G1015" s="744"/>
      <c r="H1015" s="744"/>
      <c r="I1015" s="744"/>
      <c r="J1015" s="754"/>
      <c r="K1015" s="744"/>
      <c r="L1015" s="744"/>
      <c r="M1015" s="631"/>
      <c r="N1015" s="631"/>
      <c r="O1015" s="744"/>
      <c r="P1015" s="744"/>
      <c r="Q1015" s="802"/>
      <c r="R1015" s="32"/>
      <c r="S1015" s="819"/>
      <c r="T1015" s="33"/>
      <c r="U1015" s="33"/>
      <c r="V1015" s="33"/>
      <c r="W1015" s="34"/>
      <c r="X1015" s="35"/>
      <c r="Y1015" s="36"/>
      <c r="Z1015" s="36"/>
      <c r="AA1015" s="36"/>
      <c r="AB1015" s="50"/>
      <c r="AC1015" s="35"/>
      <c r="AD1015" s="31"/>
      <c r="AE1015" s="31"/>
      <c r="AF1015" s="634"/>
      <c r="AG1015" s="2"/>
    </row>
    <row r="1016" spans="1:33" ht="32.25" customHeight="1">
      <c r="A1016" s="662"/>
      <c r="B1016" s="665"/>
      <c r="C1016" s="745"/>
      <c r="D1016" s="746"/>
      <c r="E1016" s="746"/>
      <c r="F1016" s="746"/>
      <c r="G1016" s="746"/>
      <c r="H1016" s="746"/>
      <c r="I1016" s="746"/>
      <c r="J1016" s="756"/>
      <c r="K1016" s="746"/>
      <c r="L1016" s="746"/>
      <c r="M1016" s="632"/>
      <c r="N1016" s="632"/>
      <c r="O1016" s="746"/>
      <c r="P1016" s="746"/>
      <c r="Q1016" s="803"/>
      <c r="R1016" s="38"/>
      <c r="S1016" s="820"/>
      <c r="T1016" s="39"/>
      <c r="U1016" s="39"/>
      <c r="V1016" s="39"/>
      <c r="W1016" s="40"/>
      <c r="X1016" s="41"/>
      <c r="Y1016" s="42"/>
      <c r="Z1016" s="42"/>
      <c r="AA1016" s="42"/>
      <c r="AB1016" s="43"/>
      <c r="AC1016" s="41"/>
      <c r="AD1016" s="44"/>
      <c r="AE1016" s="44"/>
      <c r="AF1016" s="635"/>
      <c r="AG1016" s="2"/>
    </row>
    <row r="1017" spans="1:33" ht="63" customHeight="1">
      <c r="A1017" s="662"/>
      <c r="B1017" s="665"/>
      <c r="C1017" s="747" t="s">
        <v>46</v>
      </c>
      <c r="D1017" s="748" t="s">
        <v>47</v>
      </c>
      <c r="E1017" s="748" t="s">
        <v>48</v>
      </c>
      <c r="F1017" s="748" t="s">
        <v>1381</v>
      </c>
      <c r="G1017" s="749" t="s">
        <v>50</v>
      </c>
      <c r="H1017" s="748" t="s">
        <v>51</v>
      </c>
      <c r="I1017" s="748" t="s">
        <v>61</v>
      </c>
      <c r="J1017" s="774" t="s">
        <v>1389</v>
      </c>
      <c r="K1017" s="748" t="s">
        <v>1390</v>
      </c>
      <c r="L1017" s="748" t="s">
        <v>1391</v>
      </c>
      <c r="M1017" s="638">
        <v>3</v>
      </c>
      <c r="N1017" s="638">
        <v>3</v>
      </c>
      <c r="O1017" s="748" t="s">
        <v>1392</v>
      </c>
      <c r="P1017" s="748" t="s">
        <v>1393</v>
      </c>
      <c r="Q1017" s="804" t="s">
        <v>1394</v>
      </c>
      <c r="R1017" s="59" t="s">
        <v>68</v>
      </c>
      <c r="S1017" s="822" t="s">
        <v>69</v>
      </c>
      <c r="T1017" s="46"/>
      <c r="U1017" s="67" t="s">
        <v>71</v>
      </c>
      <c r="V1017" s="68" t="s">
        <v>72</v>
      </c>
      <c r="W1017" s="34"/>
      <c r="X1017" s="35"/>
      <c r="Y1017" s="36"/>
      <c r="Z1017" s="36"/>
      <c r="AA1017" s="36"/>
      <c r="AB1017" s="50">
        <f>+SUM(AA1018:AA1020)</f>
        <v>168.00000000000003</v>
      </c>
      <c r="AC1017" s="35"/>
      <c r="AD1017" s="60"/>
      <c r="AE1017" s="60"/>
      <c r="AF1017" s="636"/>
      <c r="AG1017" s="2"/>
    </row>
    <row r="1018" spans="1:33" ht="63" customHeight="1">
      <c r="A1018" s="662"/>
      <c r="B1018" s="665"/>
      <c r="C1018" s="743"/>
      <c r="D1018" s="744"/>
      <c r="E1018" s="744"/>
      <c r="F1018" s="744"/>
      <c r="G1018" s="744"/>
      <c r="H1018" s="744"/>
      <c r="I1018" s="744"/>
      <c r="J1018" s="754"/>
      <c r="K1018" s="744"/>
      <c r="L1018" s="744"/>
      <c r="M1018" s="631"/>
      <c r="N1018" s="631"/>
      <c r="O1018" s="744"/>
      <c r="P1018" s="744"/>
      <c r="Q1018" s="802"/>
      <c r="R1018" s="25"/>
      <c r="S1018" s="818" t="s">
        <v>1395</v>
      </c>
      <c r="T1018" s="26"/>
      <c r="U1018" s="26"/>
      <c r="V1018" s="26"/>
      <c r="W1018" s="27">
        <v>1</v>
      </c>
      <c r="X1018" s="28" t="s">
        <v>74</v>
      </c>
      <c r="Y1018" s="29">
        <v>50</v>
      </c>
      <c r="Z1018" s="29">
        <f t="shared" ref="Z1018:Z1020" si="78">+W1018*Y1018</f>
        <v>50</v>
      </c>
      <c r="AA1018" s="29">
        <f t="shared" ref="AA1018:AA1020" si="79">+Z1018*1.12</f>
        <v>56.000000000000007</v>
      </c>
      <c r="AB1018" s="30"/>
      <c r="AC1018" s="28" t="s">
        <v>75</v>
      </c>
      <c r="AD1018" s="31"/>
      <c r="AE1018" s="31"/>
      <c r="AF1018" s="634"/>
      <c r="AG1018" s="2"/>
    </row>
    <row r="1019" spans="1:33" ht="63" customHeight="1">
      <c r="A1019" s="662"/>
      <c r="B1019" s="665"/>
      <c r="C1019" s="743"/>
      <c r="D1019" s="744"/>
      <c r="E1019" s="744"/>
      <c r="F1019" s="744"/>
      <c r="G1019" s="744"/>
      <c r="H1019" s="744"/>
      <c r="I1019" s="744"/>
      <c r="J1019" s="754"/>
      <c r="K1019" s="744"/>
      <c r="L1019" s="744"/>
      <c r="M1019" s="631"/>
      <c r="N1019" s="631"/>
      <c r="O1019" s="744"/>
      <c r="P1019" s="744"/>
      <c r="Q1019" s="802"/>
      <c r="R1019" s="32"/>
      <c r="S1019" s="819" t="s">
        <v>1396</v>
      </c>
      <c r="T1019" s="33"/>
      <c r="U1019" s="33"/>
      <c r="V1019" s="33"/>
      <c r="W1019" s="34">
        <v>1</v>
      </c>
      <c r="X1019" s="35" t="s">
        <v>74</v>
      </c>
      <c r="Y1019" s="36">
        <v>50</v>
      </c>
      <c r="Z1019" s="29">
        <f t="shared" si="78"/>
        <v>50</v>
      </c>
      <c r="AA1019" s="29">
        <f t="shared" si="79"/>
        <v>56.000000000000007</v>
      </c>
      <c r="AB1019" s="30"/>
      <c r="AC1019" s="28" t="s">
        <v>75</v>
      </c>
      <c r="AD1019" s="31"/>
      <c r="AE1019" s="31"/>
      <c r="AF1019" s="634"/>
      <c r="AG1019" s="2"/>
    </row>
    <row r="1020" spans="1:33" ht="63" customHeight="1">
      <c r="A1020" s="662"/>
      <c r="B1020" s="665"/>
      <c r="C1020" s="745"/>
      <c r="D1020" s="746"/>
      <c r="E1020" s="746"/>
      <c r="F1020" s="746"/>
      <c r="G1020" s="746"/>
      <c r="H1020" s="746"/>
      <c r="I1020" s="746"/>
      <c r="J1020" s="756"/>
      <c r="K1020" s="746"/>
      <c r="L1020" s="746"/>
      <c r="M1020" s="632"/>
      <c r="N1020" s="632"/>
      <c r="O1020" s="746"/>
      <c r="P1020" s="746"/>
      <c r="Q1020" s="803"/>
      <c r="R1020" s="206"/>
      <c r="S1020" s="847" t="s">
        <v>1397</v>
      </c>
      <c r="T1020" s="198"/>
      <c r="U1020" s="45"/>
      <c r="V1020" s="45"/>
      <c r="W1020" s="34">
        <v>1</v>
      </c>
      <c r="X1020" s="35" t="s">
        <v>74</v>
      </c>
      <c r="Y1020" s="36">
        <v>50</v>
      </c>
      <c r="Z1020" s="29">
        <f t="shared" si="78"/>
        <v>50</v>
      </c>
      <c r="AA1020" s="29">
        <f t="shared" si="79"/>
        <v>56.000000000000007</v>
      </c>
      <c r="AB1020" s="30"/>
      <c r="AC1020" s="28" t="s">
        <v>75</v>
      </c>
      <c r="AD1020" s="31"/>
      <c r="AE1020" s="31"/>
      <c r="AF1020" s="634"/>
      <c r="AG1020" s="2"/>
    </row>
    <row r="1021" spans="1:33" ht="26.25" customHeight="1">
      <c r="A1021" s="662"/>
      <c r="B1021" s="665"/>
      <c r="C1021" s="773" t="s">
        <v>46</v>
      </c>
      <c r="D1021" s="750" t="s">
        <v>47</v>
      </c>
      <c r="E1021" s="750" t="s">
        <v>48</v>
      </c>
      <c r="F1021" s="750" t="s">
        <v>450</v>
      </c>
      <c r="G1021" s="768" t="s">
        <v>50</v>
      </c>
      <c r="H1021" s="750" t="s">
        <v>51</v>
      </c>
      <c r="I1021" s="750" t="s">
        <v>61</v>
      </c>
      <c r="J1021" s="752" t="s">
        <v>1398</v>
      </c>
      <c r="K1021" s="750" t="s">
        <v>1399</v>
      </c>
      <c r="L1021" s="750" t="s">
        <v>1400</v>
      </c>
      <c r="M1021" s="698">
        <v>26</v>
      </c>
      <c r="N1021" s="698">
        <v>15</v>
      </c>
      <c r="O1021" s="750" t="s">
        <v>1401</v>
      </c>
      <c r="P1021" s="750" t="s">
        <v>1402</v>
      </c>
      <c r="Q1021" s="805" t="s">
        <v>1359</v>
      </c>
      <c r="R1021" s="37" t="s">
        <v>116</v>
      </c>
      <c r="S1021" s="821" t="s">
        <v>117</v>
      </c>
      <c r="T1021" s="46"/>
      <c r="U1021" s="67" t="s">
        <v>71</v>
      </c>
      <c r="V1021" s="68" t="s">
        <v>72</v>
      </c>
      <c r="W1021" s="54"/>
      <c r="X1021" s="55"/>
      <c r="Y1021" s="56"/>
      <c r="Z1021" s="56"/>
      <c r="AA1021" s="56"/>
      <c r="AB1021" s="57">
        <f>+SUM(AA1022:AA1030)</f>
        <v>66.115200000000002</v>
      </c>
      <c r="AC1021" s="55"/>
      <c r="AD1021" s="55"/>
      <c r="AE1021" s="55"/>
      <c r="AF1021" s="637"/>
      <c r="AG1021" s="2"/>
    </row>
    <row r="1022" spans="1:33" ht="18" customHeight="1">
      <c r="A1022" s="662"/>
      <c r="B1022" s="665"/>
      <c r="C1022" s="743"/>
      <c r="D1022" s="744"/>
      <c r="E1022" s="744"/>
      <c r="F1022" s="744"/>
      <c r="G1022" s="744"/>
      <c r="H1022" s="744"/>
      <c r="I1022" s="744"/>
      <c r="J1022" s="754"/>
      <c r="K1022" s="744"/>
      <c r="L1022" s="744"/>
      <c r="M1022" s="631"/>
      <c r="N1022" s="631"/>
      <c r="O1022" s="744"/>
      <c r="P1022" s="744"/>
      <c r="Q1022" s="802"/>
      <c r="R1022" s="25"/>
      <c r="S1022" s="818" t="s">
        <v>1403</v>
      </c>
      <c r="T1022" s="26"/>
      <c r="U1022" s="26"/>
      <c r="V1022" s="26"/>
      <c r="W1022" s="27">
        <v>12</v>
      </c>
      <c r="X1022" s="28" t="s">
        <v>575</v>
      </c>
      <c r="Y1022" s="29">
        <v>2.83</v>
      </c>
      <c r="Z1022" s="29">
        <f t="shared" ref="Z1022:Z1030" si="80">+W1022*Y1022</f>
        <v>33.96</v>
      </c>
      <c r="AA1022" s="29">
        <f>+Z1022</f>
        <v>33.96</v>
      </c>
      <c r="AB1022" s="30"/>
      <c r="AC1022" s="28" t="s">
        <v>75</v>
      </c>
      <c r="AD1022" s="28"/>
      <c r="AE1022" s="28"/>
      <c r="AF1022" s="634"/>
      <c r="AG1022" s="2"/>
    </row>
    <row r="1023" spans="1:33" ht="18" customHeight="1">
      <c r="A1023" s="662"/>
      <c r="B1023" s="665"/>
      <c r="C1023" s="743"/>
      <c r="D1023" s="744"/>
      <c r="E1023" s="744"/>
      <c r="F1023" s="744"/>
      <c r="G1023" s="744"/>
      <c r="H1023" s="744"/>
      <c r="I1023" s="744"/>
      <c r="J1023" s="754"/>
      <c r="K1023" s="744"/>
      <c r="L1023" s="744"/>
      <c r="M1023" s="631"/>
      <c r="N1023" s="631"/>
      <c r="O1023" s="744"/>
      <c r="P1023" s="744"/>
      <c r="Q1023" s="802"/>
      <c r="R1023" s="25"/>
      <c r="S1023" s="818" t="s">
        <v>236</v>
      </c>
      <c r="T1023" s="26"/>
      <c r="U1023" s="26"/>
      <c r="V1023" s="26"/>
      <c r="W1023" s="27">
        <v>8</v>
      </c>
      <c r="X1023" s="28" t="s">
        <v>74</v>
      </c>
      <c r="Y1023" s="29">
        <v>0.47</v>
      </c>
      <c r="Z1023" s="29">
        <f t="shared" si="80"/>
        <v>3.76</v>
      </c>
      <c r="AA1023" s="29">
        <f t="shared" ref="AA1023:AA1030" si="81">+Z1023*1.12</f>
        <v>4.2111999999999998</v>
      </c>
      <c r="AB1023" s="30"/>
      <c r="AC1023" s="28" t="s">
        <v>75</v>
      </c>
      <c r="AD1023" s="28"/>
      <c r="AE1023" s="31"/>
      <c r="AF1023" s="634"/>
      <c r="AG1023" s="2"/>
    </row>
    <row r="1024" spans="1:33" ht="18" customHeight="1">
      <c r="A1024" s="662"/>
      <c r="B1024" s="665"/>
      <c r="C1024" s="743"/>
      <c r="D1024" s="744"/>
      <c r="E1024" s="744"/>
      <c r="F1024" s="744"/>
      <c r="G1024" s="744"/>
      <c r="H1024" s="744"/>
      <c r="I1024" s="744"/>
      <c r="J1024" s="754"/>
      <c r="K1024" s="744"/>
      <c r="L1024" s="744"/>
      <c r="M1024" s="631"/>
      <c r="N1024" s="631"/>
      <c r="O1024" s="744"/>
      <c r="P1024" s="744"/>
      <c r="Q1024" s="802"/>
      <c r="R1024" s="25"/>
      <c r="S1024" s="818" t="s">
        <v>1335</v>
      </c>
      <c r="T1024" s="26"/>
      <c r="U1024" s="26"/>
      <c r="V1024" s="26"/>
      <c r="W1024" s="27">
        <v>3</v>
      </c>
      <c r="X1024" s="28" t="s">
        <v>74</v>
      </c>
      <c r="Y1024" s="29">
        <v>0.83</v>
      </c>
      <c r="Z1024" s="29">
        <f t="shared" si="80"/>
        <v>2.4899999999999998</v>
      </c>
      <c r="AA1024" s="29">
        <f t="shared" si="81"/>
        <v>2.7888000000000002</v>
      </c>
      <c r="AB1024" s="30"/>
      <c r="AC1024" s="28" t="s">
        <v>75</v>
      </c>
      <c r="AD1024" s="28"/>
      <c r="AE1024" s="31"/>
      <c r="AF1024" s="634"/>
      <c r="AG1024" s="2"/>
    </row>
    <row r="1025" spans="1:33" ht="18" customHeight="1">
      <c r="A1025" s="662"/>
      <c r="B1025" s="665"/>
      <c r="C1025" s="743"/>
      <c r="D1025" s="744"/>
      <c r="E1025" s="744"/>
      <c r="F1025" s="744"/>
      <c r="G1025" s="744"/>
      <c r="H1025" s="744"/>
      <c r="I1025" s="744"/>
      <c r="J1025" s="754"/>
      <c r="K1025" s="744"/>
      <c r="L1025" s="744"/>
      <c r="M1025" s="631"/>
      <c r="N1025" s="631"/>
      <c r="O1025" s="744"/>
      <c r="P1025" s="744"/>
      <c r="Q1025" s="802"/>
      <c r="R1025" s="69"/>
      <c r="S1025" s="824" t="s">
        <v>1404</v>
      </c>
      <c r="T1025" s="61"/>
      <c r="U1025" s="61"/>
      <c r="V1025" s="61"/>
      <c r="W1025" s="62">
        <v>2</v>
      </c>
      <c r="X1025" s="63" t="s">
        <v>74</v>
      </c>
      <c r="Y1025" s="64">
        <v>0.31</v>
      </c>
      <c r="Z1025" s="29">
        <f t="shared" si="80"/>
        <v>0.62</v>
      </c>
      <c r="AA1025" s="29">
        <f t="shared" si="81"/>
        <v>0.69440000000000002</v>
      </c>
      <c r="AB1025" s="65"/>
      <c r="AC1025" s="63" t="s">
        <v>75</v>
      </c>
      <c r="AD1025" s="63"/>
      <c r="AE1025" s="66"/>
      <c r="AF1025" s="634"/>
      <c r="AG1025" s="2"/>
    </row>
    <row r="1026" spans="1:33" ht="18" customHeight="1">
      <c r="A1026" s="662"/>
      <c r="B1026" s="665"/>
      <c r="C1026" s="743"/>
      <c r="D1026" s="744"/>
      <c r="E1026" s="744"/>
      <c r="F1026" s="744"/>
      <c r="G1026" s="744"/>
      <c r="H1026" s="744"/>
      <c r="I1026" s="744"/>
      <c r="J1026" s="754"/>
      <c r="K1026" s="744"/>
      <c r="L1026" s="744"/>
      <c r="M1026" s="631"/>
      <c r="N1026" s="631"/>
      <c r="O1026" s="744"/>
      <c r="P1026" s="744"/>
      <c r="Q1026" s="802"/>
      <c r="R1026" s="69"/>
      <c r="S1026" s="824" t="s">
        <v>245</v>
      </c>
      <c r="T1026" s="61"/>
      <c r="U1026" s="61"/>
      <c r="V1026" s="61"/>
      <c r="W1026" s="62">
        <v>1</v>
      </c>
      <c r="X1026" s="63" t="s">
        <v>74</v>
      </c>
      <c r="Y1026" s="64">
        <v>4.5999999999999996</v>
      </c>
      <c r="Z1026" s="29">
        <f t="shared" si="80"/>
        <v>4.5999999999999996</v>
      </c>
      <c r="AA1026" s="29">
        <f t="shared" si="81"/>
        <v>5.1520000000000001</v>
      </c>
      <c r="AB1026" s="65"/>
      <c r="AC1026" s="63" t="s">
        <v>75</v>
      </c>
      <c r="AD1026" s="63"/>
      <c r="AE1026" s="66"/>
      <c r="AF1026" s="634"/>
      <c r="AG1026" s="2"/>
    </row>
    <row r="1027" spans="1:33" ht="18" customHeight="1">
      <c r="A1027" s="662"/>
      <c r="B1027" s="665"/>
      <c r="C1027" s="743"/>
      <c r="D1027" s="744"/>
      <c r="E1027" s="744"/>
      <c r="F1027" s="744"/>
      <c r="G1027" s="744"/>
      <c r="H1027" s="744"/>
      <c r="I1027" s="744"/>
      <c r="J1027" s="754"/>
      <c r="K1027" s="744"/>
      <c r="L1027" s="744"/>
      <c r="M1027" s="631"/>
      <c r="N1027" s="631"/>
      <c r="O1027" s="744"/>
      <c r="P1027" s="744"/>
      <c r="Q1027" s="802"/>
      <c r="R1027" s="69"/>
      <c r="S1027" s="824" t="s">
        <v>1405</v>
      </c>
      <c r="T1027" s="61"/>
      <c r="U1027" s="61"/>
      <c r="V1027" s="61"/>
      <c r="W1027" s="62">
        <v>2</v>
      </c>
      <c r="X1027" s="63" t="s">
        <v>74</v>
      </c>
      <c r="Y1027" s="64">
        <v>0.6</v>
      </c>
      <c r="Z1027" s="29">
        <f t="shared" si="80"/>
        <v>1.2</v>
      </c>
      <c r="AA1027" s="29">
        <f t="shared" si="81"/>
        <v>1.3440000000000001</v>
      </c>
      <c r="AB1027" s="65"/>
      <c r="AC1027" s="63" t="s">
        <v>75</v>
      </c>
      <c r="AD1027" s="63"/>
      <c r="AE1027" s="66"/>
      <c r="AF1027" s="634"/>
      <c r="AG1027" s="2"/>
    </row>
    <row r="1028" spans="1:33" ht="18" customHeight="1">
      <c r="A1028" s="662"/>
      <c r="B1028" s="665"/>
      <c r="C1028" s="743"/>
      <c r="D1028" s="744"/>
      <c r="E1028" s="744"/>
      <c r="F1028" s="744"/>
      <c r="G1028" s="744"/>
      <c r="H1028" s="744"/>
      <c r="I1028" s="744"/>
      <c r="J1028" s="754"/>
      <c r="K1028" s="744"/>
      <c r="L1028" s="744"/>
      <c r="M1028" s="631"/>
      <c r="N1028" s="631"/>
      <c r="O1028" s="744"/>
      <c r="P1028" s="744"/>
      <c r="Q1028" s="802"/>
      <c r="R1028" s="69"/>
      <c r="S1028" s="824" t="s">
        <v>1406</v>
      </c>
      <c r="T1028" s="61"/>
      <c r="U1028" s="61"/>
      <c r="V1028" s="61"/>
      <c r="W1028" s="62">
        <v>2</v>
      </c>
      <c r="X1028" s="63" t="s">
        <v>74</v>
      </c>
      <c r="Y1028" s="64">
        <v>5.41</v>
      </c>
      <c r="Z1028" s="29">
        <f t="shared" si="80"/>
        <v>10.82</v>
      </c>
      <c r="AA1028" s="29">
        <f t="shared" si="81"/>
        <v>12.118400000000001</v>
      </c>
      <c r="AB1028" s="65"/>
      <c r="AC1028" s="63" t="s">
        <v>75</v>
      </c>
      <c r="AD1028" s="63"/>
      <c r="AE1028" s="66"/>
      <c r="AF1028" s="634"/>
      <c r="AG1028" s="2"/>
    </row>
    <row r="1029" spans="1:33" ht="18" customHeight="1">
      <c r="A1029" s="662"/>
      <c r="B1029" s="665"/>
      <c r="C1029" s="743"/>
      <c r="D1029" s="744"/>
      <c r="E1029" s="744"/>
      <c r="F1029" s="744"/>
      <c r="G1029" s="744"/>
      <c r="H1029" s="744"/>
      <c r="I1029" s="744"/>
      <c r="J1029" s="754"/>
      <c r="K1029" s="744"/>
      <c r="L1029" s="744"/>
      <c r="M1029" s="631"/>
      <c r="N1029" s="631"/>
      <c r="O1029" s="744"/>
      <c r="P1029" s="744"/>
      <c r="Q1029" s="802"/>
      <c r="R1029" s="69"/>
      <c r="S1029" s="824" t="s">
        <v>1407</v>
      </c>
      <c r="T1029" s="61"/>
      <c r="U1029" s="61"/>
      <c r="V1029" s="61"/>
      <c r="W1029" s="62">
        <v>2</v>
      </c>
      <c r="X1029" s="63" t="s">
        <v>119</v>
      </c>
      <c r="Y1029" s="64">
        <v>0.61</v>
      </c>
      <c r="Z1029" s="29">
        <f t="shared" si="80"/>
        <v>1.22</v>
      </c>
      <c r="AA1029" s="29">
        <f t="shared" si="81"/>
        <v>1.3664000000000001</v>
      </c>
      <c r="AB1029" s="65"/>
      <c r="AC1029" s="63" t="s">
        <v>75</v>
      </c>
      <c r="AD1029" s="63"/>
      <c r="AE1029" s="66"/>
      <c r="AF1029" s="634"/>
      <c r="AG1029" s="2"/>
    </row>
    <row r="1030" spans="1:33" ht="18" customHeight="1">
      <c r="A1030" s="662"/>
      <c r="B1030" s="665"/>
      <c r="C1030" s="743"/>
      <c r="D1030" s="744"/>
      <c r="E1030" s="744"/>
      <c r="F1030" s="744"/>
      <c r="G1030" s="744"/>
      <c r="H1030" s="744"/>
      <c r="I1030" s="744"/>
      <c r="J1030" s="754"/>
      <c r="K1030" s="744"/>
      <c r="L1030" s="744"/>
      <c r="M1030" s="631"/>
      <c r="N1030" s="631"/>
      <c r="O1030" s="744"/>
      <c r="P1030" s="744"/>
      <c r="Q1030" s="802"/>
      <c r="R1030" s="69"/>
      <c r="S1030" s="824" t="s">
        <v>244</v>
      </c>
      <c r="T1030" s="61"/>
      <c r="U1030" s="61"/>
      <c r="V1030" s="61"/>
      <c r="W1030" s="62">
        <v>1</v>
      </c>
      <c r="X1030" s="63" t="s">
        <v>74</v>
      </c>
      <c r="Y1030" s="64">
        <v>4</v>
      </c>
      <c r="Z1030" s="29">
        <f t="shared" si="80"/>
        <v>4</v>
      </c>
      <c r="AA1030" s="29">
        <f t="shared" si="81"/>
        <v>4.4800000000000004</v>
      </c>
      <c r="AB1030" s="65"/>
      <c r="AC1030" s="63" t="s">
        <v>75</v>
      </c>
      <c r="AD1030" s="63"/>
      <c r="AE1030" s="66"/>
      <c r="AF1030" s="634"/>
      <c r="AG1030" s="2"/>
    </row>
    <row r="1031" spans="1:33" ht="34.5" customHeight="1">
      <c r="A1031" s="663"/>
      <c r="B1031" s="666"/>
      <c r="C1031" s="743"/>
      <c r="D1031" s="744"/>
      <c r="E1031" s="744"/>
      <c r="F1031" s="744"/>
      <c r="G1031" s="744"/>
      <c r="H1031" s="744"/>
      <c r="I1031" s="744"/>
      <c r="J1031" s="754"/>
      <c r="K1031" s="744"/>
      <c r="L1031" s="744"/>
      <c r="M1031" s="631"/>
      <c r="N1031" s="631"/>
      <c r="O1031" s="744"/>
      <c r="P1031" s="744"/>
      <c r="Q1031" s="802"/>
      <c r="R1031" s="74" t="s">
        <v>68</v>
      </c>
      <c r="S1031" s="826" t="s">
        <v>69</v>
      </c>
      <c r="T1031" s="305"/>
      <c r="U1031" s="172" t="s">
        <v>71</v>
      </c>
      <c r="V1031" s="164" t="s">
        <v>72</v>
      </c>
      <c r="W1031" s="299"/>
      <c r="X1031" s="63"/>
      <c r="Y1031" s="64"/>
      <c r="Z1031" s="29"/>
      <c r="AA1031" s="29"/>
      <c r="AB1031" s="65">
        <f>+SUM(AA1032:AA1033)</f>
        <v>168.00000000000003</v>
      </c>
      <c r="AC1031" s="63"/>
      <c r="AD1031" s="63"/>
      <c r="AE1031" s="66"/>
      <c r="AF1031" s="634"/>
      <c r="AG1031" s="2"/>
    </row>
    <row r="1032" spans="1:33" ht="34.5" customHeight="1">
      <c r="A1032" s="661" t="s">
        <v>1133</v>
      </c>
      <c r="B1032" s="664" t="s">
        <v>1353</v>
      </c>
      <c r="C1032" s="743"/>
      <c r="D1032" s="744"/>
      <c r="E1032" s="744"/>
      <c r="F1032" s="744"/>
      <c r="G1032" s="744"/>
      <c r="H1032" s="744"/>
      <c r="I1032" s="744"/>
      <c r="J1032" s="754"/>
      <c r="K1032" s="744"/>
      <c r="L1032" s="744"/>
      <c r="M1032" s="631"/>
      <c r="N1032" s="631"/>
      <c r="O1032" s="744"/>
      <c r="P1032" s="744"/>
      <c r="Q1032" s="802"/>
      <c r="R1032" s="69"/>
      <c r="S1032" s="824" t="s">
        <v>1408</v>
      </c>
      <c r="T1032" s="61"/>
      <c r="U1032" s="45"/>
      <c r="V1032" s="45"/>
      <c r="W1032" s="62">
        <v>2</v>
      </c>
      <c r="X1032" s="63" t="s">
        <v>74</v>
      </c>
      <c r="Y1032" s="64">
        <v>50</v>
      </c>
      <c r="Z1032" s="29">
        <f t="shared" ref="Z1032:Z1033" si="82">+W1032*Y1032</f>
        <v>100</v>
      </c>
      <c r="AA1032" s="29">
        <f t="shared" ref="AA1032:AA1033" si="83">+Z1032*1.12</f>
        <v>112.00000000000001</v>
      </c>
      <c r="AB1032" s="65"/>
      <c r="AC1032" s="63" t="s">
        <v>75</v>
      </c>
      <c r="AD1032" s="63"/>
      <c r="AE1032" s="66"/>
      <c r="AF1032" s="634"/>
      <c r="AG1032" s="2"/>
    </row>
    <row r="1033" spans="1:33" ht="34.5" customHeight="1">
      <c r="A1033" s="662"/>
      <c r="B1033" s="665"/>
      <c r="C1033" s="743"/>
      <c r="D1033" s="744"/>
      <c r="E1033" s="744"/>
      <c r="F1033" s="744"/>
      <c r="G1033" s="744"/>
      <c r="H1033" s="744"/>
      <c r="I1033" s="744"/>
      <c r="J1033" s="754"/>
      <c r="K1033" s="744"/>
      <c r="L1033" s="744"/>
      <c r="M1033" s="631"/>
      <c r="N1033" s="631"/>
      <c r="O1033" s="744"/>
      <c r="P1033" s="744"/>
      <c r="Q1033" s="802"/>
      <c r="R1033" s="69"/>
      <c r="S1033" s="820" t="s">
        <v>1409</v>
      </c>
      <c r="T1033" s="39"/>
      <c r="U1033" s="39"/>
      <c r="V1033" s="39"/>
      <c r="W1033" s="40">
        <v>1</v>
      </c>
      <c r="X1033" s="41" t="s">
        <v>74</v>
      </c>
      <c r="Y1033" s="42">
        <v>50</v>
      </c>
      <c r="Z1033" s="42">
        <f t="shared" si="82"/>
        <v>50</v>
      </c>
      <c r="AA1033" s="42">
        <f t="shared" si="83"/>
        <v>56.000000000000007</v>
      </c>
      <c r="AB1033" s="43"/>
      <c r="AC1033" s="41" t="s">
        <v>75</v>
      </c>
      <c r="AD1033" s="41"/>
      <c r="AE1033" s="44"/>
      <c r="AF1033" s="635"/>
      <c r="AG1033" s="2"/>
    </row>
    <row r="1034" spans="1:33" ht="18" customHeight="1">
      <c r="A1034" s="662"/>
      <c r="B1034" s="665"/>
      <c r="C1034" s="747" t="s">
        <v>46</v>
      </c>
      <c r="D1034" s="748" t="s">
        <v>47</v>
      </c>
      <c r="E1034" s="748" t="s">
        <v>48</v>
      </c>
      <c r="F1034" s="748" t="s">
        <v>471</v>
      </c>
      <c r="G1034" s="749" t="s">
        <v>50</v>
      </c>
      <c r="H1034" s="748" t="s">
        <v>51</v>
      </c>
      <c r="I1034" s="748" t="s">
        <v>61</v>
      </c>
      <c r="J1034" s="766" t="s">
        <v>1410</v>
      </c>
      <c r="K1034" s="748" t="s">
        <v>1411</v>
      </c>
      <c r="L1034" s="748" t="s">
        <v>1412</v>
      </c>
      <c r="M1034" s="638">
        <v>144</v>
      </c>
      <c r="N1034" s="638">
        <v>120</v>
      </c>
      <c r="O1034" s="748" t="s">
        <v>1413</v>
      </c>
      <c r="P1034" s="748" t="s">
        <v>1414</v>
      </c>
      <c r="Q1034" s="804" t="s">
        <v>1394</v>
      </c>
      <c r="R1034" s="59"/>
      <c r="S1034" s="823"/>
      <c r="T1034" s="49"/>
      <c r="U1034" s="49"/>
      <c r="V1034" s="49"/>
      <c r="W1034" s="34"/>
      <c r="X1034" s="35"/>
      <c r="Y1034" s="36"/>
      <c r="Z1034" s="36"/>
      <c r="AA1034" s="36"/>
      <c r="AB1034" s="50"/>
      <c r="AC1034" s="35"/>
      <c r="AD1034" s="60"/>
      <c r="AE1034" s="60"/>
      <c r="AF1034" s="636"/>
      <c r="AG1034" s="2"/>
    </row>
    <row r="1035" spans="1:33" ht="18" customHeight="1">
      <c r="A1035" s="662"/>
      <c r="B1035" s="665"/>
      <c r="C1035" s="743"/>
      <c r="D1035" s="744"/>
      <c r="E1035" s="744"/>
      <c r="F1035" s="744"/>
      <c r="G1035" s="744"/>
      <c r="H1035" s="744"/>
      <c r="I1035" s="744"/>
      <c r="J1035" s="761"/>
      <c r="K1035" s="744"/>
      <c r="L1035" s="744"/>
      <c r="M1035" s="631"/>
      <c r="N1035" s="631"/>
      <c r="O1035" s="744"/>
      <c r="P1035" s="744"/>
      <c r="Q1035" s="802"/>
      <c r="R1035" s="32"/>
      <c r="S1035" s="818"/>
      <c r="T1035" s="26"/>
      <c r="U1035" s="26"/>
      <c r="V1035" s="26"/>
      <c r="W1035" s="27"/>
      <c r="X1035" s="28"/>
      <c r="Y1035" s="29"/>
      <c r="Z1035" s="29"/>
      <c r="AA1035" s="29"/>
      <c r="AB1035" s="30"/>
      <c r="AC1035" s="28"/>
      <c r="AD1035" s="31"/>
      <c r="AE1035" s="31"/>
      <c r="AF1035" s="634"/>
      <c r="AG1035" s="2"/>
    </row>
    <row r="1036" spans="1:33" ht="18" customHeight="1">
      <c r="A1036" s="662"/>
      <c r="B1036" s="665"/>
      <c r="C1036" s="743"/>
      <c r="D1036" s="744"/>
      <c r="E1036" s="744"/>
      <c r="F1036" s="744"/>
      <c r="G1036" s="744"/>
      <c r="H1036" s="744"/>
      <c r="I1036" s="744"/>
      <c r="J1036" s="761"/>
      <c r="K1036" s="744"/>
      <c r="L1036" s="744"/>
      <c r="M1036" s="631"/>
      <c r="N1036" s="631"/>
      <c r="O1036" s="744"/>
      <c r="P1036" s="744"/>
      <c r="Q1036" s="802"/>
      <c r="R1036" s="25"/>
      <c r="S1036" s="818"/>
      <c r="T1036" s="26"/>
      <c r="U1036" s="26"/>
      <c r="V1036" s="26"/>
      <c r="W1036" s="27"/>
      <c r="X1036" s="28"/>
      <c r="Y1036" s="29"/>
      <c r="Z1036" s="29"/>
      <c r="AA1036" s="29"/>
      <c r="AB1036" s="30"/>
      <c r="AC1036" s="28"/>
      <c r="AD1036" s="31"/>
      <c r="AE1036" s="31"/>
      <c r="AF1036" s="634"/>
      <c r="AG1036" s="2"/>
    </row>
    <row r="1037" spans="1:33" ht="18" customHeight="1">
      <c r="A1037" s="662"/>
      <c r="B1037" s="665"/>
      <c r="C1037" s="743"/>
      <c r="D1037" s="744"/>
      <c r="E1037" s="744"/>
      <c r="F1037" s="744"/>
      <c r="G1037" s="744"/>
      <c r="H1037" s="744"/>
      <c r="I1037" s="744"/>
      <c r="J1037" s="761"/>
      <c r="K1037" s="744"/>
      <c r="L1037" s="744"/>
      <c r="M1037" s="631"/>
      <c r="N1037" s="631"/>
      <c r="O1037" s="744"/>
      <c r="P1037" s="744"/>
      <c r="Q1037" s="802"/>
      <c r="R1037" s="25"/>
      <c r="S1037" s="818"/>
      <c r="T1037" s="26"/>
      <c r="U1037" s="26"/>
      <c r="V1037" s="26"/>
      <c r="W1037" s="27"/>
      <c r="X1037" s="28"/>
      <c r="Y1037" s="29"/>
      <c r="Z1037" s="29"/>
      <c r="AA1037" s="29"/>
      <c r="AB1037" s="30"/>
      <c r="AC1037" s="28"/>
      <c r="AD1037" s="31"/>
      <c r="AE1037" s="31"/>
      <c r="AF1037" s="634"/>
      <c r="AG1037" s="2"/>
    </row>
    <row r="1038" spans="1:33" ht="70.5" customHeight="1">
      <c r="A1038" s="662"/>
      <c r="B1038" s="665"/>
      <c r="C1038" s="745"/>
      <c r="D1038" s="746"/>
      <c r="E1038" s="746"/>
      <c r="F1038" s="746"/>
      <c r="G1038" s="746"/>
      <c r="H1038" s="746"/>
      <c r="I1038" s="746"/>
      <c r="J1038" s="763"/>
      <c r="K1038" s="746"/>
      <c r="L1038" s="746"/>
      <c r="M1038" s="632"/>
      <c r="N1038" s="632"/>
      <c r="O1038" s="746"/>
      <c r="P1038" s="746"/>
      <c r="Q1038" s="803"/>
      <c r="R1038" s="38"/>
      <c r="S1038" s="824"/>
      <c r="T1038" s="61"/>
      <c r="U1038" s="61"/>
      <c r="V1038" s="61"/>
      <c r="W1038" s="62"/>
      <c r="X1038" s="63"/>
      <c r="Y1038" s="64"/>
      <c r="Z1038" s="42"/>
      <c r="AA1038" s="42"/>
      <c r="AB1038" s="65"/>
      <c r="AC1038" s="63"/>
      <c r="AD1038" s="66"/>
      <c r="AE1038" s="66"/>
      <c r="AF1038" s="635"/>
      <c r="AG1038" s="2"/>
    </row>
    <row r="1039" spans="1:33" ht="27.75" customHeight="1">
      <c r="A1039" s="662"/>
      <c r="B1039" s="665"/>
      <c r="C1039" s="747" t="s">
        <v>46</v>
      </c>
      <c r="D1039" s="748" t="s">
        <v>47</v>
      </c>
      <c r="E1039" s="748" t="s">
        <v>48</v>
      </c>
      <c r="F1039" s="748" t="s">
        <v>1140</v>
      </c>
      <c r="G1039" s="749" t="s">
        <v>50</v>
      </c>
      <c r="H1039" s="748" t="s">
        <v>51</v>
      </c>
      <c r="I1039" s="748" t="s">
        <v>61</v>
      </c>
      <c r="J1039" s="766" t="s">
        <v>1415</v>
      </c>
      <c r="K1039" s="748" t="s">
        <v>1416</v>
      </c>
      <c r="L1039" s="748" t="s">
        <v>1417</v>
      </c>
      <c r="M1039" s="638">
        <v>7</v>
      </c>
      <c r="N1039" s="638">
        <v>5</v>
      </c>
      <c r="O1039" s="748" t="s">
        <v>1418</v>
      </c>
      <c r="P1039" s="748" t="s">
        <v>1419</v>
      </c>
      <c r="Q1039" s="804" t="s">
        <v>1394</v>
      </c>
      <c r="R1039" s="37" t="s">
        <v>264</v>
      </c>
      <c r="S1039" s="822" t="s">
        <v>197</v>
      </c>
      <c r="T1039" s="53"/>
      <c r="U1039" s="67" t="s">
        <v>71</v>
      </c>
      <c r="V1039" s="68" t="s">
        <v>72</v>
      </c>
      <c r="W1039" s="54"/>
      <c r="X1039" s="55"/>
      <c r="Y1039" s="56"/>
      <c r="Z1039" s="36"/>
      <c r="AA1039" s="36"/>
      <c r="AB1039" s="57">
        <f>+AA1040</f>
        <v>89.600000000000009</v>
      </c>
      <c r="AC1039" s="55"/>
      <c r="AD1039" s="58"/>
      <c r="AE1039" s="58"/>
      <c r="AF1039" s="637"/>
      <c r="AG1039" s="2"/>
    </row>
    <row r="1040" spans="1:33" ht="18" customHeight="1">
      <c r="A1040" s="662"/>
      <c r="B1040" s="665"/>
      <c r="C1040" s="743"/>
      <c r="D1040" s="744"/>
      <c r="E1040" s="744"/>
      <c r="F1040" s="744"/>
      <c r="G1040" s="744"/>
      <c r="H1040" s="744"/>
      <c r="I1040" s="744"/>
      <c r="J1040" s="761"/>
      <c r="K1040" s="744"/>
      <c r="L1040" s="744"/>
      <c r="M1040" s="631"/>
      <c r="N1040" s="631"/>
      <c r="O1040" s="744"/>
      <c r="P1040" s="744"/>
      <c r="Q1040" s="802"/>
      <c r="R1040" s="25"/>
      <c r="S1040" s="818" t="s">
        <v>1420</v>
      </c>
      <c r="T1040" s="26"/>
      <c r="U1040" s="26"/>
      <c r="V1040" s="26"/>
      <c r="W1040" s="27">
        <v>1</v>
      </c>
      <c r="X1040" s="28" t="s">
        <v>74</v>
      </c>
      <c r="Y1040" s="29">
        <v>80</v>
      </c>
      <c r="Z1040" s="29">
        <f>+W1040*Y1040</f>
        <v>80</v>
      </c>
      <c r="AA1040" s="29">
        <f>+Z1040*1.12</f>
        <v>89.600000000000009</v>
      </c>
      <c r="AB1040" s="30"/>
      <c r="AC1040" s="28"/>
      <c r="AD1040" s="31" t="s">
        <v>75</v>
      </c>
      <c r="AE1040" s="31"/>
      <c r="AF1040" s="634"/>
      <c r="AG1040" s="2"/>
    </row>
    <row r="1041" spans="1:33" ht="18" customHeight="1">
      <c r="A1041" s="662"/>
      <c r="B1041" s="665"/>
      <c r="C1041" s="743"/>
      <c r="D1041" s="744"/>
      <c r="E1041" s="744"/>
      <c r="F1041" s="744"/>
      <c r="G1041" s="744"/>
      <c r="H1041" s="744"/>
      <c r="I1041" s="744"/>
      <c r="J1041" s="761"/>
      <c r="K1041" s="744"/>
      <c r="L1041" s="744"/>
      <c r="M1041" s="631"/>
      <c r="N1041" s="631"/>
      <c r="O1041" s="744"/>
      <c r="P1041" s="744"/>
      <c r="Q1041" s="802"/>
      <c r="R1041" s="25"/>
      <c r="S1041" s="818"/>
      <c r="T1041" s="26"/>
      <c r="U1041" s="26"/>
      <c r="V1041" s="26"/>
      <c r="W1041" s="27"/>
      <c r="X1041" s="28"/>
      <c r="Y1041" s="29"/>
      <c r="Z1041" s="29"/>
      <c r="AA1041" s="29"/>
      <c r="AB1041" s="30"/>
      <c r="AC1041" s="28"/>
      <c r="AD1041" s="31"/>
      <c r="AE1041" s="31"/>
      <c r="AF1041" s="634"/>
      <c r="AG1041" s="2"/>
    </row>
    <row r="1042" spans="1:33" ht="18" customHeight="1">
      <c r="A1042" s="662"/>
      <c r="B1042" s="665"/>
      <c r="C1042" s="743"/>
      <c r="D1042" s="744"/>
      <c r="E1042" s="744"/>
      <c r="F1042" s="744"/>
      <c r="G1042" s="744"/>
      <c r="H1042" s="744"/>
      <c r="I1042" s="744"/>
      <c r="J1042" s="761"/>
      <c r="K1042" s="744"/>
      <c r="L1042" s="744"/>
      <c r="M1042" s="631"/>
      <c r="N1042" s="631"/>
      <c r="O1042" s="744"/>
      <c r="P1042" s="744"/>
      <c r="Q1042" s="802"/>
      <c r="R1042" s="25"/>
      <c r="S1042" s="818"/>
      <c r="T1042" s="26"/>
      <c r="U1042" s="26"/>
      <c r="V1042" s="26"/>
      <c r="W1042" s="27"/>
      <c r="X1042" s="28"/>
      <c r="Y1042" s="29"/>
      <c r="Z1042" s="29"/>
      <c r="AA1042" s="29"/>
      <c r="AB1042" s="30"/>
      <c r="AC1042" s="28"/>
      <c r="AD1042" s="31"/>
      <c r="AE1042" s="31"/>
      <c r="AF1042" s="634"/>
      <c r="AG1042" s="2"/>
    </row>
    <row r="1043" spans="1:33" ht="69.75" customHeight="1">
      <c r="A1043" s="662"/>
      <c r="B1043" s="665"/>
      <c r="C1043" s="745"/>
      <c r="D1043" s="746"/>
      <c r="E1043" s="746"/>
      <c r="F1043" s="746"/>
      <c r="G1043" s="746"/>
      <c r="H1043" s="746"/>
      <c r="I1043" s="746"/>
      <c r="J1043" s="763"/>
      <c r="K1043" s="746"/>
      <c r="L1043" s="746"/>
      <c r="M1043" s="632"/>
      <c r="N1043" s="632"/>
      <c r="O1043" s="746"/>
      <c r="P1043" s="746"/>
      <c r="Q1043" s="803"/>
      <c r="R1043" s="38"/>
      <c r="S1043" s="820"/>
      <c r="T1043" s="39"/>
      <c r="U1043" s="39"/>
      <c r="V1043" s="39"/>
      <c r="W1043" s="40"/>
      <c r="X1043" s="41"/>
      <c r="Y1043" s="42"/>
      <c r="Z1043" s="42"/>
      <c r="AA1043" s="42"/>
      <c r="AB1043" s="43"/>
      <c r="AC1043" s="41"/>
      <c r="AD1043" s="44"/>
      <c r="AE1043" s="44"/>
      <c r="AF1043" s="635"/>
      <c r="AG1043" s="2"/>
    </row>
    <row r="1044" spans="1:33" ht="18" customHeight="1">
      <c r="A1044" s="662"/>
      <c r="B1044" s="665"/>
      <c r="C1044" s="747" t="s">
        <v>46</v>
      </c>
      <c r="D1044" s="748" t="s">
        <v>47</v>
      </c>
      <c r="E1044" s="748" t="s">
        <v>48</v>
      </c>
      <c r="F1044" s="748" t="s">
        <v>1140</v>
      </c>
      <c r="G1044" s="749" t="s">
        <v>50</v>
      </c>
      <c r="H1044" s="748" t="s">
        <v>51</v>
      </c>
      <c r="I1044" s="748" t="s">
        <v>61</v>
      </c>
      <c r="J1044" s="766" t="s">
        <v>1421</v>
      </c>
      <c r="K1044" s="748" t="s">
        <v>192</v>
      </c>
      <c r="L1044" s="748" t="s">
        <v>1266</v>
      </c>
      <c r="M1044" s="638">
        <v>1</v>
      </c>
      <c r="N1044" s="638">
        <v>3</v>
      </c>
      <c r="O1044" s="748" t="s">
        <v>1422</v>
      </c>
      <c r="P1044" s="748" t="s">
        <v>1423</v>
      </c>
      <c r="Q1044" s="804" t="s">
        <v>1394</v>
      </c>
      <c r="R1044" s="37"/>
      <c r="S1044" s="822"/>
      <c r="T1044" s="53"/>
      <c r="U1044" s="53"/>
      <c r="V1044" s="53"/>
      <c r="W1044" s="54"/>
      <c r="X1044" s="55"/>
      <c r="Y1044" s="56"/>
      <c r="Z1044" s="36"/>
      <c r="AA1044" s="36"/>
      <c r="AB1044" s="57"/>
      <c r="AC1044" s="55"/>
      <c r="AD1044" s="58"/>
      <c r="AE1044" s="58"/>
      <c r="AF1044" s="637"/>
      <c r="AG1044" s="2"/>
    </row>
    <row r="1045" spans="1:33" ht="18" customHeight="1">
      <c r="A1045" s="662"/>
      <c r="B1045" s="665"/>
      <c r="C1045" s="743"/>
      <c r="D1045" s="744"/>
      <c r="E1045" s="744"/>
      <c r="F1045" s="744"/>
      <c r="G1045" s="744"/>
      <c r="H1045" s="744"/>
      <c r="I1045" s="744"/>
      <c r="J1045" s="761"/>
      <c r="K1045" s="744"/>
      <c r="L1045" s="744"/>
      <c r="M1045" s="631"/>
      <c r="N1045" s="631"/>
      <c r="O1045" s="744"/>
      <c r="P1045" s="744"/>
      <c r="Q1045" s="802"/>
      <c r="R1045" s="25"/>
      <c r="S1045" s="818"/>
      <c r="T1045" s="26"/>
      <c r="U1045" s="26"/>
      <c r="V1045" s="26"/>
      <c r="W1045" s="27"/>
      <c r="X1045" s="28"/>
      <c r="Y1045" s="29"/>
      <c r="Z1045" s="29"/>
      <c r="AA1045" s="29"/>
      <c r="AB1045" s="30"/>
      <c r="AC1045" s="28"/>
      <c r="AD1045" s="31"/>
      <c r="AE1045" s="31"/>
      <c r="AF1045" s="634"/>
      <c r="AG1045" s="2"/>
    </row>
    <row r="1046" spans="1:33" ht="18" customHeight="1">
      <c r="A1046" s="662"/>
      <c r="B1046" s="665"/>
      <c r="C1046" s="743"/>
      <c r="D1046" s="744"/>
      <c r="E1046" s="744"/>
      <c r="F1046" s="744"/>
      <c r="G1046" s="744"/>
      <c r="H1046" s="744"/>
      <c r="I1046" s="744"/>
      <c r="J1046" s="761"/>
      <c r="K1046" s="744"/>
      <c r="L1046" s="744"/>
      <c r="M1046" s="631"/>
      <c r="N1046" s="631"/>
      <c r="O1046" s="744"/>
      <c r="P1046" s="744"/>
      <c r="Q1046" s="802"/>
      <c r="R1046" s="25"/>
      <c r="S1046" s="818"/>
      <c r="T1046" s="26"/>
      <c r="U1046" s="26"/>
      <c r="V1046" s="26"/>
      <c r="W1046" s="27"/>
      <c r="X1046" s="28"/>
      <c r="Y1046" s="29"/>
      <c r="Z1046" s="29"/>
      <c r="AA1046" s="29"/>
      <c r="AB1046" s="30"/>
      <c r="AC1046" s="28"/>
      <c r="AD1046" s="31"/>
      <c r="AE1046" s="31"/>
      <c r="AF1046" s="634"/>
      <c r="AG1046" s="2"/>
    </row>
    <row r="1047" spans="1:33" ht="18" customHeight="1">
      <c r="A1047" s="662"/>
      <c r="B1047" s="665"/>
      <c r="C1047" s="743"/>
      <c r="D1047" s="744"/>
      <c r="E1047" s="744"/>
      <c r="F1047" s="744"/>
      <c r="G1047" s="744"/>
      <c r="H1047" s="744"/>
      <c r="I1047" s="744"/>
      <c r="J1047" s="761"/>
      <c r="K1047" s="744"/>
      <c r="L1047" s="744"/>
      <c r="M1047" s="631"/>
      <c r="N1047" s="631"/>
      <c r="O1047" s="744"/>
      <c r="P1047" s="744"/>
      <c r="Q1047" s="802"/>
      <c r="R1047" s="25"/>
      <c r="S1047" s="818"/>
      <c r="T1047" s="26"/>
      <c r="U1047" s="26"/>
      <c r="V1047" s="26"/>
      <c r="W1047" s="27"/>
      <c r="X1047" s="28"/>
      <c r="Y1047" s="29"/>
      <c r="Z1047" s="29"/>
      <c r="AA1047" s="29"/>
      <c r="AB1047" s="30"/>
      <c r="AC1047" s="28"/>
      <c r="AD1047" s="31"/>
      <c r="AE1047" s="31"/>
      <c r="AF1047" s="634"/>
      <c r="AG1047" s="2"/>
    </row>
    <row r="1048" spans="1:33" ht="70.5" customHeight="1">
      <c r="A1048" s="662"/>
      <c r="B1048" s="665"/>
      <c r="C1048" s="745"/>
      <c r="D1048" s="746"/>
      <c r="E1048" s="746"/>
      <c r="F1048" s="746"/>
      <c r="G1048" s="746"/>
      <c r="H1048" s="746"/>
      <c r="I1048" s="746"/>
      <c r="J1048" s="763"/>
      <c r="K1048" s="746"/>
      <c r="L1048" s="746"/>
      <c r="M1048" s="632"/>
      <c r="N1048" s="632"/>
      <c r="O1048" s="746"/>
      <c r="P1048" s="746"/>
      <c r="Q1048" s="803"/>
      <c r="R1048" s="38"/>
      <c r="S1048" s="820"/>
      <c r="T1048" s="39"/>
      <c r="U1048" s="39"/>
      <c r="V1048" s="39"/>
      <c r="W1048" s="40"/>
      <c r="X1048" s="41"/>
      <c r="Y1048" s="42"/>
      <c r="Z1048" s="42"/>
      <c r="AA1048" s="42"/>
      <c r="AB1048" s="43"/>
      <c r="AC1048" s="41"/>
      <c r="AD1048" s="44"/>
      <c r="AE1048" s="44"/>
      <c r="AF1048" s="635"/>
      <c r="AG1048" s="2"/>
    </row>
    <row r="1049" spans="1:33" ht="28.5" customHeight="1">
      <c r="A1049" s="662"/>
      <c r="B1049" s="665"/>
      <c r="C1049" s="747" t="s">
        <v>46</v>
      </c>
      <c r="D1049" s="748" t="s">
        <v>47</v>
      </c>
      <c r="E1049" s="748" t="s">
        <v>48</v>
      </c>
      <c r="F1049" s="748" t="s">
        <v>1140</v>
      </c>
      <c r="G1049" s="749" t="s">
        <v>50</v>
      </c>
      <c r="H1049" s="748" t="s">
        <v>51</v>
      </c>
      <c r="I1049" s="748" t="s">
        <v>61</v>
      </c>
      <c r="J1049" s="766" t="s">
        <v>1424</v>
      </c>
      <c r="K1049" s="748" t="s">
        <v>1425</v>
      </c>
      <c r="L1049" s="748" t="s">
        <v>1069</v>
      </c>
      <c r="M1049" s="638">
        <v>45</v>
      </c>
      <c r="N1049" s="638">
        <v>20</v>
      </c>
      <c r="O1049" s="748" t="s">
        <v>1426</v>
      </c>
      <c r="P1049" s="748" t="s">
        <v>1427</v>
      </c>
      <c r="Q1049" s="804" t="s">
        <v>1394</v>
      </c>
      <c r="R1049" s="59" t="s">
        <v>116</v>
      </c>
      <c r="S1049" s="827" t="s">
        <v>117</v>
      </c>
      <c r="T1049" s="68"/>
      <c r="U1049" s="67" t="s">
        <v>71</v>
      </c>
      <c r="V1049" s="68" t="s">
        <v>72</v>
      </c>
      <c r="W1049" s="54"/>
      <c r="X1049" s="55"/>
      <c r="Y1049" s="56"/>
      <c r="Z1049" s="56"/>
      <c r="AA1049" s="56"/>
      <c r="AB1049" s="57">
        <f>+AA1050</f>
        <v>28.627200000000002</v>
      </c>
      <c r="AC1049" s="55"/>
      <c r="AD1049" s="58"/>
      <c r="AE1049" s="58"/>
      <c r="AF1049" s="637"/>
      <c r="AG1049" s="2"/>
    </row>
    <row r="1050" spans="1:33" ht="18" customHeight="1">
      <c r="A1050" s="662"/>
      <c r="B1050" s="665"/>
      <c r="C1050" s="743"/>
      <c r="D1050" s="744"/>
      <c r="E1050" s="744"/>
      <c r="F1050" s="744"/>
      <c r="G1050" s="744"/>
      <c r="H1050" s="744"/>
      <c r="I1050" s="744"/>
      <c r="J1050" s="761"/>
      <c r="K1050" s="744"/>
      <c r="L1050" s="744"/>
      <c r="M1050" s="631"/>
      <c r="N1050" s="631"/>
      <c r="O1050" s="744"/>
      <c r="P1050" s="744"/>
      <c r="Q1050" s="802"/>
      <c r="R1050" s="32"/>
      <c r="S1050" s="818" t="s">
        <v>253</v>
      </c>
      <c r="T1050" s="26"/>
      <c r="U1050" s="26"/>
      <c r="V1050" s="26"/>
      <c r="W1050" s="27">
        <v>213</v>
      </c>
      <c r="X1050" s="28" t="s">
        <v>74</v>
      </c>
      <c r="Y1050" s="29">
        <v>0.12</v>
      </c>
      <c r="Z1050" s="29">
        <f>+W1050*Y1050</f>
        <v>25.56</v>
      </c>
      <c r="AA1050" s="29">
        <f>+Z1050*1.12</f>
        <v>28.627200000000002</v>
      </c>
      <c r="AB1050" s="30"/>
      <c r="AC1050" s="28" t="s">
        <v>75</v>
      </c>
      <c r="AD1050" s="31"/>
      <c r="AE1050" s="31"/>
      <c r="AF1050" s="634"/>
      <c r="AG1050" s="2"/>
    </row>
    <row r="1051" spans="1:33" ht="18" customHeight="1">
      <c r="A1051" s="662"/>
      <c r="B1051" s="665"/>
      <c r="C1051" s="743"/>
      <c r="D1051" s="744"/>
      <c r="E1051" s="744"/>
      <c r="F1051" s="744"/>
      <c r="G1051" s="744"/>
      <c r="H1051" s="744"/>
      <c r="I1051" s="744"/>
      <c r="J1051" s="761"/>
      <c r="K1051" s="744"/>
      <c r="L1051" s="744"/>
      <c r="M1051" s="631"/>
      <c r="N1051" s="631"/>
      <c r="O1051" s="744"/>
      <c r="P1051" s="744"/>
      <c r="Q1051" s="802"/>
      <c r="R1051" s="25"/>
      <c r="S1051" s="818"/>
      <c r="T1051" s="26"/>
      <c r="U1051" s="26"/>
      <c r="V1051" s="26"/>
      <c r="W1051" s="27"/>
      <c r="X1051" s="28"/>
      <c r="Y1051" s="29"/>
      <c r="Z1051" s="29"/>
      <c r="AA1051" s="29"/>
      <c r="AB1051" s="30"/>
      <c r="AC1051" s="28"/>
      <c r="AD1051" s="31"/>
      <c r="AE1051" s="31"/>
      <c r="AF1051" s="634"/>
      <c r="AG1051" s="2"/>
    </row>
    <row r="1052" spans="1:33" ht="18" customHeight="1">
      <c r="A1052" s="662"/>
      <c r="B1052" s="665"/>
      <c r="C1052" s="743"/>
      <c r="D1052" s="744"/>
      <c r="E1052" s="744"/>
      <c r="F1052" s="744"/>
      <c r="G1052" s="744"/>
      <c r="H1052" s="744"/>
      <c r="I1052" s="744"/>
      <c r="J1052" s="761"/>
      <c r="K1052" s="744"/>
      <c r="L1052" s="744"/>
      <c r="M1052" s="631"/>
      <c r="N1052" s="631"/>
      <c r="O1052" s="744"/>
      <c r="P1052" s="744"/>
      <c r="Q1052" s="802"/>
      <c r="R1052" s="25"/>
      <c r="S1052" s="818"/>
      <c r="T1052" s="26"/>
      <c r="U1052" s="26"/>
      <c r="V1052" s="26"/>
      <c r="W1052" s="27"/>
      <c r="X1052" s="28"/>
      <c r="Y1052" s="29"/>
      <c r="Z1052" s="29"/>
      <c r="AA1052" s="29"/>
      <c r="AB1052" s="30"/>
      <c r="AC1052" s="28"/>
      <c r="AD1052" s="31"/>
      <c r="AE1052" s="31"/>
      <c r="AF1052" s="634"/>
      <c r="AG1052" s="2"/>
    </row>
    <row r="1053" spans="1:33" ht="54" customHeight="1">
      <c r="A1053" s="663"/>
      <c r="B1053" s="669"/>
      <c r="C1053" s="745"/>
      <c r="D1053" s="746"/>
      <c r="E1053" s="746"/>
      <c r="F1053" s="746"/>
      <c r="G1053" s="746"/>
      <c r="H1053" s="746"/>
      <c r="I1053" s="746"/>
      <c r="J1053" s="763"/>
      <c r="K1053" s="746"/>
      <c r="L1053" s="746"/>
      <c r="M1053" s="632"/>
      <c r="N1053" s="632"/>
      <c r="O1053" s="746"/>
      <c r="P1053" s="746"/>
      <c r="Q1053" s="803"/>
      <c r="R1053" s="38"/>
      <c r="S1053" s="820"/>
      <c r="T1053" s="39"/>
      <c r="U1053" s="39"/>
      <c r="V1053" s="39"/>
      <c r="W1053" s="40"/>
      <c r="X1053" s="41"/>
      <c r="Y1053" s="42"/>
      <c r="Z1053" s="42"/>
      <c r="AA1053" s="42"/>
      <c r="AB1053" s="43"/>
      <c r="AC1053" s="41"/>
      <c r="AD1053" s="44"/>
      <c r="AE1053" s="44"/>
      <c r="AF1053" s="635"/>
      <c r="AG1053" s="2"/>
    </row>
    <row r="1054" spans="1:33" ht="22.5" customHeight="1">
      <c r="A1054" s="661" t="s">
        <v>1133</v>
      </c>
      <c r="B1054" s="159"/>
      <c r="C1054" s="781"/>
      <c r="D1054" s="781"/>
      <c r="E1054" s="781"/>
      <c r="F1054" s="781"/>
      <c r="G1054" s="781"/>
      <c r="H1054" s="781"/>
      <c r="I1054" s="781"/>
      <c r="J1054" s="781"/>
      <c r="K1054" s="781"/>
      <c r="L1054" s="781"/>
      <c r="M1054" s="160"/>
      <c r="N1054" s="160"/>
      <c r="O1054" s="781"/>
      <c r="P1054" s="781"/>
      <c r="Q1054" s="781"/>
      <c r="R1054" s="667" t="s">
        <v>536</v>
      </c>
      <c r="S1054" s="657"/>
      <c r="T1054" s="657"/>
      <c r="U1054" s="657"/>
      <c r="V1054" s="657"/>
      <c r="W1054" s="657"/>
      <c r="X1054" s="657"/>
      <c r="Y1054" s="657"/>
      <c r="Z1054" s="658"/>
      <c r="AA1054" s="161" t="s">
        <v>201</v>
      </c>
      <c r="AB1054" s="162">
        <f>SUM(AB992:AB1053)</f>
        <v>7277.3115840000009</v>
      </c>
      <c r="AC1054" s="668"/>
      <c r="AD1054" s="657"/>
      <c r="AE1054" s="657"/>
      <c r="AF1054" s="660"/>
      <c r="AG1054" s="84"/>
    </row>
    <row r="1055" spans="1:33" ht="51" customHeight="1">
      <c r="A1055" s="662"/>
      <c r="B1055" s="704" t="s">
        <v>1428</v>
      </c>
      <c r="C1055" s="740" t="s">
        <v>46</v>
      </c>
      <c r="D1055" s="741" t="s">
        <v>47</v>
      </c>
      <c r="E1055" s="741" t="s">
        <v>48</v>
      </c>
      <c r="F1055" s="741" t="s">
        <v>338</v>
      </c>
      <c r="G1055" s="742" t="s">
        <v>50</v>
      </c>
      <c r="H1055" s="741" t="s">
        <v>51</v>
      </c>
      <c r="I1055" s="741" t="s">
        <v>61</v>
      </c>
      <c r="J1055" s="788" t="s">
        <v>1429</v>
      </c>
      <c r="K1055" s="741" t="s">
        <v>1430</v>
      </c>
      <c r="L1055" s="741" t="s">
        <v>1431</v>
      </c>
      <c r="M1055" s="713">
        <v>2</v>
      </c>
      <c r="N1055" s="713">
        <v>0</v>
      </c>
      <c r="O1055" s="741" t="s">
        <v>1432</v>
      </c>
      <c r="P1055" s="741" t="s">
        <v>1433</v>
      </c>
      <c r="Q1055" s="801" t="s">
        <v>1434</v>
      </c>
      <c r="R1055" s="18" t="s">
        <v>116</v>
      </c>
      <c r="S1055" s="817" t="s">
        <v>117</v>
      </c>
      <c r="T1055" s="19"/>
      <c r="U1055" s="67" t="s">
        <v>71</v>
      </c>
      <c r="V1055" s="68" t="s">
        <v>72</v>
      </c>
      <c r="W1055" s="20"/>
      <c r="X1055" s="21"/>
      <c r="Y1055" s="22"/>
      <c r="Z1055" s="22"/>
      <c r="AA1055" s="22"/>
      <c r="AB1055" s="23">
        <f>+AA1056</f>
        <v>8.49</v>
      </c>
      <c r="AC1055" s="21"/>
      <c r="AD1055" s="24"/>
      <c r="AE1055" s="24"/>
      <c r="AF1055" s="996" t="s">
        <v>1435</v>
      </c>
      <c r="AG1055" s="2"/>
    </row>
    <row r="1056" spans="1:33" ht="51" customHeight="1">
      <c r="A1056" s="662"/>
      <c r="B1056" s="665"/>
      <c r="C1056" s="743"/>
      <c r="D1056" s="744"/>
      <c r="E1056" s="744"/>
      <c r="F1056" s="744"/>
      <c r="G1056" s="744"/>
      <c r="H1056" s="744"/>
      <c r="I1056" s="744"/>
      <c r="J1056" s="754"/>
      <c r="K1056" s="744"/>
      <c r="L1056" s="744"/>
      <c r="M1056" s="631"/>
      <c r="N1056" s="631"/>
      <c r="O1056" s="744"/>
      <c r="P1056" s="744"/>
      <c r="Q1056" s="802"/>
      <c r="R1056" s="25"/>
      <c r="S1056" s="818" t="s">
        <v>1436</v>
      </c>
      <c r="T1056" s="26"/>
      <c r="U1056" s="61"/>
      <c r="V1056" s="61"/>
      <c r="W1056" s="27">
        <v>3</v>
      </c>
      <c r="X1056" s="28" t="s">
        <v>74</v>
      </c>
      <c r="Y1056" s="29">
        <v>2.83</v>
      </c>
      <c r="Z1056" s="29">
        <f>+W1056*Y1056</f>
        <v>8.49</v>
      </c>
      <c r="AA1056" s="29">
        <f>+Z1056</f>
        <v>8.49</v>
      </c>
      <c r="AB1056" s="30"/>
      <c r="AC1056" s="28"/>
      <c r="AD1056" s="31" t="s">
        <v>75</v>
      </c>
      <c r="AE1056" s="31"/>
      <c r="AF1056" s="993"/>
      <c r="AG1056" s="2"/>
    </row>
    <row r="1057" spans="1:33" ht="51" customHeight="1">
      <c r="A1057" s="662"/>
      <c r="B1057" s="665"/>
      <c r="C1057" s="743"/>
      <c r="D1057" s="744"/>
      <c r="E1057" s="744"/>
      <c r="F1057" s="744"/>
      <c r="G1057" s="744"/>
      <c r="H1057" s="744"/>
      <c r="I1057" s="744"/>
      <c r="J1057" s="754"/>
      <c r="K1057" s="744"/>
      <c r="L1057" s="744"/>
      <c r="M1057" s="631"/>
      <c r="N1057" s="631"/>
      <c r="O1057" s="744"/>
      <c r="P1057" s="744"/>
      <c r="Q1057" s="802"/>
      <c r="R1057" s="37" t="s">
        <v>68</v>
      </c>
      <c r="S1057" s="821" t="s">
        <v>69</v>
      </c>
      <c r="T1057" s="215"/>
      <c r="U1057" s="172" t="s">
        <v>71</v>
      </c>
      <c r="V1057" s="164" t="s">
        <v>72</v>
      </c>
      <c r="W1057" s="128"/>
      <c r="X1057" s="35"/>
      <c r="Y1057" s="36"/>
      <c r="Z1057" s="29"/>
      <c r="AA1057" s="29"/>
      <c r="AB1057" s="30">
        <f>+AA1058</f>
        <v>112.00000000000001</v>
      </c>
      <c r="AC1057" s="28"/>
      <c r="AD1057" s="31"/>
      <c r="AE1057" s="31"/>
      <c r="AF1057" s="993"/>
      <c r="AG1057" s="2"/>
    </row>
    <row r="1058" spans="1:33" ht="51" customHeight="1">
      <c r="A1058" s="662"/>
      <c r="B1058" s="665"/>
      <c r="C1058" s="745"/>
      <c r="D1058" s="746"/>
      <c r="E1058" s="746"/>
      <c r="F1058" s="746"/>
      <c r="G1058" s="746"/>
      <c r="H1058" s="746"/>
      <c r="I1058" s="746"/>
      <c r="J1058" s="756"/>
      <c r="K1058" s="746"/>
      <c r="L1058" s="746"/>
      <c r="M1058" s="632"/>
      <c r="N1058" s="632"/>
      <c r="O1058" s="746"/>
      <c r="P1058" s="746"/>
      <c r="Q1058" s="803"/>
      <c r="R1058" s="206"/>
      <c r="S1058" s="847" t="s">
        <v>1437</v>
      </c>
      <c r="T1058" s="198"/>
      <c r="U1058" s="198"/>
      <c r="V1058" s="198"/>
      <c r="W1058" s="199">
        <v>2</v>
      </c>
      <c r="X1058" s="207" t="s">
        <v>74</v>
      </c>
      <c r="Y1058" s="208">
        <v>50</v>
      </c>
      <c r="Z1058" s="42">
        <f>+W1058*Y1058</f>
        <v>100</v>
      </c>
      <c r="AA1058" s="42">
        <f>+Z1058*1.12</f>
        <v>112.00000000000001</v>
      </c>
      <c r="AB1058" s="43"/>
      <c r="AC1058" s="41"/>
      <c r="AD1058" s="44" t="s">
        <v>75</v>
      </c>
      <c r="AE1058" s="44"/>
      <c r="AF1058" s="994"/>
      <c r="AG1058" s="2"/>
    </row>
    <row r="1059" spans="1:33" ht="33" customHeight="1">
      <c r="A1059" s="662"/>
      <c r="B1059" s="665"/>
      <c r="C1059" s="773" t="s">
        <v>46</v>
      </c>
      <c r="D1059" s="750" t="s">
        <v>47</v>
      </c>
      <c r="E1059" s="750" t="s">
        <v>48</v>
      </c>
      <c r="F1059" s="750" t="s">
        <v>338</v>
      </c>
      <c r="G1059" s="768" t="s">
        <v>50</v>
      </c>
      <c r="H1059" s="750" t="s">
        <v>51</v>
      </c>
      <c r="I1059" s="750" t="s">
        <v>61</v>
      </c>
      <c r="J1059" s="752" t="s">
        <v>1438</v>
      </c>
      <c r="K1059" s="750" t="s">
        <v>1439</v>
      </c>
      <c r="L1059" s="750" t="s">
        <v>1440</v>
      </c>
      <c r="M1059" s="698">
        <v>7</v>
      </c>
      <c r="N1059" s="698">
        <v>3</v>
      </c>
      <c r="O1059" s="750" t="s">
        <v>1441</v>
      </c>
      <c r="P1059" s="750" t="s">
        <v>1442</v>
      </c>
      <c r="Q1059" s="805" t="s">
        <v>1434</v>
      </c>
      <c r="R1059" s="37" t="s">
        <v>1443</v>
      </c>
      <c r="S1059" s="821" t="s">
        <v>117</v>
      </c>
      <c r="T1059" s="46"/>
      <c r="U1059" s="67" t="s">
        <v>71</v>
      </c>
      <c r="V1059" s="68" t="s">
        <v>72</v>
      </c>
      <c r="W1059" s="34"/>
      <c r="X1059" s="35"/>
      <c r="Y1059" s="36"/>
      <c r="Z1059" s="36"/>
      <c r="AA1059" s="36"/>
      <c r="AB1059" s="50">
        <f>+SUM(AA1060:AA1073)</f>
        <v>128.03513600000002</v>
      </c>
      <c r="AC1059" s="35"/>
      <c r="AD1059" s="35"/>
      <c r="AE1059" s="35"/>
      <c r="AF1059" s="636"/>
      <c r="AG1059" s="2"/>
    </row>
    <row r="1060" spans="1:33" ht="18" customHeight="1">
      <c r="A1060" s="662"/>
      <c r="B1060" s="665"/>
      <c r="C1060" s="743"/>
      <c r="D1060" s="744"/>
      <c r="E1060" s="744"/>
      <c r="F1060" s="744"/>
      <c r="G1060" s="744"/>
      <c r="H1060" s="744"/>
      <c r="I1060" s="744"/>
      <c r="J1060" s="754"/>
      <c r="K1060" s="744"/>
      <c r="L1060" s="744"/>
      <c r="M1060" s="631"/>
      <c r="N1060" s="631"/>
      <c r="O1060" s="744"/>
      <c r="P1060" s="744"/>
      <c r="Q1060" s="802"/>
      <c r="R1060" s="25"/>
      <c r="S1060" s="818" t="s">
        <v>1444</v>
      </c>
      <c r="T1060" s="26"/>
      <c r="U1060" s="26"/>
      <c r="V1060" s="26"/>
      <c r="W1060" s="27">
        <v>8</v>
      </c>
      <c r="X1060" s="28" t="s">
        <v>74</v>
      </c>
      <c r="Y1060" s="29">
        <v>2.83</v>
      </c>
      <c r="Z1060" s="29">
        <f t="shared" ref="Z1060:Z1073" si="84">+W1060*Y1060</f>
        <v>22.64</v>
      </c>
      <c r="AA1060" s="29">
        <f>+Z1060</f>
        <v>22.64</v>
      </c>
      <c r="AB1060" s="30"/>
      <c r="AC1060" s="28"/>
      <c r="AD1060" s="31" t="s">
        <v>75</v>
      </c>
      <c r="AE1060" s="28"/>
      <c r="AF1060" s="634"/>
      <c r="AG1060" s="2"/>
    </row>
    <row r="1061" spans="1:33" ht="34.5" customHeight="1">
      <c r="A1061" s="662"/>
      <c r="B1061" s="665"/>
      <c r="C1061" s="743"/>
      <c r="D1061" s="744"/>
      <c r="E1061" s="744"/>
      <c r="F1061" s="744"/>
      <c r="G1061" s="744"/>
      <c r="H1061" s="744"/>
      <c r="I1061" s="744"/>
      <c r="J1061" s="754"/>
      <c r="K1061" s="744"/>
      <c r="L1061" s="744"/>
      <c r="M1061" s="631"/>
      <c r="N1061" s="631"/>
      <c r="O1061" s="744"/>
      <c r="P1061" s="744"/>
      <c r="Q1061" s="802"/>
      <c r="R1061" s="25"/>
      <c r="S1061" s="818" t="s">
        <v>1445</v>
      </c>
      <c r="T1061" s="26"/>
      <c r="U1061" s="26"/>
      <c r="V1061" s="26"/>
      <c r="W1061" s="27">
        <v>2</v>
      </c>
      <c r="X1061" s="28" t="s">
        <v>74</v>
      </c>
      <c r="Y1061" s="29">
        <v>0.6</v>
      </c>
      <c r="Z1061" s="29">
        <f t="shared" si="84"/>
        <v>1.2</v>
      </c>
      <c r="AA1061" s="29">
        <f t="shared" ref="AA1061:AA1073" si="85">+Z1061*1.12</f>
        <v>1.3440000000000001</v>
      </c>
      <c r="AB1061" s="30"/>
      <c r="AC1061" s="28"/>
      <c r="AD1061" s="31" t="s">
        <v>75</v>
      </c>
      <c r="AE1061" s="31"/>
      <c r="AF1061" s="634"/>
      <c r="AG1061" s="2"/>
    </row>
    <row r="1062" spans="1:33" ht="18" customHeight="1">
      <c r="A1062" s="662"/>
      <c r="B1062" s="665"/>
      <c r="C1062" s="743"/>
      <c r="D1062" s="744"/>
      <c r="E1062" s="744"/>
      <c r="F1062" s="744"/>
      <c r="G1062" s="744"/>
      <c r="H1062" s="744"/>
      <c r="I1062" s="744"/>
      <c r="J1062" s="754"/>
      <c r="K1062" s="744"/>
      <c r="L1062" s="744"/>
      <c r="M1062" s="631"/>
      <c r="N1062" s="631"/>
      <c r="O1062" s="744"/>
      <c r="P1062" s="744"/>
      <c r="Q1062" s="802"/>
      <c r="R1062" s="25"/>
      <c r="S1062" s="818" t="s">
        <v>1446</v>
      </c>
      <c r="T1062" s="26"/>
      <c r="U1062" s="26"/>
      <c r="V1062" s="26"/>
      <c r="W1062" s="27">
        <v>2</v>
      </c>
      <c r="X1062" s="28" t="s">
        <v>74</v>
      </c>
      <c r="Y1062" s="29">
        <v>5.41</v>
      </c>
      <c r="Z1062" s="29">
        <f t="shared" si="84"/>
        <v>10.82</v>
      </c>
      <c r="AA1062" s="29">
        <f t="shared" si="85"/>
        <v>12.118400000000001</v>
      </c>
      <c r="AB1062" s="30"/>
      <c r="AC1062" s="28"/>
      <c r="AD1062" s="31" t="s">
        <v>75</v>
      </c>
      <c r="AE1062" s="31"/>
      <c r="AF1062" s="634"/>
      <c r="AG1062" s="2"/>
    </row>
    <row r="1063" spans="1:33" ht="18" customHeight="1">
      <c r="A1063" s="662"/>
      <c r="B1063" s="665"/>
      <c r="C1063" s="743"/>
      <c r="D1063" s="744"/>
      <c r="E1063" s="744"/>
      <c r="F1063" s="744"/>
      <c r="G1063" s="744"/>
      <c r="H1063" s="744"/>
      <c r="I1063" s="744"/>
      <c r="J1063" s="754"/>
      <c r="K1063" s="744"/>
      <c r="L1063" s="744"/>
      <c r="M1063" s="631"/>
      <c r="N1063" s="631"/>
      <c r="O1063" s="744"/>
      <c r="P1063" s="744"/>
      <c r="Q1063" s="802"/>
      <c r="R1063" s="69"/>
      <c r="S1063" s="824" t="s">
        <v>1447</v>
      </c>
      <c r="T1063" s="61"/>
      <c r="U1063" s="61"/>
      <c r="V1063" s="61"/>
      <c r="W1063" s="62">
        <v>2</v>
      </c>
      <c r="X1063" s="63" t="s">
        <v>74</v>
      </c>
      <c r="Y1063" s="64">
        <v>18</v>
      </c>
      <c r="Z1063" s="29">
        <f t="shared" si="84"/>
        <v>36</v>
      </c>
      <c r="AA1063" s="29">
        <f t="shared" si="85"/>
        <v>40.320000000000007</v>
      </c>
      <c r="AB1063" s="65"/>
      <c r="AC1063" s="63"/>
      <c r="AD1063" s="31" t="s">
        <v>75</v>
      </c>
      <c r="AE1063" s="66"/>
      <c r="AF1063" s="634"/>
      <c r="AG1063" s="2"/>
    </row>
    <row r="1064" spans="1:33" ht="18" customHeight="1">
      <c r="A1064" s="662"/>
      <c r="B1064" s="665"/>
      <c r="C1064" s="743"/>
      <c r="D1064" s="744"/>
      <c r="E1064" s="744"/>
      <c r="F1064" s="744"/>
      <c r="G1064" s="744"/>
      <c r="H1064" s="744"/>
      <c r="I1064" s="744"/>
      <c r="J1064" s="754"/>
      <c r="K1064" s="744"/>
      <c r="L1064" s="744"/>
      <c r="M1064" s="631"/>
      <c r="N1064" s="631"/>
      <c r="O1064" s="744"/>
      <c r="P1064" s="744"/>
      <c r="Q1064" s="802"/>
      <c r="R1064" s="69"/>
      <c r="S1064" s="824" t="s">
        <v>1448</v>
      </c>
      <c r="T1064" s="61"/>
      <c r="U1064" s="61"/>
      <c r="V1064" s="61"/>
      <c r="W1064" s="62">
        <v>25</v>
      </c>
      <c r="X1064" s="63" t="s">
        <v>74</v>
      </c>
      <c r="Y1064" s="64">
        <v>0.08</v>
      </c>
      <c r="Z1064" s="29">
        <f t="shared" si="84"/>
        <v>2</v>
      </c>
      <c r="AA1064" s="29">
        <f t="shared" si="85"/>
        <v>2.2400000000000002</v>
      </c>
      <c r="AB1064" s="65"/>
      <c r="AC1064" s="63"/>
      <c r="AD1064" s="31" t="s">
        <v>75</v>
      </c>
      <c r="AE1064" s="66"/>
      <c r="AF1064" s="634"/>
      <c r="AG1064" s="2"/>
    </row>
    <row r="1065" spans="1:33" ht="34.5" customHeight="1">
      <c r="A1065" s="662"/>
      <c r="B1065" s="665"/>
      <c r="C1065" s="743"/>
      <c r="D1065" s="744"/>
      <c r="E1065" s="744"/>
      <c r="F1065" s="744"/>
      <c r="G1065" s="744"/>
      <c r="H1065" s="744"/>
      <c r="I1065" s="744"/>
      <c r="J1065" s="754"/>
      <c r="K1065" s="744"/>
      <c r="L1065" s="744"/>
      <c r="M1065" s="631"/>
      <c r="N1065" s="631"/>
      <c r="O1065" s="744"/>
      <c r="P1065" s="744"/>
      <c r="Q1065" s="802"/>
      <c r="R1065" s="69"/>
      <c r="S1065" s="824" t="s">
        <v>1449</v>
      </c>
      <c r="T1065" s="61"/>
      <c r="U1065" s="61"/>
      <c r="V1065" s="61"/>
      <c r="W1065" s="62">
        <v>8</v>
      </c>
      <c r="X1065" s="63" t="s">
        <v>74</v>
      </c>
      <c r="Y1065" s="64">
        <v>0.47</v>
      </c>
      <c r="Z1065" s="29">
        <f t="shared" si="84"/>
        <v>3.76</v>
      </c>
      <c r="AA1065" s="29">
        <f t="shared" si="85"/>
        <v>4.2111999999999998</v>
      </c>
      <c r="AB1065" s="65"/>
      <c r="AC1065" s="63"/>
      <c r="AD1065" s="31" t="s">
        <v>75</v>
      </c>
      <c r="AE1065" s="66"/>
      <c r="AF1065" s="634"/>
      <c r="AG1065" s="2"/>
    </row>
    <row r="1066" spans="1:33" ht="18" customHeight="1">
      <c r="A1066" s="662"/>
      <c r="B1066" s="665"/>
      <c r="C1066" s="743"/>
      <c r="D1066" s="744"/>
      <c r="E1066" s="744"/>
      <c r="F1066" s="744"/>
      <c r="G1066" s="744"/>
      <c r="H1066" s="744"/>
      <c r="I1066" s="744"/>
      <c r="J1066" s="754"/>
      <c r="K1066" s="744"/>
      <c r="L1066" s="744"/>
      <c r="M1066" s="631"/>
      <c r="N1066" s="631"/>
      <c r="O1066" s="744"/>
      <c r="P1066" s="744"/>
      <c r="Q1066" s="802"/>
      <c r="R1066" s="69"/>
      <c r="S1066" s="824" t="s">
        <v>1450</v>
      </c>
      <c r="T1066" s="61"/>
      <c r="U1066" s="61"/>
      <c r="V1066" s="61"/>
      <c r="W1066" s="62">
        <v>6</v>
      </c>
      <c r="X1066" s="63" t="s">
        <v>119</v>
      </c>
      <c r="Y1066" s="64">
        <v>0.63</v>
      </c>
      <c r="Z1066" s="29">
        <f t="shared" si="84"/>
        <v>3.7800000000000002</v>
      </c>
      <c r="AA1066" s="29">
        <f t="shared" si="85"/>
        <v>4.2336000000000009</v>
      </c>
      <c r="AB1066" s="65"/>
      <c r="AC1066" s="63"/>
      <c r="AD1066" s="31" t="s">
        <v>75</v>
      </c>
      <c r="AE1066" s="66"/>
      <c r="AF1066" s="634"/>
      <c r="AG1066" s="2"/>
    </row>
    <row r="1067" spans="1:33" ht="18" customHeight="1">
      <c r="A1067" s="662"/>
      <c r="B1067" s="665"/>
      <c r="C1067" s="743"/>
      <c r="D1067" s="744"/>
      <c r="E1067" s="744"/>
      <c r="F1067" s="744"/>
      <c r="G1067" s="744"/>
      <c r="H1067" s="744"/>
      <c r="I1067" s="744"/>
      <c r="J1067" s="754"/>
      <c r="K1067" s="744"/>
      <c r="L1067" s="744"/>
      <c r="M1067" s="631"/>
      <c r="N1067" s="631"/>
      <c r="O1067" s="744"/>
      <c r="P1067" s="744"/>
      <c r="Q1067" s="802"/>
      <c r="R1067" s="69"/>
      <c r="S1067" s="824" t="s">
        <v>1451</v>
      </c>
      <c r="T1067" s="61"/>
      <c r="U1067" s="61"/>
      <c r="V1067" s="61"/>
      <c r="W1067" s="62">
        <v>6</v>
      </c>
      <c r="X1067" s="63" t="s">
        <v>1014</v>
      </c>
      <c r="Y1067" s="64">
        <v>0.8</v>
      </c>
      <c r="Z1067" s="29">
        <f t="shared" si="84"/>
        <v>4.8000000000000007</v>
      </c>
      <c r="AA1067" s="29">
        <f t="shared" si="85"/>
        <v>5.3760000000000012</v>
      </c>
      <c r="AB1067" s="65"/>
      <c r="AC1067" s="63"/>
      <c r="AD1067" s="31" t="s">
        <v>75</v>
      </c>
      <c r="AE1067" s="66"/>
      <c r="AF1067" s="634"/>
      <c r="AG1067" s="2"/>
    </row>
    <row r="1068" spans="1:33" ht="18" customHeight="1">
      <c r="A1068" s="662"/>
      <c r="B1068" s="665"/>
      <c r="C1068" s="743"/>
      <c r="D1068" s="744"/>
      <c r="E1068" s="744"/>
      <c r="F1068" s="744"/>
      <c r="G1068" s="744"/>
      <c r="H1068" s="744"/>
      <c r="I1068" s="744"/>
      <c r="J1068" s="754"/>
      <c r="K1068" s="744"/>
      <c r="L1068" s="744"/>
      <c r="M1068" s="631"/>
      <c r="N1068" s="631"/>
      <c r="O1068" s="744"/>
      <c r="P1068" s="744"/>
      <c r="Q1068" s="802"/>
      <c r="R1068" s="69"/>
      <c r="S1068" s="824" t="s">
        <v>1452</v>
      </c>
      <c r="T1068" s="61"/>
      <c r="U1068" s="61"/>
      <c r="V1068" s="61"/>
      <c r="W1068" s="62">
        <v>2</v>
      </c>
      <c r="X1068" s="63" t="s">
        <v>74</v>
      </c>
      <c r="Y1068" s="64">
        <v>0.46600000000000003</v>
      </c>
      <c r="Z1068" s="29">
        <f t="shared" si="84"/>
        <v>0.93200000000000005</v>
      </c>
      <c r="AA1068" s="29">
        <f t="shared" si="85"/>
        <v>1.0438400000000001</v>
      </c>
      <c r="AB1068" s="65"/>
      <c r="AC1068" s="63"/>
      <c r="AD1068" s="31" t="s">
        <v>75</v>
      </c>
      <c r="AE1068" s="66"/>
      <c r="AF1068" s="634"/>
      <c r="AG1068" s="2"/>
    </row>
    <row r="1069" spans="1:33" ht="18" customHeight="1">
      <c r="A1069" s="662"/>
      <c r="B1069" s="665"/>
      <c r="C1069" s="743"/>
      <c r="D1069" s="744"/>
      <c r="E1069" s="744"/>
      <c r="F1069" s="744"/>
      <c r="G1069" s="744"/>
      <c r="H1069" s="744"/>
      <c r="I1069" s="744"/>
      <c r="J1069" s="754"/>
      <c r="K1069" s="744"/>
      <c r="L1069" s="744"/>
      <c r="M1069" s="631"/>
      <c r="N1069" s="631"/>
      <c r="O1069" s="744"/>
      <c r="P1069" s="744"/>
      <c r="Q1069" s="802"/>
      <c r="R1069" s="69"/>
      <c r="S1069" s="824" t="s">
        <v>1453</v>
      </c>
      <c r="T1069" s="61"/>
      <c r="U1069" s="61"/>
      <c r="V1069" s="61"/>
      <c r="W1069" s="62">
        <v>4</v>
      </c>
      <c r="X1069" s="63" t="s">
        <v>1454</v>
      </c>
      <c r="Y1069" s="64">
        <v>2.8</v>
      </c>
      <c r="Z1069" s="29">
        <f t="shared" si="84"/>
        <v>11.2</v>
      </c>
      <c r="AA1069" s="29">
        <f t="shared" si="85"/>
        <v>12.544</v>
      </c>
      <c r="AB1069" s="65"/>
      <c r="AC1069" s="63"/>
      <c r="AD1069" s="31" t="s">
        <v>75</v>
      </c>
      <c r="AE1069" s="66"/>
      <c r="AF1069" s="634"/>
      <c r="AG1069" s="2"/>
    </row>
    <row r="1070" spans="1:33" ht="18" customHeight="1">
      <c r="A1070" s="662"/>
      <c r="B1070" s="665"/>
      <c r="C1070" s="743"/>
      <c r="D1070" s="744"/>
      <c r="E1070" s="744"/>
      <c r="F1070" s="744"/>
      <c r="G1070" s="744"/>
      <c r="H1070" s="744"/>
      <c r="I1070" s="744"/>
      <c r="J1070" s="754"/>
      <c r="K1070" s="744"/>
      <c r="L1070" s="744"/>
      <c r="M1070" s="631"/>
      <c r="N1070" s="631"/>
      <c r="O1070" s="744"/>
      <c r="P1070" s="744"/>
      <c r="Q1070" s="802"/>
      <c r="R1070" s="69"/>
      <c r="S1070" s="824" t="s">
        <v>1455</v>
      </c>
      <c r="T1070" s="61"/>
      <c r="U1070" s="61"/>
      <c r="V1070" s="61"/>
      <c r="W1070" s="62">
        <v>2</v>
      </c>
      <c r="X1070" s="63" t="s">
        <v>74</v>
      </c>
      <c r="Y1070" s="64">
        <v>1.3</v>
      </c>
      <c r="Z1070" s="29">
        <f t="shared" si="84"/>
        <v>2.6</v>
      </c>
      <c r="AA1070" s="29">
        <f t="shared" si="85"/>
        <v>2.9120000000000004</v>
      </c>
      <c r="AB1070" s="65"/>
      <c r="AC1070" s="63"/>
      <c r="AD1070" s="31" t="s">
        <v>75</v>
      </c>
      <c r="AE1070" s="66"/>
      <c r="AF1070" s="634"/>
      <c r="AG1070" s="2"/>
    </row>
    <row r="1071" spans="1:33" ht="18" customHeight="1">
      <c r="A1071" s="662"/>
      <c r="B1071" s="665"/>
      <c r="C1071" s="743"/>
      <c r="D1071" s="744"/>
      <c r="E1071" s="744"/>
      <c r="F1071" s="744"/>
      <c r="G1071" s="744"/>
      <c r="H1071" s="744"/>
      <c r="I1071" s="744"/>
      <c r="J1071" s="754"/>
      <c r="K1071" s="744"/>
      <c r="L1071" s="744"/>
      <c r="M1071" s="631"/>
      <c r="N1071" s="631"/>
      <c r="O1071" s="744"/>
      <c r="P1071" s="744"/>
      <c r="Q1071" s="802"/>
      <c r="R1071" s="69"/>
      <c r="S1071" s="824" t="s">
        <v>1456</v>
      </c>
      <c r="T1071" s="61"/>
      <c r="U1071" s="61"/>
      <c r="V1071" s="61"/>
      <c r="W1071" s="62">
        <v>4</v>
      </c>
      <c r="X1071" s="63" t="s">
        <v>74</v>
      </c>
      <c r="Y1071" s="64">
        <v>0.91769999999999996</v>
      </c>
      <c r="Z1071" s="29">
        <f t="shared" si="84"/>
        <v>3.6707999999999998</v>
      </c>
      <c r="AA1071" s="29">
        <f t="shared" si="85"/>
        <v>4.1112960000000003</v>
      </c>
      <c r="AB1071" s="65"/>
      <c r="AC1071" s="63"/>
      <c r="AD1071" s="31" t="s">
        <v>75</v>
      </c>
      <c r="AE1071" s="66"/>
      <c r="AF1071" s="634"/>
      <c r="AG1071" s="2"/>
    </row>
    <row r="1072" spans="1:33" ht="18" customHeight="1">
      <c r="A1072" s="662"/>
      <c r="B1072" s="665"/>
      <c r="C1072" s="743"/>
      <c r="D1072" s="744"/>
      <c r="E1072" s="744"/>
      <c r="F1072" s="744"/>
      <c r="G1072" s="744"/>
      <c r="H1072" s="744"/>
      <c r="I1072" s="744"/>
      <c r="J1072" s="754"/>
      <c r="K1072" s="744"/>
      <c r="L1072" s="744"/>
      <c r="M1072" s="631"/>
      <c r="N1072" s="631"/>
      <c r="O1072" s="744"/>
      <c r="P1072" s="744"/>
      <c r="Q1072" s="802"/>
      <c r="R1072" s="69"/>
      <c r="S1072" s="824" t="s">
        <v>1457</v>
      </c>
      <c r="T1072" s="61"/>
      <c r="U1072" s="61"/>
      <c r="V1072" s="61"/>
      <c r="W1072" s="62">
        <v>2</v>
      </c>
      <c r="X1072" s="63" t="s">
        <v>74</v>
      </c>
      <c r="Y1072" s="64">
        <v>1.27</v>
      </c>
      <c r="Z1072" s="29">
        <f t="shared" si="84"/>
        <v>2.54</v>
      </c>
      <c r="AA1072" s="29">
        <f t="shared" si="85"/>
        <v>2.8448000000000002</v>
      </c>
      <c r="AB1072" s="65"/>
      <c r="AC1072" s="63"/>
      <c r="AD1072" s="31" t="s">
        <v>75</v>
      </c>
      <c r="AE1072" s="66"/>
      <c r="AF1072" s="634"/>
      <c r="AG1072" s="2"/>
    </row>
    <row r="1073" spans="1:33" ht="18" customHeight="1">
      <c r="A1073" s="662"/>
      <c r="B1073" s="665"/>
      <c r="C1073" s="743"/>
      <c r="D1073" s="744"/>
      <c r="E1073" s="744"/>
      <c r="F1073" s="744"/>
      <c r="G1073" s="744"/>
      <c r="H1073" s="744"/>
      <c r="I1073" s="744"/>
      <c r="J1073" s="754"/>
      <c r="K1073" s="744"/>
      <c r="L1073" s="744"/>
      <c r="M1073" s="631"/>
      <c r="N1073" s="631"/>
      <c r="O1073" s="744"/>
      <c r="P1073" s="744"/>
      <c r="Q1073" s="802"/>
      <c r="R1073" s="69"/>
      <c r="S1073" s="824" t="s">
        <v>1458</v>
      </c>
      <c r="T1073" s="158"/>
      <c r="U1073" s="155"/>
      <c r="V1073" s="155"/>
      <c r="W1073" s="299">
        <v>2</v>
      </c>
      <c r="X1073" s="63" t="s">
        <v>74</v>
      </c>
      <c r="Y1073" s="64">
        <v>5.4</v>
      </c>
      <c r="Z1073" s="29">
        <f t="shared" si="84"/>
        <v>10.8</v>
      </c>
      <c r="AA1073" s="29">
        <f t="shared" si="85"/>
        <v>12.096000000000002</v>
      </c>
      <c r="AB1073" s="65"/>
      <c r="AC1073" s="63"/>
      <c r="AD1073" s="31" t="s">
        <v>75</v>
      </c>
      <c r="AE1073" s="66"/>
      <c r="AF1073" s="634"/>
      <c r="AG1073" s="2"/>
    </row>
    <row r="1074" spans="1:33" ht="18" customHeight="1">
      <c r="A1074" s="662"/>
      <c r="B1074" s="665"/>
      <c r="C1074" s="743"/>
      <c r="D1074" s="744"/>
      <c r="E1074" s="744"/>
      <c r="F1074" s="744"/>
      <c r="G1074" s="744"/>
      <c r="H1074" s="744"/>
      <c r="I1074" s="744"/>
      <c r="J1074" s="754"/>
      <c r="K1074" s="744"/>
      <c r="L1074" s="744"/>
      <c r="M1074" s="631"/>
      <c r="N1074" s="631"/>
      <c r="O1074" s="744"/>
      <c r="P1074" s="744"/>
      <c r="Q1074" s="802"/>
      <c r="R1074" s="87" t="s">
        <v>196</v>
      </c>
      <c r="S1074" s="863" t="s">
        <v>197</v>
      </c>
      <c r="T1074" s="315" t="s">
        <v>70</v>
      </c>
      <c r="U1074" s="241" t="s">
        <v>71</v>
      </c>
      <c r="V1074" s="242" t="s">
        <v>198</v>
      </c>
      <c r="W1074" s="316"/>
      <c r="X1074" s="317"/>
      <c r="Y1074" s="255"/>
      <c r="Z1074" s="94"/>
      <c r="AA1074" s="94"/>
      <c r="AB1074" s="256">
        <f>+AA1075</f>
        <v>1700.0032000000001</v>
      </c>
      <c r="AC1074" s="63"/>
      <c r="AD1074" s="63"/>
      <c r="AE1074" s="66"/>
      <c r="AF1074" s="634"/>
      <c r="AG1074" s="2"/>
    </row>
    <row r="1075" spans="1:33" ht="18" customHeight="1">
      <c r="A1075" s="662"/>
      <c r="B1075" s="665"/>
      <c r="C1075" s="743"/>
      <c r="D1075" s="744"/>
      <c r="E1075" s="744"/>
      <c r="F1075" s="744"/>
      <c r="G1075" s="744"/>
      <c r="H1075" s="744"/>
      <c r="I1075" s="744"/>
      <c r="J1075" s="754"/>
      <c r="K1075" s="744"/>
      <c r="L1075" s="744"/>
      <c r="M1075" s="631"/>
      <c r="N1075" s="631"/>
      <c r="O1075" s="744"/>
      <c r="P1075" s="744"/>
      <c r="Q1075" s="802"/>
      <c r="R1075" s="69"/>
      <c r="S1075" s="824" t="s">
        <v>1459</v>
      </c>
      <c r="T1075" s="158"/>
      <c r="U1075" s="155"/>
      <c r="V1075" s="155"/>
      <c r="W1075" s="299">
        <v>1</v>
      </c>
      <c r="X1075" s="63" t="s">
        <v>74</v>
      </c>
      <c r="Y1075" s="64">
        <v>1517.86</v>
      </c>
      <c r="Z1075" s="29">
        <f>+W1075*Y1075</f>
        <v>1517.86</v>
      </c>
      <c r="AA1075" s="29">
        <f>+Z1075*1.12</f>
        <v>1700.0032000000001</v>
      </c>
      <c r="AB1075" s="65"/>
      <c r="AC1075" s="63"/>
      <c r="AD1075" s="31"/>
      <c r="AE1075" s="66" t="s">
        <v>75</v>
      </c>
      <c r="AF1075" s="634"/>
      <c r="AG1075" s="2"/>
    </row>
    <row r="1076" spans="1:33" ht="18" customHeight="1">
      <c r="A1076" s="662"/>
      <c r="B1076" s="665"/>
      <c r="C1076" s="743"/>
      <c r="D1076" s="744"/>
      <c r="E1076" s="744"/>
      <c r="F1076" s="744"/>
      <c r="G1076" s="744"/>
      <c r="H1076" s="744"/>
      <c r="I1076" s="744"/>
      <c r="J1076" s="754"/>
      <c r="K1076" s="744"/>
      <c r="L1076" s="744"/>
      <c r="M1076" s="631"/>
      <c r="N1076" s="631"/>
      <c r="O1076" s="744"/>
      <c r="P1076" s="744"/>
      <c r="Q1076" s="802"/>
      <c r="R1076" s="74" t="s">
        <v>354</v>
      </c>
      <c r="S1076" s="826" t="s">
        <v>273</v>
      </c>
      <c r="T1076" s="305"/>
      <c r="U1076" s="172" t="s">
        <v>71</v>
      </c>
      <c r="V1076" s="164" t="s">
        <v>198</v>
      </c>
      <c r="W1076" s="299"/>
      <c r="X1076" s="63"/>
      <c r="Y1076" s="64"/>
      <c r="Z1076" s="29"/>
      <c r="AA1076" s="29"/>
      <c r="AB1076" s="65">
        <f>+AA1077</f>
        <v>300.00320000000005</v>
      </c>
      <c r="AC1076" s="63"/>
      <c r="AD1076" s="63"/>
      <c r="AE1076" s="66"/>
      <c r="AF1076" s="634"/>
      <c r="AG1076" s="2"/>
    </row>
    <row r="1077" spans="1:33" ht="18" customHeight="1">
      <c r="A1077" s="663"/>
      <c r="B1077" s="666"/>
      <c r="C1077" s="743"/>
      <c r="D1077" s="744"/>
      <c r="E1077" s="744"/>
      <c r="F1077" s="744"/>
      <c r="G1077" s="744"/>
      <c r="H1077" s="744"/>
      <c r="I1077" s="744"/>
      <c r="J1077" s="754"/>
      <c r="K1077" s="744"/>
      <c r="L1077" s="744"/>
      <c r="M1077" s="631"/>
      <c r="N1077" s="631"/>
      <c r="O1077" s="744"/>
      <c r="P1077" s="744"/>
      <c r="Q1077" s="802"/>
      <c r="R1077" s="69"/>
      <c r="S1077" s="824" t="s">
        <v>1460</v>
      </c>
      <c r="T1077" s="158"/>
      <c r="U1077" s="155"/>
      <c r="V1077" s="155"/>
      <c r="W1077" s="299">
        <v>1</v>
      </c>
      <c r="X1077" s="63" t="s">
        <v>74</v>
      </c>
      <c r="Y1077" s="64">
        <v>267.86</v>
      </c>
      <c r="Z1077" s="29">
        <f>+W1077*Y1077</f>
        <v>267.86</v>
      </c>
      <c r="AA1077" s="29">
        <f>+Z1077*1.12</f>
        <v>300.00320000000005</v>
      </c>
      <c r="AB1077" s="65"/>
      <c r="AC1077" s="63"/>
      <c r="AD1077" s="31"/>
      <c r="AE1077" s="66" t="s">
        <v>75</v>
      </c>
      <c r="AF1077" s="634"/>
      <c r="AG1077" s="2"/>
    </row>
    <row r="1078" spans="1:33" ht="34.5" customHeight="1">
      <c r="A1078" s="661" t="s">
        <v>1133</v>
      </c>
      <c r="B1078" s="664" t="s">
        <v>1428</v>
      </c>
      <c r="C1078" s="743"/>
      <c r="D1078" s="744"/>
      <c r="E1078" s="744"/>
      <c r="F1078" s="744"/>
      <c r="G1078" s="744"/>
      <c r="H1078" s="744"/>
      <c r="I1078" s="744"/>
      <c r="J1078" s="754"/>
      <c r="K1078" s="744"/>
      <c r="L1078" s="744"/>
      <c r="M1078" s="631"/>
      <c r="N1078" s="631"/>
      <c r="O1078" s="744"/>
      <c r="P1078" s="744"/>
      <c r="Q1078" s="802"/>
      <c r="R1078" s="74" t="s">
        <v>68</v>
      </c>
      <c r="S1078" s="826" t="s">
        <v>69</v>
      </c>
      <c r="T1078" s="305"/>
      <c r="U1078" s="172" t="s">
        <v>71</v>
      </c>
      <c r="V1078" s="164" t="s">
        <v>72</v>
      </c>
      <c r="W1078" s="299"/>
      <c r="X1078" s="63"/>
      <c r="Y1078" s="64"/>
      <c r="Z1078" s="64"/>
      <c r="AA1078" s="64"/>
      <c r="AB1078" s="65">
        <f>+AA1079</f>
        <v>112.00000000000001</v>
      </c>
      <c r="AC1078" s="63"/>
      <c r="AD1078" s="63"/>
      <c r="AE1078" s="66"/>
      <c r="AF1078" s="634"/>
      <c r="AG1078" s="2"/>
    </row>
    <row r="1079" spans="1:33" ht="34.5" customHeight="1">
      <c r="A1079" s="662"/>
      <c r="B1079" s="665"/>
      <c r="C1079" s="745"/>
      <c r="D1079" s="746"/>
      <c r="E1079" s="746"/>
      <c r="F1079" s="746"/>
      <c r="G1079" s="746"/>
      <c r="H1079" s="746"/>
      <c r="I1079" s="746"/>
      <c r="J1079" s="756"/>
      <c r="K1079" s="746"/>
      <c r="L1079" s="746"/>
      <c r="M1079" s="632"/>
      <c r="N1079" s="632"/>
      <c r="O1079" s="746"/>
      <c r="P1079" s="746"/>
      <c r="Q1079" s="803"/>
      <c r="R1079" s="38"/>
      <c r="S1079" s="820" t="s">
        <v>1461</v>
      </c>
      <c r="T1079" s="39"/>
      <c r="U1079" s="198"/>
      <c r="V1079" s="198"/>
      <c r="W1079" s="40">
        <v>2</v>
      </c>
      <c r="X1079" s="41" t="s">
        <v>74</v>
      </c>
      <c r="Y1079" s="42">
        <v>50</v>
      </c>
      <c r="Z1079" s="42">
        <f>+W1079*Y1079</f>
        <v>100</v>
      </c>
      <c r="AA1079" s="42">
        <f>+Z1079*1.12</f>
        <v>112.00000000000001</v>
      </c>
      <c r="AB1079" s="43"/>
      <c r="AC1079" s="41"/>
      <c r="AD1079" s="41" t="s">
        <v>75</v>
      </c>
      <c r="AE1079" s="44"/>
      <c r="AF1079" s="635"/>
      <c r="AG1079" s="2"/>
    </row>
    <row r="1080" spans="1:33" ht="51" customHeight="1">
      <c r="A1080" s="662"/>
      <c r="B1080" s="665"/>
      <c r="C1080" s="747" t="s">
        <v>46</v>
      </c>
      <c r="D1080" s="748" t="s">
        <v>47</v>
      </c>
      <c r="E1080" s="748" t="s">
        <v>48</v>
      </c>
      <c r="F1080" s="748" t="s">
        <v>371</v>
      </c>
      <c r="G1080" s="749" t="s">
        <v>50</v>
      </c>
      <c r="H1080" s="748" t="s">
        <v>51</v>
      </c>
      <c r="I1080" s="748" t="s">
        <v>61</v>
      </c>
      <c r="J1080" s="774" t="s">
        <v>1462</v>
      </c>
      <c r="K1080" s="748" t="s">
        <v>1463</v>
      </c>
      <c r="L1080" s="748" t="s">
        <v>1464</v>
      </c>
      <c r="M1080" s="638">
        <v>0</v>
      </c>
      <c r="N1080" s="638">
        <v>1</v>
      </c>
      <c r="O1080" s="748" t="s">
        <v>1465</v>
      </c>
      <c r="P1080" s="748" t="s">
        <v>1466</v>
      </c>
      <c r="Q1080" s="804" t="s">
        <v>1434</v>
      </c>
      <c r="R1080" s="59" t="s">
        <v>116</v>
      </c>
      <c r="S1080" s="823" t="s">
        <v>117</v>
      </c>
      <c r="T1080" s="49"/>
      <c r="U1080" s="67" t="s">
        <v>71</v>
      </c>
      <c r="V1080" s="68" t="s">
        <v>72</v>
      </c>
      <c r="W1080" s="34"/>
      <c r="X1080" s="35"/>
      <c r="Y1080" s="36"/>
      <c r="Z1080" s="36"/>
      <c r="AA1080" s="36"/>
      <c r="AB1080" s="50">
        <f>+AA1081</f>
        <v>11.32</v>
      </c>
      <c r="AC1080" s="35"/>
      <c r="AD1080" s="60"/>
      <c r="AE1080" s="60"/>
      <c r="AF1080" s="637"/>
      <c r="AG1080" s="2"/>
    </row>
    <row r="1081" spans="1:33" ht="51" customHeight="1">
      <c r="A1081" s="662"/>
      <c r="B1081" s="665"/>
      <c r="C1081" s="743"/>
      <c r="D1081" s="744"/>
      <c r="E1081" s="744"/>
      <c r="F1081" s="744"/>
      <c r="G1081" s="744"/>
      <c r="H1081" s="744"/>
      <c r="I1081" s="744"/>
      <c r="J1081" s="754"/>
      <c r="K1081" s="744"/>
      <c r="L1081" s="744"/>
      <c r="M1081" s="631"/>
      <c r="N1081" s="631"/>
      <c r="O1081" s="744"/>
      <c r="P1081" s="744"/>
      <c r="Q1081" s="802"/>
      <c r="R1081" s="32"/>
      <c r="S1081" s="818" t="s">
        <v>1467</v>
      </c>
      <c r="T1081" s="26"/>
      <c r="U1081" s="61"/>
      <c r="V1081" s="61"/>
      <c r="W1081" s="27">
        <v>4</v>
      </c>
      <c r="X1081" s="28" t="s">
        <v>74</v>
      </c>
      <c r="Y1081" s="29">
        <v>2.83</v>
      </c>
      <c r="Z1081" s="29">
        <f>+W1081*Y1081</f>
        <v>11.32</v>
      </c>
      <c r="AA1081" s="29">
        <f>+Z1081</f>
        <v>11.32</v>
      </c>
      <c r="AB1081" s="30"/>
      <c r="AC1081" s="28"/>
      <c r="AD1081" s="31" t="s">
        <v>75</v>
      </c>
      <c r="AE1081" s="31"/>
      <c r="AF1081" s="634"/>
      <c r="AG1081" s="2"/>
    </row>
    <row r="1082" spans="1:33" ht="51" customHeight="1">
      <c r="A1082" s="662"/>
      <c r="B1082" s="665"/>
      <c r="C1082" s="743"/>
      <c r="D1082" s="744"/>
      <c r="E1082" s="744"/>
      <c r="F1082" s="744"/>
      <c r="G1082" s="744"/>
      <c r="H1082" s="744"/>
      <c r="I1082" s="744"/>
      <c r="J1082" s="754"/>
      <c r="K1082" s="744"/>
      <c r="L1082" s="744"/>
      <c r="M1082" s="631"/>
      <c r="N1082" s="631"/>
      <c r="O1082" s="744"/>
      <c r="P1082" s="744"/>
      <c r="Q1082" s="802"/>
      <c r="R1082" s="70" t="s">
        <v>68</v>
      </c>
      <c r="S1082" s="825" t="s">
        <v>69</v>
      </c>
      <c r="T1082" s="193"/>
      <c r="U1082" s="172" t="s">
        <v>71</v>
      </c>
      <c r="V1082" s="164" t="s">
        <v>72</v>
      </c>
      <c r="W1082" s="73"/>
      <c r="X1082" s="28"/>
      <c r="Y1082" s="29"/>
      <c r="Z1082" s="29"/>
      <c r="AA1082" s="29"/>
      <c r="AB1082" s="30">
        <f>+SUM(AA1083:AA1084)</f>
        <v>112.00000000000001</v>
      </c>
      <c r="AC1082" s="28"/>
      <c r="AD1082" s="31"/>
      <c r="AE1082" s="31"/>
      <c r="AF1082" s="634"/>
      <c r="AG1082" s="2"/>
    </row>
    <row r="1083" spans="1:33" ht="51" customHeight="1">
      <c r="A1083" s="662"/>
      <c r="B1083" s="665"/>
      <c r="C1083" s="743"/>
      <c r="D1083" s="744"/>
      <c r="E1083" s="744"/>
      <c r="F1083" s="744"/>
      <c r="G1083" s="744"/>
      <c r="H1083" s="744"/>
      <c r="I1083" s="744"/>
      <c r="J1083" s="754"/>
      <c r="K1083" s="744"/>
      <c r="L1083" s="744"/>
      <c r="M1083" s="631"/>
      <c r="N1083" s="631"/>
      <c r="O1083" s="744"/>
      <c r="P1083" s="744"/>
      <c r="Q1083" s="802"/>
      <c r="R1083" s="25"/>
      <c r="S1083" s="818" t="s">
        <v>1468</v>
      </c>
      <c r="T1083" s="26"/>
      <c r="U1083" s="33"/>
      <c r="V1083" s="33"/>
      <c r="W1083" s="27">
        <v>1</v>
      </c>
      <c r="X1083" s="28" t="s">
        <v>74</v>
      </c>
      <c r="Y1083" s="29">
        <v>50</v>
      </c>
      <c r="Z1083" s="29">
        <f t="shared" ref="Z1083:Z1084" si="86">+W1083*Y1083</f>
        <v>50</v>
      </c>
      <c r="AA1083" s="29">
        <f t="shared" ref="AA1083:AA1084" si="87">+Z1083*1.12</f>
        <v>56.000000000000007</v>
      </c>
      <c r="AB1083" s="30"/>
      <c r="AC1083" s="28"/>
      <c r="AD1083" s="31" t="s">
        <v>75</v>
      </c>
      <c r="AE1083" s="31"/>
      <c r="AF1083" s="634"/>
      <c r="AG1083" s="2"/>
    </row>
    <row r="1084" spans="1:33" ht="51" customHeight="1">
      <c r="A1084" s="662"/>
      <c r="B1084" s="665"/>
      <c r="C1084" s="745"/>
      <c r="D1084" s="746"/>
      <c r="E1084" s="746"/>
      <c r="F1084" s="746"/>
      <c r="G1084" s="746"/>
      <c r="H1084" s="746"/>
      <c r="I1084" s="746"/>
      <c r="J1084" s="756"/>
      <c r="K1084" s="746"/>
      <c r="L1084" s="746"/>
      <c r="M1084" s="632"/>
      <c r="N1084" s="632"/>
      <c r="O1084" s="746"/>
      <c r="P1084" s="746"/>
      <c r="Q1084" s="803"/>
      <c r="R1084" s="38"/>
      <c r="S1084" s="824" t="s">
        <v>1469</v>
      </c>
      <c r="T1084" s="61"/>
      <c r="U1084" s="61"/>
      <c r="V1084" s="61"/>
      <c r="W1084" s="62">
        <v>1</v>
      </c>
      <c r="X1084" s="63" t="s">
        <v>74</v>
      </c>
      <c r="Y1084" s="64">
        <v>50</v>
      </c>
      <c r="Z1084" s="42">
        <f t="shared" si="86"/>
        <v>50</v>
      </c>
      <c r="AA1084" s="42">
        <f t="shared" si="87"/>
        <v>56.000000000000007</v>
      </c>
      <c r="AB1084" s="65"/>
      <c r="AC1084" s="63"/>
      <c r="AD1084" s="66" t="s">
        <v>75</v>
      </c>
      <c r="AE1084" s="66"/>
      <c r="AF1084" s="635"/>
      <c r="AG1084" s="2"/>
    </row>
    <row r="1085" spans="1:33" ht="18" customHeight="1">
      <c r="A1085" s="662"/>
      <c r="B1085" s="665"/>
      <c r="C1085" s="747" t="s">
        <v>46</v>
      </c>
      <c r="D1085" s="748" t="s">
        <v>47</v>
      </c>
      <c r="E1085" s="748" t="s">
        <v>48</v>
      </c>
      <c r="F1085" s="748" t="s">
        <v>450</v>
      </c>
      <c r="G1085" s="749" t="s">
        <v>50</v>
      </c>
      <c r="H1085" s="748" t="s">
        <v>51</v>
      </c>
      <c r="I1085" s="748" t="s">
        <v>61</v>
      </c>
      <c r="J1085" s="774" t="s">
        <v>1470</v>
      </c>
      <c r="K1085" s="748" t="s">
        <v>1471</v>
      </c>
      <c r="L1085" s="748" t="s">
        <v>1472</v>
      </c>
      <c r="M1085" s="638">
        <v>0</v>
      </c>
      <c r="N1085" s="638">
        <v>1</v>
      </c>
      <c r="O1085" s="748" t="s">
        <v>1473</v>
      </c>
      <c r="P1085" s="748" t="s">
        <v>1474</v>
      </c>
      <c r="Q1085" s="804" t="s">
        <v>1434</v>
      </c>
      <c r="R1085" s="37"/>
      <c r="S1085" s="822"/>
      <c r="T1085" s="53"/>
      <c r="U1085" s="53"/>
      <c r="V1085" s="53"/>
      <c r="W1085" s="54"/>
      <c r="X1085" s="55"/>
      <c r="Y1085" s="56"/>
      <c r="Z1085" s="36"/>
      <c r="AA1085" s="36"/>
      <c r="AB1085" s="57"/>
      <c r="AC1085" s="55"/>
      <c r="AD1085" s="58"/>
      <c r="AE1085" s="58"/>
      <c r="AF1085" s="637"/>
      <c r="AG1085" s="2"/>
    </row>
    <row r="1086" spans="1:33" ht="18" customHeight="1">
      <c r="A1086" s="662"/>
      <c r="B1086" s="665"/>
      <c r="C1086" s="743"/>
      <c r="D1086" s="744"/>
      <c r="E1086" s="744"/>
      <c r="F1086" s="744"/>
      <c r="G1086" s="744"/>
      <c r="H1086" s="744"/>
      <c r="I1086" s="744"/>
      <c r="J1086" s="754"/>
      <c r="K1086" s="744"/>
      <c r="L1086" s="744"/>
      <c r="M1086" s="631"/>
      <c r="N1086" s="631"/>
      <c r="O1086" s="744"/>
      <c r="P1086" s="744"/>
      <c r="Q1086" s="802"/>
      <c r="R1086" s="25"/>
      <c r="S1086" s="818"/>
      <c r="T1086" s="26"/>
      <c r="U1086" s="26"/>
      <c r="V1086" s="26"/>
      <c r="W1086" s="27"/>
      <c r="X1086" s="28"/>
      <c r="Y1086" s="29"/>
      <c r="Z1086" s="29"/>
      <c r="AA1086" s="29"/>
      <c r="AB1086" s="30"/>
      <c r="AC1086" s="28"/>
      <c r="AD1086" s="31"/>
      <c r="AE1086" s="31"/>
      <c r="AF1086" s="634"/>
      <c r="AG1086" s="2"/>
    </row>
    <row r="1087" spans="1:33" ht="18" customHeight="1">
      <c r="A1087" s="662"/>
      <c r="B1087" s="665"/>
      <c r="C1087" s="743"/>
      <c r="D1087" s="744"/>
      <c r="E1087" s="744"/>
      <c r="F1087" s="744"/>
      <c r="G1087" s="744"/>
      <c r="H1087" s="744"/>
      <c r="I1087" s="744"/>
      <c r="J1087" s="754"/>
      <c r="K1087" s="744"/>
      <c r="L1087" s="744"/>
      <c r="M1087" s="631"/>
      <c r="N1087" s="631"/>
      <c r="O1087" s="744"/>
      <c r="P1087" s="744"/>
      <c r="Q1087" s="802"/>
      <c r="R1087" s="25"/>
      <c r="S1087" s="818"/>
      <c r="T1087" s="26"/>
      <c r="U1087" s="26"/>
      <c r="V1087" s="26"/>
      <c r="W1087" s="27"/>
      <c r="X1087" s="28"/>
      <c r="Y1087" s="29"/>
      <c r="Z1087" s="29"/>
      <c r="AA1087" s="29"/>
      <c r="AB1087" s="30"/>
      <c r="AC1087" s="28"/>
      <c r="AD1087" s="31"/>
      <c r="AE1087" s="31"/>
      <c r="AF1087" s="634"/>
      <c r="AG1087" s="2"/>
    </row>
    <row r="1088" spans="1:33" ht="18" customHeight="1">
      <c r="A1088" s="662"/>
      <c r="B1088" s="665"/>
      <c r="C1088" s="743"/>
      <c r="D1088" s="744"/>
      <c r="E1088" s="744"/>
      <c r="F1088" s="744"/>
      <c r="G1088" s="744"/>
      <c r="H1088" s="744"/>
      <c r="I1088" s="744"/>
      <c r="J1088" s="754"/>
      <c r="K1088" s="744"/>
      <c r="L1088" s="744"/>
      <c r="M1088" s="631"/>
      <c r="N1088" s="631"/>
      <c r="O1088" s="744"/>
      <c r="P1088" s="744"/>
      <c r="Q1088" s="802"/>
      <c r="R1088" s="25"/>
      <c r="S1088" s="818"/>
      <c r="T1088" s="26"/>
      <c r="U1088" s="26"/>
      <c r="V1088" s="26"/>
      <c r="W1088" s="27"/>
      <c r="X1088" s="28"/>
      <c r="Y1088" s="29"/>
      <c r="Z1088" s="29"/>
      <c r="AA1088" s="29"/>
      <c r="AB1088" s="30"/>
      <c r="AC1088" s="28"/>
      <c r="AD1088" s="31"/>
      <c r="AE1088" s="31"/>
      <c r="AF1088" s="634"/>
      <c r="AG1088" s="2"/>
    </row>
    <row r="1089" spans="1:33" ht="55.5" customHeight="1">
      <c r="A1089" s="662"/>
      <c r="B1089" s="665"/>
      <c r="C1089" s="745"/>
      <c r="D1089" s="746"/>
      <c r="E1089" s="746"/>
      <c r="F1089" s="746"/>
      <c r="G1089" s="746"/>
      <c r="H1089" s="746"/>
      <c r="I1089" s="746"/>
      <c r="J1089" s="756"/>
      <c r="K1089" s="746"/>
      <c r="L1089" s="746"/>
      <c r="M1089" s="632"/>
      <c r="N1089" s="632"/>
      <c r="O1089" s="746"/>
      <c r="P1089" s="746"/>
      <c r="Q1089" s="803"/>
      <c r="R1089" s="38"/>
      <c r="S1089" s="820"/>
      <c r="T1089" s="39"/>
      <c r="U1089" s="39"/>
      <c r="V1089" s="39"/>
      <c r="W1089" s="40"/>
      <c r="X1089" s="41"/>
      <c r="Y1089" s="42"/>
      <c r="Z1089" s="42"/>
      <c r="AA1089" s="42"/>
      <c r="AB1089" s="43"/>
      <c r="AC1089" s="41"/>
      <c r="AD1089" s="44"/>
      <c r="AE1089" s="44"/>
      <c r="AF1089" s="635"/>
      <c r="AG1089" s="2"/>
    </row>
    <row r="1090" spans="1:33" ht="18" customHeight="1">
      <c r="A1090" s="662"/>
      <c r="B1090" s="665"/>
      <c r="C1090" s="747" t="s">
        <v>46</v>
      </c>
      <c r="D1090" s="748" t="s">
        <v>47</v>
      </c>
      <c r="E1090" s="748" t="s">
        <v>48</v>
      </c>
      <c r="F1090" s="748" t="s">
        <v>1140</v>
      </c>
      <c r="G1090" s="749" t="s">
        <v>50</v>
      </c>
      <c r="H1090" s="748" t="s">
        <v>51</v>
      </c>
      <c r="I1090" s="748" t="s">
        <v>61</v>
      </c>
      <c r="J1090" s="774" t="s">
        <v>1475</v>
      </c>
      <c r="K1090" s="748" t="s">
        <v>1476</v>
      </c>
      <c r="L1090" s="748" t="s">
        <v>1477</v>
      </c>
      <c r="M1090" s="638">
        <v>10</v>
      </c>
      <c r="N1090" s="638">
        <v>5</v>
      </c>
      <c r="O1090" s="748" t="s">
        <v>1478</v>
      </c>
      <c r="P1090" s="748" t="s">
        <v>1479</v>
      </c>
      <c r="Q1090" s="804" t="s">
        <v>1434</v>
      </c>
      <c r="R1090" s="37"/>
      <c r="S1090" s="822"/>
      <c r="T1090" s="53"/>
      <c r="U1090" s="53"/>
      <c r="V1090" s="53"/>
      <c r="W1090" s="54"/>
      <c r="X1090" s="55"/>
      <c r="Y1090" s="56"/>
      <c r="Z1090" s="36"/>
      <c r="AA1090" s="36"/>
      <c r="AB1090" s="57"/>
      <c r="AC1090" s="55"/>
      <c r="AD1090" s="58"/>
      <c r="AE1090" s="58"/>
      <c r="AF1090" s="637"/>
      <c r="AG1090" s="2"/>
    </row>
    <row r="1091" spans="1:33" ht="18" customHeight="1">
      <c r="A1091" s="662"/>
      <c r="B1091" s="665"/>
      <c r="C1091" s="743"/>
      <c r="D1091" s="744"/>
      <c r="E1091" s="744"/>
      <c r="F1091" s="744"/>
      <c r="G1091" s="744"/>
      <c r="H1091" s="744"/>
      <c r="I1091" s="744"/>
      <c r="J1091" s="754"/>
      <c r="K1091" s="744"/>
      <c r="L1091" s="744"/>
      <c r="M1091" s="631"/>
      <c r="N1091" s="631"/>
      <c r="O1091" s="744"/>
      <c r="P1091" s="744"/>
      <c r="Q1091" s="802"/>
      <c r="R1091" s="25"/>
      <c r="S1091" s="818"/>
      <c r="T1091" s="26"/>
      <c r="U1091" s="26"/>
      <c r="V1091" s="26"/>
      <c r="W1091" s="27"/>
      <c r="X1091" s="28"/>
      <c r="Y1091" s="29"/>
      <c r="Z1091" s="29"/>
      <c r="AA1091" s="29"/>
      <c r="AB1091" s="30"/>
      <c r="AC1091" s="28"/>
      <c r="AD1091" s="31"/>
      <c r="AE1091" s="31"/>
      <c r="AF1091" s="634"/>
      <c r="AG1091" s="2"/>
    </row>
    <row r="1092" spans="1:33" ht="18" customHeight="1">
      <c r="A1092" s="662"/>
      <c r="B1092" s="665"/>
      <c r="C1092" s="743"/>
      <c r="D1092" s="744"/>
      <c r="E1092" s="744"/>
      <c r="F1092" s="744"/>
      <c r="G1092" s="744"/>
      <c r="H1092" s="744"/>
      <c r="I1092" s="744"/>
      <c r="J1092" s="754"/>
      <c r="K1092" s="744"/>
      <c r="L1092" s="744"/>
      <c r="M1092" s="631"/>
      <c r="N1092" s="631"/>
      <c r="O1092" s="744"/>
      <c r="P1092" s="744"/>
      <c r="Q1092" s="802"/>
      <c r="R1092" s="25"/>
      <c r="S1092" s="818"/>
      <c r="T1092" s="26"/>
      <c r="U1092" s="26"/>
      <c r="V1092" s="26"/>
      <c r="W1092" s="27"/>
      <c r="X1092" s="28"/>
      <c r="Y1092" s="29"/>
      <c r="Z1092" s="29"/>
      <c r="AA1092" s="29"/>
      <c r="AB1092" s="30"/>
      <c r="AC1092" s="28"/>
      <c r="AD1092" s="31"/>
      <c r="AE1092" s="31"/>
      <c r="AF1092" s="634"/>
      <c r="AG1092" s="2"/>
    </row>
    <row r="1093" spans="1:33" ht="18" customHeight="1">
      <c r="A1093" s="663"/>
      <c r="B1093" s="666"/>
      <c r="C1093" s="743"/>
      <c r="D1093" s="744"/>
      <c r="E1093" s="744"/>
      <c r="F1093" s="744"/>
      <c r="G1093" s="744"/>
      <c r="H1093" s="744"/>
      <c r="I1093" s="744"/>
      <c r="J1093" s="754"/>
      <c r="K1093" s="744"/>
      <c r="L1093" s="744"/>
      <c r="M1093" s="631"/>
      <c r="N1093" s="631"/>
      <c r="O1093" s="744"/>
      <c r="P1093" s="744"/>
      <c r="Q1093" s="802"/>
      <c r="R1093" s="25"/>
      <c r="S1093" s="818"/>
      <c r="T1093" s="26"/>
      <c r="U1093" s="26"/>
      <c r="V1093" s="26"/>
      <c r="W1093" s="27"/>
      <c r="X1093" s="28"/>
      <c r="Y1093" s="29"/>
      <c r="Z1093" s="29"/>
      <c r="AA1093" s="29"/>
      <c r="AB1093" s="30"/>
      <c r="AC1093" s="28"/>
      <c r="AD1093" s="31"/>
      <c r="AE1093" s="31"/>
      <c r="AF1093" s="634"/>
      <c r="AG1093" s="2"/>
    </row>
    <row r="1094" spans="1:33" ht="135" customHeight="1">
      <c r="A1094" s="661" t="s">
        <v>1133</v>
      </c>
      <c r="B1094" s="664" t="s">
        <v>1428</v>
      </c>
      <c r="C1094" s="745"/>
      <c r="D1094" s="746"/>
      <c r="E1094" s="746"/>
      <c r="F1094" s="746"/>
      <c r="G1094" s="746"/>
      <c r="H1094" s="746"/>
      <c r="I1094" s="746"/>
      <c r="J1094" s="756"/>
      <c r="K1094" s="746"/>
      <c r="L1094" s="746"/>
      <c r="M1094" s="632"/>
      <c r="N1094" s="632"/>
      <c r="O1094" s="746"/>
      <c r="P1094" s="746"/>
      <c r="Q1094" s="803"/>
      <c r="R1094" s="38"/>
      <c r="S1094" s="820"/>
      <c r="T1094" s="39"/>
      <c r="U1094" s="39"/>
      <c r="V1094" s="39"/>
      <c r="W1094" s="40"/>
      <c r="X1094" s="41"/>
      <c r="Y1094" s="42"/>
      <c r="Z1094" s="42"/>
      <c r="AA1094" s="42"/>
      <c r="AB1094" s="43"/>
      <c r="AC1094" s="41"/>
      <c r="AD1094" s="44"/>
      <c r="AE1094" s="44"/>
      <c r="AF1094" s="635"/>
      <c r="AG1094" s="2"/>
    </row>
    <row r="1095" spans="1:33" ht="23.25" customHeight="1">
      <c r="A1095" s="662"/>
      <c r="B1095" s="665"/>
      <c r="C1095" s="773" t="s">
        <v>46</v>
      </c>
      <c r="D1095" s="750" t="s">
        <v>47</v>
      </c>
      <c r="E1095" s="750" t="s">
        <v>48</v>
      </c>
      <c r="F1095" s="750" t="s">
        <v>450</v>
      </c>
      <c r="G1095" s="768" t="s">
        <v>50</v>
      </c>
      <c r="H1095" s="750" t="s">
        <v>51</v>
      </c>
      <c r="I1095" s="750" t="s">
        <v>61</v>
      </c>
      <c r="J1095" s="774" t="s">
        <v>1480</v>
      </c>
      <c r="K1095" s="748" t="s">
        <v>1481</v>
      </c>
      <c r="L1095" s="750" t="s">
        <v>1482</v>
      </c>
      <c r="M1095" s="698">
        <v>6</v>
      </c>
      <c r="N1095" s="698">
        <v>5</v>
      </c>
      <c r="O1095" s="750" t="s">
        <v>1483</v>
      </c>
      <c r="P1095" s="750" t="s">
        <v>1484</v>
      </c>
      <c r="Q1095" s="805" t="s">
        <v>1434</v>
      </c>
      <c r="R1095" s="37" t="s">
        <v>140</v>
      </c>
      <c r="S1095" s="821" t="s">
        <v>141</v>
      </c>
      <c r="T1095" s="46"/>
      <c r="U1095" s="67" t="s">
        <v>71</v>
      </c>
      <c r="V1095" s="68" t="s">
        <v>72</v>
      </c>
      <c r="W1095" s="34"/>
      <c r="X1095" s="35"/>
      <c r="Y1095" s="36"/>
      <c r="Z1095" s="36"/>
      <c r="AA1095" s="36"/>
      <c r="AB1095" s="50">
        <f>+SUM(AA1096:AA1101)</f>
        <v>37.452800000000003</v>
      </c>
      <c r="AC1095" s="35"/>
      <c r="AD1095" s="60"/>
      <c r="AE1095" s="60"/>
      <c r="AF1095" s="636"/>
      <c r="AG1095" s="2"/>
    </row>
    <row r="1096" spans="1:33" ht="23.25" customHeight="1">
      <c r="A1096" s="662"/>
      <c r="B1096" s="665"/>
      <c r="C1096" s="743"/>
      <c r="D1096" s="744"/>
      <c r="E1096" s="744"/>
      <c r="F1096" s="744"/>
      <c r="G1096" s="744"/>
      <c r="H1096" s="744"/>
      <c r="I1096" s="744"/>
      <c r="J1096" s="754"/>
      <c r="K1096" s="744"/>
      <c r="L1096" s="744"/>
      <c r="M1096" s="631"/>
      <c r="N1096" s="631"/>
      <c r="O1096" s="744"/>
      <c r="P1096" s="744"/>
      <c r="Q1096" s="802"/>
      <c r="R1096" s="25"/>
      <c r="S1096" s="818" t="s">
        <v>1485</v>
      </c>
      <c r="T1096" s="26"/>
      <c r="U1096" s="26"/>
      <c r="V1096" s="26"/>
      <c r="W1096" s="27">
        <v>2</v>
      </c>
      <c r="X1096" s="35" t="s">
        <v>74</v>
      </c>
      <c r="Y1096" s="29">
        <v>2.08</v>
      </c>
      <c r="Z1096" s="29">
        <f t="shared" ref="Z1096:Z1101" si="88">+W1096*Y1096</f>
        <v>4.16</v>
      </c>
      <c r="AA1096" s="29">
        <f t="shared" ref="AA1096:AA1101" si="89">+Z1096*1.12</f>
        <v>4.6592000000000002</v>
      </c>
      <c r="AB1096" s="30"/>
      <c r="AC1096" s="28"/>
      <c r="AD1096" s="31" t="s">
        <v>75</v>
      </c>
      <c r="AE1096" s="31"/>
      <c r="AF1096" s="634"/>
      <c r="AG1096" s="2"/>
    </row>
    <row r="1097" spans="1:33" ht="33.75" customHeight="1">
      <c r="A1097" s="662"/>
      <c r="B1097" s="665"/>
      <c r="C1097" s="743"/>
      <c r="D1097" s="744"/>
      <c r="E1097" s="744"/>
      <c r="F1097" s="744"/>
      <c r="G1097" s="744"/>
      <c r="H1097" s="744"/>
      <c r="I1097" s="744"/>
      <c r="J1097" s="754"/>
      <c r="K1097" s="744"/>
      <c r="L1097" s="744"/>
      <c r="M1097" s="631"/>
      <c r="N1097" s="631"/>
      <c r="O1097" s="744"/>
      <c r="P1097" s="744"/>
      <c r="Q1097" s="802"/>
      <c r="R1097" s="32"/>
      <c r="S1097" s="819" t="s">
        <v>1486</v>
      </c>
      <c r="T1097" s="33"/>
      <c r="U1097" s="33"/>
      <c r="V1097" s="33"/>
      <c r="W1097" s="34">
        <v>2</v>
      </c>
      <c r="X1097" s="35" t="s">
        <v>74</v>
      </c>
      <c r="Y1097" s="36">
        <v>2.6</v>
      </c>
      <c r="Z1097" s="29">
        <f t="shared" si="88"/>
        <v>5.2</v>
      </c>
      <c r="AA1097" s="29">
        <f t="shared" si="89"/>
        <v>5.8240000000000007</v>
      </c>
      <c r="AB1097" s="30"/>
      <c r="AC1097" s="28"/>
      <c r="AD1097" s="31" t="s">
        <v>75</v>
      </c>
      <c r="AE1097" s="31"/>
      <c r="AF1097" s="634"/>
      <c r="AG1097" s="2"/>
    </row>
    <row r="1098" spans="1:33" ht="33.75" customHeight="1">
      <c r="A1098" s="662"/>
      <c r="B1098" s="665"/>
      <c r="C1098" s="743"/>
      <c r="D1098" s="744"/>
      <c r="E1098" s="744"/>
      <c r="F1098" s="744"/>
      <c r="G1098" s="744"/>
      <c r="H1098" s="744"/>
      <c r="I1098" s="744"/>
      <c r="J1098" s="754"/>
      <c r="K1098" s="744"/>
      <c r="L1098" s="744"/>
      <c r="M1098" s="631"/>
      <c r="N1098" s="631"/>
      <c r="O1098" s="744"/>
      <c r="P1098" s="744"/>
      <c r="Q1098" s="802"/>
      <c r="R1098" s="37"/>
      <c r="S1098" s="819" t="s">
        <v>1487</v>
      </c>
      <c r="T1098" s="33"/>
      <c r="U1098" s="33"/>
      <c r="V1098" s="33"/>
      <c r="W1098" s="34">
        <v>4</v>
      </c>
      <c r="X1098" s="35" t="s">
        <v>74</v>
      </c>
      <c r="Y1098" s="36">
        <v>2.19</v>
      </c>
      <c r="Z1098" s="29">
        <f t="shared" si="88"/>
        <v>8.76</v>
      </c>
      <c r="AA1098" s="29">
        <f t="shared" si="89"/>
        <v>9.8112000000000013</v>
      </c>
      <c r="AB1098" s="30"/>
      <c r="AC1098" s="28"/>
      <c r="AD1098" s="31" t="s">
        <v>75</v>
      </c>
      <c r="AE1098" s="31"/>
      <c r="AF1098" s="634"/>
      <c r="AG1098" s="2"/>
    </row>
    <row r="1099" spans="1:33" ht="23.25" customHeight="1">
      <c r="A1099" s="662"/>
      <c r="B1099" s="665"/>
      <c r="C1099" s="743"/>
      <c r="D1099" s="744"/>
      <c r="E1099" s="744"/>
      <c r="F1099" s="744"/>
      <c r="G1099" s="744"/>
      <c r="H1099" s="744"/>
      <c r="I1099" s="744"/>
      <c r="J1099" s="754"/>
      <c r="K1099" s="744"/>
      <c r="L1099" s="744"/>
      <c r="M1099" s="631"/>
      <c r="N1099" s="631"/>
      <c r="O1099" s="744"/>
      <c r="P1099" s="744"/>
      <c r="Q1099" s="802"/>
      <c r="R1099" s="70"/>
      <c r="S1099" s="818" t="s">
        <v>1488</v>
      </c>
      <c r="T1099" s="26"/>
      <c r="U1099" s="26"/>
      <c r="V1099" s="26"/>
      <c r="W1099" s="27">
        <v>8</v>
      </c>
      <c r="X1099" s="35" t="s">
        <v>74</v>
      </c>
      <c r="Y1099" s="29">
        <v>1.24</v>
      </c>
      <c r="Z1099" s="29">
        <f t="shared" si="88"/>
        <v>9.92</v>
      </c>
      <c r="AA1099" s="29">
        <f t="shared" si="89"/>
        <v>11.1104</v>
      </c>
      <c r="AB1099" s="65"/>
      <c r="AC1099" s="63"/>
      <c r="AD1099" s="66" t="s">
        <v>75</v>
      </c>
      <c r="AE1099" s="66"/>
      <c r="AF1099" s="634"/>
      <c r="AG1099" s="2"/>
    </row>
    <row r="1100" spans="1:33" ht="23.25" customHeight="1">
      <c r="A1100" s="662"/>
      <c r="B1100" s="665"/>
      <c r="C1100" s="743"/>
      <c r="D1100" s="744"/>
      <c r="E1100" s="744"/>
      <c r="F1100" s="744"/>
      <c r="G1100" s="744"/>
      <c r="H1100" s="744"/>
      <c r="I1100" s="744"/>
      <c r="J1100" s="754"/>
      <c r="K1100" s="744"/>
      <c r="L1100" s="744"/>
      <c r="M1100" s="631"/>
      <c r="N1100" s="631"/>
      <c r="O1100" s="744"/>
      <c r="P1100" s="744"/>
      <c r="Q1100" s="802"/>
      <c r="R1100" s="270"/>
      <c r="S1100" s="840" t="s">
        <v>1489</v>
      </c>
      <c r="T1100" s="45"/>
      <c r="U1100" s="45"/>
      <c r="V1100" s="45"/>
      <c r="W1100" s="124">
        <v>2</v>
      </c>
      <c r="X1100" s="35" t="s">
        <v>74</v>
      </c>
      <c r="Y1100" s="174">
        <v>1.35</v>
      </c>
      <c r="Z1100" s="29">
        <f t="shared" si="88"/>
        <v>2.7</v>
      </c>
      <c r="AA1100" s="29">
        <f t="shared" si="89"/>
        <v>3.0240000000000005</v>
      </c>
      <c r="AB1100" s="65"/>
      <c r="AC1100" s="63"/>
      <c r="AD1100" s="66" t="s">
        <v>75</v>
      </c>
      <c r="AE1100" s="66"/>
      <c r="AF1100" s="634"/>
      <c r="AG1100" s="2"/>
    </row>
    <row r="1101" spans="1:33" ht="23.25" customHeight="1">
      <c r="A1101" s="662"/>
      <c r="B1101" s="665"/>
      <c r="C1101" s="745"/>
      <c r="D1101" s="746"/>
      <c r="E1101" s="746"/>
      <c r="F1101" s="746"/>
      <c r="G1101" s="746"/>
      <c r="H1101" s="746"/>
      <c r="I1101" s="746"/>
      <c r="J1101" s="756"/>
      <c r="K1101" s="746"/>
      <c r="L1101" s="746"/>
      <c r="M1101" s="632"/>
      <c r="N1101" s="632"/>
      <c r="O1101" s="746"/>
      <c r="P1101" s="746"/>
      <c r="Q1101" s="803"/>
      <c r="R1101" s="38"/>
      <c r="S1101" s="820" t="s">
        <v>1490</v>
      </c>
      <c r="T1101" s="39"/>
      <c r="U1101" s="39"/>
      <c r="V1101" s="39"/>
      <c r="W1101" s="40">
        <v>2</v>
      </c>
      <c r="X1101" s="41" t="s">
        <v>74</v>
      </c>
      <c r="Y1101" s="42">
        <v>1.35</v>
      </c>
      <c r="Z1101" s="42">
        <f t="shared" si="88"/>
        <v>2.7</v>
      </c>
      <c r="AA1101" s="42">
        <f t="shared" si="89"/>
        <v>3.0240000000000005</v>
      </c>
      <c r="AB1101" s="43"/>
      <c r="AC1101" s="41"/>
      <c r="AD1101" s="44" t="s">
        <v>75</v>
      </c>
      <c r="AE1101" s="44"/>
      <c r="AF1101" s="635"/>
      <c r="AG1101" s="2"/>
    </row>
    <row r="1102" spans="1:33" ht="18" customHeight="1">
      <c r="A1102" s="662"/>
      <c r="B1102" s="665"/>
      <c r="C1102" s="773" t="s">
        <v>79</v>
      </c>
      <c r="D1102" s="750" t="s">
        <v>47</v>
      </c>
      <c r="E1102" s="750" t="s">
        <v>48</v>
      </c>
      <c r="F1102" s="750" t="s">
        <v>1140</v>
      </c>
      <c r="G1102" s="768" t="s">
        <v>50</v>
      </c>
      <c r="H1102" s="750" t="s">
        <v>51</v>
      </c>
      <c r="I1102" s="750" t="s">
        <v>61</v>
      </c>
      <c r="J1102" s="774" t="s">
        <v>1491</v>
      </c>
      <c r="K1102" s="748" t="s">
        <v>1492</v>
      </c>
      <c r="L1102" s="750" t="s">
        <v>1417</v>
      </c>
      <c r="M1102" s="698">
        <v>7</v>
      </c>
      <c r="N1102" s="698">
        <v>5</v>
      </c>
      <c r="O1102" s="750" t="s">
        <v>1493</v>
      </c>
      <c r="P1102" s="750" t="s">
        <v>1494</v>
      </c>
      <c r="Q1102" s="805" t="s">
        <v>1434</v>
      </c>
      <c r="R1102" s="37"/>
      <c r="S1102" s="821"/>
      <c r="T1102" s="46"/>
      <c r="U1102" s="46"/>
      <c r="V1102" s="46"/>
      <c r="W1102" s="34"/>
      <c r="X1102" s="35"/>
      <c r="Y1102" s="36"/>
      <c r="Z1102" s="36"/>
      <c r="AA1102" s="36"/>
      <c r="AB1102" s="50"/>
      <c r="AC1102" s="35"/>
      <c r="AD1102" s="35"/>
      <c r="AE1102" s="35"/>
      <c r="AF1102" s="636"/>
      <c r="AG1102" s="2"/>
    </row>
    <row r="1103" spans="1:33" ht="18" customHeight="1">
      <c r="A1103" s="662"/>
      <c r="B1103" s="665"/>
      <c r="C1103" s="743"/>
      <c r="D1103" s="744"/>
      <c r="E1103" s="744"/>
      <c r="F1103" s="744"/>
      <c r="G1103" s="744"/>
      <c r="H1103" s="744"/>
      <c r="I1103" s="744"/>
      <c r="J1103" s="754"/>
      <c r="K1103" s="744"/>
      <c r="L1103" s="744"/>
      <c r="M1103" s="631"/>
      <c r="N1103" s="631"/>
      <c r="O1103" s="744"/>
      <c r="P1103" s="744"/>
      <c r="Q1103" s="802"/>
      <c r="R1103" s="25"/>
      <c r="S1103" s="818"/>
      <c r="T1103" s="26"/>
      <c r="U1103" s="26"/>
      <c r="V1103" s="26"/>
      <c r="W1103" s="27"/>
      <c r="X1103" s="28"/>
      <c r="Y1103" s="29"/>
      <c r="Z1103" s="29"/>
      <c r="AA1103" s="29"/>
      <c r="AB1103" s="30"/>
      <c r="AC1103" s="28"/>
      <c r="AD1103" s="28"/>
      <c r="AE1103" s="28"/>
      <c r="AF1103" s="634"/>
      <c r="AG1103" s="2"/>
    </row>
    <row r="1104" spans="1:33" ht="18" customHeight="1">
      <c r="A1104" s="662"/>
      <c r="B1104" s="665"/>
      <c r="C1104" s="743"/>
      <c r="D1104" s="744"/>
      <c r="E1104" s="744"/>
      <c r="F1104" s="744"/>
      <c r="G1104" s="744"/>
      <c r="H1104" s="744"/>
      <c r="I1104" s="744"/>
      <c r="J1104" s="754"/>
      <c r="K1104" s="744"/>
      <c r="L1104" s="744"/>
      <c r="M1104" s="631"/>
      <c r="N1104" s="631"/>
      <c r="O1104" s="744"/>
      <c r="P1104" s="744"/>
      <c r="Q1104" s="802"/>
      <c r="R1104" s="25"/>
      <c r="S1104" s="818"/>
      <c r="T1104" s="26"/>
      <c r="U1104" s="26"/>
      <c r="V1104" s="26"/>
      <c r="W1104" s="27"/>
      <c r="X1104" s="28"/>
      <c r="Y1104" s="29"/>
      <c r="Z1104" s="29"/>
      <c r="AA1104" s="29"/>
      <c r="AB1104" s="30"/>
      <c r="AC1104" s="28"/>
      <c r="AD1104" s="28"/>
      <c r="AE1104" s="31"/>
      <c r="AF1104" s="634"/>
      <c r="AG1104" s="2"/>
    </row>
    <row r="1105" spans="1:33" ht="18" customHeight="1">
      <c r="A1105" s="662"/>
      <c r="B1105" s="665"/>
      <c r="C1105" s="743"/>
      <c r="D1105" s="744"/>
      <c r="E1105" s="744"/>
      <c r="F1105" s="744"/>
      <c r="G1105" s="744"/>
      <c r="H1105" s="744"/>
      <c r="I1105" s="744"/>
      <c r="J1105" s="754"/>
      <c r="K1105" s="744"/>
      <c r="L1105" s="744"/>
      <c r="M1105" s="631"/>
      <c r="N1105" s="631"/>
      <c r="O1105" s="744"/>
      <c r="P1105" s="744"/>
      <c r="Q1105" s="802"/>
      <c r="R1105" s="25"/>
      <c r="S1105" s="818"/>
      <c r="T1105" s="26"/>
      <c r="U1105" s="26"/>
      <c r="V1105" s="26"/>
      <c r="W1105" s="27"/>
      <c r="X1105" s="28"/>
      <c r="Y1105" s="29"/>
      <c r="Z1105" s="29"/>
      <c r="AA1105" s="29"/>
      <c r="AB1105" s="30"/>
      <c r="AC1105" s="28"/>
      <c r="AD1105" s="28"/>
      <c r="AE1105" s="31"/>
      <c r="AF1105" s="634"/>
      <c r="AG1105" s="2"/>
    </row>
    <row r="1106" spans="1:33" ht="131.25" customHeight="1">
      <c r="A1106" s="662"/>
      <c r="B1106" s="665"/>
      <c r="C1106" s="745"/>
      <c r="D1106" s="746"/>
      <c r="E1106" s="746"/>
      <c r="F1106" s="746"/>
      <c r="G1106" s="746"/>
      <c r="H1106" s="746"/>
      <c r="I1106" s="746"/>
      <c r="J1106" s="756"/>
      <c r="K1106" s="746"/>
      <c r="L1106" s="746"/>
      <c r="M1106" s="632"/>
      <c r="N1106" s="632"/>
      <c r="O1106" s="746"/>
      <c r="P1106" s="746"/>
      <c r="Q1106" s="803"/>
      <c r="R1106" s="38"/>
      <c r="S1106" s="820"/>
      <c r="T1106" s="39"/>
      <c r="U1106" s="39"/>
      <c r="V1106" s="39"/>
      <c r="W1106" s="40"/>
      <c r="X1106" s="41"/>
      <c r="Y1106" s="42"/>
      <c r="Z1106" s="42"/>
      <c r="AA1106" s="42"/>
      <c r="AB1106" s="43"/>
      <c r="AC1106" s="41"/>
      <c r="AD1106" s="41"/>
      <c r="AE1106" s="44"/>
      <c r="AF1106" s="635"/>
      <c r="AG1106" s="2"/>
    </row>
    <row r="1107" spans="1:33" ht="18" customHeight="1">
      <c r="A1107" s="662"/>
      <c r="B1107" s="665"/>
      <c r="C1107" s="747" t="s">
        <v>46</v>
      </c>
      <c r="D1107" s="748" t="s">
        <v>47</v>
      </c>
      <c r="E1107" s="748" t="s">
        <v>48</v>
      </c>
      <c r="F1107" s="748" t="s">
        <v>1140</v>
      </c>
      <c r="G1107" s="749" t="s">
        <v>50</v>
      </c>
      <c r="H1107" s="748" t="s">
        <v>51</v>
      </c>
      <c r="I1107" s="748" t="s">
        <v>61</v>
      </c>
      <c r="J1107" s="766" t="s">
        <v>1495</v>
      </c>
      <c r="K1107" s="748" t="s">
        <v>192</v>
      </c>
      <c r="L1107" s="748" t="s">
        <v>1496</v>
      </c>
      <c r="M1107" s="638">
        <v>1</v>
      </c>
      <c r="N1107" s="638">
        <v>3</v>
      </c>
      <c r="O1107" s="748" t="s">
        <v>1497</v>
      </c>
      <c r="P1107" s="748" t="s">
        <v>1498</v>
      </c>
      <c r="Q1107" s="804" t="s">
        <v>1434</v>
      </c>
      <c r="R1107" s="59"/>
      <c r="S1107" s="823"/>
      <c r="T1107" s="49"/>
      <c r="U1107" s="49"/>
      <c r="V1107" s="49"/>
      <c r="W1107" s="34"/>
      <c r="X1107" s="35"/>
      <c r="Y1107" s="36"/>
      <c r="Z1107" s="36"/>
      <c r="AA1107" s="36"/>
      <c r="AB1107" s="50"/>
      <c r="AC1107" s="35"/>
      <c r="AD1107" s="60"/>
      <c r="AE1107" s="60"/>
      <c r="AF1107" s="637"/>
      <c r="AG1107" s="2"/>
    </row>
    <row r="1108" spans="1:33" ht="18" customHeight="1">
      <c r="A1108" s="662"/>
      <c r="B1108" s="665"/>
      <c r="C1108" s="743"/>
      <c r="D1108" s="744"/>
      <c r="E1108" s="744"/>
      <c r="F1108" s="744"/>
      <c r="G1108" s="744"/>
      <c r="H1108" s="744"/>
      <c r="I1108" s="744"/>
      <c r="J1108" s="761"/>
      <c r="K1108" s="744"/>
      <c r="L1108" s="744"/>
      <c r="M1108" s="631"/>
      <c r="N1108" s="631"/>
      <c r="O1108" s="744"/>
      <c r="P1108" s="744"/>
      <c r="Q1108" s="802"/>
      <c r="R1108" s="32"/>
      <c r="S1108" s="818"/>
      <c r="T1108" s="26"/>
      <c r="U1108" s="26"/>
      <c r="V1108" s="26"/>
      <c r="W1108" s="27"/>
      <c r="X1108" s="28"/>
      <c r="Y1108" s="29"/>
      <c r="Z1108" s="29"/>
      <c r="AA1108" s="29"/>
      <c r="AB1108" s="30"/>
      <c r="AC1108" s="28"/>
      <c r="AD1108" s="31"/>
      <c r="AE1108" s="31"/>
      <c r="AF1108" s="634"/>
      <c r="AG1108" s="2"/>
    </row>
    <row r="1109" spans="1:33" ht="18" customHeight="1">
      <c r="A1109" s="662"/>
      <c r="B1109" s="665"/>
      <c r="C1109" s="743"/>
      <c r="D1109" s="744"/>
      <c r="E1109" s="744"/>
      <c r="F1109" s="744"/>
      <c r="G1109" s="744"/>
      <c r="H1109" s="744"/>
      <c r="I1109" s="744"/>
      <c r="J1109" s="761"/>
      <c r="K1109" s="744"/>
      <c r="L1109" s="744"/>
      <c r="M1109" s="631"/>
      <c r="N1109" s="631"/>
      <c r="O1109" s="744"/>
      <c r="P1109" s="744"/>
      <c r="Q1109" s="802"/>
      <c r="R1109" s="25"/>
      <c r="S1109" s="818"/>
      <c r="T1109" s="26"/>
      <c r="U1109" s="26"/>
      <c r="V1109" s="26"/>
      <c r="W1109" s="27"/>
      <c r="X1109" s="28"/>
      <c r="Y1109" s="29"/>
      <c r="Z1109" s="29"/>
      <c r="AA1109" s="29"/>
      <c r="AB1109" s="30"/>
      <c r="AC1109" s="28"/>
      <c r="AD1109" s="31"/>
      <c r="AE1109" s="31"/>
      <c r="AF1109" s="634"/>
      <c r="AG1109" s="2"/>
    </row>
    <row r="1110" spans="1:33" ht="18" customHeight="1">
      <c r="A1110" s="663"/>
      <c r="B1110" s="666"/>
      <c r="C1110" s="743"/>
      <c r="D1110" s="744"/>
      <c r="E1110" s="744"/>
      <c r="F1110" s="744"/>
      <c r="G1110" s="744"/>
      <c r="H1110" s="744"/>
      <c r="I1110" s="744"/>
      <c r="J1110" s="761"/>
      <c r="K1110" s="744"/>
      <c r="L1110" s="744"/>
      <c r="M1110" s="631"/>
      <c r="N1110" s="631"/>
      <c r="O1110" s="744"/>
      <c r="P1110" s="744"/>
      <c r="Q1110" s="802"/>
      <c r="R1110" s="25"/>
      <c r="S1110" s="818"/>
      <c r="T1110" s="26"/>
      <c r="U1110" s="26"/>
      <c r="V1110" s="26"/>
      <c r="W1110" s="27"/>
      <c r="X1110" s="28"/>
      <c r="Y1110" s="29"/>
      <c r="Z1110" s="29"/>
      <c r="AA1110" s="29"/>
      <c r="AB1110" s="30"/>
      <c r="AC1110" s="28"/>
      <c r="AD1110" s="31"/>
      <c r="AE1110" s="31"/>
      <c r="AF1110" s="634"/>
      <c r="AG1110" s="2"/>
    </row>
    <row r="1111" spans="1:33" ht="96.75" customHeight="1">
      <c r="A1111" s="661" t="s">
        <v>1133</v>
      </c>
      <c r="B1111" s="664" t="s">
        <v>1428</v>
      </c>
      <c r="C1111" s="745"/>
      <c r="D1111" s="746"/>
      <c r="E1111" s="746"/>
      <c r="F1111" s="746"/>
      <c r="G1111" s="746"/>
      <c r="H1111" s="746"/>
      <c r="I1111" s="746"/>
      <c r="J1111" s="763"/>
      <c r="K1111" s="746"/>
      <c r="L1111" s="746"/>
      <c r="M1111" s="632"/>
      <c r="N1111" s="632"/>
      <c r="O1111" s="746"/>
      <c r="P1111" s="746"/>
      <c r="Q1111" s="803"/>
      <c r="R1111" s="38"/>
      <c r="S1111" s="824"/>
      <c r="T1111" s="61"/>
      <c r="U1111" s="61"/>
      <c r="V1111" s="61"/>
      <c r="W1111" s="62"/>
      <c r="X1111" s="63"/>
      <c r="Y1111" s="64"/>
      <c r="Z1111" s="42"/>
      <c r="AA1111" s="42"/>
      <c r="AB1111" s="65"/>
      <c r="AC1111" s="63"/>
      <c r="AD1111" s="66"/>
      <c r="AE1111" s="66"/>
      <c r="AF1111" s="635"/>
      <c r="AG1111" s="2"/>
    </row>
    <row r="1112" spans="1:33" ht="26.25" customHeight="1">
      <c r="A1112" s="662"/>
      <c r="B1112" s="665"/>
      <c r="C1112" s="747" t="s">
        <v>46</v>
      </c>
      <c r="D1112" s="748" t="s">
        <v>47</v>
      </c>
      <c r="E1112" s="748" t="s">
        <v>48</v>
      </c>
      <c r="F1112" s="748" t="s">
        <v>1140</v>
      </c>
      <c r="G1112" s="749" t="s">
        <v>50</v>
      </c>
      <c r="H1112" s="748" t="s">
        <v>51</v>
      </c>
      <c r="I1112" s="748" t="s">
        <v>61</v>
      </c>
      <c r="J1112" s="766" t="s">
        <v>1499</v>
      </c>
      <c r="K1112" s="748" t="s">
        <v>282</v>
      </c>
      <c r="L1112" s="748" t="s">
        <v>1500</v>
      </c>
      <c r="M1112" s="638">
        <v>12</v>
      </c>
      <c r="N1112" s="638">
        <v>12</v>
      </c>
      <c r="O1112" s="748" t="s">
        <v>1501</v>
      </c>
      <c r="P1112" s="748" t="s">
        <v>1502</v>
      </c>
      <c r="Q1112" s="804" t="s">
        <v>1503</v>
      </c>
      <c r="R1112" s="59" t="s">
        <v>116</v>
      </c>
      <c r="S1112" s="822" t="s">
        <v>117</v>
      </c>
      <c r="T1112" s="53"/>
      <c r="U1112" s="67" t="s">
        <v>71</v>
      </c>
      <c r="V1112" s="68" t="s">
        <v>72</v>
      </c>
      <c r="W1112" s="54"/>
      <c r="X1112" s="55"/>
      <c r="Y1112" s="56"/>
      <c r="Z1112" s="56"/>
      <c r="AA1112" s="56"/>
      <c r="AB1112" s="57">
        <f>+AA1113</f>
        <v>8.7360000000000007</v>
      </c>
      <c r="AC1112" s="55"/>
      <c r="AD1112" s="58"/>
      <c r="AE1112" s="58"/>
      <c r="AF1112" s="637"/>
      <c r="AG1112" s="2"/>
    </row>
    <row r="1113" spans="1:33" ht="18" customHeight="1">
      <c r="A1113" s="662"/>
      <c r="B1113" s="665"/>
      <c r="C1113" s="743"/>
      <c r="D1113" s="744"/>
      <c r="E1113" s="744"/>
      <c r="F1113" s="744"/>
      <c r="G1113" s="744"/>
      <c r="H1113" s="744"/>
      <c r="I1113" s="744"/>
      <c r="J1113" s="761"/>
      <c r="K1113" s="744"/>
      <c r="L1113" s="744"/>
      <c r="M1113" s="631"/>
      <c r="N1113" s="631"/>
      <c r="O1113" s="744"/>
      <c r="P1113" s="744"/>
      <c r="Q1113" s="802"/>
      <c r="R1113" s="25"/>
      <c r="S1113" s="818" t="s">
        <v>253</v>
      </c>
      <c r="T1113" s="26"/>
      <c r="U1113" s="26"/>
      <c r="V1113" s="26"/>
      <c r="W1113" s="27">
        <v>65</v>
      </c>
      <c r="X1113" s="28" t="s">
        <v>74</v>
      </c>
      <c r="Y1113" s="29">
        <v>0.12</v>
      </c>
      <c r="Z1113" s="29">
        <f>+W1113*Y1113</f>
        <v>7.8</v>
      </c>
      <c r="AA1113" s="29">
        <f>+Z1113*1.12</f>
        <v>8.7360000000000007</v>
      </c>
      <c r="AB1113" s="30"/>
      <c r="AC1113" s="28"/>
      <c r="AD1113" s="31" t="s">
        <v>75</v>
      </c>
      <c r="AE1113" s="31"/>
      <c r="AF1113" s="634"/>
      <c r="AG1113" s="2"/>
    </row>
    <row r="1114" spans="1:33" ht="18" customHeight="1">
      <c r="A1114" s="662"/>
      <c r="B1114" s="665"/>
      <c r="C1114" s="743"/>
      <c r="D1114" s="744"/>
      <c r="E1114" s="744"/>
      <c r="F1114" s="744"/>
      <c r="G1114" s="744"/>
      <c r="H1114" s="744"/>
      <c r="I1114" s="744"/>
      <c r="J1114" s="761"/>
      <c r="K1114" s="744"/>
      <c r="L1114" s="744"/>
      <c r="M1114" s="631"/>
      <c r="N1114" s="631"/>
      <c r="O1114" s="744"/>
      <c r="P1114" s="744"/>
      <c r="Q1114" s="802"/>
      <c r="R1114" s="25"/>
      <c r="S1114" s="818"/>
      <c r="T1114" s="26"/>
      <c r="U1114" s="26"/>
      <c r="V1114" s="26"/>
      <c r="W1114" s="27"/>
      <c r="X1114" s="28"/>
      <c r="Y1114" s="29"/>
      <c r="Z1114" s="29"/>
      <c r="AA1114" s="29"/>
      <c r="AB1114" s="30"/>
      <c r="AC1114" s="28"/>
      <c r="AD1114" s="31"/>
      <c r="AE1114" s="31"/>
      <c r="AF1114" s="634"/>
      <c r="AG1114" s="2"/>
    </row>
    <row r="1115" spans="1:33" ht="18" customHeight="1">
      <c r="A1115" s="662"/>
      <c r="B1115" s="665"/>
      <c r="C1115" s="743"/>
      <c r="D1115" s="744"/>
      <c r="E1115" s="744"/>
      <c r="F1115" s="744"/>
      <c r="G1115" s="744"/>
      <c r="H1115" s="744"/>
      <c r="I1115" s="744"/>
      <c r="J1115" s="761"/>
      <c r="K1115" s="744"/>
      <c r="L1115" s="744"/>
      <c r="M1115" s="631"/>
      <c r="N1115" s="631"/>
      <c r="O1115" s="744"/>
      <c r="P1115" s="744"/>
      <c r="Q1115" s="802"/>
      <c r="R1115" s="25"/>
      <c r="S1115" s="818"/>
      <c r="T1115" s="26"/>
      <c r="U1115" s="26"/>
      <c r="V1115" s="26"/>
      <c r="W1115" s="27"/>
      <c r="X1115" s="28"/>
      <c r="Y1115" s="29"/>
      <c r="Z1115" s="29"/>
      <c r="AA1115" s="29"/>
      <c r="AB1115" s="30"/>
      <c r="AC1115" s="28"/>
      <c r="AD1115" s="31"/>
      <c r="AE1115" s="31"/>
      <c r="AF1115" s="634"/>
      <c r="AG1115" s="2"/>
    </row>
    <row r="1116" spans="1:33" ht="57" customHeight="1">
      <c r="A1116" s="662"/>
      <c r="B1116" s="669"/>
      <c r="C1116" s="745"/>
      <c r="D1116" s="746"/>
      <c r="E1116" s="746"/>
      <c r="F1116" s="746"/>
      <c r="G1116" s="746"/>
      <c r="H1116" s="746"/>
      <c r="I1116" s="746"/>
      <c r="J1116" s="763"/>
      <c r="K1116" s="746"/>
      <c r="L1116" s="746"/>
      <c r="M1116" s="632"/>
      <c r="N1116" s="632"/>
      <c r="O1116" s="746"/>
      <c r="P1116" s="746"/>
      <c r="Q1116" s="803"/>
      <c r="R1116" s="38"/>
      <c r="S1116" s="820"/>
      <c r="T1116" s="39"/>
      <c r="U1116" s="39"/>
      <c r="V1116" s="39"/>
      <c r="W1116" s="40"/>
      <c r="X1116" s="41"/>
      <c r="Y1116" s="42"/>
      <c r="Z1116" s="42"/>
      <c r="AA1116" s="42"/>
      <c r="AB1116" s="43"/>
      <c r="AC1116" s="41"/>
      <c r="AD1116" s="44"/>
      <c r="AE1116" s="44"/>
      <c r="AF1116" s="635"/>
      <c r="AG1116" s="2"/>
    </row>
    <row r="1117" spans="1:33" ht="22.5" customHeight="1">
      <c r="A1117" s="662"/>
      <c r="B1117" s="159"/>
      <c r="C1117" s="781"/>
      <c r="D1117" s="781"/>
      <c r="E1117" s="781"/>
      <c r="F1117" s="781"/>
      <c r="G1117" s="781"/>
      <c r="H1117" s="781"/>
      <c r="I1117" s="781"/>
      <c r="J1117" s="781"/>
      <c r="K1117" s="781"/>
      <c r="L1117" s="781"/>
      <c r="M1117" s="160"/>
      <c r="N1117" s="160"/>
      <c r="O1117" s="781"/>
      <c r="P1117" s="781"/>
      <c r="Q1117" s="781"/>
      <c r="R1117" s="667" t="s">
        <v>536</v>
      </c>
      <c r="S1117" s="657"/>
      <c r="T1117" s="657"/>
      <c r="U1117" s="657"/>
      <c r="V1117" s="657"/>
      <c r="W1117" s="657"/>
      <c r="X1117" s="657"/>
      <c r="Y1117" s="657"/>
      <c r="Z1117" s="658"/>
      <c r="AA1117" s="161" t="s">
        <v>201</v>
      </c>
      <c r="AB1117" s="162">
        <f>SUM(AB1055:AB1116)</f>
        <v>2530.040336</v>
      </c>
      <c r="AC1117" s="668"/>
      <c r="AD1117" s="657"/>
      <c r="AE1117" s="657"/>
      <c r="AF1117" s="660"/>
      <c r="AG1117" s="84"/>
    </row>
    <row r="1118" spans="1:33" ht="26.25" customHeight="1">
      <c r="A1118" s="662"/>
      <c r="B1118" s="704" t="s">
        <v>1504</v>
      </c>
      <c r="C1118" s="773" t="s">
        <v>46</v>
      </c>
      <c r="D1118" s="750" t="s">
        <v>47</v>
      </c>
      <c r="E1118" s="750" t="s">
        <v>59</v>
      </c>
      <c r="F1118" s="750" t="s">
        <v>151</v>
      </c>
      <c r="G1118" s="768" t="s">
        <v>50</v>
      </c>
      <c r="H1118" s="750" t="s">
        <v>51</v>
      </c>
      <c r="I1118" s="750" t="s">
        <v>61</v>
      </c>
      <c r="J1118" s="774" t="s">
        <v>1505</v>
      </c>
      <c r="K1118" s="748" t="s">
        <v>1506</v>
      </c>
      <c r="L1118" s="750" t="s">
        <v>1507</v>
      </c>
      <c r="M1118" s="698">
        <v>10</v>
      </c>
      <c r="N1118" s="698">
        <v>20</v>
      </c>
      <c r="O1118" s="750" t="s">
        <v>1508</v>
      </c>
      <c r="P1118" s="750" t="s">
        <v>1509</v>
      </c>
      <c r="Q1118" s="805" t="s">
        <v>1510</v>
      </c>
      <c r="R1118" s="37"/>
      <c r="S1118" s="821"/>
      <c r="T1118" s="46"/>
      <c r="U1118" s="46"/>
      <c r="V1118" s="46"/>
      <c r="W1118" s="34"/>
      <c r="X1118" s="35"/>
      <c r="Y1118" s="36"/>
      <c r="Z1118" s="36"/>
      <c r="AA1118" s="36"/>
      <c r="AB1118" s="50"/>
      <c r="AC1118" s="35"/>
      <c r="AD1118" s="60"/>
      <c r="AE1118" s="60"/>
      <c r="AF1118" s="636"/>
      <c r="AG1118" s="2"/>
    </row>
    <row r="1119" spans="1:33" ht="26.25" customHeight="1">
      <c r="A1119" s="662"/>
      <c r="B1119" s="665"/>
      <c r="C1119" s="743"/>
      <c r="D1119" s="744"/>
      <c r="E1119" s="744"/>
      <c r="F1119" s="744"/>
      <c r="G1119" s="744"/>
      <c r="H1119" s="744"/>
      <c r="I1119" s="744"/>
      <c r="J1119" s="754"/>
      <c r="K1119" s="744"/>
      <c r="L1119" s="744"/>
      <c r="M1119" s="631"/>
      <c r="N1119" s="631"/>
      <c r="O1119" s="744"/>
      <c r="P1119" s="744"/>
      <c r="Q1119" s="802"/>
      <c r="R1119" s="25"/>
      <c r="S1119" s="818"/>
      <c r="T1119" s="26"/>
      <c r="U1119" s="26"/>
      <c r="V1119" s="26"/>
      <c r="W1119" s="27"/>
      <c r="X1119" s="28"/>
      <c r="Y1119" s="29"/>
      <c r="Z1119" s="29"/>
      <c r="AA1119" s="29"/>
      <c r="AB1119" s="30"/>
      <c r="AC1119" s="28"/>
      <c r="AD1119" s="31"/>
      <c r="AE1119" s="31"/>
      <c r="AF1119" s="634"/>
      <c r="AG1119" s="2"/>
    </row>
    <row r="1120" spans="1:33" ht="26.25" customHeight="1">
      <c r="A1120" s="662"/>
      <c r="B1120" s="665"/>
      <c r="C1120" s="743"/>
      <c r="D1120" s="744"/>
      <c r="E1120" s="744"/>
      <c r="F1120" s="744"/>
      <c r="G1120" s="744"/>
      <c r="H1120" s="744"/>
      <c r="I1120" s="744"/>
      <c r="J1120" s="754"/>
      <c r="K1120" s="744"/>
      <c r="L1120" s="744"/>
      <c r="M1120" s="631"/>
      <c r="N1120" s="631"/>
      <c r="O1120" s="744"/>
      <c r="P1120" s="744"/>
      <c r="Q1120" s="802"/>
      <c r="R1120" s="32"/>
      <c r="S1120" s="819"/>
      <c r="T1120" s="33"/>
      <c r="U1120" s="33"/>
      <c r="V1120" s="33"/>
      <c r="W1120" s="34"/>
      <c r="X1120" s="35"/>
      <c r="Y1120" s="36"/>
      <c r="Z1120" s="29"/>
      <c r="AA1120" s="29"/>
      <c r="AB1120" s="30"/>
      <c r="AC1120" s="28"/>
      <c r="AD1120" s="31"/>
      <c r="AE1120" s="31"/>
      <c r="AF1120" s="634"/>
      <c r="AG1120" s="2"/>
    </row>
    <row r="1121" spans="1:33" ht="26.25" customHeight="1">
      <c r="A1121" s="662"/>
      <c r="B1121" s="665"/>
      <c r="C1121" s="743"/>
      <c r="D1121" s="744"/>
      <c r="E1121" s="744"/>
      <c r="F1121" s="744"/>
      <c r="G1121" s="744"/>
      <c r="H1121" s="744"/>
      <c r="I1121" s="744"/>
      <c r="J1121" s="754"/>
      <c r="K1121" s="744"/>
      <c r="L1121" s="744"/>
      <c r="M1121" s="631"/>
      <c r="N1121" s="631"/>
      <c r="O1121" s="744"/>
      <c r="P1121" s="744"/>
      <c r="Q1121" s="802"/>
      <c r="R1121" s="37"/>
      <c r="S1121" s="819"/>
      <c r="T1121" s="33"/>
      <c r="U1121" s="33"/>
      <c r="V1121" s="33"/>
      <c r="W1121" s="34"/>
      <c r="X1121" s="35"/>
      <c r="Y1121" s="36"/>
      <c r="Z1121" s="29"/>
      <c r="AA1121" s="29"/>
      <c r="AB1121" s="30"/>
      <c r="AC1121" s="28"/>
      <c r="AD1121" s="31"/>
      <c r="AE1121" s="31"/>
      <c r="AF1121" s="634"/>
      <c r="AG1121" s="2"/>
    </row>
    <row r="1122" spans="1:33" ht="26.25" customHeight="1">
      <c r="A1122" s="662"/>
      <c r="B1122" s="665"/>
      <c r="C1122" s="745"/>
      <c r="D1122" s="746"/>
      <c r="E1122" s="746"/>
      <c r="F1122" s="746"/>
      <c r="G1122" s="746"/>
      <c r="H1122" s="746"/>
      <c r="I1122" s="746"/>
      <c r="J1122" s="756"/>
      <c r="K1122" s="746"/>
      <c r="L1122" s="746"/>
      <c r="M1122" s="632"/>
      <c r="N1122" s="632"/>
      <c r="O1122" s="746"/>
      <c r="P1122" s="746"/>
      <c r="Q1122" s="803"/>
      <c r="R1122" s="38"/>
      <c r="S1122" s="820"/>
      <c r="T1122" s="39"/>
      <c r="U1122" s="39"/>
      <c r="V1122" s="39"/>
      <c r="W1122" s="40"/>
      <c r="X1122" s="41"/>
      <c r="Y1122" s="42"/>
      <c r="Z1122" s="42"/>
      <c r="AA1122" s="42"/>
      <c r="AB1122" s="43"/>
      <c r="AC1122" s="41"/>
      <c r="AD1122" s="44"/>
      <c r="AE1122" s="44"/>
      <c r="AF1122" s="635"/>
      <c r="AG1122" s="2"/>
    </row>
    <row r="1123" spans="1:33" ht="27.75" customHeight="1">
      <c r="A1123" s="662"/>
      <c r="B1123" s="665"/>
      <c r="C1123" s="773" t="s">
        <v>46</v>
      </c>
      <c r="D1123" s="750" t="s">
        <v>47</v>
      </c>
      <c r="E1123" s="750" t="s">
        <v>59</v>
      </c>
      <c r="F1123" s="750" t="s">
        <v>151</v>
      </c>
      <c r="G1123" s="768" t="s">
        <v>50</v>
      </c>
      <c r="H1123" s="750" t="s">
        <v>51</v>
      </c>
      <c r="I1123" s="750" t="s">
        <v>61</v>
      </c>
      <c r="J1123" s="774" t="s">
        <v>1511</v>
      </c>
      <c r="K1123" s="748" t="s">
        <v>1512</v>
      </c>
      <c r="L1123" s="750" t="s">
        <v>1513</v>
      </c>
      <c r="M1123" s="698">
        <v>600</v>
      </c>
      <c r="N1123" s="698">
        <v>500</v>
      </c>
      <c r="O1123" s="750" t="s">
        <v>1514</v>
      </c>
      <c r="P1123" s="750" t="s">
        <v>1515</v>
      </c>
      <c r="Q1123" s="805" t="s">
        <v>1516</v>
      </c>
      <c r="R1123" s="37" t="s">
        <v>140</v>
      </c>
      <c r="S1123" s="822" t="s">
        <v>141</v>
      </c>
      <c r="T1123" s="53"/>
      <c r="U1123" s="67" t="s">
        <v>71</v>
      </c>
      <c r="V1123" s="68" t="s">
        <v>72</v>
      </c>
      <c r="W1123" s="54"/>
      <c r="X1123" s="55"/>
      <c r="Y1123" s="56"/>
      <c r="Z1123" s="56"/>
      <c r="AA1123" s="56"/>
      <c r="AB1123" s="57">
        <f>+SUM(AA1124:AA1128)</f>
        <v>103.26400000000001</v>
      </c>
      <c r="AC1123" s="55"/>
      <c r="AD1123" s="55"/>
      <c r="AE1123" s="55"/>
      <c r="AF1123" s="637"/>
      <c r="AG1123" s="2"/>
    </row>
    <row r="1124" spans="1:33" ht="33.75" customHeight="1">
      <c r="A1124" s="662"/>
      <c r="B1124" s="665"/>
      <c r="C1124" s="743"/>
      <c r="D1124" s="744"/>
      <c r="E1124" s="744"/>
      <c r="F1124" s="744"/>
      <c r="G1124" s="744"/>
      <c r="H1124" s="744"/>
      <c r="I1124" s="744"/>
      <c r="J1124" s="754"/>
      <c r="K1124" s="744"/>
      <c r="L1124" s="744"/>
      <c r="M1124" s="631"/>
      <c r="N1124" s="631"/>
      <c r="O1124" s="744"/>
      <c r="P1124" s="744"/>
      <c r="Q1124" s="802"/>
      <c r="R1124" s="25"/>
      <c r="S1124" s="818" t="s">
        <v>1517</v>
      </c>
      <c r="T1124" s="26"/>
      <c r="U1124" s="26"/>
      <c r="V1124" s="26"/>
      <c r="W1124" s="27">
        <v>9</v>
      </c>
      <c r="X1124" s="28" t="s">
        <v>1014</v>
      </c>
      <c r="Y1124" s="29">
        <v>1.1000000000000001</v>
      </c>
      <c r="Z1124" s="29">
        <f t="shared" ref="Z1124:Z1128" si="90">+W1124*Y1124</f>
        <v>9.9</v>
      </c>
      <c r="AA1124" s="29">
        <f t="shared" ref="AA1124:AA1128" si="91">+Z1124*1.12</f>
        <v>11.088000000000001</v>
      </c>
      <c r="AB1124" s="30"/>
      <c r="AC1124" s="28"/>
      <c r="AD1124" s="28"/>
      <c r="AE1124" s="28" t="s">
        <v>75</v>
      </c>
      <c r="AF1124" s="634"/>
      <c r="AG1124" s="2"/>
    </row>
    <row r="1125" spans="1:33" ht="33.75" customHeight="1">
      <c r="A1125" s="662"/>
      <c r="B1125" s="665"/>
      <c r="C1125" s="743"/>
      <c r="D1125" s="744"/>
      <c r="E1125" s="744"/>
      <c r="F1125" s="744"/>
      <c r="G1125" s="744"/>
      <c r="H1125" s="744"/>
      <c r="I1125" s="744"/>
      <c r="J1125" s="754"/>
      <c r="K1125" s="744"/>
      <c r="L1125" s="744"/>
      <c r="M1125" s="631"/>
      <c r="N1125" s="631"/>
      <c r="O1125" s="744"/>
      <c r="P1125" s="744"/>
      <c r="Q1125" s="802"/>
      <c r="R1125" s="25"/>
      <c r="S1125" s="818" t="s">
        <v>1518</v>
      </c>
      <c r="T1125" s="26"/>
      <c r="U1125" s="26"/>
      <c r="V1125" s="26"/>
      <c r="W1125" s="27">
        <v>12</v>
      </c>
      <c r="X1125" s="28" t="s">
        <v>1014</v>
      </c>
      <c r="Y1125" s="29">
        <v>2.5</v>
      </c>
      <c r="Z1125" s="29">
        <f t="shared" si="90"/>
        <v>30</v>
      </c>
      <c r="AA1125" s="29">
        <f t="shared" si="91"/>
        <v>33.6</v>
      </c>
      <c r="AB1125" s="30"/>
      <c r="AC1125" s="28"/>
      <c r="AD1125" s="28"/>
      <c r="AE1125" s="28" t="s">
        <v>75</v>
      </c>
      <c r="AF1125" s="634"/>
      <c r="AG1125" s="2"/>
    </row>
    <row r="1126" spans="1:33" ht="18" customHeight="1">
      <c r="A1126" s="662"/>
      <c r="B1126" s="665"/>
      <c r="C1126" s="743"/>
      <c r="D1126" s="744"/>
      <c r="E1126" s="744"/>
      <c r="F1126" s="744"/>
      <c r="G1126" s="744"/>
      <c r="H1126" s="744"/>
      <c r="I1126" s="744"/>
      <c r="J1126" s="754"/>
      <c r="K1126" s="744"/>
      <c r="L1126" s="744"/>
      <c r="M1126" s="631"/>
      <c r="N1126" s="631"/>
      <c r="O1126" s="744"/>
      <c r="P1126" s="744"/>
      <c r="Q1126" s="802"/>
      <c r="R1126" s="25"/>
      <c r="S1126" s="818" t="s">
        <v>1519</v>
      </c>
      <c r="T1126" s="26"/>
      <c r="U1126" s="26"/>
      <c r="V1126" s="26"/>
      <c r="W1126" s="27">
        <v>1</v>
      </c>
      <c r="X1126" s="28" t="s">
        <v>1009</v>
      </c>
      <c r="Y1126" s="29">
        <v>16.3</v>
      </c>
      <c r="Z1126" s="29">
        <f t="shared" si="90"/>
        <v>16.3</v>
      </c>
      <c r="AA1126" s="29">
        <f t="shared" si="91"/>
        <v>18.256000000000004</v>
      </c>
      <c r="AB1126" s="30"/>
      <c r="AC1126" s="28"/>
      <c r="AD1126" s="28"/>
      <c r="AE1126" s="28" t="s">
        <v>75</v>
      </c>
      <c r="AF1126" s="634"/>
      <c r="AG1126" s="2"/>
    </row>
    <row r="1127" spans="1:33" ht="18" customHeight="1">
      <c r="A1127" s="662"/>
      <c r="B1127" s="665"/>
      <c r="C1127" s="743"/>
      <c r="D1127" s="744"/>
      <c r="E1127" s="744"/>
      <c r="F1127" s="744"/>
      <c r="G1127" s="744"/>
      <c r="H1127" s="744"/>
      <c r="I1127" s="744"/>
      <c r="J1127" s="754"/>
      <c r="K1127" s="744"/>
      <c r="L1127" s="744"/>
      <c r="M1127" s="631"/>
      <c r="N1127" s="631"/>
      <c r="O1127" s="744"/>
      <c r="P1127" s="744"/>
      <c r="Q1127" s="802"/>
      <c r="R1127" s="69"/>
      <c r="S1127" s="824" t="s">
        <v>1520</v>
      </c>
      <c r="T1127" s="61"/>
      <c r="U1127" s="61"/>
      <c r="V1127" s="61"/>
      <c r="W1127" s="62">
        <v>2</v>
      </c>
      <c r="X1127" s="28" t="s">
        <v>248</v>
      </c>
      <c r="Y1127" s="64">
        <v>7</v>
      </c>
      <c r="Z1127" s="29">
        <f t="shared" si="90"/>
        <v>14</v>
      </c>
      <c r="AA1127" s="29">
        <f t="shared" si="91"/>
        <v>15.680000000000001</v>
      </c>
      <c r="AB1127" s="65"/>
      <c r="AC1127" s="63"/>
      <c r="AD1127" s="28"/>
      <c r="AE1127" s="28" t="s">
        <v>75</v>
      </c>
      <c r="AF1127" s="634"/>
      <c r="AG1127" s="2"/>
    </row>
    <row r="1128" spans="1:33" ht="18" customHeight="1">
      <c r="A1128" s="662"/>
      <c r="B1128" s="665"/>
      <c r="C1128" s="743"/>
      <c r="D1128" s="744"/>
      <c r="E1128" s="744"/>
      <c r="F1128" s="744"/>
      <c r="G1128" s="744"/>
      <c r="H1128" s="744"/>
      <c r="I1128" s="744"/>
      <c r="J1128" s="754"/>
      <c r="K1128" s="744"/>
      <c r="L1128" s="744"/>
      <c r="M1128" s="631"/>
      <c r="N1128" s="631"/>
      <c r="O1128" s="744"/>
      <c r="P1128" s="744"/>
      <c r="Q1128" s="802"/>
      <c r="R1128" s="69"/>
      <c r="S1128" s="824" t="s">
        <v>1521</v>
      </c>
      <c r="T1128" s="61"/>
      <c r="U1128" s="61"/>
      <c r="V1128" s="61"/>
      <c r="W1128" s="62">
        <v>1</v>
      </c>
      <c r="X1128" s="28" t="s">
        <v>1009</v>
      </c>
      <c r="Y1128" s="64">
        <v>22</v>
      </c>
      <c r="Z1128" s="29">
        <f t="shared" si="90"/>
        <v>22</v>
      </c>
      <c r="AA1128" s="29">
        <f t="shared" si="91"/>
        <v>24.64</v>
      </c>
      <c r="AB1128" s="65"/>
      <c r="AC1128" s="63"/>
      <c r="AD1128" s="28"/>
      <c r="AE1128" s="28" t="s">
        <v>75</v>
      </c>
      <c r="AF1128" s="634"/>
      <c r="AG1128" s="2"/>
    </row>
    <row r="1129" spans="1:33" ht="27.75" customHeight="1">
      <c r="A1129" s="662"/>
      <c r="B1129" s="665"/>
      <c r="C1129" s="743"/>
      <c r="D1129" s="744"/>
      <c r="E1129" s="744"/>
      <c r="F1129" s="744"/>
      <c r="G1129" s="744"/>
      <c r="H1129" s="744"/>
      <c r="I1129" s="744"/>
      <c r="J1129" s="754"/>
      <c r="K1129" s="744"/>
      <c r="L1129" s="744"/>
      <c r="M1129" s="631"/>
      <c r="N1129" s="631"/>
      <c r="O1129" s="744"/>
      <c r="P1129" s="744"/>
      <c r="Q1129" s="802"/>
      <c r="R1129" s="74" t="s">
        <v>1522</v>
      </c>
      <c r="S1129" s="826" t="s">
        <v>1523</v>
      </c>
      <c r="T1129" s="305"/>
      <c r="U1129" s="172" t="s">
        <v>71</v>
      </c>
      <c r="V1129" s="164" t="s">
        <v>72</v>
      </c>
      <c r="W1129" s="299"/>
      <c r="X1129" s="63"/>
      <c r="Y1129" s="64"/>
      <c r="Z1129" s="29"/>
      <c r="AA1129" s="29"/>
      <c r="AB1129" s="65">
        <f>+SUM(AA1130:AA1162)</f>
        <v>2998.95</v>
      </c>
      <c r="AC1129" s="63"/>
      <c r="AD1129" s="28"/>
      <c r="AE1129" s="66"/>
      <c r="AF1129" s="634"/>
      <c r="AG1129" s="2"/>
    </row>
    <row r="1130" spans="1:33" ht="18" customHeight="1">
      <c r="A1130" s="662"/>
      <c r="B1130" s="665"/>
      <c r="C1130" s="743"/>
      <c r="D1130" s="744"/>
      <c r="E1130" s="744"/>
      <c r="F1130" s="744"/>
      <c r="G1130" s="744"/>
      <c r="H1130" s="744"/>
      <c r="I1130" s="744"/>
      <c r="J1130" s="754"/>
      <c r="K1130" s="744"/>
      <c r="L1130" s="744"/>
      <c r="M1130" s="631"/>
      <c r="N1130" s="631"/>
      <c r="O1130" s="744"/>
      <c r="P1130" s="744"/>
      <c r="Q1130" s="802"/>
      <c r="R1130" s="69"/>
      <c r="S1130" s="824" t="s">
        <v>1524</v>
      </c>
      <c r="T1130" s="61"/>
      <c r="U1130" s="45"/>
      <c r="V1130" s="45"/>
      <c r="W1130" s="62">
        <v>100</v>
      </c>
      <c r="X1130" s="63" t="s">
        <v>74</v>
      </c>
      <c r="Y1130" s="64">
        <v>6.6</v>
      </c>
      <c r="Z1130" s="29">
        <f t="shared" ref="Z1130:Z1162" si="92">+W1130*Y1130</f>
        <v>660</v>
      </c>
      <c r="AA1130" s="29">
        <f t="shared" ref="AA1130:AA1162" si="93">+Z1130</f>
        <v>660</v>
      </c>
      <c r="AB1130" s="65"/>
      <c r="AC1130" s="63"/>
      <c r="AD1130" s="28" t="s">
        <v>75</v>
      </c>
      <c r="AE1130" s="66"/>
      <c r="AF1130" s="634"/>
      <c r="AG1130" s="2"/>
    </row>
    <row r="1131" spans="1:33" ht="18" customHeight="1">
      <c r="A1131" s="662"/>
      <c r="B1131" s="665"/>
      <c r="C1131" s="743"/>
      <c r="D1131" s="744"/>
      <c r="E1131" s="744"/>
      <c r="F1131" s="744"/>
      <c r="G1131" s="744"/>
      <c r="H1131" s="744"/>
      <c r="I1131" s="744"/>
      <c r="J1131" s="754"/>
      <c r="K1131" s="744"/>
      <c r="L1131" s="744"/>
      <c r="M1131" s="631"/>
      <c r="N1131" s="631"/>
      <c r="O1131" s="744"/>
      <c r="P1131" s="744"/>
      <c r="Q1131" s="802"/>
      <c r="R1131" s="69"/>
      <c r="S1131" s="824" t="s">
        <v>1525</v>
      </c>
      <c r="T1131" s="61"/>
      <c r="U1131" s="61"/>
      <c r="V1131" s="61"/>
      <c r="W1131" s="62">
        <v>10</v>
      </c>
      <c r="X1131" s="63" t="s">
        <v>74</v>
      </c>
      <c r="Y1131" s="64">
        <v>1.45</v>
      </c>
      <c r="Z1131" s="29">
        <f t="shared" si="92"/>
        <v>14.5</v>
      </c>
      <c r="AA1131" s="29">
        <f t="shared" si="93"/>
        <v>14.5</v>
      </c>
      <c r="AB1131" s="65"/>
      <c r="AC1131" s="63"/>
      <c r="AD1131" s="28" t="s">
        <v>75</v>
      </c>
      <c r="AE1131" s="66"/>
      <c r="AF1131" s="634"/>
      <c r="AG1131" s="2"/>
    </row>
    <row r="1132" spans="1:33" ht="18" customHeight="1">
      <c r="A1132" s="662"/>
      <c r="B1132" s="665"/>
      <c r="C1132" s="743"/>
      <c r="D1132" s="744"/>
      <c r="E1132" s="744"/>
      <c r="F1132" s="744"/>
      <c r="G1132" s="744"/>
      <c r="H1132" s="744"/>
      <c r="I1132" s="744"/>
      <c r="J1132" s="754"/>
      <c r="K1132" s="744"/>
      <c r="L1132" s="744"/>
      <c r="M1132" s="631"/>
      <c r="N1132" s="631"/>
      <c r="O1132" s="744"/>
      <c r="P1132" s="744"/>
      <c r="Q1132" s="802"/>
      <c r="R1132" s="69"/>
      <c r="S1132" s="824" t="s">
        <v>1526</v>
      </c>
      <c r="T1132" s="61"/>
      <c r="U1132" s="61"/>
      <c r="V1132" s="61"/>
      <c r="W1132" s="62">
        <v>25</v>
      </c>
      <c r="X1132" s="63" t="s">
        <v>74</v>
      </c>
      <c r="Y1132" s="64">
        <v>1.5</v>
      </c>
      <c r="Z1132" s="29">
        <f t="shared" si="92"/>
        <v>37.5</v>
      </c>
      <c r="AA1132" s="29">
        <f t="shared" si="93"/>
        <v>37.5</v>
      </c>
      <c r="AB1132" s="65"/>
      <c r="AC1132" s="63"/>
      <c r="AD1132" s="28" t="s">
        <v>75</v>
      </c>
      <c r="AE1132" s="66"/>
      <c r="AF1132" s="634"/>
      <c r="AG1132" s="2"/>
    </row>
    <row r="1133" spans="1:33" ht="18" customHeight="1">
      <c r="A1133" s="662"/>
      <c r="B1133" s="665"/>
      <c r="C1133" s="743"/>
      <c r="D1133" s="744"/>
      <c r="E1133" s="744"/>
      <c r="F1133" s="744"/>
      <c r="G1133" s="744"/>
      <c r="H1133" s="744"/>
      <c r="I1133" s="744"/>
      <c r="J1133" s="754"/>
      <c r="K1133" s="744"/>
      <c r="L1133" s="744"/>
      <c r="M1133" s="631"/>
      <c r="N1133" s="631"/>
      <c r="O1133" s="744"/>
      <c r="P1133" s="744"/>
      <c r="Q1133" s="802"/>
      <c r="R1133" s="69"/>
      <c r="S1133" s="824" t="s">
        <v>1527</v>
      </c>
      <c r="T1133" s="61"/>
      <c r="U1133" s="61"/>
      <c r="V1133" s="61"/>
      <c r="W1133" s="62">
        <v>800</v>
      </c>
      <c r="X1133" s="63" t="s">
        <v>74</v>
      </c>
      <c r="Y1133" s="64">
        <v>2.8000000000000001E-2</v>
      </c>
      <c r="Z1133" s="29">
        <f t="shared" si="92"/>
        <v>22.400000000000002</v>
      </c>
      <c r="AA1133" s="29">
        <f t="shared" si="93"/>
        <v>22.400000000000002</v>
      </c>
      <c r="AB1133" s="65"/>
      <c r="AC1133" s="63"/>
      <c r="AD1133" s="28" t="s">
        <v>75</v>
      </c>
      <c r="AE1133" s="66"/>
      <c r="AF1133" s="634"/>
      <c r="AG1133" s="2"/>
    </row>
    <row r="1134" spans="1:33" ht="18" customHeight="1">
      <c r="A1134" s="662"/>
      <c r="B1134" s="665"/>
      <c r="C1134" s="743"/>
      <c r="D1134" s="744"/>
      <c r="E1134" s="744"/>
      <c r="F1134" s="744"/>
      <c r="G1134" s="744"/>
      <c r="H1134" s="744"/>
      <c r="I1134" s="744"/>
      <c r="J1134" s="754"/>
      <c r="K1134" s="744"/>
      <c r="L1134" s="744"/>
      <c r="M1134" s="631"/>
      <c r="N1134" s="631"/>
      <c r="O1134" s="744"/>
      <c r="P1134" s="744"/>
      <c r="Q1134" s="802"/>
      <c r="R1134" s="69"/>
      <c r="S1134" s="824" t="s">
        <v>1528</v>
      </c>
      <c r="T1134" s="61"/>
      <c r="U1134" s="61"/>
      <c r="V1134" s="61"/>
      <c r="W1134" s="62">
        <v>500</v>
      </c>
      <c r="X1134" s="63" t="s">
        <v>74</v>
      </c>
      <c r="Y1134" s="64">
        <v>0.04</v>
      </c>
      <c r="Z1134" s="29">
        <f t="shared" si="92"/>
        <v>20</v>
      </c>
      <c r="AA1134" s="29">
        <f t="shared" si="93"/>
        <v>20</v>
      </c>
      <c r="AB1134" s="65"/>
      <c r="AC1134" s="63"/>
      <c r="AD1134" s="28" t="s">
        <v>75</v>
      </c>
      <c r="AE1134" s="66"/>
      <c r="AF1134" s="634"/>
      <c r="AG1134" s="2"/>
    </row>
    <row r="1135" spans="1:33" ht="18" customHeight="1">
      <c r="A1135" s="663"/>
      <c r="B1135" s="666"/>
      <c r="C1135" s="743"/>
      <c r="D1135" s="744"/>
      <c r="E1135" s="744"/>
      <c r="F1135" s="744"/>
      <c r="G1135" s="744"/>
      <c r="H1135" s="744"/>
      <c r="I1135" s="744"/>
      <c r="J1135" s="754"/>
      <c r="K1135" s="744"/>
      <c r="L1135" s="744"/>
      <c r="M1135" s="631"/>
      <c r="N1135" s="631"/>
      <c r="O1135" s="744"/>
      <c r="P1135" s="744"/>
      <c r="Q1135" s="802"/>
      <c r="R1135" s="69"/>
      <c r="S1135" s="824" t="s">
        <v>1529</v>
      </c>
      <c r="T1135" s="61"/>
      <c r="U1135" s="61"/>
      <c r="V1135" s="61"/>
      <c r="W1135" s="62">
        <v>200</v>
      </c>
      <c r="X1135" s="63" t="s">
        <v>74</v>
      </c>
      <c r="Y1135" s="64">
        <v>0.5</v>
      </c>
      <c r="Z1135" s="29">
        <f t="shared" si="92"/>
        <v>100</v>
      </c>
      <c r="AA1135" s="29">
        <f t="shared" si="93"/>
        <v>100</v>
      </c>
      <c r="AB1135" s="65"/>
      <c r="AC1135" s="63"/>
      <c r="AD1135" s="28" t="s">
        <v>75</v>
      </c>
      <c r="AE1135" s="66"/>
      <c r="AF1135" s="634"/>
      <c r="AG1135" s="2"/>
    </row>
    <row r="1136" spans="1:33" ht="18" customHeight="1">
      <c r="A1136" s="661" t="s">
        <v>1133</v>
      </c>
      <c r="B1136" s="664" t="s">
        <v>1504</v>
      </c>
      <c r="C1136" s="743"/>
      <c r="D1136" s="744"/>
      <c r="E1136" s="744"/>
      <c r="F1136" s="744"/>
      <c r="G1136" s="744"/>
      <c r="H1136" s="744"/>
      <c r="I1136" s="744"/>
      <c r="J1136" s="754"/>
      <c r="K1136" s="744"/>
      <c r="L1136" s="744"/>
      <c r="M1136" s="631"/>
      <c r="N1136" s="631"/>
      <c r="O1136" s="744"/>
      <c r="P1136" s="744"/>
      <c r="Q1136" s="802"/>
      <c r="R1136" s="69"/>
      <c r="S1136" s="824" t="s">
        <v>1530</v>
      </c>
      <c r="T1136" s="61"/>
      <c r="U1136" s="61"/>
      <c r="V1136" s="61"/>
      <c r="W1136" s="62">
        <v>150</v>
      </c>
      <c r="X1136" s="63" t="s">
        <v>119</v>
      </c>
      <c r="Y1136" s="64">
        <v>4.4000000000000004</v>
      </c>
      <c r="Z1136" s="29">
        <f t="shared" si="92"/>
        <v>660</v>
      </c>
      <c r="AA1136" s="29">
        <f t="shared" si="93"/>
        <v>660</v>
      </c>
      <c r="AB1136" s="65"/>
      <c r="AC1136" s="63"/>
      <c r="AD1136" s="28" t="s">
        <v>75</v>
      </c>
      <c r="AE1136" s="66"/>
      <c r="AF1136" s="634"/>
      <c r="AG1136" s="2"/>
    </row>
    <row r="1137" spans="1:33" ht="18" customHeight="1">
      <c r="A1137" s="662"/>
      <c r="B1137" s="665"/>
      <c r="C1137" s="743"/>
      <c r="D1137" s="744"/>
      <c r="E1137" s="744"/>
      <c r="F1137" s="744"/>
      <c r="G1137" s="744"/>
      <c r="H1137" s="744"/>
      <c r="I1137" s="744"/>
      <c r="J1137" s="754"/>
      <c r="K1137" s="744"/>
      <c r="L1137" s="744"/>
      <c r="M1137" s="631"/>
      <c r="N1137" s="631"/>
      <c r="O1137" s="744"/>
      <c r="P1137" s="744"/>
      <c r="Q1137" s="802"/>
      <c r="R1137" s="69"/>
      <c r="S1137" s="824" t="s">
        <v>1531</v>
      </c>
      <c r="T1137" s="61"/>
      <c r="U1137" s="61"/>
      <c r="V1137" s="61"/>
      <c r="W1137" s="62">
        <v>100</v>
      </c>
      <c r="X1137" s="63" t="s">
        <v>119</v>
      </c>
      <c r="Y1137" s="64">
        <v>2.88</v>
      </c>
      <c r="Z1137" s="29">
        <f t="shared" si="92"/>
        <v>288</v>
      </c>
      <c r="AA1137" s="29">
        <f t="shared" si="93"/>
        <v>288</v>
      </c>
      <c r="AB1137" s="65"/>
      <c r="AC1137" s="63"/>
      <c r="AD1137" s="28" t="s">
        <v>75</v>
      </c>
      <c r="AE1137" s="66"/>
      <c r="AF1137" s="634"/>
      <c r="AG1137" s="2"/>
    </row>
    <row r="1138" spans="1:33" ht="18" customHeight="1">
      <c r="A1138" s="662"/>
      <c r="B1138" s="665"/>
      <c r="C1138" s="743"/>
      <c r="D1138" s="744"/>
      <c r="E1138" s="744"/>
      <c r="F1138" s="744"/>
      <c r="G1138" s="744"/>
      <c r="H1138" s="744"/>
      <c r="I1138" s="744"/>
      <c r="J1138" s="754"/>
      <c r="K1138" s="744"/>
      <c r="L1138" s="744"/>
      <c r="M1138" s="631"/>
      <c r="N1138" s="631"/>
      <c r="O1138" s="744"/>
      <c r="P1138" s="744"/>
      <c r="Q1138" s="802"/>
      <c r="R1138" s="69"/>
      <c r="S1138" s="824" t="s">
        <v>1532</v>
      </c>
      <c r="T1138" s="61"/>
      <c r="U1138" s="61"/>
      <c r="V1138" s="61"/>
      <c r="W1138" s="62">
        <v>200</v>
      </c>
      <c r="X1138" s="63" t="s">
        <v>74</v>
      </c>
      <c r="Y1138" s="64">
        <v>0.15</v>
      </c>
      <c r="Z1138" s="29">
        <f t="shared" si="92"/>
        <v>30</v>
      </c>
      <c r="AA1138" s="29">
        <f t="shared" si="93"/>
        <v>30</v>
      </c>
      <c r="AB1138" s="65"/>
      <c r="AC1138" s="63"/>
      <c r="AD1138" s="28" t="s">
        <v>75</v>
      </c>
      <c r="AE1138" s="66"/>
      <c r="AF1138" s="634"/>
      <c r="AG1138" s="2"/>
    </row>
    <row r="1139" spans="1:33" ht="18" customHeight="1">
      <c r="A1139" s="662"/>
      <c r="B1139" s="665"/>
      <c r="C1139" s="743"/>
      <c r="D1139" s="744"/>
      <c r="E1139" s="744"/>
      <c r="F1139" s="744"/>
      <c r="G1139" s="744"/>
      <c r="H1139" s="744"/>
      <c r="I1139" s="744"/>
      <c r="J1139" s="754"/>
      <c r="K1139" s="744"/>
      <c r="L1139" s="744"/>
      <c r="M1139" s="631"/>
      <c r="N1139" s="631"/>
      <c r="O1139" s="744"/>
      <c r="P1139" s="744"/>
      <c r="Q1139" s="802"/>
      <c r="R1139" s="69"/>
      <c r="S1139" s="824" t="s">
        <v>1533</v>
      </c>
      <c r="T1139" s="61"/>
      <c r="U1139" s="61"/>
      <c r="V1139" s="61"/>
      <c r="W1139" s="62">
        <v>500</v>
      </c>
      <c r="X1139" s="63" t="s">
        <v>74</v>
      </c>
      <c r="Y1139" s="64">
        <v>0.04</v>
      </c>
      <c r="Z1139" s="29">
        <f t="shared" si="92"/>
        <v>20</v>
      </c>
      <c r="AA1139" s="29">
        <f t="shared" si="93"/>
        <v>20</v>
      </c>
      <c r="AB1139" s="65"/>
      <c r="AC1139" s="63"/>
      <c r="AD1139" s="28" t="s">
        <v>75</v>
      </c>
      <c r="AE1139" s="66"/>
      <c r="AF1139" s="634"/>
      <c r="AG1139" s="2"/>
    </row>
    <row r="1140" spans="1:33" ht="18" customHeight="1">
      <c r="A1140" s="662"/>
      <c r="B1140" s="665"/>
      <c r="C1140" s="743"/>
      <c r="D1140" s="744"/>
      <c r="E1140" s="744"/>
      <c r="F1140" s="744"/>
      <c r="G1140" s="744"/>
      <c r="H1140" s="744"/>
      <c r="I1140" s="744"/>
      <c r="J1140" s="754"/>
      <c r="K1140" s="744"/>
      <c r="L1140" s="744"/>
      <c r="M1140" s="631"/>
      <c r="N1140" s="631"/>
      <c r="O1140" s="744"/>
      <c r="P1140" s="744"/>
      <c r="Q1140" s="802"/>
      <c r="R1140" s="69"/>
      <c r="S1140" s="824" t="s">
        <v>1534</v>
      </c>
      <c r="T1140" s="61"/>
      <c r="U1140" s="61"/>
      <c r="V1140" s="61"/>
      <c r="W1140" s="62">
        <v>100</v>
      </c>
      <c r="X1140" s="63" t="s">
        <v>74</v>
      </c>
      <c r="Y1140" s="64">
        <v>0.57999999999999996</v>
      </c>
      <c r="Z1140" s="29">
        <f t="shared" si="92"/>
        <v>57.999999999999993</v>
      </c>
      <c r="AA1140" s="29">
        <f t="shared" si="93"/>
        <v>57.999999999999993</v>
      </c>
      <c r="AB1140" s="65"/>
      <c r="AC1140" s="63"/>
      <c r="AD1140" s="28" t="s">
        <v>75</v>
      </c>
      <c r="AE1140" s="66"/>
      <c r="AF1140" s="634"/>
      <c r="AG1140" s="2"/>
    </row>
    <row r="1141" spans="1:33" ht="18" customHeight="1">
      <c r="A1141" s="662"/>
      <c r="B1141" s="665"/>
      <c r="C1141" s="743"/>
      <c r="D1141" s="744"/>
      <c r="E1141" s="744"/>
      <c r="F1141" s="744"/>
      <c r="G1141" s="744"/>
      <c r="H1141" s="744"/>
      <c r="I1141" s="744"/>
      <c r="J1141" s="754"/>
      <c r="K1141" s="744"/>
      <c r="L1141" s="744"/>
      <c r="M1141" s="631"/>
      <c r="N1141" s="631"/>
      <c r="O1141" s="744"/>
      <c r="P1141" s="744"/>
      <c r="Q1141" s="802"/>
      <c r="R1141" s="69"/>
      <c r="S1141" s="824" t="s">
        <v>1535</v>
      </c>
      <c r="T1141" s="61"/>
      <c r="U1141" s="61"/>
      <c r="V1141" s="61"/>
      <c r="W1141" s="62">
        <v>200</v>
      </c>
      <c r="X1141" s="63" t="s">
        <v>74</v>
      </c>
      <c r="Y1141" s="64">
        <v>0.48</v>
      </c>
      <c r="Z1141" s="29">
        <f t="shared" si="92"/>
        <v>96</v>
      </c>
      <c r="AA1141" s="29">
        <f t="shared" si="93"/>
        <v>96</v>
      </c>
      <c r="AB1141" s="65"/>
      <c r="AC1141" s="63"/>
      <c r="AD1141" s="28" t="s">
        <v>75</v>
      </c>
      <c r="AE1141" s="66"/>
      <c r="AF1141" s="634"/>
      <c r="AG1141" s="2"/>
    </row>
    <row r="1142" spans="1:33" ht="18" customHeight="1">
      <c r="A1142" s="662"/>
      <c r="B1142" s="665"/>
      <c r="C1142" s="743"/>
      <c r="D1142" s="744"/>
      <c r="E1142" s="744"/>
      <c r="F1142" s="744"/>
      <c r="G1142" s="744"/>
      <c r="H1142" s="744"/>
      <c r="I1142" s="744"/>
      <c r="J1142" s="754"/>
      <c r="K1142" s="744"/>
      <c r="L1142" s="744"/>
      <c r="M1142" s="631"/>
      <c r="N1142" s="631"/>
      <c r="O1142" s="744"/>
      <c r="P1142" s="744"/>
      <c r="Q1142" s="802"/>
      <c r="R1142" s="69"/>
      <c r="S1142" s="824" t="s">
        <v>1536</v>
      </c>
      <c r="T1142" s="61"/>
      <c r="U1142" s="61"/>
      <c r="V1142" s="61"/>
      <c r="W1142" s="62">
        <v>20</v>
      </c>
      <c r="X1142" s="63" t="s">
        <v>74</v>
      </c>
      <c r="Y1142" s="64">
        <v>1.1499999999999999</v>
      </c>
      <c r="Z1142" s="29">
        <f t="shared" si="92"/>
        <v>23</v>
      </c>
      <c r="AA1142" s="29">
        <f t="shared" si="93"/>
        <v>23</v>
      </c>
      <c r="AB1142" s="65"/>
      <c r="AC1142" s="63"/>
      <c r="AD1142" s="28" t="s">
        <v>75</v>
      </c>
      <c r="AE1142" s="66"/>
      <c r="AF1142" s="634"/>
      <c r="AG1142" s="2"/>
    </row>
    <row r="1143" spans="1:33" ht="18" customHeight="1">
      <c r="A1143" s="662"/>
      <c r="B1143" s="665"/>
      <c r="C1143" s="743"/>
      <c r="D1143" s="744"/>
      <c r="E1143" s="744"/>
      <c r="F1143" s="744"/>
      <c r="G1143" s="744"/>
      <c r="H1143" s="744"/>
      <c r="I1143" s="744"/>
      <c r="J1143" s="754"/>
      <c r="K1143" s="744"/>
      <c r="L1143" s="744"/>
      <c r="M1143" s="631"/>
      <c r="N1143" s="631"/>
      <c r="O1143" s="744"/>
      <c r="P1143" s="744"/>
      <c r="Q1143" s="802"/>
      <c r="R1143" s="69"/>
      <c r="S1143" s="824" t="s">
        <v>1537</v>
      </c>
      <c r="T1143" s="61"/>
      <c r="U1143" s="61"/>
      <c r="V1143" s="61"/>
      <c r="W1143" s="62">
        <v>50</v>
      </c>
      <c r="X1143" s="63" t="s">
        <v>74</v>
      </c>
      <c r="Y1143" s="64">
        <v>0.2</v>
      </c>
      <c r="Z1143" s="29">
        <f t="shared" si="92"/>
        <v>10</v>
      </c>
      <c r="AA1143" s="29">
        <f t="shared" si="93"/>
        <v>10</v>
      </c>
      <c r="AB1143" s="65"/>
      <c r="AC1143" s="63"/>
      <c r="AD1143" s="28" t="s">
        <v>75</v>
      </c>
      <c r="AE1143" s="66"/>
      <c r="AF1143" s="634"/>
      <c r="AG1143" s="2"/>
    </row>
    <row r="1144" spans="1:33" ht="18" customHeight="1">
      <c r="A1144" s="662"/>
      <c r="B1144" s="665"/>
      <c r="C1144" s="743"/>
      <c r="D1144" s="744"/>
      <c r="E1144" s="744"/>
      <c r="F1144" s="744"/>
      <c r="G1144" s="744"/>
      <c r="H1144" s="744"/>
      <c r="I1144" s="744"/>
      <c r="J1144" s="754"/>
      <c r="K1144" s="744"/>
      <c r="L1144" s="744"/>
      <c r="M1144" s="631"/>
      <c r="N1144" s="631"/>
      <c r="O1144" s="744"/>
      <c r="P1144" s="744"/>
      <c r="Q1144" s="802"/>
      <c r="R1144" s="69"/>
      <c r="S1144" s="824" t="s">
        <v>1538</v>
      </c>
      <c r="T1144" s="61"/>
      <c r="U1144" s="61"/>
      <c r="V1144" s="61"/>
      <c r="W1144" s="62">
        <v>30</v>
      </c>
      <c r="X1144" s="63" t="s">
        <v>74</v>
      </c>
      <c r="Y1144" s="64">
        <v>0.21</v>
      </c>
      <c r="Z1144" s="29">
        <f t="shared" si="92"/>
        <v>6.3</v>
      </c>
      <c r="AA1144" s="29">
        <f t="shared" si="93"/>
        <v>6.3</v>
      </c>
      <c r="AB1144" s="65"/>
      <c r="AC1144" s="63"/>
      <c r="AD1144" s="28" t="s">
        <v>75</v>
      </c>
      <c r="AE1144" s="66"/>
      <c r="AF1144" s="634"/>
      <c r="AG1144" s="2"/>
    </row>
    <row r="1145" spans="1:33" ht="18" customHeight="1">
      <c r="A1145" s="662"/>
      <c r="B1145" s="665"/>
      <c r="C1145" s="743"/>
      <c r="D1145" s="744"/>
      <c r="E1145" s="744"/>
      <c r="F1145" s="744"/>
      <c r="G1145" s="744"/>
      <c r="H1145" s="744"/>
      <c r="I1145" s="744"/>
      <c r="J1145" s="754"/>
      <c r="K1145" s="744"/>
      <c r="L1145" s="744"/>
      <c r="M1145" s="631"/>
      <c r="N1145" s="631"/>
      <c r="O1145" s="744"/>
      <c r="P1145" s="744"/>
      <c r="Q1145" s="802"/>
      <c r="R1145" s="69"/>
      <c r="S1145" s="824" t="s">
        <v>1539</v>
      </c>
      <c r="T1145" s="61"/>
      <c r="U1145" s="61"/>
      <c r="V1145" s="61"/>
      <c r="W1145" s="62">
        <v>15</v>
      </c>
      <c r="X1145" s="63" t="s">
        <v>74</v>
      </c>
      <c r="Y1145" s="64">
        <v>0.2</v>
      </c>
      <c r="Z1145" s="29">
        <f t="shared" si="92"/>
        <v>3</v>
      </c>
      <c r="AA1145" s="29">
        <f t="shared" si="93"/>
        <v>3</v>
      </c>
      <c r="AB1145" s="65"/>
      <c r="AC1145" s="63"/>
      <c r="AD1145" s="28" t="s">
        <v>75</v>
      </c>
      <c r="AE1145" s="66"/>
      <c r="AF1145" s="634"/>
      <c r="AG1145" s="2"/>
    </row>
    <row r="1146" spans="1:33" ht="18" customHeight="1">
      <c r="A1146" s="662"/>
      <c r="B1146" s="665"/>
      <c r="C1146" s="743"/>
      <c r="D1146" s="744"/>
      <c r="E1146" s="744"/>
      <c r="F1146" s="744"/>
      <c r="G1146" s="744"/>
      <c r="H1146" s="744"/>
      <c r="I1146" s="744"/>
      <c r="J1146" s="754"/>
      <c r="K1146" s="744"/>
      <c r="L1146" s="744"/>
      <c r="M1146" s="631"/>
      <c r="N1146" s="631"/>
      <c r="O1146" s="744"/>
      <c r="P1146" s="744"/>
      <c r="Q1146" s="802"/>
      <c r="R1146" s="69"/>
      <c r="S1146" s="824" t="s">
        <v>1540</v>
      </c>
      <c r="T1146" s="61"/>
      <c r="U1146" s="61"/>
      <c r="V1146" s="61"/>
      <c r="W1146" s="62">
        <v>100</v>
      </c>
      <c r="X1146" s="63" t="s">
        <v>74</v>
      </c>
      <c r="Y1146" s="64">
        <v>0.1</v>
      </c>
      <c r="Z1146" s="29">
        <f t="shared" si="92"/>
        <v>10</v>
      </c>
      <c r="AA1146" s="29">
        <f t="shared" si="93"/>
        <v>10</v>
      </c>
      <c r="AB1146" s="65"/>
      <c r="AC1146" s="63"/>
      <c r="AD1146" s="28" t="s">
        <v>75</v>
      </c>
      <c r="AE1146" s="66"/>
      <c r="AF1146" s="634"/>
      <c r="AG1146" s="2"/>
    </row>
    <row r="1147" spans="1:33" ht="18" customHeight="1">
      <c r="A1147" s="662"/>
      <c r="B1147" s="665"/>
      <c r="C1147" s="743"/>
      <c r="D1147" s="744"/>
      <c r="E1147" s="744"/>
      <c r="F1147" s="744"/>
      <c r="G1147" s="744"/>
      <c r="H1147" s="744"/>
      <c r="I1147" s="744"/>
      <c r="J1147" s="754"/>
      <c r="K1147" s="744"/>
      <c r="L1147" s="744"/>
      <c r="M1147" s="631"/>
      <c r="N1147" s="631"/>
      <c r="O1147" s="744"/>
      <c r="P1147" s="744"/>
      <c r="Q1147" s="802"/>
      <c r="R1147" s="69"/>
      <c r="S1147" s="824" t="s">
        <v>1541</v>
      </c>
      <c r="T1147" s="61"/>
      <c r="U1147" s="61"/>
      <c r="V1147" s="61"/>
      <c r="W1147" s="62">
        <v>500</v>
      </c>
      <c r="X1147" s="63" t="s">
        <v>74</v>
      </c>
      <c r="Y1147" s="64">
        <v>0.08</v>
      </c>
      <c r="Z1147" s="29">
        <f t="shared" si="92"/>
        <v>40</v>
      </c>
      <c r="AA1147" s="29">
        <f t="shared" si="93"/>
        <v>40</v>
      </c>
      <c r="AB1147" s="65"/>
      <c r="AC1147" s="63"/>
      <c r="AD1147" s="28" t="s">
        <v>75</v>
      </c>
      <c r="AE1147" s="66"/>
      <c r="AF1147" s="634"/>
      <c r="AG1147" s="2"/>
    </row>
    <row r="1148" spans="1:33" ht="18" customHeight="1">
      <c r="A1148" s="662"/>
      <c r="B1148" s="665"/>
      <c r="C1148" s="743"/>
      <c r="D1148" s="744"/>
      <c r="E1148" s="744"/>
      <c r="F1148" s="744"/>
      <c r="G1148" s="744"/>
      <c r="H1148" s="744"/>
      <c r="I1148" s="744"/>
      <c r="J1148" s="754"/>
      <c r="K1148" s="744"/>
      <c r="L1148" s="744"/>
      <c r="M1148" s="631"/>
      <c r="N1148" s="631"/>
      <c r="O1148" s="744"/>
      <c r="P1148" s="744"/>
      <c r="Q1148" s="802"/>
      <c r="R1148" s="69"/>
      <c r="S1148" s="824" t="s">
        <v>1542</v>
      </c>
      <c r="T1148" s="61"/>
      <c r="U1148" s="61"/>
      <c r="V1148" s="61"/>
      <c r="W1148" s="62">
        <v>70</v>
      </c>
      <c r="X1148" s="63" t="s">
        <v>74</v>
      </c>
      <c r="Y1148" s="64">
        <v>0.55000000000000004</v>
      </c>
      <c r="Z1148" s="29">
        <f t="shared" si="92"/>
        <v>38.5</v>
      </c>
      <c r="AA1148" s="29">
        <f t="shared" si="93"/>
        <v>38.5</v>
      </c>
      <c r="AB1148" s="65"/>
      <c r="AC1148" s="63"/>
      <c r="AD1148" s="28" t="s">
        <v>75</v>
      </c>
      <c r="AE1148" s="66"/>
      <c r="AF1148" s="634"/>
      <c r="AG1148" s="2"/>
    </row>
    <row r="1149" spans="1:33" ht="18" customHeight="1">
      <c r="A1149" s="662"/>
      <c r="B1149" s="665"/>
      <c r="C1149" s="743"/>
      <c r="D1149" s="744"/>
      <c r="E1149" s="744"/>
      <c r="F1149" s="744"/>
      <c r="G1149" s="744"/>
      <c r="H1149" s="744"/>
      <c r="I1149" s="744"/>
      <c r="J1149" s="754"/>
      <c r="K1149" s="744"/>
      <c r="L1149" s="744"/>
      <c r="M1149" s="631"/>
      <c r="N1149" s="631"/>
      <c r="O1149" s="744"/>
      <c r="P1149" s="744"/>
      <c r="Q1149" s="802"/>
      <c r="R1149" s="69"/>
      <c r="S1149" s="824" t="s">
        <v>1543</v>
      </c>
      <c r="T1149" s="61"/>
      <c r="U1149" s="61"/>
      <c r="V1149" s="61"/>
      <c r="W1149" s="62">
        <v>10</v>
      </c>
      <c r="X1149" s="63" t="s">
        <v>74</v>
      </c>
      <c r="Y1149" s="64">
        <v>4.5</v>
      </c>
      <c r="Z1149" s="29">
        <f t="shared" si="92"/>
        <v>45</v>
      </c>
      <c r="AA1149" s="29">
        <f t="shared" si="93"/>
        <v>45</v>
      </c>
      <c r="AB1149" s="65"/>
      <c r="AC1149" s="63"/>
      <c r="AD1149" s="28" t="s">
        <v>75</v>
      </c>
      <c r="AE1149" s="66"/>
      <c r="AF1149" s="634"/>
      <c r="AG1149" s="2"/>
    </row>
    <row r="1150" spans="1:33" ht="18" customHeight="1">
      <c r="A1150" s="662"/>
      <c r="B1150" s="665"/>
      <c r="C1150" s="743"/>
      <c r="D1150" s="744"/>
      <c r="E1150" s="744"/>
      <c r="F1150" s="744"/>
      <c r="G1150" s="744"/>
      <c r="H1150" s="744"/>
      <c r="I1150" s="744"/>
      <c r="J1150" s="754"/>
      <c r="K1150" s="744"/>
      <c r="L1150" s="744"/>
      <c r="M1150" s="631"/>
      <c r="N1150" s="631"/>
      <c r="O1150" s="744"/>
      <c r="P1150" s="744"/>
      <c r="Q1150" s="802"/>
      <c r="R1150" s="69"/>
      <c r="S1150" s="824" t="s">
        <v>1544</v>
      </c>
      <c r="T1150" s="61"/>
      <c r="U1150" s="61"/>
      <c r="V1150" s="61"/>
      <c r="W1150" s="62">
        <v>100</v>
      </c>
      <c r="X1150" s="63" t="s">
        <v>74</v>
      </c>
      <c r="Y1150" s="64">
        <v>0.5</v>
      </c>
      <c r="Z1150" s="29">
        <f t="shared" si="92"/>
        <v>50</v>
      </c>
      <c r="AA1150" s="29">
        <f t="shared" si="93"/>
        <v>50</v>
      </c>
      <c r="AB1150" s="65"/>
      <c r="AC1150" s="63"/>
      <c r="AD1150" s="28" t="s">
        <v>75</v>
      </c>
      <c r="AE1150" s="66"/>
      <c r="AF1150" s="634"/>
      <c r="AG1150" s="2"/>
    </row>
    <row r="1151" spans="1:33" ht="18" customHeight="1">
      <c r="A1151" s="662"/>
      <c r="B1151" s="665"/>
      <c r="C1151" s="743"/>
      <c r="D1151" s="744"/>
      <c r="E1151" s="744"/>
      <c r="F1151" s="744"/>
      <c r="G1151" s="744"/>
      <c r="H1151" s="744"/>
      <c r="I1151" s="744"/>
      <c r="J1151" s="754"/>
      <c r="K1151" s="744"/>
      <c r="L1151" s="744"/>
      <c r="M1151" s="631"/>
      <c r="N1151" s="631"/>
      <c r="O1151" s="744"/>
      <c r="P1151" s="744"/>
      <c r="Q1151" s="802"/>
      <c r="R1151" s="69"/>
      <c r="S1151" s="824" t="s">
        <v>1545</v>
      </c>
      <c r="T1151" s="61"/>
      <c r="U1151" s="61"/>
      <c r="V1151" s="61"/>
      <c r="W1151" s="62">
        <v>100</v>
      </c>
      <c r="X1151" s="63" t="s">
        <v>74</v>
      </c>
      <c r="Y1151" s="64">
        <v>2.8</v>
      </c>
      <c r="Z1151" s="29">
        <f t="shared" si="92"/>
        <v>280</v>
      </c>
      <c r="AA1151" s="29">
        <f t="shared" si="93"/>
        <v>280</v>
      </c>
      <c r="AB1151" s="65"/>
      <c r="AC1151" s="63"/>
      <c r="AD1151" s="28" t="s">
        <v>75</v>
      </c>
      <c r="AE1151" s="66"/>
      <c r="AF1151" s="634"/>
      <c r="AG1151" s="2"/>
    </row>
    <row r="1152" spans="1:33" ht="18" customHeight="1">
      <c r="A1152" s="662"/>
      <c r="B1152" s="665"/>
      <c r="C1152" s="743"/>
      <c r="D1152" s="744"/>
      <c r="E1152" s="744"/>
      <c r="F1152" s="744"/>
      <c r="G1152" s="744"/>
      <c r="H1152" s="744"/>
      <c r="I1152" s="744"/>
      <c r="J1152" s="754"/>
      <c r="K1152" s="744"/>
      <c r="L1152" s="744"/>
      <c r="M1152" s="631"/>
      <c r="N1152" s="631"/>
      <c r="O1152" s="744"/>
      <c r="P1152" s="744"/>
      <c r="Q1152" s="802"/>
      <c r="R1152" s="69"/>
      <c r="S1152" s="824" t="s">
        <v>1546</v>
      </c>
      <c r="T1152" s="61"/>
      <c r="U1152" s="61"/>
      <c r="V1152" s="61"/>
      <c r="W1152" s="62">
        <v>500</v>
      </c>
      <c r="X1152" s="63" t="s">
        <v>74</v>
      </c>
      <c r="Y1152" s="64">
        <v>0.04</v>
      </c>
      <c r="Z1152" s="29">
        <f t="shared" si="92"/>
        <v>20</v>
      </c>
      <c r="AA1152" s="29">
        <f t="shared" si="93"/>
        <v>20</v>
      </c>
      <c r="AB1152" s="65"/>
      <c r="AC1152" s="63"/>
      <c r="AD1152" s="28" t="s">
        <v>75</v>
      </c>
      <c r="AE1152" s="66"/>
      <c r="AF1152" s="634"/>
      <c r="AG1152" s="2"/>
    </row>
    <row r="1153" spans="1:33" ht="18" customHeight="1">
      <c r="A1153" s="662"/>
      <c r="B1153" s="665"/>
      <c r="C1153" s="743"/>
      <c r="D1153" s="744"/>
      <c r="E1153" s="744"/>
      <c r="F1153" s="744"/>
      <c r="G1153" s="744"/>
      <c r="H1153" s="744"/>
      <c r="I1153" s="744"/>
      <c r="J1153" s="754"/>
      <c r="K1153" s="744"/>
      <c r="L1153" s="744"/>
      <c r="M1153" s="631"/>
      <c r="N1153" s="631"/>
      <c r="O1153" s="744"/>
      <c r="P1153" s="744"/>
      <c r="Q1153" s="802"/>
      <c r="R1153" s="69"/>
      <c r="S1153" s="824" t="s">
        <v>1547</v>
      </c>
      <c r="T1153" s="61"/>
      <c r="U1153" s="61"/>
      <c r="V1153" s="61"/>
      <c r="W1153" s="62">
        <v>10</v>
      </c>
      <c r="X1153" s="63" t="s">
        <v>1548</v>
      </c>
      <c r="Y1153" s="64">
        <v>4.1500000000000004</v>
      </c>
      <c r="Z1153" s="29">
        <f t="shared" si="92"/>
        <v>41.5</v>
      </c>
      <c r="AA1153" s="29">
        <f t="shared" si="93"/>
        <v>41.5</v>
      </c>
      <c r="AB1153" s="65"/>
      <c r="AC1153" s="63"/>
      <c r="AD1153" s="28" t="s">
        <v>75</v>
      </c>
      <c r="AE1153" s="66"/>
      <c r="AF1153" s="634"/>
      <c r="AG1153" s="2"/>
    </row>
    <row r="1154" spans="1:33" ht="18" customHeight="1">
      <c r="A1154" s="662"/>
      <c r="B1154" s="665"/>
      <c r="C1154" s="743"/>
      <c r="D1154" s="744"/>
      <c r="E1154" s="744"/>
      <c r="F1154" s="744"/>
      <c r="G1154" s="744"/>
      <c r="H1154" s="744"/>
      <c r="I1154" s="744"/>
      <c r="J1154" s="754"/>
      <c r="K1154" s="744"/>
      <c r="L1154" s="744"/>
      <c r="M1154" s="631"/>
      <c r="N1154" s="631"/>
      <c r="O1154" s="744"/>
      <c r="P1154" s="744"/>
      <c r="Q1154" s="802"/>
      <c r="R1154" s="69"/>
      <c r="S1154" s="824" t="s">
        <v>1549</v>
      </c>
      <c r="T1154" s="61"/>
      <c r="U1154" s="61"/>
      <c r="V1154" s="61"/>
      <c r="W1154" s="62">
        <v>100</v>
      </c>
      <c r="X1154" s="63" t="s">
        <v>74</v>
      </c>
      <c r="Y1154" s="64">
        <v>0.28000000000000003</v>
      </c>
      <c r="Z1154" s="29">
        <f t="shared" si="92"/>
        <v>28.000000000000004</v>
      </c>
      <c r="AA1154" s="29">
        <f t="shared" si="93"/>
        <v>28.000000000000004</v>
      </c>
      <c r="AB1154" s="65"/>
      <c r="AC1154" s="63"/>
      <c r="AD1154" s="28" t="s">
        <v>75</v>
      </c>
      <c r="AE1154" s="66"/>
      <c r="AF1154" s="634"/>
      <c r="AG1154" s="2"/>
    </row>
    <row r="1155" spans="1:33" ht="18" customHeight="1">
      <c r="A1155" s="662"/>
      <c r="B1155" s="665"/>
      <c r="C1155" s="743"/>
      <c r="D1155" s="744"/>
      <c r="E1155" s="744"/>
      <c r="F1155" s="744"/>
      <c r="G1155" s="744"/>
      <c r="H1155" s="744"/>
      <c r="I1155" s="744"/>
      <c r="J1155" s="754"/>
      <c r="K1155" s="744"/>
      <c r="L1155" s="744"/>
      <c r="M1155" s="631"/>
      <c r="N1155" s="631"/>
      <c r="O1155" s="744"/>
      <c r="P1155" s="744"/>
      <c r="Q1155" s="802"/>
      <c r="R1155" s="69"/>
      <c r="S1155" s="824" t="s">
        <v>1550</v>
      </c>
      <c r="T1155" s="61"/>
      <c r="U1155" s="61"/>
      <c r="V1155" s="61"/>
      <c r="W1155" s="62">
        <v>10</v>
      </c>
      <c r="X1155" s="63" t="s">
        <v>74</v>
      </c>
      <c r="Y1155" s="64">
        <v>1.9</v>
      </c>
      <c r="Z1155" s="29">
        <f t="shared" si="92"/>
        <v>19</v>
      </c>
      <c r="AA1155" s="29">
        <f t="shared" si="93"/>
        <v>19</v>
      </c>
      <c r="AB1155" s="65"/>
      <c r="AC1155" s="63"/>
      <c r="AD1155" s="28" t="s">
        <v>75</v>
      </c>
      <c r="AE1155" s="66"/>
      <c r="AF1155" s="634"/>
      <c r="AG1155" s="2"/>
    </row>
    <row r="1156" spans="1:33" ht="18" customHeight="1">
      <c r="A1156" s="662"/>
      <c r="B1156" s="665"/>
      <c r="C1156" s="743"/>
      <c r="D1156" s="744"/>
      <c r="E1156" s="744"/>
      <c r="F1156" s="744"/>
      <c r="G1156" s="744"/>
      <c r="H1156" s="744"/>
      <c r="I1156" s="744"/>
      <c r="J1156" s="754"/>
      <c r="K1156" s="744"/>
      <c r="L1156" s="744"/>
      <c r="M1156" s="631"/>
      <c r="N1156" s="631"/>
      <c r="O1156" s="744"/>
      <c r="P1156" s="744"/>
      <c r="Q1156" s="802"/>
      <c r="R1156" s="69"/>
      <c r="S1156" s="824" t="s">
        <v>1551</v>
      </c>
      <c r="T1156" s="61"/>
      <c r="U1156" s="61"/>
      <c r="V1156" s="61"/>
      <c r="W1156" s="62">
        <v>10</v>
      </c>
      <c r="X1156" s="63" t="s">
        <v>74</v>
      </c>
      <c r="Y1156" s="64">
        <v>1.75</v>
      </c>
      <c r="Z1156" s="29">
        <f t="shared" si="92"/>
        <v>17.5</v>
      </c>
      <c r="AA1156" s="29">
        <f t="shared" si="93"/>
        <v>17.5</v>
      </c>
      <c r="AB1156" s="65"/>
      <c r="AC1156" s="63"/>
      <c r="AD1156" s="28" t="s">
        <v>75</v>
      </c>
      <c r="AE1156" s="66"/>
      <c r="AF1156" s="634"/>
      <c r="AG1156" s="2"/>
    </row>
    <row r="1157" spans="1:33" ht="18" customHeight="1">
      <c r="A1157" s="662"/>
      <c r="B1157" s="665"/>
      <c r="C1157" s="743"/>
      <c r="D1157" s="744"/>
      <c r="E1157" s="744"/>
      <c r="F1157" s="744"/>
      <c r="G1157" s="744"/>
      <c r="H1157" s="744"/>
      <c r="I1157" s="744"/>
      <c r="J1157" s="754"/>
      <c r="K1157" s="744"/>
      <c r="L1157" s="744"/>
      <c r="M1157" s="631"/>
      <c r="N1157" s="631"/>
      <c r="O1157" s="744"/>
      <c r="P1157" s="744"/>
      <c r="Q1157" s="802"/>
      <c r="R1157" s="69"/>
      <c r="S1157" s="824" t="s">
        <v>1552</v>
      </c>
      <c r="T1157" s="61"/>
      <c r="U1157" s="61"/>
      <c r="V1157" s="61"/>
      <c r="W1157" s="62">
        <v>25</v>
      </c>
      <c r="X1157" s="63" t="s">
        <v>74</v>
      </c>
      <c r="Y1157" s="64">
        <v>0.21</v>
      </c>
      <c r="Z1157" s="29">
        <f t="shared" si="92"/>
        <v>5.25</v>
      </c>
      <c r="AA1157" s="29">
        <f t="shared" si="93"/>
        <v>5.25</v>
      </c>
      <c r="AB1157" s="65"/>
      <c r="AC1157" s="63"/>
      <c r="AD1157" s="28" t="s">
        <v>75</v>
      </c>
      <c r="AE1157" s="66"/>
      <c r="AF1157" s="634"/>
      <c r="AG1157" s="2"/>
    </row>
    <row r="1158" spans="1:33" ht="18" customHeight="1">
      <c r="A1158" s="662"/>
      <c r="B1158" s="665"/>
      <c r="C1158" s="743"/>
      <c r="D1158" s="744"/>
      <c r="E1158" s="744"/>
      <c r="F1158" s="744"/>
      <c r="G1158" s="744"/>
      <c r="H1158" s="744"/>
      <c r="I1158" s="744"/>
      <c r="J1158" s="754"/>
      <c r="K1158" s="744"/>
      <c r="L1158" s="744"/>
      <c r="M1158" s="631"/>
      <c r="N1158" s="631"/>
      <c r="O1158" s="744"/>
      <c r="P1158" s="744"/>
      <c r="Q1158" s="802"/>
      <c r="R1158" s="69"/>
      <c r="S1158" s="824" t="s">
        <v>1553</v>
      </c>
      <c r="T1158" s="61"/>
      <c r="U1158" s="61"/>
      <c r="V1158" s="61"/>
      <c r="W1158" s="62">
        <v>100</v>
      </c>
      <c r="X1158" s="63" t="s">
        <v>74</v>
      </c>
      <c r="Y1158" s="64">
        <v>1.28</v>
      </c>
      <c r="Z1158" s="29">
        <f t="shared" si="92"/>
        <v>128</v>
      </c>
      <c r="AA1158" s="29">
        <f t="shared" si="93"/>
        <v>128</v>
      </c>
      <c r="AB1158" s="65"/>
      <c r="AC1158" s="63"/>
      <c r="AD1158" s="28" t="s">
        <v>75</v>
      </c>
      <c r="AE1158" s="66"/>
      <c r="AF1158" s="634"/>
      <c r="AG1158" s="2"/>
    </row>
    <row r="1159" spans="1:33" ht="18" customHeight="1">
      <c r="A1159" s="662"/>
      <c r="B1159" s="665"/>
      <c r="C1159" s="743"/>
      <c r="D1159" s="744"/>
      <c r="E1159" s="744"/>
      <c r="F1159" s="744"/>
      <c r="G1159" s="744"/>
      <c r="H1159" s="744"/>
      <c r="I1159" s="744"/>
      <c r="J1159" s="754"/>
      <c r="K1159" s="744"/>
      <c r="L1159" s="744"/>
      <c r="M1159" s="631"/>
      <c r="N1159" s="631"/>
      <c r="O1159" s="744"/>
      <c r="P1159" s="744"/>
      <c r="Q1159" s="802"/>
      <c r="R1159" s="69"/>
      <c r="S1159" s="824" t="s">
        <v>1554</v>
      </c>
      <c r="T1159" s="61"/>
      <c r="U1159" s="61"/>
      <c r="V1159" s="61"/>
      <c r="W1159" s="62">
        <v>50</v>
      </c>
      <c r="X1159" s="63" t="s">
        <v>74</v>
      </c>
      <c r="Y1159" s="64">
        <v>0.4</v>
      </c>
      <c r="Z1159" s="29">
        <f t="shared" si="92"/>
        <v>20</v>
      </c>
      <c r="AA1159" s="29">
        <f t="shared" si="93"/>
        <v>20</v>
      </c>
      <c r="AB1159" s="65"/>
      <c r="AC1159" s="63"/>
      <c r="AD1159" s="28" t="s">
        <v>75</v>
      </c>
      <c r="AE1159" s="66"/>
      <c r="AF1159" s="634"/>
      <c r="AG1159" s="2"/>
    </row>
    <row r="1160" spans="1:33" ht="18" customHeight="1">
      <c r="A1160" s="662"/>
      <c r="B1160" s="665"/>
      <c r="C1160" s="743"/>
      <c r="D1160" s="744"/>
      <c r="E1160" s="744"/>
      <c r="F1160" s="744"/>
      <c r="G1160" s="744"/>
      <c r="H1160" s="744"/>
      <c r="I1160" s="744"/>
      <c r="J1160" s="754"/>
      <c r="K1160" s="744"/>
      <c r="L1160" s="744"/>
      <c r="M1160" s="631"/>
      <c r="N1160" s="631"/>
      <c r="O1160" s="744"/>
      <c r="P1160" s="744"/>
      <c r="Q1160" s="802"/>
      <c r="R1160" s="69"/>
      <c r="S1160" s="824" t="s">
        <v>1555</v>
      </c>
      <c r="T1160" s="61"/>
      <c r="U1160" s="61"/>
      <c r="V1160" s="61"/>
      <c r="W1160" s="62">
        <v>50</v>
      </c>
      <c r="X1160" s="63" t="s">
        <v>74</v>
      </c>
      <c r="Y1160" s="64">
        <v>0.25</v>
      </c>
      <c r="Z1160" s="29">
        <f t="shared" si="92"/>
        <v>12.5</v>
      </c>
      <c r="AA1160" s="29">
        <f t="shared" si="93"/>
        <v>12.5</v>
      </c>
      <c r="AB1160" s="65"/>
      <c r="AC1160" s="63"/>
      <c r="AD1160" s="28" t="s">
        <v>75</v>
      </c>
      <c r="AE1160" s="66"/>
      <c r="AF1160" s="634"/>
      <c r="AG1160" s="2"/>
    </row>
    <row r="1161" spans="1:33" ht="18" customHeight="1">
      <c r="A1161" s="662"/>
      <c r="B1161" s="665"/>
      <c r="C1161" s="743"/>
      <c r="D1161" s="744"/>
      <c r="E1161" s="744"/>
      <c r="F1161" s="744"/>
      <c r="G1161" s="744"/>
      <c r="H1161" s="744"/>
      <c r="I1161" s="744"/>
      <c r="J1161" s="754"/>
      <c r="K1161" s="744"/>
      <c r="L1161" s="744"/>
      <c r="M1161" s="631"/>
      <c r="N1161" s="631"/>
      <c r="O1161" s="744"/>
      <c r="P1161" s="744"/>
      <c r="Q1161" s="802"/>
      <c r="R1161" s="69"/>
      <c r="S1161" s="824" t="s">
        <v>1556</v>
      </c>
      <c r="T1161" s="61"/>
      <c r="U1161" s="61"/>
      <c r="V1161" s="61"/>
      <c r="W1161" s="62">
        <v>100</v>
      </c>
      <c r="X1161" s="63" t="s">
        <v>74</v>
      </c>
      <c r="Y1161" s="64">
        <v>1.55</v>
      </c>
      <c r="Z1161" s="29">
        <f t="shared" si="92"/>
        <v>155</v>
      </c>
      <c r="AA1161" s="29">
        <f t="shared" si="93"/>
        <v>155</v>
      </c>
      <c r="AB1161" s="65"/>
      <c r="AC1161" s="63"/>
      <c r="AD1161" s="28" t="s">
        <v>75</v>
      </c>
      <c r="AE1161" s="66"/>
      <c r="AF1161" s="634"/>
      <c r="AG1161" s="2"/>
    </row>
    <row r="1162" spans="1:33" ht="18" customHeight="1">
      <c r="A1162" s="663"/>
      <c r="B1162" s="666"/>
      <c r="C1162" s="743"/>
      <c r="D1162" s="744"/>
      <c r="E1162" s="744"/>
      <c r="F1162" s="744"/>
      <c r="G1162" s="744"/>
      <c r="H1162" s="744"/>
      <c r="I1162" s="744"/>
      <c r="J1162" s="754"/>
      <c r="K1162" s="744"/>
      <c r="L1162" s="744"/>
      <c r="M1162" s="631"/>
      <c r="N1162" s="631"/>
      <c r="O1162" s="744"/>
      <c r="P1162" s="744"/>
      <c r="Q1162" s="802"/>
      <c r="R1162" s="69"/>
      <c r="S1162" s="824" t="s">
        <v>1557</v>
      </c>
      <c r="T1162" s="61"/>
      <c r="U1162" s="61"/>
      <c r="V1162" s="61"/>
      <c r="W1162" s="62">
        <v>100</v>
      </c>
      <c r="X1162" s="63" t="s">
        <v>74</v>
      </c>
      <c r="Y1162" s="64">
        <v>0.4</v>
      </c>
      <c r="Z1162" s="29">
        <f t="shared" si="92"/>
        <v>40</v>
      </c>
      <c r="AA1162" s="29">
        <f t="shared" si="93"/>
        <v>40</v>
      </c>
      <c r="AB1162" s="65"/>
      <c r="AC1162" s="63"/>
      <c r="AD1162" s="28" t="s">
        <v>75</v>
      </c>
      <c r="AE1162" s="66"/>
      <c r="AF1162" s="634"/>
      <c r="AG1162" s="2"/>
    </row>
    <row r="1163" spans="1:33" ht="18" customHeight="1">
      <c r="A1163" s="661"/>
      <c r="B1163" s="664" t="s">
        <v>1504</v>
      </c>
      <c r="C1163" s="743"/>
      <c r="D1163" s="744"/>
      <c r="E1163" s="744"/>
      <c r="F1163" s="744"/>
      <c r="G1163" s="744"/>
      <c r="H1163" s="744"/>
      <c r="I1163" s="744"/>
      <c r="J1163" s="754"/>
      <c r="K1163" s="744"/>
      <c r="L1163" s="744"/>
      <c r="M1163" s="631"/>
      <c r="N1163" s="631"/>
      <c r="O1163" s="744"/>
      <c r="P1163" s="744"/>
      <c r="Q1163" s="802"/>
      <c r="R1163" s="74" t="s">
        <v>1558</v>
      </c>
      <c r="S1163" s="826" t="s">
        <v>1559</v>
      </c>
      <c r="T1163" s="305"/>
      <c r="U1163" s="172" t="s">
        <v>71</v>
      </c>
      <c r="V1163" s="164" t="s">
        <v>72</v>
      </c>
      <c r="W1163" s="299"/>
      <c r="X1163" s="63"/>
      <c r="Y1163" s="64"/>
      <c r="Z1163" s="29"/>
      <c r="AA1163" s="29"/>
      <c r="AB1163" s="65">
        <f>+AA1164</f>
        <v>1415.8</v>
      </c>
      <c r="AC1163" s="63"/>
      <c r="AD1163" s="28"/>
      <c r="AE1163" s="66"/>
      <c r="AF1163" s="634"/>
      <c r="AG1163" s="2"/>
    </row>
    <row r="1164" spans="1:33" ht="18" customHeight="1">
      <c r="A1164" s="662"/>
      <c r="B1164" s="665"/>
      <c r="C1164" s="743"/>
      <c r="D1164" s="744"/>
      <c r="E1164" s="744"/>
      <c r="F1164" s="744"/>
      <c r="G1164" s="744"/>
      <c r="H1164" s="744"/>
      <c r="I1164" s="744"/>
      <c r="J1164" s="754"/>
      <c r="K1164" s="744"/>
      <c r="L1164" s="744"/>
      <c r="M1164" s="631"/>
      <c r="N1164" s="631"/>
      <c r="O1164" s="744"/>
      <c r="P1164" s="744"/>
      <c r="Q1164" s="802"/>
      <c r="R1164" s="69"/>
      <c r="S1164" s="824" t="s">
        <v>1560</v>
      </c>
      <c r="T1164" s="61"/>
      <c r="U1164" s="318"/>
      <c r="V1164" s="318"/>
      <c r="W1164" s="62">
        <v>1</v>
      </c>
      <c r="X1164" s="63" t="s">
        <v>74</v>
      </c>
      <c r="Y1164" s="64">
        <v>1415.8</v>
      </c>
      <c r="Z1164" s="29">
        <f>+W1164*Y1164</f>
        <v>1415.8</v>
      </c>
      <c r="AA1164" s="29">
        <f>+Z1164</f>
        <v>1415.8</v>
      </c>
      <c r="AB1164" s="65"/>
      <c r="AC1164" s="63"/>
      <c r="AD1164" s="28" t="s">
        <v>75</v>
      </c>
      <c r="AE1164" s="66"/>
      <c r="AF1164" s="634"/>
      <c r="AG1164" s="2"/>
    </row>
    <row r="1165" spans="1:33" ht="18" customHeight="1">
      <c r="A1165" s="662"/>
      <c r="B1165" s="665"/>
      <c r="C1165" s="743"/>
      <c r="D1165" s="744"/>
      <c r="E1165" s="744"/>
      <c r="F1165" s="744"/>
      <c r="G1165" s="744"/>
      <c r="H1165" s="744"/>
      <c r="I1165" s="744"/>
      <c r="J1165" s="754"/>
      <c r="K1165" s="744"/>
      <c r="L1165" s="744"/>
      <c r="M1165" s="631"/>
      <c r="N1165" s="631"/>
      <c r="O1165" s="744"/>
      <c r="P1165" s="744"/>
      <c r="Q1165" s="802"/>
      <c r="R1165" s="74" t="s">
        <v>1561</v>
      </c>
      <c r="S1165" s="826" t="s">
        <v>1559</v>
      </c>
      <c r="T1165" s="61"/>
      <c r="U1165" s="45"/>
      <c r="V1165" s="45"/>
      <c r="W1165" s="62"/>
      <c r="X1165" s="63"/>
      <c r="Y1165" s="64"/>
      <c r="Z1165" s="29"/>
      <c r="AA1165" s="29"/>
      <c r="AB1165" s="65">
        <f>+SUM(AA1166:AA1172)</f>
        <v>2325.02</v>
      </c>
      <c r="AC1165" s="63"/>
      <c r="AD1165" s="28"/>
      <c r="AE1165" s="66"/>
      <c r="AF1165" s="634"/>
      <c r="AG1165" s="2"/>
    </row>
    <row r="1166" spans="1:33" ht="18" customHeight="1">
      <c r="A1166" s="662"/>
      <c r="B1166" s="665"/>
      <c r="C1166" s="743"/>
      <c r="D1166" s="744"/>
      <c r="E1166" s="744"/>
      <c r="F1166" s="744"/>
      <c r="G1166" s="744"/>
      <c r="H1166" s="744"/>
      <c r="I1166" s="744"/>
      <c r="J1166" s="754"/>
      <c r="K1166" s="744"/>
      <c r="L1166" s="744"/>
      <c r="M1166" s="631"/>
      <c r="N1166" s="631"/>
      <c r="O1166" s="744"/>
      <c r="P1166" s="744"/>
      <c r="Q1166" s="802"/>
      <c r="R1166" s="69"/>
      <c r="S1166" s="861" t="s">
        <v>1562</v>
      </c>
      <c r="T1166" s="237"/>
      <c r="U1166" s="237"/>
      <c r="V1166" s="237"/>
      <c r="W1166" s="91"/>
      <c r="X1166" s="92"/>
      <c r="Y1166" s="93">
        <v>2325.02</v>
      </c>
      <c r="Z1166" s="94">
        <f t="shared" ref="Z1166:AA1166" si="94">+Y1166</f>
        <v>2325.02</v>
      </c>
      <c r="AA1166" s="94">
        <f t="shared" si="94"/>
        <v>2325.02</v>
      </c>
      <c r="AB1166" s="65"/>
      <c r="AC1166" s="63"/>
      <c r="AD1166" s="28" t="s">
        <v>75</v>
      </c>
      <c r="AE1166" s="66"/>
      <c r="AF1166" s="634"/>
      <c r="AG1166" s="2"/>
    </row>
    <row r="1167" spans="1:33" ht="18" customHeight="1">
      <c r="A1167" s="662"/>
      <c r="B1167" s="665"/>
      <c r="C1167" s="743"/>
      <c r="D1167" s="744"/>
      <c r="E1167" s="744"/>
      <c r="F1167" s="744"/>
      <c r="G1167" s="744"/>
      <c r="H1167" s="744"/>
      <c r="I1167" s="744"/>
      <c r="J1167" s="754"/>
      <c r="K1167" s="744"/>
      <c r="L1167" s="744"/>
      <c r="M1167" s="631"/>
      <c r="N1167" s="631"/>
      <c r="O1167" s="744"/>
      <c r="P1167" s="744"/>
      <c r="Q1167" s="802"/>
      <c r="R1167" s="69"/>
      <c r="S1167" s="843"/>
      <c r="T1167" s="61"/>
      <c r="U1167" s="61"/>
      <c r="V1167" s="61"/>
      <c r="W1167" s="62"/>
      <c r="X1167" s="63"/>
      <c r="Y1167" s="64"/>
      <c r="Z1167" s="29"/>
      <c r="AA1167" s="29"/>
      <c r="AB1167" s="65"/>
      <c r="AC1167" s="63"/>
      <c r="AD1167" s="28"/>
      <c r="AE1167" s="66"/>
      <c r="AF1167" s="634"/>
      <c r="AG1167" s="2"/>
    </row>
    <row r="1168" spans="1:33" ht="18" customHeight="1">
      <c r="A1168" s="662"/>
      <c r="B1168" s="665"/>
      <c r="C1168" s="743"/>
      <c r="D1168" s="744"/>
      <c r="E1168" s="744"/>
      <c r="F1168" s="744"/>
      <c r="G1168" s="744"/>
      <c r="H1168" s="744"/>
      <c r="I1168" s="744"/>
      <c r="J1168" s="754"/>
      <c r="K1168" s="744"/>
      <c r="L1168" s="744"/>
      <c r="M1168" s="631"/>
      <c r="N1168" s="631"/>
      <c r="O1168" s="744"/>
      <c r="P1168" s="744"/>
      <c r="Q1168" s="802"/>
      <c r="R1168" s="69"/>
      <c r="S1168" s="840"/>
      <c r="T1168" s="61"/>
      <c r="U1168" s="61"/>
      <c r="V1168" s="61"/>
      <c r="W1168" s="62"/>
      <c r="X1168" s="63"/>
      <c r="Y1168" s="64"/>
      <c r="Z1168" s="29"/>
      <c r="AA1168" s="29"/>
      <c r="AB1168" s="65"/>
      <c r="AC1168" s="63"/>
      <c r="AD1168" s="28"/>
      <c r="AE1168" s="66"/>
      <c r="AF1168" s="634"/>
      <c r="AG1168" s="2"/>
    </row>
    <row r="1169" spans="1:33" ht="18" customHeight="1">
      <c r="A1169" s="662"/>
      <c r="B1169" s="665"/>
      <c r="C1169" s="743"/>
      <c r="D1169" s="744"/>
      <c r="E1169" s="744"/>
      <c r="F1169" s="744"/>
      <c r="G1169" s="744"/>
      <c r="H1169" s="744"/>
      <c r="I1169" s="744"/>
      <c r="J1169" s="754"/>
      <c r="K1169" s="744"/>
      <c r="L1169" s="744"/>
      <c r="M1169" s="631"/>
      <c r="N1169" s="631"/>
      <c r="O1169" s="744"/>
      <c r="P1169" s="744"/>
      <c r="Q1169" s="802"/>
      <c r="R1169" s="69"/>
      <c r="S1169" s="824"/>
      <c r="T1169" s="61"/>
      <c r="U1169" s="61"/>
      <c r="V1169" s="61"/>
      <c r="W1169" s="62"/>
      <c r="X1169" s="63"/>
      <c r="Y1169" s="64"/>
      <c r="Z1169" s="29"/>
      <c r="AA1169" s="29"/>
      <c r="AB1169" s="65"/>
      <c r="AC1169" s="63"/>
      <c r="AD1169" s="28"/>
      <c r="AE1169" s="66"/>
      <c r="AF1169" s="634"/>
      <c r="AG1169" s="2"/>
    </row>
    <row r="1170" spans="1:33" ht="18" customHeight="1">
      <c r="A1170" s="662"/>
      <c r="B1170" s="665"/>
      <c r="C1170" s="743"/>
      <c r="D1170" s="744"/>
      <c r="E1170" s="744"/>
      <c r="F1170" s="744"/>
      <c r="G1170" s="744"/>
      <c r="H1170" s="744"/>
      <c r="I1170" s="744"/>
      <c r="J1170" s="754"/>
      <c r="K1170" s="744"/>
      <c r="L1170" s="744"/>
      <c r="M1170" s="631"/>
      <c r="N1170" s="631"/>
      <c r="O1170" s="744"/>
      <c r="P1170" s="744"/>
      <c r="Q1170" s="802"/>
      <c r="R1170" s="69"/>
      <c r="S1170" s="824"/>
      <c r="T1170" s="61"/>
      <c r="U1170" s="61"/>
      <c r="V1170" s="61"/>
      <c r="W1170" s="62"/>
      <c r="X1170" s="63"/>
      <c r="Y1170" s="64"/>
      <c r="Z1170" s="29"/>
      <c r="AA1170" s="29"/>
      <c r="AB1170" s="65"/>
      <c r="AC1170" s="63"/>
      <c r="AD1170" s="28"/>
      <c r="AE1170" s="66"/>
      <c r="AF1170" s="634"/>
      <c r="AG1170" s="2"/>
    </row>
    <row r="1171" spans="1:33" ht="18" customHeight="1">
      <c r="A1171" s="662"/>
      <c r="B1171" s="665"/>
      <c r="C1171" s="743"/>
      <c r="D1171" s="744"/>
      <c r="E1171" s="744"/>
      <c r="F1171" s="744"/>
      <c r="G1171" s="744"/>
      <c r="H1171" s="744"/>
      <c r="I1171" s="744"/>
      <c r="J1171" s="754"/>
      <c r="K1171" s="744"/>
      <c r="L1171" s="744"/>
      <c r="M1171" s="631"/>
      <c r="N1171" s="631"/>
      <c r="O1171" s="744"/>
      <c r="P1171" s="744"/>
      <c r="Q1171" s="802"/>
      <c r="R1171" s="69"/>
      <c r="S1171" s="824"/>
      <c r="T1171" s="61"/>
      <c r="U1171" s="61"/>
      <c r="V1171" s="61"/>
      <c r="W1171" s="62"/>
      <c r="X1171" s="63"/>
      <c r="Y1171" s="64"/>
      <c r="Z1171" s="29"/>
      <c r="AA1171" s="29"/>
      <c r="AB1171" s="65"/>
      <c r="AC1171" s="63"/>
      <c r="AD1171" s="28"/>
      <c r="AE1171" s="66"/>
      <c r="AF1171" s="634"/>
      <c r="AG1171" s="2"/>
    </row>
    <row r="1172" spans="1:33" ht="15.75">
      <c r="A1172" s="662"/>
      <c r="B1172" s="665"/>
      <c r="C1172" s="743"/>
      <c r="D1172" s="744"/>
      <c r="E1172" s="744"/>
      <c r="F1172" s="744"/>
      <c r="G1172" s="744"/>
      <c r="H1172" s="744"/>
      <c r="I1172" s="744"/>
      <c r="J1172" s="754"/>
      <c r="K1172" s="744"/>
      <c r="L1172" s="744"/>
      <c r="M1172" s="631"/>
      <c r="N1172" s="631"/>
      <c r="O1172" s="744"/>
      <c r="P1172" s="744"/>
      <c r="Q1172" s="802"/>
      <c r="R1172" s="38"/>
      <c r="S1172" s="820"/>
      <c r="T1172" s="39"/>
      <c r="U1172" s="39"/>
      <c r="V1172" s="39"/>
      <c r="W1172" s="40"/>
      <c r="X1172" s="41"/>
      <c r="Y1172" s="42"/>
      <c r="Z1172" s="42"/>
      <c r="AA1172" s="42"/>
      <c r="AB1172" s="43"/>
      <c r="AC1172" s="41"/>
      <c r="AD1172" s="41"/>
      <c r="AE1172" s="44"/>
      <c r="AF1172" s="635"/>
      <c r="AG1172" s="2"/>
    </row>
    <row r="1173" spans="1:33" ht="24.75" customHeight="1">
      <c r="A1173" s="662"/>
      <c r="B1173" s="665"/>
      <c r="C1173" s="747" t="s">
        <v>46</v>
      </c>
      <c r="D1173" s="748" t="s">
        <v>47</v>
      </c>
      <c r="E1173" s="748" t="s">
        <v>59</v>
      </c>
      <c r="F1173" s="748" t="s">
        <v>151</v>
      </c>
      <c r="G1173" s="749" t="s">
        <v>50</v>
      </c>
      <c r="H1173" s="748" t="s">
        <v>51</v>
      </c>
      <c r="I1173" s="748" t="s">
        <v>61</v>
      </c>
      <c r="J1173" s="777" t="s">
        <v>1563</v>
      </c>
      <c r="K1173" s="748" t="s">
        <v>1564</v>
      </c>
      <c r="L1173" s="748" t="s">
        <v>1565</v>
      </c>
      <c r="M1173" s="638">
        <v>25</v>
      </c>
      <c r="N1173" s="638">
        <v>50</v>
      </c>
      <c r="O1173" s="748" t="s">
        <v>1566</v>
      </c>
      <c r="P1173" s="748" t="s">
        <v>1567</v>
      </c>
      <c r="Q1173" s="804" t="s">
        <v>1510</v>
      </c>
      <c r="R1173" s="59"/>
      <c r="S1173" s="823"/>
      <c r="T1173" s="49"/>
      <c r="U1173" s="49"/>
      <c r="V1173" s="49"/>
      <c r="W1173" s="34"/>
      <c r="X1173" s="35"/>
      <c r="Y1173" s="36"/>
      <c r="Z1173" s="36"/>
      <c r="AA1173" s="36"/>
      <c r="AB1173" s="50"/>
      <c r="AC1173" s="35"/>
      <c r="AD1173" s="60"/>
      <c r="AE1173" s="60"/>
      <c r="AF1173" s="636"/>
      <c r="AG1173" s="2"/>
    </row>
    <row r="1174" spans="1:33" ht="24.75" customHeight="1">
      <c r="A1174" s="662"/>
      <c r="B1174" s="665"/>
      <c r="C1174" s="743"/>
      <c r="D1174" s="744"/>
      <c r="E1174" s="744"/>
      <c r="F1174" s="744"/>
      <c r="G1174" s="744"/>
      <c r="H1174" s="744"/>
      <c r="I1174" s="744"/>
      <c r="J1174" s="754"/>
      <c r="K1174" s="744"/>
      <c r="L1174" s="744"/>
      <c r="M1174" s="631"/>
      <c r="N1174" s="631"/>
      <c r="O1174" s="744"/>
      <c r="P1174" s="744"/>
      <c r="Q1174" s="802"/>
      <c r="R1174" s="32"/>
      <c r="S1174" s="818"/>
      <c r="T1174" s="26"/>
      <c r="U1174" s="26"/>
      <c r="V1174" s="26"/>
      <c r="W1174" s="27"/>
      <c r="X1174" s="28"/>
      <c r="Y1174" s="29"/>
      <c r="Z1174" s="29"/>
      <c r="AA1174" s="29"/>
      <c r="AB1174" s="30"/>
      <c r="AC1174" s="28"/>
      <c r="AD1174" s="31"/>
      <c r="AE1174" s="31"/>
      <c r="AF1174" s="634"/>
      <c r="AG1174" s="2"/>
    </row>
    <row r="1175" spans="1:33" ht="24.75" customHeight="1">
      <c r="A1175" s="662"/>
      <c r="B1175" s="665"/>
      <c r="C1175" s="743"/>
      <c r="D1175" s="744"/>
      <c r="E1175" s="744"/>
      <c r="F1175" s="744"/>
      <c r="G1175" s="744"/>
      <c r="H1175" s="744"/>
      <c r="I1175" s="744"/>
      <c r="J1175" s="754"/>
      <c r="K1175" s="744"/>
      <c r="L1175" s="744"/>
      <c r="M1175" s="631"/>
      <c r="N1175" s="631"/>
      <c r="O1175" s="744"/>
      <c r="P1175" s="744"/>
      <c r="Q1175" s="802"/>
      <c r="R1175" s="25"/>
      <c r="S1175" s="818"/>
      <c r="T1175" s="26"/>
      <c r="U1175" s="26"/>
      <c r="V1175" s="26"/>
      <c r="W1175" s="27"/>
      <c r="X1175" s="28"/>
      <c r="Y1175" s="29"/>
      <c r="Z1175" s="29"/>
      <c r="AA1175" s="29"/>
      <c r="AB1175" s="30"/>
      <c r="AC1175" s="28"/>
      <c r="AD1175" s="31"/>
      <c r="AE1175" s="31"/>
      <c r="AF1175" s="634"/>
      <c r="AG1175" s="2"/>
    </row>
    <row r="1176" spans="1:33" ht="24.75" customHeight="1">
      <c r="A1176" s="662"/>
      <c r="B1176" s="665"/>
      <c r="C1176" s="743"/>
      <c r="D1176" s="744"/>
      <c r="E1176" s="744"/>
      <c r="F1176" s="744"/>
      <c r="G1176" s="744"/>
      <c r="H1176" s="744"/>
      <c r="I1176" s="744"/>
      <c r="J1176" s="754"/>
      <c r="K1176" s="744"/>
      <c r="L1176" s="744"/>
      <c r="M1176" s="631"/>
      <c r="N1176" s="631"/>
      <c r="O1176" s="744"/>
      <c r="P1176" s="744"/>
      <c r="Q1176" s="802"/>
      <c r="R1176" s="25"/>
      <c r="S1176" s="818"/>
      <c r="T1176" s="26"/>
      <c r="U1176" s="26"/>
      <c r="V1176" s="26"/>
      <c r="W1176" s="27"/>
      <c r="X1176" s="28"/>
      <c r="Y1176" s="29"/>
      <c r="Z1176" s="29"/>
      <c r="AA1176" s="29"/>
      <c r="AB1176" s="30"/>
      <c r="AC1176" s="28"/>
      <c r="AD1176" s="31"/>
      <c r="AE1176" s="31"/>
      <c r="AF1176" s="634"/>
      <c r="AG1176" s="2"/>
    </row>
    <row r="1177" spans="1:33" ht="24.75" customHeight="1">
      <c r="A1177" s="662"/>
      <c r="B1177" s="665"/>
      <c r="C1177" s="745"/>
      <c r="D1177" s="746"/>
      <c r="E1177" s="746"/>
      <c r="F1177" s="746"/>
      <c r="G1177" s="746"/>
      <c r="H1177" s="746"/>
      <c r="I1177" s="746"/>
      <c r="J1177" s="756"/>
      <c r="K1177" s="746"/>
      <c r="L1177" s="746"/>
      <c r="M1177" s="632"/>
      <c r="N1177" s="632"/>
      <c r="O1177" s="746"/>
      <c r="P1177" s="746"/>
      <c r="Q1177" s="803"/>
      <c r="R1177" s="38"/>
      <c r="S1177" s="824"/>
      <c r="T1177" s="61"/>
      <c r="U1177" s="61"/>
      <c r="V1177" s="61"/>
      <c r="W1177" s="62"/>
      <c r="X1177" s="63"/>
      <c r="Y1177" s="64"/>
      <c r="Z1177" s="42"/>
      <c r="AA1177" s="42"/>
      <c r="AB1177" s="65"/>
      <c r="AC1177" s="63"/>
      <c r="AD1177" s="66"/>
      <c r="AE1177" s="66"/>
      <c r="AF1177" s="635"/>
      <c r="AG1177" s="2"/>
    </row>
    <row r="1178" spans="1:33" ht="25.5" customHeight="1">
      <c r="A1178" s="663"/>
      <c r="B1178" s="666"/>
      <c r="C1178" s="747" t="s">
        <v>46</v>
      </c>
      <c r="D1178" s="748" t="s">
        <v>47</v>
      </c>
      <c r="E1178" s="748" t="s">
        <v>59</v>
      </c>
      <c r="F1178" s="748" t="s">
        <v>151</v>
      </c>
      <c r="G1178" s="749" t="s">
        <v>50</v>
      </c>
      <c r="H1178" s="748" t="s">
        <v>51</v>
      </c>
      <c r="I1178" s="748" t="s">
        <v>61</v>
      </c>
      <c r="J1178" s="777" t="s">
        <v>1568</v>
      </c>
      <c r="K1178" s="748" t="s">
        <v>1569</v>
      </c>
      <c r="L1178" s="748" t="s">
        <v>1570</v>
      </c>
      <c r="M1178" s="638">
        <v>3</v>
      </c>
      <c r="N1178" s="638">
        <v>3</v>
      </c>
      <c r="O1178" s="748" t="s">
        <v>1571</v>
      </c>
      <c r="P1178" s="748" t="s">
        <v>1572</v>
      </c>
      <c r="Q1178" s="804" t="s">
        <v>1573</v>
      </c>
      <c r="R1178" s="37"/>
      <c r="S1178" s="822"/>
      <c r="T1178" s="53"/>
      <c r="U1178" s="53"/>
      <c r="V1178" s="53"/>
      <c r="W1178" s="54"/>
      <c r="X1178" s="55"/>
      <c r="Y1178" s="56"/>
      <c r="Z1178" s="36"/>
      <c r="AA1178" s="36"/>
      <c r="AB1178" s="57"/>
      <c r="AC1178" s="55"/>
      <c r="AD1178" s="58"/>
      <c r="AE1178" s="58"/>
      <c r="AF1178" s="637"/>
      <c r="AG1178" s="2"/>
    </row>
    <row r="1179" spans="1:33" ht="25.5" customHeight="1">
      <c r="A1179" s="661" t="s">
        <v>1133</v>
      </c>
      <c r="B1179" s="664" t="s">
        <v>1504</v>
      </c>
      <c r="C1179" s="743"/>
      <c r="D1179" s="744"/>
      <c r="E1179" s="744"/>
      <c r="F1179" s="744"/>
      <c r="G1179" s="744"/>
      <c r="H1179" s="744"/>
      <c r="I1179" s="744"/>
      <c r="J1179" s="754"/>
      <c r="K1179" s="744"/>
      <c r="L1179" s="744"/>
      <c r="M1179" s="631"/>
      <c r="N1179" s="631"/>
      <c r="O1179" s="744"/>
      <c r="P1179" s="744"/>
      <c r="Q1179" s="802"/>
      <c r="R1179" s="25"/>
      <c r="S1179" s="818"/>
      <c r="T1179" s="26"/>
      <c r="U1179" s="26"/>
      <c r="V1179" s="26"/>
      <c r="W1179" s="27"/>
      <c r="X1179" s="28"/>
      <c r="Y1179" s="29"/>
      <c r="Z1179" s="29"/>
      <c r="AA1179" s="29"/>
      <c r="AB1179" s="30"/>
      <c r="AC1179" s="28"/>
      <c r="AD1179" s="31"/>
      <c r="AE1179" s="31"/>
      <c r="AF1179" s="634"/>
      <c r="AG1179" s="2"/>
    </row>
    <row r="1180" spans="1:33" ht="25.5" customHeight="1">
      <c r="A1180" s="662"/>
      <c r="B1180" s="665"/>
      <c r="C1180" s="743"/>
      <c r="D1180" s="744"/>
      <c r="E1180" s="744"/>
      <c r="F1180" s="744"/>
      <c r="G1180" s="744"/>
      <c r="H1180" s="744"/>
      <c r="I1180" s="744"/>
      <c r="J1180" s="754"/>
      <c r="K1180" s="744"/>
      <c r="L1180" s="744"/>
      <c r="M1180" s="631"/>
      <c r="N1180" s="631"/>
      <c r="O1180" s="744"/>
      <c r="P1180" s="744"/>
      <c r="Q1180" s="802"/>
      <c r="R1180" s="25"/>
      <c r="S1180" s="818"/>
      <c r="T1180" s="26"/>
      <c r="U1180" s="26"/>
      <c r="V1180" s="26"/>
      <c r="W1180" s="27"/>
      <c r="X1180" s="28"/>
      <c r="Y1180" s="29"/>
      <c r="Z1180" s="29"/>
      <c r="AA1180" s="29"/>
      <c r="AB1180" s="30"/>
      <c r="AC1180" s="28"/>
      <c r="AD1180" s="31"/>
      <c r="AE1180" s="31"/>
      <c r="AF1180" s="634"/>
      <c r="AG1180" s="2"/>
    </row>
    <row r="1181" spans="1:33" ht="25.5" customHeight="1">
      <c r="A1181" s="662"/>
      <c r="B1181" s="665"/>
      <c r="C1181" s="743"/>
      <c r="D1181" s="744"/>
      <c r="E1181" s="744"/>
      <c r="F1181" s="744"/>
      <c r="G1181" s="744"/>
      <c r="H1181" s="744"/>
      <c r="I1181" s="744"/>
      <c r="J1181" s="754"/>
      <c r="K1181" s="744"/>
      <c r="L1181" s="744"/>
      <c r="M1181" s="631"/>
      <c r="N1181" s="631"/>
      <c r="O1181" s="744"/>
      <c r="P1181" s="744"/>
      <c r="Q1181" s="802"/>
      <c r="R1181" s="25"/>
      <c r="S1181" s="818"/>
      <c r="T1181" s="26"/>
      <c r="U1181" s="26"/>
      <c r="V1181" s="26"/>
      <c r="W1181" s="27"/>
      <c r="X1181" s="28"/>
      <c r="Y1181" s="29"/>
      <c r="Z1181" s="29"/>
      <c r="AA1181" s="29"/>
      <c r="AB1181" s="30"/>
      <c r="AC1181" s="28"/>
      <c r="AD1181" s="31"/>
      <c r="AE1181" s="31"/>
      <c r="AF1181" s="634"/>
      <c r="AG1181" s="2"/>
    </row>
    <row r="1182" spans="1:33" ht="25.5" customHeight="1">
      <c r="A1182" s="662"/>
      <c r="B1182" s="665"/>
      <c r="C1182" s="745"/>
      <c r="D1182" s="746"/>
      <c r="E1182" s="746"/>
      <c r="F1182" s="746"/>
      <c r="G1182" s="746"/>
      <c r="H1182" s="746"/>
      <c r="I1182" s="746"/>
      <c r="J1182" s="756"/>
      <c r="K1182" s="746"/>
      <c r="L1182" s="746"/>
      <c r="M1182" s="632"/>
      <c r="N1182" s="632"/>
      <c r="O1182" s="746"/>
      <c r="P1182" s="746"/>
      <c r="Q1182" s="803"/>
      <c r="R1182" s="38"/>
      <c r="S1182" s="820"/>
      <c r="T1182" s="39"/>
      <c r="U1182" s="39"/>
      <c r="V1182" s="39"/>
      <c r="W1182" s="40"/>
      <c r="X1182" s="41"/>
      <c r="Y1182" s="42"/>
      <c r="Z1182" s="42"/>
      <c r="AA1182" s="42"/>
      <c r="AB1182" s="43"/>
      <c r="AC1182" s="41"/>
      <c r="AD1182" s="44"/>
      <c r="AE1182" s="44"/>
      <c r="AF1182" s="635"/>
      <c r="AG1182" s="2"/>
    </row>
    <row r="1183" spans="1:33" ht="25.5" customHeight="1">
      <c r="A1183" s="662"/>
      <c r="B1183" s="665"/>
      <c r="C1183" s="747" t="s">
        <v>46</v>
      </c>
      <c r="D1183" s="748" t="s">
        <v>47</v>
      </c>
      <c r="E1183" s="748" t="s">
        <v>59</v>
      </c>
      <c r="F1183" s="748" t="s">
        <v>151</v>
      </c>
      <c r="G1183" s="749" t="s">
        <v>50</v>
      </c>
      <c r="H1183" s="748" t="s">
        <v>51</v>
      </c>
      <c r="I1183" s="748" t="s">
        <v>61</v>
      </c>
      <c r="J1183" s="777" t="s">
        <v>1574</v>
      </c>
      <c r="K1183" s="748" t="s">
        <v>1575</v>
      </c>
      <c r="L1183" s="748" t="s">
        <v>1576</v>
      </c>
      <c r="M1183" s="638">
        <v>0</v>
      </c>
      <c r="N1183" s="638">
        <v>0</v>
      </c>
      <c r="O1183" s="748" t="s">
        <v>1577</v>
      </c>
      <c r="P1183" s="748" t="s">
        <v>1578</v>
      </c>
      <c r="Q1183" s="804" t="s">
        <v>1579</v>
      </c>
      <c r="R1183" s="37"/>
      <c r="S1183" s="822"/>
      <c r="T1183" s="53"/>
      <c r="U1183" s="53"/>
      <c r="V1183" s="53"/>
      <c r="W1183" s="54"/>
      <c r="X1183" s="55"/>
      <c r="Y1183" s="56"/>
      <c r="Z1183" s="36"/>
      <c r="AA1183" s="36"/>
      <c r="AB1183" s="57"/>
      <c r="AC1183" s="55"/>
      <c r="AD1183" s="58"/>
      <c r="AE1183" s="58"/>
      <c r="AF1183" s="995" t="s">
        <v>1580</v>
      </c>
      <c r="AG1183" s="2"/>
    </row>
    <row r="1184" spans="1:33" ht="25.5" customHeight="1">
      <c r="A1184" s="662"/>
      <c r="B1184" s="665"/>
      <c r="C1184" s="743"/>
      <c r="D1184" s="744"/>
      <c r="E1184" s="744"/>
      <c r="F1184" s="744"/>
      <c r="G1184" s="744"/>
      <c r="H1184" s="744"/>
      <c r="I1184" s="744"/>
      <c r="J1184" s="754"/>
      <c r="K1184" s="744"/>
      <c r="L1184" s="744"/>
      <c r="M1184" s="631"/>
      <c r="N1184" s="631"/>
      <c r="O1184" s="744"/>
      <c r="P1184" s="744"/>
      <c r="Q1184" s="802"/>
      <c r="R1184" s="25"/>
      <c r="S1184" s="818"/>
      <c r="T1184" s="26"/>
      <c r="U1184" s="26"/>
      <c r="V1184" s="26"/>
      <c r="W1184" s="27"/>
      <c r="X1184" s="28"/>
      <c r="Y1184" s="29"/>
      <c r="Z1184" s="29"/>
      <c r="AA1184" s="29"/>
      <c r="AB1184" s="30"/>
      <c r="AC1184" s="28"/>
      <c r="AD1184" s="31"/>
      <c r="AE1184" s="31"/>
      <c r="AF1184" s="993"/>
      <c r="AG1184" s="2"/>
    </row>
    <row r="1185" spans="1:33" ht="25.5" customHeight="1">
      <c r="A1185" s="662"/>
      <c r="B1185" s="665"/>
      <c r="C1185" s="743"/>
      <c r="D1185" s="744"/>
      <c r="E1185" s="744"/>
      <c r="F1185" s="744"/>
      <c r="G1185" s="744"/>
      <c r="H1185" s="744"/>
      <c r="I1185" s="744"/>
      <c r="J1185" s="754"/>
      <c r="K1185" s="744"/>
      <c r="L1185" s="744"/>
      <c r="M1185" s="631"/>
      <c r="N1185" s="631"/>
      <c r="O1185" s="744"/>
      <c r="P1185" s="744"/>
      <c r="Q1185" s="802"/>
      <c r="R1185" s="25"/>
      <c r="S1185" s="818"/>
      <c r="T1185" s="26"/>
      <c r="U1185" s="26"/>
      <c r="V1185" s="26"/>
      <c r="W1185" s="27"/>
      <c r="X1185" s="28"/>
      <c r="Y1185" s="29"/>
      <c r="Z1185" s="29"/>
      <c r="AA1185" s="29"/>
      <c r="AB1185" s="30"/>
      <c r="AC1185" s="28"/>
      <c r="AD1185" s="31"/>
      <c r="AE1185" s="31"/>
      <c r="AF1185" s="993"/>
      <c r="AG1185" s="2"/>
    </row>
    <row r="1186" spans="1:33" ht="25.5" customHeight="1">
      <c r="A1186" s="662"/>
      <c r="B1186" s="665"/>
      <c r="C1186" s="743"/>
      <c r="D1186" s="744"/>
      <c r="E1186" s="744"/>
      <c r="F1186" s="744"/>
      <c r="G1186" s="744"/>
      <c r="H1186" s="744"/>
      <c r="I1186" s="744"/>
      <c r="J1186" s="754"/>
      <c r="K1186" s="744"/>
      <c r="L1186" s="744"/>
      <c r="M1186" s="631"/>
      <c r="N1186" s="631"/>
      <c r="O1186" s="744"/>
      <c r="P1186" s="744"/>
      <c r="Q1186" s="802"/>
      <c r="R1186" s="25"/>
      <c r="S1186" s="818"/>
      <c r="T1186" s="26"/>
      <c r="U1186" s="26"/>
      <c r="V1186" s="26"/>
      <c r="W1186" s="27"/>
      <c r="X1186" s="28"/>
      <c r="Y1186" s="29"/>
      <c r="Z1186" s="29"/>
      <c r="AA1186" s="29"/>
      <c r="AB1186" s="30"/>
      <c r="AC1186" s="28"/>
      <c r="AD1186" s="31"/>
      <c r="AE1186" s="31"/>
      <c r="AF1186" s="993"/>
      <c r="AG1186" s="2"/>
    </row>
    <row r="1187" spans="1:33" ht="25.5" customHeight="1">
      <c r="A1187" s="662"/>
      <c r="B1187" s="665"/>
      <c r="C1187" s="745"/>
      <c r="D1187" s="746"/>
      <c r="E1187" s="746"/>
      <c r="F1187" s="746"/>
      <c r="G1187" s="746"/>
      <c r="H1187" s="746"/>
      <c r="I1187" s="746"/>
      <c r="J1187" s="756"/>
      <c r="K1187" s="746"/>
      <c r="L1187" s="746"/>
      <c r="M1187" s="632"/>
      <c r="N1187" s="632"/>
      <c r="O1187" s="746"/>
      <c r="P1187" s="746"/>
      <c r="Q1187" s="803"/>
      <c r="R1187" s="38"/>
      <c r="S1187" s="820"/>
      <c r="T1187" s="39"/>
      <c r="U1187" s="39"/>
      <c r="V1187" s="39"/>
      <c r="W1187" s="40"/>
      <c r="X1187" s="41"/>
      <c r="Y1187" s="42"/>
      <c r="Z1187" s="42"/>
      <c r="AA1187" s="42"/>
      <c r="AB1187" s="43"/>
      <c r="AC1187" s="41"/>
      <c r="AD1187" s="44"/>
      <c r="AE1187" s="44"/>
      <c r="AF1187" s="994"/>
      <c r="AG1187" s="2"/>
    </row>
    <row r="1188" spans="1:33" ht="25.5" customHeight="1">
      <c r="A1188" s="662"/>
      <c r="B1188" s="665"/>
      <c r="C1188" s="773" t="s">
        <v>46</v>
      </c>
      <c r="D1188" s="750" t="s">
        <v>47</v>
      </c>
      <c r="E1188" s="750" t="s">
        <v>59</v>
      </c>
      <c r="F1188" s="750" t="s">
        <v>151</v>
      </c>
      <c r="G1188" s="768" t="s">
        <v>50</v>
      </c>
      <c r="H1188" s="750" t="s">
        <v>51</v>
      </c>
      <c r="I1188" s="750" t="s">
        <v>61</v>
      </c>
      <c r="J1188" s="777" t="s">
        <v>1581</v>
      </c>
      <c r="K1188" s="748" t="s">
        <v>1582</v>
      </c>
      <c r="L1188" s="750" t="s">
        <v>1583</v>
      </c>
      <c r="M1188" s="698">
        <v>1</v>
      </c>
      <c r="N1188" s="698">
        <v>3</v>
      </c>
      <c r="O1188" s="750" t="s">
        <v>1584</v>
      </c>
      <c r="P1188" s="750" t="s">
        <v>1585</v>
      </c>
      <c r="Q1188" s="805" t="s">
        <v>1510</v>
      </c>
      <c r="R1188" s="37"/>
      <c r="S1188" s="821"/>
      <c r="T1188" s="46"/>
      <c r="U1188" s="46"/>
      <c r="V1188" s="46"/>
      <c r="W1188" s="34"/>
      <c r="X1188" s="35"/>
      <c r="Y1188" s="36"/>
      <c r="Z1188" s="36"/>
      <c r="AA1188" s="36"/>
      <c r="AB1188" s="50"/>
      <c r="AC1188" s="35"/>
      <c r="AD1188" s="60"/>
      <c r="AE1188" s="60"/>
      <c r="AF1188" s="636"/>
      <c r="AG1188" s="2"/>
    </row>
    <row r="1189" spans="1:33" ht="25.5" customHeight="1">
      <c r="A1189" s="662"/>
      <c r="B1189" s="665"/>
      <c r="C1189" s="743"/>
      <c r="D1189" s="744"/>
      <c r="E1189" s="744"/>
      <c r="F1189" s="744"/>
      <c r="G1189" s="744"/>
      <c r="H1189" s="744"/>
      <c r="I1189" s="744"/>
      <c r="J1189" s="754"/>
      <c r="K1189" s="744"/>
      <c r="L1189" s="744"/>
      <c r="M1189" s="631"/>
      <c r="N1189" s="631"/>
      <c r="O1189" s="744"/>
      <c r="P1189" s="744"/>
      <c r="Q1189" s="802"/>
      <c r="R1189" s="25"/>
      <c r="S1189" s="818"/>
      <c r="T1189" s="26"/>
      <c r="U1189" s="26"/>
      <c r="V1189" s="26"/>
      <c r="W1189" s="27"/>
      <c r="X1189" s="28"/>
      <c r="Y1189" s="29"/>
      <c r="Z1189" s="29"/>
      <c r="AA1189" s="29"/>
      <c r="AB1189" s="30"/>
      <c r="AC1189" s="28"/>
      <c r="AD1189" s="31"/>
      <c r="AE1189" s="31"/>
      <c r="AF1189" s="634"/>
      <c r="AG1189" s="2"/>
    </row>
    <row r="1190" spans="1:33" ht="25.5" customHeight="1">
      <c r="A1190" s="662"/>
      <c r="B1190" s="665"/>
      <c r="C1190" s="743"/>
      <c r="D1190" s="744"/>
      <c r="E1190" s="744"/>
      <c r="F1190" s="744"/>
      <c r="G1190" s="744"/>
      <c r="H1190" s="744"/>
      <c r="I1190" s="744"/>
      <c r="J1190" s="754"/>
      <c r="K1190" s="744"/>
      <c r="L1190" s="744"/>
      <c r="M1190" s="631"/>
      <c r="N1190" s="631"/>
      <c r="O1190" s="744"/>
      <c r="P1190" s="744"/>
      <c r="Q1190" s="802"/>
      <c r="R1190" s="32"/>
      <c r="S1190" s="819"/>
      <c r="T1190" s="33"/>
      <c r="U1190" s="33"/>
      <c r="V1190" s="33"/>
      <c r="W1190" s="34"/>
      <c r="X1190" s="35"/>
      <c r="Y1190" s="36"/>
      <c r="Z1190" s="29"/>
      <c r="AA1190" s="29"/>
      <c r="AB1190" s="30"/>
      <c r="AC1190" s="28"/>
      <c r="AD1190" s="31"/>
      <c r="AE1190" s="31"/>
      <c r="AF1190" s="634"/>
      <c r="AG1190" s="2"/>
    </row>
    <row r="1191" spans="1:33" ht="25.5" customHeight="1">
      <c r="A1191" s="662"/>
      <c r="B1191" s="665"/>
      <c r="C1191" s="743"/>
      <c r="D1191" s="744"/>
      <c r="E1191" s="744"/>
      <c r="F1191" s="744"/>
      <c r="G1191" s="744"/>
      <c r="H1191" s="744"/>
      <c r="I1191" s="744"/>
      <c r="J1191" s="754"/>
      <c r="K1191" s="744"/>
      <c r="L1191" s="744"/>
      <c r="M1191" s="631"/>
      <c r="N1191" s="631"/>
      <c r="O1191" s="744"/>
      <c r="P1191" s="744"/>
      <c r="Q1191" s="802"/>
      <c r="R1191" s="37"/>
      <c r="S1191" s="819"/>
      <c r="T1191" s="33"/>
      <c r="U1191" s="33"/>
      <c r="V1191" s="33"/>
      <c r="W1191" s="34"/>
      <c r="X1191" s="35"/>
      <c r="Y1191" s="36"/>
      <c r="Z1191" s="29"/>
      <c r="AA1191" s="29"/>
      <c r="AB1191" s="30"/>
      <c r="AC1191" s="28"/>
      <c r="AD1191" s="31"/>
      <c r="AE1191" s="31"/>
      <c r="AF1191" s="634"/>
      <c r="AG1191" s="2"/>
    </row>
    <row r="1192" spans="1:33" ht="25.5" customHeight="1">
      <c r="A1192" s="662"/>
      <c r="B1192" s="665"/>
      <c r="C1192" s="745"/>
      <c r="D1192" s="746"/>
      <c r="E1192" s="746"/>
      <c r="F1192" s="746"/>
      <c r="G1192" s="746"/>
      <c r="H1192" s="746"/>
      <c r="I1192" s="746"/>
      <c r="J1192" s="756"/>
      <c r="K1192" s="746"/>
      <c r="L1192" s="746"/>
      <c r="M1192" s="632"/>
      <c r="N1192" s="632"/>
      <c r="O1192" s="746"/>
      <c r="P1192" s="746"/>
      <c r="Q1192" s="803"/>
      <c r="R1192" s="38"/>
      <c r="S1192" s="820"/>
      <c r="T1192" s="39"/>
      <c r="U1192" s="39"/>
      <c r="V1192" s="39"/>
      <c r="W1192" s="40"/>
      <c r="X1192" s="41"/>
      <c r="Y1192" s="42"/>
      <c r="Z1192" s="42"/>
      <c r="AA1192" s="42"/>
      <c r="AB1192" s="43"/>
      <c r="AC1192" s="41"/>
      <c r="AD1192" s="44"/>
      <c r="AE1192" s="44"/>
      <c r="AF1192" s="635"/>
      <c r="AG1192" s="2"/>
    </row>
    <row r="1193" spans="1:33" ht="25.5" customHeight="1">
      <c r="A1193" s="662"/>
      <c r="B1193" s="665"/>
      <c r="C1193" s="773" t="s">
        <v>46</v>
      </c>
      <c r="D1193" s="750" t="s">
        <v>47</v>
      </c>
      <c r="E1193" s="750" t="s">
        <v>59</v>
      </c>
      <c r="F1193" s="750" t="s">
        <v>151</v>
      </c>
      <c r="G1193" s="768" t="s">
        <v>50</v>
      </c>
      <c r="H1193" s="750" t="s">
        <v>51</v>
      </c>
      <c r="I1193" s="750" t="s">
        <v>61</v>
      </c>
      <c r="J1193" s="774" t="s">
        <v>1586</v>
      </c>
      <c r="K1193" s="748" t="s">
        <v>1587</v>
      </c>
      <c r="L1193" s="750" t="s">
        <v>1588</v>
      </c>
      <c r="M1193" s="698">
        <v>1</v>
      </c>
      <c r="N1193" s="698">
        <v>5</v>
      </c>
      <c r="O1193" s="750" t="s">
        <v>1589</v>
      </c>
      <c r="P1193" s="750" t="s">
        <v>1590</v>
      </c>
      <c r="Q1193" s="805" t="s">
        <v>1510</v>
      </c>
      <c r="R1193" s="37"/>
      <c r="S1193" s="821"/>
      <c r="T1193" s="46"/>
      <c r="U1193" s="46"/>
      <c r="V1193" s="46"/>
      <c r="W1193" s="34"/>
      <c r="X1193" s="35"/>
      <c r="Y1193" s="36"/>
      <c r="Z1193" s="36"/>
      <c r="AA1193" s="36"/>
      <c r="AB1193" s="50"/>
      <c r="AC1193" s="35"/>
      <c r="AD1193" s="35"/>
      <c r="AE1193" s="35"/>
      <c r="AF1193" s="636"/>
      <c r="AG1193" s="2"/>
    </row>
    <row r="1194" spans="1:33" ht="25.5" customHeight="1">
      <c r="A1194" s="662"/>
      <c r="B1194" s="665"/>
      <c r="C1194" s="743"/>
      <c r="D1194" s="744"/>
      <c r="E1194" s="744"/>
      <c r="F1194" s="744"/>
      <c r="G1194" s="744"/>
      <c r="H1194" s="744"/>
      <c r="I1194" s="744"/>
      <c r="J1194" s="754"/>
      <c r="K1194" s="744"/>
      <c r="L1194" s="744"/>
      <c r="M1194" s="631"/>
      <c r="N1194" s="631"/>
      <c r="O1194" s="744"/>
      <c r="P1194" s="744"/>
      <c r="Q1194" s="802"/>
      <c r="R1194" s="25"/>
      <c r="S1194" s="818"/>
      <c r="T1194" s="26"/>
      <c r="U1194" s="26"/>
      <c r="V1194" s="26"/>
      <c r="W1194" s="27"/>
      <c r="X1194" s="28"/>
      <c r="Y1194" s="29"/>
      <c r="Z1194" s="29"/>
      <c r="AA1194" s="29"/>
      <c r="AB1194" s="30"/>
      <c r="AC1194" s="28"/>
      <c r="AD1194" s="28"/>
      <c r="AE1194" s="28"/>
      <c r="AF1194" s="634"/>
      <c r="AG1194" s="2"/>
    </row>
    <row r="1195" spans="1:33" ht="25.5" customHeight="1">
      <c r="A1195" s="662"/>
      <c r="B1195" s="665"/>
      <c r="C1195" s="743"/>
      <c r="D1195" s="744"/>
      <c r="E1195" s="744"/>
      <c r="F1195" s="744"/>
      <c r="G1195" s="744"/>
      <c r="H1195" s="744"/>
      <c r="I1195" s="744"/>
      <c r="J1195" s="754"/>
      <c r="K1195" s="744"/>
      <c r="L1195" s="744"/>
      <c r="M1195" s="631"/>
      <c r="N1195" s="631"/>
      <c r="O1195" s="744"/>
      <c r="P1195" s="744"/>
      <c r="Q1195" s="802"/>
      <c r="R1195" s="25"/>
      <c r="S1195" s="818"/>
      <c r="T1195" s="26"/>
      <c r="U1195" s="26"/>
      <c r="V1195" s="26"/>
      <c r="W1195" s="27"/>
      <c r="X1195" s="28"/>
      <c r="Y1195" s="29"/>
      <c r="Z1195" s="29"/>
      <c r="AA1195" s="29"/>
      <c r="AB1195" s="30"/>
      <c r="AC1195" s="28"/>
      <c r="AD1195" s="28"/>
      <c r="AE1195" s="31"/>
      <c r="AF1195" s="634"/>
      <c r="AG1195" s="2"/>
    </row>
    <row r="1196" spans="1:33" ht="25.5" customHeight="1">
      <c r="A1196" s="662"/>
      <c r="B1196" s="665"/>
      <c r="C1196" s="743"/>
      <c r="D1196" s="744"/>
      <c r="E1196" s="744"/>
      <c r="F1196" s="744"/>
      <c r="G1196" s="744"/>
      <c r="H1196" s="744"/>
      <c r="I1196" s="744"/>
      <c r="J1196" s="754"/>
      <c r="K1196" s="744"/>
      <c r="L1196" s="744"/>
      <c r="M1196" s="631"/>
      <c r="N1196" s="631"/>
      <c r="O1196" s="744"/>
      <c r="P1196" s="744"/>
      <c r="Q1196" s="802"/>
      <c r="R1196" s="25"/>
      <c r="S1196" s="818"/>
      <c r="T1196" s="26"/>
      <c r="U1196" s="26"/>
      <c r="V1196" s="26"/>
      <c r="W1196" s="27"/>
      <c r="X1196" s="28"/>
      <c r="Y1196" s="29"/>
      <c r="Z1196" s="29"/>
      <c r="AA1196" s="29"/>
      <c r="AB1196" s="30"/>
      <c r="AC1196" s="28"/>
      <c r="AD1196" s="28"/>
      <c r="AE1196" s="31"/>
      <c r="AF1196" s="634"/>
      <c r="AG1196" s="2"/>
    </row>
    <row r="1197" spans="1:33" ht="25.5" customHeight="1">
      <c r="A1197" s="662"/>
      <c r="B1197" s="665"/>
      <c r="C1197" s="745"/>
      <c r="D1197" s="746"/>
      <c r="E1197" s="746"/>
      <c r="F1197" s="746"/>
      <c r="G1197" s="746"/>
      <c r="H1197" s="746"/>
      <c r="I1197" s="746"/>
      <c r="J1197" s="756"/>
      <c r="K1197" s="746"/>
      <c r="L1197" s="746"/>
      <c r="M1197" s="632"/>
      <c r="N1197" s="632"/>
      <c r="O1197" s="746"/>
      <c r="P1197" s="746"/>
      <c r="Q1197" s="803"/>
      <c r="R1197" s="38"/>
      <c r="S1197" s="820"/>
      <c r="T1197" s="39"/>
      <c r="U1197" s="39"/>
      <c r="V1197" s="39"/>
      <c r="W1197" s="40"/>
      <c r="X1197" s="41"/>
      <c r="Y1197" s="42"/>
      <c r="Z1197" s="42"/>
      <c r="AA1197" s="42"/>
      <c r="AB1197" s="43"/>
      <c r="AC1197" s="41"/>
      <c r="AD1197" s="41"/>
      <c r="AE1197" s="44"/>
      <c r="AF1197" s="635"/>
      <c r="AG1197" s="2"/>
    </row>
    <row r="1198" spans="1:33" ht="26.25" customHeight="1">
      <c r="A1198" s="662"/>
      <c r="B1198" s="665"/>
      <c r="C1198" s="747" t="s">
        <v>46</v>
      </c>
      <c r="D1198" s="748" t="s">
        <v>47</v>
      </c>
      <c r="E1198" s="748" t="s">
        <v>59</v>
      </c>
      <c r="F1198" s="748" t="s">
        <v>151</v>
      </c>
      <c r="G1198" s="749" t="s">
        <v>50</v>
      </c>
      <c r="H1198" s="748" t="s">
        <v>51</v>
      </c>
      <c r="I1198" s="748" t="s">
        <v>61</v>
      </c>
      <c r="J1198" s="766" t="s">
        <v>1591</v>
      </c>
      <c r="K1198" s="748" t="s">
        <v>1592</v>
      </c>
      <c r="L1198" s="748" t="s">
        <v>1593</v>
      </c>
      <c r="M1198" s="638">
        <v>0</v>
      </c>
      <c r="N1198" s="638">
        <v>1</v>
      </c>
      <c r="O1198" s="748" t="s">
        <v>1594</v>
      </c>
      <c r="P1198" s="748" t="s">
        <v>1595</v>
      </c>
      <c r="Q1198" s="804" t="s">
        <v>1510</v>
      </c>
      <c r="R1198" s="59"/>
      <c r="S1198" s="823"/>
      <c r="T1198" s="49"/>
      <c r="U1198" s="49"/>
      <c r="V1198" s="49"/>
      <c r="W1198" s="34"/>
      <c r="X1198" s="35"/>
      <c r="Y1198" s="36"/>
      <c r="Z1198" s="36"/>
      <c r="AA1198" s="36"/>
      <c r="AB1198" s="50"/>
      <c r="AC1198" s="35"/>
      <c r="AD1198" s="60"/>
      <c r="AE1198" s="60"/>
      <c r="AF1198" s="637"/>
      <c r="AG1198" s="2"/>
    </row>
    <row r="1199" spans="1:33" ht="26.25" customHeight="1">
      <c r="A1199" s="662"/>
      <c r="B1199" s="665"/>
      <c r="C1199" s="743"/>
      <c r="D1199" s="744"/>
      <c r="E1199" s="744"/>
      <c r="F1199" s="744"/>
      <c r="G1199" s="744"/>
      <c r="H1199" s="744"/>
      <c r="I1199" s="744"/>
      <c r="J1199" s="761"/>
      <c r="K1199" s="744"/>
      <c r="L1199" s="744"/>
      <c r="M1199" s="631"/>
      <c r="N1199" s="631"/>
      <c r="O1199" s="744"/>
      <c r="P1199" s="744"/>
      <c r="Q1199" s="802"/>
      <c r="R1199" s="32"/>
      <c r="S1199" s="818"/>
      <c r="T1199" s="26"/>
      <c r="U1199" s="26"/>
      <c r="V1199" s="26"/>
      <c r="W1199" s="27"/>
      <c r="X1199" s="28"/>
      <c r="Y1199" s="29"/>
      <c r="Z1199" s="29"/>
      <c r="AA1199" s="29"/>
      <c r="AB1199" s="30"/>
      <c r="AC1199" s="28"/>
      <c r="AD1199" s="31"/>
      <c r="AE1199" s="31"/>
      <c r="AF1199" s="634"/>
      <c r="AG1199" s="2"/>
    </row>
    <row r="1200" spans="1:33" ht="26.25" customHeight="1">
      <c r="A1200" s="662"/>
      <c r="B1200" s="665"/>
      <c r="C1200" s="743"/>
      <c r="D1200" s="744"/>
      <c r="E1200" s="744"/>
      <c r="F1200" s="744"/>
      <c r="G1200" s="744"/>
      <c r="H1200" s="744"/>
      <c r="I1200" s="744"/>
      <c r="J1200" s="761"/>
      <c r="K1200" s="744"/>
      <c r="L1200" s="744"/>
      <c r="M1200" s="631"/>
      <c r="N1200" s="631"/>
      <c r="O1200" s="744"/>
      <c r="P1200" s="744"/>
      <c r="Q1200" s="802"/>
      <c r="R1200" s="25"/>
      <c r="S1200" s="818"/>
      <c r="T1200" s="26"/>
      <c r="U1200" s="26"/>
      <c r="V1200" s="26"/>
      <c r="W1200" s="27"/>
      <c r="X1200" s="28"/>
      <c r="Y1200" s="29"/>
      <c r="Z1200" s="29"/>
      <c r="AA1200" s="29"/>
      <c r="AB1200" s="30"/>
      <c r="AC1200" s="28"/>
      <c r="AD1200" s="31"/>
      <c r="AE1200" s="31"/>
      <c r="AF1200" s="634"/>
      <c r="AG1200" s="2"/>
    </row>
    <row r="1201" spans="1:33" ht="26.25" customHeight="1">
      <c r="A1201" s="662"/>
      <c r="B1201" s="665"/>
      <c r="C1201" s="743"/>
      <c r="D1201" s="744"/>
      <c r="E1201" s="744"/>
      <c r="F1201" s="744"/>
      <c r="G1201" s="744"/>
      <c r="H1201" s="744"/>
      <c r="I1201" s="744"/>
      <c r="J1201" s="761"/>
      <c r="K1201" s="744"/>
      <c r="L1201" s="744"/>
      <c r="M1201" s="631"/>
      <c r="N1201" s="631"/>
      <c r="O1201" s="744"/>
      <c r="P1201" s="744"/>
      <c r="Q1201" s="802"/>
      <c r="R1201" s="25"/>
      <c r="S1201" s="818"/>
      <c r="T1201" s="26"/>
      <c r="U1201" s="26"/>
      <c r="V1201" s="26"/>
      <c r="W1201" s="27"/>
      <c r="X1201" s="28"/>
      <c r="Y1201" s="29"/>
      <c r="Z1201" s="29"/>
      <c r="AA1201" s="29"/>
      <c r="AB1201" s="30"/>
      <c r="AC1201" s="28"/>
      <c r="AD1201" s="31"/>
      <c r="AE1201" s="31"/>
      <c r="AF1201" s="634"/>
      <c r="AG1201" s="2"/>
    </row>
    <row r="1202" spans="1:33" ht="26.25" customHeight="1">
      <c r="A1202" s="663"/>
      <c r="B1202" s="666"/>
      <c r="C1202" s="745"/>
      <c r="D1202" s="746"/>
      <c r="E1202" s="746"/>
      <c r="F1202" s="746"/>
      <c r="G1202" s="746"/>
      <c r="H1202" s="746"/>
      <c r="I1202" s="746"/>
      <c r="J1202" s="763"/>
      <c r="K1202" s="746"/>
      <c r="L1202" s="746"/>
      <c r="M1202" s="632"/>
      <c r="N1202" s="632"/>
      <c r="O1202" s="746"/>
      <c r="P1202" s="746"/>
      <c r="Q1202" s="803"/>
      <c r="R1202" s="38"/>
      <c r="S1202" s="824"/>
      <c r="T1202" s="61"/>
      <c r="U1202" s="61"/>
      <c r="V1202" s="61"/>
      <c r="W1202" s="62"/>
      <c r="X1202" s="63"/>
      <c r="Y1202" s="64"/>
      <c r="Z1202" s="42"/>
      <c r="AA1202" s="42"/>
      <c r="AB1202" s="65"/>
      <c r="AC1202" s="63"/>
      <c r="AD1202" s="66"/>
      <c r="AE1202" s="66"/>
      <c r="AF1202" s="635"/>
      <c r="AG1202" s="2"/>
    </row>
    <row r="1203" spans="1:33" ht="25.5" customHeight="1">
      <c r="A1203" s="661" t="s">
        <v>1133</v>
      </c>
      <c r="B1203" s="664" t="s">
        <v>1504</v>
      </c>
      <c r="C1203" s="747" t="s">
        <v>46</v>
      </c>
      <c r="D1203" s="748" t="s">
        <v>47</v>
      </c>
      <c r="E1203" s="748" t="s">
        <v>59</v>
      </c>
      <c r="F1203" s="748" t="s">
        <v>151</v>
      </c>
      <c r="G1203" s="749" t="s">
        <v>50</v>
      </c>
      <c r="H1203" s="748" t="s">
        <v>51</v>
      </c>
      <c r="I1203" s="748" t="s">
        <v>61</v>
      </c>
      <c r="J1203" s="766" t="s">
        <v>1596</v>
      </c>
      <c r="K1203" s="748" t="s">
        <v>1597</v>
      </c>
      <c r="L1203" s="748" t="s">
        <v>1598</v>
      </c>
      <c r="M1203" s="638">
        <v>0</v>
      </c>
      <c r="N1203" s="638">
        <v>1</v>
      </c>
      <c r="O1203" s="748" t="s">
        <v>1599</v>
      </c>
      <c r="P1203" s="748" t="s">
        <v>1600</v>
      </c>
      <c r="Q1203" s="804" t="s">
        <v>1510</v>
      </c>
      <c r="R1203" s="37"/>
      <c r="S1203" s="822"/>
      <c r="T1203" s="53"/>
      <c r="U1203" s="53"/>
      <c r="V1203" s="53"/>
      <c r="W1203" s="54"/>
      <c r="X1203" s="55"/>
      <c r="Y1203" s="56"/>
      <c r="Z1203" s="36"/>
      <c r="AA1203" s="36"/>
      <c r="AB1203" s="57"/>
      <c r="AC1203" s="55"/>
      <c r="AD1203" s="58"/>
      <c r="AE1203" s="58"/>
      <c r="AF1203" s="637"/>
      <c r="AG1203" s="2"/>
    </row>
    <row r="1204" spans="1:33" ht="25.5" customHeight="1">
      <c r="A1204" s="662"/>
      <c r="B1204" s="665"/>
      <c r="C1204" s="743"/>
      <c r="D1204" s="744"/>
      <c r="E1204" s="744"/>
      <c r="F1204" s="744"/>
      <c r="G1204" s="744"/>
      <c r="H1204" s="744"/>
      <c r="I1204" s="744"/>
      <c r="J1204" s="761"/>
      <c r="K1204" s="744"/>
      <c r="L1204" s="744"/>
      <c r="M1204" s="631"/>
      <c r="N1204" s="631"/>
      <c r="O1204" s="744"/>
      <c r="P1204" s="744"/>
      <c r="Q1204" s="802"/>
      <c r="R1204" s="25"/>
      <c r="S1204" s="818"/>
      <c r="T1204" s="26"/>
      <c r="U1204" s="26"/>
      <c r="V1204" s="26"/>
      <c r="W1204" s="27"/>
      <c r="X1204" s="28"/>
      <c r="Y1204" s="29"/>
      <c r="Z1204" s="29"/>
      <c r="AA1204" s="29"/>
      <c r="AB1204" s="30"/>
      <c r="AC1204" s="28"/>
      <c r="AD1204" s="31"/>
      <c r="AE1204" s="31"/>
      <c r="AF1204" s="634"/>
      <c r="AG1204" s="2"/>
    </row>
    <row r="1205" spans="1:33" ht="25.5" customHeight="1">
      <c r="A1205" s="662"/>
      <c r="B1205" s="665"/>
      <c r="C1205" s="743"/>
      <c r="D1205" s="744"/>
      <c r="E1205" s="744"/>
      <c r="F1205" s="744"/>
      <c r="G1205" s="744"/>
      <c r="H1205" s="744"/>
      <c r="I1205" s="744"/>
      <c r="J1205" s="761"/>
      <c r="K1205" s="744"/>
      <c r="L1205" s="744"/>
      <c r="M1205" s="631"/>
      <c r="N1205" s="631"/>
      <c r="O1205" s="744"/>
      <c r="P1205" s="744"/>
      <c r="Q1205" s="802"/>
      <c r="R1205" s="25"/>
      <c r="S1205" s="818"/>
      <c r="T1205" s="26"/>
      <c r="U1205" s="26"/>
      <c r="V1205" s="26"/>
      <c r="W1205" s="27"/>
      <c r="X1205" s="28"/>
      <c r="Y1205" s="29"/>
      <c r="Z1205" s="29"/>
      <c r="AA1205" s="29"/>
      <c r="AB1205" s="30"/>
      <c r="AC1205" s="28"/>
      <c r="AD1205" s="31"/>
      <c r="AE1205" s="31"/>
      <c r="AF1205" s="634"/>
      <c r="AG1205" s="2"/>
    </row>
    <row r="1206" spans="1:33" ht="25.5" customHeight="1">
      <c r="A1206" s="662"/>
      <c r="B1206" s="665"/>
      <c r="C1206" s="743"/>
      <c r="D1206" s="744"/>
      <c r="E1206" s="744"/>
      <c r="F1206" s="744"/>
      <c r="G1206" s="744"/>
      <c r="H1206" s="744"/>
      <c r="I1206" s="744"/>
      <c r="J1206" s="761"/>
      <c r="K1206" s="744"/>
      <c r="L1206" s="744"/>
      <c r="M1206" s="631"/>
      <c r="N1206" s="631"/>
      <c r="O1206" s="744"/>
      <c r="P1206" s="744"/>
      <c r="Q1206" s="802"/>
      <c r="R1206" s="25"/>
      <c r="S1206" s="818"/>
      <c r="T1206" s="26"/>
      <c r="U1206" s="26"/>
      <c r="V1206" s="26"/>
      <c r="W1206" s="27"/>
      <c r="X1206" s="28"/>
      <c r="Y1206" s="29"/>
      <c r="Z1206" s="29"/>
      <c r="AA1206" s="29"/>
      <c r="AB1206" s="30"/>
      <c r="AC1206" s="28"/>
      <c r="AD1206" s="31"/>
      <c r="AE1206" s="31"/>
      <c r="AF1206" s="634"/>
      <c r="AG1206" s="2"/>
    </row>
    <row r="1207" spans="1:33" ht="25.5" customHeight="1">
      <c r="A1207" s="662"/>
      <c r="B1207" s="665"/>
      <c r="C1207" s="745"/>
      <c r="D1207" s="746"/>
      <c r="E1207" s="746"/>
      <c r="F1207" s="746"/>
      <c r="G1207" s="746"/>
      <c r="H1207" s="746"/>
      <c r="I1207" s="746"/>
      <c r="J1207" s="763"/>
      <c r="K1207" s="746"/>
      <c r="L1207" s="746"/>
      <c r="M1207" s="632"/>
      <c r="N1207" s="632"/>
      <c r="O1207" s="746"/>
      <c r="P1207" s="746"/>
      <c r="Q1207" s="803"/>
      <c r="R1207" s="38"/>
      <c r="S1207" s="820"/>
      <c r="T1207" s="39"/>
      <c r="U1207" s="39"/>
      <c r="V1207" s="39"/>
      <c r="W1207" s="40"/>
      <c r="X1207" s="41"/>
      <c r="Y1207" s="42"/>
      <c r="Z1207" s="42"/>
      <c r="AA1207" s="42"/>
      <c r="AB1207" s="43"/>
      <c r="AC1207" s="41"/>
      <c r="AD1207" s="44"/>
      <c r="AE1207" s="44"/>
      <c r="AF1207" s="635"/>
      <c r="AG1207" s="2"/>
    </row>
    <row r="1208" spans="1:33" ht="25.5" customHeight="1">
      <c r="A1208" s="662"/>
      <c r="B1208" s="665"/>
      <c r="C1208" s="747" t="s">
        <v>46</v>
      </c>
      <c r="D1208" s="748" t="s">
        <v>47</v>
      </c>
      <c r="E1208" s="748" t="s">
        <v>59</v>
      </c>
      <c r="F1208" s="748" t="s">
        <v>151</v>
      </c>
      <c r="G1208" s="749" t="s">
        <v>50</v>
      </c>
      <c r="H1208" s="748" t="s">
        <v>51</v>
      </c>
      <c r="I1208" s="748" t="s">
        <v>61</v>
      </c>
      <c r="J1208" s="766" t="s">
        <v>1601</v>
      </c>
      <c r="K1208" s="748" t="s">
        <v>1602</v>
      </c>
      <c r="L1208" s="748" t="s">
        <v>1603</v>
      </c>
      <c r="M1208" s="638">
        <v>0</v>
      </c>
      <c r="N1208" s="638">
        <v>1</v>
      </c>
      <c r="O1208" s="748" t="s">
        <v>1604</v>
      </c>
      <c r="P1208" s="748" t="s">
        <v>1605</v>
      </c>
      <c r="Q1208" s="804" t="s">
        <v>1510</v>
      </c>
      <c r="R1208" s="37"/>
      <c r="S1208" s="822"/>
      <c r="T1208" s="53"/>
      <c r="U1208" s="53"/>
      <c r="V1208" s="53"/>
      <c r="W1208" s="54"/>
      <c r="X1208" s="55"/>
      <c r="Y1208" s="56"/>
      <c r="Z1208" s="36"/>
      <c r="AA1208" s="36"/>
      <c r="AB1208" s="57"/>
      <c r="AC1208" s="55"/>
      <c r="AD1208" s="58"/>
      <c r="AE1208" s="58"/>
      <c r="AF1208" s="637"/>
      <c r="AG1208" s="2"/>
    </row>
    <row r="1209" spans="1:33" ht="25.5" customHeight="1">
      <c r="A1209" s="662"/>
      <c r="B1209" s="665"/>
      <c r="C1209" s="743"/>
      <c r="D1209" s="744"/>
      <c r="E1209" s="744"/>
      <c r="F1209" s="744"/>
      <c r="G1209" s="744"/>
      <c r="H1209" s="744"/>
      <c r="I1209" s="744"/>
      <c r="J1209" s="761"/>
      <c r="K1209" s="744"/>
      <c r="L1209" s="744"/>
      <c r="M1209" s="631"/>
      <c r="N1209" s="631"/>
      <c r="O1209" s="744"/>
      <c r="P1209" s="744"/>
      <c r="Q1209" s="802"/>
      <c r="R1209" s="25"/>
      <c r="S1209" s="818"/>
      <c r="T1209" s="26"/>
      <c r="U1209" s="26"/>
      <c r="V1209" s="26"/>
      <c r="W1209" s="27"/>
      <c r="X1209" s="28"/>
      <c r="Y1209" s="29"/>
      <c r="Z1209" s="29"/>
      <c r="AA1209" s="29"/>
      <c r="AB1209" s="30"/>
      <c r="AC1209" s="28"/>
      <c r="AD1209" s="31"/>
      <c r="AE1209" s="31"/>
      <c r="AF1209" s="634"/>
      <c r="AG1209" s="2"/>
    </row>
    <row r="1210" spans="1:33" ht="25.5" customHeight="1">
      <c r="A1210" s="662"/>
      <c r="B1210" s="665"/>
      <c r="C1210" s="743"/>
      <c r="D1210" s="744"/>
      <c r="E1210" s="744"/>
      <c r="F1210" s="744"/>
      <c r="G1210" s="744"/>
      <c r="H1210" s="744"/>
      <c r="I1210" s="744"/>
      <c r="J1210" s="761"/>
      <c r="K1210" s="744"/>
      <c r="L1210" s="744"/>
      <c r="M1210" s="631"/>
      <c r="N1210" s="631"/>
      <c r="O1210" s="744"/>
      <c r="P1210" s="744"/>
      <c r="Q1210" s="802"/>
      <c r="R1210" s="25"/>
      <c r="S1210" s="818"/>
      <c r="T1210" s="26"/>
      <c r="U1210" s="26"/>
      <c r="V1210" s="26"/>
      <c r="W1210" s="27"/>
      <c r="X1210" s="28"/>
      <c r="Y1210" s="29"/>
      <c r="Z1210" s="29"/>
      <c r="AA1210" s="29"/>
      <c r="AB1210" s="30"/>
      <c r="AC1210" s="28"/>
      <c r="AD1210" s="31"/>
      <c r="AE1210" s="31"/>
      <c r="AF1210" s="634"/>
      <c r="AG1210" s="2"/>
    </row>
    <row r="1211" spans="1:33" ht="25.5" customHeight="1">
      <c r="A1211" s="662"/>
      <c r="B1211" s="665"/>
      <c r="C1211" s="743"/>
      <c r="D1211" s="744"/>
      <c r="E1211" s="744"/>
      <c r="F1211" s="744"/>
      <c r="G1211" s="744"/>
      <c r="H1211" s="744"/>
      <c r="I1211" s="744"/>
      <c r="J1211" s="761"/>
      <c r="K1211" s="744"/>
      <c r="L1211" s="744"/>
      <c r="M1211" s="631"/>
      <c r="N1211" s="631"/>
      <c r="O1211" s="744"/>
      <c r="P1211" s="744"/>
      <c r="Q1211" s="802"/>
      <c r="R1211" s="25"/>
      <c r="S1211" s="818"/>
      <c r="T1211" s="26"/>
      <c r="U1211" s="26"/>
      <c r="V1211" s="26"/>
      <c r="W1211" s="27"/>
      <c r="X1211" s="28"/>
      <c r="Y1211" s="29"/>
      <c r="Z1211" s="29"/>
      <c r="AA1211" s="29"/>
      <c r="AB1211" s="30"/>
      <c r="AC1211" s="28"/>
      <c r="AD1211" s="31"/>
      <c r="AE1211" s="31"/>
      <c r="AF1211" s="634"/>
      <c r="AG1211" s="2"/>
    </row>
    <row r="1212" spans="1:33" ht="25.5" customHeight="1">
      <c r="A1212" s="662"/>
      <c r="B1212" s="665"/>
      <c r="C1212" s="745"/>
      <c r="D1212" s="746"/>
      <c r="E1212" s="746"/>
      <c r="F1212" s="746"/>
      <c r="G1212" s="746"/>
      <c r="H1212" s="746"/>
      <c r="I1212" s="746"/>
      <c r="J1212" s="763"/>
      <c r="K1212" s="746"/>
      <c r="L1212" s="746"/>
      <c r="M1212" s="632"/>
      <c r="N1212" s="632"/>
      <c r="O1212" s="746"/>
      <c r="P1212" s="746"/>
      <c r="Q1212" s="803"/>
      <c r="R1212" s="38"/>
      <c r="S1212" s="820"/>
      <c r="T1212" s="39"/>
      <c r="U1212" s="39"/>
      <c r="V1212" s="39"/>
      <c r="W1212" s="40"/>
      <c r="X1212" s="41"/>
      <c r="Y1212" s="42"/>
      <c r="Z1212" s="42"/>
      <c r="AA1212" s="42"/>
      <c r="AB1212" s="43"/>
      <c r="AC1212" s="41"/>
      <c r="AD1212" s="44"/>
      <c r="AE1212" s="44"/>
      <c r="AF1212" s="635"/>
      <c r="AG1212" s="2"/>
    </row>
    <row r="1213" spans="1:33" ht="24.75" customHeight="1">
      <c r="A1213" s="662"/>
      <c r="B1213" s="665"/>
      <c r="C1213" s="747" t="s">
        <v>46</v>
      </c>
      <c r="D1213" s="748" t="s">
        <v>47</v>
      </c>
      <c r="E1213" s="748" t="s">
        <v>59</v>
      </c>
      <c r="F1213" s="748" t="s">
        <v>151</v>
      </c>
      <c r="G1213" s="749" t="s">
        <v>50</v>
      </c>
      <c r="H1213" s="748" t="s">
        <v>51</v>
      </c>
      <c r="I1213" s="748" t="s">
        <v>61</v>
      </c>
      <c r="J1213" s="766" t="s">
        <v>1606</v>
      </c>
      <c r="K1213" s="748" t="s">
        <v>192</v>
      </c>
      <c r="L1213" s="748" t="s">
        <v>1607</v>
      </c>
      <c r="M1213" s="638">
        <v>1</v>
      </c>
      <c r="N1213" s="638">
        <v>3</v>
      </c>
      <c r="O1213" s="748" t="s">
        <v>1608</v>
      </c>
      <c r="P1213" s="748" t="s">
        <v>1609</v>
      </c>
      <c r="Q1213" s="804" t="s">
        <v>1610</v>
      </c>
      <c r="R1213" s="59"/>
      <c r="S1213" s="823"/>
      <c r="T1213" s="49"/>
      <c r="U1213" s="49"/>
      <c r="V1213" s="49"/>
      <c r="W1213" s="34"/>
      <c r="X1213" s="35"/>
      <c r="Y1213" s="36"/>
      <c r="Z1213" s="36"/>
      <c r="AA1213" s="36"/>
      <c r="AB1213" s="50"/>
      <c r="AC1213" s="35"/>
      <c r="AD1213" s="60"/>
      <c r="AE1213" s="60"/>
      <c r="AF1213" s="637"/>
      <c r="AG1213" s="2"/>
    </row>
    <row r="1214" spans="1:33" ht="24.75" customHeight="1">
      <c r="A1214" s="662"/>
      <c r="B1214" s="665"/>
      <c r="C1214" s="743"/>
      <c r="D1214" s="744"/>
      <c r="E1214" s="744"/>
      <c r="F1214" s="744"/>
      <c r="G1214" s="744"/>
      <c r="H1214" s="744"/>
      <c r="I1214" s="744"/>
      <c r="J1214" s="761"/>
      <c r="K1214" s="744"/>
      <c r="L1214" s="744"/>
      <c r="M1214" s="631"/>
      <c r="N1214" s="631"/>
      <c r="O1214" s="744"/>
      <c r="P1214" s="744"/>
      <c r="Q1214" s="802"/>
      <c r="R1214" s="32"/>
      <c r="S1214" s="818"/>
      <c r="T1214" s="26"/>
      <c r="U1214" s="26"/>
      <c r="V1214" s="26"/>
      <c r="W1214" s="27"/>
      <c r="X1214" s="28"/>
      <c r="Y1214" s="29"/>
      <c r="Z1214" s="29"/>
      <c r="AA1214" s="29"/>
      <c r="AB1214" s="30"/>
      <c r="AC1214" s="28"/>
      <c r="AD1214" s="31"/>
      <c r="AE1214" s="31"/>
      <c r="AF1214" s="634"/>
      <c r="AG1214" s="2"/>
    </row>
    <row r="1215" spans="1:33" ht="24.75" customHeight="1">
      <c r="A1215" s="662"/>
      <c r="B1215" s="665"/>
      <c r="C1215" s="743"/>
      <c r="D1215" s="744"/>
      <c r="E1215" s="744"/>
      <c r="F1215" s="744"/>
      <c r="G1215" s="744"/>
      <c r="H1215" s="744"/>
      <c r="I1215" s="744"/>
      <c r="J1215" s="761"/>
      <c r="K1215" s="744"/>
      <c r="L1215" s="744"/>
      <c r="M1215" s="631"/>
      <c r="N1215" s="631"/>
      <c r="O1215" s="744"/>
      <c r="P1215" s="744"/>
      <c r="Q1215" s="802"/>
      <c r="R1215" s="25"/>
      <c r="S1215" s="818"/>
      <c r="T1215" s="26"/>
      <c r="U1215" s="26"/>
      <c r="V1215" s="26"/>
      <c r="W1215" s="27"/>
      <c r="X1215" s="28"/>
      <c r="Y1215" s="29"/>
      <c r="Z1215" s="29"/>
      <c r="AA1215" s="29"/>
      <c r="AB1215" s="30"/>
      <c r="AC1215" s="28"/>
      <c r="AD1215" s="31"/>
      <c r="AE1215" s="31"/>
      <c r="AF1215" s="634"/>
      <c r="AG1215" s="2"/>
    </row>
    <row r="1216" spans="1:33" ht="24.75" customHeight="1">
      <c r="A1216" s="662"/>
      <c r="B1216" s="665"/>
      <c r="C1216" s="743"/>
      <c r="D1216" s="744"/>
      <c r="E1216" s="744"/>
      <c r="F1216" s="744"/>
      <c r="G1216" s="744"/>
      <c r="H1216" s="744"/>
      <c r="I1216" s="744"/>
      <c r="J1216" s="761"/>
      <c r="K1216" s="744"/>
      <c r="L1216" s="744"/>
      <c r="M1216" s="631"/>
      <c r="N1216" s="631"/>
      <c r="O1216" s="744"/>
      <c r="P1216" s="744"/>
      <c r="Q1216" s="802"/>
      <c r="R1216" s="25"/>
      <c r="S1216" s="818"/>
      <c r="T1216" s="26"/>
      <c r="U1216" s="26"/>
      <c r="V1216" s="26"/>
      <c r="W1216" s="27"/>
      <c r="X1216" s="28"/>
      <c r="Y1216" s="29"/>
      <c r="Z1216" s="29"/>
      <c r="AA1216" s="29"/>
      <c r="AB1216" s="30"/>
      <c r="AC1216" s="28"/>
      <c r="AD1216" s="31"/>
      <c r="AE1216" s="31"/>
      <c r="AF1216" s="634"/>
      <c r="AG1216" s="2"/>
    </row>
    <row r="1217" spans="1:33" ht="24.75" customHeight="1">
      <c r="A1217" s="662"/>
      <c r="B1217" s="665"/>
      <c r="C1217" s="745"/>
      <c r="D1217" s="746"/>
      <c r="E1217" s="746"/>
      <c r="F1217" s="746"/>
      <c r="G1217" s="746"/>
      <c r="H1217" s="746"/>
      <c r="I1217" s="746"/>
      <c r="J1217" s="763"/>
      <c r="K1217" s="746"/>
      <c r="L1217" s="746"/>
      <c r="M1217" s="632"/>
      <c r="N1217" s="632"/>
      <c r="O1217" s="746"/>
      <c r="P1217" s="746"/>
      <c r="Q1217" s="803"/>
      <c r="R1217" s="38"/>
      <c r="S1217" s="824"/>
      <c r="T1217" s="61"/>
      <c r="U1217" s="61"/>
      <c r="V1217" s="61"/>
      <c r="W1217" s="62"/>
      <c r="X1217" s="63"/>
      <c r="Y1217" s="64"/>
      <c r="Z1217" s="42"/>
      <c r="AA1217" s="42"/>
      <c r="AB1217" s="65"/>
      <c r="AC1217" s="63"/>
      <c r="AD1217" s="66"/>
      <c r="AE1217" s="66"/>
      <c r="AF1217" s="635"/>
      <c r="AG1217" s="2"/>
    </row>
    <row r="1218" spans="1:33" ht="24.75" customHeight="1">
      <c r="A1218" s="662"/>
      <c r="B1218" s="665"/>
      <c r="C1218" s="747" t="s">
        <v>46</v>
      </c>
      <c r="D1218" s="748" t="s">
        <v>47</v>
      </c>
      <c r="E1218" s="748" t="s">
        <v>59</v>
      </c>
      <c r="F1218" s="748" t="s">
        <v>151</v>
      </c>
      <c r="G1218" s="749" t="s">
        <v>50</v>
      </c>
      <c r="H1218" s="748" t="s">
        <v>51</v>
      </c>
      <c r="I1218" s="748" t="s">
        <v>61</v>
      </c>
      <c r="J1218" s="766" t="s">
        <v>1611</v>
      </c>
      <c r="K1218" s="748" t="s">
        <v>282</v>
      </c>
      <c r="L1218" s="748" t="s">
        <v>1612</v>
      </c>
      <c r="M1218" s="638">
        <v>4</v>
      </c>
      <c r="N1218" s="638">
        <v>6</v>
      </c>
      <c r="O1218" s="748" t="s">
        <v>1613</v>
      </c>
      <c r="P1218" s="748" t="s">
        <v>1614</v>
      </c>
      <c r="Q1218" s="804" t="s">
        <v>1615</v>
      </c>
      <c r="R1218" s="59"/>
      <c r="S1218" s="822"/>
      <c r="T1218" s="53"/>
      <c r="U1218" s="53"/>
      <c r="V1218" s="53"/>
      <c r="W1218" s="54"/>
      <c r="X1218" s="55"/>
      <c r="Y1218" s="56"/>
      <c r="Z1218" s="56"/>
      <c r="AA1218" s="56"/>
      <c r="AB1218" s="57"/>
      <c r="AC1218" s="55"/>
      <c r="AD1218" s="58"/>
      <c r="AE1218" s="58"/>
      <c r="AF1218" s="637"/>
      <c r="AG1218" s="2"/>
    </row>
    <row r="1219" spans="1:33" ht="24.75" customHeight="1">
      <c r="A1219" s="662"/>
      <c r="B1219" s="665"/>
      <c r="C1219" s="743"/>
      <c r="D1219" s="744"/>
      <c r="E1219" s="744"/>
      <c r="F1219" s="744"/>
      <c r="G1219" s="744"/>
      <c r="H1219" s="744"/>
      <c r="I1219" s="744"/>
      <c r="J1219" s="761"/>
      <c r="K1219" s="744"/>
      <c r="L1219" s="744"/>
      <c r="M1219" s="631"/>
      <c r="N1219" s="631"/>
      <c r="O1219" s="744"/>
      <c r="P1219" s="744"/>
      <c r="Q1219" s="802"/>
      <c r="R1219" s="25"/>
      <c r="S1219" s="818"/>
      <c r="T1219" s="26"/>
      <c r="U1219" s="26"/>
      <c r="V1219" s="26"/>
      <c r="W1219" s="27"/>
      <c r="X1219" s="28"/>
      <c r="Y1219" s="29"/>
      <c r="Z1219" s="29"/>
      <c r="AA1219" s="29"/>
      <c r="AB1219" s="30"/>
      <c r="AC1219" s="28"/>
      <c r="AD1219" s="31"/>
      <c r="AE1219" s="31"/>
      <c r="AF1219" s="634"/>
      <c r="AG1219" s="2"/>
    </row>
    <row r="1220" spans="1:33" ht="24.75" customHeight="1">
      <c r="A1220" s="662"/>
      <c r="B1220" s="665"/>
      <c r="C1220" s="743"/>
      <c r="D1220" s="744"/>
      <c r="E1220" s="744"/>
      <c r="F1220" s="744"/>
      <c r="G1220" s="744"/>
      <c r="H1220" s="744"/>
      <c r="I1220" s="744"/>
      <c r="J1220" s="761"/>
      <c r="K1220" s="744"/>
      <c r="L1220" s="744"/>
      <c r="M1220" s="631"/>
      <c r="N1220" s="631"/>
      <c r="O1220" s="744"/>
      <c r="P1220" s="744"/>
      <c r="Q1220" s="802"/>
      <c r="R1220" s="25"/>
      <c r="S1220" s="818"/>
      <c r="T1220" s="26"/>
      <c r="U1220" s="26"/>
      <c r="V1220" s="26"/>
      <c r="W1220" s="27"/>
      <c r="X1220" s="28"/>
      <c r="Y1220" s="29"/>
      <c r="Z1220" s="29"/>
      <c r="AA1220" s="29"/>
      <c r="AB1220" s="30"/>
      <c r="AC1220" s="28"/>
      <c r="AD1220" s="31"/>
      <c r="AE1220" s="31"/>
      <c r="AF1220" s="634"/>
      <c r="AG1220" s="2"/>
    </row>
    <row r="1221" spans="1:33" ht="24.75" customHeight="1">
      <c r="A1221" s="662"/>
      <c r="B1221" s="665"/>
      <c r="C1221" s="743"/>
      <c r="D1221" s="744"/>
      <c r="E1221" s="744"/>
      <c r="F1221" s="744"/>
      <c r="G1221" s="744"/>
      <c r="H1221" s="744"/>
      <c r="I1221" s="744"/>
      <c r="J1221" s="761"/>
      <c r="K1221" s="744"/>
      <c r="L1221" s="744"/>
      <c r="M1221" s="631"/>
      <c r="N1221" s="631"/>
      <c r="O1221" s="744"/>
      <c r="P1221" s="744"/>
      <c r="Q1221" s="802"/>
      <c r="R1221" s="69"/>
      <c r="S1221" s="824"/>
      <c r="T1221" s="61"/>
      <c r="U1221" s="61"/>
      <c r="V1221" s="61"/>
      <c r="W1221" s="62"/>
      <c r="X1221" s="63"/>
      <c r="Y1221" s="64"/>
      <c r="Z1221" s="64"/>
      <c r="AA1221" s="64"/>
      <c r="AB1221" s="65"/>
      <c r="AC1221" s="63"/>
      <c r="AD1221" s="66"/>
      <c r="AE1221" s="66"/>
      <c r="AF1221" s="634"/>
      <c r="AG1221" s="2"/>
    </row>
    <row r="1222" spans="1:33" ht="24.75" customHeight="1">
      <c r="A1222" s="662"/>
      <c r="B1222" s="669"/>
      <c r="C1222" s="745"/>
      <c r="D1222" s="746"/>
      <c r="E1222" s="746"/>
      <c r="F1222" s="746"/>
      <c r="G1222" s="746"/>
      <c r="H1222" s="746"/>
      <c r="I1222" s="746"/>
      <c r="J1222" s="763"/>
      <c r="K1222" s="746"/>
      <c r="L1222" s="746"/>
      <c r="M1222" s="632"/>
      <c r="N1222" s="632"/>
      <c r="O1222" s="746"/>
      <c r="P1222" s="746"/>
      <c r="Q1222" s="803"/>
      <c r="R1222" s="38"/>
      <c r="S1222" s="820"/>
      <c r="T1222" s="39"/>
      <c r="U1222" s="39"/>
      <c r="V1222" s="39"/>
      <c r="W1222" s="40"/>
      <c r="X1222" s="41"/>
      <c r="Y1222" s="42"/>
      <c r="Z1222" s="42"/>
      <c r="AA1222" s="42"/>
      <c r="AB1222" s="43"/>
      <c r="AC1222" s="41"/>
      <c r="AD1222" s="44"/>
      <c r="AE1222" s="44"/>
      <c r="AF1222" s="635"/>
      <c r="AG1222" s="2"/>
    </row>
    <row r="1223" spans="1:33" ht="22.5" customHeight="1">
      <c r="A1223" s="708"/>
      <c r="B1223" s="159"/>
      <c r="C1223" s="781"/>
      <c r="D1223" s="781"/>
      <c r="E1223" s="781"/>
      <c r="F1223" s="781"/>
      <c r="G1223" s="781"/>
      <c r="H1223" s="781"/>
      <c r="I1223" s="781"/>
      <c r="J1223" s="781"/>
      <c r="K1223" s="781"/>
      <c r="L1223" s="781"/>
      <c r="M1223" s="160"/>
      <c r="N1223" s="160"/>
      <c r="O1223" s="781"/>
      <c r="P1223" s="781"/>
      <c r="Q1223" s="781"/>
      <c r="R1223" s="667" t="s">
        <v>536</v>
      </c>
      <c r="S1223" s="657"/>
      <c r="T1223" s="657"/>
      <c r="U1223" s="657"/>
      <c r="V1223" s="657"/>
      <c r="W1223" s="657"/>
      <c r="X1223" s="657"/>
      <c r="Y1223" s="657"/>
      <c r="Z1223" s="658"/>
      <c r="AA1223" s="161" t="s">
        <v>201</v>
      </c>
      <c r="AB1223" s="162">
        <f>SUM(AB1118:AB1222)</f>
        <v>6843.0339999999997</v>
      </c>
      <c r="AC1223" s="668"/>
      <c r="AD1223" s="657"/>
      <c r="AE1223" s="657"/>
      <c r="AF1223" s="660"/>
      <c r="AG1223" s="84"/>
    </row>
    <row r="1224" spans="1:33" ht="22.5" customHeight="1">
      <c r="A1224" s="79"/>
      <c r="B1224" s="167"/>
      <c r="C1224" s="783"/>
      <c r="D1224" s="783"/>
      <c r="E1224" s="783"/>
      <c r="F1224" s="783"/>
      <c r="G1224" s="783"/>
      <c r="H1224" s="783"/>
      <c r="I1224" s="783"/>
      <c r="J1224" s="783"/>
      <c r="K1224" s="783"/>
      <c r="L1224" s="783"/>
      <c r="M1224" s="167"/>
      <c r="N1224" s="167"/>
      <c r="O1224" s="783"/>
      <c r="P1224" s="783"/>
      <c r="Q1224" s="806"/>
      <c r="R1224" s="671" t="s">
        <v>1616</v>
      </c>
      <c r="S1224" s="672"/>
      <c r="T1224" s="672"/>
      <c r="U1224" s="672"/>
      <c r="V1224" s="672"/>
      <c r="W1224" s="672"/>
      <c r="X1224" s="672"/>
      <c r="Y1224" s="672"/>
      <c r="Z1224" s="673"/>
      <c r="AA1224" s="168" t="s">
        <v>201</v>
      </c>
      <c r="AB1224" s="169">
        <f>+AB926+AB991+AB1054+AB1117+AB1223</f>
        <v>608098.09256480006</v>
      </c>
      <c r="AC1224" s="674"/>
      <c r="AD1224" s="672"/>
      <c r="AE1224" s="672"/>
      <c r="AF1224" s="675"/>
      <c r="AG1224" s="170"/>
    </row>
    <row r="1225" spans="1:33" ht="36" customHeight="1">
      <c r="A1225" s="709" t="s">
        <v>1617</v>
      </c>
      <c r="B1225" s="704" t="s">
        <v>1617</v>
      </c>
      <c r="C1225" s="773" t="s">
        <v>46</v>
      </c>
      <c r="D1225" s="750" t="s">
        <v>47</v>
      </c>
      <c r="E1225" s="750" t="s">
        <v>48</v>
      </c>
      <c r="F1225" s="750" t="s">
        <v>371</v>
      </c>
      <c r="G1225" s="768" t="s">
        <v>50</v>
      </c>
      <c r="H1225" s="750" t="s">
        <v>51</v>
      </c>
      <c r="I1225" s="750" t="s">
        <v>134</v>
      </c>
      <c r="J1225" s="774" t="s">
        <v>1618</v>
      </c>
      <c r="K1225" s="748" t="s">
        <v>1619</v>
      </c>
      <c r="L1225" s="750" t="s">
        <v>1620</v>
      </c>
      <c r="M1225" s="698">
        <v>3</v>
      </c>
      <c r="N1225" s="698">
        <v>2</v>
      </c>
      <c r="O1225" s="750" t="s">
        <v>1621</v>
      </c>
      <c r="P1225" s="750" t="s">
        <v>1622</v>
      </c>
      <c r="Q1225" s="805" t="s">
        <v>1623</v>
      </c>
      <c r="R1225" s="37" t="s">
        <v>264</v>
      </c>
      <c r="S1225" s="821" t="s">
        <v>197</v>
      </c>
      <c r="T1225" s="100" t="s">
        <v>70</v>
      </c>
      <c r="U1225" s="67" t="s">
        <v>71</v>
      </c>
      <c r="V1225" s="68" t="s">
        <v>72</v>
      </c>
      <c r="W1225" s="34"/>
      <c r="X1225" s="35"/>
      <c r="Y1225" s="36"/>
      <c r="Z1225" s="36"/>
      <c r="AA1225" s="36"/>
      <c r="AB1225" s="50">
        <f>+AA1226</f>
        <v>192.77440000000001</v>
      </c>
      <c r="AC1225" s="35"/>
      <c r="AD1225" s="60"/>
      <c r="AE1225" s="60"/>
      <c r="AF1225" s="636"/>
      <c r="AG1225" s="2"/>
    </row>
    <row r="1226" spans="1:33" ht="36" customHeight="1">
      <c r="A1226" s="662"/>
      <c r="B1226" s="665"/>
      <c r="C1226" s="743"/>
      <c r="D1226" s="744"/>
      <c r="E1226" s="744"/>
      <c r="F1226" s="744"/>
      <c r="G1226" s="744"/>
      <c r="H1226" s="744"/>
      <c r="I1226" s="744"/>
      <c r="J1226" s="754"/>
      <c r="K1226" s="744"/>
      <c r="L1226" s="744"/>
      <c r="M1226" s="631"/>
      <c r="N1226" s="631"/>
      <c r="O1226" s="744"/>
      <c r="P1226" s="744"/>
      <c r="Q1226" s="802"/>
      <c r="R1226" s="25"/>
      <c r="S1226" s="818" t="s">
        <v>1420</v>
      </c>
      <c r="T1226" s="26"/>
      <c r="U1226" s="61"/>
      <c r="V1226" s="61"/>
      <c r="W1226" s="27">
        <v>2</v>
      </c>
      <c r="X1226" s="28" t="s">
        <v>74</v>
      </c>
      <c r="Y1226" s="29">
        <v>86.06</v>
      </c>
      <c r="Z1226" s="29">
        <f>+W1226*Y1226</f>
        <v>172.12</v>
      </c>
      <c r="AA1226" s="29">
        <f>+Z1226*1.12</f>
        <v>192.77440000000001</v>
      </c>
      <c r="AB1226" s="30"/>
      <c r="AC1226" s="28"/>
      <c r="AD1226" s="31" t="s">
        <v>75</v>
      </c>
      <c r="AE1226" s="31"/>
      <c r="AF1226" s="634"/>
      <c r="AG1226" s="2"/>
    </row>
    <row r="1227" spans="1:33" ht="36" customHeight="1">
      <c r="A1227" s="662"/>
      <c r="B1227" s="665"/>
      <c r="C1227" s="743"/>
      <c r="D1227" s="744"/>
      <c r="E1227" s="744"/>
      <c r="F1227" s="744"/>
      <c r="G1227" s="744"/>
      <c r="H1227" s="744"/>
      <c r="I1227" s="744"/>
      <c r="J1227" s="754"/>
      <c r="K1227" s="744"/>
      <c r="L1227" s="744"/>
      <c r="M1227" s="631"/>
      <c r="N1227" s="631"/>
      <c r="O1227" s="744"/>
      <c r="P1227" s="744"/>
      <c r="Q1227" s="802"/>
      <c r="R1227" s="37" t="s">
        <v>1079</v>
      </c>
      <c r="S1227" s="821" t="s">
        <v>1080</v>
      </c>
      <c r="T1227" s="125" t="s">
        <v>70</v>
      </c>
      <c r="U1227" s="172" t="s">
        <v>71</v>
      </c>
      <c r="V1227" s="164" t="s">
        <v>72</v>
      </c>
      <c r="W1227" s="128"/>
      <c r="X1227" s="35"/>
      <c r="Y1227" s="36"/>
      <c r="Z1227" s="29"/>
      <c r="AA1227" s="29"/>
      <c r="AB1227" s="30">
        <f>+AA1228</f>
        <v>65</v>
      </c>
      <c r="AC1227" s="28"/>
      <c r="AD1227" s="31"/>
      <c r="AE1227" s="31"/>
      <c r="AF1227" s="634"/>
      <c r="AG1227" s="2"/>
    </row>
    <row r="1228" spans="1:33" ht="36" customHeight="1">
      <c r="A1228" s="663"/>
      <c r="B1228" s="666"/>
      <c r="C1228" s="745"/>
      <c r="D1228" s="746"/>
      <c r="E1228" s="746"/>
      <c r="F1228" s="746"/>
      <c r="G1228" s="746"/>
      <c r="H1228" s="746"/>
      <c r="I1228" s="746"/>
      <c r="J1228" s="756"/>
      <c r="K1228" s="746"/>
      <c r="L1228" s="746"/>
      <c r="M1228" s="632"/>
      <c r="N1228" s="632"/>
      <c r="O1228" s="746"/>
      <c r="P1228" s="746"/>
      <c r="Q1228" s="803"/>
      <c r="R1228" s="206"/>
      <c r="S1228" s="864" t="s">
        <v>1624</v>
      </c>
      <c r="T1228" s="320"/>
      <c r="U1228" s="279"/>
      <c r="V1228" s="279"/>
      <c r="W1228" s="321">
        <v>1</v>
      </c>
      <c r="X1228" s="203" t="s">
        <v>74</v>
      </c>
      <c r="Y1228" s="283">
        <f>392-327</f>
        <v>65</v>
      </c>
      <c r="Z1228" s="205">
        <f>+W1228*Y1228</f>
        <v>65</v>
      </c>
      <c r="AA1228" s="205">
        <f>+Z1228</f>
        <v>65</v>
      </c>
      <c r="AB1228" s="43"/>
      <c r="AC1228" s="41"/>
      <c r="AD1228" s="44" t="s">
        <v>75</v>
      </c>
      <c r="AE1228" s="44"/>
      <c r="AF1228" s="635"/>
      <c r="AG1228" s="2"/>
    </row>
    <row r="1229" spans="1:33" ht="32.25" customHeight="1">
      <c r="A1229" s="661"/>
      <c r="B1229" s="664" t="s">
        <v>1617</v>
      </c>
      <c r="C1229" s="773" t="s">
        <v>46</v>
      </c>
      <c r="D1229" s="750" t="s">
        <v>47</v>
      </c>
      <c r="E1229" s="750" t="s">
        <v>48</v>
      </c>
      <c r="F1229" s="750" t="s">
        <v>371</v>
      </c>
      <c r="G1229" s="768" t="s">
        <v>50</v>
      </c>
      <c r="H1229" s="750" t="s">
        <v>51</v>
      </c>
      <c r="I1229" s="750" t="s">
        <v>134</v>
      </c>
      <c r="J1229" s="774" t="s">
        <v>1625</v>
      </c>
      <c r="K1229" s="748" t="s">
        <v>1626</v>
      </c>
      <c r="L1229" s="750" t="s">
        <v>1627</v>
      </c>
      <c r="M1229" s="698">
        <v>5</v>
      </c>
      <c r="N1229" s="698">
        <v>2</v>
      </c>
      <c r="O1229" s="750" t="s">
        <v>1628</v>
      </c>
      <c r="P1229" s="750" t="s">
        <v>1629</v>
      </c>
      <c r="Q1229" s="805" t="s">
        <v>1630</v>
      </c>
      <c r="R1229" s="37" t="s">
        <v>116</v>
      </c>
      <c r="S1229" s="821" t="s">
        <v>117</v>
      </c>
      <c r="T1229" s="100" t="s">
        <v>70</v>
      </c>
      <c r="U1229" s="67" t="s">
        <v>71</v>
      </c>
      <c r="V1229" s="68" t="s">
        <v>72</v>
      </c>
      <c r="W1229" s="34"/>
      <c r="X1229" s="35"/>
      <c r="Y1229" s="36"/>
      <c r="Z1229" s="36"/>
      <c r="AA1229" s="36"/>
      <c r="AB1229" s="50">
        <f>+SUM(AA1230:AA1232)</f>
        <v>56.967680000000001</v>
      </c>
      <c r="AC1229" s="35"/>
      <c r="AD1229" s="35"/>
      <c r="AE1229" s="35"/>
      <c r="AF1229" s="636"/>
      <c r="AG1229" s="2"/>
    </row>
    <row r="1230" spans="1:33" ht="32.25" customHeight="1">
      <c r="A1230" s="662"/>
      <c r="B1230" s="665"/>
      <c r="C1230" s="743"/>
      <c r="D1230" s="744"/>
      <c r="E1230" s="744"/>
      <c r="F1230" s="744"/>
      <c r="G1230" s="744"/>
      <c r="H1230" s="744"/>
      <c r="I1230" s="744"/>
      <c r="J1230" s="754"/>
      <c r="K1230" s="744"/>
      <c r="L1230" s="744"/>
      <c r="M1230" s="631"/>
      <c r="N1230" s="631"/>
      <c r="O1230" s="744"/>
      <c r="P1230" s="744"/>
      <c r="Q1230" s="802"/>
      <c r="R1230" s="25"/>
      <c r="S1230" s="824" t="s">
        <v>1631</v>
      </c>
      <c r="T1230" s="61"/>
      <c r="U1230" s="61"/>
      <c r="V1230" s="61"/>
      <c r="W1230" s="62">
        <v>12</v>
      </c>
      <c r="X1230" s="63" t="s">
        <v>74</v>
      </c>
      <c r="Y1230" s="64">
        <v>1.214</v>
      </c>
      <c r="Z1230" s="29">
        <f t="shared" ref="Z1230:Z1232" si="95">+W1230*Y1230</f>
        <v>14.568</v>
      </c>
      <c r="AA1230" s="29">
        <f t="shared" ref="AA1230:AA1232" si="96">+Z1230*1.12</f>
        <v>16.31616</v>
      </c>
      <c r="AB1230" s="30"/>
      <c r="AC1230" s="28"/>
      <c r="AD1230" s="28"/>
      <c r="AE1230" s="28" t="s">
        <v>75</v>
      </c>
      <c r="AF1230" s="634"/>
      <c r="AG1230" s="2"/>
    </row>
    <row r="1231" spans="1:33" ht="32.25" customHeight="1">
      <c r="A1231" s="662"/>
      <c r="B1231" s="665"/>
      <c r="C1231" s="743"/>
      <c r="D1231" s="744"/>
      <c r="E1231" s="744"/>
      <c r="F1231" s="744"/>
      <c r="G1231" s="744"/>
      <c r="H1231" s="744"/>
      <c r="I1231" s="744"/>
      <c r="J1231" s="754"/>
      <c r="K1231" s="744"/>
      <c r="L1231" s="744"/>
      <c r="M1231" s="631"/>
      <c r="N1231" s="631"/>
      <c r="O1231" s="744"/>
      <c r="P1231" s="744"/>
      <c r="Q1231" s="802"/>
      <c r="R1231" s="25"/>
      <c r="S1231" s="843" t="s">
        <v>1632</v>
      </c>
      <c r="T1231" s="86"/>
      <c r="U1231" s="86"/>
      <c r="V1231" s="86"/>
      <c r="W1231" s="178">
        <v>12</v>
      </c>
      <c r="X1231" s="179" t="s">
        <v>74</v>
      </c>
      <c r="Y1231" s="180">
        <v>1.214</v>
      </c>
      <c r="Z1231" s="180">
        <f t="shared" si="95"/>
        <v>14.568</v>
      </c>
      <c r="AA1231" s="180">
        <f t="shared" si="96"/>
        <v>16.31616</v>
      </c>
      <c r="AB1231" s="30"/>
      <c r="AC1231" s="28"/>
      <c r="AD1231" s="28"/>
      <c r="AE1231" s="28" t="s">
        <v>75</v>
      </c>
      <c r="AF1231" s="634"/>
      <c r="AG1231" s="2"/>
    </row>
    <row r="1232" spans="1:33" ht="32.25" customHeight="1">
      <c r="A1232" s="662"/>
      <c r="B1232" s="665"/>
      <c r="C1232" s="745"/>
      <c r="D1232" s="746"/>
      <c r="E1232" s="746"/>
      <c r="F1232" s="746"/>
      <c r="G1232" s="746"/>
      <c r="H1232" s="746"/>
      <c r="I1232" s="746"/>
      <c r="J1232" s="756"/>
      <c r="K1232" s="746"/>
      <c r="L1232" s="746"/>
      <c r="M1232" s="632"/>
      <c r="N1232" s="632"/>
      <c r="O1232" s="746"/>
      <c r="P1232" s="746"/>
      <c r="Q1232" s="803"/>
      <c r="R1232" s="25"/>
      <c r="S1232" s="847" t="s">
        <v>1633</v>
      </c>
      <c r="T1232" s="198"/>
      <c r="U1232" s="198"/>
      <c r="V1232" s="198"/>
      <c r="W1232" s="199">
        <v>14</v>
      </c>
      <c r="X1232" s="207" t="s">
        <v>74</v>
      </c>
      <c r="Y1232" s="208">
        <v>1.552</v>
      </c>
      <c r="Z1232" s="208">
        <f t="shared" si="95"/>
        <v>21.728000000000002</v>
      </c>
      <c r="AA1232" s="208">
        <f t="shared" si="96"/>
        <v>24.335360000000005</v>
      </c>
      <c r="AB1232" s="43"/>
      <c r="AC1232" s="41"/>
      <c r="AD1232" s="41"/>
      <c r="AE1232" s="41" t="s">
        <v>75</v>
      </c>
      <c r="AF1232" s="635"/>
      <c r="AG1232" s="2"/>
    </row>
    <row r="1233" spans="1:33" ht="44.25" customHeight="1">
      <c r="A1233" s="662"/>
      <c r="B1233" s="665"/>
      <c r="C1233" s="747" t="s">
        <v>46</v>
      </c>
      <c r="D1233" s="748" t="s">
        <v>47</v>
      </c>
      <c r="E1233" s="748" t="s">
        <v>48</v>
      </c>
      <c r="F1233" s="748" t="s">
        <v>371</v>
      </c>
      <c r="G1233" s="749" t="s">
        <v>50</v>
      </c>
      <c r="H1233" s="748" t="s">
        <v>51</v>
      </c>
      <c r="I1233" s="748" t="s">
        <v>134</v>
      </c>
      <c r="J1233" s="766" t="s">
        <v>1634</v>
      </c>
      <c r="K1233" s="748" t="s">
        <v>1635</v>
      </c>
      <c r="L1233" s="748" t="s">
        <v>1636</v>
      </c>
      <c r="M1233" s="638">
        <v>8</v>
      </c>
      <c r="N1233" s="638">
        <v>7</v>
      </c>
      <c r="O1233" s="748" t="s">
        <v>1637</v>
      </c>
      <c r="P1233" s="748" t="s">
        <v>1638</v>
      </c>
      <c r="Q1233" s="804" t="s">
        <v>1639</v>
      </c>
      <c r="R1233" s="59" t="s">
        <v>457</v>
      </c>
      <c r="S1233" s="823" t="s">
        <v>458</v>
      </c>
      <c r="T1233" s="49"/>
      <c r="U1233" s="322" t="s">
        <v>71</v>
      </c>
      <c r="V1233" s="96" t="s">
        <v>72</v>
      </c>
      <c r="W1233" s="34"/>
      <c r="X1233" s="35"/>
      <c r="Y1233" s="36"/>
      <c r="Z1233" s="36"/>
      <c r="AA1233" s="323">
        <v>1289289.46</v>
      </c>
      <c r="AB1233" s="324">
        <f t="shared" ref="AB1233:AB1235" si="97">+AA1233</f>
        <v>1289289.46</v>
      </c>
      <c r="AC1233" s="35"/>
      <c r="AD1233" s="60"/>
      <c r="AE1233" s="60" t="s">
        <v>75</v>
      </c>
      <c r="AF1233" s="995" t="s">
        <v>1640</v>
      </c>
      <c r="AG1233" s="2"/>
    </row>
    <row r="1234" spans="1:33" ht="44.25" customHeight="1">
      <c r="A1234" s="662"/>
      <c r="B1234" s="665"/>
      <c r="C1234" s="743"/>
      <c r="D1234" s="744"/>
      <c r="E1234" s="744"/>
      <c r="F1234" s="744"/>
      <c r="G1234" s="744"/>
      <c r="H1234" s="744"/>
      <c r="I1234" s="744"/>
      <c r="J1234" s="761"/>
      <c r="K1234" s="744"/>
      <c r="L1234" s="744"/>
      <c r="M1234" s="631"/>
      <c r="N1234" s="631"/>
      <c r="O1234" s="744"/>
      <c r="P1234" s="744"/>
      <c r="Q1234" s="802"/>
      <c r="R1234" s="140" t="s">
        <v>1641</v>
      </c>
      <c r="S1234" s="836" t="s">
        <v>1642</v>
      </c>
      <c r="T1234" s="244"/>
      <c r="U1234" s="241" t="s">
        <v>71</v>
      </c>
      <c r="V1234" s="242" t="s">
        <v>72</v>
      </c>
      <c r="W1234" s="245"/>
      <c r="X1234" s="103"/>
      <c r="Y1234" s="94"/>
      <c r="Z1234" s="94"/>
      <c r="AA1234" s="94">
        <f>1000-500</f>
        <v>500</v>
      </c>
      <c r="AB1234" s="144">
        <f t="shared" si="97"/>
        <v>500</v>
      </c>
      <c r="AC1234" s="28"/>
      <c r="AD1234" s="31"/>
      <c r="AE1234" s="31" t="s">
        <v>75</v>
      </c>
      <c r="AF1234" s="993"/>
      <c r="AG1234" s="2"/>
    </row>
    <row r="1235" spans="1:33" ht="44.25" customHeight="1">
      <c r="A1235" s="662"/>
      <c r="B1235" s="665"/>
      <c r="C1235" s="743"/>
      <c r="D1235" s="744"/>
      <c r="E1235" s="744"/>
      <c r="F1235" s="744"/>
      <c r="G1235" s="744"/>
      <c r="H1235" s="744"/>
      <c r="I1235" s="744"/>
      <c r="J1235" s="761"/>
      <c r="K1235" s="744"/>
      <c r="L1235" s="744"/>
      <c r="M1235" s="631"/>
      <c r="N1235" s="631"/>
      <c r="O1235" s="744"/>
      <c r="P1235" s="744"/>
      <c r="Q1235" s="802"/>
      <c r="R1235" s="98" t="s">
        <v>447</v>
      </c>
      <c r="S1235" s="830" t="s">
        <v>448</v>
      </c>
      <c r="T1235" s="99"/>
      <c r="U1235" s="48" t="s">
        <v>71</v>
      </c>
      <c r="V1235" s="49" t="s">
        <v>72</v>
      </c>
      <c r="W1235" s="40"/>
      <c r="X1235" s="41"/>
      <c r="Y1235" s="42"/>
      <c r="Z1235" s="42"/>
      <c r="AA1235" s="42">
        <v>62670</v>
      </c>
      <c r="AB1235" s="30">
        <f t="shared" si="97"/>
        <v>62670</v>
      </c>
      <c r="AC1235" s="28"/>
      <c r="AD1235" s="31"/>
      <c r="AE1235" s="31" t="s">
        <v>75</v>
      </c>
      <c r="AF1235" s="993"/>
      <c r="AG1235" s="2"/>
    </row>
    <row r="1236" spans="1:33" ht="33.75" customHeight="1">
      <c r="A1236" s="662"/>
      <c r="B1236" s="665"/>
      <c r="C1236" s="747" t="s">
        <v>46</v>
      </c>
      <c r="D1236" s="748" t="s">
        <v>47</v>
      </c>
      <c r="E1236" s="748" t="s">
        <v>48</v>
      </c>
      <c r="F1236" s="748" t="s">
        <v>371</v>
      </c>
      <c r="G1236" s="749" t="s">
        <v>50</v>
      </c>
      <c r="H1236" s="748" t="s">
        <v>51</v>
      </c>
      <c r="I1236" s="748" t="s">
        <v>61</v>
      </c>
      <c r="J1236" s="766" t="s">
        <v>1643</v>
      </c>
      <c r="K1236" s="748" t="s">
        <v>1644</v>
      </c>
      <c r="L1236" s="748" t="s">
        <v>1645</v>
      </c>
      <c r="M1236" s="638">
        <v>1</v>
      </c>
      <c r="N1236" s="638">
        <v>3</v>
      </c>
      <c r="O1236" s="748" t="s">
        <v>1646</v>
      </c>
      <c r="P1236" s="748" t="s">
        <v>1647</v>
      </c>
      <c r="Q1236" s="804" t="s">
        <v>1648</v>
      </c>
      <c r="R1236" s="37" t="s">
        <v>68</v>
      </c>
      <c r="S1236" s="821" t="s">
        <v>1649</v>
      </c>
      <c r="T1236" s="100" t="s">
        <v>70</v>
      </c>
      <c r="U1236" s="67" t="s">
        <v>71</v>
      </c>
      <c r="V1236" s="68" t="s">
        <v>72</v>
      </c>
      <c r="W1236" s="34"/>
      <c r="X1236" s="35"/>
      <c r="Y1236" s="36"/>
      <c r="Z1236" s="36"/>
      <c r="AA1236" s="36"/>
      <c r="AB1236" s="57">
        <f>+SUM(AA1237:AA1240)</f>
        <v>336</v>
      </c>
      <c r="AC1236" s="55"/>
      <c r="AD1236" s="58"/>
      <c r="AE1236" s="58"/>
      <c r="AF1236" s="637"/>
      <c r="AG1236" s="2"/>
    </row>
    <row r="1237" spans="1:33" ht="18" customHeight="1">
      <c r="A1237" s="662"/>
      <c r="B1237" s="665"/>
      <c r="C1237" s="743"/>
      <c r="D1237" s="744"/>
      <c r="E1237" s="744"/>
      <c r="F1237" s="744"/>
      <c r="G1237" s="744"/>
      <c r="H1237" s="744"/>
      <c r="I1237" s="744"/>
      <c r="J1237" s="761"/>
      <c r="K1237" s="744"/>
      <c r="L1237" s="744"/>
      <c r="M1237" s="631"/>
      <c r="N1237" s="631"/>
      <c r="O1237" s="744"/>
      <c r="P1237" s="744"/>
      <c r="Q1237" s="802"/>
      <c r="R1237" s="25"/>
      <c r="S1237" s="818" t="s">
        <v>1650</v>
      </c>
      <c r="T1237" s="26"/>
      <c r="U1237" s="26"/>
      <c r="V1237" s="26"/>
      <c r="W1237" s="27">
        <v>10</v>
      </c>
      <c r="X1237" s="28" t="s">
        <v>1651</v>
      </c>
      <c r="Y1237" s="29">
        <v>12</v>
      </c>
      <c r="Z1237" s="29">
        <f t="shared" ref="Z1237:Z1240" si="98">+W1237*Y1237</f>
        <v>120</v>
      </c>
      <c r="AA1237" s="29">
        <f t="shared" ref="AA1237:AA1240" si="99">+Z1237*1.12</f>
        <v>134.4</v>
      </c>
      <c r="AB1237" s="30"/>
      <c r="AC1237" s="28"/>
      <c r="AD1237" s="31" t="s">
        <v>75</v>
      </c>
      <c r="AE1237" s="31"/>
      <c r="AF1237" s="634"/>
      <c r="AG1237" s="2"/>
    </row>
    <row r="1238" spans="1:33" ht="18" customHeight="1">
      <c r="A1238" s="662"/>
      <c r="B1238" s="665"/>
      <c r="C1238" s="743"/>
      <c r="D1238" s="744"/>
      <c r="E1238" s="744"/>
      <c r="F1238" s="744"/>
      <c r="G1238" s="744"/>
      <c r="H1238" s="744"/>
      <c r="I1238" s="744"/>
      <c r="J1238" s="761"/>
      <c r="K1238" s="744"/>
      <c r="L1238" s="744"/>
      <c r="M1238" s="631"/>
      <c r="N1238" s="631"/>
      <c r="O1238" s="744"/>
      <c r="P1238" s="744"/>
      <c r="Q1238" s="802"/>
      <c r="R1238" s="25"/>
      <c r="S1238" s="818" t="s">
        <v>1652</v>
      </c>
      <c r="T1238" s="26"/>
      <c r="U1238" s="26"/>
      <c r="V1238" s="26"/>
      <c r="W1238" s="27">
        <v>5</v>
      </c>
      <c r="X1238" s="28" t="s">
        <v>1651</v>
      </c>
      <c r="Y1238" s="29">
        <v>12</v>
      </c>
      <c r="Z1238" s="29">
        <f t="shared" si="98"/>
        <v>60</v>
      </c>
      <c r="AA1238" s="29">
        <f t="shared" si="99"/>
        <v>67.2</v>
      </c>
      <c r="AB1238" s="30"/>
      <c r="AC1238" s="28"/>
      <c r="AD1238" s="31" t="s">
        <v>75</v>
      </c>
      <c r="AE1238" s="31"/>
      <c r="AF1238" s="634"/>
      <c r="AG1238" s="2"/>
    </row>
    <row r="1239" spans="1:33" ht="18" customHeight="1">
      <c r="A1239" s="662"/>
      <c r="B1239" s="665"/>
      <c r="C1239" s="743"/>
      <c r="D1239" s="744"/>
      <c r="E1239" s="744"/>
      <c r="F1239" s="744"/>
      <c r="G1239" s="744"/>
      <c r="H1239" s="744"/>
      <c r="I1239" s="744"/>
      <c r="J1239" s="761"/>
      <c r="K1239" s="744"/>
      <c r="L1239" s="744"/>
      <c r="M1239" s="631"/>
      <c r="N1239" s="631"/>
      <c r="O1239" s="744"/>
      <c r="P1239" s="744"/>
      <c r="Q1239" s="802"/>
      <c r="R1239" s="25"/>
      <c r="S1239" s="818" t="s">
        <v>1653</v>
      </c>
      <c r="T1239" s="26"/>
      <c r="U1239" s="26"/>
      <c r="V1239" s="26"/>
      <c r="W1239" s="27">
        <v>5</v>
      </c>
      <c r="X1239" s="28" t="s">
        <v>1651</v>
      </c>
      <c r="Y1239" s="29">
        <v>12</v>
      </c>
      <c r="Z1239" s="29">
        <f t="shared" si="98"/>
        <v>60</v>
      </c>
      <c r="AA1239" s="29">
        <f t="shared" si="99"/>
        <v>67.2</v>
      </c>
      <c r="AB1239" s="30"/>
      <c r="AC1239" s="28"/>
      <c r="AD1239" s="31" t="s">
        <v>75</v>
      </c>
      <c r="AE1239" s="31"/>
      <c r="AF1239" s="634"/>
      <c r="AG1239" s="2"/>
    </row>
    <row r="1240" spans="1:33" ht="18" customHeight="1">
      <c r="A1240" s="662"/>
      <c r="B1240" s="665"/>
      <c r="C1240" s="745"/>
      <c r="D1240" s="746"/>
      <c r="E1240" s="746"/>
      <c r="F1240" s="746"/>
      <c r="G1240" s="746"/>
      <c r="H1240" s="746"/>
      <c r="I1240" s="746"/>
      <c r="J1240" s="763"/>
      <c r="K1240" s="746"/>
      <c r="L1240" s="746"/>
      <c r="M1240" s="632"/>
      <c r="N1240" s="632"/>
      <c r="O1240" s="746"/>
      <c r="P1240" s="746"/>
      <c r="Q1240" s="803"/>
      <c r="R1240" s="69"/>
      <c r="S1240" s="824" t="s">
        <v>1654</v>
      </c>
      <c r="T1240" s="61"/>
      <c r="U1240" s="61"/>
      <c r="V1240" s="61"/>
      <c r="W1240" s="62">
        <v>5</v>
      </c>
      <c r="X1240" s="63" t="s">
        <v>1651</v>
      </c>
      <c r="Y1240" s="64">
        <v>12</v>
      </c>
      <c r="Z1240" s="29">
        <f t="shared" si="98"/>
        <v>60</v>
      </c>
      <c r="AA1240" s="29">
        <f t="shared" si="99"/>
        <v>67.2</v>
      </c>
      <c r="AB1240" s="65"/>
      <c r="AC1240" s="63"/>
      <c r="AD1240" s="66" t="s">
        <v>75</v>
      </c>
      <c r="AE1240" s="66"/>
      <c r="AF1240" s="635"/>
      <c r="AG1240" s="2"/>
    </row>
    <row r="1241" spans="1:33" ht="18" customHeight="1">
      <c r="A1241" s="662"/>
      <c r="B1241" s="665"/>
      <c r="C1241" s="747" t="s">
        <v>46</v>
      </c>
      <c r="D1241" s="748" t="s">
        <v>47</v>
      </c>
      <c r="E1241" s="748" t="s">
        <v>48</v>
      </c>
      <c r="F1241" s="748" t="s">
        <v>371</v>
      </c>
      <c r="G1241" s="749" t="s">
        <v>50</v>
      </c>
      <c r="H1241" s="748" t="s">
        <v>133</v>
      </c>
      <c r="I1241" s="748" t="s">
        <v>61</v>
      </c>
      <c r="J1241" s="766" t="s">
        <v>1655</v>
      </c>
      <c r="K1241" s="748" t="s">
        <v>473</v>
      </c>
      <c r="L1241" s="748" t="s">
        <v>1656</v>
      </c>
      <c r="M1241" s="638">
        <v>2</v>
      </c>
      <c r="N1241" s="638">
        <v>2</v>
      </c>
      <c r="O1241" s="748" t="s">
        <v>1657</v>
      </c>
      <c r="P1241" s="748" t="s">
        <v>1658</v>
      </c>
      <c r="Q1241" s="804" t="s">
        <v>1659</v>
      </c>
      <c r="R1241" s="325" t="s">
        <v>196</v>
      </c>
      <c r="S1241" s="865" t="s">
        <v>197</v>
      </c>
      <c r="T1241" s="222" t="s">
        <v>70</v>
      </c>
      <c r="U1241" s="238" t="s">
        <v>71</v>
      </c>
      <c r="V1241" s="239" t="s">
        <v>1660</v>
      </c>
      <c r="W1241" s="224"/>
      <c r="X1241" s="225"/>
      <c r="Y1241" s="226"/>
      <c r="Z1241" s="226"/>
      <c r="AA1241" s="226"/>
      <c r="AB1241" s="227">
        <f>+AA1242</f>
        <v>1666.1100000000001</v>
      </c>
      <c r="AC1241" s="55"/>
      <c r="AD1241" s="58"/>
      <c r="AE1241" s="58"/>
      <c r="AF1241" s="637"/>
      <c r="AG1241" s="2"/>
    </row>
    <row r="1242" spans="1:33" ht="18" customHeight="1">
      <c r="A1242" s="662"/>
      <c r="B1242" s="665"/>
      <c r="C1242" s="743"/>
      <c r="D1242" s="744"/>
      <c r="E1242" s="744"/>
      <c r="F1242" s="744"/>
      <c r="G1242" s="744"/>
      <c r="H1242" s="744"/>
      <c r="I1242" s="744"/>
      <c r="J1242" s="761"/>
      <c r="K1242" s="744"/>
      <c r="L1242" s="744"/>
      <c r="M1242" s="631"/>
      <c r="N1242" s="631"/>
      <c r="O1242" s="744"/>
      <c r="P1242" s="744"/>
      <c r="Q1242" s="802"/>
      <c r="R1242" s="25"/>
      <c r="S1242" s="818" t="s">
        <v>1661</v>
      </c>
      <c r="T1242" s="26"/>
      <c r="U1242" s="61"/>
      <c r="V1242" s="61"/>
      <c r="W1242" s="27">
        <v>1</v>
      </c>
      <c r="X1242" s="28" t="s">
        <v>74</v>
      </c>
      <c r="Y1242" s="29">
        <f>1079+587.11</f>
        <v>1666.1100000000001</v>
      </c>
      <c r="Z1242" s="29">
        <f t="shared" ref="Z1242:AA1242" si="100">+Y1242</f>
        <v>1666.1100000000001</v>
      </c>
      <c r="AA1242" s="29">
        <f t="shared" si="100"/>
        <v>1666.1100000000001</v>
      </c>
      <c r="AB1242" s="30"/>
      <c r="AC1242" s="28"/>
      <c r="AD1242" s="31"/>
      <c r="AE1242" s="31" t="s">
        <v>75</v>
      </c>
      <c r="AF1242" s="634"/>
      <c r="AG1242" s="2"/>
    </row>
    <row r="1243" spans="1:33" ht="18" customHeight="1">
      <c r="A1243" s="662"/>
      <c r="B1243" s="665"/>
      <c r="C1243" s="743"/>
      <c r="D1243" s="744"/>
      <c r="E1243" s="744"/>
      <c r="F1243" s="744"/>
      <c r="G1243" s="744"/>
      <c r="H1243" s="744"/>
      <c r="I1243" s="744"/>
      <c r="J1243" s="761"/>
      <c r="K1243" s="744"/>
      <c r="L1243" s="744"/>
      <c r="M1243" s="631"/>
      <c r="N1243" s="631"/>
      <c r="O1243" s="744"/>
      <c r="P1243" s="744"/>
      <c r="Q1243" s="802"/>
      <c r="R1243" s="70" t="s">
        <v>140</v>
      </c>
      <c r="S1243" s="825" t="s">
        <v>141</v>
      </c>
      <c r="T1243" s="211" t="s">
        <v>70</v>
      </c>
      <c r="U1243" s="172" t="s">
        <v>71</v>
      </c>
      <c r="V1243" s="164" t="s">
        <v>72</v>
      </c>
      <c r="W1243" s="73"/>
      <c r="X1243" s="28"/>
      <c r="Y1243" s="29"/>
      <c r="Z1243" s="29"/>
      <c r="AA1243" s="29"/>
      <c r="AB1243" s="30">
        <f>+SUM(AA1244:AA1248)</f>
        <v>124.95840000000001</v>
      </c>
      <c r="AC1243" s="28"/>
      <c r="AD1243" s="31"/>
      <c r="AE1243" s="31"/>
      <c r="AF1243" s="634"/>
      <c r="AG1243" s="2"/>
    </row>
    <row r="1244" spans="1:33" ht="18" customHeight="1">
      <c r="A1244" s="663"/>
      <c r="B1244" s="666"/>
      <c r="C1244" s="743"/>
      <c r="D1244" s="744"/>
      <c r="E1244" s="744"/>
      <c r="F1244" s="744"/>
      <c r="G1244" s="744"/>
      <c r="H1244" s="744"/>
      <c r="I1244" s="744"/>
      <c r="J1244" s="761"/>
      <c r="K1244" s="744"/>
      <c r="L1244" s="744"/>
      <c r="M1244" s="631"/>
      <c r="N1244" s="631"/>
      <c r="O1244" s="744"/>
      <c r="P1244" s="744"/>
      <c r="Q1244" s="802"/>
      <c r="R1244" s="25"/>
      <c r="S1244" s="818" t="s">
        <v>1662</v>
      </c>
      <c r="T1244" s="26"/>
      <c r="U1244" s="33"/>
      <c r="V1244" s="33"/>
      <c r="W1244" s="27">
        <v>30</v>
      </c>
      <c r="X1244" s="28" t="s">
        <v>1663</v>
      </c>
      <c r="Y1244" s="29">
        <v>2.2999999999999998</v>
      </c>
      <c r="Z1244" s="29">
        <f t="shared" ref="Z1244:Z1248" si="101">+W1244*Y1244</f>
        <v>69</v>
      </c>
      <c r="AA1244" s="29">
        <f t="shared" ref="AA1244:AA1248" si="102">+Z1244*1.12</f>
        <v>77.28</v>
      </c>
      <c r="AB1244" s="30"/>
      <c r="AC1244" s="28"/>
      <c r="AD1244" s="31"/>
      <c r="AE1244" s="31" t="s">
        <v>75</v>
      </c>
      <c r="AF1244" s="634"/>
      <c r="AG1244" s="2"/>
    </row>
    <row r="1245" spans="1:33" ht="18" customHeight="1">
      <c r="A1245" s="661"/>
      <c r="B1245" s="664" t="s">
        <v>1617</v>
      </c>
      <c r="C1245" s="743"/>
      <c r="D1245" s="744"/>
      <c r="E1245" s="744"/>
      <c r="F1245" s="744"/>
      <c r="G1245" s="744"/>
      <c r="H1245" s="744"/>
      <c r="I1245" s="744"/>
      <c r="J1245" s="761"/>
      <c r="K1245" s="744"/>
      <c r="L1245" s="744"/>
      <c r="M1245" s="631"/>
      <c r="N1245" s="631"/>
      <c r="O1245" s="744"/>
      <c r="P1245" s="744"/>
      <c r="Q1245" s="802"/>
      <c r="R1245" s="69"/>
      <c r="S1245" s="824" t="s">
        <v>1664</v>
      </c>
      <c r="T1245" s="61"/>
      <c r="U1245" s="61"/>
      <c r="V1245" s="61"/>
      <c r="W1245" s="62">
        <v>3</v>
      </c>
      <c r="X1245" s="63" t="s">
        <v>1665</v>
      </c>
      <c r="Y1245" s="64">
        <v>1.67</v>
      </c>
      <c r="Z1245" s="29">
        <f t="shared" si="101"/>
        <v>5.01</v>
      </c>
      <c r="AA1245" s="29">
        <f t="shared" si="102"/>
        <v>5.6112000000000002</v>
      </c>
      <c r="AB1245" s="65"/>
      <c r="AC1245" s="63"/>
      <c r="AD1245" s="66"/>
      <c r="AE1245" s="66" t="s">
        <v>75</v>
      </c>
      <c r="AF1245" s="634"/>
      <c r="AG1245" s="2"/>
    </row>
    <row r="1246" spans="1:33" ht="18" customHeight="1">
      <c r="A1246" s="662"/>
      <c r="B1246" s="665"/>
      <c r="C1246" s="743"/>
      <c r="D1246" s="744"/>
      <c r="E1246" s="744"/>
      <c r="F1246" s="744"/>
      <c r="G1246" s="744"/>
      <c r="H1246" s="744"/>
      <c r="I1246" s="744"/>
      <c r="J1246" s="761"/>
      <c r="K1246" s="744"/>
      <c r="L1246" s="744"/>
      <c r="M1246" s="631"/>
      <c r="N1246" s="631"/>
      <c r="O1246" s="744"/>
      <c r="P1246" s="744"/>
      <c r="Q1246" s="802"/>
      <c r="R1246" s="69"/>
      <c r="S1246" s="824" t="s">
        <v>1666</v>
      </c>
      <c r="T1246" s="61"/>
      <c r="U1246" s="61"/>
      <c r="V1246" s="61"/>
      <c r="W1246" s="62">
        <v>10</v>
      </c>
      <c r="X1246" s="63" t="s">
        <v>143</v>
      </c>
      <c r="Y1246" s="64">
        <v>1.06</v>
      </c>
      <c r="Z1246" s="29">
        <f t="shared" si="101"/>
        <v>10.600000000000001</v>
      </c>
      <c r="AA1246" s="29">
        <f t="shared" si="102"/>
        <v>11.872000000000003</v>
      </c>
      <c r="AB1246" s="65"/>
      <c r="AC1246" s="63"/>
      <c r="AD1246" s="66"/>
      <c r="AE1246" s="66" t="s">
        <v>75</v>
      </c>
      <c r="AF1246" s="634"/>
      <c r="AG1246" s="2"/>
    </row>
    <row r="1247" spans="1:33" ht="18" customHeight="1">
      <c r="A1247" s="662"/>
      <c r="B1247" s="665"/>
      <c r="C1247" s="743"/>
      <c r="D1247" s="744"/>
      <c r="E1247" s="744"/>
      <c r="F1247" s="744"/>
      <c r="G1247" s="744"/>
      <c r="H1247" s="744"/>
      <c r="I1247" s="744"/>
      <c r="J1247" s="761"/>
      <c r="K1247" s="744"/>
      <c r="L1247" s="744"/>
      <c r="M1247" s="631"/>
      <c r="N1247" s="631"/>
      <c r="O1247" s="744"/>
      <c r="P1247" s="744"/>
      <c r="Q1247" s="802"/>
      <c r="R1247" s="69"/>
      <c r="S1247" s="843" t="s">
        <v>1667</v>
      </c>
      <c r="T1247" s="61"/>
      <c r="U1247" s="61"/>
      <c r="V1247" s="61"/>
      <c r="W1247" s="62">
        <v>4</v>
      </c>
      <c r="X1247" s="63" t="s">
        <v>1668</v>
      </c>
      <c r="Y1247" s="64">
        <v>1.37</v>
      </c>
      <c r="Z1247" s="29">
        <f t="shared" si="101"/>
        <v>5.48</v>
      </c>
      <c r="AA1247" s="29">
        <f t="shared" si="102"/>
        <v>6.1376000000000008</v>
      </c>
      <c r="AB1247" s="65"/>
      <c r="AC1247" s="63"/>
      <c r="AD1247" s="66"/>
      <c r="AE1247" s="66" t="s">
        <v>75</v>
      </c>
      <c r="AF1247" s="634"/>
      <c r="AG1247" s="2"/>
    </row>
    <row r="1248" spans="1:33" ht="18" customHeight="1">
      <c r="A1248" s="662"/>
      <c r="B1248" s="669"/>
      <c r="C1248" s="745"/>
      <c r="D1248" s="746"/>
      <c r="E1248" s="746"/>
      <c r="F1248" s="746"/>
      <c r="G1248" s="746"/>
      <c r="H1248" s="746"/>
      <c r="I1248" s="746"/>
      <c r="J1248" s="763"/>
      <c r="K1248" s="746"/>
      <c r="L1248" s="746"/>
      <c r="M1248" s="632"/>
      <c r="N1248" s="632"/>
      <c r="O1248" s="746"/>
      <c r="P1248" s="746"/>
      <c r="Q1248" s="803"/>
      <c r="R1248" s="38"/>
      <c r="S1248" s="820" t="s">
        <v>1669</v>
      </c>
      <c r="T1248" s="39"/>
      <c r="U1248" s="39"/>
      <c r="V1248" s="39"/>
      <c r="W1248" s="40">
        <v>12</v>
      </c>
      <c r="X1248" s="41" t="s">
        <v>143</v>
      </c>
      <c r="Y1248" s="42">
        <v>1.79</v>
      </c>
      <c r="Z1248" s="42">
        <f t="shared" si="101"/>
        <v>21.48</v>
      </c>
      <c r="AA1248" s="42">
        <f t="shared" si="102"/>
        <v>24.057600000000004</v>
      </c>
      <c r="AB1248" s="43"/>
      <c r="AC1248" s="41"/>
      <c r="AD1248" s="44"/>
      <c r="AE1248" s="44" t="s">
        <v>75</v>
      </c>
      <c r="AF1248" s="635"/>
      <c r="AG1248" s="2"/>
    </row>
    <row r="1249" spans="1:33" ht="22.5" customHeight="1">
      <c r="A1249" s="662"/>
      <c r="B1249" s="159"/>
      <c r="C1249" s="781"/>
      <c r="D1249" s="781"/>
      <c r="E1249" s="781"/>
      <c r="F1249" s="781"/>
      <c r="G1249" s="781"/>
      <c r="H1249" s="781"/>
      <c r="I1249" s="781"/>
      <c r="J1249" s="781"/>
      <c r="K1249" s="781"/>
      <c r="L1249" s="781"/>
      <c r="M1249" s="160"/>
      <c r="N1249" s="160"/>
      <c r="O1249" s="781"/>
      <c r="P1249" s="781"/>
      <c r="Q1249" s="781"/>
      <c r="R1249" s="667" t="s">
        <v>536</v>
      </c>
      <c r="S1249" s="657"/>
      <c r="T1249" s="657"/>
      <c r="U1249" s="657"/>
      <c r="V1249" s="657"/>
      <c r="W1249" s="657"/>
      <c r="X1249" s="657"/>
      <c r="Y1249" s="657"/>
      <c r="Z1249" s="658"/>
      <c r="AA1249" s="161" t="s">
        <v>201</v>
      </c>
      <c r="AB1249" s="162">
        <f>SUM(AB1225:AB1248)</f>
        <v>1354901.2704799999</v>
      </c>
      <c r="AC1249" s="668"/>
      <c r="AD1249" s="657"/>
      <c r="AE1249" s="657"/>
      <c r="AF1249" s="660"/>
      <c r="AG1249" s="84"/>
    </row>
    <row r="1250" spans="1:33" ht="18" customHeight="1">
      <c r="A1250" s="662"/>
      <c r="B1250" s="704" t="s">
        <v>1670</v>
      </c>
      <c r="C1250" s="773" t="s">
        <v>46</v>
      </c>
      <c r="D1250" s="750" t="s">
        <v>47</v>
      </c>
      <c r="E1250" s="750" t="s">
        <v>48</v>
      </c>
      <c r="F1250" s="750" t="s">
        <v>371</v>
      </c>
      <c r="G1250" s="768" t="s">
        <v>50</v>
      </c>
      <c r="H1250" s="750" t="s">
        <v>51</v>
      </c>
      <c r="I1250" s="750" t="s">
        <v>134</v>
      </c>
      <c r="J1250" s="778" t="s">
        <v>1671</v>
      </c>
      <c r="K1250" s="748" t="s">
        <v>1672</v>
      </c>
      <c r="L1250" s="741" t="s">
        <v>1673</v>
      </c>
      <c r="M1250" s="698">
        <v>0</v>
      </c>
      <c r="N1250" s="698">
        <v>1</v>
      </c>
      <c r="O1250" s="741" t="s">
        <v>1674</v>
      </c>
      <c r="P1250" s="741" t="s">
        <v>1675</v>
      </c>
      <c r="Q1250" s="805" t="s">
        <v>1676</v>
      </c>
      <c r="R1250" s="37" t="s">
        <v>116</v>
      </c>
      <c r="S1250" s="866" t="s">
        <v>117</v>
      </c>
      <c r="T1250" s="326"/>
      <c r="U1250" s="67" t="s">
        <v>71</v>
      </c>
      <c r="V1250" s="68" t="s">
        <v>72</v>
      </c>
      <c r="W1250" s="34"/>
      <c r="X1250" s="35"/>
      <c r="Y1250" s="36"/>
      <c r="Z1250" s="36"/>
      <c r="AA1250" s="36"/>
      <c r="AB1250" s="50">
        <f>+SUM(AA1251:AA1262)</f>
        <v>191.98604000000003</v>
      </c>
      <c r="AC1250" s="35"/>
      <c r="AD1250" s="60"/>
      <c r="AE1250" s="60"/>
      <c r="AF1250" s="636"/>
      <c r="AG1250" s="2"/>
    </row>
    <row r="1251" spans="1:33" ht="18" customHeight="1">
      <c r="A1251" s="662"/>
      <c r="B1251" s="665"/>
      <c r="C1251" s="743"/>
      <c r="D1251" s="744"/>
      <c r="E1251" s="744"/>
      <c r="F1251" s="744"/>
      <c r="G1251" s="744"/>
      <c r="H1251" s="744"/>
      <c r="I1251" s="744"/>
      <c r="J1251" s="779"/>
      <c r="K1251" s="744"/>
      <c r="L1251" s="744"/>
      <c r="M1251" s="631"/>
      <c r="N1251" s="631"/>
      <c r="O1251" s="744"/>
      <c r="P1251" s="744"/>
      <c r="Q1251" s="802"/>
      <c r="R1251" s="25"/>
      <c r="S1251" s="818" t="s">
        <v>1677</v>
      </c>
      <c r="T1251" s="26"/>
      <c r="U1251" s="26"/>
      <c r="V1251" s="26"/>
      <c r="W1251" s="27">
        <v>22</v>
      </c>
      <c r="X1251" s="28" t="s">
        <v>74</v>
      </c>
      <c r="Y1251" s="29">
        <v>4.7671000000000001</v>
      </c>
      <c r="Z1251" s="29">
        <f t="shared" ref="Z1251:Z1262" si="103">+W1251*Y1251</f>
        <v>104.8762</v>
      </c>
      <c r="AA1251" s="29">
        <f>+Z1251</f>
        <v>104.8762</v>
      </c>
      <c r="AB1251" s="30"/>
      <c r="AC1251" s="28"/>
      <c r="AD1251" s="31" t="s">
        <v>75</v>
      </c>
      <c r="AE1251" s="31"/>
      <c r="AF1251" s="634"/>
      <c r="AG1251" s="2"/>
    </row>
    <row r="1252" spans="1:33" ht="18" customHeight="1">
      <c r="A1252" s="662"/>
      <c r="B1252" s="665"/>
      <c r="C1252" s="743"/>
      <c r="D1252" s="744"/>
      <c r="E1252" s="744"/>
      <c r="F1252" s="744"/>
      <c r="G1252" s="744"/>
      <c r="H1252" s="744"/>
      <c r="I1252" s="744"/>
      <c r="J1252" s="779"/>
      <c r="K1252" s="744"/>
      <c r="L1252" s="744"/>
      <c r="M1252" s="631"/>
      <c r="N1252" s="631"/>
      <c r="O1252" s="744"/>
      <c r="P1252" s="744"/>
      <c r="Q1252" s="802"/>
      <c r="R1252" s="32"/>
      <c r="S1252" s="819" t="s">
        <v>1678</v>
      </c>
      <c r="T1252" s="33"/>
      <c r="U1252" s="33"/>
      <c r="V1252" s="33"/>
      <c r="W1252" s="34">
        <v>12</v>
      </c>
      <c r="X1252" s="28" t="s">
        <v>74</v>
      </c>
      <c r="Y1252" s="36">
        <v>0.47699999999999998</v>
      </c>
      <c r="Z1252" s="29">
        <f t="shared" si="103"/>
        <v>5.7240000000000002</v>
      </c>
      <c r="AA1252" s="29">
        <f t="shared" ref="AA1252:AA1258" si="104">+Z1252*1.12</f>
        <v>6.4108800000000006</v>
      </c>
      <c r="AB1252" s="30"/>
      <c r="AC1252" s="28"/>
      <c r="AD1252" s="31" t="s">
        <v>75</v>
      </c>
      <c r="AE1252" s="31"/>
      <c r="AF1252" s="634"/>
      <c r="AG1252" s="2"/>
    </row>
    <row r="1253" spans="1:33" ht="18" customHeight="1">
      <c r="A1253" s="662"/>
      <c r="B1253" s="665"/>
      <c r="C1253" s="743"/>
      <c r="D1253" s="744"/>
      <c r="E1253" s="744"/>
      <c r="F1253" s="744"/>
      <c r="G1253" s="744"/>
      <c r="H1253" s="744"/>
      <c r="I1253" s="744"/>
      <c r="J1253" s="779"/>
      <c r="K1253" s="744"/>
      <c r="L1253" s="744"/>
      <c r="M1253" s="631"/>
      <c r="N1253" s="631"/>
      <c r="O1253" s="744"/>
      <c r="P1253" s="744"/>
      <c r="Q1253" s="802"/>
      <c r="R1253" s="32"/>
      <c r="S1253" s="819" t="s">
        <v>1679</v>
      </c>
      <c r="T1253" s="33"/>
      <c r="U1253" s="33"/>
      <c r="V1253" s="33"/>
      <c r="W1253" s="34">
        <v>12</v>
      </c>
      <c r="X1253" s="28" t="s">
        <v>74</v>
      </c>
      <c r="Y1253" s="36">
        <v>0.47699999999999998</v>
      </c>
      <c r="Z1253" s="29">
        <f t="shared" si="103"/>
        <v>5.7240000000000002</v>
      </c>
      <c r="AA1253" s="29">
        <f t="shared" si="104"/>
        <v>6.4108800000000006</v>
      </c>
      <c r="AB1253" s="30"/>
      <c r="AC1253" s="28"/>
      <c r="AD1253" s="31" t="s">
        <v>75</v>
      </c>
      <c r="AE1253" s="31"/>
      <c r="AF1253" s="634"/>
      <c r="AG1253" s="2"/>
    </row>
    <row r="1254" spans="1:33" ht="18" customHeight="1">
      <c r="A1254" s="662"/>
      <c r="B1254" s="665"/>
      <c r="C1254" s="743"/>
      <c r="D1254" s="744"/>
      <c r="E1254" s="744"/>
      <c r="F1254" s="744"/>
      <c r="G1254" s="744"/>
      <c r="H1254" s="744"/>
      <c r="I1254" s="744"/>
      <c r="J1254" s="779"/>
      <c r="K1254" s="744"/>
      <c r="L1254" s="744"/>
      <c r="M1254" s="631"/>
      <c r="N1254" s="631"/>
      <c r="O1254" s="744"/>
      <c r="P1254" s="744"/>
      <c r="Q1254" s="802"/>
      <c r="R1254" s="32"/>
      <c r="S1254" s="819" t="s">
        <v>1680</v>
      </c>
      <c r="T1254" s="33"/>
      <c r="U1254" s="33"/>
      <c r="V1254" s="33"/>
      <c r="W1254" s="34">
        <v>12</v>
      </c>
      <c r="X1254" s="28" t="s">
        <v>74</v>
      </c>
      <c r="Y1254" s="36">
        <v>0.47699999999999998</v>
      </c>
      <c r="Z1254" s="29">
        <f t="shared" si="103"/>
        <v>5.7240000000000002</v>
      </c>
      <c r="AA1254" s="29">
        <f t="shared" si="104"/>
        <v>6.4108800000000006</v>
      </c>
      <c r="AB1254" s="65"/>
      <c r="AC1254" s="63"/>
      <c r="AD1254" s="66" t="s">
        <v>75</v>
      </c>
      <c r="AE1254" s="66"/>
      <c r="AF1254" s="634"/>
      <c r="AG1254" s="2"/>
    </row>
    <row r="1255" spans="1:33" ht="18" customHeight="1">
      <c r="A1255" s="662"/>
      <c r="B1255" s="665"/>
      <c r="C1255" s="743"/>
      <c r="D1255" s="744"/>
      <c r="E1255" s="744"/>
      <c r="F1255" s="744"/>
      <c r="G1255" s="744"/>
      <c r="H1255" s="744"/>
      <c r="I1255" s="744"/>
      <c r="J1255" s="779"/>
      <c r="K1255" s="744"/>
      <c r="L1255" s="744"/>
      <c r="M1255" s="631"/>
      <c r="N1255" s="631"/>
      <c r="O1255" s="744"/>
      <c r="P1255" s="744"/>
      <c r="Q1255" s="802"/>
      <c r="R1255" s="37"/>
      <c r="S1255" s="819" t="s">
        <v>1681</v>
      </c>
      <c r="T1255" s="33"/>
      <c r="U1255" s="33"/>
      <c r="V1255" s="33"/>
      <c r="W1255" s="34">
        <v>12</v>
      </c>
      <c r="X1255" s="28" t="s">
        <v>74</v>
      </c>
      <c r="Y1255" s="36">
        <v>0.47699999999999998</v>
      </c>
      <c r="Z1255" s="29">
        <f t="shared" si="103"/>
        <v>5.7240000000000002</v>
      </c>
      <c r="AA1255" s="29">
        <f t="shared" si="104"/>
        <v>6.4108800000000006</v>
      </c>
      <c r="AB1255" s="65"/>
      <c r="AC1255" s="63"/>
      <c r="AD1255" s="66" t="s">
        <v>75</v>
      </c>
      <c r="AE1255" s="66"/>
      <c r="AF1255" s="634"/>
      <c r="AG1255" s="2"/>
    </row>
    <row r="1256" spans="1:33" ht="18" customHeight="1">
      <c r="A1256" s="662"/>
      <c r="B1256" s="665"/>
      <c r="C1256" s="743"/>
      <c r="D1256" s="744"/>
      <c r="E1256" s="744"/>
      <c r="F1256" s="744"/>
      <c r="G1256" s="744"/>
      <c r="H1256" s="744"/>
      <c r="I1256" s="744"/>
      <c r="J1256" s="779"/>
      <c r="K1256" s="744"/>
      <c r="L1256" s="744"/>
      <c r="M1256" s="631"/>
      <c r="N1256" s="631"/>
      <c r="O1256" s="744"/>
      <c r="P1256" s="744"/>
      <c r="Q1256" s="802"/>
      <c r="R1256" s="37"/>
      <c r="S1256" s="819" t="s">
        <v>1682</v>
      </c>
      <c r="T1256" s="33"/>
      <c r="U1256" s="33"/>
      <c r="V1256" s="33"/>
      <c r="W1256" s="34">
        <v>20</v>
      </c>
      <c r="X1256" s="28" t="s">
        <v>74</v>
      </c>
      <c r="Y1256" s="36">
        <v>0.14199999999999999</v>
      </c>
      <c r="Z1256" s="29">
        <f t="shared" si="103"/>
        <v>2.84</v>
      </c>
      <c r="AA1256" s="29">
        <f t="shared" si="104"/>
        <v>3.1808000000000001</v>
      </c>
      <c r="AB1256" s="65"/>
      <c r="AC1256" s="63"/>
      <c r="AD1256" s="66" t="s">
        <v>75</v>
      </c>
      <c r="AE1256" s="66"/>
      <c r="AF1256" s="634"/>
      <c r="AG1256" s="2"/>
    </row>
    <row r="1257" spans="1:33" ht="18" customHeight="1">
      <c r="A1257" s="662"/>
      <c r="B1257" s="665"/>
      <c r="C1257" s="743"/>
      <c r="D1257" s="744"/>
      <c r="E1257" s="744"/>
      <c r="F1257" s="744"/>
      <c r="G1257" s="744"/>
      <c r="H1257" s="744"/>
      <c r="I1257" s="744"/>
      <c r="J1257" s="779"/>
      <c r="K1257" s="744"/>
      <c r="L1257" s="744"/>
      <c r="M1257" s="631"/>
      <c r="N1257" s="631"/>
      <c r="O1257" s="744"/>
      <c r="P1257" s="744"/>
      <c r="Q1257" s="802"/>
      <c r="R1257" s="37"/>
      <c r="S1257" s="819" t="s">
        <v>1683</v>
      </c>
      <c r="T1257" s="33"/>
      <c r="U1257" s="33"/>
      <c r="V1257" s="33"/>
      <c r="W1257" s="34">
        <v>19</v>
      </c>
      <c r="X1257" s="28" t="s">
        <v>74</v>
      </c>
      <c r="Y1257" s="36">
        <v>7.9000000000000001E-2</v>
      </c>
      <c r="Z1257" s="29">
        <f t="shared" si="103"/>
        <v>1.5010000000000001</v>
      </c>
      <c r="AA1257" s="29">
        <f t="shared" si="104"/>
        <v>1.6811200000000004</v>
      </c>
      <c r="AB1257" s="65"/>
      <c r="AC1257" s="63"/>
      <c r="AD1257" s="66" t="s">
        <v>75</v>
      </c>
      <c r="AE1257" s="66"/>
      <c r="AF1257" s="634"/>
      <c r="AG1257" s="2"/>
    </row>
    <row r="1258" spans="1:33" ht="18" customHeight="1">
      <c r="A1258" s="662"/>
      <c r="B1258" s="665"/>
      <c r="C1258" s="743"/>
      <c r="D1258" s="744"/>
      <c r="E1258" s="744"/>
      <c r="F1258" s="744"/>
      <c r="G1258" s="744"/>
      <c r="H1258" s="744"/>
      <c r="I1258" s="744"/>
      <c r="J1258" s="779"/>
      <c r="K1258" s="744"/>
      <c r="L1258" s="744"/>
      <c r="M1258" s="631"/>
      <c r="N1258" s="631"/>
      <c r="O1258" s="744"/>
      <c r="P1258" s="744"/>
      <c r="Q1258" s="802"/>
      <c r="R1258" s="37"/>
      <c r="S1258" s="819" t="s">
        <v>1684</v>
      </c>
      <c r="T1258" s="33"/>
      <c r="U1258" s="33"/>
      <c r="V1258" s="33"/>
      <c r="W1258" s="34">
        <v>15</v>
      </c>
      <c r="X1258" s="28" t="s">
        <v>74</v>
      </c>
      <c r="Y1258" s="36">
        <v>0.85</v>
      </c>
      <c r="Z1258" s="29">
        <f t="shared" si="103"/>
        <v>12.75</v>
      </c>
      <c r="AA1258" s="29">
        <f t="shared" si="104"/>
        <v>14.280000000000001</v>
      </c>
      <c r="AB1258" s="65"/>
      <c r="AC1258" s="63"/>
      <c r="AD1258" s="66" t="s">
        <v>75</v>
      </c>
      <c r="AE1258" s="66"/>
      <c r="AF1258" s="634"/>
      <c r="AG1258" s="2"/>
    </row>
    <row r="1259" spans="1:33" ht="18" customHeight="1">
      <c r="A1259" s="662"/>
      <c r="B1259" s="665"/>
      <c r="C1259" s="743"/>
      <c r="D1259" s="744"/>
      <c r="E1259" s="744"/>
      <c r="F1259" s="744"/>
      <c r="G1259" s="744"/>
      <c r="H1259" s="744"/>
      <c r="I1259" s="744"/>
      <c r="J1259" s="779"/>
      <c r="K1259" s="744"/>
      <c r="L1259" s="744"/>
      <c r="M1259" s="631"/>
      <c r="N1259" s="631"/>
      <c r="O1259" s="744"/>
      <c r="P1259" s="744"/>
      <c r="Q1259" s="802"/>
      <c r="R1259" s="37"/>
      <c r="S1259" s="819" t="s">
        <v>1685</v>
      </c>
      <c r="T1259" s="33"/>
      <c r="U1259" s="33"/>
      <c r="V1259" s="33"/>
      <c r="W1259" s="34">
        <v>30</v>
      </c>
      <c r="X1259" s="28" t="s">
        <v>74</v>
      </c>
      <c r="Y1259" s="36">
        <v>0.249</v>
      </c>
      <c r="Z1259" s="29">
        <f t="shared" si="103"/>
        <v>7.47</v>
      </c>
      <c r="AA1259" s="29">
        <f>Z1259</f>
        <v>7.47</v>
      </c>
      <c r="AB1259" s="65"/>
      <c r="AC1259" s="63"/>
      <c r="AD1259" s="66" t="s">
        <v>75</v>
      </c>
      <c r="AE1259" s="66"/>
      <c r="AF1259" s="634"/>
      <c r="AG1259" s="2"/>
    </row>
    <row r="1260" spans="1:33" ht="18" customHeight="1">
      <c r="A1260" s="662"/>
      <c r="B1260" s="665"/>
      <c r="C1260" s="743"/>
      <c r="D1260" s="744"/>
      <c r="E1260" s="744"/>
      <c r="F1260" s="744"/>
      <c r="G1260" s="744"/>
      <c r="H1260" s="744"/>
      <c r="I1260" s="744"/>
      <c r="J1260" s="779"/>
      <c r="K1260" s="744"/>
      <c r="L1260" s="744"/>
      <c r="M1260" s="631"/>
      <c r="N1260" s="631"/>
      <c r="O1260" s="744"/>
      <c r="P1260" s="744"/>
      <c r="Q1260" s="802"/>
      <c r="R1260" s="70"/>
      <c r="S1260" s="818" t="s">
        <v>1686</v>
      </c>
      <c r="T1260" s="26"/>
      <c r="U1260" s="26"/>
      <c r="V1260" s="26"/>
      <c r="W1260" s="27">
        <v>10</v>
      </c>
      <c r="X1260" s="28" t="s">
        <v>74</v>
      </c>
      <c r="Y1260" s="29">
        <v>0.8</v>
      </c>
      <c r="Z1260" s="29">
        <f t="shared" si="103"/>
        <v>8</v>
      </c>
      <c r="AA1260" s="29">
        <f t="shared" ref="AA1260:AA1262" si="105">+Z1260*1.12</f>
        <v>8.9600000000000009</v>
      </c>
      <c r="AB1260" s="65"/>
      <c r="AC1260" s="63"/>
      <c r="AD1260" s="66" t="s">
        <v>75</v>
      </c>
      <c r="AE1260" s="66"/>
      <c r="AF1260" s="634"/>
      <c r="AG1260" s="2"/>
    </row>
    <row r="1261" spans="1:33" ht="18" customHeight="1">
      <c r="A1261" s="662"/>
      <c r="B1261" s="665"/>
      <c r="C1261" s="743"/>
      <c r="D1261" s="744"/>
      <c r="E1261" s="744"/>
      <c r="F1261" s="744"/>
      <c r="G1261" s="744"/>
      <c r="H1261" s="744"/>
      <c r="I1261" s="744"/>
      <c r="J1261" s="779"/>
      <c r="K1261" s="744"/>
      <c r="L1261" s="744"/>
      <c r="M1261" s="631"/>
      <c r="N1261" s="631"/>
      <c r="O1261" s="744"/>
      <c r="P1261" s="744"/>
      <c r="Q1261" s="802"/>
      <c r="R1261" s="270"/>
      <c r="S1261" s="818" t="s">
        <v>1687</v>
      </c>
      <c r="T1261" s="45"/>
      <c r="U1261" s="45"/>
      <c r="V1261" s="45"/>
      <c r="W1261" s="124">
        <v>10</v>
      </c>
      <c r="X1261" s="120" t="s">
        <v>74</v>
      </c>
      <c r="Y1261" s="174">
        <v>0.8</v>
      </c>
      <c r="Z1261" s="29">
        <f t="shared" si="103"/>
        <v>8</v>
      </c>
      <c r="AA1261" s="29">
        <f t="shared" si="105"/>
        <v>8.9600000000000009</v>
      </c>
      <c r="AB1261" s="65"/>
      <c r="AC1261" s="63"/>
      <c r="AD1261" s="66" t="s">
        <v>75</v>
      </c>
      <c r="AE1261" s="66"/>
      <c r="AF1261" s="634"/>
      <c r="AG1261" s="2"/>
    </row>
    <row r="1262" spans="1:33" ht="18" customHeight="1">
      <c r="A1262" s="662"/>
      <c r="B1262" s="665"/>
      <c r="C1262" s="745"/>
      <c r="D1262" s="746"/>
      <c r="E1262" s="746"/>
      <c r="F1262" s="746"/>
      <c r="G1262" s="746"/>
      <c r="H1262" s="746"/>
      <c r="I1262" s="746"/>
      <c r="J1262" s="780"/>
      <c r="K1262" s="746"/>
      <c r="L1262" s="746"/>
      <c r="M1262" s="632"/>
      <c r="N1262" s="632"/>
      <c r="O1262" s="746"/>
      <c r="P1262" s="746"/>
      <c r="Q1262" s="803"/>
      <c r="R1262" s="38"/>
      <c r="S1262" s="820" t="s">
        <v>1688</v>
      </c>
      <c r="T1262" s="39"/>
      <c r="U1262" s="39"/>
      <c r="V1262" s="39"/>
      <c r="W1262" s="40">
        <v>40</v>
      </c>
      <c r="X1262" s="41" t="s">
        <v>74</v>
      </c>
      <c r="Y1262" s="42">
        <v>0.378</v>
      </c>
      <c r="Z1262" s="42">
        <f t="shared" si="103"/>
        <v>15.120000000000001</v>
      </c>
      <c r="AA1262" s="42">
        <f t="shared" si="105"/>
        <v>16.934400000000004</v>
      </c>
      <c r="AB1262" s="43"/>
      <c r="AC1262" s="41"/>
      <c r="AD1262" s="44" t="s">
        <v>75</v>
      </c>
      <c r="AE1262" s="44"/>
      <c r="AF1262" s="635"/>
      <c r="AG1262" s="2"/>
    </row>
    <row r="1263" spans="1:33" ht="21.75" customHeight="1">
      <c r="A1263" s="662"/>
      <c r="B1263" s="665"/>
      <c r="C1263" s="773" t="s">
        <v>46</v>
      </c>
      <c r="D1263" s="750" t="s">
        <v>47</v>
      </c>
      <c r="E1263" s="750" t="s">
        <v>48</v>
      </c>
      <c r="F1263" s="750" t="s">
        <v>371</v>
      </c>
      <c r="G1263" s="768" t="s">
        <v>50</v>
      </c>
      <c r="H1263" s="750" t="s">
        <v>51</v>
      </c>
      <c r="I1263" s="750" t="s">
        <v>134</v>
      </c>
      <c r="J1263" s="774" t="s">
        <v>1689</v>
      </c>
      <c r="K1263" s="748" t="s">
        <v>1690</v>
      </c>
      <c r="L1263" s="776" t="s">
        <v>1691</v>
      </c>
      <c r="M1263" s="698">
        <v>45</v>
      </c>
      <c r="N1263" s="698">
        <v>20</v>
      </c>
      <c r="O1263" s="748" t="s">
        <v>1692</v>
      </c>
      <c r="P1263" s="748" t="s">
        <v>1693</v>
      </c>
      <c r="Q1263" s="805" t="s">
        <v>1676</v>
      </c>
      <c r="R1263" s="37"/>
      <c r="S1263" s="866"/>
      <c r="T1263" s="326"/>
      <c r="U1263" s="67"/>
      <c r="V1263" s="68"/>
      <c r="W1263" s="34"/>
      <c r="X1263" s="35"/>
      <c r="Y1263" s="36"/>
      <c r="Z1263" s="36"/>
      <c r="AA1263" s="36"/>
      <c r="AB1263" s="50"/>
      <c r="AC1263" s="35"/>
      <c r="AD1263" s="35"/>
      <c r="AE1263" s="35"/>
      <c r="AF1263" s="636"/>
      <c r="AG1263" s="2"/>
    </row>
    <row r="1264" spans="1:33" ht="21.75" customHeight="1">
      <c r="A1264" s="662"/>
      <c r="B1264" s="665"/>
      <c r="C1264" s="743"/>
      <c r="D1264" s="744"/>
      <c r="E1264" s="744"/>
      <c r="F1264" s="744"/>
      <c r="G1264" s="744"/>
      <c r="H1264" s="744"/>
      <c r="I1264" s="744"/>
      <c r="J1264" s="754"/>
      <c r="K1264" s="744"/>
      <c r="L1264" s="744"/>
      <c r="M1264" s="631"/>
      <c r="N1264" s="631"/>
      <c r="O1264" s="744"/>
      <c r="P1264" s="744"/>
      <c r="Q1264" s="802"/>
      <c r="R1264" s="25"/>
      <c r="S1264" s="818"/>
      <c r="T1264" s="26"/>
      <c r="U1264" s="26"/>
      <c r="V1264" s="26"/>
      <c r="W1264" s="27"/>
      <c r="X1264" s="28"/>
      <c r="Y1264" s="29"/>
      <c r="Z1264" s="29"/>
      <c r="AA1264" s="29"/>
      <c r="AB1264" s="30"/>
      <c r="AC1264" s="28"/>
      <c r="AD1264" s="28"/>
      <c r="AE1264" s="28"/>
      <c r="AF1264" s="634"/>
      <c r="AG1264" s="2"/>
    </row>
    <row r="1265" spans="1:33" ht="21.75" customHeight="1">
      <c r="A1265" s="662"/>
      <c r="B1265" s="665"/>
      <c r="C1265" s="743"/>
      <c r="D1265" s="744"/>
      <c r="E1265" s="744"/>
      <c r="F1265" s="744"/>
      <c r="G1265" s="744"/>
      <c r="H1265" s="744"/>
      <c r="I1265" s="744"/>
      <c r="J1265" s="754"/>
      <c r="K1265" s="744"/>
      <c r="L1265" s="744"/>
      <c r="M1265" s="631"/>
      <c r="N1265" s="631"/>
      <c r="O1265" s="744"/>
      <c r="P1265" s="744"/>
      <c r="Q1265" s="802"/>
      <c r="R1265" s="25"/>
      <c r="S1265" s="818"/>
      <c r="T1265" s="26"/>
      <c r="U1265" s="26"/>
      <c r="V1265" s="26"/>
      <c r="W1265" s="27"/>
      <c r="X1265" s="28"/>
      <c r="Y1265" s="29"/>
      <c r="Z1265" s="29"/>
      <c r="AA1265" s="29"/>
      <c r="AB1265" s="30"/>
      <c r="AC1265" s="28"/>
      <c r="AD1265" s="28"/>
      <c r="AE1265" s="31"/>
      <c r="AF1265" s="634"/>
      <c r="AG1265" s="2"/>
    </row>
    <row r="1266" spans="1:33" ht="21.75" customHeight="1">
      <c r="A1266" s="662"/>
      <c r="B1266" s="665"/>
      <c r="C1266" s="743"/>
      <c r="D1266" s="744"/>
      <c r="E1266" s="744"/>
      <c r="F1266" s="744"/>
      <c r="G1266" s="744"/>
      <c r="H1266" s="744"/>
      <c r="I1266" s="744"/>
      <c r="J1266" s="754"/>
      <c r="K1266" s="744"/>
      <c r="L1266" s="744"/>
      <c r="M1266" s="631"/>
      <c r="N1266" s="631"/>
      <c r="O1266" s="744"/>
      <c r="P1266" s="744"/>
      <c r="Q1266" s="802"/>
      <c r="R1266" s="25"/>
      <c r="S1266" s="818"/>
      <c r="T1266" s="26"/>
      <c r="U1266" s="26"/>
      <c r="V1266" s="26"/>
      <c r="W1266" s="27"/>
      <c r="X1266" s="28"/>
      <c r="Y1266" s="29"/>
      <c r="Z1266" s="29"/>
      <c r="AA1266" s="29"/>
      <c r="AB1266" s="30"/>
      <c r="AC1266" s="28"/>
      <c r="AD1266" s="28"/>
      <c r="AE1266" s="31"/>
      <c r="AF1266" s="634"/>
      <c r="AG1266" s="2"/>
    </row>
    <row r="1267" spans="1:33" ht="21.75" customHeight="1">
      <c r="A1267" s="662"/>
      <c r="B1267" s="665"/>
      <c r="C1267" s="743"/>
      <c r="D1267" s="744"/>
      <c r="E1267" s="744"/>
      <c r="F1267" s="744"/>
      <c r="G1267" s="744"/>
      <c r="H1267" s="744"/>
      <c r="I1267" s="744"/>
      <c r="J1267" s="754"/>
      <c r="K1267" s="744"/>
      <c r="L1267" s="744"/>
      <c r="M1267" s="631"/>
      <c r="N1267" s="631"/>
      <c r="O1267" s="744"/>
      <c r="P1267" s="744"/>
      <c r="Q1267" s="802"/>
      <c r="R1267" s="69"/>
      <c r="S1267" s="824"/>
      <c r="T1267" s="61"/>
      <c r="U1267" s="61"/>
      <c r="V1267" s="61"/>
      <c r="W1267" s="62"/>
      <c r="X1267" s="63"/>
      <c r="Y1267" s="64"/>
      <c r="Z1267" s="29"/>
      <c r="AA1267" s="29"/>
      <c r="AB1267" s="65"/>
      <c r="AC1267" s="63"/>
      <c r="AD1267" s="63"/>
      <c r="AE1267" s="66"/>
      <c r="AF1267" s="634"/>
      <c r="AG1267" s="2"/>
    </row>
    <row r="1268" spans="1:33" ht="21.75" customHeight="1">
      <c r="A1268" s="662"/>
      <c r="B1268" s="665"/>
      <c r="C1268" s="745"/>
      <c r="D1268" s="746"/>
      <c r="E1268" s="746"/>
      <c r="F1268" s="746"/>
      <c r="G1268" s="746"/>
      <c r="H1268" s="746"/>
      <c r="I1268" s="746"/>
      <c r="J1268" s="756"/>
      <c r="K1268" s="746"/>
      <c r="L1268" s="746"/>
      <c r="M1268" s="632"/>
      <c r="N1268" s="632"/>
      <c r="O1268" s="746"/>
      <c r="P1268" s="746"/>
      <c r="Q1268" s="803"/>
      <c r="R1268" s="38"/>
      <c r="S1268" s="820"/>
      <c r="T1268" s="39"/>
      <c r="U1268" s="39"/>
      <c r="V1268" s="39"/>
      <c r="W1268" s="40"/>
      <c r="X1268" s="41"/>
      <c r="Y1268" s="42"/>
      <c r="Z1268" s="42"/>
      <c r="AA1268" s="42"/>
      <c r="AB1268" s="43"/>
      <c r="AC1268" s="41"/>
      <c r="AD1268" s="41"/>
      <c r="AE1268" s="44"/>
      <c r="AF1268" s="635"/>
      <c r="AG1268" s="2"/>
    </row>
    <row r="1269" spans="1:33" ht="24.75" customHeight="1">
      <c r="A1269" s="662"/>
      <c r="B1269" s="665"/>
      <c r="C1269" s="747" t="s">
        <v>46</v>
      </c>
      <c r="D1269" s="748" t="s">
        <v>47</v>
      </c>
      <c r="E1269" s="748" t="s">
        <v>48</v>
      </c>
      <c r="F1269" s="748" t="s">
        <v>371</v>
      </c>
      <c r="G1269" s="749" t="s">
        <v>50</v>
      </c>
      <c r="H1269" s="748" t="s">
        <v>51</v>
      </c>
      <c r="I1269" s="748" t="s">
        <v>134</v>
      </c>
      <c r="J1269" s="766" t="s">
        <v>1694</v>
      </c>
      <c r="K1269" s="748" t="s">
        <v>1695</v>
      </c>
      <c r="L1269" s="748" t="s">
        <v>1696</v>
      </c>
      <c r="M1269" s="638">
        <v>134</v>
      </c>
      <c r="N1269" s="638">
        <v>150</v>
      </c>
      <c r="O1269" s="748" t="s">
        <v>1697</v>
      </c>
      <c r="P1269" s="748" t="s">
        <v>1698</v>
      </c>
      <c r="Q1269" s="804" t="s">
        <v>1699</v>
      </c>
      <c r="R1269" s="37" t="s">
        <v>68</v>
      </c>
      <c r="S1269" s="866" t="s">
        <v>69</v>
      </c>
      <c r="T1269" s="326"/>
      <c r="U1269" s="67" t="s">
        <v>71</v>
      </c>
      <c r="V1269" s="68" t="s">
        <v>72</v>
      </c>
      <c r="W1269" s="34"/>
      <c r="X1269" s="35"/>
      <c r="Y1269" s="36"/>
      <c r="Z1269" s="36"/>
      <c r="AA1269" s="36"/>
      <c r="AB1269" s="50">
        <f>+SUM(AA1270:AA1273)</f>
        <v>899.98720000000014</v>
      </c>
      <c r="AC1269" s="35"/>
      <c r="AD1269" s="60"/>
      <c r="AE1269" s="60"/>
      <c r="AF1269" s="637"/>
      <c r="AG1269" s="2"/>
    </row>
    <row r="1270" spans="1:33" ht="24.75" customHeight="1">
      <c r="A1270" s="662"/>
      <c r="B1270" s="665"/>
      <c r="C1270" s="743"/>
      <c r="D1270" s="744"/>
      <c r="E1270" s="744"/>
      <c r="F1270" s="744"/>
      <c r="G1270" s="744"/>
      <c r="H1270" s="744"/>
      <c r="I1270" s="744"/>
      <c r="J1270" s="761"/>
      <c r="K1270" s="744"/>
      <c r="L1270" s="744"/>
      <c r="M1270" s="631"/>
      <c r="N1270" s="631"/>
      <c r="O1270" s="744"/>
      <c r="P1270" s="744"/>
      <c r="Q1270" s="802"/>
      <c r="R1270" s="25"/>
      <c r="S1270" s="818" t="s">
        <v>1700</v>
      </c>
      <c r="T1270" s="26"/>
      <c r="U1270" s="26"/>
      <c r="V1270" s="26"/>
      <c r="W1270" s="27">
        <v>4</v>
      </c>
      <c r="X1270" s="28" t="s">
        <v>74</v>
      </c>
      <c r="Y1270" s="29">
        <v>51.2</v>
      </c>
      <c r="Z1270" s="29">
        <f t="shared" ref="Z1270:Z1273" si="106">+W1270*Y1270</f>
        <v>204.8</v>
      </c>
      <c r="AA1270" s="29">
        <f t="shared" ref="AA1270:AA1273" si="107">+Z1270*1.12</f>
        <v>229.37600000000003</v>
      </c>
      <c r="AB1270" s="30"/>
      <c r="AC1270" s="28"/>
      <c r="AD1270" s="31" t="s">
        <v>75</v>
      </c>
      <c r="AE1270" s="31"/>
      <c r="AF1270" s="634"/>
      <c r="AG1270" s="2"/>
    </row>
    <row r="1271" spans="1:33" ht="24.75" customHeight="1">
      <c r="A1271" s="662"/>
      <c r="B1271" s="665"/>
      <c r="C1271" s="743"/>
      <c r="D1271" s="744"/>
      <c r="E1271" s="744"/>
      <c r="F1271" s="744"/>
      <c r="G1271" s="744"/>
      <c r="H1271" s="744"/>
      <c r="I1271" s="744"/>
      <c r="J1271" s="761"/>
      <c r="K1271" s="744"/>
      <c r="L1271" s="744"/>
      <c r="M1271" s="631"/>
      <c r="N1271" s="631"/>
      <c r="O1271" s="744"/>
      <c r="P1271" s="744"/>
      <c r="Q1271" s="802"/>
      <c r="R1271" s="25"/>
      <c r="S1271" s="818" t="s">
        <v>1701</v>
      </c>
      <c r="T1271" s="26"/>
      <c r="U1271" s="26"/>
      <c r="V1271" s="26"/>
      <c r="W1271" s="27">
        <v>4</v>
      </c>
      <c r="X1271" s="28" t="s">
        <v>74</v>
      </c>
      <c r="Y1271" s="29">
        <v>51.2</v>
      </c>
      <c r="Z1271" s="29">
        <f t="shared" si="106"/>
        <v>204.8</v>
      </c>
      <c r="AA1271" s="29">
        <f t="shared" si="107"/>
        <v>229.37600000000003</v>
      </c>
      <c r="AB1271" s="30"/>
      <c r="AC1271" s="28"/>
      <c r="AD1271" s="31" t="s">
        <v>75</v>
      </c>
      <c r="AE1271" s="31"/>
      <c r="AF1271" s="634"/>
      <c r="AG1271" s="2"/>
    </row>
    <row r="1272" spans="1:33" ht="24.75" customHeight="1">
      <c r="A1272" s="662"/>
      <c r="B1272" s="665"/>
      <c r="C1272" s="743"/>
      <c r="D1272" s="744"/>
      <c r="E1272" s="744"/>
      <c r="F1272" s="744"/>
      <c r="G1272" s="744"/>
      <c r="H1272" s="744"/>
      <c r="I1272" s="744"/>
      <c r="J1272" s="761"/>
      <c r="K1272" s="744"/>
      <c r="L1272" s="744"/>
      <c r="M1272" s="631"/>
      <c r="N1272" s="631"/>
      <c r="O1272" s="744"/>
      <c r="P1272" s="744"/>
      <c r="Q1272" s="802"/>
      <c r="R1272" s="25"/>
      <c r="S1272" s="818" t="s">
        <v>1702</v>
      </c>
      <c r="T1272" s="26"/>
      <c r="U1272" s="26"/>
      <c r="V1272" s="26"/>
      <c r="W1272" s="27">
        <v>4</v>
      </c>
      <c r="X1272" s="28" t="s">
        <v>74</v>
      </c>
      <c r="Y1272" s="29">
        <v>51.2</v>
      </c>
      <c r="Z1272" s="29">
        <f t="shared" si="106"/>
        <v>204.8</v>
      </c>
      <c r="AA1272" s="29">
        <f t="shared" si="107"/>
        <v>229.37600000000003</v>
      </c>
      <c r="AB1272" s="30"/>
      <c r="AC1272" s="28"/>
      <c r="AD1272" s="31" t="s">
        <v>75</v>
      </c>
      <c r="AE1272" s="31"/>
      <c r="AF1272" s="634"/>
      <c r="AG1272" s="2"/>
    </row>
    <row r="1273" spans="1:33" ht="24.75" customHeight="1">
      <c r="A1273" s="663"/>
      <c r="B1273" s="666"/>
      <c r="C1273" s="745"/>
      <c r="D1273" s="746"/>
      <c r="E1273" s="746"/>
      <c r="F1273" s="746"/>
      <c r="G1273" s="746"/>
      <c r="H1273" s="746"/>
      <c r="I1273" s="746"/>
      <c r="J1273" s="763"/>
      <c r="K1273" s="746"/>
      <c r="L1273" s="746"/>
      <c r="M1273" s="632"/>
      <c r="N1273" s="632"/>
      <c r="O1273" s="746"/>
      <c r="P1273" s="746"/>
      <c r="Q1273" s="803"/>
      <c r="R1273" s="38"/>
      <c r="S1273" s="820" t="s">
        <v>1703</v>
      </c>
      <c r="T1273" s="39"/>
      <c r="U1273" s="39"/>
      <c r="V1273" s="39"/>
      <c r="W1273" s="40">
        <v>4</v>
      </c>
      <c r="X1273" s="41" t="s">
        <v>74</v>
      </c>
      <c r="Y1273" s="42">
        <v>47.29</v>
      </c>
      <c r="Z1273" s="42">
        <f t="shared" si="106"/>
        <v>189.16</v>
      </c>
      <c r="AA1273" s="42">
        <f t="shared" si="107"/>
        <v>211.85920000000002</v>
      </c>
      <c r="AB1273" s="65"/>
      <c r="AC1273" s="63"/>
      <c r="AD1273" s="66" t="s">
        <v>75</v>
      </c>
      <c r="AE1273" s="66"/>
      <c r="AF1273" s="635"/>
      <c r="AG1273" s="2"/>
    </row>
    <row r="1274" spans="1:33" ht="48" customHeight="1">
      <c r="A1274" s="661" t="s">
        <v>1617</v>
      </c>
      <c r="B1274" s="664" t="s">
        <v>1670</v>
      </c>
      <c r="C1274" s="747" t="s">
        <v>46</v>
      </c>
      <c r="D1274" s="748" t="s">
        <v>47</v>
      </c>
      <c r="E1274" s="748" t="s">
        <v>48</v>
      </c>
      <c r="F1274" s="748" t="s">
        <v>371</v>
      </c>
      <c r="G1274" s="749" t="s">
        <v>50</v>
      </c>
      <c r="H1274" s="748" t="s">
        <v>51</v>
      </c>
      <c r="I1274" s="748" t="s">
        <v>134</v>
      </c>
      <c r="J1274" s="766" t="s">
        <v>1704</v>
      </c>
      <c r="K1274" s="748" t="s">
        <v>1705</v>
      </c>
      <c r="L1274" s="776" t="s">
        <v>1706</v>
      </c>
      <c r="M1274" s="638">
        <v>0</v>
      </c>
      <c r="N1274" s="638">
        <v>2</v>
      </c>
      <c r="O1274" s="748" t="s">
        <v>1707</v>
      </c>
      <c r="P1274" s="748" t="s">
        <v>1708</v>
      </c>
      <c r="Q1274" s="804" t="s">
        <v>1709</v>
      </c>
      <c r="R1274" s="37" t="s">
        <v>264</v>
      </c>
      <c r="S1274" s="822" t="s">
        <v>197</v>
      </c>
      <c r="T1274" s="53"/>
      <c r="U1274" s="327" t="s">
        <v>71</v>
      </c>
      <c r="V1274" s="328" t="s">
        <v>72</v>
      </c>
      <c r="W1274" s="54"/>
      <c r="X1274" s="55"/>
      <c r="Y1274" s="56"/>
      <c r="Z1274" s="36"/>
      <c r="AA1274" s="36"/>
      <c r="AB1274" s="57">
        <f>SUM(AA1275:AA1276)</f>
        <v>453.38720000000006</v>
      </c>
      <c r="AC1274" s="55"/>
      <c r="AD1274" s="58"/>
      <c r="AE1274" s="58"/>
      <c r="AF1274" s="637"/>
      <c r="AG1274" s="2"/>
    </row>
    <row r="1275" spans="1:33" ht="48" customHeight="1">
      <c r="A1275" s="662"/>
      <c r="B1275" s="665"/>
      <c r="C1275" s="743"/>
      <c r="D1275" s="744"/>
      <c r="E1275" s="744"/>
      <c r="F1275" s="744"/>
      <c r="G1275" s="744"/>
      <c r="H1275" s="744"/>
      <c r="I1275" s="744"/>
      <c r="J1275" s="761"/>
      <c r="K1275" s="744"/>
      <c r="L1275" s="744"/>
      <c r="M1275" s="631"/>
      <c r="N1275" s="631"/>
      <c r="O1275" s="744"/>
      <c r="P1275" s="744"/>
      <c r="Q1275" s="802"/>
      <c r="R1275" s="329"/>
      <c r="S1275" s="840" t="s">
        <v>1710</v>
      </c>
      <c r="T1275" s="45"/>
      <c r="U1275" s="107"/>
      <c r="V1275" s="107"/>
      <c r="W1275" s="124">
        <v>4</v>
      </c>
      <c r="X1275" s="120" t="s">
        <v>74</v>
      </c>
      <c r="Y1275" s="174">
        <v>78</v>
      </c>
      <c r="Z1275" s="29">
        <f t="shared" ref="Z1275:Z1276" si="108">+W1275*Y1275</f>
        <v>312</v>
      </c>
      <c r="AA1275" s="29">
        <f t="shared" ref="AA1275:AA1276" si="109">+Z1275*1.12</f>
        <v>349.44000000000005</v>
      </c>
      <c r="AB1275" s="50"/>
      <c r="AC1275" s="35"/>
      <c r="AD1275" s="60"/>
      <c r="AE1275" s="60" t="s">
        <v>75</v>
      </c>
      <c r="AF1275" s="634"/>
      <c r="AG1275" s="2"/>
    </row>
    <row r="1276" spans="1:33" ht="48" customHeight="1">
      <c r="A1276" s="662"/>
      <c r="B1276" s="665"/>
      <c r="C1276" s="743"/>
      <c r="D1276" s="744"/>
      <c r="E1276" s="744"/>
      <c r="F1276" s="744"/>
      <c r="G1276" s="744"/>
      <c r="H1276" s="744"/>
      <c r="I1276" s="744"/>
      <c r="J1276" s="761"/>
      <c r="K1276" s="744"/>
      <c r="L1276" s="789"/>
      <c r="M1276" s="631"/>
      <c r="N1276" s="631"/>
      <c r="O1276" s="744"/>
      <c r="P1276" s="744"/>
      <c r="Q1276" s="802"/>
      <c r="R1276" s="38"/>
      <c r="S1276" s="820" t="s">
        <v>1711</v>
      </c>
      <c r="T1276" s="39"/>
      <c r="U1276" s="39"/>
      <c r="V1276" s="39"/>
      <c r="W1276" s="40">
        <v>1</v>
      </c>
      <c r="X1276" s="41" t="s">
        <v>74</v>
      </c>
      <c r="Y1276" s="42">
        <v>92.81</v>
      </c>
      <c r="Z1276" s="42">
        <f t="shared" si="108"/>
        <v>92.81</v>
      </c>
      <c r="AA1276" s="42">
        <f t="shared" si="109"/>
        <v>103.94720000000001</v>
      </c>
      <c r="AB1276" s="30"/>
      <c r="AC1276" s="28"/>
      <c r="AD1276" s="31"/>
      <c r="AE1276" s="31" t="s">
        <v>75</v>
      </c>
      <c r="AF1276" s="634"/>
      <c r="AG1276" s="2"/>
    </row>
    <row r="1277" spans="1:33" ht="18" customHeight="1">
      <c r="A1277" s="662"/>
      <c r="B1277" s="665"/>
      <c r="C1277" s="747" t="s">
        <v>46</v>
      </c>
      <c r="D1277" s="748" t="s">
        <v>47</v>
      </c>
      <c r="E1277" s="748" t="s">
        <v>48</v>
      </c>
      <c r="F1277" s="748" t="s">
        <v>371</v>
      </c>
      <c r="G1277" s="749" t="s">
        <v>50</v>
      </c>
      <c r="H1277" s="748" t="s">
        <v>51</v>
      </c>
      <c r="I1277" s="748" t="s">
        <v>134</v>
      </c>
      <c r="J1277" s="766" t="s">
        <v>1712</v>
      </c>
      <c r="K1277" s="748" t="s">
        <v>1713</v>
      </c>
      <c r="L1277" s="748" t="s">
        <v>1714</v>
      </c>
      <c r="M1277" s="638">
        <v>455</v>
      </c>
      <c r="N1277" s="638">
        <v>500</v>
      </c>
      <c r="O1277" s="748" t="s">
        <v>1715</v>
      </c>
      <c r="P1277" s="748" t="s">
        <v>1716</v>
      </c>
      <c r="Q1277" s="804" t="s">
        <v>1699</v>
      </c>
      <c r="R1277" s="37"/>
      <c r="S1277" s="821"/>
      <c r="T1277" s="46"/>
      <c r="U1277" s="46"/>
      <c r="V1277" s="46"/>
      <c r="W1277" s="34"/>
      <c r="X1277" s="35"/>
      <c r="Y1277" s="36"/>
      <c r="Z1277" s="36"/>
      <c r="AA1277" s="36"/>
      <c r="AB1277" s="57"/>
      <c r="AC1277" s="55"/>
      <c r="AD1277" s="58"/>
      <c r="AE1277" s="58"/>
      <c r="AF1277" s="637"/>
      <c r="AG1277" s="2"/>
    </row>
    <row r="1278" spans="1:33" ht="18" customHeight="1">
      <c r="A1278" s="662"/>
      <c r="B1278" s="665"/>
      <c r="C1278" s="743"/>
      <c r="D1278" s="744"/>
      <c r="E1278" s="744"/>
      <c r="F1278" s="744"/>
      <c r="G1278" s="744"/>
      <c r="H1278" s="744"/>
      <c r="I1278" s="744"/>
      <c r="J1278" s="761"/>
      <c r="K1278" s="744"/>
      <c r="L1278" s="744"/>
      <c r="M1278" s="631"/>
      <c r="N1278" s="631"/>
      <c r="O1278" s="744"/>
      <c r="P1278" s="744"/>
      <c r="Q1278" s="802"/>
      <c r="R1278" s="25"/>
      <c r="S1278" s="818"/>
      <c r="T1278" s="26"/>
      <c r="U1278" s="26"/>
      <c r="V1278" s="26"/>
      <c r="W1278" s="27"/>
      <c r="X1278" s="28"/>
      <c r="Y1278" s="29"/>
      <c r="Z1278" s="29"/>
      <c r="AA1278" s="29"/>
      <c r="AB1278" s="30"/>
      <c r="AC1278" s="28"/>
      <c r="AD1278" s="31"/>
      <c r="AE1278" s="31"/>
      <c r="AF1278" s="634"/>
      <c r="AG1278" s="2"/>
    </row>
    <row r="1279" spans="1:33" ht="18" customHeight="1">
      <c r="A1279" s="662"/>
      <c r="B1279" s="665"/>
      <c r="C1279" s="743"/>
      <c r="D1279" s="744"/>
      <c r="E1279" s="744"/>
      <c r="F1279" s="744"/>
      <c r="G1279" s="744"/>
      <c r="H1279" s="744"/>
      <c r="I1279" s="744"/>
      <c r="J1279" s="761"/>
      <c r="K1279" s="744"/>
      <c r="L1279" s="744"/>
      <c r="M1279" s="631"/>
      <c r="N1279" s="631"/>
      <c r="O1279" s="744"/>
      <c r="P1279" s="744"/>
      <c r="Q1279" s="802"/>
      <c r="R1279" s="25"/>
      <c r="S1279" s="818"/>
      <c r="T1279" s="26"/>
      <c r="U1279" s="26"/>
      <c r="V1279" s="26"/>
      <c r="W1279" s="27"/>
      <c r="X1279" s="28"/>
      <c r="Y1279" s="29"/>
      <c r="Z1279" s="29"/>
      <c r="AA1279" s="29"/>
      <c r="AB1279" s="30"/>
      <c r="AC1279" s="28"/>
      <c r="AD1279" s="31"/>
      <c r="AE1279" s="31"/>
      <c r="AF1279" s="634"/>
      <c r="AG1279" s="2"/>
    </row>
    <row r="1280" spans="1:33" ht="18" customHeight="1">
      <c r="A1280" s="662"/>
      <c r="B1280" s="665"/>
      <c r="C1280" s="743"/>
      <c r="D1280" s="744"/>
      <c r="E1280" s="744"/>
      <c r="F1280" s="744"/>
      <c r="G1280" s="744"/>
      <c r="H1280" s="744"/>
      <c r="I1280" s="744"/>
      <c r="J1280" s="761"/>
      <c r="K1280" s="744"/>
      <c r="L1280" s="744"/>
      <c r="M1280" s="631"/>
      <c r="N1280" s="631"/>
      <c r="O1280" s="744"/>
      <c r="P1280" s="744"/>
      <c r="Q1280" s="802"/>
      <c r="R1280" s="25"/>
      <c r="S1280" s="818"/>
      <c r="T1280" s="26"/>
      <c r="U1280" s="26"/>
      <c r="V1280" s="26"/>
      <c r="W1280" s="27"/>
      <c r="X1280" s="28"/>
      <c r="Y1280" s="29"/>
      <c r="Z1280" s="29"/>
      <c r="AA1280" s="29"/>
      <c r="AB1280" s="30"/>
      <c r="AC1280" s="28"/>
      <c r="AD1280" s="31"/>
      <c r="AE1280" s="31"/>
      <c r="AF1280" s="634"/>
      <c r="AG1280" s="2"/>
    </row>
    <row r="1281" spans="1:33" ht="51" customHeight="1">
      <c r="A1281" s="662"/>
      <c r="B1281" s="665"/>
      <c r="C1281" s="745"/>
      <c r="D1281" s="746"/>
      <c r="E1281" s="746"/>
      <c r="F1281" s="746"/>
      <c r="G1281" s="746"/>
      <c r="H1281" s="746"/>
      <c r="I1281" s="746"/>
      <c r="J1281" s="763"/>
      <c r="K1281" s="746"/>
      <c r="L1281" s="746"/>
      <c r="M1281" s="632"/>
      <c r="N1281" s="632"/>
      <c r="O1281" s="746"/>
      <c r="P1281" s="746"/>
      <c r="Q1281" s="803"/>
      <c r="R1281" s="38"/>
      <c r="S1281" s="820"/>
      <c r="T1281" s="39"/>
      <c r="U1281" s="39"/>
      <c r="V1281" s="39"/>
      <c r="W1281" s="40"/>
      <c r="X1281" s="41"/>
      <c r="Y1281" s="42"/>
      <c r="Z1281" s="42"/>
      <c r="AA1281" s="42"/>
      <c r="AB1281" s="43"/>
      <c r="AC1281" s="41"/>
      <c r="AD1281" s="44"/>
      <c r="AE1281" s="44"/>
      <c r="AF1281" s="635"/>
      <c r="AG1281" s="2"/>
    </row>
    <row r="1282" spans="1:33" ht="18" customHeight="1">
      <c r="A1282" s="662"/>
      <c r="B1282" s="665"/>
      <c r="C1282" s="773" t="s">
        <v>46</v>
      </c>
      <c r="D1282" s="750" t="s">
        <v>47</v>
      </c>
      <c r="E1282" s="750" t="s">
        <v>48</v>
      </c>
      <c r="F1282" s="750" t="s">
        <v>371</v>
      </c>
      <c r="G1282" s="768" t="s">
        <v>50</v>
      </c>
      <c r="H1282" s="750" t="s">
        <v>51</v>
      </c>
      <c r="I1282" s="750" t="s">
        <v>61</v>
      </c>
      <c r="J1282" s="766" t="s">
        <v>1717</v>
      </c>
      <c r="K1282" s="748" t="s">
        <v>1718</v>
      </c>
      <c r="L1282" s="748" t="s">
        <v>1719</v>
      </c>
      <c r="M1282" s="698">
        <v>3</v>
      </c>
      <c r="N1282" s="698">
        <v>2</v>
      </c>
      <c r="O1282" s="748" t="s">
        <v>1720</v>
      </c>
      <c r="P1282" s="748" t="s">
        <v>1721</v>
      </c>
      <c r="Q1282" s="805" t="s">
        <v>1676</v>
      </c>
      <c r="R1282" s="37"/>
      <c r="S1282" s="821"/>
      <c r="T1282" s="46"/>
      <c r="U1282" s="46"/>
      <c r="V1282" s="46"/>
      <c r="W1282" s="34"/>
      <c r="X1282" s="35"/>
      <c r="Y1282" s="36"/>
      <c r="Z1282" s="36"/>
      <c r="AA1282" s="36"/>
      <c r="AB1282" s="50"/>
      <c r="AC1282" s="35"/>
      <c r="AD1282" s="60"/>
      <c r="AE1282" s="60"/>
      <c r="AF1282" s="636"/>
      <c r="AG1282" s="2"/>
    </row>
    <row r="1283" spans="1:33" ht="18" customHeight="1">
      <c r="A1283" s="662"/>
      <c r="B1283" s="665"/>
      <c r="C1283" s="743"/>
      <c r="D1283" s="744"/>
      <c r="E1283" s="744"/>
      <c r="F1283" s="744"/>
      <c r="G1283" s="744"/>
      <c r="H1283" s="744"/>
      <c r="I1283" s="744"/>
      <c r="J1283" s="761"/>
      <c r="K1283" s="744"/>
      <c r="L1283" s="744"/>
      <c r="M1283" s="631"/>
      <c r="N1283" s="631"/>
      <c r="O1283" s="744"/>
      <c r="P1283" s="744"/>
      <c r="Q1283" s="802"/>
      <c r="R1283" s="25"/>
      <c r="S1283" s="818"/>
      <c r="T1283" s="26"/>
      <c r="U1283" s="26"/>
      <c r="V1283" s="26"/>
      <c r="W1283" s="27"/>
      <c r="X1283" s="28"/>
      <c r="Y1283" s="29"/>
      <c r="Z1283" s="29"/>
      <c r="AA1283" s="29"/>
      <c r="AB1283" s="30"/>
      <c r="AC1283" s="28"/>
      <c r="AD1283" s="31"/>
      <c r="AE1283" s="31"/>
      <c r="AF1283" s="634"/>
      <c r="AG1283" s="2"/>
    </row>
    <row r="1284" spans="1:33" ht="18" customHeight="1">
      <c r="A1284" s="662"/>
      <c r="B1284" s="665"/>
      <c r="C1284" s="743"/>
      <c r="D1284" s="744"/>
      <c r="E1284" s="744"/>
      <c r="F1284" s="744"/>
      <c r="G1284" s="744"/>
      <c r="H1284" s="744"/>
      <c r="I1284" s="744"/>
      <c r="J1284" s="761"/>
      <c r="K1284" s="744"/>
      <c r="L1284" s="744"/>
      <c r="M1284" s="631"/>
      <c r="N1284" s="631"/>
      <c r="O1284" s="744"/>
      <c r="P1284" s="744"/>
      <c r="Q1284" s="802"/>
      <c r="R1284" s="32"/>
      <c r="S1284" s="819"/>
      <c r="T1284" s="33"/>
      <c r="U1284" s="33"/>
      <c r="V1284" s="33"/>
      <c r="W1284" s="34"/>
      <c r="X1284" s="35"/>
      <c r="Y1284" s="36"/>
      <c r="Z1284" s="29"/>
      <c r="AA1284" s="29"/>
      <c r="AB1284" s="30"/>
      <c r="AC1284" s="28"/>
      <c r="AD1284" s="31"/>
      <c r="AE1284" s="31"/>
      <c r="AF1284" s="634"/>
      <c r="AG1284" s="2"/>
    </row>
    <row r="1285" spans="1:33" ht="18" customHeight="1">
      <c r="A1285" s="662"/>
      <c r="B1285" s="665"/>
      <c r="C1285" s="743"/>
      <c r="D1285" s="744"/>
      <c r="E1285" s="744"/>
      <c r="F1285" s="744"/>
      <c r="G1285" s="744"/>
      <c r="H1285" s="744"/>
      <c r="I1285" s="744"/>
      <c r="J1285" s="761"/>
      <c r="K1285" s="744"/>
      <c r="L1285" s="744"/>
      <c r="M1285" s="631"/>
      <c r="N1285" s="631"/>
      <c r="O1285" s="744"/>
      <c r="P1285" s="744"/>
      <c r="Q1285" s="802"/>
      <c r="R1285" s="37"/>
      <c r="S1285" s="819"/>
      <c r="T1285" s="33"/>
      <c r="U1285" s="33"/>
      <c r="V1285" s="33"/>
      <c r="W1285" s="34"/>
      <c r="X1285" s="35"/>
      <c r="Y1285" s="36"/>
      <c r="Z1285" s="29"/>
      <c r="AA1285" s="29"/>
      <c r="AB1285" s="30"/>
      <c r="AC1285" s="28"/>
      <c r="AD1285" s="31"/>
      <c r="AE1285" s="31"/>
      <c r="AF1285" s="634"/>
      <c r="AG1285" s="2"/>
    </row>
    <row r="1286" spans="1:33" ht="53.25" customHeight="1">
      <c r="A1286" s="662"/>
      <c r="B1286" s="665"/>
      <c r="C1286" s="745"/>
      <c r="D1286" s="746"/>
      <c r="E1286" s="746"/>
      <c r="F1286" s="746"/>
      <c r="G1286" s="746"/>
      <c r="H1286" s="746"/>
      <c r="I1286" s="746"/>
      <c r="J1286" s="763"/>
      <c r="K1286" s="746"/>
      <c r="L1286" s="746"/>
      <c r="M1286" s="632"/>
      <c r="N1286" s="632"/>
      <c r="O1286" s="746"/>
      <c r="P1286" s="746"/>
      <c r="Q1286" s="803"/>
      <c r="R1286" s="38"/>
      <c r="S1286" s="820"/>
      <c r="T1286" s="39"/>
      <c r="U1286" s="39"/>
      <c r="V1286" s="39"/>
      <c r="W1286" s="40"/>
      <c r="X1286" s="41"/>
      <c r="Y1286" s="42"/>
      <c r="Z1286" s="42"/>
      <c r="AA1286" s="42"/>
      <c r="AB1286" s="43"/>
      <c r="AC1286" s="41"/>
      <c r="AD1286" s="44"/>
      <c r="AE1286" s="44"/>
      <c r="AF1286" s="635"/>
      <c r="AG1286" s="2"/>
    </row>
    <row r="1287" spans="1:33" ht="18" customHeight="1">
      <c r="A1287" s="662"/>
      <c r="B1287" s="665"/>
      <c r="C1287" s="773" t="s">
        <v>46</v>
      </c>
      <c r="D1287" s="750" t="s">
        <v>47</v>
      </c>
      <c r="E1287" s="750" t="s">
        <v>48</v>
      </c>
      <c r="F1287" s="750" t="s">
        <v>371</v>
      </c>
      <c r="G1287" s="768" t="s">
        <v>50</v>
      </c>
      <c r="H1287" s="750" t="s">
        <v>51</v>
      </c>
      <c r="I1287" s="750" t="s">
        <v>134</v>
      </c>
      <c r="J1287" s="774" t="s">
        <v>1722</v>
      </c>
      <c r="K1287" s="748" t="s">
        <v>1723</v>
      </c>
      <c r="L1287" s="776" t="s">
        <v>1724</v>
      </c>
      <c r="M1287" s="698">
        <v>16</v>
      </c>
      <c r="N1287" s="698">
        <v>10</v>
      </c>
      <c r="O1287" s="748" t="s">
        <v>1725</v>
      </c>
      <c r="P1287" s="748" t="s">
        <v>1726</v>
      </c>
      <c r="Q1287" s="805" t="s">
        <v>1676</v>
      </c>
      <c r="R1287" s="37"/>
      <c r="S1287" s="821"/>
      <c r="T1287" s="46"/>
      <c r="U1287" s="46"/>
      <c r="V1287" s="46"/>
      <c r="W1287" s="34"/>
      <c r="X1287" s="35"/>
      <c r="Y1287" s="36"/>
      <c r="Z1287" s="36"/>
      <c r="AA1287" s="36"/>
      <c r="AB1287" s="50"/>
      <c r="AC1287" s="35"/>
      <c r="AD1287" s="35"/>
      <c r="AE1287" s="35"/>
      <c r="AF1287" s="636"/>
      <c r="AG1287" s="2"/>
    </row>
    <row r="1288" spans="1:33" ht="18" customHeight="1">
      <c r="A1288" s="662"/>
      <c r="B1288" s="665"/>
      <c r="C1288" s="743"/>
      <c r="D1288" s="744"/>
      <c r="E1288" s="744"/>
      <c r="F1288" s="744"/>
      <c r="G1288" s="744"/>
      <c r="H1288" s="744"/>
      <c r="I1288" s="744"/>
      <c r="J1288" s="754"/>
      <c r="K1288" s="744"/>
      <c r="L1288" s="744"/>
      <c r="M1288" s="631"/>
      <c r="N1288" s="631"/>
      <c r="O1288" s="744"/>
      <c r="P1288" s="744"/>
      <c r="Q1288" s="802"/>
      <c r="R1288" s="25"/>
      <c r="S1288" s="818"/>
      <c r="T1288" s="26"/>
      <c r="U1288" s="26"/>
      <c r="V1288" s="26"/>
      <c r="W1288" s="27"/>
      <c r="X1288" s="28"/>
      <c r="Y1288" s="29"/>
      <c r="Z1288" s="29"/>
      <c r="AA1288" s="29"/>
      <c r="AB1288" s="30"/>
      <c r="AC1288" s="28"/>
      <c r="AD1288" s="28"/>
      <c r="AE1288" s="28"/>
      <c r="AF1288" s="634"/>
      <c r="AG1288" s="2"/>
    </row>
    <row r="1289" spans="1:33" ht="18" customHeight="1">
      <c r="A1289" s="662"/>
      <c r="B1289" s="665"/>
      <c r="C1289" s="743"/>
      <c r="D1289" s="744"/>
      <c r="E1289" s="744"/>
      <c r="F1289" s="744"/>
      <c r="G1289" s="744"/>
      <c r="H1289" s="744"/>
      <c r="I1289" s="744"/>
      <c r="J1289" s="754"/>
      <c r="K1289" s="744"/>
      <c r="L1289" s="744"/>
      <c r="M1289" s="631"/>
      <c r="N1289" s="631"/>
      <c r="O1289" s="744"/>
      <c r="P1289" s="744"/>
      <c r="Q1289" s="802"/>
      <c r="R1289" s="25"/>
      <c r="S1289" s="818"/>
      <c r="T1289" s="26"/>
      <c r="U1289" s="26"/>
      <c r="V1289" s="26"/>
      <c r="W1289" s="27"/>
      <c r="X1289" s="28"/>
      <c r="Y1289" s="29"/>
      <c r="Z1289" s="29"/>
      <c r="AA1289" s="29"/>
      <c r="AB1289" s="30"/>
      <c r="AC1289" s="28"/>
      <c r="AD1289" s="28"/>
      <c r="AE1289" s="31"/>
      <c r="AF1289" s="634"/>
      <c r="AG1289" s="2"/>
    </row>
    <row r="1290" spans="1:33" ht="18" customHeight="1">
      <c r="A1290" s="662"/>
      <c r="B1290" s="665"/>
      <c r="C1290" s="743"/>
      <c r="D1290" s="744"/>
      <c r="E1290" s="744"/>
      <c r="F1290" s="744"/>
      <c r="G1290" s="744"/>
      <c r="H1290" s="744"/>
      <c r="I1290" s="744"/>
      <c r="J1290" s="754"/>
      <c r="K1290" s="744"/>
      <c r="L1290" s="744"/>
      <c r="M1290" s="631"/>
      <c r="N1290" s="631"/>
      <c r="O1290" s="744"/>
      <c r="P1290" s="744"/>
      <c r="Q1290" s="802"/>
      <c r="R1290" s="25"/>
      <c r="S1290" s="818"/>
      <c r="T1290" s="26"/>
      <c r="U1290" s="26"/>
      <c r="V1290" s="26"/>
      <c r="W1290" s="27"/>
      <c r="X1290" s="28"/>
      <c r="Y1290" s="29"/>
      <c r="Z1290" s="29"/>
      <c r="AA1290" s="29"/>
      <c r="AB1290" s="30"/>
      <c r="AC1290" s="28"/>
      <c r="AD1290" s="28"/>
      <c r="AE1290" s="31"/>
      <c r="AF1290" s="634"/>
      <c r="AG1290" s="2"/>
    </row>
    <row r="1291" spans="1:33" ht="54" customHeight="1">
      <c r="A1291" s="662"/>
      <c r="B1291" s="665"/>
      <c r="C1291" s="745"/>
      <c r="D1291" s="746"/>
      <c r="E1291" s="746"/>
      <c r="F1291" s="746"/>
      <c r="G1291" s="746"/>
      <c r="H1291" s="746"/>
      <c r="I1291" s="746"/>
      <c r="J1291" s="756"/>
      <c r="K1291" s="746"/>
      <c r="L1291" s="746"/>
      <c r="M1291" s="632"/>
      <c r="N1291" s="632"/>
      <c r="O1291" s="746"/>
      <c r="P1291" s="746"/>
      <c r="Q1291" s="803"/>
      <c r="R1291" s="38"/>
      <c r="S1291" s="820"/>
      <c r="T1291" s="39"/>
      <c r="U1291" s="39"/>
      <c r="V1291" s="39"/>
      <c r="W1291" s="40"/>
      <c r="X1291" s="41"/>
      <c r="Y1291" s="42"/>
      <c r="Z1291" s="42"/>
      <c r="AA1291" s="42"/>
      <c r="AB1291" s="43"/>
      <c r="AC1291" s="41"/>
      <c r="AD1291" s="41"/>
      <c r="AE1291" s="44"/>
      <c r="AF1291" s="635"/>
      <c r="AG1291" s="2"/>
    </row>
    <row r="1292" spans="1:33" ht="18" customHeight="1">
      <c r="A1292" s="662"/>
      <c r="B1292" s="665"/>
      <c r="C1292" s="747" t="s">
        <v>46</v>
      </c>
      <c r="D1292" s="748" t="s">
        <v>47</v>
      </c>
      <c r="E1292" s="748" t="s">
        <v>48</v>
      </c>
      <c r="F1292" s="748" t="s">
        <v>371</v>
      </c>
      <c r="G1292" s="749" t="s">
        <v>50</v>
      </c>
      <c r="H1292" s="748" t="s">
        <v>51</v>
      </c>
      <c r="I1292" s="748" t="s">
        <v>61</v>
      </c>
      <c r="J1292" s="766" t="s">
        <v>1727</v>
      </c>
      <c r="K1292" s="748" t="s">
        <v>1728</v>
      </c>
      <c r="L1292" s="748" t="s">
        <v>1729</v>
      </c>
      <c r="M1292" s="638">
        <v>6</v>
      </c>
      <c r="N1292" s="638">
        <v>6</v>
      </c>
      <c r="O1292" s="748" t="s">
        <v>1730</v>
      </c>
      <c r="P1292" s="748" t="s">
        <v>1731</v>
      </c>
      <c r="Q1292" s="804" t="s">
        <v>1709</v>
      </c>
      <c r="R1292" s="59"/>
      <c r="S1292" s="823"/>
      <c r="T1292" s="49"/>
      <c r="U1292" s="49"/>
      <c r="V1292" s="49"/>
      <c r="W1292" s="34"/>
      <c r="X1292" s="35"/>
      <c r="Y1292" s="36"/>
      <c r="Z1292" s="36"/>
      <c r="AA1292" s="36"/>
      <c r="AB1292" s="50"/>
      <c r="AC1292" s="35"/>
      <c r="AD1292" s="60"/>
      <c r="AE1292" s="60"/>
      <c r="AF1292" s="637"/>
      <c r="AG1292" s="2"/>
    </row>
    <row r="1293" spans="1:33" ht="18" customHeight="1">
      <c r="A1293" s="662"/>
      <c r="B1293" s="665"/>
      <c r="C1293" s="743"/>
      <c r="D1293" s="744"/>
      <c r="E1293" s="744"/>
      <c r="F1293" s="744"/>
      <c r="G1293" s="744"/>
      <c r="H1293" s="744"/>
      <c r="I1293" s="744"/>
      <c r="J1293" s="761"/>
      <c r="K1293" s="744"/>
      <c r="L1293" s="744"/>
      <c r="M1293" s="631"/>
      <c r="N1293" s="631"/>
      <c r="O1293" s="744"/>
      <c r="P1293" s="744"/>
      <c r="Q1293" s="802"/>
      <c r="R1293" s="32"/>
      <c r="S1293" s="818"/>
      <c r="T1293" s="26"/>
      <c r="U1293" s="26"/>
      <c r="V1293" s="26"/>
      <c r="W1293" s="27"/>
      <c r="X1293" s="28"/>
      <c r="Y1293" s="29"/>
      <c r="Z1293" s="29"/>
      <c r="AA1293" s="29"/>
      <c r="AB1293" s="30"/>
      <c r="AC1293" s="28"/>
      <c r="AD1293" s="31"/>
      <c r="AE1293" s="31"/>
      <c r="AF1293" s="634"/>
      <c r="AG1293" s="2"/>
    </row>
    <row r="1294" spans="1:33" ht="18" customHeight="1">
      <c r="A1294" s="662"/>
      <c r="B1294" s="665"/>
      <c r="C1294" s="743"/>
      <c r="D1294" s="744"/>
      <c r="E1294" s="744"/>
      <c r="F1294" s="744"/>
      <c r="G1294" s="744"/>
      <c r="H1294" s="744"/>
      <c r="I1294" s="744"/>
      <c r="J1294" s="761"/>
      <c r="K1294" s="744"/>
      <c r="L1294" s="744"/>
      <c r="M1294" s="631"/>
      <c r="N1294" s="631"/>
      <c r="O1294" s="744"/>
      <c r="P1294" s="744"/>
      <c r="Q1294" s="802"/>
      <c r="R1294" s="25"/>
      <c r="S1294" s="818"/>
      <c r="T1294" s="26"/>
      <c r="U1294" s="26"/>
      <c r="V1294" s="26"/>
      <c r="W1294" s="27"/>
      <c r="X1294" s="28"/>
      <c r="Y1294" s="29"/>
      <c r="Z1294" s="29"/>
      <c r="AA1294" s="29"/>
      <c r="AB1294" s="30"/>
      <c r="AC1294" s="28"/>
      <c r="AD1294" s="31"/>
      <c r="AE1294" s="31"/>
      <c r="AF1294" s="634"/>
      <c r="AG1294" s="2"/>
    </row>
    <row r="1295" spans="1:33" ht="18" customHeight="1">
      <c r="A1295" s="662"/>
      <c r="B1295" s="665"/>
      <c r="C1295" s="743"/>
      <c r="D1295" s="744"/>
      <c r="E1295" s="744"/>
      <c r="F1295" s="744"/>
      <c r="G1295" s="744"/>
      <c r="H1295" s="744"/>
      <c r="I1295" s="744"/>
      <c r="J1295" s="761"/>
      <c r="K1295" s="744"/>
      <c r="L1295" s="744"/>
      <c r="M1295" s="631"/>
      <c r="N1295" s="631"/>
      <c r="O1295" s="744"/>
      <c r="P1295" s="744"/>
      <c r="Q1295" s="802"/>
      <c r="R1295" s="25"/>
      <c r="S1295" s="818"/>
      <c r="T1295" s="26"/>
      <c r="U1295" s="26"/>
      <c r="V1295" s="26"/>
      <c r="W1295" s="27"/>
      <c r="X1295" s="28"/>
      <c r="Y1295" s="29"/>
      <c r="Z1295" s="29"/>
      <c r="AA1295" s="29"/>
      <c r="AB1295" s="30"/>
      <c r="AC1295" s="28"/>
      <c r="AD1295" s="31"/>
      <c r="AE1295" s="31"/>
      <c r="AF1295" s="634"/>
      <c r="AG1295" s="2"/>
    </row>
    <row r="1296" spans="1:33" ht="53.25" customHeight="1">
      <c r="A1296" s="663"/>
      <c r="B1296" s="666"/>
      <c r="C1296" s="745"/>
      <c r="D1296" s="746"/>
      <c r="E1296" s="746"/>
      <c r="F1296" s="746"/>
      <c r="G1296" s="746"/>
      <c r="H1296" s="746"/>
      <c r="I1296" s="746"/>
      <c r="J1296" s="763"/>
      <c r="K1296" s="746"/>
      <c r="L1296" s="746"/>
      <c r="M1296" s="632"/>
      <c r="N1296" s="632"/>
      <c r="O1296" s="746"/>
      <c r="P1296" s="746"/>
      <c r="Q1296" s="803"/>
      <c r="R1296" s="38"/>
      <c r="S1296" s="824"/>
      <c r="T1296" s="61"/>
      <c r="U1296" s="61"/>
      <c r="V1296" s="61"/>
      <c r="W1296" s="62"/>
      <c r="X1296" s="63"/>
      <c r="Y1296" s="64"/>
      <c r="Z1296" s="42"/>
      <c r="AA1296" s="42"/>
      <c r="AB1296" s="65"/>
      <c r="AC1296" s="63"/>
      <c r="AD1296" s="66"/>
      <c r="AE1296" s="66"/>
      <c r="AF1296" s="635"/>
      <c r="AG1296" s="2"/>
    </row>
    <row r="1297" spans="1:33" ht="18" customHeight="1">
      <c r="A1297" s="661" t="s">
        <v>1617</v>
      </c>
      <c r="B1297" s="664" t="s">
        <v>1670</v>
      </c>
      <c r="C1297" s="747" t="s">
        <v>46</v>
      </c>
      <c r="D1297" s="748" t="s">
        <v>47</v>
      </c>
      <c r="E1297" s="748" t="s">
        <v>48</v>
      </c>
      <c r="F1297" s="748" t="s">
        <v>371</v>
      </c>
      <c r="G1297" s="749" t="s">
        <v>50</v>
      </c>
      <c r="H1297" s="748" t="s">
        <v>51</v>
      </c>
      <c r="I1297" s="748" t="s">
        <v>61</v>
      </c>
      <c r="J1297" s="766" t="s">
        <v>1732</v>
      </c>
      <c r="K1297" s="748" t="s">
        <v>192</v>
      </c>
      <c r="L1297" s="748" t="s">
        <v>1733</v>
      </c>
      <c r="M1297" s="638">
        <v>1</v>
      </c>
      <c r="N1297" s="638">
        <v>3</v>
      </c>
      <c r="O1297" s="776" t="s">
        <v>1734</v>
      </c>
      <c r="P1297" s="776" t="s">
        <v>1735</v>
      </c>
      <c r="Q1297" s="805" t="s">
        <v>1736</v>
      </c>
      <c r="R1297" s="37"/>
      <c r="S1297" s="822"/>
      <c r="T1297" s="53"/>
      <c r="U1297" s="53"/>
      <c r="V1297" s="53"/>
      <c r="W1297" s="54"/>
      <c r="X1297" s="55"/>
      <c r="Y1297" s="56"/>
      <c r="Z1297" s="36"/>
      <c r="AA1297" s="36"/>
      <c r="AB1297" s="57"/>
      <c r="AC1297" s="55"/>
      <c r="AD1297" s="58"/>
      <c r="AE1297" s="58"/>
      <c r="AF1297" s="637"/>
      <c r="AG1297" s="2"/>
    </row>
    <row r="1298" spans="1:33" ht="18" customHeight="1">
      <c r="A1298" s="662"/>
      <c r="B1298" s="665"/>
      <c r="C1298" s="743"/>
      <c r="D1298" s="744"/>
      <c r="E1298" s="744"/>
      <c r="F1298" s="744"/>
      <c r="G1298" s="744"/>
      <c r="H1298" s="744"/>
      <c r="I1298" s="744"/>
      <c r="J1298" s="761"/>
      <c r="K1298" s="744"/>
      <c r="L1298" s="744"/>
      <c r="M1298" s="631"/>
      <c r="N1298" s="631"/>
      <c r="O1298" s="744"/>
      <c r="P1298" s="744"/>
      <c r="Q1298" s="802"/>
      <c r="R1298" s="25"/>
      <c r="S1298" s="818"/>
      <c r="T1298" s="26"/>
      <c r="U1298" s="26"/>
      <c r="V1298" s="26"/>
      <c r="W1298" s="27"/>
      <c r="X1298" s="28"/>
      <c r="Y1298" s="29"/>
      <c r="Z1298" s="29"/>
      <c r="AA1298" s="29"/>
      <c r="AB1298" s="30"/>
      <c r="AC1298" s="28"/>
      <c r="AD1298" s="31"/>
      <c r="AE1298" s="31"/>
      <c r="AF1298" s="634"/>
      <c r="AG1298" s="2"/>
    </row>
    <row r="1299" spans="1:33" ht="18" customHeight="1">
      <c r="A1299" s="662"/>
      <c r="B1299" s="665"/>
      <c r="C1299" s="743"/>
      <c r="D1299" s="744"/>
      <c r="E1299" s="744"/>
      <c r="F1299" s="744"/>
      <c r="G1299" s="744"/>
      <c r="H1299" s="744"/>
      <c r="I1299" s="744"/>
      <c r="J1299" s="761"/>
      <c r="K1299" s="744"/>
      <c r="L1299" s="744"/>
      <c r="M1299" s="631"/>
      <c r="N1299" s="631"/>
      <c r="O1299" s="744"/>
      <c r="P1299" s="744"/>
      <c r="Q1299" s="802"/>
      <c r="R1299" s="25"/>
      <c r="S1299" s="818"/>
      <c r="T1299" s="26"/>
      <c r="U1299" s="26"/>
      <c r="V1299" s="26"/>
      <c r="W1299" s="27"/>
      <c r="X1299" s="28"/>
      <c r="Y1299" s="29"/>
      <c r="Z1299" s="29"/>
      <c r="AA1299" s="29"/>
      <c r="AB1299" s="30"/>
      <c r="AC1299" s="28"/>
      <c r="AD1299" s="31"/>
      <c r="AE1299" s="31"/>
      <c r="AF1299" s="634"/>
      <c r="AG1299" s="2"/>
    </row>
    <row r="1300" spans="1:33" ht="18" customHeight="1">
      <c r="A1300" s="662"/>
      <c r="B1300" s="665"/>
      <c r="C1300" s="743"/>
      <c r="D1300" s="744"/>
      <c r="E1300" s="744"/>
      <c r="F1300" s="744"/>
      <c r="G1300" s="744"/>
      <c r="H1300" s="744"/>
      <c r="I1300" s="744"/>
      <c r="J1300" s="761"/>
      <c r="K1300" s="744"/>
      <c r="L1300" s="744"/>
      <c r="M1300" s="631"/>
      <c r="N1300" s="631"/>
      <c r="O1300" s="744"/>
      <c r="P1300" s="744"/>
      <c r="Q1300" s="802"/>
      <c r="R1300" s="25"/>
      <c r="S1300" s="818"/>
      <c r="T1300" s="26"/>
      <c r="U1300" s="26"/>
      <c r="V1300" s="26"/>
      <c r="W1300" s="27"/>
      <c r="X1300" s="28"/>
      <c r="Y1300" s="29"/>
      <c r="Z1300" s="29"/>
      <c r="AA1300" s="29"/>
      <c r="AB1300" s="30"/>
      <c r="AC1300" s="28"/>
      <c r="AD1300" s="31"/>
      <c r="AE1300" s="31"/>
      <c r="AF1300" s="634"/>
      <c r="AG1300" s="2"/>
    </row>
    <row r="1301" spans="1:33" ht="65.25" customHeight="1">
      <c r="A1301" s="662"/>
      <c r="B1301" s="665"/>
      <c r="C1301" s="745"/>
      <c r="D1301" s="746"/>
      <c r="E1301" s="746"/>
      <c r="F1301" s="746"/>
      <c r="G1301" s="746"/>
      <c r="H1301" s="746"/>
      <c r="I1301" s="746"/>
      <c r="J1301" s="763"/>
      <c r="K1301" s="746"/>
      <c r="L1301" s="746"/>
      <c r="M1301" s="632"/>
      <c r="N1301" s="632"/>
      <c r="O1301" s="746"/>
      <c r="P1301" s="746"/>
      <c r="Q1301" s="803"/>
      <c r="R1301" s="38"/>
      <c r="S1301" s="820"/>
      <c r="T1301" s="39"/>
      <c r="U1301" s="39"/>
      <c r="V1301" s="39"/>
      <c r="W1301" s="40"/>
      <c r="X1301" s="41"/>
      <c r="Y1301" s="42"/>
      <c r="Z1301" s="42"/>
      <c r="AA1301" s="42"/>
      <c r="AB1301" s="43"/>
      <c r="AC1301" s="41"/>
      <c r="AD1301" s="44"/>
      <c r="AE1301" s="44"/>
      <c r="AF1301" s="635"/>
      <c r="AG1301" s="2"/>
    </row>
    <row r="1302" spans="1:33" ht="18" customHeight="1">
      <c r="A1302" s="662"/>
      <c r="B1302" s="665"/>
      <c r="C1302" s="747" t="s">
        <v>46</v>
      </c>
      <c r="D1302" s="748" t="s">
        <v>47</v>
      </c>
      <c r="E1302" s="748" t="s">
        <v>48</v>
      </c>
      <c r="F1302" s="748" t="s">
        <v>371</v>
      </c>
      <c r="G1302" s="749" t="s">
        <v>50</v>
      </c>
      <c r="H1302" s="748" t="s">
        <v>51</v>
      </c>
      <c r="I1302" s="748" t="s">
        <v>61</v>
      </c>
      <c r="J1302" s="766" t="s">
        <v>1737</v>
      </c>
      <c r="K1302" s="748" t="s">
        <v>473</v>
      </c>
      <c r="L1302" s="748" t="s">
        <v>1738</v>
      </c>
      <c r="M1302" s="638">
        <v>5</v>
      </c>
      <c r="N1302" s="638">
        <v>5</v>
      </c>
      <c r="O1302" s="748" t="s">
        <v>1739</v>
      </c>
      <c r="P1302" s="748" t="s">
        <v>1740</v>
      </c>
      <c r="Q1302" s="804" t="s">
        <v>1709</v>
      </c>
      <c r="R1302" s="59"/>
      <c r="S1302" s="822"/>
      <c r="T1302" s="53"/>
      <c r="U1302" s="53"/>
      <c r="V1302" s="53"/>
      <c r="W1302" s="54"/>
      <c r="X1302" s="55"/>
      <c r="Y1302" s="56"/>
      <c r="Z1302" s="56"/>
      <c r="AA1302" s="56"/>
      <c r="AB1302" s="57"/>
      <c r="AC1302" s="55"/>
      <c r="AD1302" s="58"/>
      <c r="AE1302" s="58"/>
      <c r="AF1302" s="637"/>
      <c r="AG1302" s="2"/>
    </row>
    <row r="1303" spans="1:33" ht="18" customHeight="1">
      <c r="A1303" s="662"/>
      <c r="B1303" s="665"/>
      <c r="C1303" s="743"/>
      <c r="D1303" s="744"/>
      <c r="E1303" s="744"/>
      <c r="F1303" s="744"/>
      <c r="G1303" s="744"/>
      <c r="H1303" s="744"/>
      <c r="I1303" s="744"/>
      <c r="J1303" s="761"/>
      <c r="K1303" s="744"/>
      <c r="L1303" s="744"/>
      <c r="M1303" s="631"/>
      <c r="N1303" s="631"/>
      <c r="O1303" s="744"/>
      <c r="P1303" s="744"/>
      <c r="Q1303" s="802"/>
      <c r="R1303" s="25"/>
      <c r="S1303" s="818"/>
      <c r="T1303" s="26"/>
      <c r="U1303" s="26"/>
      <c r="V1303" s="26"/>
      <c r="W1303" s="27"/>
      <c r="X1303" s="28"/>
      <c r="Y1303" s="29"/>
      <c r="Z1303" s="29"/>
      <c r="AA1303" s="29"/>
      <c r="AB1303" s="30"/>
      <c r="AC1303" s="28"/>
      <c r="AD1303" s="31"/>
      <c r="AE1303" s="31"/>
      <c r="AF1303" s="634"/>
      <c r="AG1303" s="2"/>
    </row>
    <row r="1304" spans="1:33" ht="18" customHeight="1">
      <c r="A1304" s="662"/>
      <c r="B1304" s="665"/>
      <c r="C1304" s="743"/>
      <c r="D1304" s="744"/>
      <c r="E1304" s="744"/>
      <c r="F1304" s="744"/>
      <c r="G1304" s="744"/>
      <c r="H1304" s="744"/>
      <c r="I1304" s="744"/>
      <c r="J1304" s="761"/>
      <c r="K1304" s="744"/>
      <c r="L1304" s="744"/>
      <c r="M1304" s="631"/>
      <c r="N1304" s="631"/>
      <c r="O1304" s="744"/>
      <c r="P1304" s="744"/>
      <c r="Q1304" s="802"/>
      <c r="R1304" s="25"/>
      <c r="S1304" s="818"/>
      <c r="T1304" s="26"/>
      <c r="U1304" s="26"/>
      <c r="V1304" s="26"/>
      <c r="W1304" s="27"/>
      <c r="X1304" s="28"/>
      <c r="Y1304" s="29"/>
      <c r="Z1304" s="29"/>
      <c r="AA1304" s="29"/>
      <c r="AB1304" s="30"/>
      <c r="AC1304" s="28"/>
      <c r="AD1304" s="31"/>
      <c r="AE1304" s="31"/>
      <c r="AF1304" s="634"/>
      <c r="AG1304" s="2"/>
    </row>
    <row r="1305" spans="1:33" ht="18" customHeight="1">
      <c r="A1305" s="662"/>
      <c r="B1305" s="665"/>
      <c r="C1305" s="743"/>
      <c r="D1305" s="744"/>
      <c r="E1305" s="744"/>
      <c r="F1305" s="744"/>
      <c r="G1305" s="744"/>
      <c r="H1305" s="744"/>
      <c r="I1305" s="744"/>
      <c r="J1305" s="761"/>
      <c r="K1305" s="744"/>
      <c r="L1305" s="744"/>
      <c r="M1305" s="631"/>
      <c r="N1305" s="631"/>
      <c r="O1305" s="744"/>
      <c r="P1305" s="744"/>
      <c r="Q1305" s="802"/>
      <c r="R1305" s="25"/>
      <c r="S1305" s="818"/>
      <c r="T1305" s="26"/>
      <c r="U1305" s="26"/>
      <c r="V1305" s="26"/>
      <c r="W1305" s="27"/>
      <c r="X1305" s="28"/>
      <c r="Y1305" s="29"/>
      <c r="Z1305" s="29"/>
      <c r="AA1305" s="29"/>
      <c r="AB1305" s="30"/>
      <c r="AC1305" s="28"/>
      <c r="AD1305" s="31"/>
      <c r="AE1305" s="31"/>
      <c r="AF1305" s="634"/>
      <c r="AG1305" s="2"/>
    </row>
    <row r="1306" spans="1:33" ht="56.25" customHeight="1">
      <c r="A1306" s="662"/>
      <c r="B1306" s="669"/>
      <c r="C1306" s="745"/>
      <c r="D1306" s="746"/>
      <c r="E1306" s="746"/>
      <c r="F1306" s="746"/>
      <c r="G1306" s="746"/>
      <c r="H1306" s="746"/>
      <c r="I1306" s="746"/>
      <c r="J1306" s="763"/>
      <c r="K1306" s="746"/>
      <c r="L1306" s="746"/>
      <c r="M1306" s="632"/>
      <c r="N1306" s="632"/>
      <c r="O1306" s="746"/>
      <c r="P1306" s="746"/>
      <c r="Q1306" s="803"/>
      <c r="R1306" s="38"/>
      <c r="S1306" s="820"/>
      <c r="T1306" s="39"/>
      <c r="U1306" s="39"/>
      <c r="V1306" s="39"/>
      <c r="W1306" s="40"/>
      <c r="X1306" s="41"/>
      <c r="Y1306" s="42"/>
      <c r="Z1306" s="42"/>
      <c r="AA1306" s="42"/>
      <c r="AB1306" s="43"/>
      <c r="AC1306" s="41"/>
      <c r="AD1306" s="44"/>
      <c r="AE1306" s="44"/>
      <c r="AF1306" s="635"/>
      <c r="AG1306" s="2"/>
    </row>
    <row r="1307" spans="1:33" ht="22.5" customHeight="1">
      <c r="A1307" s="662"/>
      <c r="B1307" s="159"/>
      <c r="C1307" s="781"/>
      <c r="D1307" s="781"/>
      <c r="E1307" s="781"/>
      <c r="F1307" s="781"/>
      <c r="G1307" s="781"/>
      <c r="H1307" s="781"/>
      <c r="I1307" s="781"/>
      <c r="J1307" s="781"/>
      <c r="K1307" s="781"/>
      <c r="L1307" s="781"/>
      <c r="M1307" s="160"/>
      <c r="N1307" s="160"/>
      <c r="O1307" s="781"/>
      <c r="P1307" s="781"/>
      <c r="Q1307" s="781"/>
      <c r="R1307" s="667" t="s">
        <v>536</v>
      </c>
      <c r="S1307" s="657"/>
      <c r="T1307" s="657"/>
      <c r="U1307" s="657"/>
      <c r="V1307" s="657"/>
      <c r="W1307" s="657"/>
      <c r="X1307" s="657"/>
      <c r="Y1307" s="657"/>
      <c r="Z1307" s="658"/>
      <c r="AA1307" s="161" t="s">
        <v>201</v>
      </c>
      <c r="AB1307" s="162">
        <f>SUM(AB1250:AB1306)</f>
        <v>1545.3604400000004</v>
      </c>
      <c r="AC1307" s="668"/>
      <c r="AD1307" s="657"/>
      <c r="AE1307" s="657"/>
      <c r="AF1307" s="660"/>
      <c r="AG1307" s="84"/>
    </row>
    <row r="1308" spans="1:33" ht="31.5" customHeight="1">
      <c r="A1308" s="662"/>
      <c r="B1308" s="704" t="s">
        <v>1741</v>
      </c>
      <c r="C1308" s="773" t="s">
        <v>46</v>
      </c>
      <c r="D1308" s="750" t="s">
        <v>47</v>
      </c>
      <c r="E1308" s="750" t="s">
        <v>48</v>
      </c>
      <c r="F1308" s="750" t="s">
        <v>371</v>
      </c>
      <c r="G1308" s="768" t="s">
        <v>50</v>
      </c>
      <c r="H1308" s="750" t="s">
        <v>51</v>
      </c>
      <c r="I1308" s="750" t="s">
        <v>61</v>
      </c>
      <c r="J1308" s="774" t="s">
        <v>1742</v>
      </c>
      <c r="K1308" s="748" t="s">
        <v>1743</v>
      </c>
      <c r="L1308" s="750" t="s">
        <v>1744</v>
      </c>
      <c r="M1308" s="717">
        <v>1800</v>
      </c>
      <c r="N1308" s="717">
        <v>2200</v>
      </c>
      <c r="O1308" s="750" t="s">
        <v>1745</v>
      </c>
      <c r="P1308" s="750" t="s">
        <v>1746</v>
      </c>
      <c r="Q1308" s="805" t="s">
        <v>1747</v>
      </c>
      <c r="R1308" s="37"/>
      <c r="S1308" s="821"/>
      <c r="T1308" s="46"/>
      <c r="U1308" s="67"/>
      <c r="V1308" s="68"/>
      <c r="W1308" s="34"/>
      <c r="X1308" s="35"/>
      <c r="Y1308" s="36"/>
      <c r="Z1308" s="36"/>
      <c r="AA1308" s="36"/>
      <c r="AB1308" s="50"/>
      <c r="AC1308" s="35"/>
      <c r="AD1308" s="60"/>
      <c r="AE1308" s="60"/>
      <c r="AF1308" s="636"/>
      <c r="AG1308" s="2"/>
    </row>
    <row r="1309" spans="1:33" ht="18" customHeight="1">
      <c r="A1309" s="662"/>
      <c r="B1309" s="665"/>
      <c r="C1309" s="743"/>
      <c r="D1309" s="744"/>
      <c r="E1309" s="744"/>
      <c r="F1309" s="744"/>
      <c r="G1309" s="744"/>
      <c r="H1309" s="744"/>
      <c r="I1309" s="744"/>
      <c r="J1309" s="754"/>
      <c r="K1309" s="744"/>
      <c r="L1309" s="744"/>
      <c r="M1309" s="631"/>
      <c r="N1309" s="631"/>
      <c r="O1309" s="744"/>
      <c r="P1309" s="744"/>
      <c r="Q1309" s="802"/>
      <c r="R1309" s="25"/>
      <c r="S1309" s="818"/>
      <c r="T1309" s="26"/>
      <c r="U1309" s="61"/>
      <c r="V1309" s="61"/>
      <c r="W1309" s="27"/>
      <c r="X1309" s="28"/>
      <c r="Y1309" s="29"/>
      <c r="Z1309" s="29"/>
      <c r="AA1309" s="29"/>
      <c r="AB1309" s="30"/>
      <c r="AC1309" s="28"/>
      <c r="AD1309" s="31"/>
      <c r="AE1309" s="31"/>
      <c r="AF1309" s="634"/>
      <c r="AG1309" s="2"/>
    </row>
    <row r="1310" spans="1:33" ht="18" customHeight="1">
      <c r="A1310" s="662"/>
      <c r="B1310" s="665"/>
      <c r="C1310" s="743"/>
      <c r="D1310" s="744"/>
      <c r="E1310" s="744"/>
      <c r="F1310" s="744"/>
      <c r="G1310" s="744"/>
      <c r="H1310" s="744"/>
      <c r="I1310" s="744"/>
      <c r="J1310" s="754"/>
      <c r="K1310" s="744"/>
      <c r="L1310" s="744"/>
      <c r="M1310" s="631"/>
      <c r="N1310" s="631"/>
      <c r="O1310" s="744"/>
      <c r="P1310" s="744"/>
      <c r="Q1310" s="802"/>
      <c r="R1310" s="37" t="s">
        <v>116</v>
      </c>
      <c r="S1310" s="821" t="s">
        <v>1748</v>
      </c>
      <c r="T1310" s="125" t="s">
        <v>70</v>
      </c>
      <c r="U1310" s="172" t="s">
        <v>71</v>
      </c>
      <c r="V1310" s="164" t="s">
        <v>72</v>
      </c>
      <c r="W1310" s="128"/>
      <c r="X1310" s="35"/>
      <c r="Y1310" s="36"/>
      <c r="Z1310" s="29"/>
      <c r="AA1310" s="29"/>
      <c r="AB1310" s="30">
        <f>+SUM(AA1311:AA1312)</f>
        <v>117.12656000000001</v>
      </c>
      <c r="AC1310" s="28"/>
      <c r="AD1310" s="31"/>
      <c r="AE1310" s="31"/>
      <c r="AF1310" s="634"/>
      <c r="AG1310" s="2"/>
    </row>
    <row r="1311" spans="1:33" ht="18" customHeight="1">
      <c r="A1311" s="662"/>
      <c r="B1311" s="665"/>
      <c r="C1311" s="743"/>
      <c r="D1311" s="744"/>
      <c r="E1311" s="744"/>
      <c r="F1311" s="744"/>
      <c r="G1311" s="744"/>
      <c r="H1311" s="744"/>
      <c r="I1311" s="744"/>
      <c r="J1311" s="754"/>
      <c r="K1311" s="744"/>
      <c r="L1311" s="744"/>
      <c r="M1311" s="631"/>
      <c r="N1311" s="631"/>
      <c r="O1311" s="744"/>
      <c r="P1311" s="744"/>
      <c r="Q1311" s="802"/>
      <c r="R1311" s="37"/>
      <c r="S1311" s="819" t="s">
        <v>1749</v>
      </c>
      <c r="T1311" s="311"/>
      <c r="U1311" s="155"/>
      <c r="V1311" s="155"/>
      <c r="W1311" s="128">
        <v>38</v>
      </c>
      <c r="X1311" s="35" t="s">
        <v>74</v>
      </c>
      <c r="Y1311" s="36">
        <v>2.95</v>
      </c>
      <c r="Z1311" s="29">
        <f t="shared" ref="Z1311:Z1312" si="110">+W1311*Y1311</f>
        <v>112.10000000000001</v>
      </c>
      <c r="AA1311" s="29">
        <f>+Z1311</f>
        <v>112.10000000000001</v>
      </c>
      <c r="AB1311" s="30"/>
      <c r="AC1311" s="28"/>
      <c r="AD1311" s="31" t="s">
        <v>75</v>
      </c>
      <c r="AE1311" s="31"/>
      <c r="AF1311" s="634"/>
      <c r="AG1311" s="2"/>
    </row>
    <row r="1312" spans="1:33" ht="18" customHeight="1">
      <c r="A1312" s="662"/>
      <c r="B1312" s="665"/>
      <c r="C1312" s="743"/>
      <c r="D1312" s="744"/>
      <c r="E1312" s="744"/>
      <c r="F1312" s="744"/>
      <c r="G1312" s="744"/>
      <c r="H1312" s="744"/>
      <c r="I1312" s="744"/>
      <c r="J1312" s="754"/>
      <c r="K1312" s="744"/>
      <c r="L1312" s="744"/>
      <c r="M1312" s="631"/>
      <c r="N1312" s="631"/>
      <c r="O1312" s="744"/>
      <c r="P1312" s="744"/>
      <c r="Q1312" s="802"/>
      <c r="R1312" s="70"/>
      <c r="S1312" s="818" t="s">
        <v>1750</v>
      </c>
      <c r="T1312" s="330"/>
      <c r="U1312" s="155"/>
      <c r="V1312" s="155"/>
      <c r="W1312" s="73">
        <v>3</v>
      </c>
      <c r="X1312" s="28" t="s">
        <v>74</v>
      </c>
      <c r="Y1312" s="29">
        <v>1.496</v>
      </c>
      <c r="Z1312" s="29">
        <f t="shared" si="110"/>
        <v>4.4879999999999995</v>
      </c>
      <c r="AA1312" s="29">
        <f>+Z1312*1.12</f>
        <v>5.0265599999999999</v>
      </c>
      <c r="AB1312" s="65"/>
      <c r="AC1312" s="63"/>
      <c r="AD1312" s="66" t="s">
        <v>75</v>
      </c>
      <c r="AE1312" s="66"/>
      <c r="AF1312" s="634"/>
      <c r="AG1312" s="2"/>
    </row>
    <row r="1313" spans="1:33" ht="18" customHeight="1">
      <c r="A1313" s="662"/>
      <c r="B1313" s="665"/>
      <c r="C1313" s="743"/>
      <c r="D1313" s="744"/>
      <c r="E1313" s="744"/>
      <c r="F1313" s="744"/>
      <c r="G1313" s="744"/>
      <c r="H1313" s="744"/>
      <c r="I1313" s="744"/>
      <c r="J1313" s="754"/>
      <c r="K1313" s="744"/>
      <c r="L1313" s="744"/>
      <c r="M1313" s="631"/>
      <c r="N1313" s="631"/>
      <c r="O1313" s="744"/>
      <c r="P1313" s="744"/>
      <c r="Q1313" s="802"/>
      <c r="R1313" s="70" t="s">
        <v>140</v>
      </c>
      <c r="S1313" s="825" t="s">
        <v>141</v>
      </c>
      <c r="T1313" s="331" t="s">
        <v>70</v>
      </c>
      <c r="U1313" s="172" t="s">
        <v>71</v>
      </c>
      <c r="V1313" s="164" t="s">
        <v>72</v>
      </c>
      <c r="W1313" s="73"/>
      <c r="X1313" s="28"/>
      <c r="Y1313" s="29"/>
      <c r="Z1313" s="29"/>
      <c r="AA1313" s="29"/>
      <c r="AB1313" s="65">
        <f>+SUM(AA1314:AA1317)</f>
        <v>27.171200000000002</v>
      </c>
      <c r="AC1313" s="63"/>
      <c r="AD1313" s="66"/>
      <c r="AE1313" s="66"/>
      <c r="AF1313" s="634"/>
      <c r="AG1313" s="2"/>
    </row>
    <row r="1314" spans="1:33" ht="18" customHeight="1">
      <c r="A1314" s="662"/>
      <c r="B1314" s="665"/>
      <c r="C1314" s="743"/>
      <c r="D1314" s="744"/>
      <c r="E1314" s="744"/>
      <c r="F1314" s="744"/>
      <c r="G1314" s="744"/>
      <c r="H1314" s="744"/>
      <c r="I1314" s="744"/>
      <c r="J1314" s="754"/>
      <c r="K1314" s="744"/>
      <c r="L1314" s="744"/>
      <c r="M1314" s="631"/>
      <c r="N1314" s="631"/>
      <c r="O1314" s="744"/>
      <c r="P1314" s="744"/>
      <c r="Q1314" s="802"/>
      <c r="R1314" s="70"/>
      <c r="S1314" s="818" t="s">
        <v>1751</v>
      </c>
      <c r="T1314" s="330"/>
      <c r="U1314" s="155"/>
      <c r="V1314" s="155"/>
      <c r="W1314" s="73">
        <v>3</v>
      </c>
      <c r="X1314" s="28" t="s">
        <v>1752</v>
      </c>
      <c r="Y1314" s="29">
        <v>1.78</v>
      </c>
      <c r="Z1314" s="29">
        <f t="shared" ref="Z1314:Z1317" si="111">+W1314*Y1314</f>
        <v>5.34</v>
      </c>
      <c r="AA1314" s="29">
        <f t="shared" ref="AA1314:AA1317" si="112">+Z1314*1.12</f>
        <v>5.9808000000000003</v>
      </c>
      <c r="AB1314" s="65"/>
      <c r="AC1314" s="63"/>
      <c r="AD1314" s="66" t="s">
        <v>75</v>
      </c>
      <c r="AE1314" s="66"/>
      <c r="AF1314" s="634"/>
      <c r="AG1314" s="2"/>
    </row>
    <row r="1315" spans="1:33" ht="18" customHeight="1">
      <c r="A1315" s="662"/>
      <c r="B1315" s="665"/>
      <c r="C1315" s="743"/>
      <c r="D1315" s="744"/>
      <c r="E1315" s="744"/>
      <c r="F1315" s="744"/>
      <c r="G1315" s="744"/>
      <c r="H1315" s="744"/>
      <c r="I1315" s="744"/>
      <c r="J1315" s="754"/>
      <c r="K1315" s="744"/>
      <c r="L1315" s="744"/>
      <c r="M1315" s="631"/>
      <c r="N1315" s="631"/>
      <c r="O1315" s="744"/>
      <c r="P1315" s="744"/>
      <c r="Q1315" s="802"/>
      <c r="R1315" s="70"/>
      <c r="S1315" s="818" t="s">
        <v>1753</v>
      </c>
      <c r="T1315" s="330"/>
      <c r="U1315" s="155"/>
      <c r="V1315" s="155"/>
      <c r="W1315" s="73">
        <v>6</v>
      </c>
      <c r="X1315" s="28" t="s">
        <v>1754</v>
      </c>
      <c r="Y1315" s="29">
        <v>2.2000000000000002</v>
      </c>
      <c r="Z1315" s="29">
        <f t="shared" si="111"/>
        <v>13.200000000000001</v>
      </c>
      <c r="AA1315" s="29">
        <f t="shared" si="112"/>
        <v>14.784000000000002</v>
      </c>
      <c r="AB1315" s="65"/>
      <c r="AC1315" s="63"/>
      <c r="AD1315" s="66" t="s">
        <v>75</v>
      </c>
      <c r="AE1315" s="66"/>
      <c r="AF1315" s="634"/>
      <c r="AG1315" s="2"/>
    </row>
    <row r="1316" spans="1:33" ht="18" customHeight="1">
      <c r="A1316" s="662"/>
      <c r="B1316" s="665"/>
      <c r="C1316" s="743"/>
      <c r="D1316" s="744"/>
      <c r="E1316" s="744"/>
      <c r="F1316" s="744"/>
      <c r="G1316" s="744"/>
      <c r="H1316" s="744"/>
      <c r="I1316" s="744"/>
      <c r="J1316" s="754"/>
      <c r="K1316" s="744"/>
      <c r="L1316" s="744"/>
      <c r="M1316" s="631"/>
      <c r="N1316" s="631"/>
      <c r="O1316" s="744"/>
      <c r="P1316" s="744"/>
      <c r="Q1316" s="802"/>
      <c r="R1316" s="70"/>
      <c r="S1316" s="818" t="s">
        <v>1755</v>
      </c>
      <c r="T1316" s="330"/>
      <c r="U1316" s="155"/>
      <c r="V1316" s="155"/>
      <c r="W1316" s="73">
        <v>1</v>
      </c>
      <c r="X1316" s="28" t="s">
        <v>74</v>
      </c>
      <c r="Y1316" s="29">
        <v>3.43</v>
      </c>
      <c r="Z1316" s="29">
        <f t="shared" si="111"/>
        <v>3.43</v>
      </c>
      <c r="AA1316" s="29">
        <f t="shared" si="112"/>
        <v>3.8416000000000006</v>
      </c>
      <c r="AB1316" s="65"/>
      <c r="AC1316" s="63"/>
      <c r="AD1316" s="66" t="s">
        <v>75</v>
      </c>
      <c r="AE1316" s="66"/>
      <c r="AF1316" s="634"/>
      <c r="AG1316" s="2"/>
    </row>
    <row r="1317" spans="1:33" ht="18" customHeight="1">
      <c r="A1317" s="662"/>
      <c r="B1317" s="665"/>
      <c r="C1317" s="743"/>
      <c r="D1317" s="744"/>
      <c r="E1317" s="744"/>
      <c r="F1317" s="744"/>
      <c r="G1317" s="744"/>
      <c r="H1317" s="744"/>
      <c r="I1317" s="744"/>
      <c r="J1317" s="754"/>
      <c r="K1317" s="744"/>
      <c r="L1317" s="744"/>
      <c r="M1317" s="631"/>
      <c r="N1317" s="631"/>
      <c r="O1317" s="744"/>
      <c r="P1317" s="744"/>
      <c r="Q1317" s="802"/>
      <c r="R1317" s="70"/>
      <c r="S1317" s="818" t="s">
        <v>1756</v>
      </c>
      <c r="T1317" s="330"/>
      <c r="U1317" s="155"/>
      <c r="V1317" s="155"/>
      <c r="W1317" s="73">
        <v>1</v>
      </c>
      <c r="X1317" s="28" t="s">
        <v>74</v>
      </c>
      <c r="Y1317" s="29">
        <v>2.29</v>
      </c>
      <c r="Z1317" s="29">
        <f t="shared" si="111"/>
        <v>2.29</v>
      </c>
      <c r="AA1317" s="29">
        <f t="shared" si="112"/>
        <v>2.5648000000000004</v>
      </c>
      <c r="AB1317" s="65"/>
      <c r="AC1317" s="63"/>
      <c r="AD1317" s="66" t="s">
        <v>75</v>
      </c>
      <c r="AE1317" s="66"/>
      <c r="AF1317" s="634"/>
      <c r="AG1317" s="2"/>
    </row>
    <row r="1318" spans="1:33" ht="29.25" customHeight="1">
      <c r="A1318" s="662"/>
      <c r="B1318" s="665"/>
      <c r="C1318" s="743"/>
      <c r="D1318" s="744"/>
      <c r="E1318" s="744"/>
      <c r="F1318" s="744"/>
      <c r="G1318" s="744"/>
      <c r="H1318" s="744"/>
      <c r="I1318" s="744"/>
      <c r="J1318" s="754"/>
      <c r="K1318" s="744"/>
      <c r="L1318" s="744"/>
      <c r="M1318" s="631"/>
      <c r="N1318" s="631"/>
      <c r="O1318" s="744"/>
      <c r="P1318" s="744"/>
      <c r="Q1318" s="802"/>
      <c r="R1318" s="70" t="s">
        <v>68</v>
      </c>
      <c r="S1318" s="825" t="s">
        <v>69</v>
      </c>
      <c r="T1318" s="332" t="s">
        <v>70</v>
      </c>
      <c r="U1318" s="172" t="s">
        <v>71</v>
      </c>
      <c r="V1318" s="164" t="s">
        <v>72</v>
      </c>
      <c r="W1318" s="73"/>
      <c r="X1318" s="28"/>
      <c r="Y1318" s="29"/>
      <c r="Z1318" s="29"/>
      <c r="AA1318" s="29"/>
      <c r="AB1318" s="65">
        <f>+SUM(AA1319:AA1323)</f>
        <v>143.49440000000001</v>
      </c>
      <c r="AC1318" s="63"/>
      <c r="AD1318" s="66"/>
      <c r="AE1318" s="66"/>
      <c r="AF1318" s="634"/>
      <c r="AG1318" s="170"/>
    </row>
    <row r="1319" spans="1:33" ht="18" customHeight="1">
      <c r="A1319" s="662"/>
      <c r="B1319" s="665"/>
      <c r="C1319" s="743"/>
      <c r="D1319" s="744"/>
      <c r="E1319" s="744"/>
      <c r="F1319" s="744"/>
      <c r="G1319" s="744"/>
      <c r="H1319" s="744"/>
      <c r="I1319" s="744"/>
      <c r="J1319" s="754"/>
      <c r="K1319" s="744"/>
      <c r="L1319" s="744"/>
      <c r="M1319" s="631"/>
      <c r="N1319" s="631"/>
      <c r="O1319" s="744"/>
      <c r="P1319" s="744"/>
      <c r="Q1319" s="802"/>
      <c r="R1319" s="70"/>
      <c r="S1319" s="818" t="s">
        <v>1757</v>
      </c>
      <c r="T1319" s="330"/>
      <c r="U1319" s="155"/>
      <c r="V1319" s="155"/>
      <c r="W1319" s="73">
        <v>1</v>
      </c>
      <c r="X1319" s="28" t="s">
        <v>74</v>
      </c>
      <c r="Y1319" s="29">
        <v>13.07</v>
      </c>
      <c r="Z1319" s="29">
        <f t="shared" ref="Z1319:Z1323" si="113">+W1319*Y1319</f>
        <v>13.07</v>
      </c>
      <c r="AA1319" s="29">
        <f t="shared" ref="AA1319:AA1323" si="114">+Z1319*1.12</f>
        <v>14.638400000000003</v>
      </c>
      <c r="AB1319" s="65"/>
      <c r="AC1319" s="63"/>
      <c r="AD1319" s="66" t="s">
        <v>75</v>
      </c>
      <c r="AE1319" s="66"/>
      <c r="AF1319" s="634"/>
      <c r="AG1319" s="2"/>
    </row>
    <row r="1320" spans="1:33" ht="18" customHeight="1">
      <c r="A1320" s="662"/>
      <c r="B1320" s="665"/>
      <c r="C1320" s="743"/>
      <c r="D1320" s="744"/>
      <c r="E1320" s="744"/>
      <c r="F1320" s="744"/>
      <c r="G1320" s="744"/>
      <c r="H1320" s="744"/>
      <c r="I1320" s="744"/>
      <c r="J1320" s="754"/>
      <c r="K1320" s="744"/>
      <c r="L1320" s="744"/>
      <c r="M1320" s="631"/>
      <c r="N1320" s="631"/>
      <c r="O1320" s="744"/>
      <c r="P1320" s="744"/>
      <c r="Q1320" s="802"/>
      <c r="R1320" s="70"/>
      <c r="S1320" s="818" t="s">
        <v>1758</v>
      </c>
      <c r="T1320" s="330"/>
      <c r="U1320" s="155"/>
      <c r="V1320" s="155"/>
      <c r="W1320" s="73">
        <v>1</v>
      </c>
      <c r="X1320" s="28" t="s">
        <v>74</v>
      </c>
      <c r="Y1320" s="29">
        <v>13.07</v>
      </c>
      <c r="Z1320" s="29">
        <f t="shared" si="113"/>
        <v>13.07</v>
      </c>
      <c r="AA1320" s="29">
        <f t="shared" si="114"/>
        <v>14.638400000000003</v>
      </c>
      <c r="AB1320" s="65"/>
      <c r="AC1320" s="63"/>
      <c r="AD1320" s="66" t="s">
        <v>75</v>
      </c>
      <c r="AE1320" s="66"/>
      <c r="AF1320" s="634"/>
      <c r="AG1320" s="2"/>
    </row>
    <row r="1321" spans="1:33" ht="18" customHeight="1">
      <c r="A1321" s="662"/>
      <c r="B1321" s="665"/>
      <c r="C1321" s="743"/>
      <c r="D1321" s="744"/>
      <c r="E1321" s="744"/>
      <c r="F1321" s="744"/>
      <c r="G1321" s="744"/>
      <c r="H1321" s="744"/>
      <c r="I1321" s="744"/>
      <c r="J1321" s="754"/>
      <c r="K1321" s="744"/>
      <c r="L1321" s="744"/>
      <c r="M1321" s="631"/>
      <c r="N1321" s="631"/>
      <c r="O1321" s="744"/>
      <c r="P1321" s="744"/>
      <c r="Q1321" s="802"/>
      <c r="R1321" s="70"/>
      <c r="S1321" s="818" t="s">
        <v>1759</v>
      </c>
      <c r="T1321" s="330"/>
      <c r="U1321" s="155"/>
      <c r="V1321" s="155"/>
      <c r="W1321" s="73">
        <v>1</v>
      </c>
      <c r="X1321" s="28" t="s">
        <v>74</v>
      </c>
      <c r="Y1321" s="29">
        <v>13.07</v>
      </c>
      <c r="Z1321" s="29">
        <f t="shared" si="113"/>
        <v>13.07</v>
      </c>
      <c r="AA1321" s="29">
        <f t="shared" si="114"/>
        <v>14.638400000000003</v>
      </c>
      <c r="AB1321" s="65"/>
      <c r="AC1321" s="63"/>
      <c r="AD1321" s="66" t="s">
        <v>75</v>
      </c>
      <c r="AE1321" s="66"/>
      <c r="AF1321" s="634"/>
      <c r="AG1321" s="2"/>
    </row>
    <row r="1322" spans="1:33" ht="18" customHeight="1">
      <c r="A1322" s="662"/>
      <c r="B1322" s="665"/>
      <c r="C1322" s="743"/>
      <c r="D1322" s="744"/>
      <c r="E1322" s="744"/>
      <c r="F1322" s="744"/>
      <c r="G1322" s="744"/>
      <c r="H1322" s="744"/>
      <c r="I1322" s="744"/>
      <c r="J1322" s="754"/>
      <c r="K1322" s="744"/>
      <c r="L1322" s="744"/>
      <c r="M1322" s="631"/>
      <c r="N1322" s="631"/>
      <c r="O1322" s="744"/>
      <c r="P1322" s="744"/>
      <c r="Q1322" s="802"/>
      <c r="R1322" s="70"/>
      <c r="S1322" s="818" t="s">
        <v>1760</v>
      </c>
      <c r="T1322" s="330"/>
      <c r="U1322" s="155"/>
      <c r="V1322" s="155"/>
      <c r="W1322" s="73">
        <v>1</v>
      </c>
      <c r="X1322" s="28" t="s">
        <v>74</v>
      </c>
      <c r="Y1322" s="29">
        <v>13.07</v>
      </c>
      <c r="Z1322" s="29">
        <f t="shared" si="113"/>
        <v>13.07</v>
      </c>
      <c r="AA1322" s="29">
        <f t="shared" si="114"/>
        <v>14.638400000000003</v>
      </c>
      <c r="AB1322" s="65"/>
      <c r="AC1322" s="63"/>
      <c r="AD1322" s="66" t="s">
        <v>75</v>
      </c>
      <c r="AE1322" s="66"/>
      <c r="AF1322" s="634"/>
      <c r="AG1322" s="2"/>
    </row>
    <row r="1323" spans="1:33" ht="18" customHeight="1">
      <c r="A1323" s="662"/>
      <c r="B1323" s="665"/>
      <c r="C1323" s="743"/>
      <c r="D1323" s="744"/>
      <c r="E1323" s="744"/>
      <c r="F1323" s="744"/>
      <c r="G1323" s="744"/>
      <c r="H1323" s="744"/>
      <c r="I1323" s="744"/>
      <c r="J1323" s="754"/>
      <c r="K1323" s="744"/>
      <c r="L1323" s="744"/>
      <c r="M1323" s="631"/>
      <c r="N1323" s="631"/>
      <c r="O1323" s="744"/>
      <c r="P1323" s="744"/>
      <c r="Q1323" s="802"/>
      <c r="R1323" s="70"/>
      <c r="S1323" s="818" t="s">
        <v>1761</v>
      </c>
      <c r="T1323" s="330"/>
      <c r="U1323" s="155"/>
      <c r="V1323" s="155"/>
      <c r="W1323" s="73">
        <v>2</v>
      </c>
      <c r="X1323" s="28" t="s">
        <v>74</v>
      </c>
      <c r="Y1323" s="29">
        <v>37.92</v>
      </c>
      <c r="Z1323" s="29">
        <f t="shared" si="113"/>
        <v>75.84</v>
      </c>
      <c r="AA1323" s="29">
        <f t="shared" si="114"/>
        <v>84.94080000000001</v>
      </c>
      <c r="AB1323" s="65"/>
      <c r="AC1323" s="63"/>
      <c r="AD1323" s="66" t="s">
        <v>75</v>
      </c>
      <c r="AE1323" s="66"/>
      <c r="AF1323" s="634"/>
      <c r="AG1323" s="2"/>
    </row>
    <row r="1324" spans="1:33" ht="17.25" customHeight="1">
      <c r="A1324" s="662"/>
      <c r="B1324" s="665"/>
      <c r="C1324" s="743"/>
      <c r="D1324" s="744"/>
      <c r="E1324" s="744"/>
      <c r="F1324" s="744"/>
      <c r="G1324" s="744"/>
      <c r="H1324" s="744"/>
      <c r="I1324" s="744"/>
      <c r="J1324" s="754"/>
      <c r="K1324" s="744"/>
      <c r="L1324" s="744"/>
      <c r="M1324" s="631"/>
      <c r="N1324" s="631"/>
      <c r="O1324" s="744"/>
      <c r="P1324" s="744"/>
      <c r="Q1324" s="802"/>
      <c r="R1324" s="70" t="s">
        <v>196</v>
      </c>
      <c r="S1324" s="825" t="s">
        <v>197</v>
      </c>
      <c r="T1324" s="211" t="s">
        <v>70</v>
      </c>
      <c r="U1324" s="172" t="s">
        <v>71</v>
      </c>
      <c r="V1324" s="164" t="s">
        <v>1660</v>
      </c>
      <c r="W1324" s="73"/>
      <c r="X1324" s="28"/>
      <c r="Y1324" s="29"/>
      <c r="Z1324" s="29"/>
      <c r="AA1324" s="29"/>
      <c r="AB1324" s="65">
        <f>+AA1325</f>
        <v>479.36000000000007</v>
      </c>
      <c r="AC1324" s="63"/>
      <c r="AD1324" s="66"/>
      <c r="AE1324" s="66"/>
      <c r="AF1324" s="634"/>
      <c r="AG1324" s="2"/>
    </row>
    <row r="1325" spans="1:33" ht="17.25" customHeight="1">
      <c r="A1325" s="663"/>
      <c r="B1325" s="666"/>
      <c r="C1325" s="745"/>
      <c r="D1325" s="746"/>
      <c r="E1325" s="746"/>
      <c r="F1325" s="746"/>
      <c r="G1325" s="746"/>
      <c r="H1325" s="746"/>
      <c r="I1325" s="746"/>
      <c r="J1325" s="756"/>
      <c r="K1325" s="746"/>
      <c r="L1325" s="746"/>
      <c r="M1325" s="632"/>
      <c r="N1325" s="632"/>
      <c r="O1325" s="746"/>
      <c r="P1325" s="746"/>
      <c r="Q1325" s="803"/>
      <c r="R1325" s="38"/>
      <c r="S1325" s="820" t="s">
        <v>1762</v>
      </c>
      <c r="T1325" s="39"/>
      <c r="U1325" s="198"/>
      <c r="V1325" s="198"/>
      <c r="W1325" s="333">
        <v>1</v>
      </c>
      <c r="X1325" s="41" t="s">
        <v>74</v>
      </c>
      <c r="Y1325" s="42">
        <v>428</v>
      </c>
      <c r="Z1325" s="42">
        <f>+W1325*Y1325</f>
        <v>428</v>
      </c>
      <c r="AA1325" s="42">
        <f>+Z1325*1.12</f>
        <v>479.36000000000007</v>
      </c>
      <c r="AB1325" s="43"/>
      <c r="AC1325" s="41"/>
      <c r="AD1325" s="44"/>
      <c r="AE1325" s="44" t="s">
        <v>75</v>
      </c>
      <c r="AF1325" s="635"/>
      <c r="AG1325" s="2"/>
    </row>
    <row r="1326" spans="1:33" ht="33.75" customHeight="1">
      <c r="A1326" s="661" t="s">
        <v>1617</v>
      </c>
      <c r="B1326" s="664" t="s">
        <v>1741</v>
      </c>
      <c r="C1326" s="773" t="s">
        <v>46</v>
      </c>
      <c r="D1326" s="750" t="s">
        <v>47</v>
      </c>
      <c r="E1326" s="750" t="s">
        <v>48</v>
      </c>
      <c r="F1326" s="750" t="s">
        <v>371</v>
      </c>
      <c r="G1326" s="768" t="s">
        <v>50</v>
      </c>
      <c r="H1326" s="750" t="s">
        <v>51</v>
      </c>
      <c r="I1326" s="750" t="s">
        <v>61</v>
      </c>
      <c r="J1326" s="759" t="s">
        <v>1763</v>
      </c>
      <c r="K1326" s="748" t="s">
        <v>1764</v>
      </c>
      <c r="L1326" s="750" t="s">
        <v>1765</v>
      </c>
      <c r="M1326" s="698">
        <v>5</v>
      </c>
      <c r="N1326" s="698">
        <v>5</v>
      </c>
      <c r="O1326" s="750" t="s">
        <v>1766</v>
      </c>
      <c r="P1326" s="750" t="s">
        <v>1767</v>
      </c>
      <c r="Q1326" s="805" t="s">
        <v>1768</v>
      </c>
      <c r="R1326" s="37" t="s">
        <v>116</v>
      </c>
      <c r="S1326" s="821" t="s">
        <v>1748</v>
      </c>
      <c r="T1326" s="100" t="s">
        <v>70</v>
      </c>
      <c r="U1326" s="67" t="s">
        <v>71</v>
      </c>
      <c r="V1326" s="68" t="s">
        <v>72</v>
      </c>
      <c r="W1326" s="34"/>
      <c r="X1326" s="35"/>
      <c r="Y1326" s="36"/>
      <c r="Z1326" s="36"/>
      <c r="AA1326" s="36"/>
      <c r="AB1326" s="50">
        <f>+AA1327</f>
        <v>14.75</v>
      </c>
      <c r="AC1326" s="35"/>
      <c r="AD1326" s="35"/>
      <c r="AE1326" s="35"/>
      <c r="AF1326" s="636"/>
      <c r="AG1326" s="2"/>
    </row>
    <row r="1327" spans="1:33" ht="33.75" customHeight="1">
      <c r="A1327" s="662"/>
      <c r="B1327" s="665"/>
      <c r="C1327" s="743"/>
      <c r="D1327" s="744"/>
      <c r="E1327" s="744"/>
      <c r="F1327" s="744"/>
      <c r="G1327" s="744"/>
      <c r="H1327" s="744"/>
      <c r="I1327" s="744"/>
      <c r="J1327" s="762"/>
      <c r="K1327" s="744"/>
      <c r="L1327" s="744"/>
      <c r="M1327" s="631"/>
      <c r="N1327" s="631"/>
      <c r="O1327" s="744"/>
      <c r="P1327" s="744"/>
      <c r="Q1327" s="802"/>
      <c r="R1327" s="25"/>
      <c r="S1327" s="818" t="s">
        <v>1769</v>
      </c>
      <c r="T1327" s="26"/>
      <c r="U1327" s="61"/>
      <c r="V1327" s="61"/>
      <c r="W1327" s="27">
        <v>5</v>
      </c>
      <c r="X1327" s="28" t="s">
        <v>74</v>
      </c>
      <c r="Y1327" s="29">
        <v>2.95</v>
      </c>
      <c r="Z1327" s="29">
        <f>+W1327*Y1327</f>
        <v>14.75</v>
      </c>
      <c r="AA1327" s="29">
        <f>+Z1327</f>
        <v>14.75</v>
      </c>
      <c r="AB1327" s="30"/>
      <c r="AC1327" s="28"/>
      <c r="AD1327" s="28" t="s">
        <v>75</v>
      </c>
      <c r="AE1327" s="28"/>
      <c r="AF1327" s="634"/>
      <c r="AG1327" s="2"/>
    </row>
    <row r="1328" spans="1:33" ht="33.75" customHeight="1">
      <c r="A1328" s="662"/>
      <c r="B1328" s="665"/>
      <c r="C1328" s="743"/>
      <c r="D1328" s="744"/>
      <c r="E1328" s="744"/>
      <c r="F1328" s="744"/>
      <c r="G1328" s="744"/>
      <c r="H1328" s="744"/>
      <c r="I1328" s="744"/>
      <c r="J1328" s="762"/>
      <c r="K1328" s="744"/>
      <c r="L1328" s="744"/>
      <c r="M1328" s="631"/>
      <c r="N1328" s="631"/>
      <c r="O1328" s="744"/>
      <c r="P1328" s="744"/>
      <c r="Q1328" s="802"/>
      <c r="R1328" s="70" t="s">
        <v>68</v>
      </c>
      <c r="S1328" s="825" t="s">
        <v>69</v>
      </c>
      <c r="T1328" s="211" t="s">
        <v>70</v>
      </c>
      <c r="U1328" s="172" t="s">
        <v>71</v>
      </c>
      <c r="V1328" s="164" t="s">
        <v>72</v>
      </c>
      <c r="W1328" s="73"/>
      <c r="X1328" s="28"/>
      <c r="Y1328" s="29"/>
      <c r="Z1328" s="29"/>
      <c r="AA1328" s="29"/>
      <c r="AB1328" s="30">
        <f>+AA1329</f>
        <v>14.638400000000003</v>
      </c>
      <c r="AC1328" s="28"/>
      <c r="AD1328" s="28"/>
      <c r="AE1328" s="31"/>
      <c r="AF1328" s="634"/>
      <c r="AG1328" s="2"/>
    </row>
    <row r="1329" spans="1:33" ht="33.75" customHeight="1">
      <c r="A1329" s="662"/>
      <c r="B1329" s="665"/>
      <c r="C1329" s="745"/>
      <c r="D1329" s="746"/>
      <c r="E1329" s="746"/>
      <c r="F1329" s="746"/>
      <c r="G1329" s="746"/>
      <c r="H1329" s="746"/>
      <c r="I1329" s="746"/>
      <c r="J1329" s="764"/>
      <c r="K1329" s="746"/>
      <c r="L1329" s="746"/>
      <c r="M1329" s="632"/>
      <c r="N1329" s="632"/>
      <c r="O1329" s="746"/>
      <c r="P1329" s="746"/>
      <c r="Q1329" s="803"/>
      <c r="R1329" s="38"/>
      <c r="S1329" s="820" t="s">
        <v>1770</v>
      </c>
      <c r="T1329" s="39"/>
      <c r="U1329" s="198"/>
      <c r="V1329" s="198"/>
      <c r="W1329" s="40">
        <v>1</v>
      </c>
      <c r="X1329" s="41" t="s">
        <v>74</v>
      </c>
      <c r="Y1329" s="42">
        <v>13.07</v>
      </c>
      <c r="Z1329" s="42">
        <f>+W1329*Y1329</f>
        <v>13.07</v>
      </c>
      <c r="AA1329" s="42">
        <f>+Z1329*1.12</f>
        <v>14.638400000000003</v>
      </c>
      <c r="AB1329" s="43"/>
      <c r="AC1329" s="41"/>
      <c r="AD1329" s="41" t="s">
        <v>75</v>
      </c>
      <c r="AE1329" s="44"/>
      <c r="AF1329" s="635"/>
      <c r="AG1329" s="2"/>
    </row>
    <row r="1330" spans="1:33" ht="21" customHeight="1">
      <c r="A1330" s="662"/>
      <c r="B1330" s="665"/>
      <c r="C1330" s="747" t="s">
        <v>46</v>
      </c>
      <c r="D1330" s="748" t="s">
        <v>47</v>
      </c>
      <c r="E1330" s="748" t="s">
        <v>48</v>
      </c>
      <c r="F1330" s="748" t="s">
        <v>371</v>
      </c>
      <c r="G1330" s="749" t="s">
        <v>50</v>
      </c>
      <c r="H1330" s="748" t="s">
        <v>51</v>
      </c>
      <c r="I1330" s="748" t="s">
        <v>61</v>
      </c>
      <c r="J1330" s="769" t="s">
        <v>1771</v>
      </c>
      <c r="K1330" s="750" t="s">
        <v>1772</v>
      </c>
      <c r="L1330" s="748" t="s">
        <v>1773</v>
      </c>
      <c r="M1330" s="638">
        <v>17</v>
      </c>
      <c r="N1330" s="638">
        <v>19</v>
      </c>
      <c r="O1330" s="748" t="s">
        <v>1774</v>
      </c>
      <c r="P1330" s="748" t="s">
        <v>1775</v>
      </c>
      <c r="Q1330" s="804" t="s">
        <v>1776</v>
      </c>
      <c r="R1330" s="59" t="s">
        <v>116</v>
      </c>
      <c r="S1330" s="823" t="s">
        <v>1748</v>
      </c>
      <c r="T1330" s="97" t="s">
        <v>70</v>
      </c>
      <c r="U1330" s="67" t="s">
        <v>71</v>
      </c>
      <c r="V1330" s="68" t="s">
        <v>72</v>
      </c>
      <c r="W1330" s="34"/>
      <c r="X1330" s="35"/>
      <c r="Y1330" s="36"/>
      <c r="Z1330" s="36"/>
      <c r="AA1330" s="36"/>
      <c r="AB1330" s="50">
        <f>+SUM(AA1331:AA1332)</f>
        <v>10.525520000000002</v>
      </c>
      <c r="AC1330" s="35"/>
      <c r="AD1330" s="60"/>
      <c r="AE1330" s="60"/>
      <c r="AF1330" s="637"/>
      <c r="AG1330" s="2"/>
    </row>
    <row r="1331" spans="1:33" ht="21" customHeight="1">
      <c r="A1331" s="662"/>
      <c r="B1331" s="665"/>
      <c r="C1331" s="743"/>
      <c r="D1331" s="744"/>
      <c r="E1331" s="744"/>
      <c r="F1331" s="744"/>
      <c r="G1331" s="744"/>
      <c r="H1331" s="744"/>
      <c r="I1331" s="744"/>
      <c r="J1331" s="761"/>
      <c r="K1331" s="744"/>
      <c r="L1331" s="744"/>
      <c r="M1331" s="631"/>
      <c r="N1331" s="631"/>
      <c r="O1331" s="744"/>
      <c r="P1331" s="744"/>
      <c r="Q1331" s="802"/>
      <c r="R1331" s="32"/>
      <c r="S1331" s="818" t="s">
        <v>1777</v>
      </c>
      <c r="T1331" s="26"/>
      <c r="U1331" s="26"/>
      <c r="V1331" s="26"/>
      <c r="W1331" s="27">
        <v>3</v>
      </c>
      <c r="X1331" s="28" t="s">
        <v>74</v>
      </c>
      <c r="Y1331" s="29">
        <v>2.95</v>
      </c>
      <c r="Z1331" s="29">
        <f t="shared" ref="Z1331:Z1332" si="115">+W1331*Y1331</f>
        <v>8.8500000000000014</v>
      </c>
      <c r="AA1331" s="29">
        <f>+Z1331</f>
        <v>8.8500000000000014</v>
      </c>
      <c r="AB1331" s="30"/>
      <c r="AC1331" s="28"/>
      <c r="AD1331" s="31" t="s">
        <v>75</v>
      </c>
      <c r="AE1331" s="31"/>
      <c r="AF1331" s="634"/>
      <c r="AG1331" s="2"/>
    </row>
    <row r="1332" spans="1:33" ht="21" customHeight="1">
      <c r="A1332" s="662"/>
      <c r="B1332" s="665"/>
      <c r="C1332" s="743"/>
      <c r="D1332" s="744"/>
      <c r="E1332" s="744"/>
      <c r="F1332" s="744"/>
      <c r="G1332" s="744"/>
      <c r="H1332" s="744"/>
      <c r="I1332" s="744"/>
      <c r="J1332" s="761"/>
      <c r="K1332" s="744"/>
      <c r="L1332" s="744"/>
      <c r="M1332" s="631"/>
      <c r="N1332" s="631"/>
      <c r="O1332" s="744"/>
      <c r="P1332" s="744"/>
      <c r="Q1332" s="802"/>
      <c r="R1332" s="25"/>
      <c r="S1332" s="818" t="s">
        <v>1778</v>
      </c>
      <c r="T1332" s="26"/>
      <c r="U1332" s="61"/>
      <c r="V1332" s="61"/>
      <c r="W1332" s="27">
        <v>1</v>
      </c>
      <c r="X1332" s="28" t="s">
        <v>74</v>
      </c>
      <c r="Y1332" s="29">
        <v>1.496</v>
      </c>
      <c r="Z1332" s="29">
        <f t="shared" si="115"/>
        <v>1.496</v>
      </c>
      <c r="AA1332" s="29">
        <f>+Z1332*1.12</f>
        <v>1.6755200000000001</v>
      </c>
      <c r="AB1332" s="30"/>
      <c r="AC1332" s="28"/>
      <c r="AD1332" s="31" t="s">
        <v>75</v>
      </c>
      <c r="AE1332" s="31"/>
      <c r="AF1332" s="634"/>
      <c r="AG1332" s="2"/>
    </row>
    <row r="1333" spans="1:33" ht="21" customHeight="1">
      <c r="A1333" s="662"/>
      <c r="B1333" s="665"/>
      <c r="C1333" s="743"/>
      <c r="D1333" s="744"/>
      <c r="E1333" s="744"/>
      <c r="F1333" s="744"/>
      <c r="G1333" s="744"/>
      <c r="H1333" s="744"/>
      <c r="I1333" s="744"/>
      <c r="J1333" s="761"/>
      <c r="K1333" s="744"/>
      <c r="L1333" s="744"/>
      <c r="M1333" s="631"/>
      <c r="N1333" s="631"/>
      <c r="O1333" s="744"/>
      <c r="P1333" s="744"/>
      <c r="Q1333" s="802"/>
      <c r="R1333" s="70" t="s">
        <v>140</v>
      </c>
      <c r="S1333" s="825" t="s">
        <v>141</v>
      </c>
      <c r="T1333" s="211" t="s">
        <v>70</v>
      </c>
      <c r="U1333" s="172" t="s">
        <v>71</v>
      </c>
      <c r="V1333" s="164" t="s">
        <v>72</v>
      </c>
      <c r="W1333" s="73"/>
      <c r="X1333" s="28"/>
      <c r="Y1333" s="29"/>
      <c r="Z1333" s="29"/>
      <c r="AA1333" s="29"/>
      <c r="AB1333" s="30">
        <f>+SUM(AA1334:AA1335)</f>
        <v>4.4576000000000011</v>
      </c>
      <c r="AC1333" s="28"/>
      <c r="AD1333" s="31"/>
      <c r="AE1333" s="31"/>
      <c r="AF1333" s="634"/>
      <c r="AG1333" s="2"/>
    </row>
    <row r="1334" spans="1:33" ht="21" customHeight="1">
      <c r="A1334" s="662"/>
      <c r="B1334" s="665"/>
      <c r="C1334" s="743"/>
      <c r="D1334" s="744"/>
      <c r="E1334" s="744"/>
      <c r="F1334" s="744"/>
      <c r="G1334" s="744"/>
      <c r="H1334" s="744"/>
      <c r="I1334" s="744"/>
      <c r="J1334" s="761"/>
      <c r="K1334" s="744"/>
      <c r="L1334" s="744"/>
      <c r="M1334" s="631"/>
      <c r="N1334" s="631"/>
      <c r="O1334" s="744"/>
      <c r="P1334" s="744"/>
      <c r="Q1334" s="802"/>
      <c r="R1334" s="69"/>
      <c r="S1334" s="824" t="s">
        <v>1779</v>
      </c>
      <c r="T1334" s="61"/>
      <c r="U1334" s="45"/>
      <c r="V1334" s="45"/>
      <c r="W1334" s="62">
        <v>1</v>
      </c>
      <c r="X1334" s="63" t="s">
        <v>1780</v>
      </c>
      <c r="Y1334" s="64">
        <v>1.78</v>
      </c>
      <c r="Z1334" s="29">
        <f t="shared" ref="Z1334:Z1335" si="116">+W1334*Y1334</f>
        <v>1.78</v>
      </c>
      <c r="AA1334" s="29">
        <f t="shared" ref="AA1334:AA1335" si="117">+Z1334*1.12</f>
        <v>1.9936000000000003</v>
      </c>
      <c r="AB1334" s="65"/>
      <c r="AC1334" s="63"/>
      <c r="AD1334" s="66" t="s">
        <v>75</v>
      </c>
      <c r="AE1334" s="66"/>
      <c r="AF1334" s="634"/>
      <c r="AG1334" s="2"/>
    </row>
    <row r="1335" spans="1:33" ht="21" customHeight="1">
      <c r="A1335" s="662"/>
      <c r="B1335" s="665"/>
      <c r="C1335" s="745"/>
      <c r="D1335" s="746"/>
      <c r="E1335" s="746"/>
      <c r="F1335" s="746"/>
      <c r="G1335" s="746"/>
      <c r="H1335" s="746"/>
      <c r="I1335" s="746"/>
      <c r="J1335" s="763"/>
      <c r="K1335" s="746"/>
      <c r="L1335" s="746"/>
      <c r="M1335" s="632"/>
      <c r="N1335" s="632"/>
      <c r="O1335" s="746"/>
      <c r="P1335" s="746"/>
      <c r="Q1335" s="803"/>
      <c r="R1335" s="38"/>
      <c r="S1335" s="824" t="s">
        <v>1781</v>
      </c>
      <c r="T1335" s="61"/>
      <c r="U1335" s="61"/>
      <c r="V1335" s="61"/>
      <c r="W1335" s="62">
        <v>1</v>
      </c>
      <c r="X1335" s="63" t="s">
        <v>1754</v>
      </c>
      <c r="Y1335" s="64">
        <v>2.2000000000000002</v>
      </c>
      <c r="Z1335" s="42">
        <f t="shared" si="116"/>
        <v>2.2000000000000002</v>
      </c>
      <c r="AA1335" s="42">
        <f t="shared" si="117"/>
        <v>2.4640000000000004</v>
      </c>
      <c r="AB1335" s="65"/>
      <c r="AC1335" s="63"/>
      <c r="AD1335" s="66" t="s">
        <v>75</v>
      </c>
      <c r="AE1335" s="66"/>
      <c r="AF1335" s="635"/>
      <c r="AG1335" s="2"/>
    </row>
    <row r="1336" spans="1:33" ht="18" customHeight="1">
      <c r="A1336" s="662"/>
      <c r="B1336" s="665"/>
      <c r="C1336" s="747" t="s">
        <v>46</v>
      </c>
      <c r="D1336" s="748" t="s">
        <v>47</v>
      </c>
      <c r="E1336" s="748" t="s">
        <v>48</v>
      </c>
      <c r="F1336" s="748" t="s">
        <v>371</v>
      </c>
      <c r="G1336" s="749" t="s">
        <v>50</v>
      </c>
      <c r="H1336" s="748" t="s">
        <v>51</v>
      </c>
      <c r="I1336" s="748" t="s">
        <v>61</v>
      </c>
      <c r="J1336" s="766" t="s">
        <v>1782</v>
      </c>
      <c r="K1336" s="748" t="s">
        <v>1783</v>
      </c>
      <c r="L1336" s="748" t="s">
        <v>1784</v>
      </c>
      <c r="M1336" s="638">
        <v>20</v>
      </c>
      <c r="N1336" s="638">
        <v>40</v>
      </c>
      <c r="O1336" s="748" t="s">
        <v>1785</v>
      </c>
      <c r="P1336" s="748" t="s">
        <v>1786</v>
      </c>
      <c r="Q1336" s="804" t="s">
        <v>1787</v>
      </c>
      <c r="R1336" s="37" t="s">
        <v>116</v>
      </c>
      <c r="S1336" s="822" t="s">
        <v>1748</v>
      </c>
      <c r="T1336" s="47" t="s">
        <v>70</v>
      </c>
      <c r="U1336" s="67" t="s">
        <v>71</v>
      </c>
      <c r="V1336" s="68" t="s">
        <v>72</v>
      </c>
      <c r="W1336" s="54"/>
      <c r="X1336" s="55"/>
      <c r="Y1336" s="56"/>
      <c r="Z1336" s="36"/>
      <c r="AA1336" s="36"/>
      <c r="AB1336" s="57">
        <f>+AA1337</f>
        <v>26.55</v>
      </c>
      <c r="AC1336" s="55"/>
      <c r="AD1336" s="58"/>
      <c r="AE1336" s="58"/>
      <c r="AF1336" s="637"/>
      <c r="AG1336" s="2"/>
    </row>
    <row r="1337" spans="1:33" ht="18" customHeight="1">
      <c r="A1337" s="662"/>
      <c r="B1337" s="665"/>
      <c r="C1337" s="743"/>
      <c r="D1337" s="744"/>
      <c r="E1337" s="744"/>
      <c r="F1337" s="744"/>
      <c r="G1337" s="744"/>
      <c r="H1337" s="744"/>
      <c r="I1337" s="744"/>
      <c r="J1337" s="761"/>
      <c r="K1337" s="744"/>
      <c r="L1337" s="744"/>
      <c r="M1337" s="631"/>
      <c r="N1337" s="631"/>
      <c r="O1337" s="744"/>
      <c r="P1337" s="744"/>
      <c r="Q1337" s="802"/>
      <c r="R1337" s="25"/>
      <c r="S1337" s="818" t="s">
        <v>1788</v>
      </c>
      <c r="T1337" s="26"/>
      <c r="U1337" s="61"/>
      <c r="V1337" s="61"/>
      <c r="W1337" s="27">
        <v>9</v>
      </c>
      <c r="X1337" s="28" t="s">
        <v>74</v>
      </c>
      <c r="Y1337" s="29">
        <v>2.95</v>
      </c>
      <c r="Z1337" s="29">
        <f>+W1337*Y1337</f>
        <v>26.55</v>
      </c>
      <c r="AA1337" s="29">
        <f>+Z1337</f>
        <v>26.55</v>
      </c>
      <c r="AB1337" s="30"/>
      <c r="AC1337" s="28"/>
      <c r="AD1337" s="31" t="s">
        <v>75</v>
      </c>
      <c r="AE1337" s="31"/>
      <c r="AF1337" s="634"/>
      <c r="AG1337" s="2"/>
    </row>
    <row r="1338" spans="1:33" ht="18" customHeight="1">
      <c r="A1338" s="662"/>
      <c r="B1338" s="665"/>
      <c r="C1338" s="743"/>
      <c r="D1338" s="744"/>
      <c r="E1338" s="744"/>
      <c r="F1338" s="744"/>
      <c r="G1338" s="744"/>
      <c r="H1338" s="744"/>
      <c r="I1338" s="744"/>
      <c r="J1338" s="761"/>
      <c r="K1338" s="744"/>
      <c r="L1338" s="744"/>
      <c r="M1338" s="631"/>
      <c r="N1338" s="631"/>
      <c r="O1338" s="744"/>
      <c r="P1338" s="744"/>
      <c r="Q1338" s="802"/>
      <c r="R1338" s="70" t="s">
        <v>140</v>
      </c>
      <c r="S1338" s="825" t="s">
        <v>141</v>
      </c>
      <c r="T1338" s="211" t="s">
        <v>70</v>
      </c>
      <c r="U1338" s="172" t="s">
        <v>71</v>
      </c>
      <c r="V1338" s="164" t="s">
        <v>72</v>
      </c>
      <c r="W1338" s="73"/>
      <c r="X1338" s="28"/>
      <c r="Y1338" s="29"/>
      <c r="Z1338" s="29"/>
      <c r="AA1338" s="29"/>
      <c r="AB1338" s="30">
        <f>+SUM(AA1339:AA1340)</f>
        <v>4.4576000000000011</v>
      </c>
      <c r="AC1338" s="28"/>
      <c r="AD1338" s="31"/>
      <c r="AE1338" s="31"/>
      <c r="AF1338" s="634"/>
      <c r="AG1338" s="2"/>
    </row>
    <row r="1339" spans="1:33" ht="18" customHeight="1">
      <c r="A1339" s="662"/>
      <c r="B1339" s="665"/>
      <c r="C1339" s="743"/>
      <c r="D1339" s="744"/>
      <c r="E1339" s="744"/>
      <c r="F1339" s="744"/>
      <c r="G1339" s="744"/>
      <c r="H1339" s="744"/>
      <c r="I1339" s="744"/>
      <c r="J1339" s="761"/>
      <c r="K1339" s="744"/>
      <c r="L1339" s="744"/>
      <c r="M1339" s="631"/>
      <c r="N1339" s="631"/>
      <c r="O1339" s="744"/>
      <c r="P1339" s="744"/>
      <c r="Q1339" s="802"/>
      <c r="R1339" s="25"/>
      <c r="S1339" s="818" t="s">
        <v>1789</v>
      </c>
      <c r="T1339" s="330"/>
      <c r="U1339" s="155"/>
      <c r="V1339" s="155"/>
      <c r="W1339" s="73">
        <v>1</v>
      </c>
      <c r="X1339" s="28" t="s">
        <v>1790</v>
      </c>
      <c r="Y1339" s="29">
        <v>1.78</v>
      </c>
      <c r="Z1339" s="29">
        <f t="shared" ref="Z1339:Z1340" si="118">+W1339*Y1339</f>
        <v>1.78</v>
      </c>
      <c r="AA1339" s="29">
        <f t="shared" ref="AA1339:AA1340" si="119">+Z1339*1.12</f>
        <v>1.9936000000000003</v>
      </c>
      <c r="AB1339" s="30"/>
      <c r="AC1339" s="28"/>
      <c r="AD1339" s="31" t="s">
        <v>75</v>
      </c>
      <c r="AE1339" s="31"/>
      <c r="AF1339" s="634"/>
      <c r="AG1339" s="2"/>
    </row>
    <row r="1340" spans="1:33" ht="18" customHeight="1">
      <c r="A1340" s="662"/>
      <c r="B1340" s="665"/>
      <c r="C1340" s="743"/>
      <c r="D1340" s="744"/>
      <c r="E1340" s="744"/>
      <c r="F1340" s="744"/>
      <c r="G1340" s="744"/>
      <c r="H1340" s="744"/>
      <c r="I1340" s="744"/>
      <c r="J1340" s="761"/>
      <c r="K1340" s="744"/>
      <c r="L1340" s="744"/>
      <c r="M1340" s="631"/>
      <c r="N1340" s="631"/>
      <c r="O1340" s="744"/>
      <c r="P1340" s="744"/>
      <c r="Q1340" s="802"/>
      <c r="R1340" s="69"/>
      <c r="S1340" s="824" t="s">
        <v>1791</v>
      </c>
      <c r="T1340" s="158"/>
      <c r="U1340" s="155"/>
      <c r="V1340" s="155"/>
      <c r="W1340" s="299">
        <v>1</v>
      </c>
      <c r="X1340" s="63" t="s">
        <v>1754</v>
      </c>
      <c r="Y1340" s="64">
        <v>2.2000000000000002</v>
      </c>
      <c r="Z1340" s="29">
        <f t="shared" si="118"/>
        <v>2.2000000000000002</v>
      </c>
      <c r="AA1340" s="29">
        <f t="shared" si="119"/>
        <v>2.4640000000000004</v>
      </c>
      <c r="AB1340" s="65"/>
      <c r="AC1340" s="63"/>
      <c r="AD1340" s="66" t="s">
        <v>75</v>
      </c>
      <c r="AE1340" s="66"/>
      <c r="AF1340" s="634"/>
      <c r="AG1340" s="2"/>
    </row>
    <row r="1341" spans="1:33" ht="33.75" customHeight="1">
      <c r="A1341" s="662"/>
      <c r="B1341" s="665"/>
      <c r="C1341" s="743"/>
      <c r="D1341" s="744"/>
      <c r="E1341" s="744"/>
      <c r="F1341" s="744"/>
      <c r="G1341" s="744"/>
      <c r="H1341" s="744"/>
      <c r="I1341" s="744"/>
      <c r="J1341" s="761"/>
      <c r="K1341" s="744"/>
      <c r="L1341" s="744"/>
      <c r="M1341" s="631"/>
      <c r="N1341" s="631"/>
      <c r="O1341" s="744"/>
      <c r="P1341" s="744"/>
      <c r="Q1341" s="802"/>
      <c r="R1341" s="74" t="s">
        <v>68</v>
      </c>
      <c r="S1341" s="826" t="s">
        <v>69</v>
      </c>
      <c r="T1341" s="194" t="s">
        <v>70</v>
      </c>
      <c r="U1341" s="172" t="s">
        <v>71</v>
      </c>
      <c r="V1341" s="164" t="s">
        <v>72</v>
      </c>
      <c r="W1341" s="299"/>
      <c r="X1341" s="63"/>
      <c r="Y1341" s="64"/>
      <c r="Z1341" s="29"/>
      <c r="AA1341" s="29"/>
      <c r="AB1341" s="65">
        <f>+AA1342</f>
        <v>14.638400000000003</v>
      </c>
      <c r="AC1341" s="63"/>
      <c r="AD1341" s="66"/>
      <c r="AE1341" s="66"/>
      <c r="AF1341" s="634"/>
      <c r="AG1341" s="2"/>
    </row>
    <row r="1342" spans="1:33" ht="18" customHeight="1">
      <c r="A1342" s="662"/>
      <c r="B1342" s="665"/>
      <c r="C1342" s="745"/>
      <c r="D1342" s="746"/>
      <c r="E1342" s="746"/>
      <c r="F1342" s="746"/>
      <c r="G1342" s="746"/>
      <c r="H1342" s="746"/>
      <c r="I1342" s="746"/>
      <c r="J1342" s="763"/>
      <c r="K1342" s="746"/>
      <c r="L1342" s="746"/>
      <c r="M1342" s="632"/>
      <c r="N1342" s="632"/>
      <c r="O1342" s="746"/>
      <c r="P1342" s="746"/>
      <c r="Q1342" s="803"/>
      <c r="R1342" s="38"/>
      <c r="S1342" s="820" t="s">
        <v>1792</v>
      </c>
      <c r="T1342" s="39"/>
      <c r="U1342" s="198"/>
      <c r="V1342" s="198"/>
      <c r="W1342" s="40">
        <v>1</v>
      </c>
      <c r="X1342" s="41" t="s">
        <v>74</v>
      </c>
      <c r="Y1342" s="42">
        <v>13.07</v>
      </c>
      <c r="Z1342" s="42">
        <f>+W1342*Y1342</f>
        <v>13.07</v>
      </c>
      <c r="AA1342" s="42">
        <f>+Z1342*1.12</f>
        <v>14.638400000000003</v>
      </c>
      <c r="AB1342" s="43"/>
      <c r="AC1342" s="41"/>
      <c r="AD1342" s="44" t="s">
        <v>75</v>
      </c>
      <c r="AE1342" s="44"/>
      <c r="AF1342" s="635"/>
      <c r="AG1342" s="2"/>
    </row>
    <row r="1343" spans="1:33" ht="43.5" customHeight="1">
      <c r="A1343" s="662"/>
      <c r="B1343" s="665"/>
      <c r="C1343" s="747" t="s">
        <v>46</v>
      </c>
      <c r="D1343" s="748" t="s">
        <v>47</v>
      </c>
      <c r="E1343" s="748" t="s">
        <v>48</v>
      </c>
      <c r="F1343" s="748" t="s">
        <v>371</v>
      </c>
      <c r="G1343" s="749" t="s">
        <v>50</v>
      </c>
      <c r="H1343" s="748" t="s">
        <v>51</v>
      </c>
      <c r="I1343" s="748" t="s">
        <v>61</v>
      </c>
      <c r="J1343" s="766" t="s">
        <v>1793</v>
      </c>
      <c r="K1343" s="748" t="s">
        <v>1794</v>
      </c>
      <c r="L1343" s="748" t="s">
        <v>1795</v>
      </c>
      <c r="M1343" s="638">
        <v>0</v>
      </c>
      <c r="N1343" s="638">
        <v>30</v>
      </c>
      <c r="O1343" s="748" t="s">
        <v>1796</v>
      </c>
      <c r="P1343" s="748" t="s">
        <v>1797</v>
      </c>
      <c r="Q1343" s="804" t="s">
        <v>1798</v>
      </c>
      <c r="R1343" s="37" t="s">
        <v>116</v>
      </c>
      <c r="S1343" s="822" t="s">
        <v>1748</v>
      </c>
      <c r="T1343" s="47" t="s">
        <v>70</v>
      </c>
      <c r="U1343" s="67" t="s">
        <v>71</v>
      </c>
      <c r="V1343" s="68" t="s">
        <v>72</v>
      </c>
      <c r="W1343" s="54"/>
      <c r="X1343" s="55"/>
      <c r="Y1343" s="56"/>
      <c r="Z1343" s="36"/>
      <c r="AA1343" s="36"/>
      <c r="AB1343" s="57">
        <f>+SUM(AA1344:AA1345)</f>
        <v>16.43</v>
      </c>
      <c r="AC1343" s="55"/>
      <c r="AD1343" s="58"/>
      <c r="AE1343" s="58"/>
      <c r="AF1343" s="637"/>
      <c r="AG1343" s="2"/>
    </row>
    <row r="1344" spans="1:33" ht="43.5" customHeight="1">
      <c r="A1344" s="662"/>
      <c r="B1344" s="665"/>
      <c r="C1344" s="743"/>
      <c r="D1344" s="744"/>
      <c r="E1344" s="744"/>
      <c r="F1344" s="744"/>
      <c r="G1344" s="744"/>
      <c r="H1344" s="744"/>
      <c r="I1344" s="744"/>
      <c r="J1344" s="761"/>
      <c r="K1344" s="744"/>
      <c r="L1344" s="744"/>
      <c r="M1344" s="631"/>
      <c r="N1344" s="631"/>
      <c r="O1344" s="744"/>
      <c r="P1344" s="744"/>
      <c r="Q1344" s="802"/>
      <c r="R1344" s="25"/>
      <c r="S1344" s="818" t="s">
        <v>1799</v>
      </c>
      <c r="T1344" s="26"/>
      <c r="U1344" s="26"/>
      <c r="V1344" s="26"/>
      <c r="W1344" s="27">
        <v>5</v>
      </c>
      <c r="X1344" s="28" t="s">
        <v>74</v>
      </c>
      <c r="Y1344" s="29">
        <v>2.95</v>
      </c>
      <c r="Z1344" s="29">
        <f t="shared" ref="Z1344:Z1345" si="120">+W1344*Y1344</f>
        <v>14.75</v>
      </c>
      <c r="AA1344" s="29">
        <f>+Z1344</f>
        <v>14.75</v>
      </c>
      <c r="AB1344" s="30"/>
      <c r="AC1344" s="28"/>
      <c r="AD1344" s="31" t="s">
        <v>75</v>
      </c>
      <c r="AE1344" s="31"/>
      <c r="AF1344" s="634"/>
      <c r="AG1344" s="2"/>
    </row>
    <row r="1345" spans="1:33" ht="43.5" customHeight="1">
      <c r="A1345" s="662"/>
      <c r="B1345" s="665"/>
      <c r="C1345" s="745"/>
      <c r="D1345" s="746"/>
      <c r="E1345" s="746"/>
      <c r="F1345" s="746"/>
      <c r="G1345" s="746"/>
      <c r="H1345" s="746"/>
      <c r="I1345" s="746"/>
      <c r="J1345" s="763"/>
      <c r="K1345" s="746"/>
      <c r="L1345" s="746"/>
      <c r="M1345" s="632"/>
      <c r="N1345" s="632"/>
      <c r="O1345" s="746"/>
      <c r="P1345" s="746"/>
      <c r="Q1345" s="803"/>
      <c r="R1345" s="38"/>
      <c r="S1345" s="820" t="s">
        <v>1800</v>
      </c>
      <c r="T1345" s="39"/>
      <c r="U1345" s="39"/>
      <c r="V1345" s="39"/>
      <c r="W1345" s="40">
        <v>1</v>
      </c>
      <c r="X1345" s="41" t="s">
        <v>74</v>
      </c>
      <c r="Y1345" s="42">
        <v>1.5</v>
      </c>
      <c r="Z1345" s="42">
        <f t="shared" si="120"/>
        <v>1.5</v>
      </c>
      <c r="AA1345" s="42">
        <f>+Z1345*1.12</f>
        <v>1.6800000000000002</v>
      </c>
      <c r="AB1345" s="43"/>
      <c r="AC1345" s="41"/>
      <c r="AD1345" s="44" t="s">
        <v>75</v>
      </c>
      <c r="AE1345" s="44"/>
      <c r="AF1345" s="635"/>
      <c r="AG1345" s="2"/>
    </row>
    <row r="1346" spans="1:33" ht="18" customHeight="1">
      <c r="A1346" s="662"/>
      <c r="B1346" s="665"/>
      <c r="C1346" s="773" t="s">
        <v>46</v>
      </c>
      <c r="D1346" s="750" t="s">
        <v>47</v>
      </c>
      <c r="E1346" s="750" t="s">
        <v>48</v>
      </c>
      <c r="F1346" s="750" t="s">
        <v>371</v>
      </c>
      <c r="G1346" s="768" t="s">
        <v>50</v>
      </c>
      <c r="H1346" s="750" t="s">
        <v>51</v>
      </c>
      <c r="I1346" s="750" t="s">
        <v>61</v>
      </c>
      <c r="J1346" s="766" t="s">
        <v>1801</v>
      </c>
      <c r="K1346" s="748" t="s">
        <v>1802</v>
      </c>
      <c r="L1346" s="750" t="s">
        <v>1803</v>
      </c>
      <c r="M1346" s="705">
        <v>0</v>
      </c>
      <c r="N1346" s="705">
        <v>15</v>
      </c>
      <c r="O1346" s="750" t="s">
        <v>1804</v>
      </c>
      <c r="P1346" s="750" t="s">
        <v>1805</v>
      </c>
      <c r="Q1346" s="805" t="s">
        <v>1747</v>
      </c>
      <c r="R1346" s="37" t="s">
        <v>116</v>
      </c>
      <c r="S1346" s="821" t="s">
        <v>1748</v>
      </c>
      <c r="T1346" s="100" t="s">
        <v>70</v>
      </c>
      <c r="U1346" s="67" t="s">
        <v>71</v>
      </c>
      <c r="V1346" s="68" t="s">
        <v>72</v>
      </c>
      <c r="W1346" s="34"/>
      <c r="X1346" s="35"/>
      <c r="Y1346" s="36"/>
      <c r="Z1346" s="36"/>
      <c r="AA1346" s="36"/>
      <c r="AB1346" s="50">
        <f>+SUM(AA1347:AA1348)</f>
        <v>60.675519999999999</v>
      </c>
      <c r="AC1346" s="35"/>
      <c r="AD1346" s="60"/>
      <c r="AE1346" s="60"/>
      <c r="AF1346" s="636"/>
      <c r="AG1346" s="2"/>
    </row>
    <row r="1347" spans="1:33" ht="18" customHeight="1">
      <c r="A1347" s="662"/>
      <c r="B1347" s="665"/>
      <c r="C1347" s="743"/>
      <c r="D1347" s="744"/>
      <c r="E1347" s="744"/>
      <c r="F1347" s="744"/>
      <c r="G1347" s="744"/>
      <c r="H1347" s="744"/>
      <c r="I1347" s="744"/>
      <c r="J1347" s="761"/>
      <c r="K1347" s="744"/>
      <c r="L1347" s="744"/>
      <c r="M1347" s="631"/>
      <c r="N1347" s="631"/>
      <c r="O1347" s="744"/>
      <c r="P1347" s="744"/>
      <c r="Q1347" s="802"/>
      <c r="R1347" s="25"/>
      <c r="S1347" s="818" t="s">
        <v>1806</v>
      </c>
      <c r="T1347" s="26"/>
      <c r="U1347" s="26"/>
      <c r="V1347" s="26"/>
      <c r="W1347" s="27">
        <v>20</v>
      </c>
      <c r="X1347" s="28" t="s">
        <v>74</v>
      </c>
      <c r="Y1347" s="29">
        <v>2.95</v>
      </c>
      <c r="Z1347" s="29">
        <f t="shared" ref="Z1347:Z1348" si="121">+W1347*Y1347</f>
        <v>59</v>
      </c>
      <c r="AA1347" s="29">
        <f>+Z1347</f>
        <v>59</v>
      </c>
      <c r="AB1347" s="30"/>
      <c r="AC1347" s="28"/>
      <c r="AD1347" s="31" t="s">
        <v>75</v>
      </c>
      <c r="AE1347" s="31"/>
      <c r="AF1347" s="634"/>
      <c r="AG1347" s="2"/>
    </row>
    <row r="1348" spans="1:33" ht="18" customHeight="1">
      <c r="A1348" s="662"/>
      <c r="B1348" s="665"/>
      <c r="C1348" s="743"/>
      <c r="D1348" s="744"/>
      <c r="E1348" s="744"/>
      <c r="F1348" s="744"/>
      <c r="G1348" s="744"/>
      <c r="H1348" s="744"/>
      <c r="I1348" s="744"/>
      <c r="J1348" s="761"/>
      <c r="K1348" s="744"/>
      <c r="L1348" s="744"/>
      <c r="M1348" s="631"/>
      <c r="N1348" s="631"/>
      <c r="O1348" s="744"/>
      <c r="P1348" s="744"/>
      <c r="Q1348" s="802"/>
      <c r="R1348" s="32"/>
      <c r="S1348" s="819" t="s">
        <v>1807</v>
      </c>
      <c r="T1348" s="33"/>
      <c r="U1348" s="45"/>
      <c r="V1348" s="45"/>
      <c r="W1348" s="34">
        <v>1</v>
      </c>
      <c r="X1348" s="35" t="s">
        <v>74</v>
      </c>
      <c r="Y1348" s="36">
        <v>1.496</v>
      </c>
      <c r="Z1348" s="29">
        <f t="shared" si="121"/>
        <v>1.496</v>
      </c>
      <c r="AA1348" s="29">
        <f>+Z1348*1.12</f>
        <v>1.6755200000000001</v>
      </c>
      <c r="AB1348" s="30"/>
      <c r="AC1348" s="28"/>
      <c r="AD1348" s="31" t="s">
        <v>75</v>
      </c>
      <c r="AE1348" s="31"/>
      <c r="AF1348" s="634"/>
      <c r="AG1348" s="2"/>
    </row>
    <row r="1349" spans="1:33" ht="18" customHeight="1">
      <c r="A1349" s="662"/>
      <c r="B1349" s="665"/>
      <c r="C1349" s="743"/>
      <c r="D1349" s="744"/>
      <c r="E1349" s="744"/>
      <c r="F1349" s="744"/>
      <c r="G1349" s="744"/>
      <c r="H1349" s="744"/>
      <c r="I1349" s="744"/>
      <c r="J1349" s="761"/>
      <c r="K1349" s="744"/>
      <c r="L1349" s="744"/>
      <c r="M1349" s="631"/>
      <c r="N1349" s="631"/>
      <c r="O1349" s="744"/>
      <c r="P1349" s="744"/>
      <c r="Q1349" s="802"/>
      <c r="R1349" s="37" t="s">
        <v>140</v>
      </c>
      <c r="S1349" s="821" t="s">
        <v>141</v>
      </c>
      <c r="T1349" s="125" t="s">
        <v>70</v>
      </c>
      <c r="U1349" s="172" t="s">
        <v>71</v>
      </c>
      <c r="V1349" s="164" t="s">
        <v>72</v>
      </c>
      <c r="W1349" s="128"/>
      <c r="X1349" s="35"/>
      <c r="Y1349" s="36"/>
      <c r="Z1349" s="29"/>
      <c r="AA1349" s="29"/>
      <c r="AB1349" s="30">
        <f>+SUM(AA1350:AA1351)</f>
        <v>20.764800000000001</v>
      </c>
      <c r="AC1349" s="28"/>
      <c r="AD1349" s="31"/>
      <c r="AE1349" s="31"/>
      <c r="AF1349" s="634"/>
      <c r="AG1349" s="2"/>
    </row>
    <row r="1350" spans="1:33" ht="18" customHeight="1">
      <c r="A1350" s="663"/>
      <c r="B1350" s="666"/>
      <c r="C1350" s="743"/>
      <c r="D1350" s="744"/>
      <c r="E1350" s="744"/>
      <c r="F1350" s="744"/>
      <c r="G1350" s="744"/>
      <c r="H1350" s="744"/>
      <c r="I1350" s="744"/>
      <c r="J1350" s="761"/>
      <c r="K1350" s="744"/>
      <c r="L1350" s="744"/>
      <c r="M1350" s="631"/>
      <c r="N1350" s="631"/>
      <c r="O1350" s="744"/>
      <c r="P1350" s="744"/>
      <c r="Q1350" s="802"/>
      <c r="R1350" s="70"/>
      <c r="S1350" s="818" t="s">
        <v>1808</v>
      </c>
      <c r="T1350" s="330"/>
      <c r="U1350" s="155"/>
      <c r="V1350" s="155"/>
      <c r="W1350" s="73">
        <v>3</v>
      </c>
      <c r="X1350" s="28" t="s">
        <v>1809</v>
      </c>
      <c r="Y1350" s="29">
        <v>1.78</v>
      </c>
      <c r="Z1350" s="29">
        <f t="shared" ref="Z1350:Z1351" si="122">+W1350*Y1350</f>
        <v>5.34</v>
      </c>
      <c r="AA1350" s="29">
        <f t="shared" ref="AA1350:AA1351" si="123">+Z1350*1.12</f>
        <v>5.9808000000000003</v>
      </c>
      <c r="AB1350" s="65"/>
      <c r="AC1350" s="63"/>
      <c r="AD1350" s="66" t="s">
        <v>75</v>
      </c>
      <c r="AE1350" s="66"/>
      <c r="AF1350" s="634"/>
      <c r="AG1350" s="2"/>
    </row>
    <row r="1351" spans="1:33" ht="18" customHeight="1">
      <c r="A1351" s="661" t="s">
        <v>1617</v>
      </c>
      <c r="B1351" s="664" t="s">
        <v>1741</v>
      </c>
      <c r="C1351" s="743"/>
      <c r="D1351" s="744"/>
      <c r="E1351" s="744"/>
      <c r="F1351" s="744"/>
      <c r="G1351" s="744"/>
      <c r="H1351" s="744"/>
      <c r="I1351" s="744"/>
      <c r="J1351" s="761"/>
      <c r="K1351" s="744"/>
      <c r="L1351" s="744"/>
      <c r="M1351" s="631"/>
      <c r="N1351" s="631"/>
      <c r="O1351" s="744"/>
      <c r="P1351" s="744"/>
      <c r="Q1351" s="802"/>
      <c r="R1351" s="70"/>
      <c r="S1351" s="818" t="s">
        <v>1810</v>
      </c>
      <c r="T1351" s="330"/>
      <c r="U1351" s="155"/>
      <c r="V1351" s="155"/>
      <c r="W1351" s="73">
        <v>6</v>
      </c>
      <c r="X1351" s="28" t="s">
        <v>1754</v>
      </c>
      <c r="Y1351" s="29">
        <v>2.2000000000000002</v>
      </c>
      <c r="Z1351" s="29">
        <f t="shared" si="122"/>
        <v>13.200000000000001</v>
      </c>
      <c r="AA1351" s="29">
        <f t="shared" si="123"/>
        <v>14.784000000000002</v>
      </c>
      <c r="AB1351" s="65"/>
      <c r="AC1351" s="63"/>
      <c r="AD1351" s="66" t="s">
        <v>75</v>
      </c>
      <c r="AE1351" s="66"/>
      <c r="AF1351" s="634"/>
      <c r="AG1351" s="2"/>
    </row>
    <row r="1352" spans="1:33" ht="33.75" customHeight="1">
      <c r="A1352" s="662"/>
      <c r="B1352" s="665"/>
      <c r="C1352" s="743"/>
      <c r="D1352" s="744"/>
      <c r="E1352" s="744"/>
      <c r="F1352" s="744"/>
      <c r="G1352" s="744"/>
      <c r="H1352" s="744"/>
      <c r="I1352" s="744"/>
      <c r="J1352" s="761"/>
      <c r="K1352" s="744"/>
      <c r="L1352" s="744"/>
      <c r="M1352" s="631"/>
      <c r="N1352" s="631"/>
      <c r="O1352" s="744"/>
      <c r="P1352" s="744"/>
      <c r="Q1352" s="802"/>
      <c r="R1352" s="70" t="s">
        <v>68</v>
      </c>
      <c r="S1352" s="825" t="s">
        <v>69</v>
      </c>
      <c r="T1352" s="211" t="s">
        <v>70</v>
      </c>
      <c r="U1352" s="172" t="s">
        <v>71</v>
      </c>
      <c r="V1352" s="164" t="s">
        <v>72</v>
      </c>
      <c r="W1352" s="73"/>
      <c r="X1352" s="28"/>
      <c r="Y1352" s="29"/>
      <c r="Z1352" s="29"/>
      <c r="AA1352" s="29"/>
      <c r="AB1352" s="65">
        <f>+SUM(AA1353:AA1355)</f>
        <v>43.915200000000006</v>
      </c>
      <c r="AC1352" s="63"/>
      <c r="AD1352" s="66"/>
      <c r="AE1352" s="66"/>
      <c r="AF1352" s="634"/>
      <c r="AG1352" s="2"/>
    </row>
    <row r="1353" spans="1:33" ht="18" customHeight="1">
      <c r="A1353" s="662"/>
      <c r="B1353" s="665"/>
      <c r="C1353" s="743"/>
      <c r="D1353" s="744"/>
      <c r="E1353" s="744"/>
      <c r="F1353" s="744"/>
      <c r="G1353" s="744"/>
      <c r="H1353" s="744"/>
      <c r="I1353" s="744"/>
      <c r="J1353" s="761"/>
      <c r="K1353" s="744"/>
      <c r="L1353" s="744"/>
      <c r="M1353" s="631"/>
      <c r="N1353" s="631"/>
      <c r="O1353" s="744"/>
      <c r="P1353" s="744"/>
      <c r="Q1353" s="802"/>
      <c r="R1353" s="70"/>
      <c r="S1353" s="818" t="s">
        <v>1811</v>
      </c>
      <c r="T1353" s="330"/>
      <c r="U1353" s="155"/>
      <c r="V1353" s="155"/>
      <c r="W1353" s="73">
        <v>1</v>
      </c>
      <c r="X1353" s="28" t="s">
        <v>74</v>
      </c>
      <c r="Y1353" s="29">
        <v>13.07</v>
      </c>
      <c r="Z1353" s="29">
        <f t="shared" ref="Z1353:Z1355" si="124">+W1353*Y1353</f>
        <v>13.07</v>
      </c>
      <c r="AA1353" s="29">
        <f t="shared" ref="AA1353:AA1355" si="125">+Z1353*1.12</f>
        <v>14.638400000000003</v>
      </c>
      <c r="AB1353" s="65"/>
      <c r="AC1353" s="63"/>
      <c r="AD1353" s="66" t="s">
        <v>75</v>
      </c>
      <c r="AE1353" s="66"/>
      <c r="AF1353" s="634"/>
      <c r="AG1353" s="2"/>
    </row>
    <row r="1354" spans="1:33" ht="18" customHeight="1">
      <c r="A1354" s="662"/>
      <c r="B1354" s="665"/>
      <c r="C1354" s="743"/>
      <c r="D1354" s="744"/>
      <c r="E1354" s="744"/>
      <c r="F1354" s="744"/>
      <c r="G1354" s="744"/>
      <c r="H1354" s="744"/>
      <c r="I1354" s="744"/>
      <c r="J1354" s="761"/>
      <c r="K1354" s="744"/>
      <c r="L1354" s="744"/>
      <c r="M1354" s="631"/>
      <c r="N1354" s="631"/>
      <c r="O1354" s="744"/>
      <c r="P1354" s="744"/>
      <c r="Q1354" s="802"/>
      <c r="R1354" s="70"/>
      <c r="S1354" s="818" t="s">
        <v>1812</v>
      </c>
      <c r="T1354" s="330"/>
      <c r="U1354" s="155"/>
      <c r="V1354" s="155"/>
      <c r="W1354" s="73">
        <v>1</v>
      </c>
      <c r="X1354" s="28" t="s">
        <v>74</v>
      </c>
      <c r="Y1354" s="29">
        <v>13.07</v>
      </c>
      <c r="Z1354" s="29">
        <f t="shared" si="124"/>
        <v>13.07</v>
      </c>
      <c r="AA1354" s="29">
        <f t="shared" si="125"/>
        <v>14.638400000000003</v>
      </c>
      <c r="AB1354" s="65"/>
      <c r="AC1354" s="63"/>
      <c r="AD1354" s="66" t="s">
        <v>75</v>
      </c>
      <c r="AE1354" s="66"/>
      <c r="AF1354" s="634"/>
      <c r="AG1354" s="2"/>
    </row>
    <row r="1355" spans="1:33" ht="18" customHeight="1">
      <c r="A1355" s="662"/>
      <c r="B1355" s="665"/>
      <c r="C1355" s="743"/>
      <c r="D1355" s="744"/>
      <c r="E1355" s="744"/>
      <c r="F1355" s="744"/>
      <c r="G1355" s="744"/>
      <c r="H1355" s="744"/>
      <c r="I1355" s="744"/>
      <c r="J1355" s="761"/>
      <c r="K1355" s="744"/>
      <c r="L1355" s="744"/>
      <c r="M1355" s="631"/>
      <c r="N1355" s="631"/>
      <c r="O1355" s="744"/>
      <c r="P1355" s="744"/>
      <c r="Q1355" s="802"/>
      <c r="R1355" s="70"/>
      <c r="S1355" s="818" t="s">
        <v>1813</v>
      </c>
      <c r="T1355" s="330"/>
      <c r="U1355" s="155"/>
      <c r="V1355" s="155"/>
      <c r="W1355" s="73">
        <v>1</v>
      </c>
      <c r="X1355" s="28" t="s">
        <v>74</v>
      </c>
      <c r="Y1355" s="29">
        <v>13.07</v>
      </c>
      <c r="Z1355" s="29">
        <f t="shared" si="124"/>
        <v>13.07</v>
      </c>
      <c r="AA1355" s="29">
        <f t="shared" si="125"/>
        <v>14.638400000000003</v>
      </c>
      <c r="AB1355" s="65"/>
      <c r="AC1355" s="63"/>
      <c r="AD1355" s="66" t="s">
        <v>75</v>
      </c>
      <c r="AE1355" s="66"/>
      <c r="AF1355" s="634"/>
      <c r="AG1355" s="2"/>
    </row>
    <row r="1356" spans="1:33" ht="18" customHeight="1">
      <c r="A1356" s="662"/>
      <c r="B1356" s="665"/>
      <c r="C1356" s="743"/>
      <c r="D1356" s="744"/>
      <c r="E1356" s="744"/>
      <c r="F1356" s="744"/>
      <c r="G1356" s="744"/>
      <c r="H1356" s="744"/>
      <c r="I1356" s="744"/>
      <c r="J1356" s="761"/>
      <c r="K1356" s="744"/>
      <c r="L1356" s="744"/>
      <c r="M1356" s="631"/>
      <c r="N1356" s="631"/>
      <c r="O1356" s="744"/>
      <c r="P1356" s="744"/>
      <c r="Q1356" s="802"/>
      <c r="R1356" s="70" t="s">
        <v>196</v>
      </c>
      <c r="S1356" s="825" t="s">
        <v>197</v>
      </c>
      <c r="T1356" s="211" t="s">
        <v>70</v>
      </c>
      <c r="U1356" s="172" t="s">
        <v>71</v>
      </c>
      <c r="V1356" s="164" t="s">
        <v>1660</v>
      </c>
      <c r="W1356" s="73"/>
      <c r="X1356" s="28"/>
      <c r="Y1356" s="29"/>
      <c r="Z1356" s="29"/>
      <c r="AA1356" s="29"/>
      <c r="AB1356" s="65">
        <f>+AA1357</f>
        <v>654.12480000000005</v>
      </c>
      <c r="AC1356" s="63"/>
      <c r="AD1356" s="66"/>
      <c r="AE1356" s="66"/>
      <c r="AF1356" s="634"/>
      <c r="AG1356" s="2"/>
    </row>
    <row r="1357" spans="1:33" ht="18" customHeight="1">
      <c r="A1357" s="662"/>
      <c r="B1357" s="665"/>
      <c r="C1357" s="745"/>
      <c r="D1357" s="746"/>
      <c r="E1357" s="746"/>
      <c r="F1357" s="746"/>
      <c r="G1357" s="746"/>
      <c r="H1357" s="746"/>
      <c r="I1357" s="746"/>
      <c r="J1357" s="763"/>
      <c r="K1357" s="746"/>
      <c r="L1357" s="746"/>
      <c r="M1357" s="632"/>
      <c r="N1357" s="632"/>
      <c r="O1357" s="746"/>
      <c r="P1357" s="746"/>
      <c r="Q1357" s="803"/>
      <c r="R1357" s="38"/>
      <c r="S1357" s="820" t="s">
        <v>1814</v>
      </c>
      <c r="T1357" s="39"/>
      <c r="U1357" s="198"/>
      <c r="V1357" s="198"/>
      <c r="W1357" s="333">
        <v>1</v>
      </c>
      <c r="X1357" s="41" t="s">
        <v>74</v>
      </c>
      <c r="Y1357" s="42">
        <v>584.04</v>
      </c>
      <c r="Z1357" s="42">
        <f>+W1357*Y1357</f>
        <v>584.04</v>
      </c>
      <c r="AA1357" s="42">
        <f>+Z1357*1.12</f>
        <v>654.12480000000005</v>
      </c>
      <c r="AB1357" s="43"/>
      <c r="AC1357" s="41"/>
      <c r="AD1357" s="44"/>
      <c r="AE1357" s="44" t="s">
        <v>75</v>
      </c>
      <c r="AF1357" s="635"/>
      <c r="AG1357" s="2"/>
    </row>
    <row r="1358" spans="1:33" ht="18" customHeight="1">
      <c r="A1358" s="662"/>
      <c r="B1358" s="665"/>
      <c r="C1358" s="773" t="s">
        <v>46</v>
      </c>
      <c r="D1358" s="750" t="s">
        <v>47</v>
      </c>
      <c r="E1358" s="750" t="s">
        <v>48</v>
      </c>
      <c r="F1358" s="750" t="s">
        <v>371</v>
      </c>
      <c r="G1358" s="768" t="s">
        <v>50</v>
      </c>
      <c r="H1358" s="750" t="s">
        <v>51</v>
      </c>
      <c r="I1358" s="750" t="s">
        <v>61</v>
      </c>
      <c r="J1358" s="774" t="s">
        <v>1815</v>
      </c>
      <c r="K1358" s="748" t="s">
        <v>1816</v>
      </c>
      <c r="L1358" s="750" t="s">
        <v>1817</v>
      </c>
      <c r="M1358" s="698">
        <v>10</v>
      </c>
      <c r="N1358" s="698">
        <v>0</v>
      </c>
      <c r="O1358" s="750" t="s">
        <v>1818</v>
      </c>
      <c r="P1358" s="750" t="s">
        <v>1819</v>
      </c>
      <c r="Q1358" s="805" t="s">
        <v>1820</v>
      </c>
      <c r="R1358" s="37" t="s">
        <v>116</v>
      </c>
      <c r="S1358" s="821" t="s">
        <v>1748</v>
      </c>
      <c r="T1358" s="100" t="s">
        <v>70</v>
      </c>
      <c r="U1358" s="67" t="s">
        <v>71</v>
      </c>
      <c r="V1358" s="68" t="s">
        <v>72</v>
      </c>
      <c r="W1358" s="34"/>
      <c r="X1358" s="35"/>
      <c r="Y1358" s="36"/>
      <c r="Z1358" s="36"/>
      <c r="AA1358" s="36"/>
      <c r="AB1358" s="50">
        <f>+SUM(AA1359:AA1361)</f>
        <v>30.909520000000001</v>
      </c>
      <c r="AC1358" s="35"/>
      <c r="AD1358" s="35"/>
      <c r="AE1358" s="35"/>
      <c r="AF1358" s="636"/>
      <c r="AG1358" s="2"/>
    </row>
    <row r="1359" spans="1:33" ht="18" customHeight="1">
      <c r="A1359" s="662"/>
      <c r="B1359" s="665"/>
      <c r="C1359" s="743"/>
      <c r="D1359" s="744"/>
      <c r="E1359" s="744"/>
      <c r="F1359" s="744"/>
      <c r="G1359" s="744"/>
      <c r="H1359" s="744"/>
      <c r="I1359" s="744"/>
      <c r="J1359" s="754"/>
      <c r="K1359" s="744"/>
      <c r="L1359" s="744"/>
      <c r="M1359" s="631"/>
      <c r="N1359" s="631"/>
      <c r="O1359" s="744"/>
      <c r="P1359" s="744"/>
      <c r="Q1359" s="802"/>
      <c r="R1359" s="25"/>
      <c r="S1359" s="818" t="s">
        <v>1821</v>
      </c>
      <c r="T1359" s="26"/>
      <c r="U1359" s="26"/>
      <c r="V1359" s="26"/>
      <c r="W1359" s="27">
        <v>3</v>
      </c>
      <c r="X1359" s="28" t="s">
        <v>74</v>
      </c>
      <c r="Y1359" s="29">
        <v>2.95</v>
      </c>
      <c r="Z1359" s="29">
        <f t="shared" ref="Z1359:Z1361" si="126">+W1359*Y1359</f>
        <v>8.8500000000000014</v>
      </c>
      <c r="AA1359" s="29">
        <f>+Z1359</f>
        <v>8.8500000000000014</v>
      </c>
      <c r="AB1359" s="30"/>
      <c r="AC1359" s="28"/>
      <c r="AD1359" s="28" t="s">
        <v>75</v>
      </c>
      <c r="AE1359" s="28"/>
      <c r="AF1359" s="634"/>
      <c r="AG1359" s="2"/>
    </row>
    <row r="1360" spans="1:33" ht="18" customHeight="1">
      <c r="A1360" s="662"/>
      <c r="B1360" s="665"/>
      <c r="C1360" s="743"/>
      <c r="D1360" s="744"/>
      <c r="E1360" s="744"/>
      <c r="F1360" s="744"/>
      <c r="G1360" s="744"/>
      <c r="H1360" s="744"/>
      <c r="I1360" s="744"/>
      <c r="J1360" s="754"/>
      <c r="K1360" s="744"/>
      <c r="L1360" s="744"/>
      <c r="M1360" s="631"/>
      <c r="N1360" s="631"/>
      <c r="O1360" s="744"/>
      <c r="P1360" s="744"/>
      <c r="Q1360" s="802"/>
      <c r="R1360" s="25"/>
      <c r="S1360" s="818" t="s">
        <v>1822</v>
      </c>
      <c r="T1360" s="26"/>
      <c r="U1360" s="26"/>
      <c r="V1360" s="26"/>
      <c r="W1360" s="27">
        <v>28</v>
      </c>
      <c r="X1360" s="28" t="s">
        <v>74</v>
      </c>
      <c r="Y1360" s="29">
        <v>0.65</v>
      </c>
      <c r="Z1360" s="29">
        <f t="shared" si="126"/>
        <v>18.2</v>
      </c>
      <c r="AA1360" s="29">
        <f t="shared" ref="AA1360:AA1361" si="127">+Z1360*1.12</f>
        <v>20.384</v>
      </c>
      <c r="AB1360" s="30"/>
      <c r="AC1360" s="28"/>
      <c r="AD1360" s="28" t="s">
        <v>75</v>
      </c>
      <c r="AE1360" s="31"/>
      <c r="AF1360" s="634"/>
      <c r="AG1360" s="2"/>
    </row>
    <row r="1361" spans="1:33" ht="18" customHeight="1">
      <c r="A1361" s="662"/>
      <c r="B1361" s="665"/>
      <c r="C1361" s="743"/>
      <c r="D1361" s="744"/>
      <c r="E1361" s="744"/>
      <c r="F1361" s="744"/>
      <c r="G1361" s="744"/>
      <c r="H1361" s="744"/>
      <c r="I1361" s="744"/>
      <c r="J1361" s="754"/>
      <c r="K1361" s="744"/>
      <c r="L1361" s="744"/>
      <c r="M1361" s="631"/>
      <c r="N1361" s="631"/>
      <c r="O1361" s="744"/>
      <c r="P1361" s="744"/>
      <c r="Q1361" s="802"/>
      <c r="R1361" s="25"/>
      <c r="S1361" s="818" t="s">
        <v>1823</v>
      </c>
      <c r="T1361" s="26"/>
      <c r="U1361" s="61"/>
      <c r="V1361" s="61"/>
      <c r="W1361" s="27">
        <v>1</v>
      </c>
      <c r="X1361" s="28" t="s">
        <v>74</v>
      </c>
      <c r="Y1361" s="29">
        <v>1.496</v>
      </c>
      <c r="Z1361" s="29">
        <f t="shared" si="126"/>
        <v>1.496</v>
      </c>
      <c r="AA1361" s="29">
        <f t="shared" si="127"/>
        <v>1.6755200000000001</v>
      </c>
      <c r="AB1361" s="30"/>
      <c r="AC1361" s="28"/>
      <c r="AD1361" s="28" t="s">
        <v>75</v>
      </c>
      <c r="AE1361" s="31"/>
      <c r="AF1361" s="634"/>
      <c r="AG1361" s="2"/>
    </row>
    <row r="1362" spans="1:33" ht="18" customHeight="1">
      <c r="A1362" s="662"/>
      <c r="B1362" s="665"/>
      <c r="C1362" s="743"/>
      <c r="D1362" s="744"/>
      <c r="E1362" s="744"/>
      <c r="F1362" s="744"/>
      <c r="G1362" s="744"/>
      <c r="H1362" s="744"/>
      <c r="I1362" s="744"/>
      <c r="J1362" s="754"/>
      <c r="K1362" s="744"/>
      <c r="L1362" s="744"/>
      <c r="M1362" s="631"/>
      <c r="N1362" s="631"/>
      <c r="O1362" s="744"/>
      <c r="P1362" s="744"/>
      <c r="Q1362" s="802"/>
      <c r="R1362" s="74" t="s">
        <v>140</v>
      </c>
      <c r="S1362" s="826" t="s">
        <v>141</v>
      </c>
      <c r="T1362" s="194" t="s">
        <v>70</v>
      </c>
      <c r="U1362" s="172" t="s">
        <v>71</v>
      </c>
      <c r="V1362" s="164" t="s">
        <v>72</v>
      </c>
      <c r="W1362" s="299"/>
      <c r="X1362" s="63"/>
      <c r="Y1362" s="64"/>
      <c r="Z1362" s="29"/>
      <c r="AA1362" s="29"/>
      <c r="AB1362" s="65">
        <f>+AA1363</f>
        <v>1.9936000000000003</v>
      </c>
      <c r="AC1362" s="63"/>
      <c r="AD1362" s="63"/>
      <c r="AE1362" s="66"/>
      <c r="AF1362" s="634"/>
      <c r="AG1362" s="2"/>
    </row>
    <row r="1363" spans="1:33" ht="18" customHeight="1">
      <c r="A1363" s="662"/>
      <c r="B1363" s="665"/>
      <c r="C1363" s="743"/>
      <c r="D1363" s="744"/>
      <c r="E1363" s="744"/>
      <c r="F1363" s="744"/>
      <c r="G1363" s="744"/>
      <c r="H1363" s="744"/>
      <c r="I1363" s="744"/>
      <c r="J1363" s="754"/>
      <c r="K1363" s="744"/>
      <c r="L1363" s="744"/>
      <c r="M1363" s="631"/>
      <c r="N1363" s="631"/>
      <c r="O1363" s="744"/>
      <c r="P1363" s="744"/>
      <c r="Q1363" s="802"/>
      <c r="R1363" s="69"/>
      <c r="S1363" s="824" t="s">
        <v>1824</v>
      </c>
      <c r="T1363" s="158"/>
      <c r="U1363" s="155"/>
      <c r="V1363" s="155"/>
      <c r="W1363" s="299">
        <v>1</v>
      </c>
      <c r="X1363" s="63" t="s">
        <v>1825</v>
      </c>
      <c r="Y1363" s="64">
        <v>1.78</v>
      </c>
      <c r="Z1363" s="29">
        <f>+W1363*Y1363</f>
        <v>1.78</v>
      </c>
      <c r="AA1363" s="29">
        <f>+Z1363*1.12</f>
        <v>1.9936000000000003</v>
      </c>
      <c r="AB1363" s="65"/>
      <c r="AC1363" s="63"/>
      <c r="AD1363" s="63" t="s">
        <v>75</v>
      </c>
      <c r="AE1363" s="66"/>
      <c r="AF1363" s="634"/>
      <c r="AG1363" s="2"/>
    </row>
    <row r="1364" spans="1:33" ht="33.75" customHeight="1">
      <c r="A1364" s="662"/>
      <c r="B1364" s="665"/>
      <c r="C1364" s="743"/>
      <c r="D1364" s="744"/>
      <c r="E1364" s="744"/>
      <c r="F1364" s="744"/>
      <c r="G1364" s="744"/>
      <c r="H1364" s="744"/>
      <c r="I1364" s="744"/>
      <c r="J1364" s="754"/>
      <c r="K1364" s="744"/>
      <c r="L1364" s="744"/>
      <c r="M1364" s="631"/>
      <c r="N1364" s="631"/>
      <c r="O1364" s="744"/>
      <c r="P1364" s="744"/>
      <c r="Q1364" s="802"/>
      <c r="R1364" s="74" t="s">
        <v>68</v>
      </c>
      <c r="S1364" s="826" t="s">
        <v>69</v>
      </c>
      <c r="T1364" s="194" t="s">
        <v>70</v>
      </c>
      <c r="U1364" s="172" t="s">
        <v>71</v>
      </c>
      <c r="V1364" s="164" t="s">
        <v>72</v>
      </c>
      <c r="W1364" s="299"/>
      <c r="X1364" s="63"/>
      <c r="Y1364" s="64"/>
      <c r="Z1364" s="29"/>
      <c r="AA1364" s="29"/>
      <c r="AB1364" s="65">
        <f>+AA1365</f>
        <v>42.470400000000005</v>
      </c>
      <c r="AC1364" s="63"/>
      <c r="AD1364" s="63"/>
      <c r="AE1364" s="66"/>
      <c r="AF1364" s="634"/>
      <c r="AG1364" s="2"/>
    </row>
    <row r="1365" spans="1:33" ht="18" customHeight="1">
      <c r="A1365" s="662"/>
      <c r="B1365" s="665"/>
      <c r="C1365" s="743"/>
      <c r="D1365" s="744"/>
      <c r="E1365" s="744"/>
      <c r="F1365" s="744"/>
      <c r="G1365" s="744"/>
      <c r="H1365" s="744"/>
      <c r="I1365" s="744"/>
      <c r="J1365" s="754"/>
      <c r="K1365" s="744"/>
      <c r="L1365" s="744"/>
      <c r="M1365" s="631"/>
      <c r="N1365" s="631"/>
      <c r="O1365" s="744"/>
      <c r="P1365" s="744"/>
      <c r="Q1365" s="802"/>
      <c r="R1365" s="69"/>
      <c r="S1365" s="824" t="s">
        <v>1826</v>
      </c>
      <c r="T1365" s="158"/>
      <c r="U1365" s="155"/>
      <c r="V1365" s="155"/>
      <c r="W1365" s="299">
        <v>1</v>
      </c>
      <c r="X1365" s="63" t="s">
        <v>74</v>
      </c>
      <c r="Y1365" s="64">
        <v>37.92</v>
      </c>
      <c r="Z1365" s="29">
        <f>+W1365*Y1365</f>
        <v>37.92</v>
      </c>
      <c r="AA1365" s="29">
        <f>+Z1365*1.12</f>
        <v>42.470400000000005</v>
      </c>
      <c r="AB1365" s="65"/>
      <c r="AC1365" s="63"/>
      <c r="AD1365" s="63" t="s">
        <v>75</v>
      </c>
      <c r="AE1365" s="66"/>
      <c r="AF1365" s="634"/>
      <c r="AG1365" s="2"/>
    </row>
    <row r="1366" spans="1:33" ht="18" customHeight="1">
      <c r="A1366" s="662"/>
      <c r="B1366" s="665"/>
      <c r="C1366" s="743"/>
      <c r="D1366" s="744"/>
      <c r="E1366" s="744"/>
      <c r="F1366" s="744"/>
      <c r="G1366" s="744"/>
      <c r="H1366" s="744"/>
      <c r="I1366" s="744"/>
      <c r="J1366" s="754"/>
      <c r="K1366" s="744"/>
      <c r="L1366" s="744"/>
      <c r="M1366" s="631"/>
      <c r="N1366" s="631"/>
      <c r="O1366" s="744"/>
      <c r="P1366" s="744"/>
      <c r="Q1366" s="802"/>
      <c r="R1366" s="74" t="s">
        <v>1827</v>
      </c>
      <c r="S1366" s="826" t="s">
        <v>1828</v>
      </c>
      <c r="T1366" s="194" t="s">
        <v>70</v>
      </c>
      <c r="U1366" s="172" t="s">
        <v>71</v>
      </c>
      <c r="V1366" s="164" t="s">
        <v>72</v>
      </c>
      <c r="W1366" s="299"/>
      <c r="X1366" s="63"/>
      <c r="Y1366" s="64"/>
      <c r="Z1366" s="29"/>
      <c r="AA1366" s="29"/>
      <c r="AB1366" s="65">
        <f>+AA1367</f>
        <v>170</v>
      </c>
      <c r="AC1366" s="63"/>
      <c r="AD1366" s="63"/>
      <c r="AE1366" s="66"/>
      <c r="AF1366" s="634"/>
      <c r="AG1366" s="2"/>
    </row>
    <row r="1367" spans="1:33" ht="18" customHeight="1">
      <c r="A1367" s="662"/>
      <c r="B1367" s="665"/>
      <c r="C1367" s="745"/>
      <c r="D1367" s="746"/>
      <c r="E1367" s="746"/>
      <c r="F1367" s="746"/>
      <c r="G1367" s="746"/>
      <c r="H1367" s="746"/>
      <c r="I1367" s="746"/>
      <c r="J1367" s="756"/>
      <c r="K1367" s="746"/>
      <c r="L1367" s="746"/>
      <c r="M1367" s="632"/>
      <c r="N1367" s="632"/>
      <c r="O1367" s="746"/>
      <c r="P1367" s="746"/>
      <c r="Q1367" s="803"/>
      <c r="R1367" s="38"/>
      <c r="S1367" s="846" t="s">
        <v>1828</v>
      </c>
      <c r="T1367" s="201"/>
      <c r="U1367" s="280"/>
      <c r="V1367" s="280"/>
      <c r="W1367" s="334"/>
      <c r="X1367" s="203"/>
      <c r="Y1367" s="205">
        <f>150+20</f>
        <v>170</v>
      </c>
      <c r="Z1367" s="205">
        <f t="shared" ref="Z1367:AA1367" si="128">+Y1367</f>
        <v>170</v>
      </c>
      <c r="AA1367" s="205">
        <f t="shared" si="128"/>
        <v>170</v>
      </c>
      <c r="AB1367" s="43"/>
      <c r="AC1367" s="41"/>
      <c r="AD1367" s="41" t="s">
        <v>75</v>
      </c>
      <c r="AE1367" s="44"/>
      <c r="AF1367" s="635"/>
      <c r="AG1367" s="2"/>
    </row>
    <row r="1368" spans="1:33" ht="22.5" customHeight="1">
      <c r="A1368" s="662"/>
      <c r="B1368" s="665"/>
      <c r="C1368" s="747" t="s">
        <v>46</v>
      </c>
      <c r="D1368" s="748" t="s">
        <v>47</v>
      </c>
      <c r="E1368" s="748" t="s">
        <v>48</v>
      </c>
      <c r="F1368" s="748" t="s">
        <v>371</v>
      </c>
      <c r="G1368" s="749" t="s">
        <v>50</v>
      </c>
      <c r="H1368" s="748" t="s">
        <v>51</v>
      </c>
      <c r="I1368" s="748" t="s">
        <v>61</v>
      </c>
      <c r="J1368" s="766" t="s">
        <v>1829</v>
      </c>
      <c r="K1368" s="748" t="s">
        <v>1830</v>
      </c>
      <c r="L1368" s="748" t="s">
        <v>1831</v>
      </c>
      <c r="M1368" s="638">
        <v>170</v>
      </c>
      <c r="N1368" s="638">
        <v>130</v>
      </c>
      <c r="O1368" s="748" t="s">
        <v>1832</v>
      </c>
      <c r="P1368" s="748" t="s">
        <v>1833</v>
      </c>
      <c r="Q1368" s="804" t="s">
        <v>1834</v>
      </c>
      <c r="R1368" s="59" t="s">
        <v>116</v>
      </c>
      <c r="S1368" s="823" t="s">
        <v>1748</v>
      </c>
      <c r="T1368" s="97" t="s">
        <v>70</v>
      </c>
      <c r="U1368" s="67" t="s">
        <v>71</v>
      </c>
      <c r="V1368" s="68" t="s">
        <v>72</v>
      </c>
      <c r="W1368" s="34"/>
      <c r="X1368" s="35"/>
      <c r="Y1368" s="36"/>
      <c r="Z1368" s="36"/>
      <c r="AA1368" s="36"/>
      <c r="AB1368" s="50">
        <f>+SUM(AA1369:AA1370)</f>
        <v>16.425519999999999</v>
      </c>
      <c r="AC1368" s="35"/>
      <c r="AD1368" s="60"/>
      <c r="AE1368" s="60"/>
      <c r="AF1368" s="637"/>
      <c r="AG1368" s="2"/>
    </row>
    <row r="1369" spans="1:33" ht="22.5" customHeight="1">
      <c r="A1369" s="662"/>
      <c r="B1369" s="665"/>
      <c r="C1369" s="743"/>
      <c r="D1369" s="744"/>
      <c r="E1369" s="744"/>
      <c r="F1369" s="744"/>
      <c r="G1369" s="744"/>
      <c r="H1369" s="744"/>
      <c r="I1369" s="744"/>
      <c r="J1369" s="761"/>
      <c r="K1369" s="744"/>
      <c r="L1369" s="744"/>
      <c r="M1369" s="631"/>
      <c r="N1369" s="631"/>
      <c r="O1369" s="744"/>
      <c r="P1369" s="744"/>
      <c r="Q1369" s="802"/>
      <c r="R1369" s="32"/>
      <c r="S1369" s="818" t="s">
        <v>1835</v>
      </c>
      <c r="T1369" s="26"/>
      <c r="U1369" s="26"/>
      <c r="V1369" s="26"/>
      <c r="W1369" s="27">
        <v>5</v>
      </c>
      <c r="X1369" s="28" t="s">
        <v>74</v>
      </c>
      <c r="Y1369" s="29">
        <v>2.95</v>
      </c>
      <c r="Z1369" s="29">
        <f t="shared" ref="Z1369:Z1370" si="129">+W1369*Y1369</f>
        <v>14.75</v>
      </c>
      <c r="AA1369" s="29">
        <f>+Z1369</f>
        <v>14.75</v>
      </c>
      <c r="AB1369" s="30"/>
      <c r="AC1369" s="28"/>
      <c r="AD1369" s="31" t="s">
        <v>75</v>
      </c>
      <c r="AE1369" s="31"/>
      <c r="AF1369" s="634"/>
      <c r="AG1369" s="2"/>
    </row>
    <row r="1370" spans="1:33" ht="22.5" customHeight="1">
      <c r="A1370" s="662"/>
      <c r="B1370" s="665"/>
      <c r="C1370" s="743"/>
      <c r="D1370" s="744"/>
      <c r="E1370" s="744"/>
      <c r="F1370" s="744"/>
      <c r="G1370" s="744"/>
      <c r="H1370" s="744"/>
      <c r="I1370" s="744"/>
      <c r="J1370" s="761"/>
      <c r="K1370" s="744"/>
      <c r="L1370" s="744"/>
      <c r="M1370" s="631"/>
      <c r="N1370" s="631"/>
      <c r="O1370" s="744"/>
      <c r="P1370" s="744"/>
      <c r="Q1370" s="802"/>
      <c r="R1370" s="25"/>
      <c r="S1370" s="818" t="s">
        <v>1836</v>
      </c>
      <c r="T1370" s="26"/>
      <c r="U1370" s="61"/>
      <c r="V1370" s="61"/>
      <c r="W1370" s="27">
        <v>1</v>
      </c>
      <c r="X1370" s="28" t="s">
        <v>74</v>
      </c>
      <c r="Y1370" s="29">
        <v>1.496</v>
      </c>
      <c r="Z1370" s="29">
        <f t="shared" si="129"/>
        <v>1.496</v>
      </c>
      <c r="AA1370" s="29">
        <f>+Z1370*1.12</f>
        <v>1.6755200000000001</v>
      </c>
      <c r="AB1370" s="30"/>
      <c r="AC1370" s="28"/>
      <c r="AD1370" s="31" t="s">
        <v>75</v>
      </c>
      <c r="AE1370" s="31"/>
      <c r="AF1370" s="634"/>
      <c r="AG1370" s="2"/>
    </row>
    <row r="1371" spans="1:33" ht="33.75" customHeight="1">
      <c r="A1371" s="662"/>
      <c r="B1371" s="665"/>
      <c r="C1371" s="743"/>
      <c r="D1371" s="744"/>
      <c r="E1371" s="744"/>
      <c r="F1371" s="744"/>
      <c r="G1371" s="744"/>
      <c r="H1371" s="744"/>
      <c r="I1371" s="744"/>
      <c r="J1371" s="761"/>
      <c r="K1371" s="744"/>
      <c r="L1371" s="744"/>
      <c r="M1371" s="631"/>
      <c r="N1371" s="631"/>
      <c r="O1371" s="744"/>
      <c r="P1371" s="744"/>
      <c r="Q1371" s="802"/>
      <c r="R1371" s="70" t="s">
        <v>68</v>
      </c>
      <c r="S1371" s="825" t="s">
        <v>69</v>
      </c>
      <c r="T1371" s="211" t="s">
        <v>70</v>
      </c>
      <c r="U1371" s="172" t="s">
        <v>71</v>
      </c>
      <c r="V1371" s="164" t="s">
        <v>72</v>
      </c>
      <c r="W1371" s="73"/>
      <c r="X1371" s="28"/>
      <c r="Y1371" s="29"/>
      <c r="Z1371" s="29"/>
      <c r="AA1371" s="29"/>
      <c r="AB1371" s="30">
        <f>+AA1372</f>
        <v>42.470400000000005</v>
      </c>
      <c r="AC1371" s="28"/>
      <c r="AD1371" s="31"/>
      <c r="AE1371" s="31"/>
      <c r="AF1371" s="634"/>
      <c r="AG1371" s="2"/>
    </row>
    <row r="1372" spans="1:33" ht="22.5" customHeight="1">
      <c r="A1372" s="662"/>
      <c r="B1372" s="665"/>
      <c r="C1372" s="745"/>
      <c r="D1372" s="746"/>
      <c r="E1372" s="746"/>
      <c r="F1372" s="746"/>
      <c r="G1372" s="746"/>
      <c r="H1372" s="746"/>
      <c r="I1372" s="746"/>
      <c r="J1372" s="763"/>
      <c r="K1372" s="746"/>
      <c r="L1372" s="746"/>
      <c r="M1372" s="632"/>
      <c r="N1372" s="632"/>
      <c r="O1372" s="746"/>
      <c r="P1372" s="746"/>
      <c r="Q1372" s="803"/>
      <c r="R1372" s="38"/>
      <c r="S1372" s="824" t="s">
        <v>1837</v>
      </c>
      <c r="T1372" s="61"/>
      <c r="U1372" s="45"/>
      <c r="V1372" s="45"/>
      <c r="W1372" s="62">
        <v>1</v>
      </c>
      <c r="X1372" s="63" t="s">
        <v>74</v>
      </c>
      <c r="Y1372" s="64">
        <v>37.92</v>
      </c>
      <c r="Z1372" s="42">
        <f>+W1372*Y1372</f>
        <v>37.92</v>
      </c>
      <c r="AA1372" s="42">
        <f>+Z1372*1.12</f>
        <v>42.470400000000005</v>
      </c>
      <c r="AB1372" s="65"/>
      <c r="AC1372" s="63"/>
      <c r="AD1372" s="66" t="s">
        <v>75</v>
      </c>
      <c r="AE1372" s="66"/>
      <c r="AF1372" s="635"/>
      <c r="AG1372" s="2"/>
    </row>
    <row r="1373" spans="1:33" ht="42.75" customHeight="1">
      <c r="A1373" s="662"/>
      <c r="B1373" s="665"/>
      <c r="C1373" s="747" t="s">
        <v>46</v>
      </c>
      <c r="D1373" s="748" t="s">
        <v>47</v>
      </c>
      <c r="E1373" s="748" t="s">
        <v>48</v>
      </c>
      <c r="F1373" s="748" t="s">
        <v>371</v>
      </c>
      <c r="G1373" s="749" t="s">
        <v>50</v>
      </c>
      <c r="H1373" s="748" t="s">
        <v>51</v>
      </c>
      <c r="I1373" s="748" t="s">
        <v>61</v>
      </c>
      <c r="J1373" s="766" t="s">
        <v>1838</v>
      </c>
      <c r="K1373" s="748" t="s">
        <v>1839</v>
      </c>
      <c r="L1373" s="748" t="s">
        <v>1840</v>
      </c>
      <c r="M1373" s="638">
        <v>12</v>
      </c>
      <c r="N1373" s="638">
        <v>12</v>
      </c>
      <c r="O1373" s="748" t="s">
        <v>1841</v>
      </c>
      <c r="P1373" s="748" t="s">
        <v>1842</v>
      </c>
      <c r="Q1373" s="804" t="s">
        <v>1768</v>
      </c>
      <c r="R1373" s="37" t="s">
        <v>116</v>
      </c>
      <c r="S1373" s="822" t="s">
        <v>1748</v>
      </c>
      <c r="T1373" s="47" t="s">
        <v>70</v>
      </c>
      <c r="U1373" s="67" t="s">
        <v>71</v>
      </c>
      <c r="V1373" s="68" t="s">
        <v>72</v>
      </c>
      <c r="W1373" s="54"/>
      <c r="X1373" s="55"/>
      <c r="Y1373" s="56"/>
      <c r="Z1373" s="36"/>
      <c r="AA1373" s="36"/>
      <c r="AB1373" s="57">
        <f>+SUM(AA1374:AA1375)</f>
        <v>7.5755200000000009</v>
      </c>
      <c r="AC1373" s="55"/>
      <c r="AD1373" s="58"/>
      <c r="AE1373" s="58"/>
      <c r="AF1373" s="637"/>
      <c r="AG1373" s="2"/>
    </row>
    <row r="1374" spans="1:33" ht="42.75" customHeight="1">
      <c r="A1374" s="662"/>
      <c r="B1374" s="665"/>
      <c r="C1374" s="743"/>
      <c r="D1374" s="744"/>
      <c r="E1374" s="744"/>
      <c r="F1374" s="744"/>
      <c r="G1374" s="744"/>
      <c r="H1374" s="744"/>
      <c r="I1374" s="744"/>
      <c r="J1374" s="761"/>
      <c r="K1374" s="744"/>
      <c r="L1374" s="744"/>
      <c r="M1374" s="631"/>
      <c r="N1374" s="631"/>
      <c r="O1374" s="744"/>
      <c r="P1374" s="744"/>
      <c r="Q1374" s="802"/>
      <c r="R1374" s="25"/>
      <c r="S1374" s="818" t="s">
        <v>1843</v>
      </c>
      <c r="T1374" s="26"/>
      <c r="U1374" s="26"/>
      <c r="V1374" s="26"/>
      <c r="W1374" s="27">
        <v>2</v>
      </c>
      <c r="X1374" s="28" t="s">
        <v>74</v>
      </c>
      <c r="Y1374" s="29">
        <v>2.95</v>
      </c>
      <c r="Z1374" s="29">
        <f t="shared" ref="Z1374:Z1375" si="130">+W1374*Y1374</f>
        <v>5.9</v>
      </c>
      <c r="AA1374" s="29">
        <f>+Z1374</f>
        <v>5.9</v>
      </c>
      <c r="AB1374" s="30"/>
      <c r="AC1374" s="28"/>
      <c r="AD1374" s="31" t="s">
        <v>75</v>
      </c>
      <c r="AE1374" s="31"/>
      <c r="AF1374" s="634"/>
      <c r="AG1374" s="2"/>
    </row>
    <row r="1375" spans="1:33" ht="42.75" customHeight="1">
      <c r="A1375" s="662"/>
      <c r="B1375" s="665"/>
      <c r="C1375" s="745"/>
      <c r="D1375" s="746"/>
      <c r="E1375" s="746"/>
      <c r="F1375" s="746"/>
      <c r="G1375" s="746"/>
      <c r="H1375" s="746"/>
      <c r="I1375" s="746"/>
      <c r="J1375" s="763"/>
      <c r="K1375" s="746"/>
      <c r="L1375" s="746"/>
      <c r="M1375" s="632"/>
      <c r="N1375" s="632"/>
      <c r="O1375" s="746"/>
      <c r="P1375" s="746"/>
      <c r="Q1375" s="803"/>
      <c r="R1375" s="38"/>
      <c r="S1375" s="820" t="s">
        <v>1844</v>
      </c>
      <c r="T1375" s="39"/>
      <c r="U1375" s="39"/>
      <c r="V1375" s="39"/>
      <c r="W1375" s="40">
        <v>1</v>
      </c>
      <c r="X1375" s="41" t="s">
        <v>74</v>
      </c>
      <c r="Y1375" s="42">
        <v>1.496</v>
      </c>
      <c r="Z1375" s="42">
        <f t="shared" si="130"/>
        <v>1.496</v>
      </c>
      <c r="AA1375" s="42">
        <f>+Z1375*1.12</f>
        <v>1.6755200000000001</v>
      </c>
      <c r="AB1375" s="43"/>
      <c r="AC1375" s="41"/>
      <c r="AD1375" s="44" t="s">
        <v>75</v>
      </c>
      <c r="AE1375" s="44"/>
      <c r="AF1375" s="635"/>
      <c r="AG1375" s="2"/>
    </row>
    <row r="1376" spans="1:33" ht="18" customHeight="1">
      <c r="A1376" s="662"/>
      <c r="B1376" s="665"/>
      <c r="C1376" s="747" t="s">
        <v>46</v>
      </c>
      <c r="D1376" s="748" t="s">
        <v>47</v>
      </c>
      <c r="E1376" s="748" t="s">
        <v>48</v>
      </c>
      <c r="F1376" s="748" t="s">
        <v>371</v>
      </c>
      <c r="G1376" s="749" t="s">
        <v>50</v>
      </c>
      <c r="H1376" s="748" t="s">
        <v>51</v>
      </c>
      <c r="I1376" s="748" t="s">
        <v>61</v>
      </c>
      <c r="J1376" s="766" t="s">
        <v>1845</v>
      </c>
      <c r="K1376" s="748" t="s">
        <v>192</v>
      </c>
      <c r="L1376" s="748" t="s">
        <v>1496</v>
      </c>
      <c r="M1376" s="638">
        <v>1</v>
      </c>
      <c r="N1376" s="638">
        <v>3</v>
      </c>
      <c r="O1376" s="748" t="s">
        <v>1846</v>
      </c>
      <c r="P1376" s="748" t="s">
        <v>1847</v>
      </c>
      <c r="Q1376" s="804" t="s">
        <v>1848</v>
      </c>
      <c r="R1376" s="37" t="s">
        <v>116</v>
      </c>
      <c r="S1376" s="822" t="s">
        <v>1748</v>
      </c>
      <c r="T1376" s="47" t="s">
        <v>70</v>
      </c>
      <c r="U1376" s="67" t="s">
        <v>71</v>
      </c>
      <c r="V1376" s="68" t="s">
        <v>72</v>
      </c>
      <c r="W1376" s="54"/>
      <c r="X1376" s="55"/>
      <c r="Y1376" s="56"/>
      <c r="Z1376" s="36"/>
      <c r="AA1376" s="36"/>
      <c r="AB1376" s="57">
        <f>+AA1377</f>
        <v>2.95</v>
      </c>
      <c r="AC1376" s="55"/>
      <c r="AD1376" s="58"/>
      <c r="AE1376" s="58"/>
      <c r="AF1376" s="637"/>
      <c r="AG1376" s="2"/>
    </row>
    <row r="1377" spans="1:33" ht="18" customHeight="1">
      <c r="A1377" s="663"/>
      <c r="B1377" s="666"/>
      <c r="C1377" s="743"/>
      <c r="D1377" s="744"/>
      <c r="E1377" s="744"/>
      <c r="F1377" s="744"/>
      <c r="G1377" s="744"/>
      <c r="H1377" s="744"/>
      <c r="I1377" s="744"/>
      <c r="J1377" s="761"/>
      <c r="K1377" s="744"/>
      <c r="L1377" s="744"/>
      <c r="M1377" s="631"/>
      <c r="N1377" s="631"/>
      <c r="O1377" s="744"/>
      <c r="P1377" s="744"/>
      <c r="Q1377" s="802"/>
      <c r="R1377" s="25"/>
      <c r="S1377" s="818" t="s">
        <v>1849</v>
      </c>
      <c r="T1377" s="26"/>
      <c r="U1377" s="61"/>
      <c r="V1377" s="61"/>
      <c r="W1377" s="27">
        <v>1</v>
      </c>
      <c r="X1377" s="28" t="s">
        <v>74</v>
      </c>
      <c r="Y1377" s="29">
        <v>2.95</v>
      </c>
      <c r="Z1377" s="29">
        <f>+W1377*Y1377</f>
        <v>2.95</v>
      </c>
      <c r="AA1377" s="29">
        <f>+Z1377</f>
        <v>2.95</v>
      </c>
      <c r="AB1377" s="30"/>
      <c r="AC1377" s="28"/>
      <c r="AD1377" s="31" t="s">
        <v>75</v>
      </c>
      <c r="AE1377" s="31"/>
      <c r="AF1377" s="634"/>
      <c r="AG1377" s="2"/>
    </row>
    <row r="1378" spans="1:33" ht="18" customHeight="1">
      <c r="A1378" s="661" t="s">
        <v>1617</v>
      </c>
      <c r="B1378" s="664" t="s">
        <v>1741</v>
      </c>
      <c r="C1378" s="743"/>
      <c r="D1378" s="744"/>
      <c r="E1378" s="744"/>
      <c r="F1378" s="744"/>
      <c r="G1378" s="744"/>
      <c r="H1378" s="744"/>
      <c r="I1378" s="744"/>
      <c r="J1378" s="761"/>
      <c r="K1378" s="744"/>
      <c r="L1378" s="744"/>
      <c r="M1378" s="631"/>
      <c r="N1378" s="631"/>
      <c r="O1378" s="744"/>
      <c r="P1378" s="744"/>
      <c r="Q1378" s="802"/>
      <c r="R1378" s="70" t="s">
        <v>140</v>
      </c>
      <c r="S1378" s="825" t="s">
        <v>141</v>
      </c>
      <c r="T1378" s="211" t="s">
        <v>70</v>
      </c>
      <c r="U1378" s="172" t="s">
        <v>71</v>
      </c>
      <c r="V1378" s="164" t="s">
        <v>72</v>
      </c>
      <c r="W1378" s="73"/>
      <c r="X1378" s="28"/>
      <c r="Y1378" s="29"/>
      <c r="Z1378" s="29"/>
      <c r="AA1378" s="29"/>
      <c r="AB1378" s="30">
        <f>+SUM(AA1379:AA1380)</f>
        <v>6.9216000000000015</v>
      </c>
      <c r="AC1378" s="28"/>
      <c r="AD1378" s="31"/>
      <c r="AE1378" s="31"/>
      <c r="AF1378" s="634"/>
      <c r="AG1378" s="2"/>
    </row>
    <row r="1379" spans="1:33" ht="18" customHeight="1">
      <c r="A1379" s="662"/>
      <c r="B1379" s="665"/>
      <c r="C1379" s="743"/>
      <c r="D1379" s="744"/>
      <c r="E1379" s="744"/>
      <c r="F1379" s="744"/>
      <c r="G1379" s="744"/>
      <c r="H1379" s="744"/>
      <c r="I1379" s="744"/>
      <c r="J1379" s="761"/>
      <c r="K1379" s="744"/>
      <c r="L1379" s="744"/>
      <c r="M1379" s="631"/>
      <c r="N1379" s="631"/>
      <c r="O1379" s="744"/>
      <c r="P1379" s="744"/>
      <c r="Q1379" s="802"/>
      <c r="R1379" s="25"/>
      <c r="S1379" s="818" t="s">
        <v>1850</v>
      </c>
      <c r="T1379" s="330"/>
      <c r="U1379" s="155"/>
      <c r="V1379" s="155"/>
      <c r="W1379" s="73">
        <v>1</v>
      </c>
      <c r="X1379" s="28" t="s">
        <v>1851</v>
      </c>
      <c r="Y1379" s="29">
        <v>1.78</v>
      </c>
      <c r="Z1379" s="29">
        <f t="shared" ref="Z1379:Z1380" si="131">+W1379*Y1379</f>
        <v>1.78</v>
      </c>
      <c r="AA1379" s="29">
        <f t="shared" ref="AA1379:AA1380" si="132">+Z1379*1.12</f>
        <v>1.9936000000000003</v>
      </c>
      <c r="AB1379" s="30"/>
      <c r="AC1379" s="28"/>
      <c r="AD1379" s="31" t="s">
        <v>75</v>
      </c>
      <c r="AE1379" s="31"/>
      <c r="AF1379" s="634"/>
      <c r="AG1379" s="2"/>
    </row>
    <row r="1380" spans="1:33" ht="18" customHeight="1">
      <c r="A1380" s="662"/>
      <c r="B1380" s="665"/>
      <c r="C1380" s="743"/>
      <c r="D1380" s="744"/>
      <c r="E1380" s="744"/>
      <c r="F1380" s="744"/>
      <c r="G1380" s="744"/>
      <c r="H1380" s="744"/>
      <c r="I1380" s="744"/>
      <c r="J1380" s="761"/>
      <c r="K1380" s="744"/>
      <c r="L1380" s="744"/>
      <c r="M1380" s="631"/>
      <c r="N1380" s="631"/>
      <c r="O1380" s="744"/>
      <c r="P1380" s="744"/>
      <c r="Q1380" s="802"/>
      <c r="R1380" s="69"/>
      <c r="S1380" s="824" t="s">
        <v>1852</v>
      </c>
      <c r="T1380" s="158"/>
      <c r="U1380" s="155"/>
      <c r="V1380" s="155"/>
      <c r="W1380" s="299">
        <v>2</v>
      </c>
      <c r="X1380" s="63" t="s">
        <v>1754</v>
      </c>
      <c r="Y1380" s="64">
        <v>2.2000000000000002</v>
      </c>
      <c r="Z1380" s="29">
        <f t="shared" si="131"/>
        <v>4.4000000000000004</v>
      </c>
      <c r="AA1380" s="29">
        <f t="shared" si="132"/>
        <v>4.9280000000000008</v>
      </c>
      <c r="AB1380" s="65"/>
      <c r="AC1380" s="63"/>
      <c r="AD1380" s="66" t="s">
        <v>75</v>
      </c>
      <c r="AE1380" s="66"/>
      <c r="AF1380" s="634"/>
      <c r="AG1380" s="2"/>
    </row>
    <row r="1381" spans="1:33" ht="33.75" customHeight="1">
      <c r="A1381" s="662"/>
      <c r="B1381" s="665"/>
      <c r="C1381" s="743"/>
      <c r="D1381" s="744"/>
      <c r="E1381" s="744"/>
      <c r="F1381" s="744"/>
      <c r="G1381" s="744"/>
      <c r="H1381" s="744"/>
      <c r="I1381" s="744"/>
      <c r="J1381" s="761"/>
      <c r="K1381" s="744"/>
      <c r="L1381" s="744"/>
      <c r="M1381" s="631"/>
      <c r="N1381" s="631"/>
      <c r="O1381" s="744"/>
      <c r="P1381" s="744"/>
      <c r="Q1381" s="802"/>
      <c r="R1381" s="74" t="s">
        <v>68</v>
      </c>
      <c r="S1381" s="826" t="s">
        <v>69</v>
      </c>
      <c r="T1381" s="194" t="s">
        <v>70</v>
      </c>
      <c r="U1381" s="172" t="s">
        <v>71</v>
      </c>
      <c r="V1381" s="164" t="s">
        <v>72</v>
      </c>
      <c r="W1381" s="299"/>
      <c r="X1381" s="63"/>
      <c r="Y1381" s="64"/>
      <c r="Z1381" s="29"/>
      <c r="AA1381" s="29"/>
      <c r="AB1381" s="65">
        <f>+AA1382</f>
        <v>14.638400000000003</v>
      </c>
      <c r="AC1381" s="63"/>
      <c r="AD1381" s="66"/>
      <c r="AE1381" s="66"/>
      <c r="AF1381" s="634"/>
      <c r="AG1381" s="2"/>
    </row>
    <row r="1382" spans="1:33" ht="18" customHeight="1">
      <c r="A1382" s="662"/>
      <c r="B1382" s="665"/>
      <c r="C1382" s="745"/>
      <c r="D1382" s="746"/>
      <c r="E1382" s="746"/>
      <c r="F1382" s="746"/>
      <c r="G1382" s="746"/>
      <c r="H1382" s="746"/>
      <c r="I1382" s="746"/>
      <c r="J1382" s="763"/>
      <c r="K1382" s="746"/>
      <c r="L1382" s="746"/>
      <c r="M1382" s="632"/>
      <c r="N1382" s="632"/>
      <c r="O1382" s="746"/>
      <c r="P1382" s="746"/>
      <c r="Q1382" s="803"/>
      <c r="R1382" s="38"/>
      <c r="S1382" s="820" t="s">
        <v>1853</v>
      </c>
      <c r="T1382" s="39"/>
      <c r="U1382" s="198"/>
      <c r="V1382" s="198"/>
      <c r="W1382" s="40">
        <v>1</v>
      </c>
      <c r="X1382" s="41" t="s">
        <v>74</v>
      </c>
      <c r="Y1382" s="42">
        <v>13.07</v>
      </c>
      <c r="Z1382" s="42">
        <f>+W1382*Y1382</f>
        <v>13.07</v>
      </c>
      <c r="AA1382" s="42">
        <f>+Z1382*1.12</f>
        <v>14.638400000000003</v>
      </c>
      <c r="AB1382" s="43"/>
      <c r="AC1382" s="41"/>
      <c r="AD1382" s="44" t="s">
        <v>75</v>
      </c>
      <c r="AE1382" s="44"/>
      <c r="AF1382" s="635"/>
      <c r="AG1382" s="2"/>
    </row>
    <row r="1383" spans="1:33" ht="18" customHeight="1">
      <c r="A1383" s="662"/>
      <c r="B1383" s="665"/>
      <c r="C1383" s="747" t="s">
        <v>46</v>
      </c>
      <c r="D1383" s="748" t="s">
        <v>47</v>
      </c>
      <c r="E1383" s="748" t="s">
        <v>48</v>
      </c>
      <c r="F1383" s="748" t="s">
        <v>371</v>
      </c>
      <c r="G1383" s="749" t="s">
        <v>50</v>
      </c>
      <c r="H1383" s="748" t="s">
        <v>51</v>
      </c>
      <c r="I1383" s="748" t="s">
        <v>61</v>
      </c>
      <c r="J1383" s="766" t="s">
        <v>1854</v>
      </c>
      <c r="K1383" s="748" t="s">
        <v>473</v>
      </c>
      <c r="L1383" s="748" t="s">
        <v>1855</v>
      </c>
      <c r="M1383" s="638">
        <v>15</v>
      </c>
      <c r="N1383" s="638">
        <v>15</v>
      </c>
      <c r="O1383" s="748" t="s">
        <v>1856</v>
      </c>
      <c r="P1383" s="748" t="s">
        <v>1857</v>
      </c>
      <c r="Q1383" s="804" t="s">
        <v>1858</v>
      </c>
      <c r="R1383" s="59" t="s">
        <v>116</v>
      </c>
      <c r="S1383" s="827" t="s">
        <v>1748</v>
      </c>
      <c r="T1383" s="75" t="s">
        <v>70</v>
      </c>
      <c r="U1383" s="67" t="s">
        <v>71</v>
      </c>
      <c r="V1383" s="68" t="s">
        <v>72</v>
      </c>
      <c r="W1383" s="54"/>
      <c r="X1383" s="55"/>
      <c r="Y1383" s="56"/>
      <c r="Z1383" s="56"/>
      <c r="AA1383" s="56"/>
      <c r="AB1383" s="57">
        <f>+SUM(AA1384:AA1387)</f>
        <v>49.364319999999999</v>
      </c>
      <c r="AC1383" s="55"/>
      <c r="AD1383" s="58"/>
      <c r="AE1383" s="58"/>
      <c r="AF1383" s="637"/>
      <c r="AG1383" s="2"/>
    </row>
    <row r="1384" spans="1:33" ht="18" customHeight="1">
      <c r="A1384" s="662"/>
      <c r="B1384" s="665"/>
      <c r="C1384" s="743"/>
      <c r="D1384" s="744"/>
      <c r="E1384" s="744"/>
      <c r="F1384" s="744"/>
      <c r="G1384" s="744"/>
      <c r="H1384" s="744"/>
      <c r="I1384" s="744"/>
      <c r="J1384" s="761"/>
      <c r="K1384" s="744"/>
      <c r="L1384" s="744"/>
      <c r="M1384" s="631"/>
      <c r="N1384" s="631"/>
      <c r="O1384" s="744"/>
      <c r="P1384" s="744"/>
      <c r="Q1384" s="802"/>
      <c r="R1384" s="32"/>
      <c r="S1384" s="818" t="s">
        <v>1859</v>
      </c>
      <c r="T1384" s="26"/>
      <c r="U1384" s="26"/>
      <c r="V1384" s="26"/>
      <c r="W1384" s="27">
        <v>10</v>
      </c>
      <c r="X1384" s="28" t="s">
        <v>74</v>
      </c>
      <c r="Y1384" s="29">
        <v>2.95</v>
      </c>
      <c r="Z1384" s="29">
        <f t="shared" ref="Z1384:Z1387" si="133">+W1384*Y1384</f>
        <v>29.5</v>
      </c>
      <c r="AA1384" s="29">
        <f>+Z1384</f>
        <v>29.5</v>
      </c>
      <c r="AB1384" s="30"/>
      <c r="AC1384" s="28"/>
      <c r="AD1384" s="31" t="s">
        <v>75</v>
      </c>
      <c r="AE1384" s="31"/>
      <c r="AF1384" s="634"/>
      <c r="AG1384" s="2"/>
    </row>
    <row r="1385" spans="1:33" ht="18" customHeight="1">
      <c r="A1385" s="662"/>
      <c r="B1385" s="665"/>
      <c r="C1385" s="743"/>
      <c r="D1385" s="744"/>
      <c r="E1385" s="744"/>
      <c r="F1385" s="744"/>
      <c r="G1385" s="744"/>
      <c r="H1385" s="744"/>
      <c r="I1385" s="744"/>
      <c r="J1385" s="761"/>
      <c r="K1385" s="744"/>
      <c r="L1385" s="744"/>
      <c r="M1385" s="631"/>
      <c r="N1385" s="631"/>
      <c r="O1385" s="744"/>
      <c r="P1385" s="744"/>
      <c r="Q1385" s="802"/>
      <c r="R1385" s="25"/>
      <c r="S1385" s="818" t="s">
        <v>1860</v>
      </c>
      <c r="T1385" s="26"/>
      <c r="U1385" s="61"/>
      <c r="V1385" s="61"/>
      <c r="W1385" s="27">
        <v>1</v>
      </c>
      <c r="X1385" s="28" t="s">
        <v>74</v>
      </c>
      <c r="Y1385" s="29">
        <v>1.496</v>
      </c>
      <c r="Z1385" s="29">
        <f t="shared" si="133"/>
        <v>1.496</v>
      </c>
      <c r="AA1385" s="29">
        <f t="shared" ref="AA1385:AA1387" si="134">+Z1385*1.12</f>
        <v>1.6755200000000001</v>
      </c>
      <c r="AB1385" s="30"/>
      <c r="AC1385" s="28"/>
      <c r="AD1385" s="31" t="s">
        <v>75</v>
      </c>
      <c r="AE1385" s="31"/>
      <c r="AF1385" s="634"/>
      <c r="AG1385" s="2"/>
    </row>
    <row r="1386" spans="1:33" ht="18" customHeight="1">
      <c r="A1386" s="662"/>
      <c r="B1386" s="665"/>
      <c r="C1386" s="743"/>
      <c r="D1386" s="744"/>
      <c r="E1386" s="744"/>
      <c r="F1386" s="744"/>
      <c r="G1386" s="744"/>
      <c r="H1386" s="744"/>
      <c r="I1386" s="744"/>
      <c r="J1386" s="761"/>
      <c r="K1386" s="744"/>
      <c r="L1386" s="744"/>
      <c r="M1386" s="631"/>
      <c r="N1386" s="631"/>
      <c r="O1386" s="744"/>
      <c r="P1386" s="744"/>
      <c r="Q1386" s="802"/>
      <c r="R1386" s="25"/>
      <c r="S1386" s="818" t="s">
        <v>1861</v>
      </c>
      <c r="T1386" s="330"/>
      <c r="U1386" s="155"/>
      <c r="V1386" s="155"/>
      <c r="W1386" s="73">
        <v>12</v>
      </c>
      <c r="X1386" s="28" t="s">
        <v>74</v>
      </c>
      <c r="Y1386" s="29">
        <v>0.72499999999999998</v>
      </c>
      <c r="Z1386" s="29">
        <f t="shared" si="133"/>
        <v>8.6999999999999993</v>
      </c>
      <c r="AA1386" s="29">
        <f t="shared" si="134"/>
        <v>9.7439999999999998</v>
      </c>
      <c r="AB1386" s="30"/>
      <c r="AC1386" s="28"/>
      <c r="AD1386" s="31" t="s">
        <v>75</v>
      </c>
      <c r="AE1386" s="31"/>
      <c r="AF1386" s="634"/>
      <c r="AG1386" s="2"/>
    </row>
    <row r="1387" spans="1:33" ht="18" customHeight="1">
      <c r="A1387" s="662"/>
      <c r="B1387" s="665"/>
      <c r="C1387" s="743"/>
      <c r="D1387" s="744"/>
      <c r="E1387" s="744"/>
      <c r="F1387" s="744"/>
      <c r="G1387" s="744"/>
      <c r="H1387" s="744"/>
      <c r="I1387" s="744"/>
      <c r="J1387" s="761"/>
      <c r="K1387" s="744"/>
      <c r="L1387" s="744"/>
      <c r="M1387" s="631"/>
      <c r="N1387" s="631"/>
      <c r="O1387" s="744"/>
      <c r="P1387" s="744"/>
      <c r="Q1387" s="802"/>
      <c r="R1387" s="69"/>
      <c r="S1387" s="824" t="s">
        <v>1862</v>
      </c>
      <c r="T1387" s="158"/>
      <c r="U1387" s="155"/>
      <c r="V1387" s="155"/>
      <c r="W1387" s="299">
        <v>20</v>
      </c>
      <c r="X1387" s="63" t="s">
        <v>74</v>
      </c>
      <c r="Y1387" s="64">
        <v>0.377</v>
      </c>
      <c r="Z1387" s="29">
        <f t="shared" si="133"/>
        <v>7.54</v>
      </c>
      <c r="AA1387" s="29">
        <f t="shared" si="134"/>
        <v>8.4448000000000008</v>
      </c>
      <c r="AB1387" s="65"/>
      <c r="AC1387" s="63"/>
      <c r="AD1387" s="66" t="s">
        <v>75</v>
      </c>
      <c r="AE1387" s="66"/>
      <c r="AF1387" s="634"/>
      <c r="AG1387" s="2"/>
    </row>
    <row r="1388" spans="1:33" ht="18" customHeight="1">
      <c r="A1388" s="662"/>
      <c r="B1388" s="665"/>
      <c r="C1388" s="743"/>
      <c r="D1388" s="744"/>
      <c r="E1388" s="744"/>
      <c r="F1388" s="744"/>
      <c r="G1388" s="744"/>
      <c r="H1388" s="744"/>
      <c r="I1388" s="744"/>
      <c r="J1388" s="761"/>
      <c r="K1388" s="744"/>
      <c r="L1388" s="744"/>
      <c r="M1388" s="631"/>
      <c r="N1388" s="631"/>
      <c r="O1388" s="744"/>
      <c r="P1388" s="744"/>
      <c r="Q1388" s="802"/>
      <c r="R1388" s="74" t="s">
        <v>425</v>
      </c>
      <c r="S1388" s="826" t="s">
        <v>1748</v>
      </c>
      <c r="T1388" s="194" t="s">
        <v>70</v>
      </c>
      <c r="U1388" s="172" t="s">
        <v>71</v>
      </c>
      <c r="V1388" s="164" t="s">
        <v>72</v>
      </c>
      <c r="W1388" s="299"/>
      <c r="X1388" s="63"/>
      <c r="Y1388" s="64"/>
      <c r="Z1388" s="29"/>
      <c r="AA1388" s="29"/>
      <c r="AB1388" s="65">
        <f>+SUM(AA1389:AA1390)</f>
        <v>44.934400000000004</v>
      </c>
      <c r="AC1388" s="63"/>
      <c r="AD1388" s="66"/>
      <c r="AE1388" s="66"/>
      <c r="AF1388" s="634"/>
      <c r="AG1388" s="2"/>
    </row>
    <row r="1389" spans="1:33" ht="18" customHeight="1">
      <c r="A1389" s="662"/>
      <c r="B1389" s="665"/>
      <c r="C1389" s="743"/>
      <c r="D1389" s="744"/>
      <c r="E1389" s="744"/>
      <c r="F1389" s="744"/>
      <c r="G1389" s="744"/>
      <c r="H1389" s="744"/>
      <c r="I1389" s="744"/>
      <c r="J1389" s="761"/>
      <c r="K1389" s="744"/>
      <c r="L1389" s="744"/>
      <c r="M1389" s="631"/>
      <c r="N1389" s="631"/>
      <c r="O1389" s="744"/>
      <c r="P1389" s="744"/>
      <c r="Q1389" s="802"/>
      <c r="R1389" s="69"/>
      <c r="S1389" s="824" t="s">
        <v>1863</v>
      </c>
      <c r="T1389" s="158"/>
      <c r="U1389" s="155"/>
      <c r="V1389" s="155"/>
      <c r="W1389" s="299">
        <v>46</v>
      </c>
      <c r="X1389" s="63" t="s">
        <v>74</v>
      </c>
      <c r="Y1389" s="64">
        <v>0.56999999999999995</v>
      </c>
      <c r="Z1389" s="29">
        <f t="shared" ref="Z1389:Z1390" si="135">+W1389*Y1389</f>
        <v>26.22</v>
      </c>
      <c r="AA1389" s="29">
        <f t="shared" ref="AA1389:AA1390" si="136">+Z1389*1.12</f>
        <v>29.366400000000002</v>
      </c>
      <c r="AB1389" s="65"/>
      <c r="AC1389" s="63"/>
      <c r="AD1389" s="66" t="s">
        <v>75</v>
      </c>
      <c r="AE1389" s="66"/>
      <c r="AF1389" s="634"/>
      <c r="AG1389" s="2"/>
    </row>
    <row r="1390" spans="1:33" ht="18" customHeight="1">
      <c r="A1390" s="662"/>
      <c r="B1390" s="665"/>
      <c r="C1390" s="743"/>
      <c r="D1390" s="744"/>
      <c r="E1390" s="744"/>
      <c r="F1390" s="744"/>
      <c r="G1390" s="744"/>
      <c r="H1390" s="744"/>
      <c r="I1390" s="744"/>
      <c r="J1390" s="761"/>
      <c r="K1390" s="744"/>
      <c r="L1390" s="744"/>
      <c r="M1390" s="631"/>
      <c r="N1390" s="631"/>
      <c r="O1390" s="744"/>
      <c r="P1390" s="744"/>
      <c r="Q1390" s="802"/>
      <c r="R1390" s="69"/>
      <c r="S1390" s="824" t="s">
        <v>1864</v>
      </c>
      <c r="T1390" s="158"/>
      <c r="U1390" s="155"/>
      <c r="V1390" s="155"/>
      <c r="W1390" s="299">
        <v>100</v>
      </c>
      <c r="X1390" s="63" t="s">
        <v>74</v>
      </c>
      <c r="Y1390" s="64">
        <v>0.13900000000000001</v>
      </c>
      <c r="Z1390" s="29">
        <f t="shared" si="135"/>
        <v>13.900000000000002</v>
      </c>
      <c r="AA1390" s="29">
        <f t="shared" si="136"/>
        <v>15.568000000000003</v>
      </c>
      <c r="AB1390" s="65"/>
      <c r="AC1390" s="63"/>
      <c r="AD1390" s="66" t="s">
        <v>75</v>
      </c>
      <c r="AE1390" s="66"/>
      <c r="AF1390" s="634"/>
      <c r="AG1390" s="2"/>
    </row>
    <row r="1391" spans="1:33" ht="18" customHeight="1">
      <c r="A1391" s="662"/>
      <c r="B1391" s="665"/>
      <c r="C1391" s="743"/>
      <c r="D1391" s="744"/>
      <c r="E1391" s="744"/>
      <c r="F1391" s="744"/>
      <c r="G1391" s="744"/>
      <c r="H1391" s="744"/>
      <c r="I1391" s="744"/>
      <c r="J1391" s="761"/>
      <c r="K1391" s="744"/>
      <c r="L1391" s="744"/>
      <c r="M1391" s="631"/>
      <c r="N1391" s="631"/>
      <c r="O1391" s="744"/>
      <c r="P1391" s="744"/>
      <c r="Q1391" s="802"/>
      <c r="R1391" s="74" t="s">
        <v>140</v>
      </c>
      <c r="S1391" s="826" t="s">
        <v>141</v>
      </c>
      <c r="T1391" s="194" t="s">
        <v>70</v>
      </c>
      <c r="U1391" s="172" t="s">
        <v>71</v>
      </c>
      <c r="V1391" s="164" t="s">
        <v>72</v>
      </c>
      <c r="W1391" s="299"/>
      <c r="X1391" s="63"/>
      <c r="Y1391" s="64"/>
      <c r="Z1391" s="29"/>
      <c r="AA1391" s="29"/>
      <c r="AB1391" s="65">
        <f>+SUM(AA1392:AA1400)</f>
        <v>60.3904</v>
      </c>
      <c r="AC1391" s="63"/>
      <c r="AD1391" s="66"/>
      <c r="AE1391" s="66"/>
      <c r="AF1391" s="634"/>
      <c r="AG1391" s="2"/>
    </row>
    <row r="1392" spans="1:33" ht="18" customHeight="1">
      <c r="A1392" s="662"/>
      <c r="B1392" s="665"/>
      <c r="C1392" s="743"/>
      <c r="D1392" s="744"/>
      <c r="E1392" s="744"/>
      <c r="F1392" s="744"/>
      <c r="G1392" s="744"/>
      <c r="H1392" s="744"/>
      <c r="I1392" s="744"/>
      <c r="J1392" s="761"/>
      <c r="K1392" s="744"/>
      <c r="L1392" s="744"/>
      <c r="M1392" s="631"/>
      <c r="N1392" s="631"/>
      <c r="O1392" s="744"/>
      <c r="P1392" s="744"/>
      <c r="Q1392" s="802"/>
      <c r="R1392" s="69"/>
      <c r="S1392" s="824" t="s">
        <v>292</v>
      </c>
      <c r="T1392" s="158"/>
      <c r="U1392" s="155"/>
      <c r="V1392" s="155"/>
      <c r="W1392" s="299">
        <v>1</v>
      </c>
      <c r="X1392" s="63" t="s">
        <v>74</v>
      </c>
      <c r="Y1392" s="64">
        <v>1.03</v>
      </c>
      <c r="Z1392" s="29">
        <f t="shared" ref="Z1392:Z1400" si="137">+W1392*Y1392</f>
        <v>1.03</v>
      </c>
      <c r="AA1392" s="29">
        <f t="shared" ref="AA1392:AA1400" si="138">+Z1392*1.12</f>
        <v>1.1536000000000002</v>
      </c>
      <c r="AB1392" s="65"/>
      <c r="AC1392" s="63"/>
      <c r="AD1392" s="66" t="s">
        <v>75</v>
      </c>
      <c r="AE1392" s="66"/>
      <c r="AF1392" s="634"/>
      <c r="AG1392" s="2"/>
    </row>
    <row r="1393" spans="1:33" ht="18" customHeight="1">
      <c r="A1393" s="662"/>
      <c r="B1393" s="665"/>
      <c r="C1393" s="743"/>
      <c r="D1393" s="744"/>
      <c r="E1393" s="744"/>
      <c r="F1393" s="744"/>
      <c r="G1393" s="744"/>
      <c r="H1393" s="744"/>
      <c r="I1393" s="744"/>
      <c r="J1393" s="761"/>
      <c r="K1393" s="744"/>
      <c r="L1393" s="744"/>
      <c r="M1393" s="631"/>
      <c r="N1393" s="631"/>
      <c r="O1393" s="744"/>
      <c r="P1393" s="744"/>
      <c r="Q1393" s="802"/>
      <c r="R1393" s="69"/>
      <c r="S1393" s="824" t="s">
        <v>1865</v>
      </c>
      <c r="T1393" s="61"/>
      <c r="U1393" s="45"/>
      <c r="V1393" s="45"/>
      <c r="W1393" s="62">
        <v>1</v>
      </c>
      <c r="X1393" s="63" t="s">
        <v>74</v>
      </c>
      <c r="Y1393" s="64">
        <v>1.3</v>
      </c>
      <c r="Z1393" s="29">
        <f t="shared" si="137"/>
        <v>1.3</v>
      </c>
      <c r="AA1393" s="29">
        <f t="shared" si="138"/>
        <v>1.4560000000000002</v>
      </c>
      <c r="AB1393" s="65"/>
      <c r="AC1393" s="63"/>
      <c r="AD1393" s="66" t="s">
        <v>75</v>
      </c>
      <c r="AE1393" s="66"/>
      <c r="AF1393" s="634"/>
      <c r="AG1393" s="2"/>
    </row>
    <row r="1394" spans="1:33" ht="18" customHeight="1">
      <c r="A1394" s="662"/>
      <c r="B1394" s="665"/>
      <c r="C1394" s="743"/>
      <c r="D1394" s="744"/>
      <c r="E1394" s="744"/>
      <c r="F1394" s="744"/>
      <c r="G1394" s="744"/>
      <c r="H1394" s="744"/>
      <c r="I1394" s="744"/>
      <c r="J1394" s="761"/>
      <c r="K1394" s="744"/>
      <c r="L1394" s="744"/>
      <c r="M1394" s="631"/>
      <c r="N1394" s="631"/>
      <c r="O1394" s="744"/>
      <c r="P1394" s="744"/>
      <c r="Q1394" s="802"/>
      <c r="R1394" s="69"/>
      <c r="S1394" s="824" t="s">
        <v>1866</v>
      </c>
      <c r="T1394" s="61"/>
      <c r="U1394" s="61"/>
      <c r="V1394" s="61"/>
      <c r="W1394" s="62">
        <v>3</v>
      </c>
      <c r="X1394" s="63" t="s">
        <v>74</v>
      </c>
      <c r="Y1394" s="64">
        <v>1.78</v>
      </c>
      <c r="Z1394" s="29">
        <f t="shared" si="137"/>
        <v>5.34</v>
      </c>
      <c r="AA1394" s="29">
        <f t="shared" si="138"/>
        <v>5.9808000000000003</v>
      </c>
      <c r="AB1394" s="65"/>
      <c r="AC1394" s="63"/>
      <c r="AD1394" s="66" t="s">
        <v>75</v>
      </c>
      <c r="AE1394" s="66"/>
      <c r="AF1394" s="634"/>
      <c r="AG1394" s="2"/>
    </row>
    <row r="1395" spans="1:33" ht="18" customHeight="1">
      <c r="A1395" s="662"/>
      <c r="B1395" s="665"/>
      <c r="C1395" s="743"/>
      <c r="D1395" s="744"/>
      <c r="E1395" s="744"/>
      <c r="F1395" s="744"/>
      <c r="G1395" s="744"/>
      <c r="H1395" s="744"/>
      <c r="I1395" s="744"/>
      <c r="J1395" s="761"/>
      <c r="K1395" s="744"/>
      <c r="L1395" s="744"/>
      <c r="M1395" s="631"/>
      <c r="N1395" s="631"/>
      <c r="O1395" s="744"/>
      <c r="P1395" s="744"/>
      <c r="Q1395" s="802"/>
      <c r="R1395" s="69"/>
      <c r="S1395" s="824" t="s">
        <v>1867</v>
      </c>
      <c r="T1395" s="61"/>
      <c r="U1395" s="61"/>
      <c r="V1395" s="61"/>
      <c r="W1395" s="62">
        <v>6</v>
      </c>
      <c r="X1395" s="63" t="s">
        <v>74</v>
      </c>
      <c r="Y1395" s="64">
        <v>2.2000000000000002</v>
      </c>
      <c r="Z1395" s="29">
        <f t="shared" si="137"/>
        <v>13.200000000000001</v>
      </c>
      <c r="AA1395" s="29">
        <f t="shared" si="138"/>
        <v>14.784000000000002</v>
      </c>
      <c r="AB1395" s="65"/>
      <c r="AC1395" s="63"/>
      <c r="AD1395" s="66" t="s">
        <v>75</v>
      </c>
      <c r="AE1395" s="66"/>
      <c r="AF1395" s="634"/>
      <c r="AG1395" s="2"/>
    </row>
    <row r="1396" spans="1:33" ht="18" customHeight="1">
      <c r="A1396" s="662"/>
      <c r="B1396" s="665"/>
      <c r="C1396" s="743"/>
      <c r="D1396" s="744"/>
      <c r="E1396" s="744"/>
      <c r="F1396" s="744"/>
      <c r="G1396" s="744"/>
      <c r="H1396" s="744"/>
      <c r="I1396" s="744"/>
      <c r="J1396" s="761"/>
      <c r="K1396" s="744"/>
      <c r="L1396" s="744"/>
      <c r="M1396" s="631"/>
      <c r="N1396" s="631"/>
      <c r="O1396" s="744"/>
      <c r="P1396" s="744"/>
      <c r="Q1396" s="802"/>
      <c r="R1396" s="69"/>
      <c r="S1396" s="824" t="s">
        <v>1189</v>
      </c>
      <c r="T1396" s="61"/>
      <c r="U1396" s="61"/>
      <c r="V1396" s="61"/>
      <c r="W1396" s="62">
        <v>1</v>
      </c>
      <c r="X1396" s="63" t="s">
        <v>74</v>
      </c>
      <c r="Y1396" s="64">
        <v>2.21</v>
      </c>
      <c r="Z1396" s="29">
        <f t="shared" si="137"/>
        <v>2.21</v>
      </c>
      <c r="AA1396" s="29">
        <f t="shared" si="138"/>
        <v>2.4752000000000001</v>
      </c>
      <c r="AB1396" s="65"/>
      <c r="AC1396" s="63"/>
      <c r="AD1396" s="66" t="s">
        <v>75</v>
      </c>
      <c r="AE1396" s="66"/>
      <c r="AF1396" s="634"/>
      <c r="AG1396" s="2"/>
    </row>
    <row r="1397" spans="1:33" ht="18" customHeight="1">
      <c r="A1397" s="662"/>
      <c r="B1397" s="665"/>
      <c r="C1397" s="743"/>
      <c r="D1397" s="744"/>
      <c r="E1397" s="744"/>
      <c r="F1397" s="744"/>
      <c r="G1397" s="744"/>
      <c r="H1397" s="744"/>
      <c r="I1397" s="744"/>
      <c r="J1397" s="761"/>
      <c r="K1397" s="744"/>
      <c r="L1397" s="744"/>
      <c r="M1397" s="631"/>
      <c r="N1397" s="631"/>
      <c r="O1397" s="744"/>
      <c r="P1397" s="744"/>
      <c r="Q1397" s="802"/>
      <c r="R1397" s="69"/>
      <c r="S1397" s="824" t="s">
        <v>1755</v>
      </c>
      <c r="T1397" s="61"/>
      <c r="U1397" s="61"/>
      <c r="V1397" s="61"/>
      <c r="W1397" s="62">
        <v>1</v>
      </c>
      <c r="X1397" s="63" t="s">
        <v>74</v>
      </c>
      <c r="Y1397" s="64">
        <v>3.43</v>
      </c>
      <c r="Z1397" s="29">
        <f t="shared" si="137"/>
        <v>3.43</v>
      </c>
      <c r="AA1397" s="29">
        <f t="shared" si="138"/>
        <v>3.8416000000000006</v>
      </c>
      <c r="AB1397" s="65"/>
      <c r="AC1397" s="63"/>
      <c r="AD1397" s="66" t="s">
        <v>75</v>
      </c>
      <c r="AE1397" s="66"/>
      <c r="AF1397" s="634"/>
      <c r="AG1397" s="2"/>
    </row>
    <row r="1398" spans="1:33" ht="18" customHeight="1">
      <c r="A1398" s="662"/>
      <c r="B1398" s="665"/>
      <c r="C1398" s="743"/>
      <c r="D1398" s="744"/>
      <c r="E1398" s="744"/>
      <c r="F1398" s="744"/>
      <c r="G1398" s="744"/>
      <c r="H1398" s="744"/>
      <c r="I1398" s="744"/>
      <c r="J1398" s="761"/>
      <c r="K1398" s="744"/>
      <c r="L1398" s="744"/>
      <c r="M1398" s="631"/>
      <c r="N1398" s="631"/>
      <c r="O1398" s="744"/>
      <c r="P1398" s="744"/>
      <c r="Q1398" s="802"/>
      <c r="R1398" s="69"/>
      <c r="S1398" s="824" t="s">
        <v>1868</v>
      </c>
      <c r="T1398" s="61"/>
      <c r="U1398" s="61"/>
      <c r="V1398" s="61"/>
      <c r="W1398" s="62">
        <v>1</v>
      </c>
      <c r="X1398" s="63" t="s">
        <v>1869</v>
      </c>
      <c r="Y1398" s="64">
        <v>14.91</v>
      </c>
      <c r="Z1398" s="29">
        <f t="shared" si="137"/>
        <v>14.91</v>
      </c>
      <c r="AA1398" s="29">
        <f t="shared" si="138"/>
        <v>16.699200000000001</v>
      </c>
      <c r="AB1398" s="65"/>
      <c r="AC1398" s="63"/>
      <c r="AD1398" s="66" t="s">
        <v>75</v>
      </c>
      <c r="AE1398" s="66"/>
      <c r="AF1398" s="634"/>
      <c r="AG1398" s="2"/>
    </row>
    <row r="1399" spans="1:33" ht="18" customHeight="1">
      <c r="A1399" s="662"/>
      <c r="B1399" s="665"/>
      <c r="C1399" s="743"/>
      <c r="D1399" s="744"/>
      <c r="E1399" s="744"/>
      <c r="F1399" s="744"/>
      <c r="G1399" s="744"/>
      <c r="H1399" s="744"/>
      <c r="I1399" s="744"/>
      <c r="J1399" s="761"/>
      <c r="K1399" s="744"/>
      <c r="L1399" s="744"/>
      <c r="M1399" s="631"/>
      <c r="N1399" s="631"/>
      <c r="O1399" s="744"/>
      <c r="P1399" s="744"/>
      <c r="Q1399" s="802"/>
      <c r="R1399" s="69"/>
      <c r="S1399" s="824" t="s">
        <v>144</v>
      </c>
      <c r="T1399" s="61"/>
      <c r="U1399" s="61"/>
      <c r="V1399" s="61"/>
      <c r="W1399" s="62">
        <v>1</v>
      </c>
      <c r="X1399" s="63" t="s">
        <v>1870</v>
      </c>
      <c r="Y1399" s="64">
        <v>10.210000000000001</v>
      </c>
      <c r="Z1399" s="29">
        <f t="shared" si="137"/>
        <v>10.210000000000001</v>
      </c>
      <c r="AA1399" s="29">
        <f t="shared" si="138"/>
        <v>11.435200000000002</v>
      </c>
      <c r="AB1399" s="65"/>
      <c r="AC1399" s="63"/>
      <c r="AD1399" s="66" t="s">
        <v>75</v>
      </c>
      <c r="AE1399" s="66"/>
      <c r="AF1399" s="634"/>
      <c r="AG1399" s="2"/>
    </row>
    <row r="1400" spans="1:33" ht="18" customHeight="1">
      <c r="A1400" s="662"/>
      <c r="B1400" s="665"/>
      <c r="C1400" s="743"/>
      <c r="D1400" s="744"/>
      <c r="E1400" s="744"/>
      <c r="F1400" s="744"/>
      <c r="G1400" s="744"/>
      <c r="H1400" s="744"/>
      <c r="I1400" s="744"/>
      <c r="J1400" s="761"/>
      <c r="K1400" s="744"/>
      <c r="L1400" s="744"/>
      <c r="M1400" s="631"/>
      <c r="N1400" s="631"/>
      <c r="O1400" s="744"/>
      <c r="P1400" s="744"/>
      <c r="Q1400" s="802"/>
      <c r="R1400" s="69"/>
      <c r="S1400" s="824" t="s">
        <v>1756</v>
      </c>
      <c r="T1400" s="61"/>
      <c r="U1400" s="61"/>
      <c r="V1400" s="61"/>
      <c r="W1400" s="62">
        <v>1</v>
      </c>
      <c r="X1400" s="63" t="s">
        <v>74</v>
      </c>
      <c r="Y1400" s="64">
        <v>2.29</v>
      </c>
      <c r="Z1400" s="29">
        <f t="shared" si="137"/>
        <v>2.29</v>
      </c>
      <c r="AA1400" s="29">
        <f t="shared" si="138"/>
        <v>2.5648000000000004</v>
      </c>
      <c r="AB1400" s="65"/>
      <c r="AC1400" s="63"/>
      <c r="AD1400" s="66" t="s">
        <v>75</v>
      </c>
      <c r="AE1400" s="66"/>
      <c r="AF1400" s="634"/>
      <c r="AG1400" s="2"/>
    </row>
    <row r="1401" spans="1:33" ht="33.75" customHeight="1">
      <c r="A1401" s="662"/>
      <c r="B1401" s="665"/>
      <c r="C1401" s="743"/>
      <c r="D1401" s="744"/>
      <c r="E1401" s="744"/>
      <c r="F1401" s="744"/>
      <c r="G1401" s="744"/>
      <c r="H1401" s="744"/>
      <c r="I1401" s="744"/>
      <c r="J1401" s="761"/>
      <c r="K1401" s="744"/>
      <c r="L1401" s="744"/>
      <c r="M1401" s="631"/>
      <c r="N1401" s="631"/>
      <c r="O1401" s="744"/>
      <c r="P1401" s="744"/>
      <c r="Q1401" s="802"/>
      <c r="R1401" s="74" t="s">
        <v>68</v>
      </c>
      <c r="S1401" s="826" t="s">
        <v>69</v>
      </c>
      <c r="T1401" s="194" t="s">
        <v>70</v>
      </c>
      <c r="U1401" s="172" t="s">
        <v>71</v>
      </c>
      <c r="V1401" s="164" t="s">
        <v>72</v>
      </c>
      <c r="W1401" s="299"/>
      <c r="X1401" s="63"/>
      <c r="Y1401" s="64"/>
      <c r="Z1401" s="29"/>
      <c r="AA1401" s="29"/>
      <c r="AB1401" s="65">
        <f>+SUM(AA1402:AA1405)</f>
        <v>58.55360000000001</v>
      </c>
      <c r="AC1401" s="63"/>
      <c r="AD1401" s="66"/>
      <c r="AE1401" s="66"/>
      <c r="AF1401" s="634"/>
      <c r="AG1401" s="2"/>
    </row>
    <row r="1402" spans="1:33" ht="18" customHeight="1">
      <c r="A1402" s="662"/>
      <c r="B1402" s="665"/>
      <c r="C1402" s="743"/>
      <c r="D1402" s="744"/>
      <c r="E1402" s="744"/>
      <c r="F1402" s="744"/>
      <c r="G1402" s="744"/>
      <c r="H1402" s="744"/>
      <c r="I1402" s="744"/>
      <c r="J1402" s="761"/>
      <c r="K1402" s="744"/>
      <c r="L1402" s="744"/>
      <c r="M1402" s="631"/>
      <c r="N1402" s="631"/>
      <c r="O1402" s="744"/>
      <c r="P1402" s="744"/>
      <c r="Q1402" s="802"/>
      <c r="R1402" s="69"/>
      <c r="S1402" s="824" t="s">
        <v>1871</v>
      </c>
      <c r="T1402" s="61"/>
      <c r="U1402" s="45"/>
      <c r="V1402" s="45"/>
      <c r="W1402" s="62">
        <v>1</v>
      </c>
      <c r="X1402" s="63" t="s">
        <v>74</v>
      </c>
      <c r="Y1402" s="64">
        <v>13.07</v>
      </c>
      <c r="Z1402" s="29">
        <f t="shared" ref="Z1402:Z1405" si="139">+W1402*Y1402</f>
        <v>13.07</v>
      </c>
      <c r="AA1402" s="29">
        <f t="shared" ref="AA1402:AA1405" si="140">+Z1402*1.12</f>
        <v>14.638400000000003</v>
      </c>
      <c r="AB1402" s="65"/>
      <c r="AC1402" s="63"/>
      <c r="AD1402" s="66" t="s">
        <v>75</v>
      </c>
      <c r="AE1402" s="66"/>
      <c r="AF1402" s="634"/>
      <c r="AG1402" s="2"/>
    </row>
    <row r="1403" spans="1:33" ht="18" customHeight="1">
      <c r="A1403" s="662"/>
      <c r="B1403" s="665"/>
      <c r="C1403" s="743"/>
      <c r="D1403" s="744"/>
      <c r="E1403" s="744"/>
      <c r="F1403" s="744"/>
      <c r="G1403" s="744"/>
      <c r="H1403" s="744"/>
      <c r="I1403" s="744"/>
      <c r="J1403" s="761"/>
      <c r="K1403" s="744"/>
      <c r="L1403" s="744"/>
      <c r="M1403" s="631"/>
      <c r="N1403" s="631"/>
      <c r="O1403" s="744"/>
      <c r="P1403" s="744"/>
      <c r="Q1403" s="802"/>
      <c r="R1403" s="69"/>
      <c r="S1403" s="824" t="s">
        <v>1872</v>
      </c>
      <c r="T1403" s="61"/>
      <c r="U1403" s="61"/>
      <c r="V1403" s="61"/>
      <c r="W1403" s="62">
        <v>1</v>
      </c>
      <c r="X1403" s="63" t="s">
        <v>74</v>
      </c>
      <c r="Y1403" s="64">
        <v>13.07</v>
      </c>
      <c r="Z1403" s="29">
        <f t="shared" si="139"/>
        <v>13.07</v>
      </c>
      <c r="AA1403" s="29">
        <f t="shared" si="140"/>
        <v>14.638400000000003</v>
      </c>
      <c r="AB1403" s="65"/>
      <c r="AC1403" s="63"/>
      <c r="AD1403" s="66" t="s">
        <v>75</v>
      </c>
      <c r="AE1403" s="66"/>
      <c r="AF1403" s="634"/>
      <c r="AG1403" s="2"/>
    </row>
    <row r="1404" spans="1:33" ht="18" customHeight="1">
      <c r="A1404" s="662"/>
      <c r="B1404" s="665"/>
      <c r="C1404" s="743"/>
      <c r="D1404" s="744"/>
      <c r="E1404" s="744"/>
      <c r="F1404" s="744"/>
      <c r="G1404" s="744"/>
      <c r="H1404" s="744"/>
      <c r="I1404" s="744"/>
      <c r="J1404" s="761"/>
      <c r="K1404" s="744"/>
      <c r="L1404" s="744"/>
      <c r="M1404" s="631"/>
      <c r="N1404" s="631"/>
      <c r="O1404" s="744"/>
      <c r="P1404" s="744"/>
      <c r="Q1404" s="802"/>
      <c r="R1404" s="69"/>
      <c r="S1404" s="824" t="s">
        <v>1873</v>
      </c>
      <c r="T1404" s="61"/>
      <c r="U1404" s="61"/>
      <c r="V1404" s="61"/>
      <c r="W1404" s="62">
        <v>1</v>
      </c>
      <c r="X1404" s="63" t="s">
        <v>74</v>
      </c>
      <c r="Y1404" s="64">
        <v>13.07</v>
      </c>
      <c r="Z1404" s="29">
        <f t="shared" si="139"/>
        <v>13.07</v>
      </c>
      <c r="AA1404" s="29">
        <f t="shared" si="140"/>
        <v>14.638400000000003</v>
      </c>
      <c r="AB1404" s="65"/>
      <c r="AC1404" s="63"/>
      <c r="AD1404" s="66" t="s">
        <v>75</v>
      </c>
      <c r="AE1404" s="66"/>
      <c r="AF1404" s="634"/>
      <c r="AG1404" s="2"/>
    </row>
    <row r="1405" spans="1:33" ht="18" customHeight="1">
      <c r="A1405" s="662"/>
      <c r="B1405" s="669"/>
      <c r="C1405" s="745"/>
      <c r="D1405" s="746"/>
      <c r="E1405" s="746"/>
      <c r="F1405" s="746"/>
      <c r="G1405" s="746"/>
      <c r="H1405" s="746"/>
      <c r="I1405" s="746"/>
      <c r="J1405" s="763"/>
      <c r="K1405" s="746"/>
      <c r="L1405" s="746"/>
      <c r="M1405" s="632"/>
      <c r="N1405" s="632"/>
      <c r="O1405" s="746"/>
      <c r="P1405" s="746"/>
      <c r="Q1405" s="803"/>
      <c r="R1405" s="38"/>
      <c r="S1405" s="820" t="s">
        <v>1874</v>
      </c>
      <c r="T1405" s="39"/>
      <c r="U1405" s="39"/>
      <c r="V1405" s="39"/>
      <c r="W1405" s="40">
        <v>1</v>
      </c>
      <c r="X1405" s="41" t="s">
        <v>74</v>
      </c>
      <c r="Y1405" s="42">
        <v>13.07</v>
      </c>
      <c r="Z1405" s="42">
        <f t="shared" si="139"/>
        <v>13.07</v>
      </c>
      <c r="AA1405" s="42">
        <f t="shared" si="140"/>
        <v>14.638400000000003</v>
      </c>
      <c r="AB1405" s="43"/>
      <c r="AC1405" s="41"/>
      <c r="AD1405" s="44" t="s">
        <v>75</v>
      </c>
      <c r="AE1405" s="44"/>
      <c r="AF1405" s="635"/>
      <c r="AG1405" s="2"/>
    </row>
    <row r="1406" spans="1:33" ht="22.5" customHeight="1">
      <c r="A1406" s="662"/>
      <c r="B1406" s="159"/>
      <c r="C1406" s="781"/>
      <c r="D1406" s="781"/>
      <c r="E1406" s="781"/>
      <c r="F1406" s="781"/>
      <c r="G1406" s="781"/>
      <c r="H1406" s="781"/>
      <c r="I1406" s="781"/>
      <c r="J1406" s="781"/>
      <c r="K1406" s="781"/>
      <c r="L1406" s="781"/>
      <c r="M1406" s="160"/>
      <c r="N1406" s="160"/>
      <c r="O1406" s="781"/>
      <c r="P1406" s="781"/>
      <c r="Q1406" s="781"/>
      <c r="R1406" s="667" t="s">
        <v>536</v>
      </c>
      <c r="S1406" s="657"/>
      <c r="T1406" s="657"/>
      <c r="U1406" s="657"/>
      <c r="V1406" s="657"/>
      <c r="W1406" s="657"/>
      <c r="X1406" s="657"/>
      <c r="Y1406" s="657"/>
      <c r="Z1406" s="658"/>
      <c r="AA1406" s="161" t="s">
        <v>201</v>
      </c>
      <c r="AB1406" s="162">
        <f>SUM(AB1308:AB1405)</f>
        <v>2202.6776799999998</v>
      </c>
      <c r="AC1406" s="668"/>
      <c r="AD1406" s="657"/>
      <c r="AE1406" s="657"/>
      <c r="AF1406" s="660"/>
      <c r="AG1406" s="84"/>
    </row>
    <row r="1407" spans="1:33" ht="62.25" customHeight="1">
      <c r="A1407" s="663"/>
      <c r="B1407" s="335" t="s">
        <v>1875</v>
      </c>
      <c r="C1407" s="740" t="s">
        <v>46</v>
      </c>
      <c r="D1407" s="741" t="s">
        <v>47</v>
      </c>
      <c r="E1407" s="741" t="s">
        <v>48</v>
      </c>
      <c r="F1407" s="741" t="s">
        <v>49</v>
      </c>
      <c r="G1407" s="742" t="s">
        <v>50</v>
      </c>
      <c r="H1407" s="741" t="s">
        <v>51</v>
      </c>
      <c r="I1407" s="741" t="s">
        <v>61</v>
      </c>
      <c r="J1407" s="774" t="s">
        <v>1876</v>
      </c>
      <c r="K1407" s="776" t="s">
        <v>1877</v>
      </c>
      <c r="L1407" s="741" t="s">
        <v>1878</v>
      </c>
      <c r="M1407" s="722">
        <v>3600</v>
      </c>
      <c r="N1407" s="722">
        <v>2500</v>
      </c>
      <c r="O1407" s="811" t="s">
        <v>1879</v>
      </c>
      <c r="P1407" s="741" t="s">
        <v>1880</v>
      </c>
      <c r="Q1407" s="812" t="s">
        <v>1881</v>
      </c>
      <c r="R1407" s="59" t="s">
        <v>68</v>
      </c>
      <c r="S1407" s="823" t="s">
        <v>69</v>
      </c>
      <c r="T1407" s="49"/>
      <c r="U1407" s="67" t="s">
        <v>71</v>
      </c>
      <c r="V1407" s="68" t="s">
        <v>72</v>
      </c>
      <c r="W1407" s="34"/>
      <c r="X1407" s="35"/>
      <c r="Y1407" s="36"/>
      <c r="Z1407" s="36"/>
      <c r="AA1407" s="36"/>
      <c r="AB1407" s="50">
        <f>SUM(AA1408:AA1411)</f>
        <v>43.758400000000002</v>
      </c>
      <c r="AC1407" s="35"/>
      <c r="AD1407" s="60"/>
      <c r="AE1407" s="60"/>
      <c r="AF1407" s="637"/>
      <c r="AG1407" s="2"/>
    </row>
    <row r="1408" spans="1:33" ht="62.25" customHeight="1">
      <c r="A1408" s="661" t="s">
        <v>1617</v>
      </c>
      <c r="B1408" s="664" t="s">
        <v>1875</v>
      </c>
      <c r="C1408" s="743"/>
      <c r="D1408" s="744"/>
      <c r="E1408" s="744"/>
      <c r="F1408" s="744"/>
      <c r="G1408" s="744"/>
      <c r="H1408" s="744"/>
      <c r="I1408" s="744"/>
      <c r="J1408" s="754"/>
      <c r="K1408" s="744"/>
      <c r="L1408" s="744"/>
      <c r="M1408" s="631"/>
      <c r="N1408" s="631"/>
      <c r="O1408" s="744"/>
      <c r="P1408" s="744"/>
      <c r="Q1408" s="813"/>
      <c r="R1408" s="32"/>
      <c r="S1408" s="818" t="s">
        <v>1882</v>
      </c>
      <c r="T1408" s="26"/>
      <c r="U1408" s="26"/>
      <c r="V1408" s="26"/>
      <c r="W1408" s="27">
        <v>4</v>
      </c>
      <c r="X1408" s="28" t="s">
        <v>74</v>
      </c>
      <c r="Y1408" s="29">
        <v>5.59</v>
      </c>
      <c r="Z1408" s="29">
        <f t="shared" ref="Z1408:Z1411" si="141">+W1408*Y1408</f>
        <v>22.36</v>
      </c>
      <c r="AA1408" s="29">
        <f t="shared" ref="AA1408:AA1411" si="142">+Z1408*1.12</f>
        <v>25.043200000000002</v>
      </c>
      <c r="AB1408" s="30"/>
      <c r="AC1408" s="28"/>
      <c r="AD1408" s="31" t="s">
        <v>75</v>
      </c>
      <c r="AE1408" s="31"/>
      <c r="AF1408" s="634"/>
      <c r="AG1408" s="2"/>
    </row>
    <row r="1409" spans="1:33" ht="62.25" customHeight="1">
      <c r="A1409" s="662"/>
      <c r="B1409" s="665"/>
      <c r="C1409" s="743"/>
      <c r="D1409" s="744"/>
      <c r="E1409" s="744"/>
      <c r="F1409" s="744"/>
      <c r="G1409" s="744"/>
      <c r="H1409" s="744"/>
      <c r="I1409" s="744"/>
      <c r="J1409" s="754"/>
      <c r="K1409" s="744"/>
      <c r="L1409" s="744"/>
      <c r="M1409" s="631"/>
      <c r="N1409" s="631"/>
      <c r="O1409" s="744"/>
      <c r="P1409" s="744"/>
      <c r="Q1409" s="813"/>
      <c r="R1409" s="25"/>
      <c r="S1409" s="818" t="s">
        <v>1883</v>
      </c>
      <c r="T1409" s="26"/>
      <c r="U1409" s="26"/>
      <c r="V1409" s="26"/>
      <c r="W1409" s="27">
        <v>1</v>
      </c>
      <c r="X1409" s="28" t="s">
        <v>74</v>
      </c>
      <c r="Y1409" s="29">
        <v>5.57</v>
      </c>
      <c r="Z1409" s="29">
        <f t="shared" si="141"/>
        <v>5.57</v>
      </c>
      <c r="AA1409" s="29">
        <f t="shared" si="142"/>
        <v>6.2384000000000013</v>
      </c>
      <c r="AB1409" s="30"/>
      <c r="AC1409" s="28"/>
      <c r="AD1409" s="31" t="s">
        <v>75</v>
      </c>
      <c r="AE1409" s="31"/>
      <c r="AF1409" s="634"/>
      <c r="AG1409" s="2"/>
    </row>
    <row r="1410" spans="1:33" ht="62.25" customHeight="1">
      <c r="A1410" s="662"/>
      <c r="B1410" s="665"/>
      <c r="C1410" s="743"/>
      <c r="D1410" s="744"/>
      <c r="E1410" s="744"/>
      <c r="F1410" s="744"/>
      <c r="G1410" s="744"/>
      <c r="H1410" s="744"/>
      <c r="I1410" s="744"/>
      <c r="J1410" s="754"/>
      <c r="K1410" s="744"/>
      <c r="L1410" s="744"/>
      <c r="M1410" s="631"/>
      <c r="N1410" s="631"/>
      <c r="O1410" s="744"/>
      <c r="P1410" s="744"/>
      <c r="Q1410" s="813"/>
      <c r="R1410" s="25"/>
      <c r="S1410" s="818" t="s">
        <v>1884</v>
      </c>
      <c r="T1410" s="26"/>
      <c r="U1410" s="26"/>
      <c r="V1410" s="26"/>
      <c r="W1410" s="27">
        <v>1</v>
      </c>
      <c r="X1410" s="28" t="s">
        <v>74</v>
      </c>
      <c r="Y1410" s="29">
        <v>5.57</v>
      </c>
      <c r="Z1410" s="29">
        <f t="shared" si="141"/>
        <v>5.57</v>
      </c>
      <c r="AA1410" s="29">
        <f t="shared" si="142"/>
        <v>6.2384000000000013</v>
      </c>
      <c r="AB1410" s="30"/>
      <c r="AC1410" s="28"/>
      <c r="AD1410" s="31" t="s">
        <v>75</v>
      </c>
      <c r="AE1410" s="31"/>
      <c r="AF1410" s="634"/>
      <c r="AG1410" s="2"/>
    </row>
    <row r="1411" spans="1:33" ht="62.25" customHeight="1">
      <c r="A1411" s="662"/>
      <c r="B1411" s="665"/>
      <c r="C1411" s="745"/>
      <c r="D1411" s="746"/>
      <c r="E1411" s="746"/>
      <c r="F1411" s="746"/>
      <c r="G1411" s="746"/>
      <c r="H1411" s="746"/>
      <c r="I1411" s="746"/>
      <c r="J1411" s="756"/>
      <c r="K1411" s="746"/>
      <c r="L1411" s="746"/>
      <c r="M1411" s="632"/>
      <c r="N1411" s="632"/>
      <c r="O1411" s="746"/>
      <c r="P1411" s="746"/>
      <c r="Q1411" s="814"/>
      <c r="R1411" s="38"/>
      <c r="S1411" s="818" t="s">
        <v>1885</v>
      </c>
      <c r="T1411" s="26"/>
      <c r="U1411" s="26"/>
      <c r="V1411" s="26"/>
      <c r="W1411" s="27">
        <v>1</v>
      </c>
      <c r="X1411" s="28" t="s">
        <v>74</v>
      </c>
      <c r="Y1411" s="29">
        <v>5.57</v>
      </c>
      <c r="Z1411" s="42">
        <f t="shared" si="141"/>
        <v>5.57</v>
      </c>
      <c r="AA1411" s="42">
        <f t="shared" si="142"/>
        <v>6.2384000000000013</v>
      </c>
      <c r="AB1411" s="30"/>
      <c r="AC1411" s="28"/>
      <c r="AD1411" s="31" t="s">
        <v>75</v>
      </c>
      <c r="AE1411" s="31"/>
      <c r="AF1411" s="635"/>
      <c r="AG1411" s="2"/>
    </row>
    <row r="1412" spans="1:33" ht="57" customHeight="1">
      <c r="A1412" s="662"/>
      <c r="B1412" s="665"/>
      <c r="C1412" s="747" t="s">
        <v>46</v>
      </c>
      <c r="D1412" s="748" t="s">
        <v>47</v>
      </c>
      <c r="E1412" s="748" t="s">
        <v>48</v>
      </c>
      <c r="F1412" s="748" t="s">
        <v>371</v>
      </c>
      <c r="G1412" s="749" t="s">
        <v>50</v>
      </c>
      <c r="H1412" s="748" t="s">
        <v>51</v>
      </c>
      <c r="I1412" s="748" t="s">
        <v>61</v>
      </c>
      <c r="J1412" s="774" t="s">
        <v>1886</v>
      </c>
      <c r="K1412" s="776" t="s">
        <v>1887</v>
      </c>
      <c r="L1412" s="776" t="s">
        <v>1888</v>
      </c>
      <c r="M1412" s="703">
        <v>34</v>
      </c>
      <c r="N1412" s="703">
        <v>15</v>
      </c>
      <c r="O1412" s="776" t="s">
        <v>1889</v>
      </c>
      <c r="P1412" s="748" t="s">
        <v>1890</v>
      </c>
      <c r="Q1412" s="759" t="s">
        <v>1891</v>
      </c>
      <c r="R1412" s="37" t="s">
        <v>504</v>
      </c>
      <c r="S1412" s="822" t="s">
        <v>1892</v>
      </c>
      <c r="T1412" s="47" t="s">
        <v>70</v>
      </c>
      <c r="U1412" s="67" t="s">
        <v>71</v>
      </c>
      <c r="V1412" s="68" t="s">
        <v>72</v>
      </c>
      <c r="W1412" s="54"/>
      <c r="X1412" s="55"/>
      <c r="Y1412" s="56"/>
      <c r="Z1412" s="36"/>
      <c r="AA1412" s="36"/>
      <c r="AB1412" s="57">
        <f>SUM(AA1413)</f>
        <v>2296</v>
      </c>
      <c r="AC1412" s="55"/>
      <c r="AD1412" s="58"/>
      <c r="AE1412" s="58"/>
      <c r="AF1412" s="637"/>
      <c r="AG1412" s="2"/>
    </row>
    <row r="1413" spans="1:33" ht="18" customHeight="1">
      <c r="A1413" s="662"/>
      <c r="B1413" s="665"/>
      <c r="C1413" s="743"/>
      <c r="D1413" s="744"/>
      <c r="E1413" s="744"/>
      <c r="F1413" s="744"/>
      <c r="G1413" s="744"/>
      <c r="H1413" s="744"/>
      <c r="I1413" s="744"/>
      <c r="J1413" s="754"/>
      <c r="K1413" s="744"/>
      <c r="L1413" s="744"/>
      <c r="M1413" s="631"/>
      <c r="N1413" s="631"/>
      <c r="O1413" s="744"/>
      <c r="P1413" s="744"/>
      <c r="Q1413" s="762"/>
      <c r="R1413" s="25"/>
      <c r="S1413" s="818" t="s">
        <v>1893</v>
      </c>
      <c r="T1413" s="26"/>
      <c r="U1413" s="61"/>
      <c r="V1413" s="61"/>
      <c r="W1413" s="147">
        <v>5000</v>
      </c>
      <c r="X1413" s="28" t="s">
        <v>74</v>
      </c>
      <c r="Y1413" s="29">
        <v>0.41</v>
      </c>
      <c r="Z1413" s="29">
        <f>+W1413*Y1413</f>
        <v>2050</v>
      </c>
      <c r="AA1413" s="29">
        <f>+Z1413*1.12</f>
        <v>2296</v>
      </c>
      <c r="AB1413" s="30"/>
      <c r="AC1413" s="28" t="s">
        <v>75</v>
      </c>
      <c r="AD1413" s="31"/>
      <c r="AE1413" s="31"/>
      <c r="AF1413" s="634"/>
      <c r="AG1413" s="2"/>
    </row>
    <row r="1414" spans="1:33" ht="33.75" customHeight="1">
      <c r="A1414" s="662"/>
      <c r="B1414" s="665"/>
      <c r="C1414" s="743"/>
      <c r="D1414" s="744"/>
      <c r="E1414" s="744"/>
      <c r="F1414" s="744"/>
      <c r="G1414" s="744"/>
      <c r="H1414" s="744"/>
      <c r="I1414" s="744"/>
      <c r="J1414" s="754"/>
      <c r="K1414" s="744"/>
      <c r="L1414" s="744"/>
      <c r="M1414" s="631"/>
      <c r="N1414" s="631"/>
      <c r="O1414" s="744"/>
      <c r="P1414" s="744"/>
      <c r="Q1414" s="762"/>
      <c r="R1414" s="70" t="s">
        <v>68</v>
      </c>
      <c r="S1414" s="825" t="s">
        <v>69</v>
      </c>
      <c r="T1414" s="193"/>
      <c r="U1414" s="172" t="s">
        <v>71</v>
      </c>
      <c r="V1414" s="164" t="s">
        <v>72</v>
      </c>
      <c r="W1414" s="73"/>
      <c r="X1414" s="28"/>
      <c r="Y1414" s="29"/>
      <c r="Z1414" s="29"/>
      <c r="AA1414" s="29"/>
      <c r="AB1414" s="30">
        <f>SUM(AA1415:AA1418)</f>
        <v>24.976000000000006</v>
      </c>
      <c r="AC1414" s="28"/>
      <c r="AD1414" s="31"/>
      <c r="AE1414" s="31"/>
      <c r="AF1414" s="634"/>
      <c r="AG1414" s="2"/>
    </row>
    <row r="1415" spans="1:33" ht="18" customHeight="1">
      <c r="A1415" s="662"/>
      <c r="B1415" s="665"/>
      <c r="C1415" s="743"/>
      <c r="D1415" s="744"/>
      <c r="E1415" s="744"/>
      <c r="F1415" s="744"/>
      <c r="G1415" s="744"/>
      <c r="H1415" s="744"/>
      <c r="I1415" s="744"/>
      <c r="J1415" s="754"/>
      <c r="K1415" s="744"/>
      <c r="L1415" s="744"/>
      <c r="M1415" s="631"/>
      <c r="N1415" s="631"/>
      <c r="O1415" s="744"/>
      <c r="P1415" s="744"/>
      <c r="Q1415" s="762"/>
      <c r="R1415" s="25"/>
      <c r="S1415" s="818" t="s">
        <v>1894</v>
      </c>
      <c r="T1415" s="26"/>
      <c r="U1415" s="33"/>
      <c r="V1415" s="33"/>
      <c r="W1415" s="27">
        <v>1</v>
      </c>
      <c r="X1415" s="28" t="s">
        <v>74</v>
      </c>
      <c r="Y1415" s="29">
        <v>5.59</v>
      </c>
      <c r="Z1415" s="29">
        <f t="shared" ref="Z1415:Z1418" si="143">+W1415*Y1415</f>
        <v>5.59</v>
      </c>
      <c r="AA1415" s="29">
        <f t="shared" ref="AA1415:AA1418" si="144">+Z1415*1.12</f>
        <v>6.2608000000000006</v>
      </c>
      <c r="AB1415" s="30"/>
      <c r="AC1415" s="28"/>
      <c r="AD1415" s="31" t="s">
        <v>75</v>
      </c>
      <c r="AE1415" s="31"/>
      <c r="AF1415" s="634"/>
      <c r="AG1415" s="2"/>
    </row>
    <row r="1416" spans="1:33" ht="18" customHeight="1">
      <c r="A1416" s="662"/>
      <c r="B1416" s="665"/>
      <c r="C1416" s="743"/>
      <c r="D1416" s="744"/>
      <c r="E1416" s="744"/>
      <c r="F1416" s="744"/>
      <c r="G1416" s="744"/>
      <c r="H1416" s="744"/>
      <c r="I1416" s="744"/>
      <c r="J1416" s="754"/>
      <c r="K1416" s="744"/>
      <c r="L1416" s="744"/>
      <c r="M1416" s="631"/>
      <c r="N1416" s="631"/>
      <c r="O1416" s="744"/>
      <c r="P1416" s="744"/>
      <c r="Q1416" s="762"/>
      <c r="R1416" s="25"/>
      <c r="S1416" s="818" t="s">
        <v>1895</v>
      </c>
      <c r="T1416" s="26"/>
      <c r="U1416" s="26"/>
      <c r="V1416" s="26"/>
      <c r="W1416" s="27">
        <v>1</v>
      </c>
      <c r="X1416" s="28" t="s">
        <v>74</v>
      </c>
      <c r="Y1416" s="29">
        <v>5.57</v>
      </c>
      <c r="Z1416" s="29">
        <f t="shared" si="143"/>
        <v>5.57</v>
      </c>
      <c r="AA1416" s="29">
        <f t="shared" si="144"/>
        <v>6.2384000000000013</v>
      </c>
      <c r="AB1416" s="30"/>
      <c r="AC1416" s="28"/>
      <c r="AD1416" s="31" t="s">
        <v>75</v>
      </c>
      <c r="AE1416" s="31"/>
      <c r="AF1416" s="634"/>
      <c r="AG1416" s="2"/>
    </row>
    <row r="1417" spans="1:33" ht="18" customHeight="1">
      <c r="A1417" s="662"/>
      <c r="B1417" s="665"/>
      <c r="C1417" s="743"/>
      <c r="D1417" s="744"/>
      <c r="E1417" s="744"/>
      <c r="F1417" s="744"/>
      <c r="G1417" s="744"/>
      <c r="H1417" s="744"/>
      <c r="I1417" s="744"/>
      <c r="J1417" s="754"/>
      <c r="K1417" s="744"/>
      <c r="L1417" s="744"/>
      <c r="M1417" s="631"/>
      <c r="N1417" s="631"/>
      <c r="O1417" s="744"/>
      <c r="P1417" s="744"/>
      <c r="Q1417" s="762"/>
      <c r="R1417" s="25"/>
      <c r="S1417" s="818" t="s">
        <v>1896</v>
      </c>
      <c r="T1417" s="26"/>
      <c r="U1417" s="26"/>
      <c r="V1417" s="26"/>
      <c r="W1417" s="27">
        <v>1</v>
      </c>
      <c r="X1417" s="28" t="s">
        <v>74</v>
      </c>
      <c r="Y1417" s="29">
        <v>5.57</v>
      </c>
      <c r="Z1417" s="29">
        <f t="shared" si="143"/>
        <v>5.57</v>
      </c>
      <c r="AA1417" s="29">
        <f t="shared" si="144"/>
        <v>6.2384000000000013</v>
      </c>
      <c r="AB1417" s="30"/>
      <c r="AC1417" s="28"/>
      <c r="AD1417" s="31" t="s">
        <v>75</v>
      </c>
      <c r="AE1417" s="31"/>
      <c r="AF1417" s="634"/>
      <c r="AG1417" s="2"/>
    </row>
    <row r="1418" spans="1:33" ht="18" customHeight="1">
      <c r="A1418" s="662"/>
      <c r="B1418" s="665"/>
      <c r="C1418" s="745"/>
      <c r="D1418" s="746"/>
      <c r="E1418" s="746"/>
      <c r="F1418" s="746"/>
      <c r="G1418" s="746"/>
      <c r="H1418" s="746"/>
      <c r="I1418" s="746"/>
      <c r="J1418" s="756"/>
      <c r="K1418" s="746"/>
      <c r="L1418" s="746"/>
      <c r="M1418" s="632"/>
      <c r="N1418" s="632"/>
      <c r="O1418" s="746"/>
      <c r="P1418" s="746"/>
      <c r="Q1418" s="764"/>
      <c r="R1418" s="38"/>
      <c r="S1418" s="820" t="s">
        <v>1897</v>
      </c>
      <c r="T1418" s="39"/>
      <c r="U1418" s="39"/>
      <c r="V1418" s="39"/>
      <c r="W1418" s="40">
        <v>1</v>
      </c>
      <c r="X1418" s="41" t="s">
        <v>74</v>
      </c>
      <c r="Y1418" s="42">
        <v>5.57</v>
      </c>
      <c r="Z1418" s="42">
        <f t="shared" si="143"/>
        <v>5.57</v>
      </c>
      <c r="AA1418" s="42">
        <f t="shared" si="144"/>
        <v>6.2384000000000013</v>
      </c>
      <c r="AB1418" s="43"/>
      <c r="AC1418" s="41"/>
      <c r="AD1418" s="44" t="s">
        <v>75</v>
      </c>
      <c r="AE1418" s="44"/>
      <c r="AF1418" s="635"/>
      <c r="AG1418" s="2"/>
    </row>
    <row r="1419" spans="1:33" ht="32.25" customHeight="1">
      <c r="A1419" s="662"/>
      <c r="B1419" s="665"/>
      <c r="C1419" s="747" t="s">
        <v>46</v>
      </c>
      <c r="D1419" s="748" t="s">
        <v>47</v>
      </c>
      <c r="E1419" s="748" t="s">
        <v>48</v>
      </c>
      <c r="F1419" s="748" t="s">
        <v>49</v>
      </c>
      <c r="G1419" s="749" t="s">
        <v>50</v>
      </c>
      <c r="H1419" s="748" t="s">
        <v>51</v>
      </c>
      <c r="I1419" s="748" t="s">
        <v>61</v>
      </c>
      <c r="J1419" s="774" t="s">
        <v>1898</v>
      </c>
      <c r="K1419" s="790" t="s">
        <v>1899</v>
      </c>
      <c r="L1419" s="776" t="s">
        <v>1900</v>
      </c>
      <c r="M1419" s="703">
        <v>365</v>
      </c>
      <c r="N1419" s="703">
        <v>250</v>
      </c>
      <c r="O1419" s="776" t="s">
        <v>1901</v>
      </c>
      <c r="P1419" s="748" t="s">
        <v>1902</v>
      </c>
      <c r="Q1419" s="759" t="s">
        <v>1903</v>
      </c>
      <c r="R1419" s="37" t="s">
        <v>68</v>
      </c>
      <c r="S1419" s="822" t="s">
        <v>69</v>
      </c>
      <c r="T1419" s="53"/>
      <c r="U1419" s="67" t="s">
        <v>71</v>
      </c>
      <c r="V1419" s="68" t="s">
        <v>72</v>
      </c>
      <c r="W1419" s="54"/>
      <c r="X1419" s="55"/>
      <c r="Y1419" s="56"/>
      <c r="Z1419" s="36"/>
      <c r="AA1419" s="36"/>
      <c r="AB1419" s="57">
        <f>SUM(AA1420:AA1423)</f>
        <v>161.14560000000003</v>
      </c>
      <c r="AC1419" s="55"/>
      <c r="AD1419" s="58"/>
      <c r="AE1419" s="58"/>
      <c r="AF1419" s="637"/>
      <c r="AG1419" s="2"/>
    </row>
    <row r="1420" spans="1:33" ht="32.25" customHeight="1">
      <c r="A1420" s="662"/>
      <c r="B1420" s="665"/>
      <c r="C1420" s="743"/>
      <c r="D1420" s="744"/>
      <c r="E1420" s="744"/>
      <c r="F1420" s="744"/>
      <c r="G1420" s="744"/>
      <c r="H1420" s="744"/>
      <c r="I1420" s="744"/>
      <c r="J1420" s="754"/>
      <c r="K1420" s="744"/>
      <c r="L1420" s="744"/>
      <c r="M1420" s="631"/>
      <c r="N1420" s="631"/>
      <c r="O1420" s="744"/>
      <c r="P1420" s="744"/>
      <c r="Q1420" s="762"/>
      <c r="R1420" s="25"/>
      <c r="S1420" s="818" t="s">
        <v>1904</v>
      </c>
      <c r="T1420" s="26"/>
      <c r="U1420" s="26"/>
      <c r="V1420" s="26"/>
      <c r="W1420" s="27">
        <v>5</v>
      </c>
      <c r="X1420" s="28" t="s">
        <v>74</v>
      </c>
      <c r="Y1420" s="29">
        <v>13.08</v>
      </c>
      <c r="Z1420" s="29">
        <f t="shared" ref="Z1420:Z1423" si="145">+W1420*Y1420</f>
        <v>65.400000000000006</v>
      </c>
      <c r="AA1420" s="29">
        <f t="shared" ref="AA1420:AA1423" si="146">+Z1420*1.12</f>
        <v>73.248000000000019</v>
      </c>
      <c r="AB1420" s="30"/>
      <c r="AC1420" s="28"/>
      <c r="AD1420" s="31" t="s">
        <v>75</v>
      </c>
      <c r="AE1420" s="31"/>
      <c r="AF1420" s="634"/>
      <c r="AG1420" s="2"/>
    </row>
    <row r="1421" spans="1:33" ht="32.25" customHeight="1">
      <c r="A1421" s="662"/>
      <c r="B1421" s="665"/>
      <c r="C1421" s="743"/>
      <c r="D1421" s="744"/>
      <c r="E1421" s="744"/>
      <c r="F1421" s="744"/>
      <c r="G1421" s="744"/>
      <c r="H1421" s="744"/>
      <c r="I1421" s="744"/>
      <c r="J1421" s="754"/>
      <c r="K1421" s="744"/>
      <c r="L1421" s="744"/>
      <c r="M1421" s="631"/>
      <c r="N1421" s="631"/>
      <c r="O1421" s="744"/>
      <c r="P1421" s="744"/>
      <c r="Q1421" s="762"/>
      <c r="R1421" s="25"/>
      <c r="S1421" s="818" t="s">
        <v>1905</v>
      </c>
      <c r="T1421" s="26"/>
      <c r="U1421" s="26"/>
      <c r="V1421" s="26"/>
      <c r="W1421" s="27">
        <v>2</v>
      </c>
      <c r="X1421" s="28" t="s">
        <v>74</v>
      </c>
      <c r="Y1421" s="29">
        <v>13.08</v>
      </c>
      <c r="Z1421" s="29">
        <f t="shared" si="145"/>
        <v>26.16</v>
      </c>
      <c r="AA1421" s="29">
        <f t="shared" si="146"/>
        <v>29.299200000000003</v>
      </c>
      <c r="AB1421" s="30"/>
      <c r="AC1421" s="28"/>
      <c r="AD1421" s="31" t="s">
        <v>75</v>
      </c>
      <c r="AE1421" s="31"/>
      <c r="AF1421" s="634"/>
      <c r="AG1421" s="2"/>
    </row>
    <row r="1422" spans="1:33" ht="32.25" customHeight="1">
      <c r="A1422" s="663"/>
      <c r="B1422" s="666"/>
      <c r="C1422" s="743"/>
      <c r="D1422" s="744"/>
      <c r="E1422" s="744"/>
      <c r="F1422" s="744"/>
      <c r="G1422" s="744"/>
      <c r="H1422" s="744"/>
      <c r="I1422" s="744"/>
      <c r="J1422" s="754"/>
      <c r="K1422" s="744"/>
      <c r="L1422" s="744"/>
      <c r="M1422" s="631"/>
      <c r="N1422" s="631"/>
      <c r="O1422" s="744"/>
      <c r="P1422" s="744"/>
      <c r="Q1422" s="762"/>
      <c r="R1422" s="25"/>
      <c r="S1422" s="818" t="s">
        <v>1906</v>
      </c>
      <c r="T1422" s="26"/>
      <c r="U1422" s="26"/>
      <c r="V1422" s="26"/>
      <c r="W1422" s="27">
        <v>2</v>
      </c>
      <c r="X1422" s="28" t="s">
        <v>74</v>
      </c>
      <c r="Y1422" s="29">
        <v>13.08</v>
      </c>
      <c r="Z1422" s="29">
        <f t="shared" si="145"/>
        <v>26.16</v>
      </c>
      <c r="AA1422" s="29">
        <f t="shared" si="146"/>
        <v>29.299200000000003</v>
      </c>
      <c r="AB1422" s="30"/>
      <c r="AC1422" s="28"/>
      <c r="AD1422" s="31" t="s">
        <v>75</v>
      </c>
      <c r="AE1422" s="31"/>
      <c r="AF1422" s="634"/>
      <c r="AG1422" s="2"/>
    </row>
    <row r="1423" spans="1:33" ht="32.25" customHeight="1">
      <c r="A1423" s="661" t="s">
        <v>1617</v>
      </c>
      <c r="B1423" s="664" t="s">
        <v>1875</v>
      </c>
      <c r="C1423" s="745"/>
      <c r="D1423" s="746"/>
      <c r="E1423" s="746"/>
      <c r="F1423" s="746"/>
      <c r="G1423" s="746"/>
      <c r="H1423" s="746"/>
      <c r="I1423" s="746"/>
      <c r="J1423" s="756"/>
      <c r="K1423" s="746"/>
      <c r="L1423" s="746"/>
      <c r="M1423" s="632"/>
      <c r="N1423" s="632"/>
      <c r="O1423" s="746"/>
      <c r="P1423" s="746"/>
      <c r="Q1423" s="764"/>
      <c r="R1423" s="38"/>
      <c r="S1423" s="820" t="s">
        <v>1907</v>
      </c>
      <c r="T1423" s="39"/>
      <c r="U1423" s="39"/>
      <c r="V1423" s="39"/>
      <c r="W1423" s="40">
        <v>2</v>
      </c>
      <c r="X1423" s="41" t="s">
        <v>74</v>
      </c>
      <c r="Y1423" s="42">
        <v>13.08</v>
      </c>
      <c r="Z1423" s="42">
        <f t="shared" si="145"/>
        <v>26.16</v>
      </c>
      <c r="AA1423" s="42">
        <f t="shared" si="146"/>
        <v>29.299200000000003</v>
      </c>
      <c r="AB1423" s="43"/>
      <c r="AC1423" s="41"/>
      <c r="AD1423" s="44" t="s">
        <v>75</v>
      </c>
      <c r="AE1423" s="44"/>
      <c r="AF1423" s="635"/>
      <c r="AG1423" s="2"/>
    </row>
    <row r="1424" spans="1:33" ht="19.5" customHeight="1">
      <c r="A1424" s="662"/>
      <c r="B1424" s="665"/>
      <c r="C1424" s="747" t="s">
        <v>46</v>
      </c>
      <c r="D1424" s="748" t="s">
        <v>47</v>
      </c>
      <c r="E1424" s="748" t="s">
        <v>48</v>
      </c>
      <c r="F1424" s="748" t="s">
        <v>371</v>
      </c>
      <c r="G1424" s="749" t="s">
        <v>50</v>
      </c>
      <c r="H1424" s="748" t="s">
        <v>51</v>
      </c>
      <c r="I1424" s="748" t="s">
        <v>134</v>
      </c>
      <c r="J1424" s="774" t="s">
        <v>1908</v>
      </c>
      <c r="K1424" s="776" t="s">
        <v>1909</v>
      </c>
      <c r="L1424" s="790" t="s">
        <v>1910</v>
      </c>
      <c r="M1424" s="703">
        <v>170</v>
      </c>
      <c r="N1424" s="703">
        <v>75</v>
      </c>
      <c r="O1424" s="790" t="s">
        <v>1911</v>
      </c>
      <c r="P1424" s="750" t="s">
        <v>1912</v>
      </c>
      <c r="Q1424" s="815" t="s">
        <v>1913</v>
      </c>
      <c r="R1424" s="37"/>
      <c r="S1424" s="821"/>
      <c r="T1424" s="46"/>
      <c r="U1424" s="46"/>
      <c r="V1424" s="46"/>
      <c r="W1424" s="34"/>
      <c r="X1424" s="35"/>
      <c r="Y1424" s="36"/>
      <c r="Z1424" s="36"/>
      <c r="AA1424" s="36"/>
      <c r="AB1424" s="50"/>
      <c r="AC1424" s="35"/>
      <c r="AD1424" s="60"/>
      <c r="AE1424" s="60"/>
      <c r="AF1424" s="636"/>
      <c r="AG1424" s="2"/>
    </row>
    <row r="1425" spans="1:33" ht="19.5" customHeight="1">
      <c r="A1425" s="662"/>
      <c r="B1425" s="665"/>
      <c r="C1425" s="743"/>
      <c r="D1425" s="744"/>
      <c r="E1425" s="744"/>
      <c r="F1425" s="744"/>
      <c r="G1425" s="744"/>
      <c r="H1425" s="744"/>
      <c r="I1425" s="744"/>
      <c r="J1425" s="754"/>
      <c r="K1425" s="744"/>
      <c r="L1425" s="744"/>
      <c r="M1425" s="631"/>
      <c r="N1425" s="631"/>
      <c r="O1425" s="744"/>
      <c r="P1425" s="744"/>
      <c r="Q1425" s="762"/>
      <c r="R1425" s="25"/>
      <c r="S1425" s="818"/>
      <c r="T1425" s="26"/>
      <c r="U1425" s="26"/>
      <c r="V1425" s="26"/>
      <c r="W1425" s="27"/>
      <c r="X1425" s="28"/>
      <c r="Y1425" s="29"/>
      <c r="Z1425" s="29"/>
      <c r="AA1425" s="29"/>
      <c r="AB1425" s="30"/>
      <c r="AC1425" s="28"/>
      <c r="AD1425" s="31"/>
      <c r="AE1425" s="31"/>
      <c r="AF1425" s="634"/>
      <c r="AG1425" s="2"/>
    </row>
    <row r="1426" spans="1:33" ht="19.5" customHeight="1">
      <c r="A1426" s="662"/>
      <c r="B1426" s="665"/>
      <c r="C1426" s="743"/>
      <c r="D1426" s="744"/>
      <c r="E1426" s="744"/>
      <c r="F1426" s="744"/>
      <c r="G1426" s="744"/>
      <c r="H1426" s="744"/>
      <c r="I1426" s="744"/>
      <c r="J1426" s="754"/>
      <c r="K1426" s="744"/>
      <c r="L1426" s="744"/>
      <c r="M1426" s="631"/>
      <c r="N1426" s="631"/>
      <c r="O1426" s="744"/>
      <c r="P1426" s="744"/>
      <c r="Q1426" s="762"/>
      <c r="R1426" s="32"/>
      <c r="S1426" s="819"/>
      <c r="T1426" s="33"/>
      <c r="U1426" s="33"/>
      <c r="V1426" s="33"/>
      <c r="W1426" s="34"/>
      <c r="X1426" s="35"/>
      <c r="Y1426" s="36"/>
      <c r="Z1426" s="29"/>
      <c r="AA1426" s="29"/>
      <c r="AB1426" s="30"/>
      <c r="AC1426" s="28"/>
      <c r="AD1426" s="31"/>
      <c r="AE1426" s="31"/>
      <c r="AF1426" s="634"/>
      <c r="AG1426" s="2"/>
    </row>
    <row r="1427" spans="1:33" ht="19.5" customHeight="1">
      <c r="A1427" s="662"/>
      <c r="B1427" s="665"/>
      <c r="C1427" s="743"/>
      <c r="D1427" s="744"/>
      <c r="E1427" s="744"/>
      <c r="F1427" s="744"/>
      <c r="G1427" s="744"/>
      <c r="H1427" s="744"/>
      <c r="I1427" s="744"/>
      <c r="J1427" s="754"/>
      <c r="K1427" s="744"/>
      <c r="L1427" s="744"/>
      <c r="M1427" s="631"/>
      <c r="N1427" s="631"/>
      <c r="O1427" s="744"/>
      <c r="P1427" s="744"/>
      <c r="Q1427" s="762"/>
      <c r="R1427" s="37"/>
      <c r="S1427" s="819"/>
      <c r="T1427" s="33"/>
      <c r="U1427" s="33"/>
      <c r="V1427" s="33"/>
      <c r="W1427" s="34"/>
      <c r="X1427" s="35"/>
      <c r="Y1427" s="36"/>
      <c r="Z1427" s="29"/>
      <c r="AA1427" s="29"/>
      <c r="AB1427" s="30"/>
      <c r="AC1427" s="28"/>
      <c r="AD1427" s="31"/>
      <c r="AE1427" s="31"/>
      <c r="AF1427" s="634"/>
      <c r="AG1427" s="2"/>
    </row>
    <row r="1428" spans="1:33" ht="19.5" customHeight="1">
      <c r="A1428" s="662"/>
      <c r="B1428" s="665"/>
      <c r="C1428" s="745"/>
      <c r="D1428" s="746"/>
      <c r="E1428" s="746"/>
      <c r="F1428" s="746"/>
      <c r="G1428" s="746"/>
      <c r="H1428" s="746"/>
      <c r="I1428" s="746"/>
      <c r="J1428" s="756"/>
      <c r="K1428" s="746"/>
      <c r="L1428" s="746"/>
      <c r="M1428" s="632"/>
      <c r="N1428" s="632"/>
      <c r="O1428" s="746"/>
      <c r="P1428" s="746"/>
      <c r="Q1428" s="764"/>
      <c r="R1428" s="38"/>
      <c r="S1428" s="820"/>
      <c r="T1428" s="39"/>
      <c r="U1428" s="39"/>
      <c r="V1428" s="39"/>
      <c r="W1428" s="40"/>
      <c r="X1428" s="41"/>
      <c r="Y1428" s="42"/>
      <c r="Z1428" s="42"/>
      <c r="AA1428" s="42"/>
      <c r="AB1428" s="43"/>
      <c r="AC1428" s="41"/>
      <c r="AD1428" s="44"/>
      <c r="AE1428" s="44"/>
      <c r="AF1428" s="635"/>
      <c r="AG1428" s="2"/>
    </row>
    <row r="1429" spans="1:33" ht="57" customHeight="1">
      <c r="A1429" s="662"/>
      <c r="B1429" s="665"/>
      <c r="C1429" s="747" t="s">
        <v>46</v>
      </c>
      <c r="D1429" s="748" t="s">
        <v>47</v>
      </c>
      <c r="E1429" s="748" t="s">
        <v>48</v>
      </c>
      <c r="F1429" s="748" t="s">
        <v>49</v>
      </c>
      <c r="G1429" s="749" t="s">
        <v>50</v>
      </c>
      <c r="H1429" s="748" t="s">
        <v>51</v>
      </c>
      <c r="I1429" s="748" t="s">
        <v>134</v>
      </c>
      <c r="J1429" s="774" t="s">
        <v>1914</v>
      </c>
      <c r="K1429" s="776" t="s">
        <v>1915</v>
      </c>
      <c r="L1429" s="790" t="s">
        <v>1916</v>
      </c>
      <c r="M1429" s="719">
        <v>6</v>
      </c>
      <c r="N1429" s="719">
        <v>4</v>
      </c>
      <c r="O1429" s="790" t="s">
        <v>1917</v>
      </c>
      <c r="P1429" s="750" t="s">
        <v>1918</v>
      </c>
      <c r="Q1429" s="815" t="s">
        <v>1913</v>
      </c>
      <c r="R1429" s="37" t="s">
        <v>68</v>
      </c>
      <c r="S1429" s="821" t="s">
        <v>69</v>
      </c>
      <c r="T1429" s="46"/>
      <c r="U1429" s="67" t="s">
        <v>71</v>
      </c>
      <c r="V1429" s="68" t="s">
        <v>72</v>
      </c>
      <c r="W1429" s="34"/>
      <c r="X1429" s="35"/>
      <c r="Y1429" s="36"/>
      <c r="Z1429" s="36"/>
      <c r="AA1429" s="36"/>
      <c r="AB1429" s="50">
        <f>SUM(AA1430:AA1433)</f>
        <v>73.248000000000005</v>
      </c>
      <c r="AC1429" s="35"/>
      <c r="AD1429" s="35"/>
      <c r="AE1429" s="35"/>
      <c r="AF1429" s="636"/>
      <c r="AG1429" s="2"/>
    </row>
    <row r="1430" spans="1:33" ht="57" customHeight="1">
      <c r="A1430" s="662"/>
      <c r="B1430" s="665"/>
      <c r="C1430" s="743"/>
      <c r="D1430" s="744"/>
      <c r="E1430" s="744"/>
      <c r="F1430" s="744"/>
      <c r="G1430" s="744"/>
      <c r="H1430" s="744"/>
      <c r="I1430" s="744"/>
      <c r="J1430" s="754"/>
      <c r="K1430" s="744"/>
      <c r="L1430" s="744"/>
      <c r="M1430" s="631"/>
      <c r="N1430" s="631"/>
      <c r="O1430" s="744"/>
      <c r="P1430" s="744"/>
      <c r="Q1430" s="762"/>
      <c r="R1430" s="25"/>
      <c r="S1430" s="818" t="s">
        <v>1919</v>
      </c>
      <c r="T1430" s="26"/>
      <c r="U1430" s="26"/>
      <c r="V1430" s="26"/>
      <c r="W1430" s="27">
        <v>2</v>
      </c>
      <c r="X1430" s="28" t="s">
        <v>74</v>
      </c>
      <c r="Y1430" s="29">
        <v>13.08</v>
      </c>
      <c r="Z1430" s="29">
        <f t="shared" ref="Z1430:Z1433" si="147">+W1430*Y1430</f>
        <v>26.16</v>
      </c>
      <c r="AA1430" s="29">
        <f t="shared" ref="AA1430:AA1433" si="148">+Z1430*1.12</f>
        <v>29.299200000000003</v>
      </c>
      <c r="AB1430" s="30"/>
      <c r="AC1430" s="28"/>
      <c r="AD1430" s="28" t="s">
        <v>75</v>
      </c>
      <c r="AE1430" s="28"/>
      <c r="AF1430" s="634"/>
      <c r="AG1430" s="2"/>
    </row>
    <row r="1431" spans="1:33" ht="57" customHeight="1">
      <c r="A1431" s="662"/>
      <c r="B1431" s="665"/>
      <c r="C1431" s="743"/>
      <c r="D1431" s="744"/>
      <c r="E1431" s="744"/>
      <c r="F1431" s="744"/>
      <c r="G1431" s="744"/>
      <c r="H1431" s="744"/>
      <c r="I1431" s="744"/>
      <c r="J1431" s="754"/>
      <c r="K1431" s="744"/>
      <c r="L1431" s="744"/>
      <c r="M1431" s="631"/>
      <c r="N1431" s="631"/>
      <c r="O1431" s="744"/>
      <c r="P1431" s="744"/>
      <c r="Q1431" s="762"/>
      <c r="R1431" s="25"/>
      <c r="S1431" s="818" t="s">
        <v>1920</v>
      </c>
      <c r="T1431" s="26"/>
      <c r="U1431" s="26"/>
      <c r="V1431" s="26"/>
      <c r="W1431" s="27">
        <v>1</v>
      </c>
      <c r="X1431" s="28" t="s">
        <v>74</v>
      </c>
      <c r="Y1431" s="29">
        <v>13.08</v>
      </c>
      <c r="Z1431" s="29">
        <f t="shared" si="147"/>
        <v>13.08</v>
      </c>
      <c r="AA1431" s="29">
        <f t="shared" si="148"/>
        <v>14.649600000000001</v>
      </c>
      <c r="AB1431" s="30"/>
      <c r="AC1431" s="28"/>
      <c r="AD1431" s="28" t="s">
        <v>75</v>
      </c>
      <c r="AE1431" s="31"/>
      <c r="AF1431" s="634"/>
      <c r="AG1431" s="2"/>
    </row>
    <row r="1432" spans="1:33" ht="57" customHeight="1">
      <c r="A1432" s="662"/>
      <c r="B1432" s="665"/>
      <c r="C1432" s="743"/>
      <c r="D1432" s="744"/>
      <c r="E1432" s="744"/>
      <c r="F1432" s="744"/>
      <c r="G1432" s="744"/>
      <c r="H1432" s="744"/>
      <c r="I1432" s="744"/>
      <c r="J1432" s="754"/>
      <c r="K1432" s="744"/>
      <c r="L1432" s="744"/>
      <c r="M1432" s="631"/>
      <c r="N1432" s="631"/>
      <c r="O1432" s="744"/>
      <c r="P1432" s="744"/>
      <c r="Q1432" s="762"/>
      <c r="R1432" s="25"/>
      <c r="S1432" s="818" t="s">
        <v>1921</v>
      </c>
      <c r="T1432" s="26"/>
      <c r="U1432" s="26"/>
      <c r="V1432" s="26"/>
      <c r="W1432" s="27">
        <v>1</v>
      </c>
      <c r="X1432" s="28" t="s">
        <v>74</v>
      </c>
      <c r="Y1432" s="29">
        <v>13.08</v>
      </c>
      <c r="Z1432" s="29">
        <f t="shared" si="147"/>
        <v>13.08</v>
      </c>
      <c r="AA1432" s="29">
        <f t="shared" si="148"/>
        <v>14.649600000000001</v>
      </c>
      <c r="AB1432" s="30"/>
      <c r="AC1432" s="28"/>
      <c r="AD1432" s="28" t="s">
        <v>75</v>
      </c>
      <c r="AE1432" s="31"/>
      <c r="AF1432" s="634"/>
      <c r="AG1432" s="2"/>
    </row>
    <row r="1433" spans="1:33" ht="57" customHeight="1">
      <c r="A1433" s="662"/>
      <c r="B1433" s="665"/>
      <c r="C1433" s="745"/>
      <c r="D1433" s="746"/>
      <c r="E1433" s="746"/>
      <c r="F1433" s="746"/>
      <c r="G1433" s="746"/>
      <c r="H1433" s="746"/>
      <c r="I1433" s="746"/>
      <c r="J1433" s="756"/>
      <c r="K1433" s="746"/>
      <c r="L1433" s="746"/>
      <c r="M1433" s="632"/>
      <c r="N1433" s="632"/>
      <c r="O1433" s="746"/>
      <c r="P1433" s="746"/>
      <c r="Q1433" s="764"/>
      <c r="R1433" s="38"/>
      <c r="S1433" s="820" t="s">
        <v>1922</v>
      </c>
      <c r="T1433" s="39"/>
      <c r="U1433" s="39"/>
      <c r="V1433" s="39"/>
      <c r="W1433" s="40">
        <v>1</v>
      </c>
      <c r="X1433" s="41" t="s">
        <v>74</v>
      </c>
      <c r="Y1433" s="42">
        <v>13.08</v>
      </c>
      <c r="Z1433" s="42">
        <f t="shared" si="147"/>
        <v>13.08</v>
      </c>
      <c r="AA1433" s="42">
        <f t="shared" si="148"/>
        <v>14.649600000000001</v>
      </c>
      <c r="AB1433" s="43"/>
      <c r="AC1433" s="41"/>
      <c r="AD1433" s="41" t="s">
        <v>75</v>
      </c>
      <c r="AE1433" s="44"/>
      <c r="AF1433" s="635"/>
      <c r="AG1433" s="2"/>
    </row>
    <row r="1434" spans="1:33" ht="62.25" customHeight="1">
      <c r="A1434" s="662"/>
      <c r="B1434" s="665"/>
      <c r="C1434" s="747" t="s">
        <v>46</v>
      </c>
      <c r="D1434" s="748" t="s">
        <v>47</v>
      </c>
      <c r="E1434" s="748" t="s">
        <v>48</v>
      </c>
      <c r="F1434" s="748" t="s">
        <v>49</v>
      </c>
      <c r="G1434" s="749" t="s">
        <v>50</v>
      </c>
      <c r="H1434" s="748" t="s">
        <v>51</v>
      </c>
      <c r="I1434" s="748" t="s">
        <v>61</v>
      </c>
      <c r="J1434" s="766" t="s">
        <v>1923</v>
      </c>
      <c r="K1434" s="776" t="s">
        <v>1924</v>
      </c>
      <c r="L1434" s="776" t="s">
        <v>1925</v>
      </c>
      <c r="M1434" s="703">
        <v>7</v>
      </c>
      <c r="N1434" s="703">
        <v>4</v>
      </c>
      <c r="O1434" s="776" t="s">
        <v>1926</v>
      </c>
      <c r="P1434" s="748" t="s">
        <v>1927</v>
      </c>
      <c r="Q1434" s="759" t="s">
        <v>1881</v>
      </c>
      <c r="R1434" s="59" t="s">
        <v>68</v>
      </c>
      <c r="S1434" s="823" t="s">
        <v>69</v>
      </c>
      <c r="T1434" s="49"/>
      <c r="U1434" s="67" t="s">
        <v>71</v>
      </c>
      <c r="V1434" s="68" t="s">
        <v>72</v>
      </c>
      <c r="W1434" s="34"/>
      <c r="X1434" s="35"/>
      <c r="Y1434" s="36"/>
      <c r="Z1434" s="36"/>
      <c r="AA1434" s="36"/>
      <c r="AB1434" s="50">
        <f>SUM(AA1435:AA1438)</f>
        <v>24.976000000000006</v>
      </c>
      <c r="AC1434" s="35"/>
      <c r="AD1434" s="60"/>
      <c r="AE1434" s="60"/>
      <c r="AF1434" s="637"/>
      <c r="AG1434" s="2"/>
    </row>
    <row r="1435" spans="1:33" ht="62.25" customHeight="1">
      <c r="A1435" s="662"/>
      <c r="B1435" s="665"/>
      <c r="C1435" s="743"/>
      <c r="D1435" s="744"/>
      <c r="E1435" s="744"/>
      <c r="F1435" s="744"/>
      <c r="G1435" s="744"/>
      <c r="H1435" s="744"/>
      <c r="I1435" s="744"/>
      <c r="J1435" s="761"/>
      <c r="K1435" s="744"/>
      <c r="L1435" s="744"/>
      <c r="M1435" s="631"/>
      <c r="N1435" s="631"/>
      <c r="O1435" s="744"/>
      <c r="P1435" s="744"/>
      <c r="Q1435" s="762"/>
      <c r="R1435" s="32"/>
      <c r="S1435" s="818" t="s">
        <v>1928</v>
      </c>
      <c r="T1435" s="26"/>
      <c r="U1435" s="26"/>
      <c r="V1435" s="26"/>
      <c r="W1435" s="27">
        <v>1</v>
      </c>
      <c r="X1435" s="28" t="s">
        <v>74</v>
      </c>
      <c r="Y1435" s="29">
        <v>5.59</v>
      </c>
      <c r="Z1435" s="29">
        <f t="shared" ref="Z1435:Z1438" si="149">+W1435*Y1435</f>
        <v>5.59</v>
      </c>
      <c r="AA1435" s="29">
        <f t="shared" ref="AA1435:AA1438" si="150">+Z1435*1.12</f>
        <v>6.2608000000000006</v>
      </c>
      <c r="AB1435" s="30"/>
      <c r="AC1435" s="28"/>
      <c r="AD1435" s="31" t="s">
        <v>75</v>
      </c>
      <c r="AE1435" s="31"/>
      <c r="AF1435" s="634"/>
      <c r="AG1435" s="2"/>
    </row>
    <row r="1436" spans="1:33" ht="62.25" customHeight="1">
      <c r="A1436" s="663"/>
      <c r="B1436" s="666"/>
      <c r="C1436" s="743"/>
      <c r="D1436" s="744"/>
      <c r="E1436" s="744"/>
      <c r="F1436" s="744"/>
      <c r="G1436" s="744"/>
      <c r="H1436" s="744"/>
      <c r="I1436" s="744"/>
      <c r="J1436" s="761"/>
      <c r="K1436" s="744"/>
      <c r="L1436" s="744"/>
      <c r="M1436" s="631"/>
      <c r="N1436" s="631"/>
      <c r="O1436" s="744"/>
      <c r="P1436" s="744"/>
      <c r="Q1436" s="762"/>
      <c r="R1436" s="25"/>
      <c r="S1436" s="818" t="s">
        <v>1929</v>
      </c>
      <c r="T1436" s="26"/>
      <c r="U1436" s="26"/>
      <c r="V1436" s="26"/>
      <c r="W1436" s="27">
        <v>1</v>
      </c>
      <c r="X1436" s="28" t="s">
        <v>74</v>
      </c>
      <c r="Y1436" s="29">
        <v>5.57</v>
      </c>
      <c r="Z1436" s="29">
        <f t="shared" si="149"/>
        <v>5.57</v>
      </c>
      <c r="AA1436" s="29">
        <f t="shared" si="150"/>
        <v>6.2384000000000013</v>
      </c>
      <c r="AB1436" s="30"/>
      <c r="AC1436" s="28"/>
      <c r="AD1436" s="31" t="s">
        <v>75</v>
      </c>
      <c r="AE1436" s="31"/>
      <c r="AF1436" s="634"/>
      <c r="AG1436" s="2"/>
    </row>
    <row r="1437" spans="1:33" ht="62.25" customHeight="1">
      <c r="A1437" s="661" t="s">
        <v>1617</v>
      </c>
      <c r="B1437" s="664" t="s">
        <v>1875</v>
      </c>
      <c r="C1437" s="743"/>
      <c r="D1437" s="744"/>
      <c r="E1437" s="744"/>
      <c r="F1437" s="744"/>
      <c r="G1437" s="744"/>
      <c r="H1437" s="744"/>
      <c r="I1437" s="744"/>
      <c r="J1437" s="761"/>
      <c r="K1437" s="744"/>
      <c r="L1437" s="744"/>
      <c r="M1437" s="631"/>
      <c r="N1437" s="631"/>
      <c r="O1437" s="744"/>
      <c r="P1437" s="744"/>
      <c r="Q1437" s="762"/>
      <c r="R1437" s="25"/>
      <c r="S1437" s="818" t="s">
        <v>1930</v>
      </c>
      <c r="T1437" s="26"/>
      <c r="U1437" s="26"/>
      <c r="V1437" s="26"/>
      <c r="W1437" s="27">
        <v>1</v>
      </c>
      <c r="X1437" s="28" t="s">
        <v>74</v>
      </c>
      <c r="Y1437" s="29">
        <v>5.57</v>
      </c>
      <c r="Z1437" s="29">
        <f t="shared" si="149"/>
        <v>5.57</v>
      </c>
      <c r="AA1437" s="29">
        <f t="shared" si="150"/>
        <v>6.2384000000000013</v>
      </c>
      <c r="AB1437" s="30"/>
      <c r="AC1437" s="28"/>
      <c r="AD1437" s="31" t="s">
        <v>75</v>
      </c>
      <c r="AE1437" s="31"/>
      <c r="AF1437" s="634"/>
      <c r="AG1437" s="2"/>
    </row>
    <row r="1438" spans="1:33" ht="62.25" customHeight="1">
      <c r="A1438" s="662"/>
      <c r="B1438" s="665"/>
      <c r="C1438" s="745"/>
      <c r="D1438" s="746"/>
      <c r="E1438" s="746"/>
      <c r="F1438" s="746"/>
      <c r="G1438" s="746"/>
      <c r="H1438" s="746"/>
      <c r="I1438" s="746"/>
      <c r="J1438" s="763"/>
      <c r="K1438" s="746"/>
      <c r="L1438" s="746"/>
      <c r="M1438" s="632"/>
      <c r="N1438" s="632"/>
      <c r="O1438" s="746"/>
      <c r="P1438" s="746"/>
      <c r="Q1438" s="764"/>
      <c r="R1438" s="38"/>
      <c r="S1438" s="824" t="s">
        <v>1931</v>
      </c>
      <c r="T1438" s="61"/>
      <c r="U1438" s="61"/>
      <c r="V1438" s="61"/>
      <c r="W1438" s="62">
        <v>1</v>
      </c>
      <c r="X1438" s="63" t="s">
        <v>74</v>
      </c>
      <c r="Y1438" s="64">
        <v>5.57</v>
      </c>
      <c r="Z1438" s="42">
        <f t="shared" si="149"/>
        <v>5.57</v>
      </c>
      <c r="AA1438" s="42">
        <f t="shared" si="150"/>
        <v>6.2384000000000013</v>
      </c>
      <c r="AB1438" s="65"/>
      <c r="AC1438" s="63"/>
      <c r="AD1438" s="66" t="s">
        <v>75</v>
      </c>
      <c r="AE1438" s="66"/>
      <c r="AF1438" s="635"/>
      <c r="AG1438" s="2"/>
    </row>
    <row r="1439" spans="1:33" ht="50.25" customHeight="1">
      <c r="A1439" s="662"/>
      <c r="B1439" s="665"/>
      <c r="C1439" s="747" t="s">
        <v>46</v>
      </c>
      <c r="D1439" s="748" t="s">
        <v>47</v>
      </c>
      <c r="E1439" s="748" t="s">
        <v>48</v>
      </c>
      <c r="F1439" s="748" t="s">
        <v>49</v>
      </c>
      <c r="G1439" s="749" t="s">
        <v>50</v>
      </c>
      <c r="H1439" s="748" t="s">
        <v>51</v>
      </c>
      <c r="I1439" s="748" t="s">
        <v>52</v>
      </c>
      <c r="J1439" s="766" t="s">
        <v>1932</v>
      </c>
      <c r="K1439" s="776" t="s">
        <v>1933</v>
      </c>
      <c r="L1439" s="776" t="s">
        <v>1934</v>
      </c>
      <c r="M1439" s="703">
        <v>650</v>
      </c>
      <c r="N1439" s="703">
        <v>500</v>
      </c>
      <c r="O1439" s="776" t="s">
        <v>1935</v>
      </c>
      <c r="P1439" s="748" t="s">
        <v>1936</v>
      </c>
      <c r="Q1439" s="759" t="s">
        <v>1937</v>
      </c>
      <c r="R1439" s="37" t="s">
        <v>68</v>
      </c>
      <c r="S1439" s="822" t="s">
        <v>69</v>
      </c>
      <c r="T1439" s="53"/>
      <c r="U1439" s="67" t="s">
        <v>71</v>
      </c>
      <c r="V1439" s="68" t="s">
        <v>72</v>
      </c>
      <c r="W1439" s="54"/>
      <c r="X1439" s="55"/>
      <c r="Y1439" s="56"/>
      <c r="Z1439" s="36"/>
      <c r="AA1439" s="36"/>
      <c r="AB1439" s="57">
        <f>SUM(AA1440:AA1443)</f>
        <v>24.976000000000006</v>
      </c>
      <c r="AC1439" s="55"/>
      <c r="AD1439" s="58"/>
      <c r="AE1439" s="58"/>
      <c r="AF1439" s="637"/>
      <c r="AG1439" s="2"/>
    </row>
    <row r="1440" spans="1:33" ht="50.25" customHeight="1">
      <c r="A1440" s="662"/>
      <c r="B1440" s="665"/>
      <c r="C1440" s="743"/>
      <c r="D1440" s="744"/>
      <c r="E1440" s="744"/>
      <c r="F1440" s="744"/>
      <c r="G1440" s="744"/>
      <c r="H1440" s="744"/>
      <c r="I1440" s="744"/>
      <c r="J1440" s="761"/>
      <c r="K1440" s="744"/>
      <c r="L1440" s="744"/>
      <c r="M1440" s="631"/>
      <c r="N1440" s="631"/>
      <c r="O1440" s="744"/>
      <c r="P1440" s="744"/>
      <c r="Q1440" s="762"/>
      <c r="R1440" s="25"/>
      <c r="S1440" s="818" t="s">
        <v>1938</v>
      </c>
      <c r="T1440" s="26"/>
      <c r="U1440" s="26"/>
      <c r="V1440" s="26"/>
      <c r="W1440" s="27">
        <v>1</v>
      </c>
      <c r="X1440" s="28" t="s">
        <v>74</v>
      </c>
      <c r="Y1440" s="29">
        <v>5.59</v>
      </c>
      <c r="Z1440" s="29">
        <f t="shared" ref="Z1440:Z1443" si="151">+W1440*Y1440</f>
        <v>5.59</v>
      </c>
      <c r="AA1440" s="29">
        <f t="shared" ref="AA1440:AA1443" si="152">+Z1440*1.12</f>
        <v>6.2608000000000006</v>
      </c>
      <c r="AB1440" s="30"/>
      <c r="AC1440" s="28"/>
      <c r="AD1440" s="31" t="s">
        <v>75</v>
      </c>
      <c r="AE1440" s="31"/>
      <c r="AF1440" s="634"/>
      <c r="AG1440" s="2"/>
    </row>
    <row r="1441" spans="1:33" ht="50.25" customHeight="1">
      <c r="A1441" s="662"/>
      <c r="B1441" s="665"/>
      <c r="C1441" s="743"/>
      <c r="D1441" s="744"/>
      <c r="E1441" s="744"/>
      <c r="F1441" s="744"/>
      <c r="G1441" s="744"/>
      <c r="H1441" s="744"/>
      <c r="I1441" s="744"/>
      <c r="J1441" s="761"/>
      <c r="K1441" s="744"/>
      <c r="L1441" s="744"/>
      <c r="M1441" s="631"/>
      <c r="N1441" s="631"/>
      <c r="O1441" s="744"/>
      <c r="P1441" s="744"/>
      <c r="Q1441" s="762"/>
      <c r="R1441" s="25"/>
      <c r="S1441" s="818" t="s">
        <v>1939</v>
      </c>
      <c r="T1441" s="26"/>
      <c r="U1441" s="26"/>
      <c r="V1441" s="26"/>
      <c r="W1441" s="27">
        <v>1</v>
      </c>
      <c r="X1441" s="28" t="s">
        <v>74</v>
      </c>
      <c r="Y1441" s="29">
        <v>5.57</v>
      </c>
      <c r="Z1441" s="29">
        <f t="shared" si="151"/>
        <v>5.57</v>
      </c>
      <c r="AA1441" s="29">
        <f t="shared" si="152"/>
        <v>6.2384000000000013</v>
      </c>
      <c r="AB1441" s="30"/>
      <c r="AC1441" s="28"/>
      <c r="AD1441" s="31" t="s">
        <v>75</v>
      </c>
      <c r="AE1441" s="31"/>
      <c r="AF1441" s="634"/>
      <c r="AG1441" s="2"/>
    </row>
    <row r="1442" spans="1:33" ht="50.25" customHeight="1">
      <c r="A1442" s="662"/>
      <c r="B1442" s="665"/>
      <c r="C1442" s="743"/>
      <c r="D1442" s="744"/>
      <c r="E1442" s="744"/>
      <c r="F1442" s="744"/>
      <c r="G1442" s="744"/>
      <c r="H1442" s="744"/>
      <c r="I1442" s="744"/>
      <c r="J1442" s="761"/>
      <c r="K1442" s="744"/>
      <c r="L1442" s="744"/>
      <c r="M1442" s="631"/>
      <c r="N1442" s="631"/>
      <c r="O1442" s="744"/>
      <c r="P1442" s="744"/>
      <c r="Q1442" s="762"/>
      <c r="R1442" s="25"/>
      <c r="S1442" s="818" t="s">
        <v>1940</v>
      </c>
      <c r="T1442" s="26"/>
      <c r="U1442" s="26"/>
      <c r="V1442" s="26"/>
      <c r="W1442" s="27">
        <v>1</v>
      </c>
      <c r="X1442" s="28" t="s">
        <v>74</v>
      </c>
      <c r="Y1442" s="29">
        <v>5.57</v>
      </c>
      <c r="Z1442" s="29">
        <f t="shared" si="151"/>
        <v>5.57</v>
      </c>
      <c r="AA1442" s="29">
        <f t="shared" si="152"/>
        <v>6.2384000000000013</v>
      </c>
      <c r="AB1442" s="30"/>
      <c r="AC1442" s="28"/>
      <c r="AD1442" s="31" t="s">
        <v>75</v>
      </c>
      <c r="AE1442" s="31"/>
      <c r="AF1442" s="634"/>
      <c r="AG1442" s="2"/>
    </row>
    <row r="1443" spans="1:33" ht="50.25" customHeight="1">
      <c r="A1443" s="662"/>
      <c r="B1443" s="665"/>
      <c r="C1443" s="745"/>
      <c r="D1443" s="746"/>
      <c r="E1443" s="746"/>
      <c r="F1443" s="746"/>
      <c r="G1443" s="746"/>
      <c r="H1443" s="746"/>
      <c r="I1443" s="746"/>
      <c r="J1443" s="763"/>
      <c r="K1443" s="746"/>
      <c r="L1443" s="746"/>
      <c r="M1443" s="632"/>
      <c r="N1443" s="632"/>
      <c r="O1443" s="746"/>
      <c r="P1443" s="746"/>
      <c r="Q1443" s="764"/>
      <c r="R1443" s="38"/>
      <c r="S1443" s="820" t="s">
        <v>1941</v>
      </c>
      <c r="T1443" s="39"/>
      <c r="U1443" s="39"/>
      <c r="V1443" s="39"/>
      <c r="W1443" s="40">
        <v>1</v>
      </c>
      <c r="X1443" s="41" t="s">
        <v>74</v>
      </c>
      <c r="Y1443" s="42">
        <v>5.57</v>
      </c>
      <c r="Z1443" s="42">
        <f t="shared" si="151"/>
        <v>5.57</v>
      </c>
      <c r="AA1443" s="42">
        <f t="shared" si="152"/>
        <v>6.2384000000000013</v>
      </c>
      <c r="AB1443" s="43"/>
      <c r="AC1443" s="41"/>
      <c r="AD1443" s="44" t="s">
        <v>75</v>
      </c>
      <c r="AE1443" s="44"/>
      <c r="AF1443" s="635"/>
      <c r="AG1443" s="2"/>
    </row>
    <row r="1444" spans="1:33" ht="29.25" customHeight="1">
      <c r="A1444" s="662"/>
      <c r="B1444" s="665"/>
      <c r="C1444" s="747" t="s">
        <v>46</v>
      </c>
      <c r="D1444" s="748" t="s">
        <v>47</v>
      </c>
      <c r="E1444" s="748" t="s">
        <v>48</v>
      </c>
      <c r="F1444" s="748" t="s">
        <v>371</v>
      </c>
      <c r="G1444" s="749" t="s">
        <v>50</v>
      </c>
      <c r="H1444" s="748" t="s">
        <v>51</v>
      </c>
      <c r="I1444" s="748" t="s">
        <v>52</v>
      </c>
      <c r="J1444" s="766" t="s">
        <v>1942</v>
      </c>
      <c r="K1444" s="776" t="s">
        <v>1943</v>
      </c>
      <c r="L1444" s="776" t="s">
        <v>1944</v>
      </c>
      <c r="M1444" s="703">
        <v>600</v>
      </c>
      <c r="N1444" s="703">
        <v>300</v>
      </c>
      <c r="O1444" s="776" t="s">
        <v>1945</v>
      </c>
      <c r="P1444" s="748" t="s">
        <v>1946</v>
      </c>
      <c r="Q1444" s="759" t="s">
        <v>1881</v>
      </c>
      <c r="R1444" s="37"/>
      <c r="S1444" s="822"/>
      <c r="T1444" s="53"/>
      <c r="U1444" s="67"/>
      <c r="V1444" s="68"/>
      <c r="W1444" s="54"/>
      <c r="X1444" s="55"/>
      <c r="Y1444" s="56"/>
      <c r="Z1444" s="36"/>
      <c r="AA1444" s="36"/>
      <c r="AB1444" s="57"/>
      <c r="AC1444" s="55"/>
      <c r="AD1444" s="58"/>
      <c r="AE1444" s="58"/>
      <c r="AF1444" s="637"/>
      <c r="AG1444" s="2"/>
    </row>
    <row r="1445" spans="1:33" ht="29.25" customHeight="1">
      <c r="A1445" s="662"/>
      <c r="B1445" s="665"/>
      <c r="C1445" s="743"/>
      <c r="D1445" s="744"/>
      <c r="E1445" s="744"/>
      <c r="F1445" s="744"/>
      <c r="G1445" s="744"/>
      <c r="H1445" s="744"/>
      <c r="I1445" s="744"/>
      <c r="J1445" s="761"/>
      <c r="K1445" s="744"/>
      <c r="L1445" s="744"/>
      <c r="M1445" s="631"/>
      <c r="N1445" s="631"/>
      <c r="O1445" s="744"/>
      <c r="P1445" s="744"/>
      <c r="Q1445" s="762"/>
      <c r="R1445" s="25"/>
      <c r="S1445" s="818"/>
      <c r="T1445" s="26"/>
      <c r="U1445" s="26"/>
      <c r="V1445" s="26"/>
      <c r="W1445" s="27"/>
      <c r="X1445" s="28"/>
      <c r="Y1445" s="29"/>
      <c r="Z1445" s="29"/>
      <c r="AA1445" s="29"/>
      <c r="AB1445" s="30"/>
      <c r="AC1445" s="28"/>
      <c r="AD1445" s="31"/>
      <c r="AE1445" s="31"/>
      <c r="AF1445" s="634"/>
      <c r="AG1445" s="2"/>
    </row>
    <row r="1446" spans="1:33" ht="29.25" customHeight="1">
      <c r="A1446" s="662"/>
      <c r="B1446" s="665"/>
      <c r="C1446" s="743"/>
      <c r="D1446" s="744"/>
      <c r="E1446" s="744"/>
      <c r="F1446" s="744"/>
      <c r="G1446" s="744"/>
      <c r="H1446" s="744"/>
      <c r="I1446" s="744"/>
      <c r="J1446" s="761"/>
      <c r="K1446" s="744"/>
      <c r="L1446" s="744"/>
      <c r="M1446" s="631"/>
      <c r="N1446" s="631"/>
      <c r="O1446" s="744"/>
      <c r="P1446" s="744"/>
      <c r="Q1446" s="762"/>
      <c r="R1446" s="25"/>
      <c r="S1446" s="818"/>
      <c r="T1446" s="26"/>
      <c r="U1446" s="26"/>
      <c r="V1446" s="26"/>
      <c r="W1446" s="27"/>
      <c r="X1446" s="28"/>
      <c r="Y1446" s="29"/>
      <c r="Z1446" s="29"/>
      <c r="AA1446" s="29"/>
      <c r="AB1446" s="30"/>
      <c r="AC1446" s="28"/>
      <c r="AD1446" s="31"/>
      <c r="AE1446" s="31"/>
      <c r="AF1446" s="634"/>
      <c r="AG1446" s="2"/>
    </row>
    <row r="1447" spans="1:33" ht="29.25" customHeight="1">
      <c r="A1447" s="662"/>
      <c r="B1447" s="665"/>
      <c r="C1447" s="743"/>
      <c r="D1447" s="744"/>
      <c r="E1447" s="744"/>
      <c r="F1447" s="744"/>
      <c r="G1447" s="744"/>
      <c r="H1447" s="744"/>
      <c r="I1447" s="744"/>
      <c r="J1447" s="761"/>
      <c r="K1447" s="744"/>
      <c r="L1447" s="744"/>
      <c r="M1447" s="631"/>
      <c r="N1447" s="631"/>
      <c r="O1447" s="744"/>
      <c r="P1447" s="744"/>
      <c r="Q1447" s="762"/>
      <c r="R1447" s="25"/>
      <c r="S1447" s="818"/>
      <c r="T1447" s="26"/>
      <c r="U1447" s="26"/>
      <c r="V1447" s="26"/>
      <c r="W1447" s="27"/>
      <c r="X1447" s="28"/>
      <c r="Y1447" s="29"/>
      <c r="Z1447" s="29"/>
      <c r="AA1447" s="29"/>
      <c r="AB1447" s="30"/>
      <c r="AC1447" s="28"/>
      <c r="AD1447" s="31"/>
      <c r="AE1447" s="31"/>
      <c r="AF1447" s="634"/>
      <c r="AG1447" s="2"/>
    </row>
    <row r="1448" spans="1:33" ht="29.25" customHeight="1">
      <c r="A1448" s="662"/>
      <c r="B1448" s="665"/>
      <c r="C1448" s="745"/>
      <c r="D1448" s="746"/>
      <c r="E1448" s="746"/>
      <c r="F1448" s="746"/>
      <c r="G1448" s="746"/>
      <c r="H1448" s="746"/>
      <c r="I1448" s="746"/>
      <c r="J1448" s="763"/>
      <c r="K1448" s="746"/>
      <c r="L1448" s="746"/>
      <c r="M1448" s="632"/>
      <c r="N1448" s="632"/>
      <c r="O1448" s="746"/>
      <c r="P1448" s="746"/>
      <c r="Q1448" s="764"/>
      <c r="R1448" s="38"/>
      <c r="S1448" s="820"/>
      <c r="T1448" s="39"/>
      <c r="U1448" s="39"/>
      <c r="V1448" s="39"/>
      <c r="W1448" s="40"/>
      <c r="X1448" s="41"/>
      <c r="Y1448" s="42"/>
      <c r="Z1448" s="42"/>
      <c r="AA1448" s="42"/>
      <c r="AB1448" s="43"/>
      <c r="AC1448" s="41"/>
      <c r="AD1448" s="44"/>
      <c r="AE1448" s="44"/>
      <c r="AF1448" s="635"/>
      <c r="AG1448" s="2"/>
    </row>
    <row r="1449" spans="1:33" ht="39" customHeight="1">
      <c r="A1449" s="662"/>
      <c r="B1449" s="665"/>
      <c r="C1449" s="747" t="s">
        <v>46</v>
      </c>
      <c r="D1449" s="748" t="s">
        <v>47</v>
      </c>
      <c r="E1449" s="748" t="s">
        <v>48</v>
      </c>
      <c r="F1449" s="748" t="s">
        <v>49</v>
      </c>
      <c r="G1449" s="749" t="s">
        <v>50</v>
      </c>
      <c r="H1449" s="748" t="s">
        <v>51</v>
      </c>
      <c r="I1449" s="748" t="s">
        <v>134</v>
      </c>
      <c r="J1449" s="766" t="s">
        <v>1947</v>
      </c>
      <c r="K1449" s="776" t="s">
        <v>1948</v>
      </c>
      <c r="L1449" s="776" t="s">
        <v>1949</v>
      </c>
      <c r="M1449" s="703">
        <v>6</v>
      </c>
      <c r="N1449" s="703">
        <v>4</v>
      </c>
      <c r="O1449" s="776" t="s">
        <v>1950</v>
      </c>
      <c r="P1449" s="748" t="s">
        <v>1951</v>
      </c>
      <c r="Q1449" s="815" t="s">
        <v>1913</v>
      </c>
      <c r="R1449" s="59" t="s">
        <v>68</v>
      </c>
      <c r="S1449" s="823" t="s">
        <v>69</v>
      </c>
      <c r="T1449" s="49"/>
      <c r="U1449" s="67" t="s">
        <v>71</v>
      </c>
      <c r="V1449" s="68" t="s">
        <v>72</v>
      </c>
      <c r="W1449" s="34"/>
      <c r="X1449" s="35"/>
      <c r="Y1449" s="36"/>
      <c r="Z1449" s="36"/>
      <c r="AA1449" s="36"/>
      <c r="AB1449" s="50">
        <f>SUM(AA1450:AA1453)</f>
        <v>87.897600000000011</v>
      </c>
      <c r="AC1449" s="35"/>
      <c r="AD1449" s="60"/>
      <c r="AE1449" s="60"/>
      <c r="AF1449" s="637"/>
      <c r="AG1449" s="2"/>
    </row>
    <row r="1450" spans="1:33" ht="39" customHeight="1">
      <c r="A1450" s="663"/>
      <c r="B1450" s="666"/>
      <c r="C1450" s="743"/>
      <c r="D1450" s="744"/>
      <c r="E1450" s="744"/>
      <c r="F1450" s="744"/>
      <c r="G1450" s="744"/>
      <c r="H1450" s="744"/>
      <c r="I1450" s="744"/>
      <c r="J1450" s="761"/>
      <c r="K1450" s="744"/>
      <c r="L1450" s="744"/>
      <c r="M1450" s="631"/>
      <c r="N1450" s="631"/>
      <c r="O1450" s="744"/>
      <c r="P1450" s="744"/>
      <c r="Q1450" s="762"/>
      <c r="R1450" s="32"/>
      <c r="S1450" s="818" t="s">
        <v>1952</v>
      </c>
      <c r="T1450" s="26"/>
      <c r="U1450" s="26"/>
      <c r="V1450" s="26"/>
      <c r="W1450" s="27">
        <v>3</v>
      </c>
      <c r="X1450" s="28" t="s">
        <v>74</v>
      </c>
      <c r="Y1450" s="29">
        <v>13.08</v>
      </c>
      <c r="Z1450" s="29">
        <f t="shared" ref="Z1450:Z1453" si="153">+W1450*Y1450</f>
        <v>39.24</v>
      </c>
      <c r="AA1450" s="29">
        <f t="shared" ref="AA1450:AA1453" si="154">+Z1450*1.12</f>
        <v>43.948800000000006</v>
      </c>
      <c r="AB1450" s="30"/>
      <c r="AC1450" s="28"/>
      <c r="AD1450" s="31" t="s">
        <v>75</v>
      </c>
      <c r="AE1450" s="31"/>
      <c r="AF1450" s="634"/>
      <c r="AG1450" s="2"/>
    </row>
    <row r="1451" spans="1:33" ht="39" customHeight="1">
      <c r="A1451" s="661" t="s">
        <v>1617</v>
      </c>
      <c r="B1451" s="664" t="s">
        <v>1875</v>
      </c>
      <c r="C1451" s="743"/>
      <c r="D1451" s="744"/>
      <c r="E1451" s="744"/>
      <c r="F1451" s="744"/>
      <c r="G1451" s="744"/>
      <c r="H1451" s="744"/>
      <c r="I1451" s="744"/>
      <c r="J1451" s="761"/>
      <c r="K1451" s="744"/>
      <c r="L1451" s="744"/>
      <c r="M1451" s="631"/>
      <c r="N1451" s="631"/>
      <c r="O1451" s="744"/>
      <c r="P1451" s="744"/>
      <c r="Q1451" s="762"/>
      <c r="R1451" s="25"/>
      <c r="S1451" s="818" t="s">
        <v>1953</v>
      </c>
      <c r="T1451" s="26"/>
      <c r="U1451" s="26"/>
      <c r="V1451" s="26"/>
      <c r="W1451" s="27">
        <v>1</v>
      </c>
      <c r="X1451" s="28" t="s">
        <v>74</v>
      </c>
      <c r="Y1451" s="29">
        <v>13.08</v>
      </c>
      <c r="Z1451" s="29">
        <f t="shared" si="153"/>
        <v>13.08</v>
      </c>
      <c r="AA1451" s="29">
        <f t="shared" si="154"/>
        <v>14.649600000000001</v>
      </c>
      <c r="AB1451" s="30"/>
      <c r="AC1451" s="28"/>
      <c r="AD1451" s="31" t="s">
        <v>75</v>
      </c>
      <c r="AE1451" s="31"/>
      <c r="AF1451" s="634"/>
      <c r="AG1451" s="2"/>
    </row>
    <row r="1452" spans="1:33" ht="39" customHeight="1">
      <c r="A1452" s="662"/>
      <c r="B1452" s="665"/>
      <c r="C1452" s="743"/>
      <c r="D1452" s="744"/>
      <c r="E1452" s="744"/>
      <c r="F1452" s="744"/>
      <c r="G1452" s="744"/>
      <c r="H1452" s="744"/>
      <c r="I1452" s="744"/>
      <c r="J1452" s="761"/>
      <c r="K1452" s="744"/>
      <c r="L1452" s="744"/>
      <c r="M1452" s="631"/>
      <c r="N1452" s="631"/>
      <c r="O1452" s="744"/>
      <c r="P1452" s="744"/>
      <c r="Q1452" s="762"/>
      <c r="R1452" s="25"/>
      <c r="S1452" s="818" t="s">
        <v>1954</v>
      </c>
      <c r="T1452" s="26"/>
      <c r="U1452" s="26"/>
      <c r="V1452" s="26"/>
      <c r="W1452" s="27">
        <v>1</v>
      </c>
      <c r="X1452" s="28" t="s">
        <v>74</v>
      </c>
      <c r="Y1452" s="29">
        <v>13.08</v>
      </c>
      <c r="Z1452" s="29">
        <f t="shared" si="153"/>
        <v>13.08</v>
      </c>
      <c r="AA1452" s="29">
        <f t="shared" si="154"/>
        <v>14.649600000000001</v>
      </c>
      <c r="AB1452" s="30"/>
      <c r="AC1452" s="28"/>
      <c r="AD1452" s="31" t="s">
        <v>75</v>
      </c>
      <c r="AE1452" s="31"/>
      <c r="AF1452" s="634"/>
      <c r="AG1452" s="2"/>
    </row>
    <row r="1453" spans="1:33" ht="39" customHeight="1">
      <c r="A1453" s="662"/>
      <c r="B1453" s="665"/>
      <c r="C1453" s="745"/>
      <c r="D1453" s="746"/>
      <c r="E1453" s="746"/>
      <c r="F1453" s="746"/>
      <c r="G1453" s="746"/>
      <c r="H1453" s="746"/>
      <c r="I1453" s="746"/>
      <c r="J1453" s="763"/>
      <c r="K1453" s="746"/>
      <c r="L1453" s="746"/>
      <c r="M1453" s="632"/>
      <c r="N1453" s="632"/>
      <c r="O1453" s="746"/>
      <c r="P1453" s="746"/>
      <c r="Q1453" s="764"/>
      <c r="R1453" s="38"/>
      <c r="S1453" s="824" t="s">
        <v>1955</v>
      </c>
      <c r="T1453" s="61"/>
      <c r="U1453" s="61"/>
      <c r="V1453" s="61"/>
      <c r="W1453" s="62">
        <v>1</v>
      </c>
      <c r="X1453" s="63" t="s">
        <v>74</v>
      </c>
      <c r="Y1453" s="29">
        <v>13.08</v>
      </c>
      <c r="Z1453" s="42">
        <f t="shared" si="153"/>
        <v>13.08</v>
      </c>
      <c r="AA1453" s="42">
        <f t="shared" si="154"/>
        <v>14.649600000000001</v>
      </c>
      <c r="AB1453" s="65"/>
      <c r="AC1453" s="63"/>
      <c r="AD1453" s="66" t="s">
        <v>75</v>
      </c>
      <c r="AE1453" s="66"/>
      <c r="AF1453" s="635"/>
      <c r="AG1453" s="2"/>
    </row>
    <row r="1454" spans="1:33" ht="30" customHeight="1">
      <c r="A1454" s="662"/>
      <c r="B1454" s="665"/>
      <c r="C1454" s="747" t="s">
        <v>46</v>
      </c>
      <c r="D1454" s="748" t="s">
        <v>47</v>
      </c>
      <c r="E1454" s="748" t="s">
        <v>48</v>
      </c>
      <c r="F1454" s="748" t="s">
        <v>49</v>
      </c>
      <c r="G1454" s="749" t="s">
        <v>50</v>
      </c>
      <c r="H1454" s="748" t="s">
        <v>51</v>
      </c>
      <c r="I1454" s="748" t="s">
        <v>52</v>
      </c>
      <c r="J1454" s="758" t="s">
        <v>1956</v>
      </c>
      <c r="K1454" s="776" t="s">
        <v>1957</v>
      </c>
      <c r="L1454" s="776" t="s">
        <v>1958</v>
      </c>
      <c r="M1454" s="703">
        <v>0</v>
      </c>
      <c r="N1454" s="703">
        <v>0</v>
      </c>
      <c r="O1454" s="776" t="s">
        <v>1959</v>
      </c>
      <c r="P1454" s="776" t="s">
        <v>1959</v>
      </c>
      <c r="Q1454" s="816" t="s">
        <v>1959</v>
      </c>
      <c r="R1454" s="37"/>
      <c r="S1454" s="822"/>
      <c r="T1454" s="53"/>
      <c r="U1454" s="53"/>
      <c r="V1454" s="53"/>
      <c r="W1454" s="54"/>
      <c r="X1454" s="55"/>
      <c r="Y1454" s="56"/>
      <c r="Z1454" s="36"/>
      <c r="AA1454" s="36"/>
      <c r="AB1454" s="57"/>
      <c r="AC1454" s="55"/>
      <c r="AD1454" s="58"/>
      <c r="AE1454" s="58"/>
      <c r="AF1454" s="995" t="s">
        <v>1960</v>
      </c>
      <c r="AG1454" s="2"/>
    </row>
    <row r="1455" spans="1:33" ht="30" customHeight="1">
      <c r="A1455" s="662"/>
      <c r="B1455" s="665"/>
      <c r="C1455" s="743"/>
      <c r="D1455" s="744"/>
      <c r="E1455" s="744"/>
      <c r="F1455" s="744"/>
      <c r="G1455" s="744"/>
      <c r="H1455" s="744"/>
      <c r="I1455" s="744"/>
      <c r="J1455" s="761"/>
      <c r="K1455" s="744"/>
      <c r="L1455" s="744"/>
      <c r="M1455" s="631"/>
      <c r="N1455" s="631"/>
      <c r="O1455" s="744"/>
      <c r="P1455" s="744"/>
      <c r="Q1455" s="794"/>
      <c r="R1455" s="25"/>
      <c r="S1455" s="818"/>
      <c r="T1455" s="26"/>
      <c r="U1455" s="26"/>
      <c r="V1455" s="26"/>
      <c r="W1455" s="27"/>
      <c r="X1455" s="28"/>
      <c r="Y1455" s="29"/>
      <c r="Z1455" s="29"/>
      <c r="AA1455" s="29"/>
      <c r="AB1455" s="30"/>
      <c r="AC1455" s="28"/>
      <c r="AD1455" s="31"/>
      <c r="AE1455" s="31"/>
      <c r="AF1455" s="993"/>
      <c r="AG1455" s="2"/>
    </row>
    <row r="1456" spans="1:33" ht="30" customHeight="1">
      <c r="A1456" s="662"/>
      <c r="B1456" s="665"/>
      <c r="C1456" s="743"/>
      <c r="D1456" s="744"/>
      <c r="E1456" s="744"/>
      <c r="F1456" s="744"/>
      <c r="G1456" s="744"/>
      <c r="H1456" s="744"/>
      <c r="I1456" s="744"/>
      <c r="J1456" s="761"/>
      <c r="K1456" s="744"/>
      <c r="L1456" s="744"/>
      <c r="M1456" s="631"/>
      <c r="N1456" s="631"/>
      <c r="O1456" s="744"/>
      <c r="P1456" s="744"/>
      <c r="Q1456" s="794"/>
      <c r="R1456" s="25"/>
      <c r="S1456" s="818"/>
      <c r="T1456" s="26"/>
      <c r="U1456" s="26"/>
      <c r="V1456" s="26"/>
      <c r="W1456" s="27"/>
      <c r="X1456" s="28"/>
      <c r="Y1456" s="29"/>
      <c r="Z1456" s="29"/>
      <c r="AA1456" s="29"/>
      <c r="AB1456" s="30"/>
      <c r="AC1456" s="28"/>
      <c r="AD1456" s="31"/>
      <c r="AE1456" s="31"/>
      <c r="AF1456" s="993"/>
      <c r="AG1456" s="2"/>
    </row>
    <row r="1457" spans="1:33" ht="30" customHeight="1">
      <c r="A1457" s="662"/>
      <c r="B1457" s="665"/>
      <c r="C1457" s="743"/>
      <c r="D1457" s="744"/>
      <c r="E1457" s="744"/>
      <c r="F1457" s="744"/>
      <c r="G1457" s="744"/>
      <c r="H1457" s="744"/>
      <c r="I1457" s="744"/>
      <c r="J1457" s="761"/>
      <c r="K1457" s="744"/>
      <c r="L1457" s="744"/>
      <c r="M1457" s="631"/>
      <c r="N1457" s="631"/>
      <c r="O1457" s="744"/>
      <c r="P1457" s="744"/>
      <c r="Q1457" s="794"/>
      <c r="R1457" s="25"/>
      <c r="S1457" s="818"/>
      <c r="T1457" s="26"/>
      <c r="U1457" s="26"/>
      <c r="V1457" s="26"/>
      <c r="W1457" s="27"/>
      <c r="X1457" s="28"/>
      <c r="Y1457" s="29"/>
      <c r="Z1457" s="29"/>
      <c r="AA1457" s="29"/>
      <c r="AB1457" s="30"/>
      <c r="AC1457" s="28"/>
      <c r="AD1457" s="31"/>
      <c r="AE1457" s="31"/>
      <c r="AF1457" s="993"/>
      <c r="AG1457" s="2"/>
    </row>
    <row r="1458" spans="1:33" ht="30" customHeight="1">
      <c r="A1458" s="662"/>
      <c r="B1458" s="665"/>
      <c r="C1458" s="745"/>
      <c r="D1458" s="746"/>
      <c r="E1458" s="746"/>
      <c r="F1458" s="746"/>
      <c r="G1458" s="746"/>
      <c r="H1458" s="746"/>
      <c r="I1458" s="746"/>
      <c r="J1458" s="763"/>
      <c r="K1458" s="746"/>
      <c r="L1458" s="746"/>
      <c r="M1458" s="632"/>
      <c r="N1458" s="632"/>
      <c r="O1458" s="746"/>
      <c r="P1458" s="746"/>
      <c r="Q1458" s="795"/>
      <c r="R1458" s="38"/>
      <c r="S1458" s="820"/>
      <c r="T1458" s="39"/>
      <c r="U1458" s="39"/>
      <c r="V1458" s="39"/>
      <c r="W1458" s="40"/>
      <c r="X1458" s="41"/>
      <c r="Y1458" s="42"/>
      <c r="Z1458" s="42"/>
      <c r="AA1458" s="42"/>
      <c r="AB1458" s="43"/>
      <c r="AC1458" s="41"/>
      <c r="AD1458" s="44"/>
      <c r="AE1458" s="44"/>
      <c r="AF1458" s="994"/>
      <c r="AG1458" s="2"/>
    </row>
    <row r="1459" spans="1:33" ht="24.75" customHeight="1">
      <c r="A1459" s="662"/>
      <c r="B1459" s="665"/>
      <c r="C1459" s="747" t="s">
        <v>46</v>
      </c>
      <c r="D1459" s="748" t="s">
        <v>47</v>
      </c>
      <c r="E1459" s="748" t="s">
        <v>48</v>
      </c>
      <c r="F1459" s="748" t="s">
        <v>49</v>
      </c>
      <c r="G1459" s="749" t="s">
        <v>50</v>
      </c>
      <c r="H1459" s="748" t="s">
        <v>51</v>
      </c>
      <c r="I1459" s="748" t="s">
        <v>61</v>
      </c>
      <c r="J1459" s="766" t="s">
        <v>1961</v>
      </c>
      <c r="K1459" s="776" t="s">
        <v>192</v>
      </c>
      <c r="L1459" s="776" t="s">
        <v>1962</v>
      </c>
      <c r="M1459" s="703">
        <v>1</v>
      </c>
      <c r="N1459" s="638">
        <v>3</v>
      </c>
      <c r="O1459" s="776" t="s">
        <v>1963</v>
      </c>
      <c r="P1459" s="748" t="s">
        <v>1964</v>
      </c>
      <c r="Q1459" s="759" t="s">
        <v>1965</v>
      </c>
      <c r="R1459" s="59" t="s">
        <v>140</v>
      </c>
      <c r="S1459" s="823" t="s">
        <v>141</v>
      </c>
      <c r="T1459" s="49"/>
      <c r="U1459" s="67" t="s">
        <v>71</v>
      </c>
      <c r="V1459" s="68" t="s">
        <v>72</v>
      </c>
      <c r="W1459" s="34"/>
      <c r="X1459" s="35"/>
      <c r="Y1459" s="36"/>
      <c r="Z1459" s="36"/>
      <c r="AA1459" s="36"/>
      <c r="AB1459" s="50">
        <f>AA1460</f>
        <v>12.535600000000002</v>
      </c>
      <c r="AC1459" s="35"/>
      <c r="AD1459" s="60"/>
      <c r="AE1459" s="60"/>
      <c r="AF1459" s="637"/>
      <c r="AG1459" s="2"/>
    </row>
    <row r="1460" spans="1:33" ht="24.75" customHeight="1">
      <c r="A1460" s="662"/>
      <c r="B1460" s="665"/>
      <c r="C1460" s="743"/>
      <c r="D1460" s="744"/>
      <c r="E1460" s="744"/>
      <c r="F1460" s="744"/>
      <c r="G1460" s="744"/>
      <c r="H1460" s="744"/>
      <c r="I1460" s="744"/>
      <c r="J1460" s="761"/>
      <c r="K1460" s="744"/>
      <c r="L1460" s="744"/>
      <c r="M1460" s="631"/>
      <c r="N1460" s="631"/>
      <c r="O1460" s="744"/>
      <c r="P1460" s="744"/>
      <c r="Q1460" s="762"/>
      <c r="R1460" s="32"/>
      <c r="S1460" s="818" t="s">
        <v>1966</v>
      </c>
      <c r="T1460" s="26"/>
      <c r="U1460" s="26"/>
      <c r="V1460" s="26"/>
      <c r="W1460" s="27">
        <v>11</v>
      </c>
      <c r="X1460" s="28" t="s">
        <v>143</v>
      </c>
      <c r="Y1460" s="29">
        <v>1.0175000000000001</v>
      </c>
      <c r="Z1460" s="29">
        <f>+W1460*Y1460</f>
        <v>11.192500000000001</v>
      </c>
      <c r="AA1460" s="29">
        <f>+Z1460*1.12</f>
        <v>12.535600000000002</v>
      </c>
      <c r="AB1460" s="30"/>
      <c r="AC1460" s="28"/>
      <c r="AD1460" s="31"/>
      <c r="AE1460" s="31" t="s">
        <v>75</v>
      </c>
      <c r="AF1460" s="634"/>
      <c r="AG1460" s="2"/>
    </row>
    <row r="1461" spans="1:33" ht="24.75" customHeight="1">
      <c r="A1461" s="662"/>
      <c r="B1461" s="665"/>
      <c r="C1461" s="743"/>
      <c r="D1461" s="744"/>
      <c r="E1461" s="744"/>
      <c r="F1461" s="744"/>
      <c r="G1461" s="744"/>
      <c r="H1461" s="744"/>
      <c r="I1461" s="744"/>
      <c r="J1461" s="761"/>
      <c r="K1461" s="744"/>
      <c r="L1461" s="744"/>
      <c r="M1461" s="631"/>
      <c r="N1461" s="631"/>
      <c r="O1461" s="744"/>
      <c r="P1461" s="744"/>
      <c r="Q1461" s="762"/>
      <c r="R1461" s="37" t="s">
        <v>264</v>
      </c>
      <c r="S1461" s="825" t="s">
        <v>197</v>
      </c>
      <c r="T1461" s="26"/>
      <c r="U1461" s="336" t="s">
        <v>71</v>
      </c>
      <c r="V1461" s="337" t="s">
        <v>72</v>
      </c>
      <c r="W1461" s="27"/>
      <c r="X1461" s="28"/>
      <c r="Y1461" s="29"/>
      <c r="Z1461" s="29"/>
      <c r="AA1461" s="29"/>
      <c r="AB1461" s="30">
        <f>AA1462</f>
        <v>291.00288000000006</v>
      </c>
      <c r="AC1461" s="28"/>
      <c r="AD1461" s="31"/>
      <c r="AE1461" s="31"/>
      <c r="AF1461" s="634"/>
      <c r="AG1461" s="2"/>
    </row>
    <row r="1462" spans="1:33" ht="24.75" customHeight="1">
      <c r="A1462" s="662"/>
      <c r="B1462" s="665"/>
      <c r="C1462" s="743"/>
      <c r="D1462" s="744"/>
      <c r="E1462" s="744"/>
      <c r="F1462" s="744"/>
      <c r="G1462" s="744"/>
      <c r="H1462" s="744"/>
      <c r="I1462" s="744"/>
      <c r="J1462" s="761"/>
      <c r="K1462" s="744"/>
      <c r="L1462" s="744"/>
      <c r="M1462" s="631"/>
      <c r="N1462" s="631"/>
      <c r="O1462" s="744"/>
      <c r="P1462" s="744"/>
      <c r="Q1462" s="762"/>
      <c r="R1462" s="32"/>
      <c r="S1462" s="818" t="s">
        <v>1967</v>
      </c>
      <c r="T1462" s="26"/>
      <c r="U1462" s="26"/>
      <c r="V1462" s="26"/>
      <c r="W1462" s="27">
        <v>3</v>
      </c>
      <c r="X1462" s="28" t="s">
        <v>74</v>
      </c>
      <c r="Y1462" s="29">
        <v>86.608000000000004</v>
      </c>
      <c r="Z1462" s="29">
        <f>+W1462*Y1462</f>
        <v>259.82400000000001</v>
      </c>
      <c r="AA1462" s="29">
        <f>+Z1462*1.12</f>
        <v>291.00288000000006</v>
      </c>
      <c r="AB1462" s="30"/>
      <c r="AC1462" s="28"/>
      <c r="AD1462" s="31"/>
      <c r="AE1462" s="31" t="s">
        <v>75</v>
      </c>
      <c r="AF1462" s="634"/>
      <c r="AG1462" s="2"/>
    </row>
    <row r="1463" spans="1:33" ht="24.75" customHeight="1">
      <c r="A1463" s="662"/>
      <c r="B1463" s="665"/>
      <c r="C1463" s="743"/>
      <c r="D1463" s="744"/>
      <c r="E1463" s="744"/>
      <c r="F1463" s="744"/>
      <c r="G1463" s="744"/>
      <c r="H1463" s="744"/>
      <c r="I1463" s="744"/>
      <c r="J1463" s="761"/>
      <c r="K1463" s="744"/>
      <c r="L1463" s="744"/>
      <c r="M1463" s="631"/>
      <c r="N1463" s="631"/>
      <c r="O1463" s="744"/>
      <c r="P1463" s="744"/>
      <c r="Q1463" s="762"/>
      <c r="R1463" s="37" t="s">
        <v>196</v>
      </c>
      <c r="S1463" s="825" t="s">
        <v>197</v>
      </c>
      <c r="T1463" s="76" t="s">
        <v>70</v>
      </c>
      <c r="U1463" s="336" t="s">
        <v>71</v>
      </c>
      <c r="V1463" s="337" t="s">
        <v>198</v>
      </c>
      <c r="W1463" s="27"/>
      <c r="X1463" s="28"/>
      <c r="Y1463" s="29"/>
      <c r="Z1463" s="29"/>
      <c r="AA1463" s="29"/>
      <c r="AB1463" s="30">
        <f>SUM(AA1464:AA1465)</f>
        <v>1600.6480000000001</v>
      </c>
      <c r="AC1463" s="28"/>
      <c r="AD1463" s="31"/>
      <c r="AE1463" s="31"/>
      <c r="AF1463" s="634"/>
      <c r="AG1463" s="2"/>
    </row>
    <row r="1464" spans="1:33" ht="24.75" customHeight="1">
      <c r="A1464" s="662"/>
      <c r="B1464" s="665"/>
      <c r="C1464" s="743"/>
      <c r="D1464" s="744"/>
      <c r="E1464" s="744"/>
      <c r="F1464" s="744"/>
      <c r="G1464" s="744"/>
      <c r="H1464" s="744"/>
      <c r="I1464" s="744"/>
      <c r="J1464" s="761"/>
      <c r="K1464" s="744"/>
      <c r="L1464" s="744"/>
      <c r="M1464" s="631"/>
      <c r="N1464" s="631"/>
      <c r="O1464" s="744"/>
      <c r="P1464" s="744"/>
      <c r="Q1464" s="762"/>
      <c r="R1464" s="25"/>
      <c r="S1464" s="818" t="s">
        <v>1968</v>
      </c>
      <c r="T1464" s="26"/>
      <c r="U1464" s="26"/>
      <c r="V1464" s="26"/>
      <c r="W1464" s="27">
        <v>1</v>
      </c>
      <c r="X1464" s="28" t="s">
        <v>74</v>
      </c>
      <c r="Y1464" s="29">
        <v>460.4</v>
      </c>
      <c r="Z1464" s="29">
        <f t="shared" ref="Z1464:Z1465" si="155">+W1464*Y1464</f>
        <v>460.4</v>
      </c>
      <c r="AA1464" s="29">
        <f>+Z1464*1.12</f>
        <v>515.64800000000002</v>
      </c>
      <c r="AB1464" s="30"/>
      <c r="AC1464" s="28"/>
      <c r="AD1464" s="31"/>
      <c r="AE1464" s="31" t="s">
        <v>75</v>
      </c>
      <c r="AF1464" s="634"/>
      <c r="AG1464" s="2"/>
    </row>
    <row r="1465" spans="1:33" ht="24.75" customHeight="1">
      <c r="A1465" s="662"/>
      <c r="B1465" s="665"/>
      <c r="C1465" s="745"/>
      <c r="D1465" s="746"/>
      <c r="E1465" s="746"/>
      <c r="F1465" s="746"/>
      <c r="G1465" s="746"/>
      <c r="H1465" s="746"/>
      <c r="I1465" s="746"/>
      <c r="J1465" s="763"/>
      <c r="K1465" s="746"/>
      <c r="L1465" s="746"/>
      <c r="M1465" s="632"/>
      <c r="N1465" s="632"/>
      <c r="O1465" s="746"/>
      <c r="P1465" s="746"/>
      <c r="Q1465" s="764"/>
      <c r="R1465" s="69"/>
      <c r="S1465" s="846" t="s">
        <v>1969</v>
      </c>
      <c r="T1465" s="201"/>
      <c r="U1465" s="201"/>
      <c r="V1465" s="201"/>
      <c r="W1465" s="202">
        <v>1</v>
      </c>
      <c r="X1465" s="203" t="s">
        <v>74</v>
      </c>
      <c r="Y1465" s="205">
        <v>1085</v>
      </c>
      <c r="Z1465" s="94">
        <f t="shared" si="155"/>
        <v>1085</v>
      </c>
      <c r="AA1465" s="94">
        <f>+Z1465</f>
        <v>1085</v>
      </c>
      <c r="AB1465" s="43"/>
      <c r="AC1465" s="41"/>
      <c r="AD1465" s="44"/>
      <c r="AE1465" s="44" t="s">
        <v>75</v>
      </c>
      <c r="AF1465" s="635"/>
      <c r="AG1465" s="2"/>
    </row>
    <row r="1466" spans="1:33" ht="65.25" customHeight="1">
      <c r="A1466" s="662"/>
      <c r="B1466" s="665"/>
      <c r="C1466" s="747" t="s">
        <v>46</v>
      </c>
      <c r="D1466" s="748" t="s">
        <v>47</v>
      </c>
      <c r="E1466" s="748" t="s">
        <v>48</v>
      </c>
      <c r="F1466" s="748" t="s">
        <v>49</v>
      </c>
      <c r="G1466" s="749" t="s">
        <v>50</v>
      </c>
      <c r="H1466" s="748" t="s">
        <v>51</v>
      </c>
      <c r="I1466" s="748" t="s">
        <v>52</v>
      </c>
      <c r="J1466" s="766" t="s">
        <v>1970</v>
      </c>
      <c r="K1466" s="776" t="s">
        <v>473</v>
      </c>
      <c r="L1466" s="776" t="s">
        <v>1971</v>
      </c>
      <c r="M1466" s="703">
        <v>1</v>
      </c>
      <c r="N1466" s="703">
        <v>1</v>
      </c>
      <c r="O1466" s="776" t="s">
        <v>1972</v>
      </c>
      <c r="P1466" s="748" t="s">
        <v>1973</v>
      </c>
      <c r="Q1466" s="804" t="s">
        <v>1974</v>
      </c>
      <c r="R1466" s="59" t="s">
        <v>68</v>
      </c>
      <c r="S1466" s="827" t="s">
        <v>69</v>
      </c>
      <c r="T1466" s="68"/>
      <c r="U1466" s="67" t="s">
        <v>71</v>
      </c>
      <c r="V1466" s="68" t="s">
        <v>72</v>
      </c>
      <c r="W1466" s="54"/>
      <c r="X1466" s="55"/>
      <c r="Y1466" s="56"/>
      <c r="Z1466" s="56"/>
      <c r="AA1466" s="56"/>
      <c r="AB1466" s="57">
        <f>SUM(AA1467:AA1470)</f>
        <v>58.598400000000005</v>
      </c>
      <c r="AC1466" s="55"/>
      <c r="AD1466" s="58"/>
      <c r="AE1466" s="58"/>
      <c r="AF1466" s="637"/>
      <c r="AG1466" s="2"/>
    </row>
    <row r="1467" spans="1:33" ht="65.25" customHeight="1">
      <c r="A1467" s="663"/>
      <c r="B1467" s="666"/>
      <c r="C1467" s="743"/>
      <c r="D1467" s="744"/>
      <c r="E1467" s="744"/>
      <c r="F1467" s="744"/>
      <c r="G1467" s="744"/>
      <c r="H1467" s="744"/>
      <c r="I1467" s="744"/>
      <c r="J1467" s="761"/>
      <c r="K1467" s="744"/>
      <c r="L1467" s="744"/>
      <c r="M1467" s="631"/>
      <c r="N1467" s="631"/>
      <c r="O1467" s="744"/>
      <c r="P1467" s="744"/>
      <c r="Q1467" s="802"/>
      <c r="R1467" s="32"/>
      <c r="S1467" s="818" t="s">
        <v>1975</v>
      </c>
      <c r="T1467" s="26"/>
      <c r="U1467" s="26"/>
      <c r="V1467" s="26"/>
      <c r="W1467" s="27">
        <v>1</v>
      </c>
      <c r="X1467" s="28" t="s">
        <v>74</v>
      </c>
      <c r="Y1467" s="29">
        <v>13.08</v>
      </c>
      <c r="Z1467" s="29">
        <f t="shared" ref="Z1467:Z1470" si="156">+W1467*Y1467</f>
        <v>13.08</v>
      </c>
      <c r="AA1467" s="29">
        <f t="shared" ref="AA1467:AA1470" si="157">+Z1467*1.12</f>
        <v>14.649600000000001</v>
      </c>
      <c r="AB1467" s="30"/>
      <c r="AC1467" s="28"/>
      <c r="AD1467" s="31" t="s">
        <v>75</v>
      </c>
      <c r="AE1467" s="31"/>
      <c r="AF1467" s="634"/>
      <c r="AG1467" s="2"/>
    </row>
    <row r="1468" spans="1:33" ht="65.25" customHeight="1">
      <c r="A1468" s="661" t="s">
        <v>1617</v>
      </c>
      <c r="B1468" s="664" t="s">
        <v>1875</v>
      </c>
      <c r="C1468" s="743"/>
      <c r="D1468" s="744"/>
      <c r="E1468" s="744"/>
      <c r="F1468" s="744"/>
      <c r="G1468" s="744"/>
      <c r="H1468" s="744"/>
      <c r="I1468" s="744"/>
      <c r="J1468" s="761"/>
      <c r="K1468" s="744"/>
      <c r="L1468" s="744"/>
      <c r="M1468" s="631"/>
      <c r="N1468" s="631"/>
      <c r="O1468" s="744"/>
      <c r="P1468" s="744"/>
      <c r="Q1468" s="802"/>
      <c r="R1468" s="25"/>
      <c r="S1468" s="818" t="s">
        <v>1976</v>
      </c>
      <c r="T1468" s="26"/>
      <c r="U1468" s="26"/>
      <c r="V1468" s="26"/>
      <c r="W1468" s="27">
        <v>1</v>
      </c>
      <c r="X1468" s="28" t="s">
        <v>74</v>
      </c>
      <c r="Y1468" s="29">
        <v>13.08</v>
      </c>
      <c r="Z1468" s="29">
        <f t="shared" si="156"/>
        <v>13.08</v>
      </c>
      <c r="AA1468" s="29">
        <f t="shared" si="157"/>
        <v>14.649600000000001</v>
      </c>
      <c r="AB1468" s="30"/>
      <c r="AC1468" s="28"/>
      <c r="AD1468" s="31" t="s">
        <v>75</v>
      </c>
      <c r="AE1468" s="31"/>
      <c r="AF1468" s="634"/>
      <c r="AG1468" s="2"/>
    </row>
    <row r="1469" spans="1:33" ht="65.25" customHeight="1">
      <c r="A1469" s="662"/>
      <c r="B1469" s="665"/>
      <c r="C1469" s="743"/>
      <c r="D1469" s="744"/>
      <c r="E1469" s="744"/>
      <c r="F1469" s="744"/>
      <c r="G1469" s="744"/>
      <c r="H1469" s="744"/>
      <c r="I1469" s="744"/>
      <c r="J1469" s="761"/>
      <c r="K1469" s="744"/>
      <c r="L1469" s="744"/>
      <c r="M1469" s="631"/>
      <c r="N1469" s="631"/>
      <c r="O1469" s="744"/>
      <c r="P1469" s="744"/>
      <c r="Q1469" s="802"/>
      <c r="R1469" s="25"/>
      <c r="S1469" s="818" t="s">
        <v>1977</v>
      </c>
      <c r="T1469" s="26"/>
      <c r="U1469" s="26"/>
      <c r="V1469" s="26"/>
      <c r="W1469" s="27">
        <v>1</v>
      </c>
      <c r="X1469" s="28" t="s">
        <v>74</v>
      </c>
      <c r="Y1469" s="29">
        <v>13.08</v>
      </c>
      <c r="Z1469" s="29">
        <f t="shared" si="156"/>
        <v>13.08</v>
      </c>
      <c r="AA1469" s="29">
        <f t="shared" si="157"/>
        <v>14.649600000000001</v>
      </c>
      <c r="AB1469" s="30"/>
      <c r="AC1469" s="28"/>
      <c r="AD1469" s="31" t="s">
        <v>75</v>
      </c>
      <c r="AE1469" s="31"/>
      <c r="AF1469" s="634"/>
      <c r="AG1469" s="2"/>
    </row>
    <row r="1470" spans="1:33" ht="65.25" customHeight="1">
      <c r="A1470" s="662"/>
      <c r="B1470" s="669"/>
      <c r="C1470" s="745"/>
      <c r="D1470" s="746"/>
      <c r="E1470" s="746"/>
      <c r="F1470" s="746"/>
      <c r="G1470" s="746"/>
      <c r="H1470" s="746"/>
      <c r="I1470" s="746"/>
      <c r="J1470" s="763"/>
      <c r="K1470" s="746"/>
      <c r="L1470" s="746"/>
      <c r="M1470" s="632"/>
      <c r="N1470" s="632"/>
      <c r="O1470" s="746"/>
      <c r="P1470" s="746"/>
      <c r="Q1470" s="803"/>
      <c r="R1470" s="38"/>
      <c r="S1470" s="820" t="s">
        <v>1978</v>
      </c>
      <c r="T1470" s="39"/>
      <c r="U1470" s="39"/>
      <c r="V1470" s="39"/>
      <c r="W1470" s="40">
        <v>1</v>
      </c>
      <c r="X1470" s="41" t="s">
        <v>74</v>
      </c>
      <c r="Y1470" s="42">
        <v>13.08</v>
      </c>
      <c r="Z1470" s="42">
        <f t="shared" si="156"/>
        <v>13.08</v>
      </c>
      <c r="AA1470" s="42">
        <f t="shared" si="157"/>
        <v>14.649600000000001</v>
      </c>
      <c r="AB1470" s="43"/>
      <c r="AC1470" s="41"/>
      <c r="AD1470" s="44" t="s">
        <v>75</v>
      </c>
      <c r="AE1470" s="44"/>
      <c r="AF1470" s="635"/>
      <c r="AG1470" s="2"/>
    </row>
    <row r="1471" spans="1:33" ht="22.5" customHeight="1">
      <c r="A1471" s="662"/>
      <c r="B1471" s="159"/>
      <c r="C1471" s="781"/>
      <c r="D1471" s="781"/>
      <c r="E1471" s="781"/>
      <c r="F1471" s="781"/>
      <c r="G1471" s="781"/>
      <c r="H1471" s="781"/>
      <c r="I1471" s="781"/>
      <c r="J1471" s="781"/>
      <c r="K1471" s="781"/>
      <c r="L1471" s="781"/>
      <c r="M1471" s="160"/>
      <c r="N1471" s="160"/>
      <c r="O1471" s="781"/>
      <c r="P1471" s="781"/>
      <c r="Q1471" s="781"/>
      <c r="R1471" s="667" t="s">
        <v>536</v>
      </c>
      <c r="S1471" s="657"/>
      <c r="T1471" s="657"/>
      <c r="U1471" s="657"/>
      <c r="V1471" s="657"/>
      <c r="W1471" s="657"/>
      <c r="X1471" s="657"/>
      <c r="Y1471" s="657"/>
      <c r="Z1471" s="658"/>
      <c r="AA1471" s="161" t="s">
        <v>201</v>
      </c>
      <c r="AB1471" s="162">
        <f>SUM(AB1407:AB1470)</f>
        <v>4699.7624800000003</v>
      </c>
      <c r="AC1471" s="668"/>
      <c r="AD1471" s="657"/>
      <c r="AE1471" s="657"/>
      <c r="AF1471" s="660"/>
      <c r="AG1471" s="84"/>
    </row>
    <row r="1472" spans="1:33" ht="18" customHeight="1">
      <c r="A1472" s="662"/>
      <c r="B1472" s="704" t="s">
        <v>3351</v>
      </c>
      <c r="C1472" s="773" t="s">
        <v>46</v>
      </c>
      <c r="D1472" s="750" t="s">
        <v>47</v>
      </c>
      <c r="E1472" s="750" t="s">
        <v>48</v>
      </c>
      <c r="F1472" s="750" t="s">
        <v>371</v>
      </c>
      <c r="G1472" s="768" t="s">
        <v>50</v>
      </c>
      <c r="H1472" s="750" t="s">
        <v>51</v>
      </c>
      <c r="I1472" s="750" t="s">
        <v>134</v>
      </c>
      <c r="J1472" s="759" t="s">
        <v>1979</v>
      </c>
      <c r="K1472" s="748" t="s">
        <v>1980</v>
      </c>
      <c r="L1472" s="741" t="s">
        <v>1981</v>
      </c>
      <c r="M1472" s="713">
        <v>214</v>
      </c>
      <c r="N1472" s="713">
        <v>170</v>
      </c>
      <c r="O1472" s="741" t="s">
        <v>1982</v>
      </c>
      <c r="P1472" s="741" t="s">
        <v>1983</v>
      </c>
      <c r="Q1472" s="801" t="s">
        <v>1984</v>
      </c>
      <c r="R1472" s="37" t="s">
        <v>116</v>
      </c>
      <c r="S1472" s="821" t="s">
        <v>117</v>
      </c>
      <c r="T1472" s="46"/>
      <c r="U1472" s="67" t="s">
        <v>71</v>
      </c>
      <c r="V1472" s="68" t="s">
        <v>72</v>
      </c>
      <c r="W1472" s="34"/>
      <c r="X1472" s="35"/>
      <c r="Y1472" s="36"/>
      <c r="Z1472" s="36"/>
      <c r="AA1472" s="36"/>
      <c r="AB1472" s="50">
        <f>+SUM(AA1473:AA1476)</f>
        <v>584.594064</v>
      </c>
      <c r="AC1472" s="35"/>
      <c r="AD1472" s="60"/>
      <c r="AE1472" s="60"/>
      <c r="AF1472" s="636"/>
      <c r="AG1472" s="2"/>
    </row>
    <row r="1473" spans="1:33" ht="18" customHeight="1">
      <c r="A1473" s="662"/>
      <c r="B1473" s="665"/>
      <c r="C1473" s="743"/>
      <c r="D1473" s="744"/>
      <c r="E1473" s="744"/>
      <c r="F1473" s="744"/>
      <c r="G1473" s="744"/>
      <c r="H1473" s="744"/>
      <c r="I1473" s="744"/>
      <c r="J1473" s="762"/>
      <c r="K1473" s="744"/>
      <c r="L1473" s="744"/>
      <c r="M1473" s="631"/>
      <c r="N1473" s="631"/>
      <c r="O1473" s="744"/>
      <c r="P1473" s="744"/>
      <c r="Q1473" s="802"/>
      <c r="R1473" s="25"/>
      <c r="S1473" s="818" t="s">
        <v>1985</v>
      </c>
      <c r="T1473" s="26"/>
      <c r="U1473" s="26"/>
      <c r="V1473" s="26"/>
      <c r="W1473" s="27">
        <v>108</v>
      </c>
      <c r="X1473" s="28" t="s">
        <v>246</v>
      </c>
      <c r="Y1473" s="29">
        <v>2.95</v>
      </c>
      <c r="Z1473" s="29">
        <f t="shared" ref="Z1473:Z1476" si="158">+W1473*Y1473</f>
        <v>318.60000000000002</v>
      </c>
      <c r="AA1473" s="29">
        <f>+Z1473</f>
        <v>318.60000000000002</v>
      </c>
      <c r="AB1473" s="30"/>
      <c r="AC1473" s="28"/>
      <c r="AD1473" s="28" t="s">
        <v>75</v>
      </c>
      <c r="AE1473" s="31"/>
      <c r="AF1473" s="634"/>
      <c r="AG1473" s="2"/>
    </row>
    <row r="1474" spans="1:33" ht="18" customHeight="1">
      <c r="A1474" s="662"/>
      <c r="B1474" s="665"/>
      <c r="C1474" s="743"/>
      <c r="D1474" s="744"/>
      <c r="E1474" s="744"/>
      <c r="F1474" s="744"/>
      <c r="G1474" s="744"/>
      <c r="H1474" s="744"/>
      <c r="I1474" s="744"/>
      <c r="J1474" s="762"/>
      <c r="K1474" s="744"/>
      <c r="L1474" s="744"/>
      <c r="M1474" s="631"/>
      <c r="N1474" s="631"/>
      <c r="O1474" s="744"/>
      <c r="P1474" s="744"/>
      <c r="Q1474" s="802"/>
      <c r="R1474" s="32"/>
      <c r="S1474" s="819" t="s">
        <v>1986</v>
      </c>
      <c r="T1474" s="33"/>
      <c r="U1474" s="33"/>
      <c r="V1474" s="33"/>
      <c r="W1474" s="34">
        <v>1</v>
      </c>
      <c r="X1474" s="35" t="s">
        <v>119</v>
      </c>
      <c r="Y1474" s="36">
        <v>13.717499999999999</v>
      </c>
      <c r="Z1474" s="29">
        <f t="shared" si="158"/>
        <v>13.717499999999999</v>
      </c>
      <c r="AA1474" s="29">
        <f t="shared" ref="AA1474:AA1476" si="159">+Z1474*1.12</f>
        <v>15.3636</v>
      </c>
      <c r="AB1474" s="30"/>
      <c r="AC1474" s="28"/>
      <c r="AD1474" s="28" t="s">
        <v>75</v>
      </c>
      <c r="AE1474" s="31"/>
      <c r="AF1474" s="634"/>
      <c r="AG1474" s="2"/>
    </row>
    <row r="1475" spans="1:33" ht="18" customHeight="1">
      <c r="A1475" s="662"/>
      <c r="B1475" s="665"/>
      <c r="C1475" s="743"/>
      <c r="D1475" s="744"/>
      <c r="E1475" s="744"/>
      <c r="F1475" s="744"/>
      <c r="G1475" s="744"/>
      <c r="H1475" s="744"/>
      <c r="I1475" s="744"/>
      <c r="J1475" s="762"/>
      <c r="K1475" s="744"/>
      <c r="L1475" s="744"/>
      <c r="M1475" s="631"/>
      <c r="N1475" s="631"/>
      <c r="O1475" s="744"/>
      <c r="P1475" s="744"/>
      <c r="Q1475" s="802"/>
      <c r="R1475" s="32"/>
      <c r="S1475" s="819" t="s">
        <v>1987</v>
      </c>
      <c r="T1475" s="33"/>
      <c r="U1475" s="45"/>
      <c r="V1475" s="45"/>
      <c r="W1475" s="34">
        <v>12</v>
      </c>
      <c r="X1475" s="35" t="s">
        <v>818</v>
      </c>
      <c r="Y1475" s="36">
        <v>18.525600000000001</v>
      </c>
      <c r="Z1475" s="29">
        <f t="shared" si="158"/>
        <v>222.30720000000002</v>
      </c>
      <c r="AA1475" s="29">
        <f t="shared" si="159"/>
        <v>248.98406400000005</v>
      </c>
      <c r="AB1475" s="30"/>
      <c r="AC1475" s="28"/>
      <c r="AD1475" s="28" t="s">
        <v>75</v>
      </c>
      <c r="AE1475" s="31"/>
      <c r="AF1475" s="634"/>
      <c r="AG1475" s="2"/>
    </row>
    <row r="1476" spans="1:33" ht="18" customHeight="1">
      <c r="A1476" s="662"/>
      <c r="B1476" s="665"/>
      <c r="C1476" s="743"/>
      <c r="D1476" s="744"/>
      <c r="E1476" s="744"/>
      <c r="F1476" s="744"/>
      <c r="G1476" s="744"/>
      <c r="H1476" s="744"/>
      <c r="I1476" s="744"/>
      <c r="J1476" s="762"/>
      <c r="K1476" s="744"/>
      <c r="L1476" s="744"/>
      <c r="M1476" s="631"/>
      <c r="N1476" s="631"/>
      <c r="O1476" s="744"/>
      <c r="P1476" s="744"/>
      <c r="Q1476" s="802"/>
      <c r="R1476" s="32"/>
      <c r="S1476" s="819" t="s">
        <v>228</v>
      </c>
      <c r="T1476" s="311"/>
      <c r="U1476" s="155"/>
      <c r="V1476" s="155"/>
      <c r="W1476" s="128">
        <v>7</v>
      </c>
      <c r="X1476" s="28" t="s">
        <v>246</v>
      </c>
      <c r="Y1476" s="36">
        <v>0.21</v>
      </c>
      <c r="Z1476" s="29">
        <f t="shared" si="158"/>
        <v>1.47</v>
      </c>
      <c r="AA1476" s="29">
        <f t="shared" si="159"/>
        <v>1.6464000000000001</v>
      </c>
      <c r="AB1476" s="30"/>
      <c r="AC1476" s="28"/>
      <c r="AD1476" s="28" t="s">
        <v>75</v>
      </c>
      <c r="AE1476" s="31"/>
      <c r="AF1476" s="634"/>
      <c r="AG1476" s="2"/>
    </row>
    <row r="1477" spans="1:33" ht="33.75" customHeight="1">
      <c r="A1477" s="662"/>
      <c r="B1477" s="665"/>
      <c r="C1477" s="743"/>
      <c r="D1477" s="744"/>
      <c r="E1477" s="744"/>
      <c r="F1477" s="744"/>
      <c r="G1477" s="744"/>
      <c r="H1477" s="744"/>
      <c r="I1477" s="744"/>
      <c r="J1477" s="762"/>
      <c r="K1477" s="744"/>
      <c r="L1477" s="744"/>
      <c r="M1477" s="631"/>
      <c r="N1477" s="631"/>
      <c r="O1477" s="744"/>
      <c r="P1477" s="744"/>
      <c r="Q1477" s="802"/>
      <c r="R1477" s="37" t="s">
        <v>68</v>
      </c>
      <c r="S1477" s="821" t="s">
        <v>69</v>
      </c>
      <c r="T1477" s="215"/>
      <c r="U1477" s="172" t="s">
        <v>71</v>
      </c>
      <c r="V1477" s="164" t="s">
        <v>72</v>
      </c>
      <c r="W1477" s="128"/>
      <c r="X1477" s="35"/>
      <c r="Y1477" s="36"/>
      <c r="Z1477" s="29"/>
      <c r="AA1477" s="29"/>
      <c r="AB1477" s="30">
        <f>+SUM(AA1478:AA1480)</f>
        <v>92.960000000000008</v>
      </c>
      <c r="AC1477" s="28"/>
      <c r="AD1477" s="31"/>
      <c r="AE1477" s="31"/>
      <c r="AF1477" s="634"/>
      <c r="AG1477" s="2"/>
    </row>
    <row r="1478" spans="1:33" ht="18" customHeight="1">
      <c r="A1478" s="662"/>
      <c r="B1478" s="665"/>
      <c r="C1478" s="743"/>
      <c r="D1478" s="744"/>
      <c r="E1478" s="744"/>
      <c r="F1478" s="744"/>
      <c r="G1478" s="744"/>
      <c r="H1478" s="744"/>
      <c r="I1478" s="744"/>
      <c r="J1478" s="762"/>
      <c r="K1478" s="744"/>
      <c r="L1478" s="744"/>
      <c r="M1478" s="631"/>
      <c r="N1478" s="631"/>
      <c r="O1478" s="744"/>
      <c r="P1478" s="744"/>
      <c r="Q1478" s="802"/>
      <c r="R1478" s="32"/>
      <c r="S1478" s="819" t="s">
        <v>1988</v>
      </c>
      <c r="T1478" s="311"/>
      <c r="U1478" s="155"/>
      <c r="V1478" s="155"/>
      <c r="W1478" s="128">
        <v>1</v>
      </c>
      <c r="X1478" s="28" t="s">
        <v>246</v>
      </c>
      <c r="Y1478" s="36">
        <v>12.5</v>
      </c>
      <c r="Z1478" s="29">
        <f t="shared" ref="Z1478:Z1480" si="160">+W1478*Y1478</f>
        <v>12.5</v>
      </c>
      <c r="AA1478" s="29">
        <f t="shared" ref="AA1478:AA1480" si="161">+Z1478*1.12</f>
        <v>14.000000000000002</v>
      </c>
      <c r="AB1478" s="30"/>
      <c r="AC1478" s="28"/>
      <c r="AD1478" s="28" t="s">
        <v>75</v>
      </c>
      <c r="AE1478" s="31"/>
      <c r="AF1478" s="634"/>
      <c r="AG1478" s="2"/>
    </row>
    <row r="1479" spans="1:33" ht="18" customHeight="1">
      <c r="A1479" s="662"/>
      <c r="B1479" s="665"/>
      <c r="C1479" s="743"/>
      <c r="D1479" s="744"/>
      <c r="E1479" s="744"/>
      <c r="F1479" s="744"/>
      <c r="G1479" s="744"/>
      <c r="H1479" s="744"/>
      <c r="I1479" s="744"/>
      <c r="J1479" s="762"/>
      <c r="K1479" s="744"/>
      <c r="L1479" s="744"/>
      <c r="M1479" s="631"/>
      <c r="N1479" s="631"/>
      <c r="O1479" s="744"/>
      <c r="P1479" s="744"/>
      <c r="Q1479" s="802"/>
      <c r="R1479" s="32"/>
      <c r="S1479" s="819" t="s">
        <v>1989</v>
      </c>
      <c r="T1479" s="311"/>
      <c r="U1479" s="155"/>
      <c r="V1479" s="155"/>
      <c r="W1479" s="128">
        <v>1</v>
      </c>
      <c r="X1479" s="28" t="s">
        <v>246</v>
      </c>
      <c r="Y1479" s="36">
        <v>12.5</v>
      </c>
      <c r="Z1479" s="29">
        <f t="shared" si="160"/>
        <v>12.5</v>
      </c>
      <c r="AA1479" s="29">
        <f t="shared" si="161"/>
        <v>14.000000000000002</v>
      </c>
      <c r="AB1479" s="30"/>
      <c r="AC1479" s="28"/>
      <c r="AD1479" s="28" t="s">
        <v>75</v>
      </c>
      <c r="AE1479" s="31"/>
      <c r="AF1479" s="634"/>
      <c r="AG1479" s="2"/>
    </row>
    <row r="1480" spans="1:33" ht="18" customHeight="1">
      <c r="A1480" s="662"/>
      <c r="B1480" s="665"/>
      <c r="C1480" s="743"/>
      <c r="D1480" s="744"/>
      <c r="E1480" s="744"/>
      <c r="F1480" s="744"/>
      <c r="G1480" s="744"/>
      <c r="H1480" s="744"/>
      <c r="I1480" s="744"/>
      <c r="J1480" s="762"/>
      <c r="K1480" s="744"/>
      <c r="L1480" s="744"/>
      <c r="M1480" s="631"/>
      <c r="N1480" s="631"/>
      <c r="O1480" s="744"/>
      <c r="P1480" s="744"/>
      <c r="Q1480" s="802"/>
      <c r="R1480" s="32"/>
      <c r="S1480" s="819" t="s">
        <v>1990</v>
      </c>
      <c r="T1480" s="311"/>
      <c r="U1480" s="155"/>
      <c r="V1480" s="155"/>
      <c r="W1480" s="128">
        <v>4</v>
      </c>
      <c r="X1480" s="28" t="s">
        <v>246</v>
      </c>
      <c r="Y1480" s="36">
        <v>14.5</v>
      </c>
      <c r="Z1480" s="29">
        <f t="shared" si="160"/>
        <v>58</v>
      </c>
      <c r="AA1480" s="29">
        <f t="shared" si="161"/>
        <v>64.960000000000008</v>
      </c>
      <c r="AB1480" s="30"/>
      <c r="AC1480" s="28"/>
      <c r="AD1480" s="28" t="s">
        <v>75</v>
      </c>
      <c r="AE1480" s="31"/>
      <c r="AF1480" s="634"/>
      <c r="AG1480" s="2"/>
    </row>
    <row r="1481" spans="1:33" ht="18" customHeight="1">
      <c r="A1481" s="662"/>
      <c r="B1481" s="665"/>
      <c r="C1481" s="743"/>
      <c r="D1481" s="744"/>
      <c r="E1481" s="744"/>
      <c r="F1481" s="744"/>
      <c r="G1481" s="744"/>
      <c r="H1481" s="744"/>
      <c r="I1481" s="744"/>
      <c r="J1481" s="762"/>
      <c r="K1481" s="744"/>
      <c r="L1481" s="744"/>
      <c r="M1481" s="631"/>
      <c r="N1481" s="631"/>
      <c r="O1481" s="744"/>
      <c r="P1481" s="744"/>
      <c r="Q1481" s="802"/>
      <c r="R1481" s="37" t="s">
        <v>140</v>
      </c>
      <c r="S1481" s="821" t="s">
        <v>141</v>
      </c>
      <c r="T1481" s="215"/>
      <c r="U1481" s="172" t="s">
        <v>71</v>
      </c>
      <c r="V1481" s="164" t="s">
        <v>72</v>
      </c>
      <c r="W1481" s="128"/>
      <c r="X1481" s="35"/>
      <c r="Y1481" s="36"/>
      <c r="Z1481" s="29"/>
      <c r="AA1481" s="29"/>
      <c r="AB1481" s="30">
        <f>+SUM(AA1482:AA1492)</f>
        <v>211.28800000000007</v>
      </c>
      <c r="AC1481" s="28"/>
      <c r="AD1481" s="28"/>
      <c r="AE1481" s="31"/>
      <c r="AF1481" s="634"/>
      <c r="AG1481" s="2"/>
    </row>
    <row r="1482" spans="1:33" ht="18" customHeight="1">
      <c r="A1482" s="662"/>
      <c r="B1482" s="665"/>
      <c r="C1482" s="743"/>
      <c r="D1482" s="744"/>
      <c r="E1482" s="744"/>
      <c r="F1482" s="744"/>
      <c r="G1482" s="744"/>
      <c r="H1482" s="744"/>
      <c r="I1482" s="744"/>
      <c r="J1482" s="762"/>
      <c r="K1482" s="744"/>
      <c r="L1482" s="744"/>
      <c r="M1482" s="631"/>
      <c r="N1482" s="631"/>
      <c r="O1482" s="744"/>
      <c r="P1482" s="744"/>
      <c r="Q1482" s="802"/>
      <c r="R1482" s="32"/>
      <c r="S1482" s="819" t="s">
        <v>1991</v>
      </c>
      <c r="T1482" s="33"/>
      <c r="U1482" s="33"/>
      <c r="V1482" s="33"/>
      <c r="W1482" s="34">
        <v>50</v>
      </c>
      <c r="X1482" s="35" t="s">
        <v>246</v>
      </c>
      <c r="Y1482" s="36">
        <v>2.2000000000000002</v>
      </c>
      <c r="Z1482" s="29">
        <f t="shared" ref="Z1482:Z1492" si="162">+W1482*Y1482</f>
        <v>110.00000000000001</v>
      </c>
      <c r="AA1482" s="29">
        <f t="shared" ref="AA1482:AA1492" si="163">+Z1482*1.12</f>
        <v>123.20000000000003</v>
      </c>
      <c r="AB1482" s="30"/>
      <c r="AC1482" s="28"/>
      <c r="AD1482" s="28" t="s">
        <v>75</v>
      </c>
      <c r="AE1482" s="31"/>
      <c r="AF1482" s="634"/>
      <c r="AG1482" s="2"/>
    </row>
    <row r="1483" spans="1:33" ht="18" customHeight="1">
      <c r="A1483" s="662"/>
      <c r="B1483" s="665"/>
      <c r="C1483" s="743"/>
      <c r="D1483" s="744"/>
      <c r="E1483" s="744"/>
      <c r="F1483" s="744"/>
      <c r="G1483" s="744"/>
      <c r="H1483" s="744"/>
      <c r="I1483" s="744"/>
      <c r="J1483" s="762"/>
      <c r="K1483" s="744"/>
      <c r="L1483" s="744"/>
      <c r="M1483" s="631"/>
      <c r="N1483" s="631"/>
      <c r="O1483" s="744"/>
      <c r="P1483" s="744"/>
      <c r="Q1483" s="802"/>
      <c r="R1483" s="32"/>
      <c r="S1483" s="819" t="s">
        <v>1755</v>
      </c>
      <c r="T1483" s="33"/>
      <c r="U1483" s="33"/>
      <c r="V1483" s="33"/>
      <c r="W1483" s="34">
        <v>6</v>
      </c>
      <c r="X1483" s="35" t="s">
        <v>246</v>
      </c>
      <c r="Y1483" s="36">
        <v>3.43</v>
      </c>
      <c r="Z1483" s="29">
        <f t="shared" si="162"/>
        <v>20.580000000000002</v>
      </c>
      <c r="AA1483" s="29">
        <f t="shared" si="163"/>
        <v>23.049600000000005</v>
      </c>
      <c r="AB1483" s="30"/>
      <c r="AC1483" s="28"/>
      <c r="AD1483" s="28" t="s">
        <v>75</v>
      </c>
      <c r="AE1483" s="31"/>
      <c r="AF1483" s="634"/>
      <c r="AG1483" s="2"/>
    </row>
    <row r="1484" spans="1:33" ht="18" customHeight="1">
      <c r="A1484" s="662"/>
      <c r="B1484" s="665"/>
      <c r="C1484" s="743"/>
      <c r="D1484" s="744"/>
      <c r="E1484" s="744"/>
      <c r="F1484" s="744"/>
      <c r="G1484" s="744"/>
      <c r="H1484" s="744"/>
      <c r="I1484" s="744"/>
      <c r="J1484" s="762"/>
      <c r="K1484" s="744"/>
      <c r="L1484" s="744"/>
      <c r="M1484" s="631"/>
      <c r="N1484" s="631"/>
      <c r="O1484" s="744"/>
      <c r="P1484" s="744"/>
      <c r="Q1484" s="802"/>
      <c r="R1484" s="32"/>
      <c r="S1484" s="819" t="s">
        <v>1992</v>
      </c>
      <c r="T1484" s="33"/>
      <c r="U1484" s="33"/>
      <c r="V1484" s="33"/>
      <c r="W1484" s="34">
        <v>3</v>
      </c>
      <c r="X1484" s="35" t="s">
        <v>246</v>
      </c>
      <c r="Y1484" s="36">
        <v>2.57</v>
      </c>
      <c r="Z1484" s="29">
        <f t="shared" si="162"/>
        <v>7.7099999999999991</v>
      </c>
      <c r="AA1484" s="29">
        <f t="shared" si="163"/>
        <v>8.6351999999999993</v>
      </c>
      <c r="AB1484" s="30"/>
      <c r="AC1484" s="28"/>
      <c r="AD1484" s="28" t="s">
        <v>75</v>
      </c>
      <c r="AE1484" s="31"/>
      <c r="AF1484" s="634"/>
      <c r="AG1484" s="2"/>
    </row>
    <row r="1485" spans="1:33" ht="18" customHeight="1">
      <c r="A1485" s="662"/>
      <c r="B1485" s="665"/>
      <c r="C1485" s="743"/>
      <c r="D1485" s="744"/>
      <c r="E1485" s="744"/>
      <c r="F1485" s="744"/>
      <c r="G1485" s="744"/>
      <c r="H1485" s="744"/>
      <c r="I1485" s="744"/>
      <c r="J1485" s="762"/>
      <c r="K1485" s="744"/>
      <c r="L1485" s="744"/>
      <c r="M1485" s="631"/>
      <c r="N1485" s="631"/>
      <c r="O1485" s="744"/>
      <c r="P1485" s="744"/>
      <c r="Q1485" s="802"/>
      <c r="R1485" s="32"/>
      <c r="S1485" s="819" t="s">
        <v>1993</v>
      </c>
      <c r="T1485" s="33"/>
      <c r="U1485" s="33"/>
      <c r="V1485" s="33"/>
      <c r="W1485" s="34">
        <v>2</v>
      </c>
      <c r="X1485" s="35" t="s">
        <v>246</v>
      </c>
      <c r="Y1485" s="36">
        <v>1.35</v>
      </c>
      <c r="Z1485" s="29">
        <f t="shared" si="162"/>
        <v>2.7</v>
      </c>
      <c r="AA1485" s="29">
        <f t="shared" si="163"/>
        <v>3.0240000000000005</v>
      </c>
      <c r="AB1485" s="30"/>
      <c r="AC1485" s="28"/>
      <c r="AD1485" s="28" t="s">
        <v>75</v>
      </c>
      <c r="AE1485" s="31"/>
      <c r="AF1485" s="634"/>
      <c r="AG1485" s="2"/>
    </row>
    <row r="1486" spans="1:33" ht="18" customHeight="1">
      <c r="A1486" s="662"/>
      <c r="B1486" s="665"/>
      <c r="C1486" s="743"/>
      <c r="D1486" s="744"/>
      <c r="E1486" s="744"/>
      <c r="F1486" s="744"/>
      <c r="G1486" s="744"/>
      <c r="H1486" s="744"/>
      <c r="I1486" s="744"/>
      <c r="J1486" s="762"/>
      <c r="K1486" s="744"/>
      <c r="L1486" s="744"/>
      <c r="M1486" s="631"/>
      <c r="N1486" s="631"/>
      <c r="O1486" s="744"/>
      <c r="P1486" s="744"/>
      <c r="Q1486" s="802"/>
      <c r="R1486" s="32"/>
      <c r="S1486" s="819" t="s">
        <v>292</v>
      </c>
      <c r="T1486" s="33"/>
      <c r="U1486" s="33"/>
      <c r="V1486" s="33"/>
      <c r="W1486" s="34">
        <v>1</v>
      </c>
      <c r="X1486" s="35" t="s">
        <v>246</v>
      </c>
      <c r="Y1486" s="36">
        <v>1.03</v>
      </c>
      <c r="Z1486" s="29">
        <f t="shared" si="162"/>
        <v>1.03</v>
      </c>
      <c r="AA1486" s="29">
        <f t="shared" si="163"/>
        <v>1.1536000000000002</v>
      </c>
      <c r="AB1486" s="30"/>
      <c r="AC1486" s="28"/>
      <c r="AD1486" s="28" t="s">
        <v>75</v>
      </c>
      <c r="AE1486" s="31"/>
      <c r="AF1486" s="634"/>
      <c r="AG1486" s="2"/>
    </row>
    <row r="1487" spans="1:33" ht="18" customHeight="1">
      <c r="A1487" s="662"/>
      <c r="B1487" s="665"/>
      <c r="C1487" s="743"/>
      <c r="D1487" s="744"/>
      <c r="E1487" s="744"/>
      <c r="F1487" s="744"/>
      <c r="G1487" s="744"/>
      <c r="H1487" s="744"/>
      <c r="I1487" s="744"/>
      <c r="J1487" s="762"/>
      <c r="K1487" s="744"/>
      <c r="L1487" s="744"/>
      <c r="M1487" s="631"/>
      <c r="N1487" s="631"/>
      <c r="O1487" s="744"/>
      <c r="P1487" s="744"/>
      <c r="Q1487" s="802"/>
      <c r="R1487" s="32"/>
      <c r="S1487" s="819" t="s">
        <v>1994</v>
      </c>
      <c r="T1487" s="33"/>
      <c r="U1487" s="33"/>
      <c r="V1487" s="33"/>
      <c r="W1487" s="34">
        <v>3</v>
      </c>
      <c r="X1487" s="35" t="s">
        <v>246</v>
      </c>
      <c r="Y1487" s="36">
        <v>4</v>
      </c>
      <c r="Z1487" s="29">
        <f t="shared" si="162"/>
        <v>12</v>
      </c>
      <c r="AA1487" s="29">
        <f t="shared" si="163"/>
        <v>13.440000000000001</v>
      </c>
      <c r="AB1487" s="30"/>
      <c r="AC1487" s="28"/>
      <c r="AD1487" s="28" t="s">
        <v>75</v>
      </c>
      <c r="AE1487" s="31"/>
      <c r="AF1487" s="634"/>
      <c r="AG1487" s="2"/>
    </row>
    <row r="1488" spans="1:33" ht="18" customHeight="1">
      <c r="A1488" s="662"/>
      <c r="B1488" s="665"/>
      <c r="C1488" s="743"/>
      <c r="D1488" s="744"/>
      <c r="E1488" s="744"/>
      <c r="F1488" s="744"/>
      <c r="G1488" s="744"/>
      <c r="H1488" s="744"/>
      <c r="I1488" s="744"/>
      <c r="J1488" s="762"/>
      <c r="K1488" s="744"/>
      <c r="L1488" s="744"/>
      <c r="M1488" s="631"/>
      <c r="N1488" s="631"/>
      <c r="O1488" s="744"/>
      <c r="P1488" s="744"/>
      <c r="Q1488" s="802"/>
      <c r="R1488" s="32"/>
      <c r="S1488" s="819" t="s">
        <v>1995</v>
      </c>
      <c r="T1488" s="33"/>
      <c r="U1488" s="33"/>
      <c r="V1488" s="33"/>
      <c r="W1488" s="34">
        <v>2</v>
      </c>
      <c r="X1488" s="35" t="s">
        <v>246</v>
      </c>
      <c r="Y1488" s="36">
        <v>2.7</v>
      </c>
      <c r="Z1488" s="29">
        <f t="shared" si="162"/>
        <v>5.4</v>
      </c>
      <c r="AA1488" s="29">
        <f t="shared" si="163"/>
        <v>6.0480000000000009</v>
      </c>
      <c r="AB1488" s="30"/>
      <c r="AC1488" s="28"/>
      <c r="AD1488" s="28" t="s">
        <v>75</v>
      </c>
      <c r="AE1488" s="31"/>
      <c r="AF1488" s="634"/>
      <c r="AG1488" s="2"/>
    </row>
    <row r="1489" spans="1:33" ht="18" customHeight="1">
      <c r="A1489" s="662"/>
      <c r="B1489" s="665"/>
      <c r="C1489" s="743"/>
      <c r="D1489" s="744"/>
      <c r="E1489" s="744"/>
      <c r="F1489" s="744"/>
      <c r="G1489" s="744"/>
      <c r="H1489" s="744"/>
      <c r="I1489" s="744"/>
      <c r="J1489" s="762"/>
      <c r="K1489" s="744"/>
      <c r="L1489" s="744"/>
      <c r="M1489" s="631"/>
      <c r="N1489" s="631"/>
      <c r="O1489" s="744"/>
      <c r="P1489" s="744"/>
      <c r="Q1489" s="802"/>
      <c r="R1489" s="32"/>
      <c r="S1489" s="819" t="s">
        <v>1996</v>
      </c>
      <c r="T1489" s="33"/>
      <c r="U1489" s="33"/>
      <c r="V1489" s="33"/>
      <c r="W1489" s="34">
        <v>1</v>
      </c>
      <c r="X1489" s="35" t="s">
        <v>246</v>
      </c>
      <c r="Y1489" s="36">
        <v>1.3</v>
      </c>
      <c r="Z1489" s="29">
        <f t="shared" si="162"/>
        <v>1.3</v>
      </c>
      <c r="AA1489" s="29">
        <f t="shared" si="163"/>
        <v>1.4560000000000002</v>
      </c>
      <c r="AB1489" s="30"/>
      <c r="AC1489" s="28"/>
      <c r="AD1489" s="28" t="s">
        <v>75</v>
      </c>
      <c r="AE1489" s="31"/>
      <c r="AF1489" s="634"/>
      <c r="AG1489" s="2"/>
    </row>
    <row r="1490" spans="1:33" ht="18" customHeight="1">
      <c r="A1490" s="662"/>
      <c r="B1490" s="665"/>
      <c r="C1490" s="743"/>
      <c r="D1490" s="744"/>
      <c r="E1490" s="744"/>
      <c r="F1490" s="744"/>
      <c r="G1490" s="744"/>
      <c r="H1490" s="744"/>
      <c r="I1490" s="744"/>
      <c r="J1490" s="762"/>
      <c r="K1490" s="744"/>
      <c r="L1490" s="744"/>
      <c r="M1490" s="631"/>
      <c r="N1490" s="631"/>
      <c r="O1490" s="744"/>
      <c r="P1490" s="744"/>
      <c r="Q1490" s="802"/>
      <c r="R1490" s="32"/>
      <c r="S1490" s="819" t="s">
        <v>1997</v>
      </c>
      <c r="T1490" s="33"/>
      <c r="U1490" s="33"/>
      <c r="V1490" s="33"/>
      <c r="W1490" s="34">
        <v>3</v>
      </c>
      <c r="X1490" s="35" t="s">
        <v>143</v>
      </c>
      <c r="Y1490" s="36">
        <v>1.28</v>
      </c>
      <c r="Z1490" s="29">
        <f t="shared" si="162"/>
        <v>3.84</v>
      </c>
      <c r="AA1490" s="29">
        <f t="shared" si="163"/>
        <v>4.3008000000000006</v>
      </c>
      <c r="AB1490" s="30"/>
      <c r="AC1490" s="28"/>
      <c r="AD1490" s="28" t="s">
        <v>75</v>
      </c>
      <c r="AE1490" s="31"/>
      <c r="AF1490" s="634"/>
      <c r="AG1490" s="2"/>
    </row>
    <row r="1491" spans="1:33" ht="18" customHeight="1">
      <c r="A1491" s="662"/>
      <c r="B1491" s="665"/>
      <c r="C1491" s="743"/>
      <c r="D1491" s="744"/>
      <c r="E1491" s="744"/>
      <c r="F1491" s="744"/>
      <c r="G1491" s="744"/>
      <c r="H1491" s="744"/>
      <c r="I1491" s="744"/>
      <c r="J1491" s="762"/>
      <c r="K1491" s="744"/>
      <c r="L1491" s="744"/>
      <c r="M1491" s="631"/>
      <c r="N1491" s="631"/>
      <c r="O1491" s="744"/>
      <c r="P1491" s="744"/>
      <c r="Q1491" s="802"/>
      <c r="R1491" s="37"/>
      <c r="S1491" s="819" t="s">
        <v>1998</v>
      </c>
      <c r="T1491" s="33"/>
      <c r="U1491" s="33"/>
      <c r="V1491" s="33"/>
      <c r="W1491" s="34">
        <v>3</v>
      </c>
      <c r="X1491" s="35" t="s">
        <v>143</v>
      </c>
      <c r="Y1491" s="36">
        <v>3.12</v>
      </c>
      <c r="Z1491" s="29">
        <f t="shared" si="162"/>
        <v>9.36</v>
      </c>
      <c r="AA1491" s="29">
        <f t="shared" si="163"/>
        <v>10.4832</v>
      </c>
      <c r="AB1491" s="30"/>
      <c r="AC1491" s="28"/>
      <c r="AD1491" s="28" t="s">
        <v>75</v>
      </c>
      <c r="AE1491" s="31"/>
      <c r="AF1491" s="634"/>
      <c r="AG1491" s="2"/>
    </row>
    <row r="1492" spans="1:33" ht="27" customHeight="1">
      <c r="A1492" s="663"/>
      <c r="B1492" s="666"/>
      <c r="C1492" s="745"/>
      <c r="D1492" s="746"/>
      <c r="E1492" s="746"/>
      <c r="F1492" s="746"/>
      <c r="G1492" s="746"/>
      <c r="H1492" s="746"/>
      <c r="I1492" s="746"/>
      <c r="J1492" s="764"/>
      <c r="K1492" s="746"/>
      <c r="L1492" s="746"/>
      <c r="M1492" s="632"/>
      <c r="N1492" s="632"/>
      <c r="O1492" s="746"/>
      <c r="P1492" s="746"/>
      <c r="Q1492" s="803"/>
      <c r="R1492" s="38"/>
      <c r="S1492" s="820" t="s">
        <v>1999</v>
      </c>
      <c r="T1492" s="39"/>
      <c r="U1492" s="39"/>
      <c r="V1492" s="39"/>
      <c r="W1492" s="40">
        <v>1</v>
      </c>
      <c r="X1492" s="41" t="s">
        <v>74</v>
      </c>
      <c r="Y1492" s="42">
        <v>14.73</v>
      </c>
      <c r="Z1492" s="42">
        <f t="shared" si="162"/>
        <v>14.73</v>
      </c>
      <c r="AA1492" s="42">
        <f t="shared" si="163"/>
        <v>16.497600000000002</v>
      </c>
      <c r="AB1492" s="43"/>
      <c r="AC1492" s="41"/>
      <c r="AD1492" s="41" t="s">
        <v>75</v>
      </c>
      <c r="AE1492" s="44"/>
      <c r="AF1492" s="635"/>
      <c r="AG1492" s="2"/>
    </row>
    <row r="1493" spans="1:33" ht="18" customHeight="1">
      <c r="A1493" s="661" t="s">
        <v>1617</v>
      </c>
      <c r="B1493" s="664" t="s">
        <v>3351</v>
      </c>
      <c r="C1493" s="773" t="s">
        <v>46</v>
      </c>
      <c r="D1493" s="750" t="s">
        <v>47</v>
      </c>
      <c r="E1493" s="750" t="s">
        <v>48</v>
      </c>
      <c r="F1493" s="750" t="s">
        <v>371</v>
      </c>
      <c r="G1493" s="768" t="s">
        <v>50</v>
      </c>
      <c r="H1493" s="750" t="s">
        <v>51</v>
      </c>
      <c r="I1493" s="750" t="s">
        <v>134</v>
      </c>
      <c r="J1493" s="752" t="s">
        <v>2000</v>
      </c>
      <c r="K1493" s="750" t="s">
        <v>2001</v>
      </c>
      <c r="L1493" s="748" t="s">
        <v>2002</v>
      </c>
      <c r="M1493" s="638">
        <v>25</v>
      </c>
      <c r="N1493" s="638">
        <v>13</v>
      </c>
      <c r="O1493" s="748" t="s">
        <v>2003</v>
      </c>
      <c r="P1493" s="748" t="s">
        <v>2004</v>
      </c>
      <c r="Q1493" s="804" t="s">
        <v>2005</v>
      </c>
      <c r="R1493" s="37" t="s">
        <v>116</v>
      </c>
      <c r="S1493" s="821" t="s">
        <v>117</v>
      </c>
      <c r="T1493" s="46"/>
      <c r="U1493" s="67" t="s">
        <v>71</v>
      </c>
      <c r="V1493" s="68" t="s">
        <v>72</v>
      </c>
      <c r="W1493" s="34"/>
      <c r="X1493" s="35"/>
      <c r="Y1493" s="36"/>
      <c r="Z1493" s="36"/>
      <c r="AA1493" s="36"/>
      <c r="AB1493" s="50">
        <f>+SUM(AA1494:AA1496)</f>
        <v>142.50961600000002</v>
      </c>
      <c r="AC1493" s="35"/>
      <c r="AD1493" s="35"/>
      <c r="AE1493" s="35"/>
      <c r="AF1493" s="636"/>
      <c r="AG1493" s="2"/>
    </row>
    <row r="1494" spans="1:33" ht="18" customHeight="1">
      <c r="A1494" s="662"/>
      <c r="B1494" s="665"/>
      <c r="C1494" s="743"/>
      <c r="D1494" s="744"/>
      <c r="E1494" s="744"/>
      <c r="F1494" s="744"/>
      <c r="G1494" s="744"/>
      <c r="H1494" s="744"/>
      <c r="I1494" s="744"/>
      <c r="J1494" s="754"/>
      <c r="K1494" s="744"/>
      <c r="L1494" s="744"/>
      <c r="M1494" s="631"/>
      <c r="N1494" s="631"/>
      <c r="O1494" s="744"/>
      <c r="P1494" s="744"/>
      <c r="Q1494" s="802"/>
      <c r="R1494" s="25"/>
      <c r="S1494" s="818" t="s">
        <v>2006</v>
      </c>
      <c r="T1494" s="26"/>
      <c r="U1494" s="26"/>
      <c r="V1494" s="26"/>
      <c r="W1494" s="27">
        <v>22</v>
      </c>
      <c r="X1494" s="28" t="s">
        <v>246</v>
      </c>
      <c r="Y1494" s="29">
        <v>2.95</v>
      </c>
      <c r="Z1494" s="29">
        <f t="shared" ref="Z1494:Z1496" si="164">+W1494*Y1494</f>
        <v>64.900000000000006</v>
      </c>
      <c r="AA1494" s="29">
        <f>+Z1494</f>
        <v>64.900000000000006</v>
      </c>
      <c r="AB1494" s="30"/>
      <c r="AC1494" s="28"/>
      <c r="AD1494" s="51" t="s">
        <v>75</v>
      </c>
      <c r="AE1494" s="28"/>
      <c r="AF1494" s="634"/>
      <c r="AG1494" s="2"/>
    </row>
    <row r="1495" spans="1:33" ht="18" customHeight="1">
      <c r="A1495" s="662"/>
      <c r="B1495" s="665"/>
      <c r="C1495" s="743"/>
      <c r="D1495" s="744"/>
      <c r="E1495" s="744"/>
      <c r="F1495" s="744"/>
      <c r="G1495" s="744"/>
      <c r="H1495" s="744"/>
      <c r="I1495" s="744"/>
      <c r="J1495" s="754"/>
      <c r="K1495" s="744"/>
      <c r="L1495" s="744"/>
      <c r="M1495" s="631"/>
      <c r="N1495" s="631"/>
      <c r="O1495" s="744"/>
      <c r="P1495" s="744"/>
      <c r="Q1495" s="802"/>
      <c r="R1495" s="25"/>
      <c r="S1495" s="818" t="s">
        <v>2007</v>
      </c>
      <c r="T1495" s="26"/>
      <c r="U1495" s="26"/>
      <c r="V1495" s="26"/>
      <c r="W1495" s="27">
        <v>1</v>
      </c>
      <c r="X1495" s="28" t="s">
        <v>119</v>
      </c>
      <c r="Y1495" s="29">
        <v>13.717499999999999</v>
      </c>
      <c r="Z1495" s="29">
        <f t="shared" si="164"/>
        <v>13.717499999999999</v>
      </c>
      <c r="AA1495" s="29">
        <f t="shared" ref="AA1495:AA1496" si="165">+Z1495*1.12</f>
        <v>15.3636</v>
      </c>
      <c r="AB1495" s="30"/>
      <c r="AC1495" s="28"/>
      <c r="AD1495" s="51" t="s">
        <v>75</v>
      </c>
      <c r="AE1495" s="28"/>
      <c r="AF1495" s="634"/>
      <c r="AG1495" s="2"/>
    </row>
    <row r="1496" spans="1:33" ht="18" customHeight="1">
      <c r="A1496" s="662"/>
      <c r="B1496" s="665"/>
      <c r="C1496" s="743"/>
      <c r="D1496" s="744"/>
      <c r="E1496" s="744"/>
      <c r="F1496" s="744"/>
      <c r="G1496" s="744"/>
      <c r="H1496" s="744"/>
      <c r="I1496" s="744"/>
      <c r="J1496" s="754"/>
      <c r="K1496" s="744"/>
      <c r="L1496" s="744"/>
      <c r="M1496" s="631"/>
      <c r="N1496" s="631"/>
      <c r="O1496" s="744"/>
      <c r="P1496" s="744"/>
      <c r="Q1496" s="802"/>
      <c r="R1496" s="25"/>
      <c r="S1496" s="818" t="s">
        <v>2008</v>
      </c>
      <c r="T1496" s="26"/>
      <c r="U1496" s="61"/>
      <c r="V1496" s="61"/>
      <c r="W1496" s="27">
        <v>3</v>
      </c>
      <c r="X1496" s="28" t="s">
        <v>818</v>
      </c>
      <c r="Y1496" s="29">
        <v>18.525600000000001</v>
      </c>
      <c r="Z1496" s="29">
        <f t="shared" si="164"/>
        <v>55.576800000000006</v>
      </c>
      <c r="AA1496" s="29">
        <f t="shared" si="165"/>
        <v>62.246016000000012</v>
      </c>
      <c r="AB1496" s="30"/>
      <c r="AC1496" s="28"/>
      <c r="AD1496" s="51" t="s">
        <v>75</v>
      </c>
      <c r="AE1496" s="28"/>
      <c r="AF1496" s="634"/>
      <c r="AG1496" s="2"/>
    </row>
    <row r="1497" spans="1:33" ht="33.75" customHeight="1">
      <c r="A1497" s="662"/>
      <c r="B1497" s="665"/>
      <c r="C1497" s="743"/>
      <c r="D1497" s="744"/>
      <c r="E1497" s="744"/>
      <c r="F1497" s="744"/>
      <c r="G1497" s="744"/>
      <c r="H1497" s="744"/>
      <c r="I1497" s="744"/>
      <c r="J1497" s="754"/>
      <c r="K1497" s="744"/>
      <c r="L1497" s="744"/>
      <c r="M1497" s="631"/>
      <c r="N1497" s="631"/>
      <c r="O1497" s="744"/>
      <c r="P1497" s="744"/>
      <c r="Q1497" s="802"/>
      <c r="R1497" s="70" t="s">
        <v>68</v>
      </c>
      <c r="S1497" s="825" t="s">
        <v>69</v>
      </c>
      <c r="T1497" s="193"/>
      <c r="U1497" s="172" t="s">
        <v>71</v>
      </c>
      <c r="V1497" s="164" t="s">
        <v>72</v>
      </c>
      <c r="W1497" s="73"/>
      <c r="X1497" s="28"/>
      <c r="Y1497" s="29"/>
      <c r="Z1497" s="29"/>
      <c r="AA1497" s="29"/>
      <c r="AB1497" s="30">
        <f>+SUM(AA1498:AA1500)</f>
        <v>44.240000000000009</v>
      </c>
      <c r="AC1497" s="28"/>
      <c r="AD1497" s="28"/>
      <c r="AE1497" s="28"/>
      <c r="AF1497" s="634"/>
      <c r="AG1497" s="2"/>
    </row>
    <row r="1498" spans="1:33" ht="18" customHeight="1">
      <c r="A1498" s="662"/>
      <c r="B1498" s="665"/>
      <c r="C1498" s="743"/>
      <c r="D1498" s="744"/>
      <c r="E1498" s="744"/>
      <c r="F1498" s="744"/>
      <c r="G1498" s="744"/>
      <c r="H1498" s="744"/>
      <c r="I1498" s="744"/>
      <c r="J1498" s="754"/>
      <c r="K1498" s="744"/>
      <c r="L1498" s="744"/>
      <c r="M1498" s="631"/>
      <c r="N1498" s="631"/>
      <c r="O1498" s="744"/>
      <c r="P1498" s="744"/>
      <c r="Q1498" s="802"/>
      <c r="R1498" s="25"/>
      <c r="S1498" s="818" t="s">
        <v>2009</v>
      </c>
      <c r="T1498" s="330"/>
      <c r="U1498" s="155"/>
      <c r="V1498" s="155"/>
      <c r="W1498" s="73">
        <v>1</v>
      </c>
      <c r="X1498" s="28" t="s">
        <v>246</v>
      </c>
      <c r="Y1498" s="29">
        <v>12.5</v>
      </c>
      <c r="Z1498" s="29">
        <f t="shared" ref="Z1498:Z1500" si="166">+W1498*Y1498</f>
        <v>12.5</v>
      </c>
      <c r="AA1498" s="29">
        <f t="shared" ref="AA1498:AA1500" si="167">+Z1498*1.12</f>
        <v>14.000000000000002</v>
      </c>
      <c r="AB1498" s="30"/>
      <c r="AC1498" s="28"/>
      <c r="AD1498" s="28" t="s">
        <v>75</v>
      </c>
      <c r="AE1498" s="28"/>
      <c r="AF1498" s="634"/>
      <c r="AG1498" s="2"/>
    </row>
    <row r="1499" spans="1:33" ht="18" customHeight="1">
      <c r="A1499" s="662"/>
      <c r="B1499" s="665"/>
      <c r="C1499" s="743"/>
      <c r="D1499" s="744"/>
      <c r="E1499" s="744"/>
      <c r="F1499" s="744"/>
      <c r="G1499" s="744"/>
      <c r="H1499" s="744"/>
      <c r="I1499" s="744"/>
      <c r="J1499" s="754"/>
      <c r="K1499" s="744"/>
      <c r="L1499" s="744"/>
      <c r="M1499" s="631"/>
      <c r="N1499" s="631"/>
      <c r="O1499" s="744"/>
      <c r="P1499" s="744"/>
      <c r="Q1499" s="802"/>
      <c r="R1499" s="25"/>
      <c r="S1499" s="818" t="s">
        <v>2010</v>
      </c>
      <c r="T1499" s="330"/>
      <c r="U1499" s="155"/>
      <c r="V1499" s="155"/>
      <c r="W1499" s="73">
        <v>1</v>
      </c>
      <c r="X1499" s="28" t="s">
        <v>246</v>
      </c>
      <c r="Y1499" s="29">
        <v>12.5</v>
      </c>
      <c r="Z1499" s="29">
        <f t="shared" si="166"/>
        <v>12.5</v>
      </c>
      <c r="AA1499" s="29">
        <f t="shared" si="167"/>
        <v>14.000000000000002</v>
      </c>
      <c r="AB1499" s="30"/>
      <c r="AC1499" s="28"/>
      <c r="AD1499" s="28" t="s">
        <v>75</v>
      </c>
      <c r="AE1499" s="28"/>
      <c r="AF1499" s="634"/>
      <c r="AG1499" s="2"/>
    </row>
    <row r="1500" spans="1:33" ht="18" customHeight="1">
      <c r="A1500" s="662"/>
      <c r="B1500" s="665"/>
      <c r="C1500" s="743"/>
      <c r="D1500" s="744"/>
      <c r="E1500" s="744"/>
      <c r="F1500" s="744"/>
      <c r="G1500" s="744"/>
      <c r="H1500" s="744"/>
      <c r="I1500" s="744"/>
      <c r="J1500" s="754"/>
      <c r="K1500" s="744"/>
      <c r="L1500" s="744"/>
      <c r="M1500" s="631"/>
      <c r="N1500" s="631"/>
      <c r="O1500" s="744"/>
      <c r="P1500" s="744"/>
      <c r="Q1500" s="802"/>
      <c r="R1500" s="25"/>
      <c r="S1500" s="818" t="s">
        <v>2011</v>
      </c>
      <c r="T1500" s="330"/>
      <c r="U1500" s="155"/>
      <c r="V1500" s="155"/>
      <c r="W1500" s="73">
        <v>1</v>
      </c>
      <c r="X1500" s="28" t="s">
        <v>246</v>
      </c>
      <c r="Y1500" s="29">
        <v>14.5</v>
      </c>
      <c r="Z1500" s="29">
        <f t="shared" si="166"/>
        <v>14.5</v>
      </c>
      <c r="AA1500" s="29">
        <f t="shared" si="167"/>
        <v>16.240000000000002</v>
      </c>
      <c r="AB1500" s="30"/>
      <c r="AC1500" s="28"/>
      <c r="AD1500" s="28" t="s">
        <v>75</v>
      </c>
      <c r="AE1500" s="28"/>
      <c r="AF1500" s="634"/>
      <c r="AG1500" s="2"/>
    </row>
    <row r="1501" spans="1:33" ht="18" customHeight="1">
      <c r="A1501" s="662"/>
      <c r="B1501" s="665"/>
      <c r="C1501" s="743"/>
      <c r="D1501" s="744"/>
      <c r="E1501" s="744"/>
      <c r="F1501" s="744"/>
      <c r="G1501" s="744"/>
      <c r="H1501" s="744"/>
      <c r="I1501" s="744"/>
      <c r="J1501" s="754"/>
      <c r="K1501" s="744"/>
      <c r="L1501" s="744"/>
      <c r="M1501" s="631"/>
      <c r="N1501" s="631"/>
      <c r="O1501" s="744"/>
      <c r="P1501" s="744"/>
      <c r="Q1501" s="802"/>
      <c r="R1501" s="70" t="s">
        <v>140</v>
      </c>
      <c r="S1501" s="825" t="s">
        <v>141</v>
      </c>
      <c r="T1501" s="193"/>
      <c r="U1501" s="172" t="s">
        <v>71</v>
      </c>
      <c r="V1501" s="164" t="s">
        <v>72</v>
      </c>
      <c r="W1501" s="73"/>
      <c r="X1501" s="28"/>
      <c r="Y1501" s="29"/>
      <c r="Z1501" s="29"/>
      <c r="AA1501" s="29"/>
      <c r="AB1501" s="30">
        <f>+SUM(AA1502:AA1509)</f>
        <v>48.652799999999999</v>
      </c>
      <c r="AC1501" s="28"/>
      <c r="AD1501" s="28"/>
      <c r="AE1501" s="28"/>
      <c r="AF1501" s="634"/>
      <c r="AG1501" s="2"/>
    </row>
    <row r="1502" spans="1:33" ht="18" customHeight="1">
      <c r="A1502" s="662"/>
      <c r="B1502" s="665"/>
      <c r="C1502" s="743"/>
      <c r="D1502" s="744"/>
      <c r="E1502" s="744"/>
      <c r="F1502" s="744"/>
      <c r="G1502" s="744"/>
      <c r="H1502" s="744"/>
      <c r="I1502" s="744"/>
      <c r="J1502" s="754"/>
      <c r="K1502" s="744"/>
      <c r="L1502" s="744"/>
      <c r="M1502" s="631"/>
      <c r="N1502" s="631"/>
      <c r="O1502" s="744"/>
      <c r="P1502" s="744"/>
      <c r="Q1502" s="802"/>
      <c r="R1502" s="25"/>
      <c r="S1502" s="818" t="s">
        <v>2012</v>
      </c>
      <c r="T1502" s="26"/>
      <c r="U1502" s="33"/>
      <c r="V1502" s="33"/>
      <c r="W1502" s="27">
        <v>9</v>
      </c>
      <c r="X1502" s="28" t="s">
        <v>246</v>
      </c>
      <c r="Y1502" s="29">
        <v>2.2000000000000002</v>
      </c>
      <c r="Z1502" s="29">
        <f t="shared" ref="Z1502:Z1509" si="168">+W1502*Y1502</f>
        <v>19.8</v>
      </c>
      <c r="AA1502" s="29">
        <f t="shared" ref="AA1502:AA1509" si="169">+Z1502*1.12</f>
        <v>22.176000000000002</v>
      </c>
      <c r="AB1502" s="30"/>
      <c r="AC1502" s="28"/>
      <c r="AD1502" s="28" t="s">
        <v>75</v>
      </c>
      <c r="AE1502" s="28"/>
      <c r="AF1502" s="634"/>
      <c r="AG1502" s="2"/>
    </row>
    <row r="1503" spans="1:33" ht="18" customHeight="1">
      <c r="A1503" s="662"/>
      <c r="B1503" s="665"/>
      <c r="C1503" s="743"/>
      <c r="D1503" s="744"/>
      <c r="E1503" s="744"/>
      <c r="F1503" s="744"/>
      <c r="G1503" s="744"/>
      <c r="H1503" s="744"/>
      <c r="I1503" s="744"/>
      <c r="J1503" s="754"/>
      <c r="K1503" s="744"/>
      <c r="L1503" s="744"/>
      <c r="M1503" s="631"/>
      <c r="N1503" s="631"/>
      <c r="O1503" s="744"/>
      <c r="P1503" s="744"/>
      <c r="Q1503" s="802"/>
      <c r="R1503" s="25"/>
      <c r="S1503" s="818" t="s">
        <v>1755</v>
      </c>
      <c r="T1503" s="26"/>
      <c r="U1503" s="26"/>
      <c r="V1503" s="26"/>
      <c r="W1503" s="27">
        <v>3</v>
      </c>
      <c r="X1503" s="28" t="s">
        <v>246</v>
      </c>
      <c r="Y1503" s="29">
        <v>3.43</v>
      </c>
      <c r="Z1503" s="29">
        <f t="shared" si="168"/>
        <v>10.290000000000001</v>
      </c>
      <c r="AA1503" s="29">
        <f t="shared" si="169"/>
        <v>11.524800000000003</v>
      </c>
      <c r="AB1503" s="30"/>
      <c r="AC1503" s="28"/>
      <c r="AD1503" s="28" t="s">
        <v>75</v>
      </c>
      <c r="AE1503" s="28"/>
      <c r="AF1503" s="634"/>
      <c r="AG1503" s="2"/>
    </row>
    <row r="1504" spans="1:33" ht="18" customHeight="1">
      <c r="A1504" s="662"/>
      <c r="B1504" s="665"/>
      <c r="C1504" s="743"/>
      <c r="D1504" s="744"/>
      <c r="E1504" s="744"/>
      <c r="F1504" s="744"/>
      <c r="G1504" s="744"/>
      <c r="H1504" s="744"/>
      <c r="I1504" s="744"/>
      <c r="J1504" s="754"/>
      <c r="K1504" s="744"/>
      <c r="L1504" s="744"/>
      <c r="M1504" s="631"/>
      <c r="N1504" s="631"/>
      <c r="O1504" s="744"/>
      <c r="P1504" s="744"/>
      <c r="Q1504" s="802"/>
      <c r="R1504" s="25"/>
      <c r="S1504" s="818" t="s">
        <v>2013</v>
      </c>
      <c r="T1504" s="26"/>
      <c r="U1504" s="26"/>
      <c r="V1504" s="26"/>
      <c r="W1504" s="27">
        <v>1</v>
      </c>
      <c r="X1504" s="28" t="s">
        <v>246</v>
      </c>
      <c r="Y1504" s="29">
        <v>2.57</v>
      </c>
      <c r="Z1504" s="29">
        <f t="shared" si="168"/>
        <v>2.57</v>
      </c>
      <c r="AA1504" s="29">
        <f t="shared" si="169"/>
        <v>2.8784000000000001</v>
      </c>
      <c r="AB1504" s="30"/>
      <c r="AC1504" s="28"/>
      <c r="AD1504" s="28" t="s">
        <v>75</v>
      </c>
      <c r="AE1504" s="28"/>
      <c r="AF1504" s="634"/>
      <c r="AG1504" s="2"/>
    </row>
    <row r="1505" spans="1:33" ht="18" customHeight="1">
      <c r="A1505" s="662"/>
      <c r="B1505" s="665"/>
      <c r="C1505" s="743"/>
      <c r="D1505" s="744"/>
      <c r="E1505" s="744"/>
      <c r="F1505" s="744"/>
      <c r="G1505" s="744"/>
      <c r="H1505" s="744"/>
      <c r="I1505" s="744"/>
      <c r="J1505" s="754"/>
      <c r="K1505" s="744"/>
      <c r="L1505" s="744"/>
      <c r="M1505" s="631"/>
      <c r="N1505" s="631"/>
      <c r="O1505" s="744"/>
      <c r="P1505" s="744"/>
      <c r="Q1505" s="802"/>
      <c r="R1505" s="25"/>
      <c r="S1505" s="818" t="s">
        <v>2014</v>
      </c>
      <c r="T1505" s="26"/>
      <c r="U1505" s="26"/>
      <c r="V1505" s="26"/>
      <c r="W1505" s="27">
        <v>1</v>
      </c>
      <c r="X1505" s="28" t="s">
        <v>246</v>
      </c>
      <c r="Y1505" s="29">
        <v>1.35</v>
      </c>
      <c r="Z1505" s="29">
        <f t="shared" si="168"/>
        <v>1.35</v>
      </c>
      <c r="AA1505" s="29">
        <f t="shared" si="169"/>
        <v>1.5120000000000002</v>
      </c>
      <c r="AB1505" s="30"/>
      <c r="AC1505" s="28"/>
      <c r="AD1505" s="28" t="s">
        <v>75</v>
      </c>
      <c r="AE1505" s="28"/>
      <c r="AF1505" s="634"/>
      <c r="AG1505" s="2"/>
    </row>
    <row r="1506" spans="1:33" ht="18" customHeight="1">
      <c r="A1506" s="662"/>
      <c r="B1506" s="665"/>
      <c r="C1506" s="743"/>
      <c r="D1506" s="744"/>
      <c r="E1506" s="744"/>
      <c r="F1506" s="744"/>
      <c r="G1506" s="744"/>
      <c r="H1506" s="744"/>
      <c r="I1506" s="744"/>
      <c r="J1506" s="754"/>
      <c r="K1506" s="744"/>
      <c r="L1506" s="744"/>
      <c r="M1506" s="631"/>
      <c r="N1506" s="631"/>
      <c r="O1506" s="744"/>
      <c r="P1506" s="744"/>
      <c r="Q1506" s="802"/>
      <c r="R1506" s="25"/>
      <c r="S1506" s="818" t="s">
        <v>292</v>
      </c>
      <c r="T1506" s="26"/>
      <c r="U1506" s="26"/>
      <c r="V1506" s="26"/>
      <c r="W1506" s="27">
        <v>1</v>
      </c>
      <c r="X1506" s="28" t="s">
        <v>246</v>
      </c>
      <c r="Y1506" s="29">
        <v>1.03</v>
      </c>
      <c r="Z1506" s="29">
        <f t="shared" si="168"/>
        <v>1.03</v>
      </c>
      <c r="AA1506" s="29">
        <f t="shared" si="169"/>
        <v>1.1536000000000002</v>
      </c>
      <c r="AB1506" s="30"/>
      <c r="AC1506" s="28"/>
      <c r="AD1506" s="28" t="s">
        <v>75</v>
      </c>
      <c r="AE1506" s="28"/>
      <c r="AF1506" s="634"/>
      <c r="AG1506" s="2"/>
    </row>
    <row r="1507" spans="1:33" ht="18" customHeight="1">
      <c r="A1507" s="662"/>
      <c r="B1507" s="665"/>
      <c r="C1507" s="743"/>
      <c r="D1507" s="744"/>
      <c r="E1507" s="744"/>
      <c r="F1507" s="744"/>
      <c r="G1507" s="744"/>
      <c r="H1507" s="744"/>
      <c r="I1507" s="744"/>
      <c r="J1507" s="754"/>
      <c r="K1507" s="744"/>
      <c r="L1507" s="744"/>
      <c r="M1507" s="631"/>
      <c r="N1507" s="631"/>
      <c r="O1507" s="744"/>
      <c r="P1507" s="744"/>
      <c r="Q1507" s="802"/>
      <c r="R1507" s="25"/>
      <c r="S1507" s="818" t="s">
        <v>1994</v>
      </c>
      <c r="T1507" s="26"/>
      <c r="U1507" s="26"/>
      <c r="V1507" s="26"/>
      <c r="W1507" s="27">
        <v>1</v>
      </c>
      <c r="X1507" s="28" t="s">
        <v>246</v>
      </c>
      <c r="Y1507" s="29">
        <v>4</v>
      </c>
      <c r="Z1507" s="29">
        <f t="shared" si="168"/>
        <v>4</v>
      </c>
      <c r="AA1507" s="29">
        <f t="shared" si="169"/>
        <v>4.4800000000000004</v>
      </c>
      <c r="AB1507" s="30"/>
      <c r="AC1507" s="28"/>
      <c r="AD1507" s="28" t="s">
        <v>75</v>
      </c>
      <c r="AE1507" s="31"/>
      <c r="AF1507" s="634"/>
      <c r="AG1507" s="2"/>
    </row>
    <row r="1508" spans="1:33" ht="18" customHeight="1">
      <c r="A1508" s="662"/>
      <c r="B1508" s="665"/>
      <c r="C1508" s="743"/>
      <c r="D1508" s="744"/>
      <c r="E1508" s="744"/>
      <c r="F1508" s="744"/>
      <c r="G1508" s="744"/>
      <c r="H1508" s="744"/>
      <c r="I1508" s="744"/>
      <c r="J1508" s="754"/>
      <c r="K1508" s="744"/>
      <c r="L1508" s="744"/>
      <c r="M1508" s="631"/>
      <c r="N1508" s="631"/>
      <c r="O1508" s="744"/>
      <c r="P1508" s="744"/>
      <c r="Q1508" s="802"/>
      <c r="R1508" s="25"/>
      <c r="S1508" s="818" t="s">
        <v>2015</v>
      </c>
      <c r="T1508" s="26"/>
      <c r="U1508" s="26"/>
      <c r="V1508" s="26"/>
      <c r="W1508" s="27">
        <v>1</v>
      </c>
      <c r="X1508" s="28" t="s">
        <v>143</v>
      </c>
      <c r="Y1508" s="29">
        <v>3.12</v>
      </c>
      <c r="Z1508" s="29">
        <f t="shared" si="168"/>
        <v>3.12</v>
      </c>
      <c r="AA1508" s="29">
        <f t="shared" si="169"/>
        <v>3.4944000000000006</v>
      </c>
      <c r="AB1508" s="30"/>
      <c r="AC1508" s="28"/>
      <c r="AD1508" s="28" t="s">
        <v>75</v>
      </c>
      <c r="AE1508" s="31"/>
      <c r="AF1508" s="634"/>
      <c r="AG1508" s="2"/>
    </row>
    <row r="1509" spans="1:33" ht="18" customHeight="1">
      <c r="A1509" s="662"/>
      <c r="B1509" s="665"/>
      <c r="C1509" s="745"/>
      <c r="D1509" s="746"/>
      <c r="E1509" s="746"/>
      <c r="F1509" s="746"/>
      <c r="G1509" s="746"/>
      <c r="H1509" s="746"/>
      <c r="I1509" s="746"/>
      <c r="J1509" s="756"/>
      <c r="K1509" s="746"/>
      <c r="L1509" s="746"/>
      <c r="M1509" s="632"/>
      <c r="N1509" s="632"/>
      <c r="O1509" s="746"/>
      <c r="P1509" s="746"/>
      <c r="Q1509" s="803"/>
      <c r="R1509" s="38"/>
      <c r="S1509" s="820" t="s">
        <v>2016</v>
      </c>
      <c r="T1509" s="39"/>
      <c r="U1509" s="39"/>
      <c r="V1509" s="39"/>
      <c r="W1509" s="40">
        <v>1</v>
      </c>
      <c r="X1509" s="41" t="s">
        <v>143</v>
      </c>
      <c r="Y1509" s="42">
        <v>1.28</v>
      </c>
      <c r="Z1509" s="42">
        <f t="shared" si="168"/>
        <v>1.28</v>
      </c>
      <c r="AA1509" s="42">
        <f t="shared" si="169"/>
        <v>1.4336000000000002</v>
      </c>
      <c r="AB1509" s="43"/>
      <c r="AC1509" s="41"/>
      <c r="AD1509" s="41" t="s">
        <v>75</v>
      </c>
      <c r="AE1509" s="44"/>
      <c r="AF1509" s="635"/>
      <c r="AG1509" s="2"/>
    </row>
    <row r="1510" spans="1:33" ht="18" customHeight="1">
      <c r="A1510" s="662"/>
      <c r="B1510" s="665"/>
      <c r="C1510" s="747" t="s">
        <v>46</v>
      </c>
      <c r="D1510" s="748" t="s">
        <v>47</v>
      </c>
      <c r="E1510" s="748" t="s">
        <v>48</v>
      </c>
      <c r="F1510" s="748" t="s">
        <v>371</v>
      </c>
      <c r="G1510" s="749" t="s">
        <v>50</v>
      </c>
      <c r="H1510" s="748" t="s">
        <v>51</v>
      </c>
      <c r="I1510" s="748" t="s">
        <v>134</v>
      </c>
      <c r="J1510" s="766" t="s">
        <v>2017</v>
      </c>
      <c r="K1510" s="748" t="s">
        <v>2018</v>
      </c>
      <c r="L1510" s="748" t="s">
        <v>2019</v>
      </c>
      <c r="M1510" s="638">
        <v>37</v>
      </c>
      <c r="N1510" s="638">
        <v>30</v>
      </c>
      <c r="O1510" s="748" t="s">
        <v>2020</v>
      </c>
      <c r="P1510" s="748" t="s">
        <v>2021</v>
      </c>
      <c r="Q1510" s="804" t="s">
        <v>2022</v>
      </c>
      <c r="R1510" s="59" t="s">
        <v>116</v>
      </c>
      <c r="S1510" s="823" t="s">
        <v>117</v>
      </c>
      <c r="T1510" s="49"/>
      <c r="U1510" s="67" t="s">
        <v>71</v>
      </c>
      <c r="V1510" s="68" t="s">
        <v>72</v>
      </c>
      <c r="W1510" s="34"/>
      <c r="X1510" s="35"/>
      <c r="Y1510" s="36"/>
      <c r="Z1510" s="36"/>
      <c r="AA1510" s="36"/>
      <c r="AB1510" s="50">
        <f>+AA1511</f>
        <v>23.6</v>
      </c>
      <c r="AC1510" s="35"/>
      <c r="AD1510" s="60"/>
      <c r="AE1510" s="60"/>
      <c r="AF1510" s="637"/>
      <c r="AG1510" s="2"/>
    </row>
    <row r="1511" spans="1:33" ht="18" customHeight="1">
      <c r="A1511" s="662"/>
      <c r="B1511" s="665"/>
      <c r="C1511" s="743"/>
      <c r="D1511" s="744"/>
      <c r="E1511" s="744"/>
      <c r="F1511" s="744"/>
      <c r="G1511" s="744"/>
      <c r="H1511" s="744"/>
      <c r="I1511" s="744"/>
      <c r="J1511" s="761"/>
      <c r="K1511" s="744"/>
      <c r="L1511" s="744"/>
      <c r="M1511" s="631"/>
      <c r="N1511" s="631"/>
      <c r="O1511" s="744"/>
      <c r="P1511" s="744"/>
      <c r="Q1511" s="802"/>
      <c r="R1511" s="32"/>
      <c r="S1511" s="818" t="s">
        <v>2023</v>
      </c>
      <c r="T1511" s="26"/>
      <c r="U1511" s="61"/>
      <c r="V1511" s="61"/>
      <c r="W1511" s="27">
        <v>8</v>
      </c>
      <c r="X1511" s="28" t="s">
        <v>246</v>
      </c>
      <c r="Y1511" s="29">
        <v>2.95</v>
      </c>
      <c r="Z1511" s="29">
        <f>+W1511*Y1511</f>
        <v>23.6</v>
      </c>
      <c r="AA1511" s="29">
        <f>+Z1511</f>
        <v>23.6</v>
      </c>
      <c r="AB1511" s="30"/>
      <c r="AC1511" s="28"/>
      <c r="AD1511" s="338" t="s">
        <v>75</v>
      </c>
      <c r="AE1511" s="31"/>
      <c r="AF1511" s="634"/>
      <c r="AG1511" s="2"/>
    </row>
    <row r="1512" spans="1:33" ht="33.75" customHeight="1">
      <c r="A1512" s="662"/>
      <c r="B1512" s="665"/>
      <c r="C1512" s="743"/>
      <c r="D1512" s="744"/>
      <c r="E1512" s="744"/>
      <c r="F1512" s="744"/>
      <c r="G1512" s="744"/>
      <c r="H1512" s="744"/>
      <c r="I1512" s="744"/>
      <c r="J1512" s="761"/>
      <c r="K1512" s="744"/>
      <c r="L1512" s="744"/>
      <c r="M1512" s="631"/>
      <c r="N1512" s="631"/>
      <c r="O1512" s="744"/>
      <c r="P1512" s="744"/>
      <c r="Q1512" s="802"/>
      <c r="R1512" s="37" t="s">
        <v>68</v>
      </c>
      <c r="S1512" s="825" t="s">
        <v>69</v>
      </c>
      <c r="T1512" s="193"/>
      <c r="U1512" s="172" t="s">
        <v>71</v>
      </c>
      <c r="V1512" s="164" t="s">
        <v>72</v>
      </c>
      <c r="W1512" s="73"/>
      <c r="X1512" s="28"/>
      <c r="Y1512" s="29"/>
      <c r="Z1512" s="29"/>
      <c r="AA1512" s="29"/>
      <c r="AB1512" s="30">
        <f>+SUM(AA1513:AA1515)</f>
        <v>44.240000000000009</v>
      </c>
      <c r="AC1512" s="28"/>
      <c r="AD1512" s="31"/>
      <c r="AE1512" s="31"/>
      <c r="AF1512" s="634"/>
      <c r="AG1512" s="2"/>
    </row>
    <row r="1513" spans="1:33" ht="18" customHeight="1">
      <c r="A1513" s="662"/>
      <c r="B1513" s="665"/>
      <c r="C1513" s="743"/>
      <c r="D1513" s="744"/>
      <c r="E1513" s="744"/>
      <c r="F1513" s="744"/>
      <c r="G1513" s="744"/>
      <c r="H1513" s="744"/>
      <c r="I1513" s="744"/>
      <c r="J1513" s="761"/>
      <c r="K1513" s="744"/>
      <c r="L1513" s="744"/>
      <c r="M1513" s="631"/>
      <c r="N1513" s="631"/>
      <c r="O1513" s="744"/>
      <c r="P1513" s="744"/>
      <c r="Q1513" s="802"/>
      <c r="R1513" s="25"/>
      <c r="S1513" s="818" t="s">
        <v>2024</v>
      </c>
      <c r="T1513" s="26"/>
      <c r="U1513" s="33"/>
      <c r="V1513" s="33"/>
      <c r="W1513" s="27">
        <v>1</v>
      </c>
      <c r="X1513" s="28" t="s">
        <v>74</v>
      </c>
      <c r="Y1513" s="339">
        <v>12.5</v>
      </c>
      <c r="Z1513" s="29">
        <f t="shared" ref="Z1513:Z1515" si="170">+W1513*Y1513</f>
        <v>12.5</v>
      </c>
      <c r="AA1513" s="29">
        <f t="shared" ref="AA1513:AA1515" si="171">+Z1513*1.12</f>
        <v>14.000000000000002</v>
      </c>
      <c r="AB1513" s="30"/>
      <c r="AC1513" s="28"/>
      <c r="AD1513" s="28" t="s">
        <v>75</v>
      </c>
      <c r="AE1513" s="31"/>
      <c r="AF1513" s="634"/>
      <c r="AG1513" s="2"/>
    </row>
    <row r="1514" spans="1:33" ht="18" customHeight="1">
      <c r="A1514" s="662"/>
      <c r="B1514" s="665"/>
      <c r="C1514" s="743"/>
      <c r="D1514" s="744"/>
      <c r="E1514" s="744"/>
      <c r="F1514" s="744"/>
      <c r="G1514" s="744"/>
      <c r="H1514" s="744"/>
      <c r="I1514" s="744"/>
      <c r="J1514" s="761"/>
      <c r="K1514" s="744"/>
      <c r="L1514" s="744"/>
      <c r="M1514" s="631"/>
      <c r="N1514" s="631"/>
      <c r="O1514" s="744"/>
      <c r="P1514" s="744"/>
      <c r="Q1514" s="802"/>
      <c r="R1514" s="25"/>
      <c r="S1514" s="818" t="s">
        <v>2025</v>
      </c>
      <c r="T1514" s="26"/>
      <c r="U1514" s="26"/>
      <c r="V1514" s="26"/>
      <c r="W1514" s="27">
        <v>1</v>
      </c>
      <c r="X1514" s="28" t="s">
        <v>74</v>
      </c>
      <c r="Y1514" s="339">
        <v>12.5</v>
      </c>
      <c r="Z1514" s="29">
        <f t="shared" si="170"/>
        <v>12.5</v>
      </c>
      <c r="AA1514" s="29">
        <f t="shared" si="171"/>
        <v>14.000000000000002</v>
      </c>
      <c r="AB1514" s="30"/>
      <c r="AC1514" s="28"/>
      <c r="AD1514" s="28" t="s">
        <v>75</v>
      </c>
      <c r="AE1514" s="31"/>
      <c r="AF1514" s="634"/>
      <c r="AG1514" s="2"/>
    </row>
    <row r="1515" spans="1:33" ht="18" customHeight="1">
      <c r="A1515" s="662"/>
      <c r="B1515" s="665"/>
      <c r="C1515" s="745"/>
      <c r="D1515" s="746"/>
      <c r="E1515" s="746"/>
      <c r="F1515" s="746"/>
      <c r="G1515" s="746"/>
      <c r="H1515" s="746"/>
      <c r="I1515" s="746"/>
      <c r="J1515" s="763"/>
      <c r="K1515" s="746"/>
      <c r="L1515" s="746"/>
      <c r="M1515" s="632"/>
      <c r="N1515" s="632"/>
      <c r="O1515" s="746"/>
      <c r="P1515" s="746"/>
      <c r="Q1515" s="803"/>
      <c r="R1515" s="38"/>
      <c r="S1515" s="824" t="s">
        <v>2026</v>
      </c>
      <c r="T1515" s="61"/>
      <c r="U1515" s="61"/>
      <c r="V1515" s="61"/>
      <c r="W1515" s="62">
        <v>1</v>
      </c>
      <c r="X1515" s="63" t="s">
        <v>74</v>
      </c>
      <c r="Y1515" s="340">
        <v>14.5</v>
      </c>
      <c r="Z1515" s="42">
        <f t="shared" si="170"/>
        <v>14.5</v>
      </c>
      <c r="AA1515" s="42">
        <f t="shared" si="171"/>
        <v>16.240000000000002</v>
      </c>
      <c r="AB1515" s="65"/>
      <c r="AC1515" s="63"/>
      <c r="AD1515" s="63" t="s">
        <v>75</v>
      </c>
      <c r="AE1515" s="66"/>
      <c r="AF1515" s="635"/>
      <c r="AG1515" s="2"/>
    </row>
    <row r="1516" spans="1:33" ht="40.5" customHeight="1">
      <c r="A1516" s="662"/>
      <c r="B1516" s="665"/>
      <c r="C1516" s="747" t="s">
        <v>46</v>
      </c>
      <c r="D1516" s="748" t="s">
        <v>47</v>
      </c>
      <c r="E1516" s="748" t="s">
        <v>48</v>
      </c>
      <c r="F1516" s="748" t="s">
        <v>371</v>
      </c>
      <c r="G1516" s="749" t="s">
        <v>50</v>
      </c>
      <c r="H1516" s="748" t="s">
        <v>51</v>
      </c>
      <c r="I1516" s="748" t="s">
        <v>134</v>
      </c>
      <c r="J1516" s="766" t="s">
        <v>2027</v>
      </c>
      <c r="K1516" s="748" t="s">
        <v>2028</v>
      </c>
      <c r="L1516" s="748" t="s">
        <v>2029</v>
      </c>
      <c r="M1516" s="638">
        <v>50</v>
      </c>
      <c r="N1516" s="638">
        <v>50</v>
      </c>
      <c r="O1516" s="748" t="s">
        <v>2030</v>
      </c>
      <c r="P1516" s="748" t="s">
        <v>2031</v>
      </c>
      <c r="Q1516" s="804" t="s">
        <v>2032</v>
      </c>
      <c r="R1516" s="37" t="s">
        <v>116</v>
      </c>
      <c r="S1516" s="822" t="s">
        <v>117</v>
      </c>
      <c r="T1516" s="53"/>
      <c r="U1516" s="67" t="s">
        <v>71</v>
      </c>
      <c r="V1516" s="68" t="s">
        <v>72</v>
      </c>
      <c r="W1516" s="54"/>
      <c r="X1516" s="55"/>
      <c r="Y1516" s="56"/>
      <c r="Z1516" s="36"/>
      <c r="AA1516" s="36"/>
      <c r="AB1516" s="57">
        <f>+AA1517</f>
        <v>14.75</v>
      </c>
      <c r="AC1516" s="55"/>
      <c r="AD1516" s="58"/>
      <c r="AE1516" s="58"/>
      <c r="AF1516" s="637"/>
      <c r="AG1516" s="2"/>
    </row>
    <row r="1517" spans="1:33" ht="40.5" customHeight="1">
      <c r="A1517" s="662"/>
      <c r="B1517" s="665"/>
      <c r="C1517" s="743"/>
      <c r="D1517" s="744"/>
      <c r="E1517" s="744"/>
      <c r="F1517" s="744"/>
      <c r="G1517" s="744"/>
      <c r="H1517" s="744"/>
      <c r="I1517" s="744"/>
      <c r="J1517" s="761"/>
      <c r="K1517" s="744"/>
      <c r="L1517" s="744"/>
      <c r="M1517" s="631"/>
      <c r="N1517" s="631"/>
      <c r="O1517" s="744"/>
      <c r="P1517" s="744"/>
      <c r="Q1517" s="802"/>
      <c r="R1517" s="25"/>
      <c r="S1517" s="818" t="s">
        <v>2033</v>
      </c>
      <c r="T1517" s="26"/>
      <c r="U1517" s="61"/>
      <c r="V1517" s="61"/>
      <c r="W1517" s="27">
        <v>5</v>
      </c>
      <c r="X1517" s="28" t="s">
        <v>246</v>
      </c>
      <c r="Y1517" s="29">
        <v>2.95</v>
      </c>
      <c r="Z1517" s="29">
        <f>+W1517*Y1517</f>
        <v>14.75</v>
      </c>
      <c r="AA1517" s="29">
        <f>+Z1517</f>
        <v>14.75</v>
      </c>
      <c r="AB1517" s="30"/>
      <c r="AC1517" s="28"/>
      <c r="AD1517" s="338" t="s">
        <v>75</v>
      </c>
      <c r="AE1517" s="31"/>
      <c r="AF1517" s="634"/>
      <c r="AG1517" s="2"/>
    </row>
    <row r="1518" spans="1:33" ht="40.5" customHeight="1">
      <c r="A1518" s="662"/>
      <c r="B1518" s="665"/>
      <c r="C1518" s="743"/>
      <c r="D1518" s="744"/>
      <c r="E1518" s="744"/>
      <c r="F1518" s="744"/>
      <c r="G1518" s="744"/>
      <c r="H1518" s="744"/>
      <c r="I1518" s="744"/>
      <c r="J1518" s="761"/>
      <c r="K1518" s="744"/>
      <c r="L1518" s="744"/>
      <c r="M1518" s="631"/>
      <c r="N1518" s="631"/>
      <c r="O1518" s="744"/>
      <c r="P1518" s="744"/>
      <c r="Q1518" s="802"/>
      <c r="R1518" s="70" t="s">
        <v>68</v>
      </c>
      <c r="S1518" s="825" t="s">
        <v>69</v>
      </c>
      <c r="T1518" s="193"/>
      <c r="U1518" s="172" t="s">
        <v>71</v>
      </c>
      <c r="V1518" s="164" t="s">
        <v>72</v>
      </c>
      <c r="W1518" s="73"/>
      <c r="X1518" s="28"/>
      <c r="Y1518" s="29"/>
      <c r="Z1518" s="29"/>
      <c r="AA1518" s="29"/>
      <c r="AB1518" s="30">
        <f>+SUM(AA1519:AA1520)</f>
        <v>30.240000000000002</v>
      </c>
      <c r="AC1518" s="28"/>
      <c r="AD1518" s="31"/>
      <c r="AE1518" s="31"/>
      <c r="AF1518" s="634"/>
      <c r="AG1518" s="2"/>
    </row>
    <row r="1519" spans="1:33" ht="40.5" customHeight="1">
      <c r="A1519" s="663"/>
      <c r="B1519" s="666"/>
      <c r="C1519" s="743"/>
      <c r="D1519" s="744"/>
      <c r="E1519" s="744"/>
      <c r="F1519" s="744"/>
      <c r="G1519" s="744"/>
      <c r="H1519" s="744"/>
      <c r="I1519" s="744"/>
      <c r="J1519" s="761"/>
      <c r="K1519" s="744"/>
      <c r="L1519" s="744"/>
      <c r="M1519" s="631"/>
      <c r="N1519" s="631"/>
      <c r="O1519" s="744"/>
      <c r="P1519" s="744"/>
      <c r="Q1519" s="802"/>
      <c r="R1519" s="25"/>
      <c r="S1519" s="818" t="s">
        <v>2034</v>
      </c>
      <c r="T1519" s="26"/>
      <c r="U1519" s="33"/>
      <c r="V1519" s="33"/>
      <c r="W1519" s="27">
        <v>1</v>
      </c>
      <c r="X1519" s="28" t="s">
        <v>74</v>
      </c>
      <c r="Y1519" s="29">
        <v>12.5</v>
      </c>
      <c r="Z1519" s="29">
        <f t="shared" ref="Z1519:Z1520" si="172">+W1519*Y1519</f>
        <v>12.5</v>
      </c>
      <c r="AA1519" s="29">
        <f t="shared" ref="AA1519:AA1520" si="173">+Z1519*1.12</f>
        <v>14.000000000000002</v>
      </c>
      <c r="AB1519" s="30"/>
      <c r="AC1519" s="28"/>
      <c r="AD1519" s="338" t="s">
        <v>75</v>
      </c>
      <c r="AE1519" s="31"/>
      <c r="AF1519" s="634"/>
      <c r="AG1519" s="2"/>
    </row>
    <row r="1520" spans="1:33" ht="40.5" customHeight="1">
      <c r="A1520" s="661" t="s">
        <v>1617</v>
      </c>
      <c r="B1520" s="664" t="s">
        <v>3351</v>
      </c>
      <c r="C1520" s="745"/>
      <c r="D1520" s="746"/>
      <c r="E1520" s="746"/>
      <c r="F1520" s="746"/>
      <c r="G1520" s="746"/>
      <c r="H1520" s="746"/>
      <c r="I1520" s="746"/>
      <c r="J1520" s="763"/>
      <c r="K1520" s="746"/>
      <c r="L1520" s="746"/>
      <c r="M1520" s="632"/>
      <c r="N1520" s="632"/>
      <c r="O1520" s="746"/>
      <c r="P1520" s="746"/>
      <c r="Q1520" s="803"/>
      <c r="R1520" s="38"/>
      <c r="S1520" s="820" t="s">
        <v>2035</v>
      </c>
      <c r="T1520" s="39"/>
      <c r="U1520" s="39"/>
      <c r="V1520" s="39"/>
      <c r="W1520" s="40">
        <v>1</v>
      </c>
      <c r="X1520" s="41" t="s">
        <v>74</v>
      </c>
      <c r="Y1520" s="42">
        <v>14.5</v>
      </c>
      <c r="Z1520" s="42">
        <f t="shared" si="172"/>
        <v>14.5</v>
      </c>
      <c r="AA1520" s="42">
        <f t="shared" si="173"/>
        <v>16.240000000000002</v>
      </c>
      <c r="AB1520" s="43"/>
      <c r="AC1520" s="41"/>
      <c r="AD1520" s="341" t="s">
        <v>75</v>
      </c>
      <c r="AE1520" s="44"/>
      <c r="AF1520" s="635"/>
      <c r="AG1520" s="2"/>
    </row>
    <row r="1521" spans="1:33" ht="45.75" customHeight="1">
      <c r="A1521" s="662"/>
      <c r="B1521" s="665"/>
      <c r="C1521" s="747" t="s">
        <v>46</v>
      </c>
      <c r="D1521" s="748" t="s">
        <v>47</v>
      </c>
      <c r="E1521" s="748" t="s">
        <v>48</v>
      </c>
      <c r="F1521" s="748" t="s">
        <v>371</v>
      </c>
      <c r="G1521" s="749" t="s">
        <v>50</v>
      </c>
      <c r="H1521" s="748" t="s">
        <v>51</v>
      </c>
      <c r="I1521" s="748" t="s">
        <v>134</v>
      </c>
      <c r="J1521" s="766" t="s">
        <v>2036</v>
      </c>
      <c r="K1521" s="748" t="s">
        <v>2037</v>
      </c>
      <c r="L1521" s="748" t="s">
        <v>2038</v>
      </c>
      <c r="M1521" s="638">
        <v>6</v>
      </c>
      <c r="N1521" s="638">
        <v>5</v>
      </c>
      <c r="O1521" s="748" t="s">
        <v>2039</v>
      </c>
      <c r="P1521" s="748" t="s">
        <v>2040</v>
      </c>
      <c r="Q1521" s="804" t="s">
        <v>2041</v>
      </c>
      <c r="R1521" s="37" t="s">
        <v>116</v>
      </c>
      <c r="S1521" s="822" t="s">
        <v>117</v>
      </c>
      <c r="T1521" s="53"/>
      <c r="U1521" s="67" t="s">
        <v>71</v>
      </c>
      <c r="V1521" s="68" t="s">
        <v>72</v>
      </c>
      <c r="W1521" s="54"/>
      <c r="X1521" s="55"/>
      <c r="Y1521" s="56"/>
      <c r="Z1521" s="36"/>
      <c r="AA1521" s="36"/>
      <c r="AB1521" s="57">
        <f>+AA1522</f>
        <v>11.8</v>
      </c>
      <c r="AC1521" s="55"/>
      <c r="AD1521" s="58"/>
      <c r="AE1521" s="58"/>
      <c r="AF1521" s="637"/>
      <c r="AG1521" s="2"/>
    </row>
    <row r="1522" spans="1:33" ht="45.75" customHeight="1">
      <c r="A1522" s="662"/>
      <c r="B1522" s="665"/>
      <c r="C1522" s="743"/>
      <c r="D1522" s="744"/>
      <c r="E1522" s="744"/>
      <c r="F1522" s="744"/>
      <c r="G1522" s="744"/>
      <c r="H1522" s="744"/>
      <c r="I1522" s="744"/>
      <c r="J1522" s="761"/>
      <c r="K1522" s="744"/>
      <c r="L1522" s="744"/>
      <c r="M1522" s="631"/>
      <c r="N1522" s="631"/>
      <c r="O1522" s="744"/>
      <c r="P1522" s="744"/>
      <c r="Q1522" s="802"/>
      <c r="R1522" s="25"/>
      <c r="S1522" s="818" t="s">
        <v>2042</v>
      </c>
      <c r="T1522" s="26"/>
      <c r="U1522" s="61"/>
      <c r="V1522" s="61"/>
      <c r="W1522" s="27">
        <v>4</v>
      </c>
      <c r="X1522" s="28" t="s">
        <v>246</v>
      </c>
      <c r="Y1522" s="29">
        <v>2.95</v>
      </c>
      <c r="Z1522" s="29">
        <f>+W1522*Y1522</f>
        <v>11.8</v>
      </c>
      <c r="AA1522" s="29">
        <f>+Z1522</f>
        <v>11.8</v>
      </c>
      <c r="AB1522" s="30"/>
      <c r="AC1522" s="28"/>
      <c r="AD1522" s="338" t="s">
        <v>75</v>
      </c>
      <c r="AE1522" s="31"/>
      <c r="AF1522" s="634"/>
      <c r="AG1522" s="2"/>
    </row>
    <row r="1523" spans="1:33" ht="45.75" customHeight="1">
      <c r="A1523" s="662"/>
      <c r="B1523" s="665"/>
      <c r="C1523" s="743"/>
      <c r="D1523" s="744"/>
      <c r="E1523" s="744"/>
      <c r="F1523" s="744"/>
      <c r="G1523" s="744"/>
      <c r="H1523" s="744"/>
      <c r="I1523" s="744"/>
      <c r="J1523" s="761"/>
      <c r="K1523" s="744"/>
      <c r="L1523" s="744"/>
      <c r="M1523" s="631"/>
      <c r="N1523" s="631"/>
      <c r="O1523" s="744"/>
      <c r="P1523" s="744"/>
      <c r="Q1523" s="802"/>
      <c r="R1523" s="70" t="s">
        <v>68</v>
      </c>
      <c r="S1523" s="825" t="s">
        <v>69</v>
      </c>
      <c r="T1523" s="193"/>
      <c r="U1523" s="172" t="s">
        <v>71</v>
      </c>
      <c r="V1523" s="164" t="s">
        <v>72</v>
      </c>
      <c r="W1523" s="73"/>
      <c r="X1523" s="28"/>
      <c r="Y1523" s="29"/>
      <c r="Z1523" s="29"/>
      <c r="AA1523" s="29"/>
      <c r="AB1523" s="30">
        <f>+SUM(AA1524:AA1525)</f>
        <v>30.240000000000002</v>
      </c>
      <c r="AC1523" s="28"/>
      <c r="AD1523" s="31"/>
      <c r="AE1523" s="31"/>
      <c r="AF1523" s="634"/>
      <c r="AG1523" s="2"/>
    </row>
    <row r="1524" spans="1:33" ht="45.75" customHeight="1">
      <c r="A1524" s="662"/>
      <c r="B1524" s="665"/>
      <c r="C1524" s="743"/>
      <c r="D1524" s="744"/>
      <c r="E1524" s="744"/>
      <c r="F1524" s="744"/>
      <c r="G1524" s="744"/>
      <c r="H1524" s="744"/>
      <c r="I1524" s="744"/>
      <c r="J1524" s="761"/>
      <c r="K1524" s="744"/>
      <c r="L1524" s="744"/>
      <c r="M1524" s="631"/>
      <c r="N1524" s="631"/>
      <c r="O1524" s="744"/>
      <c r="P1524" s="744"/>
      <c r="Q1524" s="802"/>
      <c r="R1524" s="25"/>
      <c r="S1524" s="818" t="s">
        <v>2043</v>
      </c>
      <c r="T1524" s="26"/>
      <c r="U1524" s="33"/>
      <c r="V1524" s="33"/>
      <c r="W1524" s="27">
        <v>1</v>
      </c>
      <c r="X1524" s="28" t="s">
        <v>74</v>
      </c>
      <c r="Y1524" s="29">
        <v>12.5</v>
      </c>
      <c r="Z1524" s="29">
        <f t="shared" ref="Z1524:Z1525" si="174">+W1524*Y1524</f>
        <v>12.5</v>
      </c>
      <c r="AA1524" s="29">
        <f t="shared" ref="AA1524:AA1525" si="175">+Z1524*1.12</f>
        <v>14.000000000000002</v>
      </c>
      <c r="AB1524" s="30"/>
      <c r="AC1524" s="28"/>
      <c r="AD1524" s="28" t="s">
        <v>75</v>
      </c>
      <c r="AE1524" s="31"/>
      <c r="AF1524" s="634"/>
      <c r="AG1524" s="2"/>
    </row>
    <row r="1525" spans="1:33" ht="45.75" customHeight="1">
      <c r="A1525" s="662"/>
      <c r="B1525" s="665"/>
      <c r="C1525" s="745"/>
      <c r="D1525" s="746"/>
      <c r="E1525" s="746"/>
      <c r="F1525" s="746"/>
      <c r="G1525" s="746"/>
      <c r="H1525" s="746"/>
      <c r="I1525" s="746"/>
      <c r="J1525" s="763"/>
      <c r="K1525" s="746"/>
      <c r="L1525" s="746"/>
      <c r="M1525" s="632"/>
      <c r="N1525" s="632"/>
      <c r="O1525" s="746"/>
      <c r="P1525" s="746"/>
      <c r="Q1525" s="803"/>
      <c r="R1525" s="38"/>
      <c r="S1525" s="820" t="s">
        <v>2044</v>
      </c>
      <c r="T1525" s="39"/>
      <c r="U1525" s="39"/>
      <c r="V1525" s="39"/>
      <c r="W1525" s="40">
        <v>1</v>
      </c>
      <c r="X1525" s="41" t="s">
        <v>74</v>
      </c>
      <c r="Y1525" s="42">
        <v>14.5</v>
      </c>
      <c r="Z1525" s="42">
        <f t="shared" si="174"/>
        <v>14.5</v>
      </c>
      <c r="AA1525" s="42">
        <f t="shared" si="175"/>
        <v>16.240000000000002</v>
      </c>
      <c r="AB1525" s="43"/>
      <c r="AC1525" s="41"/>
      <c r="AD1525" s="41" t="s">
        <v>75</v>
      </c>
      <c r="AE1525" s="44"/>
      <c r="AF1525" s="635"/>
      <c r="AG1525" s="2"/>
    </row>
    <row r="1526" spans="1:33" ht="24.75" customHeight="1">
      <c r="A1526" s="662"/>
      <c r="B1526" s="665"/>
      <c r="C1526" s="773" t="s">
        <v>46</v>
      </c>
      <c r="D1526" s="750" t="s">
        <v>47</v>
      </c>
      <c r="E1526" s="750" t="s">
        <v>48</v>
      </c>
      <c r="F1526" s="750" t="s">
        <v>371</v>
      </c>
      <c r="G1526" s="768" t="s">
        <v>50</v>
      </c>
      <c r="H1526" s="750" t="s">
        <v>51</v>
      </c>
      <c r="I1526" s="750" t="s">
        <v>134</v>
      </c>
      <c r="J1526" s="766" t="s">
        <v>2045</v>
      </c>
      <c r="K1526" s="748" t="s">
        <v>1644</v>
      </c>
      <c r="L1526" s="748" t="s">
        <v>2046</v>
      </c>
      <c r="M1526" s="638">
        <v>1</v>
      </c>
      <c r="N1526" s="638">
        <v>3</v>
      </c>
      <c r="O1526" s="748" t="s">
        <v>2047</v>
      </c>
      <c r="P1526" s="748" t="s">
        <v>2048</v>
      </c>
      <c r="Q1526" s="804" t="s">
        <v>2049</v>
      </c>
      <c r="R1526" s="37" t="s">
        <v>116</v>
      </c>
      <c r="S1526" s="821" t="s">
        <v>117</v>
      </c>
      <c r="T1526" s="46"/>
      <c r="U1526" s="67" t="s">
        <v>71</v>
      </c>
      <c r="V1526" s="68" t="s">
        <v>72</v>
      </c>
      <c r="W1526" s="34"/>
      <c r="X1526" s="35"/>
      <c r="Y1526" s="36"/>
      <c r="Z1526" s="36"/>
      <c r="AA1526" s="36"/>
      <c r="AB1526" s="50">
        <f>+AA1527</f>
        <v>2.95</v>
      </c>
      <c r="AC1526" s="35"/>
      <c r="AD1526" s="60"/>
      <c r="AE1526" s="60"/>
      <c r="AF1526" s="636"/>
      <c r="AG1526" s="2"/>
    </row>
    <row r="1527" spans="1:33" ht="24.75" customHeight="1">
      <c r="A1527" s="662"/>
      <c r="B1527" s="665"/>
      <c r="C1527" s="743"/>
      <c r="D1527" s="744"/>
      <c r="E1527" s="744"/>
      <c r="F1527" s="744"/>
      <c r="G1527" s="744"/>
      <c r="H1527" s="744"/>
      <c r="I1527" s="744"/>
      <c r="J1527" s="761"/>
      <c r="K1527" s="744"/>
      <c r="L1527" s="744"/>
      <c r="M1527" s="631"/>
      <c r="N1527" s="631"/>
      <c r="O1527" s="744"/>
      <c r="P1527" s="744"/>
      <c r="Q1527" s="802"/>
      <c r="R1527" s="25"/>
      <c r="S1527" s="818" t="s">
        <v>2050</v>
      </c>
      <c r="T1527" s="26"/>
      <c r="U1527" s="61"/>
      <c r="V1527" s="61"/>
      <c r="W1527" s="27">
        <v>1</v>
      </c>
      <c r="X1527" s="28" t="s">
        <v>246</v>
      </c>
      <c r="Y1527" s="29">
        <v>2.95</v>
      </c>
      <c r="Z1527" s="29">
        <f>+W1527*Y1527</f>
        <v>2.95</v>
      </c>
      <c r="AA1527" s="29">
        <f>+Z1527</f>
        <v>2.95</v>
      </c>
      <c r="AB1527" s="30"/>
      <c r="AC1527" s="28"/>
      <c r="AD1527" s="338" t="s">
        <v>75</v>
      </c>
      <c r="AE1527" s="31"/>
      <c r="AF1527" s="634"/>
      <c r="AG1527" s="2"/>
    </row>
    <row r="1528" spans="1:33" ht="30.75" customHeight="1">
      <c r="A1528" s="662"/>
      <c r="B1528" s="665"/>
      <c r="C1528" s="743"/>
      <c r="D1528" s="744"/>
      <c r="E1528" s="744"/>
      <c r="F1528" s="744"/>
      <c r="G1528" s="744"/>
      <c r="H1528" s="744"/>
      <c r="I1528" s="744"/>
      <c r="J1528" s="761"/>
      <c r="K1528" s="744"/>
      <c r="L1528" s="744"/>
      <c r="M1528" s="631"/>
      <c r="N1528" s="631"/>
      <c r="O1528" s="744"/>
      <c r="P1528" s="744"/>
      <c r="Q1528" s="802"/>
      <c r="R1528" s="37" t="s">
        <v>68</v>
      </c>
      <c r="S1528" s="821" t="s">
        <v>69</v>
      </c>
      <c r="T1528" s="215"/>
      <c r="U1528" s="172" t="s">
        <v>71</v>
      </c>
      <c r="V1528" s="164" t="s">
        <v>72</v>
      </c>
      <c r="W1528" s="128"/>
      <c r="X1528" s="35"/>
      <c r="Y1528" s="36"/>
      <c r="Z1528" s="29"/>
      <c r="AA1528" s="29"/>
      <c r="AB1528" s="30">
        <f>+SUM(AA1529:AA1530)</f>
        <v>30.240000000000002</v>
      </c>
      <c r="AC1528" s="28"/>
      <c r="AD1528" s="31"/>
      <c r="AE1528" s="31"/>
      <c r="AF1528" s="634"/>
      <c r="AG1528" s="2"/>
    </row>
    <row r="1529" spans="1:33" ht="24.75" customHeight="1">
      <c r="A1529" s="662"/>
      <c r="B1529" s="665"/>
      <c r="C1529" s="743"/>
      <c r="D1529" s="744"/>
      <c r="E1529" s="744"/>
      <c r="F1529" s="744"/>
      <c r="G1529" s="744"/>
      <c r="H1529" s="744"/>
      <c r="I1529" s="744"/>
      <c r="J1529" s="761"/>
      <c r="K1529" s="744"/>
      <c r="L1529" s="744"/>
      <c r="M1529" s="631"/>
      <c r="N1529" s="631"/>
      <c r="O1529" s="744"/>
      <c r="P1529" s="744"/>
      <c r="Q1529" s="802"/>
      <c r="R1529" s="32"/>
      <c r="S1529" s="819" t="s">
        <v>2051</v>
      </c>
      <c r="T1529" s="311"/>
      <c r="U1529" s="155"/>
      <c r="V1529" s="155"/>
      <c r="W1529" s="128">
        <v>1</v>
      </c>
      <c r="X1529" s="35" t="s">
        <v>74</v>
      </c>
      <c r="Y1529" s="36">
        <v>12.5</v>
      </c>
      <c r="Z1529" s="29">
        <f t="shared" ref="Z1529:Z1530" si="176">+W1529*Y1529</f>
        <v>12.5</v>
      </c>
      <c r="AA1529" s="29">
        <f t="shared" ref="AA1529:AA1530" si="177">+Z1529*1.12</f>
        <v>14.000000000000002</v>
      </c>
      <c r="AB1529" s="30"/>
      <c r="AC1529" s="28"/>
      <c r="AD1529" s="28" t="s">
        <v>75</v>
      </c>
      <c r="AE1529" s="31"/>
      <c r="AF1529" s="634"/>
      <c r="AG1529" s="2"/>
    </row>
    <row r="1530" spans="1:33" ht="24.75" customHeight="1">
      <c r="A1530" s="662"/>
      <c r="B1530" s="665"/>
      <c r="C1530" s="743"/>
      <c r="D1530" s="744"/>
      <c r="E1530" s="744"/>
      <c r="F1530" s="744"/>
      <c r="G1530" s="744"/>
      <c r="H1530" s="744"/>
      <c r="I1530" s="744"/>
      <c r="J1530" s="761"/>
      <c r="K1530" s="744"/>
      <c r="L1530" s="744"/>
      <c r="M1530" s="631"/>
      <c r="N1530" s="631"/>
      <c r="O1530" s="744"/>
      <c r="P1530" s="744"/>
      <c r="Q1530" s="802"/>
      <c r="R1530" s="32"/>
      <c r="S1530" s="819" t="s">
        <v>2052</v>
      </c>
      <c r="T1530" s="311"/>
      <c r="U1530" s="155"/>
      <c r="V1530" s="155"/>
      <c r="W1530" s="128">
        <v>1</v>
      </c>
      <c r="X1530" s="35" t="s">
        <v>74</v>
      </c>
      <c r="Y1530" s="36">
        <v>14.5</v>
      </c>
      <c r="Z1530" s="29">
        <f t="shared" si="176"/>
        <v>14.5</v>
      </c>
      <c r="AA1530" s="29">
        <f t="shared" si="177"/>
        <v>16.240000000000002</v>
      </c>
      <c r="AB1530" s="30"/>
      <c r="AC1530" s="28"/>
      <c r="AD1530" s="28" t="s">
        <v>75</v>
      </c>
      <c r="AE1530" s="31"/>
      <c r="AF1530" s="634"/>
      <c r="AG1530" s="2"/>
    </row>
    <row r="1531" spans="1:33" ht="24.75" customHeight="1">
      <c r="A1531" s="662"/>
      <c r="B1531" s="665"/>
      <c r="C1531" s="743"/>
      <c r="D1531" s="744"/>
      <c r="E1531" s="744"/>
      <c r="F1531" s="744"/>
      <c r="G1531" s="744"/>
      <c r="H1531" s="744"/>
      <c r="I1531" s="744"/>
      <c r="J1531" s="761"/>
      <c r="K1531" s="744"/>
      <c r="L1531" s="744"/>
      <c r="M1531" s="631"/>
      <c r="N1531" s="631"/>
      <c r="O1531" s="744"/>
      <c r="P1531" s="744"/>
      <c r="Q1531" s="802"/>
      <c r="R1531" s="37" t="s">
        <v>140</v>
      </c>
      <c r="S1531" s="821" t="s">
        <v>141</v>
      </c>
      <c r="T1531" s="215"/>
      <c r="U1531" s="172" t="s">
        <v>71</v>
      </c>
      <c r="V1531" s="164" t="s">
        <v>72</v>
      </c>
      <c r="W1531" s="128"/>
      <c r="X1531" s="35"/>
      <c r="Y1531" s="36"/>
      <c r="Z1531" s="29"/>
      <c r="AA1531" s="29"/>
      <c r="AB1531" s="30">
        <f>+SUM(AA1532:AA1536)</f>
        <v>34.462400000000002</v>
      </c>
      <c r="AC1531" s="28"/>
      <c r="AD1531" s="28"/>
      <c r="AE1531" s="31"/>
      <c r="AF1531" s="634"/>
      <c r="AG1531" s="2"/>
    </row>
    <row r="1532" spans="1:33" ht="24.75" customHeight="1">
      <c r="A1532" s="662"/>
      <c r="B1532" s="665"/>
      <c r="C1532" s="743"/>
      <c r="D1532" s="744"/>
      <c r="E1532" s="744"/>
      <c r="F1532" s="744"/>
      <c r="G1532" s="744"/>
      <c r="H1532" s="744"/>
      <c r="I1532" s="744"/>
      <c r="J1532" s="761"/>
      <c r="K1532" s="744"/>
      <c r="L1532" s="744"/>
      <c r="M1532" s="631"/>
      <c r="N1532" s="631"/>
      <c r="O1532" s="744"/>
      <c r="P1532" s="744"/>
      <c r="Q1532" s="802"/>
      <c r="R1532" s="32"/>
      <c r="S1532" s="819" t="s">
        <v>2053</v>
      </c>
      <c r="T1532" s="311"/>
      <c r="U1532" s="155"/>
      <c r="V1532" s="155"/>
      <c r="W1532" s="128">
        <v>1</v>
      </c>
      <c r="X1532" s="35" t="s">
        <v>143</v>
      </c>
      <c r="Y1532" s="36">
        <v>1.28</v>
      </c>
      <c r="Z1532" s="29">
        <f t="shared" ref="Z1532:Z1536" si="178">+W1532*Y1532</f>
        <v>1.28</v>
      </c>
      <c r="AA1532" s="29">
        <f t="shared" ref="AA1532:AA1536" si="179">+Z1532*1.12</f>
        <v>1.4336000000000002</v>
      </c>
      <c r="AB1532" s="30"/>
      <c r="AC1532" s="28"/>
      <c r="AD1532" s="28" t="s">
        <v>75</v>
      </c>
      <c r="AE1532" s="31"/>
      <c r="AF1532" s="634"/>
      <c r="AG1532" s="2"/>
    </row>
    <row r="1533" spans="1:33" ht="24.75" customHeight="1">
      <c r="A1533" s="662"/>
      <c r="B1533" s="665"/>
      <c r="C1533" s="743"/>
      <c r="D1533" s="744"/>
      <c r="E1533" s="744"/>
      <c r="F1533" s="744"/>
      <c r="G1533" s="744"/>
      <c r="H1533" s="744"/>
      <c r="I1533" s="744"/>
      <c r="J1533" s="761"/>
      <c r="K1533" s="744"/>
      <c r="L1533" s="744"/>
      <c r="M1533" s="631"/>
      <c r="N1533" s="631"/>
      <c r="O1533" s="744"/>
      <c r="P1533" s="744"/>
      <c r="Q1533" s="802"/>
      <c r="R1533" s="32"/>
      <c r="S1533" s="819" t="s">
        <v>2054</v>
      </c>
      <c r="T1533" s="33"/>
      <c r="U1533" s="33"/>
      <c r="V1533" s="33"/>
      <c r="W1533" s="34">
        <v>9</v>
      </c>
      <c r="X1533" s="35" t="s">
        <v>74</v>
      </c>
      <c r="Y1533" s="36">
        <v>2.2000000000000002</v>
      </c>
      <c r="Z1533" s="29">
        <f t="shared" si="178"/>
        <v>19.8</v>
      </c>
      <c r="AA1533" s="29">
        <f t="shared" si="179"/>
        <v>22.176000000000002</v>
      </c>
      <c r="AB1533" s="30"/>
      <c r="AC1533" s="28"/>
      <c r="AD1533" s="28" t="s">
        <v>75</v>
      </c>
      <c r="AE1533" s="31"/>
      <c r="AF1533" s="634"/>
      <c r="AG1533" s="2"/>
    </row>
    <row r="1534" spans="1:33" ht="24.75" customHeight="1">
      <c r="A1534" s="662"/>
      <c r="B1534" s="665"/>
      <c r="C1534" s="743"/>
      <c r="D1534" s="744"/>
      <c r="E1534" s="744"/>
      <c r="F1534" s="744"/>
      <c r="G1534" s="744"/>
      <c r="H1534" s="744"/>
      <c r="I1534" s="744"/>
      <c r="J1534" s="761"/>
      <c r="K1534" s="744"/>
      <c r="L1534" s="744"/>
      <c r="M1534" s="631"/>
      <c r="N1534" s="631"/>
      <c r="O1534" s="744"/>
      <c r="P1534" s="744"/>
      <c r="Q1534" s="802"/>
      <c r="R1534" s="32"/>
      <c r="S1534" s="819" t="s">
        <v>2055</v>
      </c>
      <c r="T1534" s="33"/>
      <c r="U1534" s="33"/>
      <c r="V1534" s="33"/>
      <c r="W1534" s="34">
        <v>1</v>
      </c>
      <c r="X1534" s="35" t="s">
        <v>74</v>
      </c>
      <c r="Y1534" s="36">
        <v>2.57</v>
      </c>
      <c r="Z1534" s="29">
        <f t="shared" si="178"/>
        <v>2.57</v>
      </c>
      <c r="AA1534" s="29">
        <f t="shared" si="179"/>
        <v>2.8784000000000001</v>
      </c>
      <c r="AB1534" s="30"/>
      <c r="AC1534" s="28"/>
      <c r="AD1534" s="28" t="s">
        <v>75</v>
      </c>
      <c r="AE1534" s="31"/>
      <c r="AF1534" s="634"/>
      <c r="AG1534" s="2"/>
    </row>
    <row r="1535" spans="1:33" ht="24.75" customHeight="1">
      <c r="A1535" s="662"/>
      <c r="B1535" s="665"/>
      <c r="C1535" s="743"/>
      <c r="D1535" s="744"/>
      <c r="E1535" s="744"/>
      <c r="F1535" s="744"/>
      <c r="G1535" s="744"/>
      <c r="H1535" s="744"/>
      <c r="I1535" s="744"/>
      <c r="J1535" s="761"/>
      <c r="K1535" s="744"/>
      <c r="L1535" s="744"/>
      <c r="M1535" s="631"/>
      <c r="N1535" s="631"/>
      <c r="O1535" s="744"/>
      <c r="P1535" s="744"/>
      <c r="Q1535" s="802"/>
      <c r="R1535" s="37"/>
      <c r="S1535" s="819" t="s">
        <v>1994</v>
      </c>
      <c r="T1535" s="33"/>
      <c r="U1535" s="33"/>
      <c r="V1535" s="33"/>
      <c r="W1535" s="34">
        <v>1</v>
      </c>
      <c r="X1535" s="35" t="s">
        <v>74</v>
      </c>
      <c r="Y1535" s="36">
        <v>4</v>
      </c>
      <c r="Z1535" s="29">
        <f t="shared" si="178"/>
        <v>4</v>
      </c>
      <c r="AA1535" s="29">
        <f t="shared" si="179"/>
        <v>4.4800000000000004</v>
      </c>
      <c r="AB1535" s="30"/>
      <c r="AC1535" s="28"/>
      <c r="AD1535" s="28" t="s">
        <v>75</v>
      </c>
      <c r="AE1535" s="31"/>
      <c r="AF1535" s="634"/>
      <c r="AG1535" s="2"/>
    </row>
    <row r="1536" spans="1:33" ht="24.75" customHeight="1">
      <c r="A1536" s="662"/>
      <c r="B1536" s="665"/>
      <c r="C1536" s="745"/>
      <c r="D1536" s="746"/>
      <c r="E1536" s="746"/>
      <c r="F1536" s="746"/>
      <c r="G1536" s="746"/>
      <c r="H1536" s="746"/>
      <c r="I1536" s="746"/>
      <c r="J1536" s="763"/>
      <c r="K1536" s="746"/>
      <c r="L1536" s="746"/>
      <c r="M1536" s="632"/>
      <c r="N1536" s="632"/>
      <c r="O1536" s="746"/>
      <c r="P1536" s="746"/>
      <c r="Q1536" s="803"/>
      <c r="R1536" s="38"/>
      <c r="S1536" s="820" t="s">
        <v>2056</v>
      </c>
      <c r="T1536" s="39"/>
      <c r="U1536" s="39"/>
      <c r="V1536" s="39"/>
      <c r="W1536" s="40">
        <v>1</v>
      </c>
      <c r="X1536" s="41" t="s">
        <v>143</v>
      </c>
      <c r="Y1536" s="42">
        <v>3.12</v>
      </c>
      <c r="Z1536" s="42">
        <f t="shared" si="178"/>
        <v>3.12</v>
      </c>
      <c r="AA1536" s="42">
        <f t="shared" si="179"/>
        <v>3.4944000000000006</v>
      </c>
      <c r="AB1536" s="43"/>
      <c r="AC1536" s="41"/>
      <c r="AD1536" s="41" t="s">
        <v>75</v>
      </c>
      <c r="AE1536" s="44"/>
      <c r="AF1536" s="635"/>
      <c r="AG1536" s="2"/>
    </row>
    <row r="1537" spans="1:33" ht="41.25" customHeight="1">
      <c r="A1537" s="662"/>
      <c r="B1537" s="665"/>
      <c r="C1537" s="773" t="s">
        <v>46</v>
      </c>
      <c r="D1537" s="750" t="s">
        <v>47</v>
      </c>
      <c r="E1537" s="750" t="s">
        <v>48</v>
      </c>
      <c r="F1537" s="750" t="s">
        <v>371</v>
      </c>
      <c r="G1537" s="768" t="s">
        <v>50</v>
      </c>
      <c r="H1537" s="750" t="s">
        <v>51</v>
      </c>
      <c r="I1537" s="748" t="s">
        <v>134</v>
      </c>
      <c r="J1537" s="774" t="s">
        <v>2057</v>
      </c>
      <c r="K1537" s="748" t="s">
        <v>473</v>
      </c>
      <c r="L1537" s="748" t="s">
        <v>2058</v>
      </c>
      <c r="M1537" s="638">
        <v>11</v>
      </c>
      <c r="N1537" s="638">
        <v>11</v>
      </c>
      <c r="O1537" s="748" t="s">
        <v>2059</v>
      </c>
      <c r="P1537" s="748" t="s">
        <v>2060</v>
      </c>
      <c r="Q1537" s="804" t="s">
        <v>2061</v>
      </c>
      <c r="R1537" s="59" t="s">
        <v>116</v>
      </c>
      <c r="S1537" s="822" t="s">
        <v>117</v>
      </c>
      <c r="T1537" s="53"/>
      <c r="U1537" s="67" t="s">
        <v>71</v>
      </c>
      <c r="V1537" s="68" t="s">
        <v>72</v>
      </c>
      <c r="W1537" s="54"/>
      <c r="X1537" s="55"/>
      <c r="Y1537" s="56"/>
      <c r="Z1537" s="56"/>
      <c r="AA1537" s="56"/>
      <c r="AB1537" s="57">
        <f>+SUM(AA1538:AA1539)</f>
        <v>87.109063999999989</v>
      </c>
      <c r="AC1537" s="55"/>
      <c r="AD1537" s="55"/>
      <c r="AE1537" s="55"/>
      <c r="AF1537" s="637"/>
      <c r="AG1537" s="2"/>
    </row>
    <row r="1538" spans="1:33" ht="41.25" customHeight="1">
      <c r="A1538" s="663"/>
      <c r="B1538" s="666"/>
      <c r="C1538" s="743"/>
      <c r="D1538" s="744"/>
      <c r="E1538" s="744"/>
      <c r="F1538" s="744"/>
      <c r="G1538" s="744"/>
      <c r="H1538" s="744"/>
      <c r="I1538" s="744"/>
      <c r="J1538" s="754"/>
      <c r="K1538" s="744"/>
      <c r="L1538" s="744"/>
      <c r="M1538" s="631"/>
      <c r="N1538" s="631"/>
      <c r="O1538" s="744"/>
      <c r="P1538" s="744"/>
      <c r="Q1538" s="802"/>
      <c r="R1538" s="25"/>
      <c r="S1538" s="818" t="s">
        <v>2062</v>
      </c>
      <c r="T1538" s="26"/>
      <c r="U1538" s="26"/>
      <c r="V1538" s="26"/>
      <c r="W1538" s="27">
        <v>62</v>
      </c>
      <c r="X1538" s="28" t="s">
        <v>74</v>
      </c>
      <c r="Y1538" s="29">
        <v>0.56999999999999995</v>
      </c>
      <c r="Z1538" s="29">
        <f t="shared" ref="Z1538:Z1539" si="180">+W1538*Y1538</f>
        <v>35.339999999999996</v>
      </c>
      <c r="AA1538" s="29">
        <f t="shared" ref="AA1538:AA1539" si="181">+Z1538*1.12</f>
        <v>39.580799999999996</v>
      </c>
      <c r="AB1538" s="30"/>
      <c r="AC1538" s="28"/>
      <c r="AD1538" s="51" t="s">
        <v>75</v>
      </c>
      <c r="AE1538" s="28"/>
      <c r="AF1538" s="634"/>
      <c r="AG1538" s="2"/>
    </row>
    <row r="1539" spans="1:33" ht="41.25" customHeight="1">
      <c r="A1539" s="661" t="s">
        <v>1617</v>
      </c>
      <c r="B1539" s="664" t="s">
        <v>3351</v>
      </c>
      <c r="C1539" s="743"/>
      <c r="D1539" s="744"/>
      <c r="E1539" s="744"/>
      <c r="F1539" s="744"/>
      <c r="G1539" s="744"/>
      <c r="H1539" s="744"/>
      <c r="I1539" s="744"/>
      <c r="J1539" s="754"/>
      <c r="K1539" s="744"/>
      <c r="L1539" s="744"/>
      <c r="M1539" s="631"/>
      <c r="N1539" s="631"/>
      <c r="O1539" s="744"/>
      <c r="P1539" s="744"/>
      <c r="Q1539" s="802"/>
      <c r="R1539" s="25"/>
      <c r="S1539" s="818" t="s">
        <v>253</v>
      </c>
      <c r="T1539" s="26"/>
      <c r="U1539" s="61"/>
      <c r="V1539" s="61"/>
      <c r="W1539" s="27">
        <v>311</v>
      </c>
      <c r="X1539" s="28" t="s">
        <v>74</v>
      </c>
      <c r="Y1539" s="29">
        <v>0.13644999999999999</v>
      </c>
      <c r="Z1539" s="29">
        <f t="shared" si="180"/>
        <v>42.435949999999998</v>
      </c>
      <c r="AA1539" s="29">
        <f t="shared" si="181"/>
        <v>47.528264</v>
      </c>
      <c r="AB1539" s="30"/>
      <c r="AC1539" s="28"/>
      <c r="AD1539" s="51" t="s">
        <v>75</v>
      </c>
      <c r="AE1539" s="31"/>
      <c r="AF1539" s="634"/>
      <c r="AG1539" s="2"/>
    </row>
    <row r="1540" spans="1:33" ht="41.25" customHeight="1">
      <c r="A1540" s="662"/>
      <c r="B1540" s="665"/>
      <c r="C1540" s="743"/>
      <c r="D1540" s="744"/>
      <c r="E1540" s="744"/>
      <c r="F1540" s="744"/>
      <c r="G1540" s="744"/>
      <c r="H1540" s="744"/>
      <c r="I1540" s="744"/>
      <c r="J1540" s="754"/>
      <c r="K1540" s="744"/>
      <c r="L1540" s="744"/>
      <c r="M1540" s="631"/>
      <c r="N1540" s="631"/>
      <c r="O1540" s="744"/>
      <c r="P1540" s="744"/>
      <c r="Q1540" s="802"/>
      <c r="R1540" s="70" t="s">
        <v>140</v>
      </c>
      <c r="S1540" s="825" t="s">
        <v>141</v>
      </c>
      <c r="T1540" s="193"/>
      <c r="U1540" s="172" t="s">
        <v>71</v>
      </c>
      <c r="V1540" s="164" t="s">
        <v>72</v>
      </c>
      <c r="W1540" s="73"/>
      <c r="X1540" s="28"/>
      <c r="Y1540" s="29"/>
      <c r="Z1540" s="29"/>
      <c r="AA1540" s="29"/>
      <c r="AB1540" s="30">
        <f>+SUM(AA1541:AA1542)</f>
        <v>32.446400000000004</v>
      </c>
      <c r="AC1540" s="28"/>
      <c r="AD1540" s="28"/>
      <c r="AE1540" s="31"/>
      <c r="AF1540" s="634"/>
      <c r="AG1540" s="2"/>
    </row>
    <row r="1541" spans="1:33" ht="41.25" customHeight="1">
      <c r="A1541" s="662"/>
      <c r="B1541" s="665"/>
      <c r="C1541" s="743"/>
      <c r="D1541" s="744"/>
      <c r="E1541" s="744"/>
      <c r="F1541" s="744"/>
      <c r="G1541" s="744"/>
      <c r="H1541" s="744"/>
      <c r="I1541" s="744"/>
      <c r="J1541" s="754"/>
      <c r="K1541" s="744"/>
      <c r="L1541" s="744"/>
      <c r="M1541" s="631"/>
      <c r="N1541" s="631"/>
      <c r="O1541" s="744"/>
      <c r="P1541" s="744"/>
      <c r="Q1541" s="802"/>
      <c r="R1541" s="25"/>
      <c r="S1541" s="818" t="s">
        <v>2063</v>
      </c>
      <c r="T1541" s="26"/>
      <c r="U1541" s="33"/>
      <c r="V1541" s="33"/>
      <c r="W1541" s="27">
        <v>1</v>
      </c>
      <c r="X1541" s="28" t="s">
        <v>74</v>
      </c>
      <c r="Y1541" s="29">
        <v>2.57</v>
      </c>
      <c r="Z1541" s="29">
        <f t="shared" ref="Z1541:Z1542" si="182">+W1541*Y1541</f>
        <v>2.57</v>
      </c>
      <c r="AA1541" s="29">
        <f t="shared" ref="AA1541:AA1542" si="183">+Z1541*1.12</f>
        <v>2.8784000000000001</v>
      </c>
      <c r="AB1541" s="30"/>
      <c r="AC1541" s="28"/>
      <c r="AD1541" s="28" t="s">
        <v>75</v>
      </c>
      <c r="AE1541" s="31"/>
      <c r="AF1541" s="634"/>
      <c r="AG1541" s="2"/>
    </row>
    <row r="1542" spans="1:33" ht="41.25" customHeight="1">
      <c r="A1542" s="662"/>
      <c r="B1542" s="669"/>
      <c r="C1542" s="745"/>
      <c r="D1542" s="746"/>
      <c r="E1542" s="746"/>
      <c r="F1542" s="746"/>
      <c r="G1542" s="746"/>
      <c r="H1542" s="746"/>
      <c r="I1542" s="746"/>
      <c r="J1542" s="756"/>
      <c r="K1542" s="746"/>
      <c r="L1542" s="746"/>
      <c r="M1542" s="632"/>
      <c r="N1542" s="632"/>
      <c r="O1542" s="746"/>
      <c r="P1542" s="746"/>
      <c r="Q1542" s="803"/>
      <c r="R1542" s="38"/>
      <c r="S1542" s="820" t="s">
        <v>2064</v>
      </c>
      <c r="T1542" s="39"/>
      <c r="U1542" s="39"/>
      <c r="V1542" s="39"/>
      <c r="W1542" s="40">
        <v>12</v>
      </c>
      <c r="X1542" s="41" t="s">
        <v>74</v>
      </c>
      <c r="Y1542" s="42">
        <v>2.2000000000000002</v>
      </c>
      <c r="Z1542" s="42">
        <f t="shared" si="182"/>
        <v>26.400000000000002</v>
      </c>
      <c r="AA1542" s="42">
        <f t="shared" si="183"/>
        <v>29.568000000000005</v>
      </c>
      <c r="AB1542" s="43"/>
      <c r="AC1542" s="41"/>
      <c r="AD1542" s="41" t="s">
        <v>75</v>
      </c>
      <c r="AE1542" s="44"/>
      <c r="AF1542" s="635"/>
      <c r="AG1542" s="2"/>
    </row>
    <row r="1543" spans="1:33" ht="22.5" customHeight="1">
      <c r="A1543" s="662"/>
      <c r="B1543" s="159"/>
      <c r="C1543" s="781"/>
      <c r="D1543" s="781"/>
      <c r="E1543" s="781"/>
      <c r="F1543" s="781"/>
      <c r="G1543" s="781"/>
      <c r="H1543" s="781"/>
      <c r="I1543" s="781"/>
      <c r="J1543" s="781"/>
      <c r="K1543" s="781"/>
      <c r="L1543" s="781"/>
      <c r="M1543" s="160"/>
      <c r="N1543" s="160"/>
      <c r="O1543" s="781"/>
      <c r="P1543" s="781"/>
      <c r="Q1543" s="781"/>
      <c r="R1543" s="667" t="s">
        <v>536</v>
      </c>
      <c r="S1543" s="657"/>
      <c r="T1543" s="657"/>
      <c r="U1543" s="657"/>
      <c r="V1543" s="657"/>
      <c r="W1543" s="657"/>
      <c r="X1543" s="657"/>
      <c r="Y1543" s="657"/>
      <c r="Z1543" s="658"/>
      <c r="AA1543" s="161" t="s">
        <v>201</v>
      </c>
      <c r="AB1543" s="162">
        <f>SUM(AB1472:AB1542)</f>
        <v>1466.3223440000002</v>
      </c>
      <c r="AC1543" s="668"/>
      <c r="AD1543" s="657"/>
      <c r="AE1543" s="657"/>
      <c r="AF1543" s="660"/>
      <c r="AG1543" s="84"/>
    </row>
    <row r="1544" spans="1:33" ht="24.75" customHeight="1">
      <c r="A1544" s="662"/>
      <c r="B1544" s="704" t="s">
        <v>2065</v>
      </c>
      <c r="C1544" s="773" t="s">
        <v>46</v>
      </c>
      <c r="D1544" s="750" t="s">
        <v>47</v>
      </c>
      <c r="E1544" s="750" t="s">
        <v>48</v>
      </c>
      <c r="F1544" s="750" t="s">
        <v>371</v>
      </c>
      <c r="G1544" s="768" t="s">
        <v>50</v>
      </c>
      <c r="H1544" s="750" t="s">
        <v>51</v>
      </c>
      <c r="I1544" s="750" t="s">
        <v>61</v>
      </c>
      <c r="J1544" s="759" t="s">
        <v>2066</v>
      </c>
      <c r="K1544" s="748" t="s">
        <v>2067</v>
      </c>
      <c r="L1544" s="750" t="s">
        <v>2068</v>
      </c>
      <c r="M1544" s="698">
        <v>0</v>
      </c>
      <c r="N1544" s="698">
        <v>0</v>
      </c>
      <c r="O1544" s="750" t="s">
        <v>2069</v>
      </c>
      <c r="P1544" s="750" t="s">
        <v>2070</v>
      </c>
      <c r="Q1544" s="805" t="s">
        <v>2071</v>
      </c>
      <c r="R1544" s="37"/>
      <c r="S1544" s="821"/>
      <c r="T1544" s="46"/>
      <c r="U1544" s="46"/>
      <c r="V1544" s="46"/>
      <c r="W1544" s="34"/>
      <c r="X1544" s="35"/>
      <c r="Y1544" s="36"/>
      <c r="Z1544" s="36"/>
      <c r="AA1544" s="36"/>
      <c r="AB1544" s="50"/>
      <c r="AC1544" s="35"/>
      <c r="AD1544" s="60"/>
      <c r="AE1544" s="60"/>
      <c r="AF1544" s="992" t="s">
        <v>2072</v>
      </c>
      <c r="AG1544" s="2"/>
    </row>
    <row r="1545" spans="1:33" ht="24.75" customHeight="1">
      <c r="A1545" s="662"/>
      <c r="B1545" s="665"/>
      <c r="C1545" s="743"/>
      <c r="D1545" s="744"/>
      <c r="E1545" s="744"/>
      <c r="F1545" s="744"/>
      <c r="G1545" s="744"/>
      <c r="H1545" s="744"/>
      <c r="I1545" s="744"/>
      <c r="J1545" s="762"/>
      <c r="K1545" s="744"/>
      <c r="L1545" s="744"/>
      <c r="M1545" s="631"/>
      <c r="N1545" s="631"/>
      <c r="O1545" s="744"/>
      <c r="P1545" s="744"/>
      <c r="Q1545" s="802"/>
      <c r="R1545" s="25"/>
      <c r="S1545" s="818"/>
      <c r="T1545" s="26"/>
      <c r="U1545" s="26"/>
      <c r="V1545" s="26"/>
      <c r="W1545" s="27"/>
      <c r="X1545" s="28"/>
      <c r="Y1545" s="29"/>
      <c r="Z1545" s="29"/>
      <c r="AA1545" s="29"/>
      <c r="AB1545" s="30"/>
      <c r="AC1545" s="28"/>
      <c r="AD1545" s="31"/>
      <c r="AE1545" s="31"/>
      <c r="AF1545" s="993"/>
      <c r="AG1545" s="2"/>
    </row>
    <row r="1546" spans="1:33" ht="24.75" customHeight="1">
      <c r="A1546" s="662"/>
      <c r="B1546" s="665"/>
      <c r="C1546" s="743"/>
      <c r="D1546" s="744"/>
      <c r="E1546" s="744"/>
      <c r="F1546" s="744"/>
      <c r="G1546" s="744"/>
      <c r="H1546" s="744"/>
      <c r="I1546" s="744"/>
      <c r="J1546" s="762"/>
      <c r="K1546" s="744"/>
      <c r="L1546" s="744"/>
      <c r="M1546" s="631"/>
      <c r="N1546" s="631"/>
      <c r="O1546" s="744"/>
      <c r="P1546" s="744"/>
      <c r="Q1546" s="802"/>
      <c r="R1546" s="32"/>
      <c r="S1546" s="819"/>
      <c r="T1546" s="33"/>
      <c r="U1546" s="33"/>
      <c r="V1546" s="33"/>
      <c r="W1546" s="34"/>
      <c r="X1546" s="35"/>
      <c r="Y1546" s="36"/>
      <c r="Z1546" s="29"/>
      <c r="AA1546" s="29"/>
      <c r="AB1546" s="30"/>
      <c r="AC1546" s="28"/>
      <c r="AD1546" s="31"/>
      <c r="AE1546" s="31"/>
      <c r="AF1546" s="993"/>
      <c r="AG1546" s="2"/>
    </row>
    <row r="1547" spans="1:33" ht="24.75" customHeight="1">
      <c r="A1547" s="662"/>
      <c r="B1547" s="665"/>
      <c r="C1547" s="743"/>
      <c r="D1547" s="744"/>
      <c r="E1547" s="744"/>
      <c r="F1547" s="744"/>
      <c r="G1547" s="744"/>
      <c r="H1547" s="744"/>
      <c r="I1547" s="744"/>
      <c r="J1547" s="762"/>
      <c r="K1547" s="744"/>
      <c r="L1547" s="744"/>
      <c r="M1547" s="631"/>
      <c r="N1547" s="631"/>
      <c r="O1547" s="744"/>
      <c r="P1547" s="744"/>
      <c r="Q1547" s="802"/>
      <c r="R1547" s="37"/>
      <c r="S1547" s="819"/>
      <c r="T1547" s="33"/>
      <c r="U1547" s="33"/>
      <c r="V1547" s="33"/>
      <c r="W1547" s="34"/>
      <c r="X1547" s="35"/>
      <c r="Y1547" s="36"/>
      <c r="Z1547" s="29"/>
      <c r="AA1547" s="29"/>
      <c r="AB1547" s="30"/>
      <c r="AC1547" s="28"/>
      <c r="AD1547" s="31"/>
      <c r="AE1547" s="31"/>
      <c r="AF1547" s="993"/>
      <c r="AG1547" s="2"/>
    </row>
    <row r="1548" spans="1:33" ht="24.75" customHeight="1">
      <c r="A1548" s="662"/>
      <c r="B1548" s="665"/>
      <c r="C1548" s="745"/>
      <c r="D1548" s="746"/>
      <c r="E1548" s="746"/>
      <c r="F1548" s="746"/>
      <c r="G1548" s="746"/>
      <c r="H1548" s="746"/>
      <c r="I1548" s="746"/>
      <c r="J1548" s="764"/>
      <c r="K1548" s="746"/>
      <c r="L1548" s="746"/>
      <c r="M1548" s="632"/>
      <c r="N1548" s="632"/>
      <c r="O1548" s="746"/>
      <c r="P1548" s="746"/>
      <c r="Q1548" s="803"/>
      <c r="R1548" s="38"/>
      <c r="S1548" s="820"/>
      <c r="T1548" s="39"/>
      <c r="U1548" s="39"/>
      <c r="V1548" s="39"/>
      <c r="W1548" s="40"/>
      <c r="X1548" s="41"/>
      <c r="Y1548" s="42"/>
      <c r="Z1548" s="42"/>
      <c r="AA1548" s="42"/>
      <c r="AB1548" s="43"/>
      <c r="AC1548" s="41"/>
      <c r="AD1548" s="44"/>
      <c r="AE1548" s="44"/>
      <c r="AF1548" s="994"/>
      <c r="AG1548" s="2"/>
    </row>
    <row r="1549" spans="1:33" ht="24.75" customHeight="1">
      <c r="A1549" s="662"/>
      <c r="B1549" s="665"/>
      <c r="C1549" s="773" t="s">
        <v>46</v>
      </c>
      <c r="D1549" s="750" t="s">
        <v>47</v>
      </c>
      <c r="E1549" s="750" t="s">
        <v>48</v>
      </c>
      <c r="F1549" s="750" t="s">
        <v>371</v>
      </c>
      <c r="G1549" s="768" t="s">
        <v>50</v>
      </c>
      <c r="H1549" s="750" t="s">
        <v>51</v>
      </c>
      <c r="I1549" s="750" t="s">
        <v>61</v>
      </c>
      <c r="J1549" s="752" t="s">
        <v>2073</v>
      </c>
      <c r="K1549" s="750" t="s">
        <v>2074</v>
      </c>
      <c r="L1549" s="750" t="s">
        <v>2075</v>
      </c>
      <c r="M1549" s="698">
        <v>0</v>
      </c>
      <c r="N1549" s="698">
        <v>2</v>
      </c>
      <c r="O1549" s="750" t="s">
        <v>2076</v>
      </c>
      <c r="P1549" s="750" t="s">
        <v>2077</v>
      </c>
      <c r="Q1549" s="805" t="s">
        <v>2078</v>
      </c>
      <c r="R1549" s="37"/>
      <c r="S1549" s="821"/>
      <c r="T1549" s="46"/>
      <c r="U1549" s="46"/>
      <c r="V1549" s="46"/>
      <c r="W1549" s="34"/>
      <c r="X1549" s="35"/>
      <c r="Y1549" s="36"/>
      <c r="Z1549" s="36"/>
      <c r="AA1549" s="36"/>
      <c r="AB1549" s="50"/>
      <c r="AC1549" s="35"/>
      <c r="AD1549" s="35"/>
      <c r="AE1549" s="35"/>
      <c r="AF1549" s="992"/>
      <c r="AG1549" s="2"/>
    </row>
    <row r="1550" spans="1:33" ht="24.75" customHeight="1">
      <c r="A1550" s="662"/>
      <c r="B1550" s="665"/>
      <c r="C1550" s="743"/>
      <c r="D1550" s="744"/>
      <c r="E1550" s="744"/>
      <c r="F1550" s="744"/>
      <c r="G1550" s="744"/>
      <c r="H1550" s="744"/>
      <c r="I1550" s="744"/>
      <c r="J1550" s="754"/>
      <c r="K1550" s="744"/>
      <c r="L1550" s="744"/>
      <c r="M1550" s="631"/>
      <c r="N1550" s="631"/>
      <c r="O1550" s="744"/>
      <c r="P1550" s="744"/>
      <c r="Q1550" s="802"/>
      <c r="R1550" s="25"/>
      <c r="S1550" s="818"/>
      <c r="T1550" s="26"/>
      <c r="U1550" s="26"/>
      <c r="V1550" s="26"/>
      <c r="W1550" s="27"/>
      <c r="X1550" s="28"/>
      <c r="Y1550" s="29"/>
      <c r="Z1550" s="29"/>
      <c r="AA1550" s="29"/>
      <c r="AB1550" s="30"/>
      <c r="AC1550" s="28"/>
      <c r="AD1550" s="28"/>
      <c r="AE1550" s="28"/>
      <c r="AF1550" s="993"/>
      <c r="AG1550" s="2"/>
    </row>
    <row r="1551" spans="1:33" ht="24.75" customHeight="1">
      <c r="A1551" s="662"/>
      <c r="B1551" s="665"/>
      <c r="C1551" s="743"/>
      <c r="D1551" s="744"/>
      <c r="E1551" s="744"/>
      <c r="F1551" s="744"/>
      <c r="G1551" s="744"/>
      <c r="H1551" s="744"/>
      <c r="I1551" s="744"/>
      <c r="J1551" s="754"/>
      <c r="K1551" s="744"/>
      <c r="L1551" s="744"/>
      <c r="M1551" s="631"/>
      <c r="N1551" s="631"/>
      <c r="O1551" s="744"/>
      <c r="P1551" s="744"/>
      <c r="Q1551" s="802"/>
      <c r="R1551" s="25"/>
      <c r="S1551" s="818"/>
      <c r="T1551" s="26"/>
      <c r="U1551" s="26"/>
      <c r="V1551" s="26"/>
      <c r="W1551" s="27"/>
      <c r="X1551" s="28"/>
      <c r="Y1551" s="29"/>
      <c r="Z1551" s="29"/>
      <c r="AA1551" s="29"/>
      <c r="AB1551" s="30"/>
      <c r="AC1551" s="28"/>
      <c r="AD1551" s="28"/>
      <c r="AE1551" s="31"/>
      <c r="AF1551" s="993"/>
      <c r="AG1551" s="2"/>
    </row>
    <row r="1552" spans="1:33" ht="24.75" customHeight="1">
      <c r="A1552" s="662"/>
      <c r="B1552" s="665"/>
      <c r="C1552" s="743"/>
      <c r="D1552" s="744"/>
      <c r="E1552" s="744"/>
      <c r="F1552" s="744"/>
      <c r="G1552" s="744"/>
      <c r="H1552" s="744"/>
      <c r="I1552" s="744"/>
      <c r="J1552" s="754"/>
      <c r="K1552" s="744"/>
      <c r="L1552" s="744"/>
      <c r="M1552" s="631"/>
      <c r="N1552" s="631"/>
      <c r="O1552" s="744"/>
      <c r="P1552" s="744"/>
      <c r="Q1552" s="802"/>
      <c r="R1552" s="25"/>
      <c r="S1552" s="818"/>
      <c r="T1552" s="26"/>
      <c r="U1552" s="26"/>
      <c r="V1552" s="26"/>
      <c r="W1552" s="27"/>
      <c r="X1552" s="28"/>
      <c r="Y1552" s="29"/>
      <c r="Z1552" s="29"/>
      <c r="AA1552" s="29"/>
      <c r="AB1552" s="30"/>
      <c r="AC1552" s="28"/>
      <c r="AD1552" s="28"/>
      <c r="AE1552" s="31"/>
      <c r="AF1552" s="993"/>
      <c r="AG1552" s="2"/>
    </row>
    <row r="1553" spans="1:33" ht="24.75" customHeight="1">
      <c r="A1553" s="662"/>
      <c r="B1553" s="665"/>
      <c r="C1553" s="745"/>
      <c r="D1553" s="746"/>
      <c r="E1553" s="746"/>
      <c r="F1553" s="746"/>
      <c r="G1553" s="746"/>
      <c r="H1553" s="746"/>
      <c r="I1553" s="746"/>
      <c r="J1553" s="756"/>
      <c r="K1553" s="746"/>
      <c r="L1553" s="746"/>
      <c r="M1553" s="632"/>
      <c r="N1553" s="632"/>
      <c r="O1553" s="746"/>
      <c r="P1553" s="746"/>
      <c r="Q1553" s="803"/>
      <c r="R1553" s="38"/>
      <c r="S1553" s="820"/>
      <c r="T1553" s="39"/>
      <c r="U1553" s="39"/>
      <c r="V1553" s="39"/>
      <c r="W1553" s="40"/>
      <c r="X1553" s="41"/>
      <c r="Y1553" s="42"/>
      <c r="Z1553" s="42"/>
      <c r="AA1553" s="42"/>
      <c r="AB1553" s="43"/>
      <c r="AC1553" s="41"/>
      <c r="AD1553" s="41"/>
      <c r="AE1553" s="44"/>
      <c r="AF1553" s="994"/>
      <c r="AG1553" s="2"/>
    </row>
    <row r="1554" spans="1:33" ht="25.5" customHeight="1">
      <c r="A1554" s="662"/>
      <c r="B1554" s="665"/>
      <c r="C1554" s="747" t="s">
        <v>46</v>
      </c>
      <c r="D1554" s="748" t="s">
        <v>47</v>
      </c>
      <c r="E1554" s="748" t="s">
        <v>48</v>
      </c>
      <c r="F1554" s="748" t="s">
        <v>371</v>
      </c>
      <c r="G1554" s="749" t="s">
        <v>50</v>
      </c>
      <c r="H1554" s="748" t="s">
        <v>51</v>
      </c>
      <c r="I1554" s="748" t="s">
        <v>61</v>
      </c>
      <c r="J1554" s="766" t="s">
        <v>2079</v>
      </c>
      <c r="K1554" s="748" t="s">
        <v>2080</v>
      </c>
      <c r="L1554" s="748" t="s">
        <v>2081</v>
      </c>
      <c r="M1554" s="638">
        <v>0</v>
      </c>
      <c r="N1554" s="638">
        <v>0</v>
      </c>
      <c r="O1554" s="748" t="s">
        <v>2082</v>
      </c>
      <c r="P1554" s="748" t="s">
        <v>2083</v>
      </c>
      <c r="Q1554" s="804" t="s">
        <v>2071</v>
      </c>
      <c r="R1554" s="59"/>
      <c r="S1554" s="823"/>
      <c r="T1554" s="49"/>
      <c r="U1554" s="49"/>
      <c r="V1554" s="49"/>
      <c r="W1554" s="34"/>
      <c r="X1554" s="35"/>
      <c r="Y1554" s="36"/>
      <c r="Z1554" s="36"/>
      <c r="AA1554" s="36"/>
      <c r="AB1554" s="50"/>
      <c r="AC1554" s="35"/>
      <c r="AD1554" s="60"/>
      <c r="AE1554" s="60"/>
      <c r="AF1554" s="995" t="s">
        <v>2084</v>
      </c>
      <c r="AG1554" s="2"/>
    </row>
    <row r="1555" spans="1:33" ht="25.5" customHeight="1">
      <c r="A1555" s="662"/>
      <c r="B1555" s="665"/>
      <c r="C1555" s="743"/>
      <c r="D1555" s="744"/>
      <c r="E1555" s="744"/>
      <c r="F1555" s="744"/>
      <c r="G1555" s="744"/>
      <c r="H1555" s="744"/>
      <c r="I1555" s="744"/>
      <c r="J1555" s="761"/>
      <c r="K1555" s="744"/>
      <c r="L1555" s="744"/>
      <c r="M1555" s="631"/>
      <c r="N1555" s="631"/>
      <c r="O1555" s="744"/>
      <c r="P1555" s="744"/>
      <c r="Q1555" s="802"/>
      <c r="R1555" s="32"/>
      <c r="S1555" s="818"/>
      <c r="T1555" s="26"/>
      <c r="U1555" s="26"/>
      <c r="V1555" s="26"/>
      <c r="W1555" s="27"/>
      <c r="X1555" s="28"/>
      <c r="Y1555" s="29"/>
      <c r="Z1555" s="29"/>
      <c r="AA1555" s="29"/>
      <c r="AB1555" s="30"/>
      <c r="AC1555" s="28"/>
      <c r="AD1555" s="31"/>
      <c r="AE1555" s="31"/>
      <c r="AF1555" s="993"/>
      <c r="AG1555" s="2"/>
    </row>
    <row r="1556" spans="1:33" ht="25.5" customHeight="1">
      <c r="A1556" s="662"/>
      <c r="B1556" s="665"/>
      <c r="C1556" s="743"/>
      <c r="D1556" s="744"/>
      <c r="E1556" s="744"/>
      <c r="F1556" s="744"/>
      <c r="G1556" s="744"/>
      <c r="H1556" s="744"/>
      <c r="I1556" s="744"/>
      <c r="J1556" s="761"/>
      <c r="K1556" s="744"/>
      <c r="L1556" s="744"/>
      <c r="M1556" s="631"/>
      <c r="N1556" s="631"/>
      <c r="O1556" s="744"/>
      <c r="P1556" s="744"/>
      <c r="Q1556" s="802"/>
      <c r="R1556" s="25"/>
      <c r="S1556" s="818"/>
      <c r="T1556" s="26"/>
      <c r="U1556" s="26"/>
      <c r="V1556" s="26"/>
      <c r="W1556" s="27"/>
      <c r="X1556" s="28"/>
      <c r="Y1556" s="29"/>
      <c r="Z1556" s="29"/>
      <c r="AA1556" s="29"/>
      <c r="AB1556" s="30"/>
      <c r="AC1556" s="28"/>
      <c r="AD1556" s="31"/>
      <c r="AE1556" s="31"/>
      <c r="AF1556" s="993"/>
      <c r="AG1556" s="2"/>
    </row>
    <row r="1557" spans="1:33" ht="25.5" customHeight="1">
      <c r="A1557" s="662"/>
      <c r="B1557" s="665"/>
      <c r="C1557" s="743"/>
      <c r="D1557" s="744"/>
      <c r="E1557" s="744"/>
      <c r="F1557" s="744"/>
      <c r="G1557" s="744"/>
      <c r="H1557" s="744"/>
      <c r="I1557" s="744"/>
      <c r="J1557" s="761"/>
      <c r="K1557" s="744"/>
      <c r="L1557" s="744"/>
      <c r="M1557" s="631"/>
      <c r="N1557" s="631"/>
      <c r="O1557" s="744"/>
      <c r="P1557" s="744"/>
      <c r="Q1557" s="802"/>
      <c r="R1557" s="25"/>
      <c r="S1557" s="818"/>
      <c r="T1557" s="26"/>
      <c r="U1557" s="26"/>
      <c r="V1557" s="26"/>
      <c r="W1557" s="27"/>
      <c r="X1557" s="28"/>
      <c r="Y1557" s="29"/>
      <c r="Z1557" s="29"/>
      <c r="AA1557" s="29"/>
      <c r="AB1557" s="30"/>
      <c r="AC1557" s="28"/>
      <c r="AD1557" s="31"/>
      <c r="AE1557" s="31"/>
      <c r="AF1557" s="993"/>
      <c r="AG1557" s="2"/>
    </row>
    <row r="1558" spans="1:33" ht="25.5" customHeight="1">
      <c r="A1558" s="662"/>
      <c r="B1558" s="665"/>
      <c r="C1558" s="745"/>
      <c r="D1558" s="746"/>
      <c r="E1558" s="746"/>
      <c r="F1558" s="746"/>
      <c r="G1558" s="746"/>
      <c r="H1558" s="746"/>
      <c r="I1558" s="746"/>
      <c r="J1558" s="763"/>
      <c r="K1558" s="746"/>
      <c r="L1558" s="746"/>
      <c r="M1558" s="632"/>
      <c r="N1558" s="632"/>
      <c r="O1558" s="746"/>
      <c r="P1558" s="746"/>
      <c r="Q1558" s="803"/>
      <c r="R1558" s="38"/>
      <c r="S1558" s="824"/>
      <c r="T1558" s="61"/>
      <c r="U1558" s="61"/>
      <c r="V1558" s="61"/>
      <c r="W1558" s="62"/>
      <c r="X1558" s="63"/>
      <c r="Y1558" s="64"/>
      <c r="Z1558" s="42"/>
      <c r="AA1558" s="42"/>
      <c r="AB1558" s="65"/>
      <c r="AC1558" s="63"/>
      <c r="AD1558" s="66"/>
      <c r="AE1558" s="66"/>
      <c r="AF1558" s="994"/>
      <c r="AG1558" s="2"/>
    </row>
    <row r="1559" spans="1:33" ht="25.5" customHeight="1">
      <c r="A1559" s="662"/>
      <c r="B1559" s="665"/>
      <c r="C1559" s="747" t="s">
        <v>46</v>
      </c>
      <c r="D1559" s="748" t="s">
        <v>47</v>
      </c>
      <c r="E1559" s="748" t="s">
        <v>48</v>
      </c>
      <c r="F1559" s="748" t="s">
        <v>371</v>
      </c>
      <c r="G1559" s="749" t="s">
        <v>50</v>
      </c>
      <c r="H1559" s="748" t="s">
        <v>51</v>
      </c>
      <c r="I1559" s="748" t="s">
        <v>61</v>
      </c>
      <c r="J1559" s="766" t="s">
        <v>2085</v>
      </c>
      <c r="K1559" s="748" t="s">
        <v>2086</v>
      </c>
      <c r="L1559" s="748" t="s">
        <v>2087</v>
      </c>
      <c r="M1559" s="638">
        <v>0</v>
      </c>
      <c r="N1559" s="638">
        <v>0</v>
      </c>
      <c r="O1559" s="748" t="s">
        <v>2088</v>
      </c>
      <c r="P1559" s="748" t="s">
        <v>2089</v>
      </c>
      <c r="Q1559" s="804" t="s">
        <v>2071</v>
      </c>
      <c r="R1559" s="37"/>
      <c r="S1559" s="822"/>
      <c r="T1559" s="53"/>
      <c r="U1559" s="53"/>
      <c r="V1559" s="53"/>
      <c r="W1559" s="54"/>
      <c r="X1559" s="55"/>
      <c r="Y1559" s="56"/>
      <c r="Z1559" s="36"/>
      <c r="AA1559" s="36"/>
      <c r="AB1559" s="57"/>
      <c r="AC1559" s="55"/>
      <c r="AD1559" s="58"/>
      <c r="AE1559" s="58"/>
      <c r="AF1559" s="995" t="s">
        <v>2090</v>
      </c>
      <c r="AG1559" s="2"/>
    </row>
    <row r="1560" spans="1:33" ht="25.5" customHeight="1">
      <c r="A1560" s="662"/>
      <c r="B1560" s="665"/>
      <c r="C1560" s="743"/>
      <c r="D1560" s="744"/>
      <c r="E1560" s="744"/>
      <c r="F1560" s="744"/>
      <c r="G1560" s="744"/>
      <c r="H1560" s="744"/>
      <c r="I1560" s="744"/>
      <c r="J1560" s="761"/>
      <c r="K1560" s="744"/>
      <c r="L1560" s="744"/>
      <c r="M1560" s="631"/>
      <c r="N1560" s="631"/>
      <c r="O1560" s="744"/>
      <c r="P1560" s="744"/>
      <c r="Q1560" s="802"/>
      <c r="R1560" s="25"/>
      <c r="S1560" s="818"/>
      <c r="T1560" s="26"/>
      <c r="U1560" s="26"/>
      <c r="V1560" s="26"/>
      <c r="W1560" s="27"/>
      <c r="X1560" s="28"/>
      <c r="Y1560" s="29"/>
      <c r="Z1560" s="29"/>
      <c r="AA1560" s="29"/>
      <c r="AB1560" s="30"/>
      <c r="AC1560" s="28"/>
      <c r="AD1560" s="31"/>
      <c r="AE1560" s="31"/>
      <c r="AF1560" s="993"/>
      <c r="AG1560" s="2"/>
    </row>
    <row r="1561" spans="1:33" ht="25.5" customHeight="1">
      <c r="A1561" s="663"/>
      <c r="B1561" s="666"/>
      <c r="C1561" s="743"/>
      <c r="D1561" s="744"/>
      <c r="E1561" s="744"/>
      <c r="F1561" s="744"/>
      <c r="G1561" s="744"/>
      <c r="H1561" s="744"/>
      <c r="I1561" s="744"/>
      <c r="J1561" s="761"/>
      <c r="K1561" s="744"/>
      <c r="L1561" s="744"/>
      <c r="M1561" s="631"/>
      <c r="N1561" s="631"/>
      <c r="O1561" s="744"/>
      <c r="P1561" s="744"/>
      <c r="Q1561" s="802"/>
      <c r="R1561" s="25"/>
      <c r="S1561" s="818"/>
      <c r="T1561" s="26"/>
      <c r="U1561" s="26"/>
      <c r="V1561" s="26"/>
      <c r="W1561" s="27"/>
      <c r="X1561" s="28"/>
      <c r="Y1561" s="29"/>
      <c r="Z1561" s="29"/>
      <c r="AA1561" s="29"/>
      <c r="AB1561" s="30"/>
      <c r="AC1561" s="28"/>
      <c r="AD1561" s="31"/>
      <c r="AE1561" s="31"/>
      <c r="AF1561" s="993"/>
      <c r="AG1561" s="2"/>
    </row>
    <row r="1562" spans="1:33" ht="25.5" customHeight="1">
      <c r="A1562" s="661" t="s">
        <v>1617</v>
      </c>
      <c r="B1562" s="664" t="s">
        <v>2065</v>
      </c>
      <c r="C1562" s="743"/>
      <c r="D1562" s="744"/>
      <c r="E1562" s="744"/>
      <c r="F1562" s="744"/>
      <c r="G1562" s="744"/>
      <c r="H1562" s="744"/>
      <c r="I1562" s="744"/>
      <c r="J1562" s="761"/>
      <c r="K1562" s="744"/>
      <c r="L1562" s="744"/>
      <c r="M1562" s="631"/>
      <c r="N1562" s="631"/>
      <c r="O1562" s="744"/>
      <c r="P1562" s="744"/>
      <c r="Q1562" s="802"/>
      <c r="R1562" s="25"/>
      <c r="S1562" s="818"/>
      <c r="T1562" s="26"/>
      <c r="U1562" s="26"/>
      <c r="V1562" s="26"/>
      <c r="W1562" s="27"/>
      <c r="X1562" s="28"/>
      <c r="Y1562" s="29"/>
      <c r="Z1562" s="29"/>
      <c r="AA1562" s="29"/>
      <c r="AB1562" s="30"/>
      <c r="AC1562" s="28"/>
      <c r="AD1562" s="31"/>
      <c r="AE1562" s="31"/>
      <c r="AF1562" s="993"/>
      <c r="AG1562" s="2"/>
    </row>
    <row r="1563" spans="1:33" ht="25.5" customHeight="1">
      <c r="A1563" s="662"/>
      <c r="B1563" s="665"/>
      <c r="C1563" s="745"/>
      <c r="D1563" s="746"/>
      <c r="E1563" s="746"/>
      <c r="F1563" s="746"/>
      <c r="G1563" s="746"/>
      <c r="H1563" s="746"/>
      <c r="I1563" s="746"/>
      <c r="J1563" s="763"/>
      <c r="K1563" s="746"/>
      <c r="L1563" s="746"/>
      <c r="M1563" s="632"/>
      <c r="N1563" s="632"/>
      <c r="O1563" s="746"/>
      <c r="P1563" s="746"/>
      <c r="Q1563" s="803"/>
      <c r="R1563" s="38"/>
      <c r="S1563" s="820"/>
      <c r="T1563" s="39"/>
      <c r="U1563" s="39"/>
      <c r="V1563" s="39"/>
      <c r="W1563" s="40"/>
      <c r="X1563" s="41"/>
      <c r="Y1563" s="42"/>
      <c r="Z1563" s="42"/>
      <c r="AA1563" s="42"/>
      <c r="AB1563" s="43"/>
      <c r="AC1563" s="41"/>
      <c r="AD1563" s="44"/>
      <c r="AE1563" s="44"/>
      <c r="AF1563" s="994"/>
      <c r="AG1563" s="2"/>
    </row>
    <row r="1564" spans="1:33" ht="24.75" customHeight="1">
      <c r="A1564" s="662"/>
      <c r="B1564" s="665"/>
      <c r="C1564" s="747" t="s">
        <v>46</v>
      </c>
      <c r="D1564" s="748" t="s">
        <v>47</v>
      </c>
      <c r="E1564" s="748" t="s">
        <v>48</v>
      </c>
      <c r="F1564" s="748" t="s">
        <v>371</v>
      </c>
      <c r="G1564" s="749" t="s">
        <v>50</v>
      </c>
      <c r="H1564" s="748" t="s">
        <v>51</v>
      </c>
      <c r="I1564" s="748" t="s">
        <v>61</v>
      </c>
      <c r="J1564" s="766" t="s">
        <v>2091</v>
      </c>
      <c r="K1564" s="748" t="s">
        <v>2092</v>
      </c>
      <c r="L1564" s="748" t="s">
        <v>2093</v>
      </c>
      <c r="M1564" s="638">
        <v>0</v>
      </c>
      <c r="N1564" s="638">
        <v>0</v>
      </c>
      <c r="O1564" s="748" t="s">
        <v>2094</v>
      </c>
      <c r="P1564" s="748" t="s">
        <v>2095</v>
      </c>
      <c r="Q1564" s="804" t="s">
        <v>2071</v>
      </c>
      <c r="R1564" s="37"/>
      <c r="S1564" s="822"/>
      <c r="T1564" s="53"/>
      <c r="U1564" s="53"/>
      <c r="V1564" s="53"/>
      <c r="W1564" s="54"/>
      <c r="X1564" s="55"/>
      <c r="Y1564" s="56"/>
      <c r="Z1564" s="36"/>
      <c r="AA1564" s="36"/>
      <c r="AB1564" s="57"/>
      <c r="AC1564" s="55"/>
      <c r="AD1564" s="58"/>
      <c r="AE1564" s="58"/>
      <c r="AF1564" s="995" t="s">
        <v>2096</v>
      </c>
      <c r="AG1564" s="2"/>
    </row>
    <row r="1565" spans="1:33" ht="24.75" customHeight="1">
      <c r="A1565" s="662"/>
      <c r="B1565" s="665"/>
      <c r="C1565" s="743"/>
      <c r="D1565" s="744"/>
      <c r="E1565" s="744"/>
      <c r="F1565" s="744"/>
      <c r="G1565" s="744"/>
      <c r="H1565" s="744"/>
      <c r="I1565" s="744"/>
      <c r="J1565" s="761"/>
      <c r="K1565" s="744"/>
      <c r="L1565" s="744"/>
      <c r="M1565" s="631"/>
      <c r="N1565" s="631"/>
      <c r="O1565" s="744"/>
      <c r="P1565" s="744"/>
      <c r="Q1565" s="802"/>
      <c r="R1565" s="25"/>
      <c r="S1565" s="818"/>
      <c r="T1565" s="26"/>
      <c r="U1565" s="26"/>
      <c r="V1565" s="26"/>
      <c r="W1565" s="27"/>
      <c r="X1565" s="28"/>
      <c r="Y1565" s="29"/>
      <c r="Z1565" s="29"/>
      <c r="AA1565" s="29"/>
      <c r="AB1565" s="30"/>
      <c r="AC1565" s="28"/>
      <c r="AD1565" s="31"/>
      <c r="AE1565" s="31"/>
      <c r="AF1565" s="993"/>
      <c r="AG1565" s="2"/>
    </row>
    <row r="1566" spans="1:33" ht="24.75" customHeight="1">
      <c r="A1566" s="662"/>
      <c r="B1566" s="665"/>
      <c r="C1566" s="743"/>
      <c r="D1566" s="744"/>
      <c r="E1566" s="744"/>
      <c r="F1566" s="744"/>
      <c r="G1566" s="744"/>
      <c r="H1566" s="744"/>
      <c r="I1566" s="744"/>
      <c r="J1566" s="761"/>
      <c r="K1566" s="744"/>
      <c r="L1566" s="744"/>
      <c r="M1566" s="631"/>
      <c r="N1566" s="631"/>
      <c r="O1566" s="744"/>
      <c r="P1566" s="744"/>
      <c r="Q1566" s="802"/>
      <c r="R1566" s="25"/>
      <c r="S1566" s="818"/>
      <c r="T1566" s="26"/>
      <c r="U1566" s="26"/>
      <c r="V1566" s="26"/>
      <c r="W1566" s="27"/>
      <c r="X1566" s="28"/>
      <c r="Y1566" s="29"/>
      <c r="Z1566" s="29"/>
      <c r="AA1566" s="29"/>
      <c r="AB1566" s="30"/>
      <c r="AC1566" s="28"/>
      <c r="AD1566" s="31"/>
      <c r="AE1566" s="31"/>
      <c r="AF1566" s="993"/>
      <c r="AG1566" s="2"/>
    </row>
    <row r="1567" spans="1:33" ht="24.75" customHeight="1">
      <c r="A1567" s="662"/>
      <c r="B1567" s="665"/>
      <c r="C1567" s="743"/>
      <c r="D1567" s="744"/>
      <c r="E1567" s="744"/>
      <c r="F1567" s="744"/>
      <c r="G1567" s="744"/>
      <c r="H1567" s="744"/>
      <c r="I1567" s="744"/>
      <c r="J1567" s="761"/>
      <c r="K1567" s="744"/>
      <c r="L1567" s="744"/>
      <c r="M1567" s="631"/>
      <c r="N1567" s="631"/>
      <c r="O1567" s="744"/>
      <c r="P1567" s="744"/>
      <c r="Q1567" s="802"/>
      <c r="R1567" s="25"/>
      <c r="S1567" s="818"/>
      <c r="T1567" s="26"/>
      <c r="U1567" s="26"/>
      <c r="V1567" s="26"/>
      <c r="W1567" s="27"/>
      <c r="X1567" s="28"/>
      <c r="Y1567" s="29"/>
      <c r="Z1567" s="29"/>
      <c r="AA1567" s="29"/>
      <c r="AB1567" s="30"/>
      <c r="AC1567" s="28"/>
      <c r="AD1567" s="31"/>
      <c r="AE1567" s="31"/>
      <c r="AF1567" s="993"/>
      <c r="AG1567" s="2"/>
    </row>
    <row r="1568" spans="1:33" ht="24.75" customHeight="1">
      <c r="A1568" s="662"/>
      <c r="B1568" s="665"/>
      <c r="C1568" s="745"/>
      <c r="D1568" s="746"/>
      <c r="E1568" s="746"/>
      <c r="F1568" s="746"/>
      <c r="G1568" s="746"/>
      <c r="H1568" s="746"/>
      <c r="I1568" s="746"/>
      <c r="J1568" s="763"/>
      <c r="K1568" s="746"/>
      <c r="L1568" s="746"/>
      <c r="M1568" s="632"/>
      <c r="N1568" s="632"/>
      <c r="O1568" s="746"/>
      <c r="P1568" s="746"/>
      <c r="Q1568" s="803"/>
      <c r="R1568" s="38"/>
      <c r="S1568" s="820"/>
      <c r="T1568" s="39"/>
      <c r="U1568" s="39"/>
      <c r="V1568" s="39"/>
      <c r="W1568" s="40"/>
      <c r="X1568" s="41"/>
      <c r="Y1568" s="42"/>
      <c r="Z1568" s="42"/>
      <c r="AA1568" s="42"/>
      <c r="AB1568" s="43"/>
      <c r="AC1568" s="41"/>
      <c r="AD1568" s="44"/>
      <c r="AE1568" s="44"/>
      <c r="AF1568" s="994"/>
      <c r="AG1568" s="2"/>
    </row>
    <row r="1569" spans="1:33" ht="25.5" customHeight="1">
      <c r="A1569" s="662"/>
      <c r="B1569" s="665"/>
      <c r="C1569" s="773" t="s">
        <v>46</v>
      </c>
      <c r="D1569" s="750" t="s">
        <v>47</v>
      </c>
      <c r="E1569" s="750" t="s">
        <v>48</v>
      </c>
      <c r="F1569" s="750" t="s">
        <v>371</v>
      </c>
      <c r="G1569" s="768" t="s">
        <v>50</v>
      </c>
      <c r="H1569" s="750" t="s">
        <v>51</v>
      </c>
      <c r="I1569" s="750" t="s">
        <v>61</v>
      </c>
      <c r="J1569" s="766" t="s">
        <v>2097</v>
      </c>
      <c r="K1569" s="748" t="s">
        <v>2098</v>
      </c>
      <c r="L1569" s="750" t="s">
        <v>2099</v>
      </c>
      <c r="M1569" s="698">
        <v>0</v>
      </c>
      <c r="N1569" s="698">
        <v>0</v>
      </c>
      <c r="O1569" s="750" t="s">
        <v>2100</v>
      </c>
      <c r="P1569" s="750" t="s">
        <v>2101</v>
      </c>
      <c r="Q1569" s="805" t="s">
        <v>2071</v>
      </c>
      <c r="R1569" s="37"/>
      <c r="S1569" s="821"/>
      <c r="T1569" s="46"/>
      <c r="U1569" s="46"/>
      <c r="V1569" s="46"/>
      <c r="W1569" s="34"/>
      <c r="X1569" s="35"/>
      <c r="Y1569" s="36"/>
      <c r="Z1569" s="36"/>
      <c r="AA1569" s="36"/>
      <c r="AB1569" s="50"/>
      <c r="AC1569" s="35"/>
      <c r="AD1569" s="60"/>
      <c r="AE1569" s="60"/>
      <c r="AF1569" s="992" t="s">
        <v>2102</v>
      </c>
      <c r="AG1569" s="2"/>
    </row>
    <row r="1570" spans="1:33" ht="25.5" customHeight="1">
      <c r="A1570" s="662"/>
      <c r="B1570" s="665"/>
      <c r="C1570" s="743"/>
      <c r="D1570" s="744"/>
      <c r="E1570" s="744"/>
      <c r="F1570" s="744"/>
      <c r="G1570" s="744"/>
      <c r="H1570" s="744"/>
      <c r="I1570" s="744"/>
      <c r="J1570" s="761"/>
      <c r="K1570" s="744"/>
      <c r="L1570" s="744"/>
      <c r="M1570" s="631"/>
      <c r="N1570" s="631"/>
      <c r="O1570" s="744"/>
      <c r="P1570" s="744"/>
      <c r="Q1570" s="802"/>
      <c r="R1570" s="25"/>
      <c r="S1570" s="818"/>
      <c r="T1570" s="26"/>
      <c r="U1570" s="26"/>
      <c r="V1570" s="26"/>
      <c r="W1570" s="27"/>
      <c r="X1570" s="28"/>
      <c r="Y1570" s="29"/>
      <c r="Z1570" s="29"/>
      <c r="AA1570" s="29"/>
      <c r="AB1570" s="30"/>
      <c r="AC1570" s="28"/>
      <c r="AD1570" s="31"/>
      <c r="AE1570" s="31"/>
      <c r="AF1570" s="993"/>
      <c r="AG1570" s="2"/>
    </row>
    <row r="1571" spans="1:33" ht="25.5" customHeight="1">
      <c r="A1571" s="662"/>
      <c r="B1571" s="665"/>
      <c r="C1571" s="743"/>
      <c r="D1571" s="744"/>
      <c r="E1571" s="744"/>
      <c r="F1571" s="744"/>
      <c r="G1571" s="744"/>
      <c r="H1571" s="744"/>
      <c r="I1571" s="744"/>
      <c r="J1571" s="761"/>
      <c r="K1571" s="744"/>
      <c r="L1571" s="744"/>
      <c r="M1571" s="631"/>
      <c r="N1571" s="631"/>
      <c r="O1571" s="744"/>
      <c r="P1571" s="744"/>
      <c r="Q1571" s="802"/>
      <c r="R1571" s="32"/>
      <c r="S1571" s="819"/>
      <c r="T1571" s="33"/>
      <c r="U1571" s="33"/>
      <c r="V1571" s="33"/>
      <c r="W1571" s="34"/>
      <c r="X1571" s="35"/>
      <c r="Y1571" s="36"/>
      <c r="Z1571" s="29"/>
      <c r="AA1571" s="29"/>
      <c r="AB1571" s="30"/>
      <c r="AC1571" s="28"/>
      <c r="AD1571" s="31"/>
      <c r="AE1571" s="31"/>
      <c r="AF1571" s="993"/>
      <c r="AG1571" s="2"/>
    </row>
    <row r="1572" spans="1:33" ht="25.5" customHeight="1">
      <c r="A1572" s="662"/>
      <c r="B1572" s="665"/>
      <c r="C1572" s="743"/>
      <c r="D1572" s="744"/>
      <c r="E1572" s="744"/>
      <c r="F1572" s="744"/>
      <c r="G1572" s="744"/>
      <c r="H1572" s="744"/>
      <c r="I1572" s="744"/>
      <c r="J1572" s="761"/>
      <c r="K1572" s="744"/>
      <c r="L1572" s="744"/>
      <c r="M1572" s="631"/>
      <c r="N1572" s="631"/>
      <c r="O1572" s="744"/>
      <c r="P1572" s="744"/>
      <c r="Q1572" s="802"/>
      <c r="R1572" s="37"/>
      <c r="S1572" s="819"/>
      <c r="T1572" s="33"/>
      <c r="U1572" s="33"/>
      <c r="V1572" s="33"/>
      <c r="W1572" s="34"/>
      <c r="X1572" s="35"/>
      <c r="Y1572" s="36"/>
      <c r="Z1572" s="29"/>
      <c r="AA1572" s="29"/>
      <c r="AB1572" s="30"/>
      <c r="AC1572" s="28"/>
      <c r="AD1572" s="31"/>
      <c r="AE1572" s="31"/>
      <c r="AF1572" s="993"/>
      <c r="AG1572" s="2"/>
    </row>
    <row r="1573" spans="1:33" ht="25.5" customHeight="1">
      <c r="A1573" s="662"/>
      <c r="B1573" s="665"/>
      <c r="C1573" s="745"/>
      <c r="D1573" s="746"/>
      <c r="E1573" s="746"/>
      <c r="F1573" s="746"/>
      <c r="G1573" s="746"/>
      <c r="H1573" s="746"/>
      <c r="I1573" s="746"/>
      <c r="J1573" s="763"/>
      <c r="K1573" s="746"/>
      <c r="L1573" s="746"/>
      <c r="M1573" s="632"/>
      <c r="N1573" s="632"/>
      <c r="O1573" s="746"/>
      <c r="P1573" s="746"/>
      <c r="Q1573" s="803"/>
      <c r="R1573" s="38"/>
      <c r="S1573" s="820"/>
      <c r="T1573" s="39"/>
      <c r="U1573" s="39"/>
      <c r="V1573" s="39"/>
      <c r="W1573" s="40"/>
      <c r="X1573" s="41"/>
      <c r="Y1573" s="42"/>
      <c r="Z1573" s="42"/>
      <c r="AA1573" s="42"/>
      <c r="AB1573" s="43"/>
      <c r="AC1573" s="41"/>
      <c r="AD1573" s="44"/>
      <c r="AE1573" s="44"/>
      <c r="AF1573" s="994"/>
      <c r="AG1573" s="2"/>
    </row>
    <row r="1574" spans="1:33" ht="29.25" customHeight="1">
      <c r="A1574" s="662"/>
      <c r="B1574" s="665"/>
      <c r="C1574" s="773" t="s">
        <v>46</v>
      </c>
      <c r="D1574" s="750" t="s">
        <v>47</v>
      </c>
      <c r="E1574" s="750" t="s">
        <v>48</v>
      </c>
      <c r="F1574" s="750" t="s">
        <v>1140</v>
      </c>
      <c r="G1574" s="768" t="s">
        <v>50</v>
      </c>
      <c r="H1574" s="750" t="s">
        <v>51</v>
      </c>
      <c r="I1574" s="750" t="s">
        <v>61</v>
      </c>
      <c r="J1574" s="766" t="s">
        <v>2103</v>
      </c>
      <c r="K1574" s="748" t="s">
        <v>1644</v>
      </c>
      <c r="L1574" s="750" t="s">
        <v>1266</v>
      </c>
      <c r="M1574" s="698">
        <v>1</v>
      </c>
      <c r="N1574" s="698">
        <v>3</v>
      </c>
      <c r="O1574" s="750" t="s">
        <v>2104</v>
      </c>
      <c r="P1574" s="750" t="s">
        <v>2105</v>
      </c>
      <c r="Q1574" s="805" t="s">
        <v>2106</v>
      </c>
      <c r="R1574" s="37"/>
      <c r="S1574" s="821"/>
      <c r="T1574" s="46"/>
      <c r="U1574" s="46"/>
      <c r="V1574" s="46"/>
      <c r="W1574" s="34"/>
      <c r="X1574" s="35"/>
      <c r="Y1574" s="36"/>
      <c r="Z1574" s="36"/>
      <c r="AA1574" s="36"/>
      <c r="AB1574" s="50"/>
      <c r="AC1574" s="35"/>
      <c r="AD1574" s="60"/>
      <c r="AE1574" s="60"/>
      <c r="AF1574" s="992"/>
      <c r="AG1574" s="2"/>
    </row>
    <row r="1575" spans="1:33" ht="29.25" customHeight="1">
      <c r="A1575" s="662"/>
      <c r="B1575" s="665"/>
      <c r="C1575" s="743"/>
      <c r="D1575" s="744"/>
      <c r="E1575" s="744"/>
      <c r="F1575" s="744"/>
      <c r="G1575" s="744"/>
      <c r="H1575" s="744"/>
      <c r="I1575" s="744"/>
      <c r="J1575" s="761"/>
      <c r="K1575" s="744"/>
      <c r="L1575" s="744"/>
      <c r="M1575" s="631"/>
      <c r="N1575" s="631"/>
      <c r="O1575" s="744"/>
      <c r="P1575" s="744"/>
      <c r="Q1575" s="802"/>
      <c r="R1575" s="25"/>
      <c r="S1575" s="818"/>
      <c r="T1575" s="26"/>
      <c r="U1575" s="26"/>
      <c r="V1575" s="26"/>
      <c r="W1575" s="27"/>
      <c r="X1575" s="28"/>
      <c r="Y1575" s="29"/>
      <c r="Z1575" s="29"/>
      <c r="AA1575" s="29"/>
      <c r="AB1575" s="30"/>
      <c r="AC1575" s="28"/>
      <c r="AD1575" s="31"/>
      <c r="AE1575" s="31"/>
      <c r="AF1575" s="993"/>
      <c r="AG1575" s="2"/>
    </row>
    <row r="1576" spans="1:33" ht="29.25" customHeight="1">
      <c r="A1576" s="662"/>
      <c r="B1576" s="665"/>
      <c r="C1576" s="743"/>
      <c r="D1576" s="744"/>
      <c r="E1576" s="744"/>
      <c r="F1576" s="744"/>
      <c r="G1576" s="744"/>
      <c r="H1576" s="744"/>
      <c r="I1576" s="744"/>
      <c r="J1576" s="761"/>
      <c r="K1576" s="744"/>
      <c r="L1576" s="744"/>
      <c r="M1576" s="631"/>
      <c r="N1576" s="631"/>
      <c r="O1576" s="744"/>
      <c r="P1576" s="744"/>
      <c r="Q1576" s="802"/>
      <c r="R1576" s="32"/>
      <c r="S1576" s="819"/>
      <c r="T1576" s="33"/>
      <c r="U1576" s="33"/>
      <c r="V1576" s="33"/>
      <c r="W1576" s="34"/>
      <c r="X1576" s="35"/>
      <c r="Y1576" s="36"/>
      <c r="Z1576" s="29"/>
      <c r="AA1576" s="29"/>
      <c r="AB1576" s="30"/>
      <c r="AC1576" s="28"/>
      <c r="AD1576" s="31"/>
      <c r="AE1576" s="31"/>
      <c r="AF1576" s="993"/>
      <c r="AG1576" s="2"/>
    </row>
    <row r="1577" spans="1:33" ht="29.25" customHeight="1">
      <c r="A1577" s="662"/>
      <c r="B1577" s="665"/>
      <c r="C1577" s="743"/>
      <c r="D1577" s="744"/>
      <c r="E1577" s="744"/>
      <c r="F1577" s="744"/>
      <c r="G1577" s="744"/>
      <c r="H1577" s="744"/>
      <c r="I1577" s="744"/>
      <c r="J1577" s="761"/>
      <c r="K1577" s="744"/>
      <c r="L1577" s="744"/>
      <c r="M1577" s="631"/>
      <c r="N1577" s="631"/>
      <c r="O1577" s="744"/>
      <c r="P1577" s="744"/>
      <c r="Q1577" s="802"/>
      <c r="R1577" s="37"/>
      <c r="S1577" s="819"/>
      <c r="T1577" s="33"/>
      <c r="U1577" s="33"/>
      <c r="V1577" s="33"/>
      <c r="W1577" s="34"/>
      <c r="X1577" s="35"/>
      <c r="Y1577" s="36"/>
      <c r="Z1577" s="29"/>
      <c r="AA1577" s="29"/>
      <c r="AB1577" s="30"/>
      <c r="AC1577" s="28"/>
      <c r="AD1577" s="31"/>
      <c r="AE1577" s="31"/>
      <c r="AF1577" s="993"/>
      <c r="AG1577" s="2"/>
    </row>
    <row r="1578" spans="1:33" ht="29.25" customHeight="1">
      <c r="A1578" s="662"/>
      <c r="B1578" s="665"/>
      <c r="C1578" s="745"/>
      <c r="D1578" s="746"/>
      <c r="E1578" s="746"/>
      <c r="F1578" s="746"/>
      <c r="G1578" s="746"/>
      <c r="H1578" s="746"/>
      <c r="I1578" s="746"/>
      <c r="J1578" s="763"/>
      <c r="K1578" s="746"/>
      <c r="L1578" s="746"/>
      <c r="M1578" s="632"/>
      <c r="N1578" s="632"/>
      <c r="O1578" s="746"/>
      <c r="P1578" s="746"/>
      <c r="Q1578" s="803"/>
      <c r="R1578" s="38"/>
      <c r="S1578" s="820"/>
      <c r="T1578" s="39"/>
      <c r="U1578" s="39"/>
      <c r="V1578" s="39"/>
      <c r="W1578" s="40"/>
      <c r="X1578" s="41"/>
      <c r="Y1578" s="42"/>
      <c r="Z1578" s="42"/>
      <c r="AA1578" s="42"/>
      <c r="AB1578" s="43"/>
      <c r="AC1578" s="41"/>
      <c r="AD1578" s="44"/>
      <c r="AE1578" s="44"/>
      <c r="AF1578" s="994"/>
      <c r="AG1578" s="2"/>
    </row>
    <row r="1579" spans="1:33" ht="26.25" customHeight="1">
      <c r="A1579" s="662"/>
      <c r="B1579" s="665"/>
      <c r="C1579" s="773" t="s">
        <v>46</v>
      </c>
      <c r="D1579" s="750" t="s">
        <v>47</v>
      </c>
      <c r="E1579" s="750" t="s">
        <v>48</v>
      </c>
      <c r="F1579" s="750" t="s">
        <v>1140</v>
      </c>
      <c r="G1579" s="768" t="s">
        <v>50</v>
      </c>
      <c r="H1579" s="750" t="s">
        <v>51</v>
      </c>
      <c r="I1579" s="748" t="s">
        <v>61</v>
      </c>
      <c r="J1579" s="774" t="s">
        <v>2107</v>
      </c>
      <c r="K1579" s="748" t="s">
        <v>473</v>
      </c>
      <c r="L1579" s="748" t="s">
        <v>1069</v>
      </c>
      <c r="M1579" s="638">
        <v>0</v>
      </c>
      <c r="N1579" s="638">
        <v>1</v>
      </c>
      <c r="O1579" s="748" t="s">
        <v>2108</v>
      </c>
      <c r="P1579" s="748" t="s">
        <v>2109</v>
      </c>
      <c r="Q1579" s="804" t="s">
        <v>2071</v>
      </c>
      <c r="R1579" s="59"/>
      <c r="S1579" s="822"/>
      <c r="T1579" s="53"/>
      <c r="U1579" s="53"/>
      <c r="V1579" s="53"/>
      <c r="W1579" s="54"/>
      <c r="X1579" s="55"/>
      <c r="Y1579" s="56"/>
      <c r="Z1579" s="56"/>
      <c r="AA1579" s="56"/>
      <c r="AB1579" s="57"/>
      <c r="AC1579" s="55"/>
      <c r="AD1579" s="55"/>
      <c r="AE1579" s="55"/>
      <c r="AF1579" s="995"/>
      <c r="AG1579" s="2"/>
    </row>
    <row r="1580" spans="1:33" ht="26.25" customHeight="1">
      <c r="A1580" s="662"/>
      <c r="B1580" s="665"/>
      <c r="C1580" s="743"/>
      <c r="D1580" s="744"/>
      <c r="E1580" s="744"/>
      <c r="F1580" s="744"/>
      <c r="G1580" s="744"/>
      <c r="H1580" s="744"/>
      <c r="I1580" s="744"/>
      <c r="J1580" s="754"/>
      <c r="K1580" s="744"/>
      <c r="L1580" s="744"/>
      <c r="M1580" s="631"/>
      <c r="N1580" s="631"/>
      <c r="O1580" s="744"/>
      <c r="P1580" s="744"/>
      <c r="Q1580" s="802"/>
      <c r="R1580" s="25"/>
      <c r="S1580" s="818"/>
      <c r="T1580" s="26"/>
      <c r="U1580" s="26"/>
      <c r="V1580" s="26"/>
      <c r="W1580" s="27"/>
      <c r="X1580" s="28"/>
      <c r="Y1580" s="29"/>
      <c r="Z1580" s="29"/>
      <c r="AA1580" s="29"/>
      <c r="AB1580" s="30"/>
      <c r="AC1580" s="28"/>
      <c r="AD1580" s="28"/>
      <c r="AE1580" s="28"/>
      <c r="AF1580" s="993"/>
      <c r="AG1580" s="2"/>
    </row>
    <row r="1581" spans="1:33" ht="26.25" customHeight="1">
      <c r="A1581" s="662"/>
      <c r="B1581" s="665"/>
      <c r="C1581" s="743"/>
      <c r="D1581" s="744"/>
      <c r="E1581" s="744"/>
      <c r="F1581" s="744"/>
      <c r="G1581" s="744"/>
      <c r="H1581" s="744"/>
      <c r="I1581" s="744"/>
      <c r="J1581" s="754"/>
      <c r="K1581" s="744"/>
      <c r="L1581" s="744"/>
      <c r="M1581" s="631"/>
      <c r="N1581" s="631"/>
      <c r="O1581" s="744"/>
      <c r="P1581" s="744"/>
      <c r="Q1581" s="802"/>
      <c r="R1581" s="25"/>
      <c r="S1581" s="818"/>
      <c r="T1581" s="26"/>
      <c r="U1581" s="26"/>
      <c r="V1581" s="26"/>
      <c r="W1581" s="27"/>
      <c r="X1581" s="28"/>
      <c r="Y1581" s="29"/>
      <c r="Z1581" s="29"/>
      <c r="AA1581" s="29"/>
      <c r="AB1581" s="30"/>
      <c r="AC1581" s="28"/>
      <c r="AD1581" s="28"/>
      <c r="AE1581" s="31"/>
      <c r="AF1581" s="993"/>
      <c r="AG1581" s="2"/>
    </row>
    <row r="1582" spans="1:33" ht="26.25" customHeight="1">
      <c r="A1582" s="662"/>
      <c r="B1582" s="665"/>
      <c r="C1582" s="743"/>
      <c r="D1582" s="744"/>
      <c r="E1582" s="744"/>
      <c r="F1582" s="744"/>
      <c r="G1582" s="744"/>
      <c r="H1582" s="744"/>
      <c r="I1582" s="744"/>
      <c r="J1582" s="754"/>
      <c r="K1582" s="744"/>
      <c r="L1582" s="744"/>
      <c r="M1582" s="631"/>
      <c r="N1582" s="631"/>
      <c r="O1582" s="744"/>
      <c r="P1582" s="744"/>
      <c r="Q1582" s="802"/>
      <c r="R1582" s="25"/>
      <c r="S1582" s="818"/>
      <c r="T1582" s="26"/>
      <c r="U1582" s="26"/>
      <c r="V1582" s="26"/>
      <c r="W1582" s="27"/>
      <c r="X1582" s="28"/>
      <c r="Y1582" s="29"/>
      <c r="Z1582" s="29"/>
      <c r="AA1582" s="29"/>
      <c r="AB1582" s="30"/>
      <c r="AC1582" s="28"/>
      <c r="AD1582" s="28"/>
      <c r="AE1582" s="31"/>
      <c r="AF1582" s="993"/>
      <c r="AG1582" s="2"/>
    </row>
    <row r="1583" spans="1:33" ht="26.25" customHeight="1">
      <c r="A1583" s="662"/>
      <c r="B1583" s="669"/>
      <c r="C1583" s="745"/>
      <c r="D1583" s="746"/>
      <c r="E1583" s="746"/>
      <c r="F1583" s="746"/>
      <c r="G1583" s="746"/>
      <c r="H1583" s="746"/>
      <c r="I1583" s="746"/>
      <c r="J1583" s="756"/>
      <c r="K1583" s="746"/>
      <c r="L1583" s="746"/>
      <c r="M1583" s="632"/>
      <c r="N1583" s="632"/>
      <c r="O1583" s="746"/>
      <c r="P1583" s="746"/>
      <c r="Q1583" s="803"/>
      <c r="R1583" s="38"/>
      <c r="S1583" s="820"/>
      <c r="T1583" s="39"/>
      <c r="U1583" s="39"/>
      <c r="V1583" s="39"/>
      <c r="W1583" s="40"/>
      <c r="X1583" s="41"/>
      <c r="Y1583" s="42"/>
      <c r="Z1583" s="42"/>
      <c r="AA1583" s="42"/>
      <c r="AB1583" s="43"/>
      <c r="AC1583" s="41"/>
      <c r="AD1583" s="41"/>
      <c r="AE1583" s="44"/>
      <c r="AF1583" s="994"/>
      <c r="AG1583" s="2"/>
    </row>
    <row r="1584" spans="1:33" ht="22.5" customHeight="1">
      <c r="A1584" s="708"/>
      <c r="B1584" s="159"/>
      <c r="C1584" s="781"/>
      <c r="D1584" s="781"/>
      <c r="E1584" s="781"/>
      <c r="F1584" s="781"/>
      <c r="G1584" s="781"/>
      <c r="H1584" s="781"/>
      <c r="I1584" s="781"/>
      <c r="J1584" s="781"/>
      <c r="K1584" s="781"/>
      <c r="L1584" s="781"/>
      <c r="M1584" s="160"/>
      <c r="N1584" s="160"/>
      <c r="O1584" s="781"/>
      <c r="P1584" s="781"/>
      <c r="Q1584" s="781"/>
      <c r="R1584" s="667" t="s">
        <v>536</v>
      </c>
      <c r="S1584" s="657"/>
      <c r="T1584" s="657"/>
      <c r="U1584" s="657"/>
      <c r="V1584" s="657"/>
      <c r="W1584" s="657"/>
      <c r="X1584" s="657"/>
      <c r="Y1584" s="657"/>
      <c r="Z1584" s="658"/>
      <c r="AA1584" s="161" t="s">
        <v>201</v>
      </c>
      <c r="AB1584" s="162">
        <f>SUM(AB1544:AB1583)</f>
        <v>0</v>
      </c>
      <c r="AC1584" s="668"/>
      <c r="AD1584" s="657"/>
      <c r="AE1584" s="657"/>
      <c r="AF1584" s="660"/>
      <c r="AG1584" s="84"/>
    </row>
    <row r="1585" spans="1:33" ht="22.5" customHeight="1">
      <c r="A1585" s="79"/>
      <c r="B1585" s="167"/>
      <c r="C1585" s="783"/>
      <c r="D1585" s="783"/>
      <c r="E1585" s="783"/>
      <c r="F1585" s="783"/>
      <c r="G1585" s="783"/>
      <c r="H1585" s="783"/>
      <c r="I1585" s="783"/>
      <c r="J1585" s="783"/>
      <c r="K1585" s="783"/>
      <c r="L1585" s="783"/>
      <c r="M1585" s="167"/>
      <c r="N1585" s="167"/>
      <c r="O1585" s="783"/>
      <c r="P1585" s="783"/>
      <c r="Q1585" s="806"/>
      <c r="R1585" s="671" t="s">
        <v>2110</v>
      </c>
      <c r="S1585" s="672"/>
      <c r="T1585" s="672"/>
      <c r="U1585" s="672"/>
      <c r="V1585" s="672"/>
      <c r="W1585" s="672"/>
      <c r="X1585" s="672"/>
      <c r="Y1585" s="672"/>
      <c r="Z1585" s="673"/>
      <c r="AA1585" s="168" t="s">
        <v>201</v>
      </c>
      <c r="AB1585" s="169">
        <f>+AB1249+AB1307+AB1406+AB1471+AB1543+AB1584</f>
        <v>1364815.3934239999</v>
      </c>
      <c r="AC1585" s="674"/>
      <c r="AD1585" s="672"/>
      <c r="AE1585" s="672"/>
      <c r="AF1585" s="675"/>
      <c r="AG1585" s="170"/>
    </row>
    <row r="1586" spans="1:33" ht="54.75" customHeight="1">
      <c r="A1586" s="709" t="s">
        <v>2111</v>
      </c>
      <c r="B1586" s="704" t="s">
        <v>2111</v>
      </c>
      <c r="C1586" s="773" t="s">
        <v>46</v>
      </c>
      <c r="D1586" s="750" t="s">
        <v>47</v>
      </c>
      <c r="E1586" s="750" t="s">
        <v>48</v>
      </c>
      <c r="F1586" s="750" t="s">
        <v>371</v>
      </c>
      <c r="G1586" s="768" t="s">
        <v>50</v>
      </c>
      <c r="H1586" s="750" t="s">
        <v>51</v>
      </c>
      <c r="I1586" s="750" t="s">
        <v>134</v>
      </c>
      <c r="J1586" s="774" t="s">
        <v>2112</v>
      </c>
      <c r="K1586" s="748" t="s">
        <v>2113</v>
      </c>
      <c r="L1586" s="750" t="s">
        <v>2114</v>
      </c>
      <c r="M1586" s="698">
        <v>2</v>
      </c>
      <c r="N1586" s="698">
        <v>2</v>
      </c>
      <c r="O1586" s="750" t="s">
        <v>2115</v>
      </c>
      <c r="P1586" s="741" t="s">
        <v>2116</v>
      </c>
      <c r="Q1586" s="805" t="s">
        <v>2117</v>
      </c>
      <c r="R1586" s="37" t="s">
        <v>321</v>
      </c>
      <c r="S1586" s="821" t="s">
        <v>322</v>
      </c>
      <c r="T1586" s="100" t="s">
        <v>70</v>
      </c>
      <c r="U1586" s="67" t="s">
        <v>71</v>
      </c>
      <c r="V1586" s="68" t="s">
        <v>72</v>
      </c>
      <c r="W1586" s="34"/>
      <c r="X1586" s="35"/>
      <c r="Y1586" s="36"/>
      <c r="Z1586" s="36"/>
      <c r="AA1586" s="36"/>
      <c r="AB1586" s="50">
        <f>+AA1587</f>
        <v>403.20000000000005</v>
      </c>
      <c r="AC1586" s="35"/>
      <c r="AD1586" s="60"/>
      <c r="AE1586" s="60"/>
      <c r="AF1586" s="636"/>
      <c r="AG1586" s="699"/>
    </row>
    <row r="1587" spans="1:33" ht="66.75" customHeight="1">
      <c r="A1587" s="662"/>
      <c r="B1587" s="665"/>
      <c r="C1587" s="743"/>
      <c r="D1587" s="744"/>
      <c r="E1587" s="744"/>
      <c r="F1587" s="744"/>
      <c r="G1587" s="744"/>
      <c r="H1587" s="744"/>
      <c r="I1587" s="744"/>
      <c r="J1587" s="754"/>
      <c r="K1587" s="744"/>
      <c r="L1587" s="744"/>
      <c r="M1587" s="631"/>
      <c r="N1587" s="631"/>
      <c r="O1587" s="744"/>
      <c r="P1587" s="744"/>
      <c r="Q1587" s="802"/>
      <c r="R1587" s="25"/>
      <c r="S1587" s="818" t="s">
        <v>2118</v>
      </c>
      <c r="T1587" s="26"/>
      <c r="U1587" s="61"/>
      <c r="V1587" s="61"/>
      <c r="W1587" s="27">
        <v>1</v>
      </c>
      <c r="X1587" s="28" t="s">
        <v>182</v>
      </c>
      <c r="Y1587" s="29">
        <v>360</v>
      </c>
      <c r="Z1587" s="29">
        <f>+W1587*Y1587</f>
        <v>360</v>
      </c>
      <c r="AA1587" s="29">
        <f>+Z1587*1.12</f>
        <v>403.20000000000005</v>
      </c>
      <c r="AB1587" s="30"/>
      <c r="AC1587" s="28"/>
      <c r="AD1587" s="31"/>
      <c r="AE1587" s="31" t="s">
        <v>75</v>
      </c>
      <c r="AF1587" s="634"/>
      <c r="AG1587" s="641"/>
    </row>
    <row r="1588" spans="1:33" ht="66.75" customHeight="1">
      <c r="A1588" s="662"/>
      <c r="B1588" s="665"/>
      <c r="C1588" s="743"/>
      <c r="D1588" s="744"/>
      <c r="E1588" s="744"/>
      <c r="F1588" s="744"/>
      <c r="G1588" s="744"/>
      <c r="H1588" s="744"/>
      <c r="I1588" s="744"/>
      <c r="J1588" s="754"/>
      <c r="K1588" s="744"/>
      <c r="L1588" s="744"/>
      <c r="M1588" s="631"/>
      <c r="N1588" s="631"/>
      <c r="O1588" s="744"/>
      <c r="P1588" s="744"/>
      <c r="Q1588" s="802"/>
      <c r="R1588" s="37"/>
      <c r="S1588" s="821"/>
      <c r="T1588" s="215"/>
      <c r="U1588" s="172"/>
      <c r="V1588" s="164"/>
      <c r="W1588" s="128"/>
      <c r="X1588" s="35"/>
      <c r="Y1588" s="36"/>
      <c r="Z1588" s="29"/>
      <c r="AA1588" s="29"/>
      <c r="AB1588" s="30"/>
      <c r="AC1588" s="28"/>
      <c r="AD1588" s="31"/>
      <c r="AE1588" s="31"/>
      <c r="AF1588" s="634"/>
      <c r="AG1588" s="641"/>
    </row>
    <row r="1589" spans="1:33" ht="66.75" customHeight="1">
      <c r="A1589" s="662"/>
      <c r="B1589" s="665"/>
      <c r="C1589" s="745"/>
      <c r="D1589" s="746"/>
      <c r="E1589" s="746"/>
      <c r="F1589" s="746"/>
      <c r="G1589" s="746"/>
      <c r="H1589" s="746"/>
      <c r="I1589" s="746"/>
      <c r="J1589" s="756"/>
      <c r="K1589" s="746"/>
      <c r="L1589" s="746"/>
      <c r="M1589" s="632"/>
      <c r="N1589" s="632"/>
      <c r="O1589" s="746"/>
      <c r="P1589" s="746"/>
      <c r="Q1589" s="803"/>
      <c r="R1589" s="38"/>
      <c r="S1589" s="820"/>
      <c r="T1589" s="39"/>
      <c r="U1589" s="39"/>
      <c r="V1589" s="39"/>
      <c r="W1589" s="40"/>
      <c r="X1589" s="41"/>
      <c r="Y1589" s="42"/>
      <c r="Z1589" s="42"/>
      <c r="AA1589" s="42"/>
      <c r="AB1589" s="43"/>
      <c r="AC1589" s="41"/>
      <c r="AD1589" s="44"/>
      <c r="AE1589" s="44"/>
      <c r="AF1589" s="635"/>
      <c r="AG1589" s="641"/>
    </row>
    <row r="1590" spans="1:33" ht="55.5" customHeight="1">
      <c r="A1590" s="662"/>
      <c r="B1590" s="665"/>
      <c r="C1590" s="747" t="s">
        <v>46</v>
      </c>
      <c r="D1590" s="748" t="s">
        <v>47</v>
      </c>
      <c r="E1590" s="748" t="s">
        <v>48</v>
      </c>
      <c r="F1590" s="748" t="s">
        <v>371</v>
      </c>
      <c r="G1590" s="749" t="s">
        <v>50</v>
      </c>
      <c r="H1590" s="748" t="s">
        <v>51</v>
      </c>
      <c r="I1590" s="748" t="s">
        <v>134</v>
      </c>
      <c r="J1590" s="774" t="s">
        <v>2119</v>
      </c>
      <c r="K1590" s="748" t="s">
        <v>2120</v>
      </c>
      <c r="L1590" s="748" t="s">
        <v>2121</v>
      </c>
      <c r="M1590" s="638">
        <v>1</v>
      </c>
      <c r="N1590" s="638">
        <v>1</v>
      </c>
      <c r="O1590" s="748" t="s">
        <v>2122</v>
      </c>
      <c r="P1590" s="748" t="s">
        <v>2123</v>
      </c>
      <c r="Q1590" s="804" t="s">
        <v>2117</v>
      </c>
      <c r="R1590" s="37" t="s">
        <v>2124</v>
      </c>
      <c r="S1590" s="822" t="s">
        <v>2125</v>
      </c>
      <c r="T1590" s="47" t="s">
        <v>70</v>
      </c>
      <c r="U1590" s="67" t="s">
        <v>71</v>
      </c>
      <c r="V1590" s="68" t="s">
        <v>72</v>
      </c>
      <c r="W1590" s="54"/>
      <c r="X1590" s="55"/>
      <c r="Y1590" s="56"/>
      <c r="Z1590" s="36"/>
      <c r="AA1590" s="36"/>
      <c r="AB1590" s="57">
        <f>+AA1591</f>
        <v>22579.690000000002</v>
      </c>
      <c r="AC1590" s="55"/>
      <c r="AD1590" s="58"/>
      <c r="AE1590" s="58"/>
      <c r="AF1590" s="637"/>
      <c r="AG1590" s="699"/>
    </row>
    <row r="1591" spans="1:33" ht="55.5" customHeight="1">
      <c r="A1591" s="662"/>
      <c r="B1591" s="665"/>
      <c r="C1591" s="743"/>
      <c r="D1591" s="744"/>
      <c r="E1591" s="744"/>
      <c r="F1591" s="744"/>
      <c r="G1591" s="744"/>
      <c r="H1591" s="744"/>
      <c r="I1591" s="744"/>
      <c r="J1591" s="754"/>
      <c r="K1591" s="744"/>
      <c r="L1591" s="744"/>
      <c r="M1591" s="631"/>
      <c r="N1591" s="631"/>
      <c r="O1591" s="744"/>
      <c r="P1591" s="744"/>
      <c r="Q1591" s="802"/>
      <c r="R1591" s="25"/>
      <c r="S1591" s="831" t="s">
        <v>2126</v>
      </c>
      <c r="T1591" s="101"/>
      <c r="U1591" s="237"/>
      <c r="V1591" s="237"/>
      <c r="W1591" s="102">
        <v>1</v>
      </c>
      <c r="X1591" s="103" t="s">
        <v>182</v>
      </c>
      <c r="Y1591" s="94">
        <f>26800.99-4221.3</f>
        <v>22579.690000000002</v>
      </c>
      <c r="Z1591" s="94">
        <f>+W1591*Y1591</f>
        <v>22579.690000000002</v>
      </c>
      <c r="AA1591" s="94">
        <f>+Z1591</f>
        <v>22579.690000000002</v>
      </c>
      <c r="AB1591" s="30"/>
      <c r="AC1591" s="28"/>
      <c r="AD1591" s="31" t="s">
        <v>75</v>
      </c>
      <c r="AE1591" s="31"/>
      <c r="AF1591" s="634"/>
      <c r="AG1591" s="641"/>
    </row>
    <row r="1592" spans="1:33" ht="55.5" customHeight="1">
      <c r="A1592" s="662"/>
      <c r="B1592" s="665"/>
      <c r="C1592" s="743"/>
      <c r="D1592" s="744"/>
      <c r="E1592" s="744"/>
      <c r="F1592" s="744"/>
      <c r="G1592" s="744"/>
      <c r="H1592" s="744"/>
      <c r="I1592" s="744"/>
      <c r="J1592" s="754"/>
      <c r="K1592" s="744"/>
      <c r="L1592" s="744"/>
      <c r="M1592" s="631"/>
      <c r="N1592" s="631"/>
      <c r="O1592" s="744"/>
      <c r="P1592" s="744"/>
      <c r="Q1592" s="802"/>
      <c r="R1592" s="70" t="s">
        <v>2127</v>
      </c>
      <c r="S1592" s="825" t="s">
        <v>2128</v>
      </c>
      <c r="T1592" s="211" t="s">
        <v>70</v>
      </c>
      <c r="U1592" s="172" t="s">
        <v>71</v>
      </c>
      <c r="V1592" s="164" t="s">
        <v>72</v>
      </c>
      <c r="W1592" s="73"/>
      <c r="X1592" s="28"/>
      <c r="Y1592" s="29"/>
      <c r="Z1592" s="29"/>
      <c r="AA1592" s="29"/>
      <c r="AB1592" s="30">
        <f>+AA1593</f>
        <v>8928.57</v>
      </c>
      <c r="AC1592" s="28"/>
      <c r="AD1592" s="31"/>
      <c r="AE1592" s="31"/>
      <c r="AF1592" s="634"/>
      <c r="AG1592" s="641"/>
    </row>
    <row r="1593" spans="1:33" ht="55.5" customHeight="1">
      <c r="A1593" s="662"/>
      <c r="B1593" s="665"/>
      <c r="C1593" s="743"/>
      <c r="D1593" s="744"/>
      <c r="E1593" s="744"/>
      <c r="F1593" s="744"/>
      <c r="G1593" s="744"/>
      <c r="H1593" s="744"/>
      <c r="I1593" s="744"/>
      <c r="J1593" s="754"/>
      <c r="K1593" s="744"/>
      <c r="L1593" s="744"/>
      <c r="M1593" s="631"/>
      <c r="N1593" s="631"/>
      <c r="O1593" s="744"/>
      <c r="P1593" s="744"/>
      <c r="Q1593" s="802"/>
      <c r="R1593" s="38"/>
      <c r="S1593" s="818" t="s">
        <v>2129</v>
      </c>
      <c r="T1593" s="26"/>
      <c r="U1593" s="33"/>
      <c r="V1593" s="33"/>
      <c r="W1593" s="27">
        <v>1</v>
      </c>
      <c r="X1593" s="197" t="s">
        <v>182</v>
      </c>
      <c r="Y1593" s="29">
        <v>8928.57</v>
      </c>
      <c r="Z1593" s="42">
        <f>+W1593*Y1593</f>
        <v>8928.57</v>
      </c>
      <c r="AA1593" s="42">
        <f>Z1593</f>
        <v>8928.57</v>
      </c>
      <c r="AB1593" s="30"/>
      <c r="AC1593" s="28"/>
      <c r="AD1593" s="31" t="s">
        <v>75</v>
      </c>
      <c r="AE1593" s="31"/>
      <c r="AF1593" s="634"/>
      <c r="AG1593" s="641"/>
    </row>
    <row r="1594" spans="1:33" ht="18" customHeight="1">
      <c r="A1594" s="662"/>
      <c r="B1594" s="665"/>
      <c r="C1594" s="747" t="s">
        <v>46</v>
      </c>
      <c r="D1594" s="748" t="s">
        <v>47</v>
      </c>
      <c r="E1594" s="748" t="s">
        <v>48</v>
      </c>
      <c r="F1594" s="748" t="s">
        <v>371</v>
      </c>
      <c r="G1594" s="749" t="s">
        <v>50</v>
      </c>
      <c r="H1594" s="748" t="s">
        <v>51</v>
      </c>
      <c r="I1594" s="748" t="s">
        <v>134</v>
      </c>
      <c r="J1594" s="774" t="s">
        <v>2130</v>
      </c>
      <c r="K1594" s="748" t="s">
        <v>2131</v>
      </c>
      <c r="L1594" s="748" t="s">
        <v>2132</v>
      </c>
      <c r="M1594" s="638">
        <v>1</v>
      </c>
      <c r="N1594" s="638">
        <v>1</v>
      </c>
      <c r="O1594" s="748" t="s">
        <v>2133</v>
      </c>
      <c r="P1594" s="748" t="s">
        <v>2134</v>
      </c>
      <c r="Q1594" s="804" t="s">
        <v>2117</v>
      </c>
      <c r="R1594" s="37" t="s">
        <v>1096</v>
      </c>
      <c r="S1594" s="822" t="s">
        <v>1097</v>
      </c>
      <c r="T1594" s="47" t="s">
        <v>70</v>
      </c>
      <c r="U1594" s="67" t="s">
        <v>71</v>
      </c>
      <c r="V1594" s="68" t="s">
        <v>72</v>
      </c>
      <c r="W1594" s="54"/>
      <c r="X1594" s="55"/>
      <c r="Y1594" s="56"/>
      <c r="Z1594" s="36"/>
      <c r="AA1594" s="36"/>
      <c r="AB1594" s="57">
        <f>+AA1595</f>
        <v>20738.989936000005</v>
      </c>
      <c r="AC1594" s="55"/>
      <c r="AD1594" s="58"/>
      <c r="AE1594" s="58"/>
      <c r="AF1594" s="637"/>
      <c r="AG1594" s="342"/>
    </row>
    <row r="1595" spans="1:33" ht="18" customHeight="1">
      <c r="A1595" s="662"/>
      <c r="B1595" s="665"/>
      <c r="C1595" s="743"/>
      <c r="D1595" s="744"/>
      <c r="E1595" s="744"/>
      <c r="F1595" s="744"/>
      <c r="G1595" s="744"/>
      <c r="H1595" s="744"/>
      <c r="I1595" s="744"/>
      <c r="J1595" s="754"/>
      <c r="K1595" s="744"/>
      <c r="L1595" s="744"/>
      <c r="M1595" s="631"/>
      <c r="N1595" s="631"/>
      <c r="O1595" s="744"/>
      <c r="P1595" s="744"/>
      <c r="Q1595" s="802"/>
      <c r="R1595" s="25"/>
      <c r="S1595" s="818" t="s">
        <v>2135</v>
      </c>
      <c r="T1595" s="76"/>
      <c r="U1595" s="76"/>
      <c r="V1595" s="76"/>
      <c r="W1595" s="77">
        <v>1</v>
      </c>
      <c r="X1595" s="28" t="s">
        <v>182</v>
      </c>
      <c r="Y1595" s="29">
        <v>18516.955300000001</v>
      </c>
      <c r="Z1595" s="29">
        <f>+W1595*Y1595</f>
        <v>18516.955300000001</v>
      </c>
      <c r="AA1595" s="29">
        <f>+Z1595*1.12</f>
        <v>20738.989936000005</v>
      </c>
      <c r="AB1595" s="30"/>
      <c r="AC1595" s="28"/>
      <c r="AD1595" s="31" t="s">
        <v>75</v>
      </c>
      <c r="AE1595" s="112" t="s">
        <v>75</v>
      </c>
      <c r="AF1595" s="634"/>
      <c r="AG1595" s="342"/>
    </row>
    <row r="1596" spans="1:33" ht="15.75">
      <c r="A1596" s="662"/>
      <c r="B1596" s="665"/>
      <c r="C1596" s="743"/>
      <c r="D1596" s="744"/>
      <c r="E1596" s="744"/>
      <c r="F1596" s="744"/>
      <c r="G1596" s="744"/>
      <c r="H1596" s="744"/>
      <c r="I1596" s="744"/>
      <c r="J1596" s="754"/>
      <c r="K1596" s="744"/>
      <c r="L1596" s="744"/>
      <c r="M1596" s="631"/>
      <c r="N1596" s="631"/>
      <c r="O1596" s="744"/>
      <c r="P1596" s="744"/>
      <c r="Q1596" s="802"/>
      <c r="R1596" s="37" t="s">
        <v>2136</v>
      </c>
      <c r="S1596" s="825" t="s">
        <v>1097</v>
      </c>
      <c r="T1596" s="200"/>
      <c r="U1596" s="352" t="s">
        <v>71</v>
      </c>
      <c r="V1596" s="353" t="s">
        <v>72</v>
      </c>
      <c r="W1596" s="77"/>
      <c r="X1596" s="28"/>
      <c r="Y1596" s="29"/>
      <c r="Z1596" s="29"/>
      <c r="AA1596" s="29"/>
      <c r="AB1596" s="30">
        <f>AA1597</f>
        <v>4951.0944</v>
      </c>
      <c r="AC1596" s="28"/>
      <c r="AD1596" s="31"/>
      <c r="AE1596" s="31"/>
      <c r="AF1596" s="634"/>
      <c r="AG1596" s="342"/>
    </row>
    <row r="1597" spans="1:33" ht="15.75">
      <c r="A1597" s="662"/>
      <c r="B1597" s="665"/>
      <c r="C1597" s="743"/>
      <c r="D1597" s="744"/>
      <c r="E1597" s="744"/>
      <c r="F1597" s="744"/>
      <c r="G1597" s="744"/>
      <c r="H1597" s="744"/>
      <c r="I1597" s="744"/>
      <c r="J1597" s="754"/>
      <c r="K1597" s="744"/>
      <c r="L1597" s="744"/>
      <c r="M1597" s="631"/>
      <c r="N1597" s="631"/>
      <c r="O1597" s="744"/>
      <c r="P1597" s="744"/>
      <c r="Q1597" s="802"/>
      <c r="R1597" s="25"/>
      <c r="S1597" s="831" t="s">
        <v>2135</v>
      </c>
      <c r="T1597" s="141"/>
      <c r="U1597" s="374"/>
      <c r="V1597" s="141"/>
      <c r="W1597" s="210">
        <v>1</v>
      </c>
      <c r="X1597" s="103" t="s">
        <v>182</v>
      </c>
      <c r="Y1597" s="94">
        <v>4420.62</v>
      </c>
      <c r="Z1597" s="94">
        <f>+W1597*Y1597</f>
        <v>4420.62</v>
      </c>
      <c r="AA1597" s="94">
        <f>+Z1597*1.12</f>
        <v>4951.0944</v>
      </c>
      <c r="AB1597" s="30"/>
      <c r="AC1597" s="28"/>
      <c r="AD1597" s="31" t="s">
        <v>75</v>
      </c>
      <c r="AE1597" s="112" t="s">
        <v>75</v>
      </c>
      <c r="AF1597" s="634"/>
      <c r="AG1597" s="342"/>
    </row>
    <row r="1598" spans="1:33" ht="33.75" customHeight="1">
      <c r="A1598" s="663"/>
      <c r="B1598" s="666"/>
      <c r="C1598" s="743"/>
      <c r="D1598" s="744"/>
      <c r="E1598" s="744"/>
      <c r="F1598" s="744"/>
      <c r="G1598" s="744"/>
      <c r="H1598" s="744"/>
      <c r="I1598" s="744"/>
      <c r="J1598" s="754"/>
      <c r="K1598" s="744"/>
      <c r="L1598" s="744"/>
      <c r="M1598" s="631"/>
      <c r="N1598" s="631"/>
      <c r="O1598" s="744"/>
      <c r="P1598" s="744"/>
      <c r="Q1598" s="802"/>
      <c r="R1598" s="70" t="s">
        <v>68</v>
      </c>
      <c r="S1598" s="825" t="s">
        <v>69</v>
      </c>
      <c r="T1598" s="200" t="s">
        <v>70</v>
      </c>
      <c r="U1598" s="72" t="s">
        <v>71</v>
      </c>
      <c r="V1598" s="200" t="s">
        <v>72</v>
      </c>
      <c r="W1598" s="77"/>
      <c r="X1598" s="28"/>
      <c r="Y1598" s="29"/>
      <c r="Z1598" s="29"/>
      <c r="AA1598" s="29"/>
      <c r="AB1598" s="30">
        <f>+SUM(AA1599:AA1602)</f>
        <v>499.94560000000007</v>
      </c>
      <c r="AC1598" s="28"/>
      <c r="AD1598" s="31"/>
      <c r="AE1598" s="31"/>
      <c r="AF1598" s="634"/>
      <c r="AG1598" s="342"/>
    </row>
    <row r="1599" spans="1:33" ht="33.75" customHeight="1">
      <c r="A1599" s="661" t="s">
        <v>2111</v>
      </c>
      <c r="B1599" s="664" t="s">
        <v>2111</v>
      </c>
      <c r="C1599" s="743"/>
      <c r="D1599" s="744"/>
      <c r="E1599" s="744"/>
      <c r="F1599" s="744"/>
      <c r="G1599" s="744"/>
      <c r="H1599" s="744"/>
      <c r="I1599" s="744"/>
      <c r="J1599" s="754"/>
      <c r="K1599" s="744"/>
      <c r="L1599" s="744"/>
      <c r="M1599" s="631"/>
      <c r="N1599" s="631"/>
      <c r="O1599" s="744"/>
      <c r="P1599" s="744"/>
      <c r="Q1599" s="802"/>
      <c r="R1599" s="25"/>
      <c r="S1599" s="913" t="s">
        <v>2137</v>
      </c>
      <c r="T1599" s="914"/>
      <c r="U1599" s="914"/>
      <c r="V1599" s="914"/>
      <c r="W1599" s="915">
        <v>11</v>
      </c>
      <c r="X1599" s="28" t="s">
        <v>74</v>
      </c>
      <c r="Y1599" s="29">
        <v>10.16</v>
      </c>
      <c r="Z1599" s="29">
        <f t="shared" ref="Z1599:Z1602" si="184">+W1599*Y1599</f>
        <v>111.76</v>
      </c>
      <c r="AA1599" s="29">
        <f t="shared" ref="AA1599:AA1602" si="185">+Z1599*1.12</f>
        <v>125.17120000000001</v>
      </c>
      <c r="AB1599" s="30"/>
      <c r="AC1599" s="28"/>
      <c r="AD1599" s="31" t="s">
        <v>75</v>
      </c>
      <c r="AE1599" s="31"/>
      <c r="AF1599" s="634"/>
      <c r="AG1599" s="342"/>
    </row>
    <row r="1600" spans="1:33" ht="33.75" customHeight="1">
      <c r="A1600" s="662"/>
      <c r="B1600" s="665"/>
      <c r="C1600" s="743"/>
      <c r="D1600" s="744"/>
      <c r="E1600" s="744"/>
      <c r="F1600" s="744"/>
      <c r="G1600" s="744"/>
      <c r="H1600" s="744"/>
      <c r="I1600" s="744"/>
      <c r="J1600" s="754"/>
      <c r="K1600" s="744"/>
      <c r="L1600" s="744"/>
      <c r="M1600" s="631"/>
      <c r="N1600" s="631"/>
      <c r="O1600" s="744"/>
      <c r="P1600" s="744"/>
      <c r="Q1600" s="802"/>
      <c r="R1600" s="69"/>
      <c r="S1600" s="824" t="s">
        <v>2138</v>
      </c>
      <c r="T1600" s="61"/>
      <c r="U1600" s="61"/>
      <c r="V1600" s="61"/>
      <c r="W1600" s="62">
        <v>11</v>
      </c>
      <c r="X1600" s="28" t="s">
        <v>74</v>
      </c>
      <c r="Y1600" s="64">
        <v>10.14</v>
      </c>
      <c r="Z1600" s="29">
        <f t="shared" si="184"/>
        <v>111.54</v>
      </c>
      <c r="AA1600" s="29">
        <f t="shared" si="185"/>
        <v>124.92480000000002</v>
      </c>
      <c r="AB1600" s="65"/>
      <c r="AC1600" s="63"/>
      <c r="AD1600" s="66" t="s">
        <v>75</v>
      </c>
      <c r="AE1600" s="66"/>
      <c r="AF1600" s="634"/>
      <c r="AG1600" s="342"/>
    </row>
    <row r="1601" spans="1:33" ht="33.75" customHeight="1">
      <c r="A1601" s="662"/>
      <c r="B1601" s="665"/>
      <c r="C1601" s="743"/>
      <c r="D1601" s="744"/>
      <c r="E1601" s="744"/>
      <c r="F1601" s="744"/>
      <c r="G1601" s="744"/>
      <c r="H1601" s="744"/>
      <c r="I1601" s="744"/>
      <c r="J1601" s="754"/>
      <c r="K1601" s="744"/>
      <c r="L1601" s="744"/>
      <c r="M1601" s="631"/>
      <c r="N1601" s="631"/>
      <c r="O1601" s="744"/>
      <c r="P1601" s="744"/>
      <c r="Q1601" s="802"/>
      <c r="R1601" s="69"/>
      <c r="S1601" s="824" t="s">
        <v>2139</v>
      </c>
      <c r="T1601" s="61"/>
      <c r="U1601" s="61"/>
      <c r="V1601" s="61"/>
      <c r="W1601" s="62">
        <v>11</v>
      </c>
      <c r="X1601" s="28" t="s">
        <v>74</v>
      </c>
      <c r="Y1601" s="64">
        <v>10.14</v>
      </c>
      <c r="Z1601" s="29">
        <f t="shared" si="184"/>
        <v>111.54</v>
      </c>
      <c r="AA1601" s="29">
        <f t="shared" si="185"/>
        <v>124.92480000000002</v>
      </c>
      <c r="AB1601" s="65"/>
      <c r="AC1601" s="63"/>
      <c r="AD1601" s="66" t="s">
        <v>75</v>
      </c>
      <c r="AE1601" s="66"/>
      <c r="AF1601" s="634"/>
      <c r="AG1601" s="342"/>
    </row>
    <row r="1602" spans="1:33" ht="33.75" customHeight="1">
      <c r="A1602" s="662"/>
      <c r="B1602" s="665"/>
      <c r="C1602" s="745"/>
      <c r="D1602" s="746"/>
      <c r="E1602" s="746"/>
      <c r="F1602" s="746"/>
      <c r="G1602" s="746"/>
      <c r="H1602" s="746"/>
      <c r="I1602" s="746"/>
      <c r="J1602" s="756"/>
      <c r="K1602" s="746"/>
      <c r="L1602" s="746"/>
      <c r="M1602" s="632"/>
      <c r="N1602" s="632"/>
      <c r="O1602" s="746"/>
      <c r="P1602" s="746"/>
      <c r="Q1602" s="803"/>
      <c r="R1602" s="38"/>
      <c r="S1602" s="820" t="s">
        <v>2140</v>
      </c>
      <c r="T1602" s="39"/>
      <c r="U1602" s="39"/>
      <c r="V1602" s="39"/>
      <c r="W1602" s="40">
        <v>11</v>
      </c>
      <c r="X1602" s="41" t="s">
        <v>74</v>
      </c>
      <c r="Y1602" s="42">
        <v>10.14</v>
      </c>
      <c r="Z1602" s="42">
        <f t="shared" si="184"/>
        <v>111.54</v>
      </c>
      <c r="AA1602" s="42">
        <f t="shared" si="185"/>
        <v>124.92480000000002</v>
      </c>
      <c r="AB1602" s="43"/>
      <c r="AC1602" s="41"/>
      <c r="AD1602" s="44" t="s">
        <v>75</v>
      </c>
      <c r="AE1602" s="44"/>
      <c r="AF1602" s="635"/>
      <c r="AG1602" s="342"/>
    </row>
    <row r="1603" spans="1:33" ht="25.5" customHeight="1">
      <c r="A1603" s="662"/>
      <c r="B1603" s="665"/>
      <c r="C1603" s="773" t="s">
        <v>46</v>
      </c>
      <c r="D1603" s="750" t="s">
        <v>47</v>
      </c>
      <c r="E1603" s="750" t="s">
        <v>48</v>
      </c>
      <c r="F1603" s="750" t="s">
        <v>371</v>
      </c>
      <c r="G1603" s="768" t="s">
        <v>50</v>
      </c>
      <c r="H1603" s="750" t="s">
        <v>51</v>
      </c>
      <c r="I1603" s="750" t="s">
        <v>134</v>
      </c>
      <c r="J1603" s="774" t="s">
        <v>2141</v>
      </c>
      <c r="K1603" s="748" t="s">
        <v>2142</v>
      </c>
      <c r="L1603" s="750" t="s">
        <v>2143</v>
      </c>
      <c r="M1603" s="698">
        <v>0</v>
      </c>
      <c r="N1603" s="698">
        <v>0</v>
      </c>
      <c r="O1603" s="750" t="s">
        <v>2143</v>
      </c>
      <c r="P1603" s="750" t="s">
        <v>2143</v>
      </c>
      <c r="Q1603" s="805" t="s">
        <v>2143</v>
      </c>
      <c r="R1603" s="37"/>
      <c r="S1603" s="821"/>
      <c r="T1603" s="46"/>
      <c r="U1603" s="46"/>
      <c r="V1603" s="46"/>
      <c r="W1603" s="34"/>
      <c r="X1603" s="35"/>
      <c r="Y1603" s="36"/>
      <c r="Z1603" s="36"/>
      <c r="AA1603" s="36"/>
      <c r="AB1603" s="50"/>
      <c r="AC1603" s="35"/>
      <c r="AD1603" s="60"/>
      <c r="AE1603" s="60"/>
      <c r="AF1603" s="992" t="s">
        <v>2144</v>
      </c>
      <c r="AG1603" s="699"/>
    </row>
    <row r="1604" spans="1:33" ht="25.5" customHeight="1">
      <c r="A1604" s="662"/>
      <c r="B1604" s="665"/>
      <c r="C1604" s="743"/>
      <c r="D1604" s="744"/>
      <c r="E1604" s="744"/>
      <c r="F1604" s="744"/>
      <c r="G1604" s="744"/>
      <c r="H1604" s="744"/>
      <c r="I1604" s="744"/>
      <c r="J1604" s="754"/>
      <c r="K1604" s="744"/>
      <c r="L1604" s="744"/>
      <c r="M1604" s="631"/>
      <c r="N1604" s="631"/>
      <c r="O1604" s="744"/>
      <c r="P1604" s="744"/>
      <c r="Q1604" s="802"/>
      <c r="R1604" s="25"/>
      <c r="S1604" s="818"/>
      <c r="T1604" s="26"/>
      <c r="U1604" s="26"/>
      <c r="V1604" s="26"/>
      <c r="W1604" s="27"/>
      <c r="X1604" s="28"/>
      <c r="Y1604" s="29"/>
      <c r="Z1604" s="29"/>
      <c r="AA1604" s="29"/>
      <c r="AB1604" s="30"/>
      <c r="AC1604" s="28"/>
      <c r="AD1604" s="31"/>
      <c r="AE1604" s="31"/>
      <c r="AF1604" s="993"/>
      <c r="AG1604" s="641"/>
    </row>
    <row r="1605" spans="1:33" ht="25.5" customHeight="1">
      <c r="A1605" s="662"/>
      <c r="B1605" s="665"/>
      <c r="C1605" s="743"/>
      <c r="D1605" s="744"/>
      <c r="E1605" s="744"/>
      <c r="F1605" s="744"/>
      <c r="G1605" s="744"/>
      <c r="H1605" s="744"/>
      <c r="I1605" s="744"/>
      <c r="J1605" s="754"/>
      <c r="K1605" s="744"/>
      <c r="L1605" s="744"/>
      <c r="M1605" s="631"/>
      <c r="N1605" s="631"/>
      <c r="O1605" s="744"/>
      <c r="P1605" s="744"/>
      <c r="Q1605" s="802"/>
      <c r="R1605" s="32"/>
      <c r="S1605" s="819"/>
      <c r="T1605" s="33"/>
      <c r="U1605" s="33"/>
      <c r="V1605" s="33"/>
      <c r="W1605" s="34"/>
      <c r="X1605" s="35"/>
      <c r="Y1605" s="36"/>
      <c r="Z1605" s="29"/>
      <c r="AA1605" s="29"/>
      <c r="AB1605" s="30"/>
      <c r="AC1605" s="28"/>
      <c r="AD1605" s="31"/>
      <c r="AE1605" s="31"/>
      <c r="AF1605" s="993"/>
      <c r="AG1605" s="641"/>
    </row>
    <row r="1606" spans="1:33" ht="25.5" customHeight="1">
      <c r="A1606" s="662"/>
      <c r="B1606" s="665"/>
      <c r="C1606" s="743"/>
      <c r="D1606" s="744"/>
      <c r="E1606" s="744"/>
      <c r="F1606" s="744"/>
      <c r="G1606" s="744"/>
      <c r="H1606" s="744"/>
      <c r="I1606" s="744"/>
      <c r="J1606" s="754"/>
      <c r="K1606" s="744"/>
      <c r="L1606" s="744"/>
      <c r="M1606" s="631"/>
      <c r="N1606" s="631"/>
      <c r="O1606" s="744"/>
      <c r="P1606" s="744"/>
      <c r="Q1606" s="802"/>
      <c r="R1606" s="37"/>
      <c r="S1606" s="819"/>
      <c r="T1606" s="33"/>
      <c r="U1606" s="33"/>
      <c r="V1606" s="33"/>
      <c r="W1606" s="34"/>
      <c r="X1606" s="35"/>
      <c r="Y1606" s="36"/>
      <c r="Z1606" s="29"/>
      <c r="AA1606" s="29"/>
      <c r="AB1606" s="30"/>
      <c r="AC1606" s="28"/>
      <c r="AD1606" s="31"/>
      <c r="AE1606" s="31"/>
      <c r="AF1606" s="993"/>
      <c r="AG1606" s="641"/>
    </row>
    <row r="1607" spans="1:33" ht="25.5" customHeight="1">
      <c r="A1607" s="662"/>
      <c r="B1607" s="665"/>
      <c r="C1607" s="745"/>
      <c r="D1607" s="746"/>
      <c r="E1607" s="746"/>
      <c r="F1607" s="746"/>
      <c r="G1607" s="746"/>
      <c r="H1607" s="746"/>
      <c r="I1607" s="746"/>
      <c r="J1607" s="756"/>
      <c r="K1607" s="746"/>
      <c r="L1607" s="746"/>
      <c r="M1607" s="632"/>
      <c r="N1607" s="632"/>
      <c r="O1607" s="746"/>
      <c r="P1607" s="746"/>
      <c r="Q1607" s="803"/>
      <c r="R1607" s="38"/>
      <c r="S1607" s="820"/>
      <c r="T1607" s="39"/>
      <c r="U1607" s="39"/>
      <c r="V1607" s="39"/>
      <c r="W1607" s="40"/>
      <c r="X1607" s="41"/>
      <c r="Y1607" s="42"/>
      <c r="Z1607" s="42"/>
      <c r="AA1607" s="42"/>
      <c r="AB1607" s="43"/>
      <c r="AC1607" s="41"/>
      <c r="AD1607" s="44"/>
      <c r="AE1607" s="44"/>
      <c r="AF1607" s="994"/>
      <c r="AG1607" s="641"/>
    </row>
    <row r="1608" spans="1:33" ht="26.25" customHeight="1">
      <c r="A1608" s="662"/>
      <c r="B1608" s="665"/>
      <c r="C1608" s="773" t="s">
        <v>46</v>
      </c>
      <c r="D1608" s="750" t="s">
        <v>47</v>
      </c>
      <c r="E1608" s="750" t="s">
        <v>48</v>
      </c>
      <c r="F1608" s="750" t="s">
        <v>371</v>
      </c>
      <c r="G1608" s="768" t="s">
        <v>50</v>
      </c>
      <c r="H1608" s="750" t="s">
        <v>51</v>
      </c>
      <c r="I1608" s="750" t="s">
        <v>134</v>
      </c>
      <c r="J1608" s="777" t="s">
        <v>2145</v>
      </c>
      <c r="K1608" s="748" t="s">
        <v>2146</v>
      </c>
      <c r="L1608" s="750" t="s">
        <v>2143</v>
      </c>
      <c r="M1608" s="698">
        <v>0</v>
      </c>
      <c r="N1608" s="698">
        <v>0</v>
      </c>
      <c r="O1608" s="750" t="s">
        <v>2143</v>
      </c>
      <c r="P1608" s="750" t="s">
        <v>2143</v>
      </c>
      <c r="Q1608" s="805" t="s">
        <v>2143</v>
      </c>
      <c r="R1608" s="37"/>
      <c r="S1608" s="821"/>
      <c r="T1608" s="46"/>
      <c r="U1608" s="46"/>
      <c r="V1608" s="46"/>
      <c r="W1608" s="34"/>
      <c r="X1608" s="35"/>
      <c r="Y1608" s="36"/>
      <c r="Z1608" s="36"/>
      <c r="AA1608" s="36"/>
      <c r="AB1608" s="50"/>
      <c r="AC1608" s="35"/>
      <c r="AD1608" s="35"/>
      <c r="AE1608" s="35"/>
      <c r="AF1608" s="992" t="s">
        <v>2147</v>
      </c>
      <c r="AG1608" s="699"/>
    </row>
    <row r="1609" spans="1:33" ht="26.25" customHeight="1">
      <c r="A1609" s="662"/>
      <c r="B1609" s="665"/>
      <c r="C1609" s="743"/>
      <c r="D1609" s="744"/>
      <c r="E1609" s="744"/>
      <c r="F1609" s="744"/>
      <c r="G1609" s="744"/>
      <c r="H1609" s="744"/>
      <c r="I1609" s="744"/>
      <c r="J1609" s="754"/>
      <c r="K1609" s="744"/>
      <c r="L1609" s="744"/>
      <c r="M1609" s="631"/>
      <c r="N1609" s="631"/>
      <c r="O1609" s="744"/>
      <c r="P1609" s="744"/>
      <c r="Q1609" s="802"/>
      <c r="R1609" s="25"/>
      <c r="S1609" s="818"/>
      <c r="T1609" s="26"/>
      <c r="U1609" s="26"/>
      <c r="V1609" s="26"/>
      <c r="W1609" s="27"/>
      <c r="X1609" s="28"/>
      <c r="Y1609" s="29"/>
      <c r="Z1609" s="29"/>
      <c r="AA1609" s="29"/>
      <c r="AB1609" s="30"/>
      <c r="AC1609" s="28"/>
      <c r="AD1609" s="28"/>
      <c r="AE1609" s="28"/>
      <c r="AF1609" s="993"/>
      <c r="AG1609" s="641"/>
    </row>
    <row r="1610" spans="1:33" ht="26.25" customHeight="1">
      <c r="A1610" s="662"/>
      <c r="B1610" s="665"/>
      <c r="C1610" s="743"/>
      <c r="D1610" s="744"/>
      <c r="E1610" s="744"/>
      <c r="F1610" s="744"/>
      <c r="G1610" s="744"/>
      <c r="H1610" s="744"/>
      <c r="I1610" s="744"/>
      <c r="J1610" s="754"/>
      <c r="K1610" s="744"/>
      <c r="L1610" s="744"/>
      <c r="M1610" s="631"/>
      <c r="N1610" s="631"/>
      <c r="O1610" s="744"/>
      <c r="P1610" s="744"/>
      <c r="Q1610" s="802"/>
      <c r="R1610" s="25"/>
      <c r="S1610" s="818"/>
      <c r="T1610" s="26"/>
      <c r="U1610" s="26"/>
      <c r="V1610" s="26"/>
      <c r="W1610" s="27"/>
      <c r="X1610" s="28"/>
      <c r="Y1610" s="29"/>
      <c r="Z1610" s="29"/>
      <c r="AA1610" s="29"/>
      <c r="AB1610" s="30"/>
      <c r="AC1610" s="28"/>
      <c r="AD1610" s="28"/>
      <c r="AE1610" s="31"/>
      <c r="AF1610" s="993"/>
      <c r="AG1610" s="641"/>
    </row>
    <row r="1611" spans="1:33" ht="26.25" customHeight="1">
      <c r="A1611" s="662"/>
      <c r="B1611" s="665"/>
      <c r="C1611" s="743"/>
      <c r="D1611" s="744"/>
      <c r="E1611" s="744"/>
      <c r="F1611" s="744"/>
      <c r="G1611" s="744"/>
      <c r="H1611" s="744"/>
      <c r="I1611" s="744"/>
      <c r="J1611" s="754"/>
      <c r="K1611" s="744"/>
      <c r="L1611" s="744"/>
      <c r="M1611" s="631"/>
      <c r="N1611" s="631"/>
      <c r="O1611" s="744"/>
      <c r="P1611" s="744"/>
      <c r="Q1611" s="802"/>
      <c r="R1611" s="25"/>
      <c r="S1611" s="818"/>
      <c r="T1611" s="26"/>
      <c r="U1611" s="26"/>
      <c r="V1611" s="26"/>
      <c r="W1611" s="27"/>
      <c r="X1611" s="28"/>
      <c r="Y1611" s="29"/>
      <c r="Z1611" s="29"/>
      <c r="AA1611" s="29"/>
      <c r="AB1611" s="30"/>
      <c r="AC1611" s="28"/>
      <c r="AD1611" s="28"/>
      <c r="AE1611" s="31"/>
      <c r="AF1611" s="993"/>
      <c r="AG1611" s="641"/>
    </row>
    <row r="1612" spans="1:33" ht="26.25" customHeight="1">
      <c r="A1612" s="662"/>
      <c r="B1612" s="665"/>
      <c r="C1612" s="745"/>
      <c r="D1612" s="746"/>
      <c r="E1612" s="746"/>
      <c r="F1612" s="746"/>
      <c r="G1612" s="746"/>
      <c r="H1612" s="746"/>
      <c r="I1612" s="746"/>
      <c r="J1612" s="756"/>
      <c r="K1612" s="746"/>
      <c r="L1612" s="746"/>
      <c r="M1612" s="632"/>
      <c r="N1612" s="632"/>
      <c r="O1612" s="746"/>
      <c r="P1612" s="746"/>
      <c r="Q1612" s="803"/>
      <c r="R1612" s="38"/>
      <c r="S1612" s="820"/>
      <c r="T1612" s="39"/>
      <c r="U1612" s="39"/>
      <c r="V1612" s="39"/>
      <c r="W1612" s="40"/>
      <c r="X1612" s="41"/>
      <c r="Y1612" s="42"/>
      <c r="Z1612" s="42"/>
      <c r="AA1612" s="42"/>
      <c r="AB1612" s="43"/>
      <c r="AC1612" s="41"/>
      <c r="AD1612" s="41"/>
      <c r="AE1612" s="44"/>
      <c r="AF1612" s="994"/>
      <c r="AG1612" s="641"/>
    </row>
    <row r="1613" spans="1:33" ht="18" customHeight="1">
      <c r="A1613" s="662"/>
      <c r="B1613" s="665"/>
      <c r="C1613" s="747" t="s">
        <v>46</v>
      </c>
      <c r="D1613" s="748" t="s">
        <v>47</v>
      </c>
      <c r="E1613" s="748" t="s">
        <v>48</v>
      </c>
      <c r="F1613" s="748" t="s">
        <v>371</v>
      </c>
      <c r="G1613" s="749" t="s">
        <v>50</v>
      </c>
      <c r="H1613" s="748" t="s">
        <v>51</v>
      </c>
      <c r="I1613" s="748" t="s">
        <v>134</v>
      </c>
      <c r="J1613" s="766" t="s">
        <v>2148</v>
      </c>
      <c r="K1613" s="748" t="s">
        <v>2149</v>
      </c>
      <c r="L1613" s="748" t="s">
        <v>2150</v>
      </c>
      <c r="M1613" s="638">
        <v>140</v>
      </c>
      <c r="N1613" s="638">
        <v>150</v>
      </c>
      <c r="O1613" s="748" t="s">
        <v>2151</v>
      </c>
      <c r="P1613" s="748" t="s">
        <v>2152</v>
      </c>
      <c r="Q1613" s="804" t="s">
        <v>2153</v>
      </c>
      <c r="R1613" s="59" t="s">
        <v>982</v>
      </c>
      <c r="S1613" s="823" t="s">
        <v>983</v>
      </c>
      <c r="T1613" s="97" t="s">
        <v>70</v>
      </c>
      <c r="U1613" s="322" t="s">
        <v>71</v>
      </c>
      <c r="V1613" s="96" t="s">
        <v>72</v>
      </c>
      <c r="W1613" s="34"/>
      <c r="X1613" s="35"/>
      <c r="Y1613" s="36"/>
      <c r="Z1613" s="36"/>
      <c r="AA1613" s="36"/>
      <c r="AB1613" s="233">
        <f>+SUM(AA1614:AA1615)</f>
        <v>2502</v>
      </c>
      <c r="AC1613" s="35"/>
      <c r="AD1613" s="60"/>
      <c r="AE1613" s="60"/>
      <c r="AF1613" s="637"/>
      <c r="AG1613" s="342"/>
    </row>
    <row r="1614" spans="1:33" ht="18" customHeight="1">
      <c r="A1614" s="662"/>
      <c r="B1614" s="665"/>
      <c r="C1614" s="743"/>
      <c r="D1614" s="744"/>
      <c r="E1614" s="744"/>
      <c r="F1614" s="744"/>
      <c r="G1614" s="744"/>
      <c r="H1614" s="744"/>
      <c r="I1614" s="744"/>
      <c r="J1614" s="761"/>
      <c r="K1614" s="744"/>
      <c r="L1614" s="744"/>
      <c r="M1614" s="631"/>
      <c r="N1614" s="631"/>
      <c r="O1614" s="744"/>
      <c r="P1614" s="744"/>
      <c r="Q1614" s="802"/>
      <c r="R1614" s="32"/>
      <c r="S1614" s="818" t="s">
        <v>2154</v>
      </c>
      <c r="T1614" s="330"/>
      <c r="U1614" s="155"/>
      <c r="V1614" s="155"/>
      <c r="W1614" s="73">
        <v>1</v>
      </c>
      <c r="X1614" s="197" t="s">
        <v>364</v>
      </c>
      <c r="Y1614" s="29">
        <v>1500</v>
      </c>
      <c r="Z1614" s="29">
        <f t="shared" ref="Z1614:Z1615" si="186">+W1614*Y1614</f>
        <v>1500</v>
      </c>
      <c r="AA1614" s="29">
        <f t="shared" ref="AA1614:AA1615" si="187">+Z1614</f>
        <v>1500</v>
      </c>
      <c r="AB1614" s="30"/>
      <c r="AC1614" s="28"/>
      <c r="AD1614" s="31"/>
      <c r="AE1614" s="31" t="s">
        <v>75</v>
      </c>
      <c r="AF1614" s="634"/>
      <c r="AG1614" s="342"/>
    </row>
    <row r="1615" spans="1:33" ht="18" customHeight="1">
      <c r="A1615" s="662"/>
      <c r="B1615" s="665"/>
      <c r="C1615" s="743"/>
      <c r="D1615" s="744"/>
      <c r="E1615" s="744"/>
      <c r="F1615" s="744"/>
      <c r="G1615" s="744"/>
      <c r="H1615" s="744"/>
      <c r="I1615" s="744"/>
      <c r="J1615" s="761"/>
      <c r="K1615" s="744"/>
      <c r="L1615" s="744"/>
      <c r="M1615" s="631"/>
      <c r="N1615" s="631"/>
      <c r="O1615" s="744"/>
      <c r="P1615" s="744"/>
      <c r="Q1615" s="802"/>
      <c r="R1615" s="32"/>
      <c r="S1615" s="818" t="s">
        <v>2155</v>
      </c>
      <c r="T1615" s="330"/>
      <c r="U1615" s="155"/>
      <c r="V1615" s="155"/>
      <c r="W1615" s="73">
        <v>1</v>
      </c>
      <c r="X1615" s="197" t="s">
        <v>364</v>
      </c>
      <c r="Y1615" s="29">
        <v>1002</v>
      </c>
      <c r="Z1615" s="29">
        <f t="shared" si="186"/>
        <v>1002</v>
      </c>
      <c r="AA1615" s="29">
        <f t="shared" si="187"/>
        <v>1002</v>
      </c>
      <c r="AB1615" s="30"/>
      <c r="AC1615" s="28"/>
      <c r="AD1615" s="31"/>
      <c r="AE1615" s="31" t="s">
        <v>75</v>
      </c>
      <c r="AF1615" s="634"/>
      <c r="AG1615" s="342"/>
    </row>
    <row r="1616" spans="1:33" ht="18" customHeight="1">
      <c r="A1616" s="662"/>
      <c r="B1616" s="665"/>
      <c r="C1616" s="743"/>
      <c r="D1616" s="744"/>
      <c r="E1616" s="744"/>
      <c r="F1616" s="744"/>
      <c r="G1616" s="744"/>
      <c r="H1616" s="744"/>
      <c r="I1616" s="744"/>
      <c r="J1616" s="761"/>
      <c r="K1616" s="744"/>
      <c r="L1616" s="744"/>
      <c r="M1616" s="631"/>
      <c r="N1616" s="631"/>
      <c r="O1616" s="744"/>
      <c r="P1616" s="744"/>
      <c r="Q1616" s="802"/>
      <c r="R1616" s="140" t="s">
        <v>1086</v>
      </c>
      <c r="S1616" s="836" t="s">
        <v>983</v>
      </c>
      <c r="T1616" s="343" t="s">
        <v>70</v>
      </c>
      <c r="U1616" s="241" t="s">
        <v>71</v>
      </c>
      <c r="V1616" s="242" t="s">
        <v>72</v>
      </c>
      <c r="W1616" s="245"/>
      <c r="X1616" s="103"/>
      <c r="Y1616" s="94"/>
      <c r="Z1616" s="94"/>
      <c r="AA1616" s="94"/>
      <c r="AB1616" s="144">
        <f>AA1617</f>
        <v>4663.46</v>
      </c>
      <c r="AC1616" s="28"/>
      <c r="AD1616" s="31"/>
      <c r="AE1616" s="31"/>
      <c r="AF1616" s="634"/>
      <c r="AG1616" s="342"/>
    </row>
    <row r="1617" spans="1:33" ht="15.75">
      <c r="A1617" s="662"/>
      <c r="B1617" s="665"/>
      <c r="C1617" s="743"/>
      <c r="D1617" s="744"/>
      <c r="E1617" s="744"/>
      <c r="F1617" s="744"/>
      <c r="G1617" s="744"/>
      <c r="H1617" s="744"/>
      <c r="I1617" s="744"/>
      <c r="J1617" s="761"/>
      <c r="K1617" s="744"/>
      <c r="L1617" s="744"/>
      <c r="M1617" s="631"/>
      <c r="N1617" s="631"/>
      <c r="O1617" s="744"/>
      <c r="P1617" s="744"/>
      <c r="Q1617" s="802"/>
      <c r="R1617" s="25"/>
      <c r="S1617" s="818" t="s">
        <v>2156</v>
      </c>
      <c r="T1617" s="26"/>
      <c r="U1617" s="33"/>
      <c r="V1617" s="33"/>
      <c r="W1617" s="27">
        <v>1</v>
      </c>
      <c r="X1617" s="28" t="s">
        <v>74</v>
      </c>
      <c r="Y1617" s="29">
        <v>4663.46</v>
      </c>
      <c r="Z1617" s="29">
        <f>+W1617*Y1617</f>
        <v>4663.46</v>
      </c>
      <c r="AA1617" s="29">
        <f>+Z1617</f>
        <v>4663.46</v>
      </c>
      <c r="AB1617" s="30"/>
      <c r="AC1617" s="28"/>
      <c r="AD1617" s="31"/>
      <c r="AE1617" s="31" t="s">
        <v>75</v>
      </c>
      <c r="AF1617" s="634"/>
      <c r="AG1617" s="342"/>
    </row>
    <row r="1618" spans="1:33" ht="38.25">
      <c r="A1618" s="662"/>
      <c r="B1618" s="665"/>
      <c r="C1618" s="743"/>
      <c r="D1618" s="744"/>
      <c r="E1618" s="744"/>
      <c r="F1618" s="744"/>
      <c r="G1618" s="744"/>
      <c r="H1618" s="744"/>
      <c r="I1618" s="744"/>
      <c r="J1618" s="761"/>
      <c r="K1618" s="744"/>
      <c r="L1618" s="744"/>
      <c r="M1618" s="631"/>
      <c r="N1618" s="631"/>
      <c r="O1618" s="744"/>
      <c r="P1618" s="744"/>
      <c r="Q1618" s="802"/>
      <c r="R1618" s="74" t="s">
        <v>2157</v>
      </c>
      <c r="S1618" s="826" t="s">
        <v>2158</v>
      </c>
      <c r="T1618" s="214" t="s">
        <v>70</v>
      </c>
      <c r="U1618" s="33"/>
      <c r="V1618" s="33"/>
      <c r="W1618" s="62"/>
      <c r="X1618" s="28"/>
      <c r="Y1618" s="64"/>
      <c r="Z1618" s="29"/>
      <c r="AA1618" s="29"/>
      <c r="AB1618" s="65">
        <f>+AA1619</f>
        <v>6700</v>
      </c>
      <c r="AC1618" s="63"/>
      <c r="AD1618" s="66"/>
      <c r="AE1618" s="66"/>
      <c r="AF1618" s="634"/>
      <c r="AG1618" s="342"/>
    </row>
    <row r="1619" spans="1:33" ht="25.5">
      <c r="A1619" s="662"/>
      <c r="B1619" s="665"/>
      <c r="C1619" s="743"/>
      <c r="D1619" s="744"/>
      <c r="E1619" s="744"/>
      <c r="F1619" s="744"/>
      <c r="G1619" s="744"/>
      <c r="H1619" s="744"/>
      <c r="I1619" s="744"/>
      <c r="J1619" s="761"/>
      <c r="K1619" s="744"/>
      <c r="L1619" s="744"/>
      <c r="M1619" s="631"/>
      <c r="N1619" s="631"/>
      <c r="O1619" s="744"/>
      <c r="P1619" s="744"/>
      <c r="Q1619" s="802"/>
      <c r="R1619" s="69"/>
      <c r="S1619" s="861" t="s">
        <v>2159</v>
      </c>
      <c r="T1619" s="237"/>
      <c r="U1619" s="104"/>
      <c r="V1619" s="104"/>
      <c r="W1619" s="91">
        <v>1</v>
      </c>
      <c r="X1619" s="103" t="s">
        <v>182</v>
      </c>
      <c r="Y1619" s="93">
        <v>6700</v>
      </c>
      <c r="Z1619" s="94">
        <f t="shared" ref="Z1619:AA1619" si="188">+Y1619</f>
        <v>6700</v>
      </c>
      <c r="AA1619" s="94">
        <f t="shared" si="188"/>
        <v>6700</v>
      </c>
      <c r="AB1619" s="65"/>
      <c r="AC1619" s="63"/>
      <c r="AD1619" s="66"/>
      <c r="AE1619" s="66" t="s">
        <v>75</v>
      </c>
      <c r="AF1619" s="634"/>
      <c r="AG1619" s="342"/>
    </row>
    <row r="1620" spans="1:33" ht="15.75">
      <c r="A1620" s="662"/>
      <c r="B1620" s="665"/>
      <c r="C1620" s="743"/>
      <c r="D1620" s="744"/>
      <c r="E1620" s="744"/>
      <c r="F1620" s="744"/>
      <c r="G1620" s="744"/>
      <c r="H1620" s="744"/>
      <c r="I1620" s="744"/>
      <c r="J1620" s="761"/>
      <c r="K1620" s="744"/>
      <c r="L1620" s="744"/>
      <c r="M1620" s="631"/>
      <c r="N1620" s="631"/>
      <c r="O1620" s="744"/>
      <c r="P1620" s="744"/>
      <c r="Q1620" s="802"/>
      <c r="R1620" s="344" t="s">
        <v>354</v>
      </c>
      <c r="S1620" s="863" t="s">
        <v>273</v>
      </c>
      <c r="T1620" s="345" t="s">
        <v>70</v>
      </c>
      <c r="U1620" s="346" t="s">
        <v>71</v>
      </c>
      <c r="V1620" s="347"/>
      <c r="W1620" s="348"/>
      <c r="X1620" s="103"/>
      <c r="Y1620" s="255"/>
      <c r="Z1620" s="94"/>
      <c r="AA1620" s="94"/>
      <c r="AB1620" s="256">
        <f>+AA1621</f>
        <v>4696.72</v>
      </c>
      <c r="AC1620" s="317"/>
      <c r="AD1620" s="349"/>
      <c r="AE1620" s="349"/>
      <c r="AF1620" s="634"/>
      <c r="AG1620" s="342"/>
    </row>
    <row r="1621" spans="1:33" ht="25.5">
      <c r="A1621" s="662"/>
      <c r="B1621" s="665"/>
      <c r="C1621" s="743"/>
      <c r="D1621" s="744"/>
      <c r="E1621" s="744"/>
      <c r="F1621" s="744"/>
      <c r="G1621" s="744"/>
      <c r="H1621" s="744"/>
      <c r="I1621" s="744"/>
      <c r="J1621" s="761"/>
      <c r="K1621" s="744"/>
      <c r="L1621" s="744"/>
      <c r="M1621" s="631"/>
      <c r="N1621" s="631"/>
      <c r="O1621" s="744"/>
      <c r="P1621" s="744"/>
      <c r="Q1621" s="802"/>
      <c r="R1621" s="350"/>
      <c r="S1621" s="861" t="s">
        <v>2160</v>
      </c>
      <c r="T1621" s="237"/>
      <c r="U1621" s="104"/>
      <c r="V1621" s="104"/>
      <c r="W1621" s="91"/>
      <c r="X1621" s="103" t="s">
        <v>74</v>
      </c>
      <c r="Y1621" s="351">
        <v>4696.72</v>
      </c>
      <c r="Z1621" s="94">
        <f t="shared" ref="Z1621:AA1621" si="189">+Y1621</f>
        <v>4696.72</v>
      </c>
      <c r="AA1621" s="94">
        <f t="shared" si="189"/>
        <v>4696.72</v>
      </c>
      <c r="AB1621" s="256"/>
      <c r="AC1621" s="317"/>
      <c r="AD1621" s="349"/>
      <c r="AE1621" s="349" t="s">
        <v>75</v>
      </c>
      <c r="AF1621" s="634"/>
      <c r="AG1621" s="342"/>
    </row>
    <row r="1622" spans="1:33" ht="15.75">
      <c r="A1622" s="662"/>
      <c r="B1622" s="665"/>
      <c r="C1622" s="743"/>
      <c r="D1622" s="744"/>
      <c r="E1622" s="744"/>
      <c r="F1622" s="744"/>
      <c r="G1622" s="744"/>
      <c r="H1622" s="744"/>
      <c r="I1622" s="744"/>
      <c r="J1622" s="761"/>
      <c r="K1622" s="744"/>
      <c r="L1622" s="744"/>
      <c r="M1622" s="631"/>
      <c r="N1622" s="631"/>
      <c r="O1622" s="744"/>
      <c r="P1622" s="744"/>
      <c r="Q1622" s="802"/>
      <c r="R1622" s="74" t="s">
        <v>1029</v>
      </c>
      <c r="S1622" s="826" t="s">
        <v>273</v>
      </c>
      <c r="T1622" s="214" t="s">
        <v>70</v>
      </c>
      <c r="U1622" s="352" t="s">
        <v>71</v>
      </c>
      <c r="V1622" s="353" t="s">
        <v>198</v>
      </c>
      <c r="W1622" s="62"/>
      <c r="X1622" s="28"/>
      <c r="Y1622" s="64"/>
      <c r="Z1622" s="29"/>
      <c r="AA1622" s="29"/>
      <c r="AB1622" s="65">
        <f>AA1623</f>
        <v>11965.905000000001</v>
      </c>
      <c r="AC1622" s="63"/>
      <c r="AD1622" s="66"/>
      <c r="AE1622" s="66"/>
      <c r="AF1622" s="634"/>
      <c r="AG1622" s="342"/>
    </row>
    <row r="1623" spans="1:33" ht="25.5">
      <c r="A1623" s="662"/>
      <c r="B1623" s="665"/>
      <c r="C1623" s="745"/>
      <c r="D1623" s="746"/>
      <c r="E1623" s="746"/>
      <c r="F1623" s="746"/>
      <c r="G1623" s="746"/>
      <c r="H1623" s="746"/>
      <c r="I1623" s="746"/>
      <c r="J1623" s="763"/>
      <c r="K1623" s="746"/>
      <c r="L1623" s="746"/>
      <c r="M1623" s="632"/>
      <c r="N1623" s="632"/>
      <c r="O1623" s="746"/>
      <c r="P1623" s="746"/>
      <c r="Q1623" s="803"/>
      <c r="R1623" s="38"/>
      <c r="S1623" s="923" t="s">
        <v>2161</v>
      </c>
      <c r="T1623" s="924"/>
      <c r="U1623" s="924"/>
      <c r="V1623" s="924"/>
      <c r="W1623" s="925">
        <v>1</v>
      </c>
      <c r="X1623" s="926" t="s">
        <v>74</v>
      </c>
      <c r="Y1623" s="927">
        <f>11965.905</f>
        <v>11965.905000000001</v>
      </c>
      <c r="Z1623" s="927">
        <f>+W1623*Y1623</f>
        <v>11965.905000000001</v>
      </c>
      <c r="AA1623" s="927">
        <f>+Z1623</f>
        <v>11965.905000000001</v>
      </c>
      <c r="AB1623" s="928"/>
      <c r="AC1623" s="63"/>
      <c r="AD1623" s="66"/>
      <c r="AE1623" s="66" t="s">
        <v>75</v>
      </c>
      <c r="AF1623" s="635"/>
      <c r="AG1623" s="342"/>
    </row>
    <row r="1624" spans="1:33" ht="47.25" customHeight="1">
      <c r="A1624" s="662"/>
      <c r="B1624" s="665"/>
      <c r="C1624" s="747" t="s">
        <v>46</v>
      </c>
      <c r="D1624" s="748" t="s">
        <v>47</v>
      </c>
      <c r="E1624" s="748" t="s">
        <v>48</v>
      </c>
      <c r="F1624" s="748" t="s">
        <v>371</v>
      </c>
      <c r="G1624" s="749" t="s">
        <v>50</v>
      </c>
      <c r="H1624" s="748" t="s">
        <v>51</v>
      </c>
      <c r="I1624" s="748" t="s">
        <v>134</v>
      </c>
      <c r="J1624" s="766" t="s">
        <v>2162</v>
      </c>
      <c r="K1624" s="748" t="s">
        <v>2163</v>
      </c>
      <c r="L1624" s="748" t="s">
        <v>2164</v>
      </c>
      <c r="M1624" s="638">
        <v>1</v>
      </c>
      <c r="N1624" s="638">
        <v>1</v>
      </c>
      <c r="O1624" s="748" t="s">
        <v>2165</v>
      </c>
      <c r="P1624" s="748" t="s">
        <v>2166</v>
      </c>
      <c r="Q1624" s="804" t="s">
        <v>2117</v>
      </c>
      <c r="R1624" s="344" t="s">
        <v>1029</v>
      </c>
      <c r="S1624" s="916" t="s">
        <v>273</v>
      </c>
      <c r="T1624" s="917" t="s">
        <v>435</v>
      </c>
      <c r="U1624" s="918" t="s">
        <v>71</v>
      </c>
      <c r="V1624" s="919" t="s">
        <v>198</v>
      </c>
      <c r="W1624" s="920"/>
      <c r="X1624" s="232"/>
      <c r="Y1624" s="921"/>
      <c r="Z1624" s="106"/>
      <c r="AA1624" s="106"/>
      <c r="AB1624" s="922">
        <f>AA1625</f>
        <v>10000</v>
      </c>
      <c r="AC1624" s="225"/>
      <c r="AD1624" s="354"/>
      <c r="AE1624" s="354"/>
      <c r="AF1624" s="637"/>
      <c r="AG1624" s="699"/>
    </row>
    <row r="1625" spans="1:33" ht="47.25" customHeight="1">
      <c r="A1625" s="663"/>
      <c r="B1625" s="666"/>
      <c r="C1625" s="743"/>
      <c r="D1625" s="744"/>
      <c r="E1625" s="744"/>
      <c r="F1625" s="744"/>
      <c r="G1625" s="744"/>
      <c r="H1625" s="744"/>
      <c r="I1625" s="744"/>
      <c r="J1625" s="761"/>
      <c r="K1625" s="744"/>
      <c r="L1625" s="744"/>
      <c r="M1625" s="631"/>
      <c r="N1625" s="631"/>
      <c r="O1625" s="744"/>
      <c r="P1625" s="744"/>
      <c r="Q1625" s="802"/>
      <c r="R1625" s="933"/>
      <c r="S1625" s="934" t="s">
        <v>2160</v>
      </c>
      <c r="T1625" s="935"/>
      <c r="U1625" s="935"/>
      <c r="V1625" s="935"/>
      <c r="W1625" s="936">
        <v>1</v>
      </c>
      <c r="X1625" s="937" t="s">
        <v>74</v>
      </c>
      <c r="Y1625" s="938">
        <v>10000</v>
      </c>
      <c r="Z1625" s="938">
        <f>+W1625*Y1625</f>
        <v>10000</v>
      </c>
      <c r="AA1625" s="938">
        <f>+Z1625</f>
        <v>10000</v>
      </c>
      <c r="AB1625" s="939"/>
      <c r="AC1625" s="103"/>
      <c r="AD1625" s="355"/>
      <c r="AE1625" s="356" t="s">
        <v>75</v>
      </c>
      <c r="AF1625" s="634"/>
      <c r="AG1625" s="641"/>
    </row>
    <row r="1626" spans="1:33" ht="47.25" customHeight="1">
      <c r="A1626" s="661" t="s">
        <v>2111</v>
      </c>
      <c r="B1626" s="664" t="s">
        <v>2111</v>
      </c>
      <c r="C1626" s="743"/>
      <c r="D1626" s="744"/>
      <c r="E1626" s="744"/>
      <c r="F1626" s="744"/>
      <c r="G1626" s="744"/>
      <c r="H1626" s="744"/>
      <c r="I1626" s="744"/>
      <c r="J1626" s="761"/>
      <c r="K1626" s="744"/>
      <c r="L1626" s="744"/>
      <c r="M1626" s="631"/>
      <c r="N1626" s="631"/>
      <c r="O1626" s="744"/>
      <c r="P1626" s="744"/>
      <c r="Q1626" s="802"/>
      <c r="R1626" s="929"/>
      <c r="S1626" s="913"/>
      <c r="T1626" s="914"/>
      <c r="U1626" s="914"/>
      <c r="V1626" s="914"/>
      <c r="W1626" s="915"/>
      <c r="X1626" s="930"/>
      <c r="Y1626" s="931"/>
      <c r="Z1626" s="931"/>
      <c r="AA1626" s="931"/>
      <c r="AB1626" s="932"/>
      <c r="AC1626" s="28"/>
      <c r="AD1626" s="31"/>
      <c r="AE1626" s="31"/>
      <c r="AF1626" s="634"/>
      <c r="AG1626" s="641"/>
    </row>
    <row r="1627" spans="1:33" ht="47.25" customHeight="1">
      <c r="A1627" s="662"/>
      <c r="B1627" s="665"/>
      <c r="C1627" s="743"/>
      <c r="D1627" s="744"/>
      <c r="E1627" s="744"/>
      <c r="F1627" s="744"/>
      <c r="G1627" s="744"/>
      <c r="H1627" s="744"/>
      <c r="I1627" s="744"/>
      <c r="J1627" s="761"/>
      <c r="K1627" s="744"/>
      <c r="L1627" s="744"/>
      <c r="M1627" s="631"/>
      <c r="N1627" s="631"/>
      <c r="O1627" s="744"/>
      <c r="P1627" s="744"/>
      <c r="Q1627" s="802"/>
      <c r="R1627" s="25"/>
      <c r="S1627" s="818"/>
      <c r="T1627" s="26"/>
      <c r="U1627" s="26"/>
      <c r="V1627" s="26"/>
      <c r="W1627" s="27"/>
      <c r="X1627" s="28"/>
      <c r="Y1627" s="29"/>
      <c r="Z1627" s="29"/>
      <c r="AA1627" s="29"/>
      <c r="AB1627" s="30"/>
      <c r="AC1627" s="28"/>
      <c r="AD1627" s="31"/>
      <c r="AE1627" s="31"/>
      <c r="AF1627" s="634"/>
      <c r="AG1627" s="641"/>
    </row>
    <row r="1628" spans="1:33" ht="47.25" customHeight="1">
      <c r="A1628" s="662"/>
      <c r="B1628" s="665"/>
      <c r="C1628" s="745"/>
      <c r="D1628" s="746"/>
      <c r="E1628" s="746"/>
      <c r="F1628" s="746"/>
      <c r="G1628" s="746"/>
      <c r="H1628" s="746"/>
      <c r="I1628" s="746"/>
      <c r="J1628" s="763"/>
      <c r="K1628" s="746"/>
      <c r="L1628" s="746"/>
      <c r="M1628" s="632"/>
      <c r="N1628" s="632"/>
      <c r="O1628" s="746"/>
      <c r="P1628" s="746"/>
      <c r="Q1628" s="803"/>
      <c r="R1628" s="38"/>
      <c r="S1628" s="820"/>
      <c r="T1628" s="39"/>
      <c r="U1628" s="39"/>
      <c r="V1628" s="39"/>
      <c r="W1628" s="40"/>
      <c r="X1628" s="41"/>
      <c r="Y1628" s="42"/>
      <c r="Z1628" s="42"/>
      <c r="AA1628" s="42"/>
      <c r="AB1628" s="43"/>
      <c r="AC1628" s="41"/>
      <c r="AD1628" s="44"/>
      <c r="AE1628" s="44"/>
      <c r="AF1628" s="635"/>
      <c r="AG1628" s="641"/>
    </row>
    <row r="1629" spans="1:33" ht="89.25" customHeight="1">
      <c r="A1629" s="662"/>
      <c r="B1629" s="665"/>
      <c r="C1629" s="747" t="s">
        <v>46</v>
      </c>
      <c r="D1629" s="748" t="s">
        <v>47</v>
      </c>
      <c r="E1629" s="748" t="s">
        <v>48</v>
      </c>
      <c r="F1629" s="748" t="s">
        <v>371</v>
      </c>
      <c r="G1629" s="749" t="s">
        <v>50</v>
      </c>
      <c r="H1629" s="748" t="s">
        <v>51</v>
      </c>
      <c r="I1629" s="748" t="s">
        <v>134</v>
      </c>
      <c r="J1629" s="758" t="s">
        <v>2167</v>
      </c>
      <c r="K1629" s="748" t="s">
        <v>2168</v>
      </c>
      <c r="L1629" s="748" t="s">
        <v>2169</v>
      </c>
      <c r="M1629" s="638">
        <v>1</v>
      </c>
      <c r="N1629" s="638">
        <v>0</v>
      </c>
      <c r="O1629" s="748" t="s">
        <v>2170</v>
      </c>
      <c r="P1629" s="748" t="s">
        <v>2171</v>
      </c>
      <c r="Q1629" s="804" t="s">
        <v>2117</v>
      </c>
      <c r="R1629" s="37"/>
      <c r="S1629" s="822"/>
      <c r="T1629" s="53"/>
      <c r="U1629" s="67"/>
      <c r="V1629" s="68"/>
      <c r="W1629" s="54"/>
      <c r="X1629" s="55"/>
      <c r="Y1629" s="56"/>
      <c r="Z1629" s="36"/>
      <c r="AA1629" s="36"/>
      <c r="AB1629" s="57"/>
      <c r="AC1629" s="55"/>
      <c r="AD1629" s="58"/>
      <c r="AE1629" s="58"/>
      <c r="AF1629" s="637"/>
      <c r="AG1629" s="699"/>
    </row>
    <row r="1630" spans="1:33" ht="89.25" customHeight="1">
      <c r="A1630" s="662"/>
      <c r="B1630" s="665"/>
      <c r="C1630" s="743"/>
      <c r="D1630" s="744"/>
      <c r="E1630" s="744"/>
      <c r="F1630" s="744"/>
      <c r="G1630" s="744"/>
      <c r="H1630" s="744"/>
      <c r="I1630" s="744"/>
      <c r="J1630" s="761"/>
      <c r="K1630" s="744"/>
      <c r="L1630" s="744"/>
      <c r="M1630" s="631"/>
      <c r="N1630" s="631"/>
      <c r="O1630" s="744"/>
      <c r="P1630" s="744"/>
      <c r="Q1630" s="802"/>
      <c r="R1630" s="25"/>
      <c r="S1630" s="818"/>
      <c r="T1630" s="26"/>
      <c r="U1630" s="26"/>
      <c r="V1630" s="26"/>
      <c r="W1630" s="27"/>
      <c r="X1630" s="28"/>
      <c r="Y1630" s="29"/>
      <c r="Z1630" s="29"/>
      <c r="AA1630" s="29"/>
      <c r="AB1630" s="30"/>
      <c r="AC1630" s="28"/>
      <c r="AD1630" s="31"/>
      <c r="AE1630" s="31"/>
      <c r="AF1630" s="634"/>
      <c r="AG1630" s="641"/>
    </row>
    <row r="1631" spans="1:33" ht="89.25" customHeight="1">
      <c r="A1631" s="662"/>
      <c r="B1631" s="665"/>
      <c r="C1631" s="743"/>
      <c r="D1631" s="744"/>
      <c r="E1631" s="744"/>
      <c r="F1631" s="744"/>
      <c r="G1631" s="744"/>
      <c r="H1631" s="744"/>
      <c r="I1631" s="744"/>
      <c r="J1631" s="761"/>
      <c r="K1631" s="744"/>
      <c r="L1631" s="744"/>
      <c r="M1631" s="631"/>
      <c r="N1631" s="631"/>
      <c r="O1631" s="744"/>
      <c r="P1631" s="744"/>
      <c r="Q1631" s="802"/>
      <c r="R1631" s="25"/>
      <c r="S1631" s="818"/>
      <c r="T1631" s="26"/>
      <c r="U1631" s="26"/>
      <c r="V1631" s="26"/>
      <c r="W1631" s="27"/>
      <c r="X1631" s="28"/>
      <c r="Y1631" s="29"/>
      <c r="Z1631" s="29"/>
      <c r="AA1631" s="29"/>
      <c r="AB1631" s="30"/>
      <c r="AC1631" s="28"/>
      <c r="AD1631" s="31"/>
      <c r="AE1631" s="31"/>
      <c r="AF1631" s="634"/>
      <c r="AG1631" s="641"/>
    </row>
    <row r="1632" spans="1:33" ht="45" customHeight="1">
      <c r="A1632" s="662"/>
      <c r="B1632" s="665"/>
      <c r="C1632" s="747" t="s">
        <v>46</v>
      </c>
      <c r="D1632" s="748" t="s">
        <v>47</v>
      </c>
      <c r="E1632" s="748" t="s">
        <v>48</v>
      </c>
      <c r="F1632" s="748" t="s">
        <v>371</v>
      </c>
      <c r="G1632" s="749" t="s">
        <v>50</v>
      </c>
      <c r="H1632" s="748" t="s">
        <v>51</v>
      </c>
      <c r="I1632" s="748" t="s">
        <v>134</v>
      </c>
      <c r="J1632" s="758" t="s">
        <v>2172</v>
      </c>
      <c r="K1632" s="748" t="s">
        <v>2173</v>
      </c>
      <c r="L1632" s="748" t="s">
        <v>2174</v>
      </c>
      <c r="M1632" s="638">
        <v>1</v>
      </c>
      <c r="N1632" s="638">
        <v>1</v>
      </c>
      <c r="O1632" s="748" t="s">
        <v>2175</v>
      </c>
      <c r="P1632" s="748" t="s">
        <v>2176</v>
      </c>
      <c r="Q1632" s="804" t="s">
        <v>2177</v>
      </c>
      <c r="R1632" s="325" t="s">
        <v>1222</v>
      </c>
      <c r="S1632" s="867" t="s">
        <v>1223</v>
      </c>
      <c r="T1632" s="357" t="s">
        <v>70</v>
      </c>
      <c r="U1632" s="238" t="s">
        <v>71</v>
      </c>
      <c r="V1632" s="239" t="s">
        <v>72</v>
      </c>
      <c r="W1632" s="224"/>
      <c r="X1632" s="225"/>
      <c r="Y1632" s="226"/>
      <c r="Z1632" s="226"/>
      <c r="AA1632" s="226"/>
      <c r="AB1632" s="227">
        <f>+AA1633</f>
        <v>8279.6</v>
      </c>
      <c r="AC1632" s="55"/>
      <c r="AD1632" s="58"/>
      <c r="AE1632" s="58"/>
      <c r="AF1632" s="637"/>
      <c r="AG1632" s="699"/>
    </row>
    <row r="1633" spans="1:33" ht="45" customHeight="1">
      <c r="A1633" s="662"/>
      <c r="B1633" s="665"/>
      <c r="C1633" s="743"/>
      <c r="D1633" s="744"/>
      <c r="E1633" s="744"/>
      <c r="F1633" s="744"/>
      <c r="G1633" s="744"/>
      <c r="H1633" s="744"/>
      <c r="I1633" s="744"/>
      <c r="J1633" s="761"/>
      <c r="K1633" s="744"/>
      <c r="L1633" s="744"/>
      <c r="M1633" s="631"/>
      <c r="N1633" s="631"/>
      <c r="O1633" s="744"/>
      <c r="P1633" s="744"/>
      <c r="Q1633" s="802"/>
      <c r="R1633" s="32"/>
      <c r="S1633" s="818" t="s">
        <v>2178</v>
      </c>
      <c r="T1633" s="26"/>
      <c r="U1633" s="61"/>
      <c r="V1633" s="61"/>
      <c r="W1633" s="27">
        <v>1</v>
      </c>
      <c r="X1633" s="28" t="s">
        <v>182</v>
      </c>
      <c r="Y1633" s="29">
        <v>8279.6</v>
      </c>
      <c r="Z1633" s="29">
        <f>+W1633*Y1633</f>
        <v>8279.6</v>
      </c>
      <c r="AA1633" s="29">
        <f>+Z1633</f>
        <v>8279.6</v>
      </c>
      <c r="AB1633" s="30"/>
      <c r="AC1633" s="28" t="s">
        <v>75</v>
      </c>
      <c r="AD1633" s="31"/>
      <c r="AE1633" s="31"/>
      <c r="AF1633" s="634"/>
      <c r="AG1633" s="641"/>
    </row>
    <row r="1634" spans="1:33" ht="45" customHeight="1">
      <c r="A1634" s="662"/>
      <c r="B1634" s="665"/>
      <c r="C1634" s="743"/>
      <c r="D1634" s="744"/>
      <c r="E1634" s="744"/>
      <c r="F1634" s="744"/>
      <c r="G1634" s="744"/>
      <c r="H1634" s="744"/>
      <c r="I1634" s="744"/>
      <c r="J1634" s="761"/>
      <c r="K1634" s="744"/>
      <c r="L1634" s="744"/>
      <c r="M1634" s="631"/>
      <c r="N1634" s="631"/>
      <c r="O1634" s="744"/>
      <c r="P1634" s="744"/>
      <c r="Q1634" s="802"/>
      <c r="R1634" s="140" t="s">
        <v>2179</v>
      </c>
      <c r="S1634" s="836" t="s">
        <v>1223</v>
      </c>
      <c r="T1634" s="343" t="s">
        <v>70</v>
      </c>
      <c r="U1634" s="241" t="s">
        <v>71</v>
      </c>
      <c r="V1634" s="242" t="s">
        <v>72</v>
      </c>
      <c r="W1634" s="245"/>
      <c r="X1634" s="103"/>
      <c r="Y1634" s="94"/>
      <c r="Z1634" s="94"/>
      <c r="AA1634" s="94"/>
      <c r="AB1634" s="144">
        <f>+AA1635</f>
        <v>35683.440000000002</v>
      </c>
      <c r="AC1634" s="28"/>
      <c r="AD1634" s="31"/>
      <c r="AE1634" s="31"/>
      <c r="AF1634" s="634"/>
      <c r="AG1634" s="641"/>
    </row>
    <row r="1635" spans="1:33" ht="45" customHeight="1">
      <c r="A1635" s="662"/>
      <c r="B1635" s="665"/>
      <c r="C1635" s="745"/>
      <c r="D1635" s="746"/>
      <c r="E1635" s="746"/>
      <c r="F1635" s="746"/>
      <c r="G1635" s="746"/>
      <c r="H1635" s="746"/>
      <c r="I1635" s="746"/>
      <c r="J1635" s="763"/>
      <c r="K1635" s="746"/>
      <c r="L1635" s="746"/>
      <c r="M1635" s="632"/>
      <c r="N1635" s="632"/>
      <c r="O1635" s="746"/>
      <c r="P1635" s="746"/>
      <c r="Q1635" s="803"/>
      <c r="R1635" s="38"/>
      <c r="S1635" s="820" t="s">
        <v>2180</v>
      </c>
      <c r="T1635" s="39"/>
      <c r="U1635" s="198"/>
      <c r="V1635" s="198"/>
      <c r="W1635" s="40">
        <v>1</v>
      </c>
      <c r="X1635" s="41" t="s">
        <v>182</v>
      </c>
      <c r="Y1635" s="42">
        <v>35683.440000000002</v>
      </c>
      <c r="Z1635" s="42">
        <f>+W1635*Y1635</f>
        <v>35683.440000000002</v>
      </c>
      <c r="AA1635" s="42">
        <f>+Z1635</f>
        <v>35683.440000000002</v>
      </c>
      <c r="AB1635" s="43"/>
      <c r="AC1635" s="41"/>
      <c r="AD1635" s="44" t="s">
        <v>75</v>
      </c>
      <c r="AE1635" s="44"/>
      <c r="AF1635" s="635"/>
      <c r="AG1635" s="641"/>
    </row>
    <row r="1636" spans="1:33" ht="44.25" customHeight="1">
      <c r="A1636" s="663"/>
      <c r="B1636" s="666"/>
      <c r="C1636" s="773" t="s">
        <v>46</v>
      </c>
      <c r="D1636" s="750" t="s">
        <v>47</v>
      </c>
      <c r="E1636" s="750" t="s">
        <v>48</v>
      </c>
      <c r="F1636" s="750" t="s">
        <v>371</v>
      </c>
      <c r="G1636" s="768" t="s">
        <v>50</v>
      </c>
      <c r="H1636" s="750" t="s">
        <v>51</v>
      </c>
      <c r="I1636" s="750" t="s">
        <v>134</v>
      </c>
      <c r="J1636" s="767" t="s">
        <v>2181</v>
      </c>
      <c r="K1636" s="750" t="s">
        <v>2182</v>
      </c>
      <c r="L1636" s="750" t="s">
        <v>2183</v>
      </c>
      <c r="M1636" s="698">
        <v>1</v>
      </c>
      <c r="N1636" s="698">
        <v>1</v>
      </c>
      <c r="O1636" s="750" t="s">
        <v>2184</v>
      </c>
      <c r="P1636" s="750" t="s">
        <v>2185</v>
      </c>
      <c r="Q1636" s="805" t="s">
        <v>2186</v>
      </c>
      <c r="R1636" s="221" t="s">
        <v>502</v>
      </c>
      <c r="S1636" s="849" t="s">
        <v>217</v>
      </c>
      <c r="T1636" s="230" t="s">
        <v>70</v>
      </c>
      <c r="U1636" s="238" t="s">
        <v>71</v>
      </c>
      <c r="V1636" s="239" t="s">
        <v>198</v>
      </c>
      <c r="W1636" s="231"/>
      <c r="X1636" s="232"/>
      <c r="Y1636" s="106"/>
      <c r="Z1636" s="106"/>
      <c r="AA1636" s="106"/>
      <c r="AB1636" s="233">
        <f>+SUM(AA1637:AA1638)</f>
        <v>92261.54</v>
      </c>
      <c r="AC1636" s="35"/>
      <c r="AD1636" s="60"/>
      <c r="AE1636" s="60"/>
      <c r="AF1636" s="636"/>
      <c r="AG1636" s="342"/>
    </row>
    <row r="1637" spans="1:33" ht="44.25" customHeight="1">
      <c r="A1637" s="661" t="s">
        <v>2111</v>
      </c>
      <c r="B1637" s="664" t="s">
        <v>2111</v>
      </c>
      <c r="C1637" s="743"/>
      <c r="D1637" s="744"/>
      <c r="E1637" s="744"/>
      <c r="F1637" s="744"/>
      <c r="G1637" s="744"/>
      <c r="H1637" s="744"/>
      <c r="I1637" s="744"/>
      <c r="J1637" s="761"/>
      <c r="K1637" s="744"/>
      <c r="L1637" s="744"/>
      <c r="M1637" s="631"/>
      <c r="N1637" s="631"/>
      <c r="O1637" s="744"/>
      <c r="P1637" s="744"/>
      <c r="Q1637" s="802"/>
      <c r="R1637" s="228"/>
      <c r="S1637" s="868" t="s">
        <v>2187</v>
      </c>
      <c r="T1637" s="358"/>
      <c r="U1637" s="358"/>
      <c r="V1637" s="358"/>
      <c r="W1637" s="136">
        <v>1</v>
      </c>
      <c r="X1637" s="137" t="s">
        <v>74</v>
      </c>
      <c r="Y1637" s="138">
        <v>86278.82</v>
      </c>
      <c r="Z1637" s="138">
        <f>+W1637*Y1637</f>
        <v>86278.82</v>
      </c>
      <c r="AA1637" s="138">
        <f>+Z1637</f>
        <v>86278.82</v>
      </c>
      <c r="AB1637" s="229"/>
      <c r="AC1637" s="28"/>
      <c r="AD1637" s="31"/>
      <c r="AE1637" s="31" t="s">
        <v>75</v>
      </c>
      <c r="AF1637" s="634"/>
      <c r="AG1637" s="342"/>
    </row>
    <row r="1638" spans="1:33" ht="44.25" customHeight="1">
      <c r="A1638" s="662"/>
      <c r="B1638" s="665"/>
      <c r="C1638" s="743"/>
      <c r="D1638" s="744"/>
      <c r="E1638" s="744"/>
      <c r="F1638" s="744"/>
      <c r="G1638" s="744"/>
      <c r="H1638" s="744"/>
      <c r="I1638" s="744"/>
      <c r="J1638" s="761"/>
      <c r="K1638" s="744"/>
      <c r="L1638" s="744"/>
      <c r="M1638" s="631"/>
      <c r="N1638" s="631"/>
      <c r="O1638" s="744"/>
      <c r="P1638" s="744"/>
      <c r="Q1638" s="802"/>
      <c r="R1638" s="940"/>
      <c r="S1638" s="941" t="s">
        <v>2188</v>
      </c>
      <c r="T1638" s="942"/>
      <c r="U1638" s="942"/>
      <c r="V1638" s="943"/>
      <c r="W1638" s="73">
        <v>1</v>
      </c>
      <c r="X1638" s="197" t="s">
        <v>74</v>
      </c>
      <c r="Y1638" s="29">
        <f>92261.54-Y1637</f>
        <v>5982.7199999999866</v>
      </c>
      <c r="Z1638" s="29">
        <f t="shared" ref="Z1638:AA1638" si="190">+Y1638</f>
        <v>5982.7199999999866</v>
      </c>
      <c r="AA1638" s="29">
        <f t="shared" si="190"/>
        <v>5982.7199999999866</v>
      </c>
      <c r="AB1638" s="30"/>
      <c r="AC1638" s="28"/>
      <c r="AD1638" s="31"/>
      <c r="AE1638" s="31" t="s">
        <v>75</v>
      </c>
      <c r="AF1638" s="634"/>
      <c r="AG1638" s="342"/>
    </row>
    <row r="1639" spans="1:33" ht="44.25" customHeight="1">
      <c r="A1639" s="662"/>
      <c r="B1639" s="665"/>
      <c r="C1639" s="743"/>
      <c r="D1639" s="744"/>
      <c r="E1639" s="744"/>
      <c r="F1639" s="744"/>
      <c r="G1639" s="744"/>
      <c r="H1639" s="744"/>
      <c r="I1639" s="744"/>
      <c r="J1639" s="761"/>
      <c r="K1639" s="744"/>
      <c r="L1639" s="744"/>
      <c r="M1639" s="631"/>
      <c r="N1639" s="631"/>
      <c r="O1639" s="744"/>
      <c r="P1639" s="744"/>
      <c r="Q1639" s="802"/>
      <c r="R1639" s="944" t="s">
        <v>502</v>
      </c>
      <c r="S1639" s="906" t="s">
        <v>217</v>
      </c>
      <c r="T1639" s="907" t="s">
        <v>435</v>
      </c>
      <c r="U1639" s="908" t="s">
        <v>71</v>
      </c>
      <c r="V1639" s="945" t="s">
        <v>198</v>
      </c>
      <c r="W1639" s="231"/>
      <c r="X1639" s="232"/>
      <c r="Y1639" s="106"/>
      <c r="Z1639" s="106"/>
      <c r="AA1639" s="106"/>
      <c r="AB1639" s="233">
        <f>+SUM(AA1640:AA1641)</f>
        <v>2708.66</v>
      </c>
      <c r="AC1639" s="28"/>
      <c r="AD1639" s="31"/>
      <c r="AE1639" s="31"/>
      <c r="AF1639" s="634"/>
      <c r="AG1639" s="342"/>
    </row>
    <row r="1640" spans="1:33" ht="44.25" customHeight="1">
      <c r="A1640" s="662"/>
      <c r="B1640" s="665"/>
      <c r="C1640" s="743"/>
      <c r="D1640" s="744"/>
      <c r="E1640" s="744"/>
      <c r="F1640" s="744"/>
      <c r="G1640" s="744"/>
      <c r="H1640" s="744"/>
      <c r="I1640" s="744"/>
      <c r="J1640" s="761"/>
      <c r="K1640" s="744"/>
      <c r="L1640" s="744"/>
      <c r="M1640" s="631"/>
      <c r="N1640" s="631"/>
      <c r="O1640" s="744"/>
      <c r="P1640" s="744"/>
      <c r="Q1640" s="802"/>
      <c r="R1640" s="946"/>
      <c r="S1640" s="910" t="s">
        <v>2187</v>
      </c>
      <c r="T1640" s="911"/>
      <c r="U1640" s="911"/>
      <c r="V1640" s="947"/>
      <c r="W1640" s="136">
        <v>1</v>
      </c>
      <c r="X1640" s="137" t="s">
        <v>74</v>
      </c>
      <c r="Y1640" s="235">
        <v>2708.66</v>
      </c>
      <c r="Z1640" s="138">
        <f t="shared" ref="Z1640:AA1640" si="191">Y1640</f>
        <v>2708.66</v>
      </c>
      <c r="AA1640" s="138">
        <f t="shared" si="191"/>
        <v>2708.66</v>
      </c>
      <c r="AB1640" s="229"/>
      <c r="AC1640" s="28"/>
      <c r="AD1640" s="31"/>
      <c r="AE1640" s="112" t="s">
        <v>75</v>
      </c>
      <c r="AF1640" s="634"/>
      <c r="AG1640" s="342"/>
    </row>
    <row r="1641" spans="1:33" ht="44.25" customHeight="1">
      <c r="A1641" s="662"/>
      <c r="B1641" s="665"/>
      <c r="C1641" s="743"/>
      <c r="D1641" s="744"/>
      <c r="E1641" s="744"/>
      <c r="F1641" s="744"/>
      <c r="G1641" s="744"/>
      <c r="H1641" s="744"/>
      <c r="I1641" s="744"/>
      <c r="J1641" s="761"/>
      <c r="K1641" s="744"/>
      <c r="L1641" s="744"/>
      <c r="M1641" s="631"/>
      <c r="N1641" s="631"/>
      <c r="O1641" s="744"/>
      <c r="P1641" s="744"/>
      <c r="Q1641" s="802"/>
      <c r="R1641" s="236" t="s">
        <v>961</v>
      </c>
      <c r="S1641" s="849" t="s">
        <v>217</v>
      </c>
      <c r="T1641" s="240" t="s">
        <v>70</v>
      </c>
      <c r="U1641" s="359" t="s">
        <v>71</v>
      </c>
      <c r="V1641" s="360" t="s">
        <v>198</v>
      </c>
      <c r="W1641" s="245"/>
      <c r="X1641" s="103"/>
      <c r="Y1641" s="94"/>
      <c r="Z1641" s="94"/>
      <c r="AA1641" s="94"/>
      <c r="AB1641" s="144">
        <f>+AA1642</f>
        <v>9327.44</v>
      </c>
      <c r="AC1641" s="28"/>
      <c r="AD1641" s="31"/>
      <c r="AE1641" s="31"/>
      <c r="AF1641" s="634"/>
      <c r="AG1641" s="342"/>
    </row>
    <row r="1642" spans="1:33" ht="44.25" customHeight="1">
      <c r="A1642" s="662"/>
      <c r="B1642" s="665"/>
      <c r="C1642" s="743"/>
      <c r="D1642" s="744"/>
      <c r="E1642" s="744"/>
      <c r="F1642" s="744"/>
      <c r="G1642" s="744"/>
      <c r="H1642" s="744"/>
      <c r="I1642" s="744"/>
      <c r="J1642" s="761"/>
      <c r="K1642" s="744"/>
      <c r="L1642" s="744"/>
      <c r="M1642" s="631"/>
      <c r="N1642" s="631"/>
      <c r="O1642" s="744"/>
      <c r="P1642" s="744"/>
      <c r="Q1642" s="802"/>
      <c r="R1642" s="228"/>
      <c r="S1642" s="835" t="s">
        <v>2189</v>
      </c>
      <c r="T1642" s="361"/>
      <c r="U1642" s="362"/>
      <c r="V1642" s="362"/>
      <c r="W1642" s="363">
        <v>1</v>
      </c>
      <c r="X1642" s="137" t="s">
        <v>74</v>
      </c>
      <c r="Y1642" s="138">
        <v>9327.44</v>
      </c>
      <c r="Z1642" s="138">
        <f>+W1642*Y1642</f>
        <v>9327.44</v>
      </c>
      <c r="AA1642" s="138">
        <f>+Z1642</f>
        <v>9327.44</v>
      </c>
      <c r="AB1642" s="229"/>
      <c r="AC1642" s="28"/>
      <c r="AD1642" s="31"/>
      <c r="AE1642" s="31" t="s">
        <v>75</v>
      </c>
      <c r="AF1642" s="634"/>
      <c r="AG1642" s="342"/>
    </row>
    <row r="1643" spans="1:33" ht="44.25" customHeight="1">
      <c r="A1643" s="662"/>
      <c r="B1643" s="665"/>
      <c r="C1643" s="743"/>
      <c r="D1643" s="744"/>
      <c r="E1643" s="744"/>
      <c r="F1643" s="744"/>
      <c r="G1643" s="744"/>
      <c r="H1643" s="744"/>
      <c r="I1643" s="744"/>
      <c r="J1643" s="761"/>
      <c r="K1643" s="744"/>
      <c r="L1643" s="744"/>
      <c r="M1643" s="631"/>
      <c r="N1643" s="631"/>
      <c r="O1643" s="744"/>
      <c r="P1643" s="744"/>
      <c r="Q1643" s="802"/>
      <c r="R1643" s="140" t="s">
        <v>957</v>
      </c>
      <c r="S1643" s="834" t="s">
        <v>217</v>
      </c>
      <c r="T1643" s="364" t="s">
        <v>435</v>
      </c>
      <c r="U1643" s="365" t="s">
        <v>71</v>
      </c>
      <c r="V1643" s="366" t="s">
        <v>198</v>
      </c>
      <c r="W1643" s="367"/>
      <c r="X1643" s="103"/>
      <c r="Y1643" s="94"/>
      <c r="Z1643" s="94"/>
      <c r="AA1643" s="94"/>
      <c r="AB1643" s="144">
        <f>+AA1644</f>
        <v>16323.02</v>
      </c>
      <c r="AC1643" s="28"/>
      <c r="AD1643" s="31"/>
      <c r="AE1643" s="31"/>
      <c r="AF1643" s="634"/>
      <c r="AG1643" s="342"/>
    </row>
    <row r="1644" spans="1:33" ht="44.25" customHeight="1">
      <c r="A1644" s="662"/>
      <c r="B1644" s="665"/>
      <c r="C1644" s="743"/>
      <c r="D1644" s="744"/>
      <c r="E1644" s="744"/>
      <c r="F1644" s="744"/>
      <c r="G1644" s="744"/>
      <c r="H1644" s="744"/>
      <c r="I1644" s="744"/>
      <c r="J1644" s="761"/>
      <c r="K1644" s="744"/>
      <c r="L1644" s="744"/>
      <c r="M1644" s="631"/>
      <c r="N1644" s="631"/>
      <c r="O1644" s="744"/>
      <c r="P1644" s="744"/>
      <c r="Q1644" s="802"/>
      <c r="R1644" s="228"/>
      <c r="S1644" s="835" t="s">
        <v>2189</v>
      </c>
      <c r="T1644" s="361"/>
      <c r="U1644" s="362"/>
      <c r="V1644" s="362"/>
      <c r="W1644" s="363">
        <v>1</v>
      </c>
      <c r="X1644" s="137" t="s">
        <v>74</v>
      </c>
      <c r="Y1644" s="235">
        <v>16323.02</v>
      </c>
      <c r="Z1644" s="138">
        <f>+W1644*Y1644</f>
        <v>16323.02</v>
      </c>
      <c r="AA1644" s="138">
        <f>+Z1644</f>
        <v>16323.02</v>
      </c>
      <c r="AB1644" s="229"/>
      <c r="AC1644" s="28"/>
      <c r="AD1644" s="31"/>
      <c r="AE1644" s="31" t="s">
        <v>75</v>
      </c>
      <c r="AF1644" s="634"/>
      <c r="AG1644" s="342"/>
    </row>
    <row r="1645" spans="1:33" ht="44.25" customHeight="1">
      <c r="A1645" s="662"/>
      <c r="B1645" s="665"/>
      <c r="C1645" s="743"/>
      <c r="D1645" s="744"/>
      <c r="E1645" s="744"/>
      <c r="F1645" s="744"/>
      <c r="G1645" s="744"/>
      <c r="H1645" s="744"/>
      <c r="I1645" s="744"/>
      <c r="J1645" s="761"/>
      <c r="K1645" s="744"/>
      <c r="L1645" s="744"/>
      <c r="M1645" s="631"/>
      <c r="N1645" s="631"/>
      <c r="O1645" s="744"/>
      <c r="P1645" s="744"/>
      <c r="Q1645" s="802"/>
      <c r="R1645" s="70" t="s">
        <v>2190</v>
      </c>
      <c r="S1645" s="825" t="s">
        <v>2191</v>
      </c>
      <c r="T1645" s="211" t="s">
        <v>70</v>
      </c>
      <c r="U1645" s="172" t="s">
        <v>2192</v>
      </c>
      <c r="V1645" s="164" t="s">
        <v>679</v>
      </c>
      <c r="W1645" s="73"/>
      <c r="X1645" s="28"/>
      <c r="Y1645" s="29"/>
      <c r="Z1645" s="29"/>
      <c r="AA1645" s="29"/>
      <c r="AB1645" s="30">
        <f>AA1646</f>
        <v>75157.11</v>
      </c>
      <c r="AC1645" s="28"/>
      <c r="AD1645" s="31"/>
      <c r="AE1645" s="31"/>
      <c r="AF1645" s="634"/>
      <c r="AG1645" s="342"/>
    </row>
    <row r="1646" spans="1:33" ht="44.25" customHeight="1">
      <c r="A1646" s="662"/>
      <c r="B1646" s="665"/>
      <c r="C1646" s="743"/>
      <c r="D1646" s="744"/>
      <c r="E1646" s="744"/>
      <c r="F1646" s="744"/>
      <c r="G1646" s="744"/>
      <c r="H1646" s="744"/>
      <c r="I1646" s="744"/>
      <c r="J1646" s="761"/>
      <c r="K1646" s="744"/>
      <c r="L1646" s="744"/>
      <c r="M1646" s="631"/>
      <c r="N1646" s="631"/>
      <c r="O1646" s="744"/>
      <c r="P1646" s="744"/>
      <c r="Q1646" s="802"/>
      <c r="R1646" s="25"/>
      <c r="S1646" s="818" t="s">
        <v>2193</v>
      </c>
      <c r="T1646" s="193"/>
      <c r="U1646" s="155"/>
      <c r="V1646" s="155"/>
      <c r="W1646" s="368">
        <v>1</v>
      </c>
      <c r="X1646" s="197" t="s">
        <v>182</v>
      </c>
      <c r="Y1646" s="29"/>
      <c r="Z1646" s="29"/>
      <c r="AA1646" s="29">
        <v>75157.11</v>
      </c>
      <c r="AB1646" s="30"/>
      <c r="AC1646" s="28"/>
      <c r="AD1646" s="31"/>
      <c r="AE1646" s="31" t="s">
        <v>75</v>
      </c>
      <c r="AF1646" s="634"/>
      <c r="AG1646" s="342"/>
    </row>
    <row r="1647" spans="1:33" ht="44.25" customHeight="1">
      <c r="A1647" s="662"/>
      <c r="B1647" s="665"/>
      <c r="C1647" s="743"/>
      <c r="D1647" s="744"/>
      <c r="E1647" s="744"/>
      <c r="F1647" s="744"/>
      <c r="G1647" s="744"/>
      <c r="H1647" s="744"/>
      <c r="I1647" s="744"/>
      <c r="J1647" s="761"/>
      <c r="K1647" s="744"/>
      <c r="L1647" s="744"/>
      <c r="M1647" s="631"/>
      <c r="N1647" s="631"/>
      <c r="O1647" s="744"/>
      <c r="P1647" s="744"/>
      <c r="Q1647" s="802"/>
      <c r="R1647" s="70" t="s">
        <v>2194</v>
      </c>
      <c r="S1647" s="825" t="s">
        <v>217</v>
      </c>
      <c r="T1647" s="211" t="s">
        <v>70</v>
      </c>
      <c r="U1647" s="172" t="s">
        <v>2192</v>
      </c>
      <c r="V1647" s="164" t="s">
        <v>679</v>
      </c>
      <c r="W1647" s="73"/>
      <c r="X1647" s="28"/>
      <c r="Y1647" s="29"/>
      <c r="Z1647" s="29"/>
      <c r="AA1647" s="29"/>
      <c r="AB1647" s="30">
        <f>AA1648</f>
        <v>80077.83</v>
      </c>
      <c r="AC1647" s="28"/>
      <c r="AD1647" s="31"/>
      <c r="AE1647" s="31"/>
      <c r="AF1647" s="634"/>
      <c r="AG1647" s="342"/>
    </row>
    <row r="1648" spans="1:33" ht="44.25" customHeight="1">
      <c r="A1648" s="662"/>
      <c r="B1648" s="665"/>
      <c r="C1648" s="743"/>
      <c r="D1648" s="744"/>
      <c r="E1648" s="744"/>
      <c r="F1648" s="744"/>
      <c r="G1648" s="744"/>
      <c r="H1648" s="744"/>
      <c r="I1648" s="744"/>
      <c r="J1648" s="761"/>
      <c r="K1648" s="744"/>
      <c r="L1648" s="744"/>
      <c r="M1648" s="631"/>
      <c r="N1648" s="631"/>
      <c r="O1648" s="744"/>
      <c r="P1648" s="744"/>
      <c r="Q1648" s="802"/>
      <c r="R1648" s="25"/>
      <c r="S1648" s="818" t="s">
        <v>2193</v>
      </c>
      <c r="T1648" s="193"/>
      <c r="U1648" s="155"/>
      <c r="V1648" s="155"/>
      <c r="W1648" s="368">
        <v>1</v>
      </c>
      <c r="X1648" s="197" t="s">
        <v>364</v>
      </c>
      <c r="Y1648" s="29"/>
      <c r="Z1648" s="29"/>
      <c r="AA1648" s="29">
        <v>80077.83</v>
      </c>
      <c r="AB1648" s="30"/>
      <c r="AC1648" s="28"/>
      <c r="AD1648" s="31"/>
      <c r="AE1648" s="31" t="s">
        <v>75</v>
      </c>
      <c r="AF1648" s="634"/>
      <c r="AG1648" s="342"/>
    </row>
    <row r="1649" spans="1:33" ht="44.25" customHeight="1">
      <c r="A1649" s="662"/>
      <c r="B1649" s="665"/>
      <c r="C1649" s="743"/>
      <c r="D1649" s="744"/>
      <c r="E1649" s="744"/>
      <c r="F1649" s="744"/>
      <c r="G1649" s="744"/>
      <c r="H1649" s="744"/>
      <c r="I1649" s="744"/>
      <c r="J1649" s="761"/>
      <c r="K1649" s="744"/>
      <c r="L1649" s="744"/>
      <c r="M1649" s="631"/>
      <c r="N1649" s="631"/>
      <c r="O1649" s="744"/>
      <c r="P1649" s="744"/>
      <c r="Q1649" s="802"/>
      <c r="R1649" s="70" t="s">
        <v>2195</v>
      </c>
      <c r="S1649" s="825" t="s">
        <v>197</v>
      </c>
      <c r="T1649" s="211" t="s">
        <v>70</v>
      </c>
      <c r="U1649" s="172" t="s">
        <v>2192</v>
      </c>
      <c r="V1649" s="164" t="s">
        <v>679</v>
      </c>
      <c r="W1649" s="73"/>
      <c r="X1649" s="28"/>
      <c r="Y1649" s="29"/>
      <c r="Z1649" s="29"/>
      <c r="AA1649" s="29"/>
      <c r="AB1649" s="30">
        <f>AA1650</f>
        <v>6100</v>
      </c>
      <c r="AC1649" s="28"/>
      <c r="AD1649" s="31"/>
      <c r="AE1649" s="31"/>
      <c r="AF1649" s="634"/>
      <c r="AG1649" s="342"/>
    </row>
    <row r="1650" spans="1:33" ht="44.25" customHeight="1">
      <c r="A1650" s="662"/>
      <c r="B1650" s="665"/>
      <c r="C1650" s="743"/>
      <c r="D1650" s="744"/>
      <c r="E1650" s="744"/>
      <c r="F1650" s="744"/>
      <c r="G1650" s="744"/>
      <c r="H1650" s="744"/>
      <c r="I1650" s="744"/>
      <c r="J1650" s="761"/>
      <c r="K1650" s="744"/>
      <c r="L1650" s="744"/>
      <c r="M1650" s="631"/>
      <c r="N1650" s="631"/>
      <c r="O1650" s="744"/>
      <c r="P1650" s="744"/>
      <c r="Q1650" s="802"/>
      <c r="R1650" s="25"/>
      <c r="S1650" s="818" t="s">
        <v>2193</v>
      </c>
      <c r="T1650" s="26"/>
      <c r="U1650" s="33"/>
      <c r="V1650" s="33"/>
      <c r="W1650" s="77">
        <v>1</v>
      </c>
      <c r="X1650" s="197" t="s">
        <v>364</v>
      </c>
      <c r="Y1650" s="29"/>
      <c r="Z1650" s="29"/>
      <c r="AA1650" s="29">
        <v>6100</v>
      </c>
      <c r="AB1650" s="30"/>
      <c r="AC1650" s="28"/>
      <c r="AD1650" s="31"/>
      <c r="AE1650" s="31" t="s">
        <v>75</v>
      </c>
      <c r="AF1650" s="634"/>
      <c r="AG1650" s="342"/>
    </row>
    <row r="1651" spans="1:33" ht="57.75" customHeight="1">
      <c r="A1651" s="662"/>
      <c r="B1651" s="665"/>
      <c r="C1651" s="747" t="s">
        <v>46</v>
      </c>
      <c r="D1651" s="748" t="s">
        <v>47</v>
      </c>
      <c r="E1651" s="748" t="s">
        <v>48</v>
      </c>
      <c r="F1651" s="748" t="s">
        <v>371</v>
      </c>
      <c r="G1651" s="749" t="s">
        <v>50</v>
      </c>
      <c r="H1651" s="748" t="s">
        <v>51</v>
      </c>
      <c r="I1651" s="748" t="s">
        <v>134</v>
      </c>
      <c r="J1651" s="766" t="s">
        <v>2196</v>
      </c>
      <c r="K1651" s="748" t="s">
        <v>2197</v>
      </c>
      <c r="L1651" s="748" t="s">
        <v>2198</v>
      </c>
      <c r="M1651" s="638">
        <v>2</v>
      </c>
      <c r="N1651" s="638">
        <v>2</v>
      </c>
      <c r="O1651" s="748" t="s">
        <v>2199</v>
      </c>
      <c r="P1651" s="748" t="s">
        <v>2200</v>
      </c>
      <c r="Q1651" s="804" t="s">
        <v>2201</v>
      </c>
      <c r="R1651" s="59" t="s">
        <v>2202</v>
      </c>
      <c r="S1651" s="827" t="s">
        <v>2203</v>
      </c>
      <c r="T1651" s="75" t="s">
        <v>70</v>
      </c>
      <c r="U1651" s="67" t="s">
        <v>71</v>
      </c>
      <c r="V1651" s="68" t="s">
        <v>198</v>
      </c>
      <c r="W1651" s="54"/>
      <c r="X1651" s="55"/>
      <c r="Y1651" s="56"/>
      <c r="Z1651" s="56"/>
      <c r="AA1651" s="56"/>
      <c r="AB1651" s="57">
        <f>+AA1652</f>
        <v>1993.6000000000001</v>
      </c>
      <c r="AC1651" s="55"/>
      <c r="AD1651" s="58"/>
      <c r="AE1651" s="58"/>
      <c r="AF1651" s="637"/>
      <c r="AG1651" s="699"/>
    </row>
    <row r="1652" spans="1:33" ht="57.75" customHeight="1">
      <c r="A1652" s="662"/>
      <c r="B1652" s="665"/>
      <c r="C1652" s="743"/>
      <c r="D1652" s="744"/>
      <c r="E1652" s="744"/>
      <c r="F1652" s="744"/>
      <c r="G1652" s="744"/>
      <c r="H1652" s="744"/>
      <c r="I1652" s="744"/>
      <c r="J1652" s="761"/>
      <c r="K1652" s="744"/>
      <c r="L1652" s="744"/>
      <c r="M1652" s="631"/>
      <c r="N1652" s="631"/>
      <c r="O1652" s="744"/>
      <c r="P1652" s="744"/>
      <c r="Q1652" s="802"/>
      <c r="R1652" s="32"/>
      <c r="S1652" s="831" t="s">
        <v>2204</v>
      </c>
      <c r="T1652" s="101"/>
      <c r="U1652" s="237"/>
      <c r="V1652" s="237"/>
      <c r="W1652" s="102">
        <v>1</v>
      </c>
      <c r="X1652" s="103" t="s">
        <v>74</v>
      </c>
      <c r="Y1652" s="94">
        <v>1780</v>
      </c>
      <c r="Z1652" s="94">
        <f>+W1652*Y1652</f>
        <v>1780</v>
      </c>
      <c r="AA1652" s="94">
        <f>+Z1652*1.12</f>
        <v>1993.6000000000001</v>
      </c>
      <c r="AB1652" s="30"/>
      <c r="AC1652" s="28"/>
      <c r="AD1652" s="31"/>
      <c r="AE1652" s="31" t="s">
        <v>75</v>
      </c>
      <c r="AF1652" s="634"/>
      <c r="AG1652" s="641"/>
    </row>
    <row r="1653" spans="1:33" ht="57.75" customHeight="1">
      <c r="A1653" s="662"/>
      <c r="B1653" s="665"/>
      <c r="C1653" s="743"/>
      <c r="D1653" s="744"/>
      <c r="E1653" s="744"/>
      <c r="F1653" s="744"/>
      <c r="G1653" s="744"/>
      <c r="H1653" s="744"/>
      <c r="I1653" s="744"/>
      <c r="J1653" s="761"/>
      <c r="K1653" s="744"/>
      <c r="L1653" s="744"/>
      <c r="M1653" s="631"/>
      <c r="N1653" s="631"/>
      <c r="O1653" s="744"/>
      <c r="P1653" s="744"/>
      <c r="Q1653" s="802"/>
      <c r="R1653" s="70"/>
      <c r="S1653" s="825"/>
      <c r="T1653" s="193"/>
      <c r="U1653" s="172"/>
      <c r="V1653" s="164"/>
      <c r="W1653" s="73"/>
      <c r="X1653" s="28"/>
      <c r="Y1653" s="29"/>
      <c r="Z1653" s="29"/>
      <c r="AA1653" s="29"/>
      <c r="AB1653" s="30"/>
      <c r="AC1653" s="28"/>
      <c r="AD1653" s="31"/>
      <c r="AE1653" s="31"/>
      <c r="AF1653" s="634"/>
      <c r="AG1653" s="641"/>
    </row>
    <row r="1654" spans="1:33" ht="57.75" customHeight="1">
      <c r="A1654" s="662"/>
      <c r="B1654" s="665"/>
      <c r="C1654" s="745"/>
      <c r="D1654" s="746"/>
      <c r="E1654" s="746"/>
      <c r="F1654" s="746"/>
      <c r="G1654" s="746"/>
      <c r="H1654" s="746"/>
      <c r="I1654" s="746"/>
      <c r="J1654" s="763"/>
      <c r="K1654" s="746"/>
      <c r="L1654" s="746"/>
      <c r="M1654" s="632"/>
      <c r="N1654" s="632"/>
      <c r="O1654" s="746"/>
      <c r="P1654" s="746"/>
      <c r="Q1654" s="803"/>
      <c r="R1654" s="38"/>
      <c r="S1654" s="820"/>
      <c r="T1654" s="39"/>
      <c r="U1654" s="198"/>
      <c r="V1654" s="198"/>
      <c r="W1654" s="40"/>
      <c r="X1654" s="41"/>
      <c r="Y1654" s="42"/>
      <c r="Z1654" s="42"/>
      <c r="AA1654" s="42"/>
      <c r="AB1654" s="43"/>
      <c r="AC1654" s="41"/>
      <c r="AD1654" s="44"/>
      <c r="AE1654" s="44"/>
      <c r="AF1654" s="635"/>
      <c r="AG1654" s="641"/>
    </row>
    <row r="1655" spans="1:33" ht="31.5" customHeight="1">
      <c r="A1655" s="662"/>
      <c r="B1655" s="665"/>
      <c r="C1655" s="773" t="s">
        <v>46</v>
      </c>
      <c r="D1655" s="750" t="s">
        <v>47</v>
      </c>
      <c r="E1655" s="750" t="s">
        <v>48</v>
      </c>
      <c r="F1655" s="750" t="s">
        <v>371</v>
      </c>
      <c r="G1655" s="768" t="s">
        <v>50</v>
      </c>
      <c r="H1655" s="750" t="s">
        <v>51</v>
      </c>
      <c r="I1655" s="750" t="s">
        <v>134</v>
      </c>
      <c r="J1655" s="769" t="s">
        <v>2205</v>
      </c>
      <c r="K1655" s="750" t="s">
        <v>2206</v>
      </c>
      <c r="L1655" s="750" t="s">
        <v>2207</v>
      </c>
      <c r="M1655" s="698">
        <v>1</v>
      </c>
      <c r="N1655" s="698">
        <v>1</v>
      </c>
      <c r="O1655" s="750" t="s">
        <v>2208</v>
      </c>
      <c r="P1655" s="750" t="s">
        <v>2209</v>
      </c>
      <c r="Q1655" s="805" t="s">
        <v>2210</v>
      </c>
      <c r="R1655" s="37"/>
      <c r="S1655" s="823"/>
      <c r="T1655" s="49"/>
      <c r="U1655" s="67"/>
      <c r="V1655" s="68"/>
      <c r="W1655" s="34"/>
      <c r="X1655" s="35"/>
      <c r="Y1655" s="36"/>
      <c r="Z1655" s="36"/>
      <c r="AA1655" s="36"/>
      <c r="AB1655" s="50"/>
      <c r="AC1655" s="35"/>
      <c r="AD1655" s="60"/>
      <c r="AE1655" s="60"/>
      <c r="AF1655" s="636"/>
      <c r="AG1655" s="699"/>
    </row>
    <row r="1656" spans="1:33" ht="31.5" customHeight="1">
      <c r="A1656" s="662"/>
      <c r="B1656" s="665"/>
      <c r="C1656" s="743"/>
      <c r="D1656" s="744"/>
      <c r="E1656" s="744"/>
      <c r="F1656" s="744"/>
      <c r="G1656" s="744"/>
      <c r="H1656" s="744"/>
      <c r="I1656" s="744"/>
      <c r="J1656" s="761"/>
      <c r="K1656" s="744"/>
      <c r="L1656" s="744"/>
      <c r="M1656" s="631"/>
      <c r="N1656" s="631"/>
      <c r="O1656" s="744"/>
      <c r="P1656" s="744"/>
      <c r="Q1656" s="802"/>
      <c r="R1656" s="32"/>
      <c r="S1656" s="818"/>
      <c r="T1656" s="26"/>
      <c r="U1656" s="26"/>
      <c r="V1656" s="26"/>
      <c r="W1656" s="27"/>
      <c r="X1656" s="28"/>
      <c r="Y1656" s="29"/>
      <c r="Z1656" s="29"/>
      <c r="AA1656" s="29"/>
      <c r="AB1656" s="30"/>
      <c r="AC1656" s="28"/>
      <c r="AD1656" s="31"/>
      <c r="AE1656" s="31"/>
      <c r="AF1656" s="634"/>
      <c r="AG1656" s="641"/>
    </row>
    <row r="1657" spans="1:33" ht="31.5" customHeight="1">
      <c r="A1657" s="662"/>
      <c r="B1657" s="665"/>
      <c r="C1657" s="743"/>
      <c r="D1657" s="744"/>
      <c r="E1657" s="744"/>
      <c r="F1657" s="744"/>
      <c r="G1657" s="744"/>
      <c r="H1657" s="744"/>
      <c r="I1657" s="744"/>
      <c r="J1657" s="761"/>
      <c r="K1657" s="744"/>
      <c r="L1657" s="744"/>
      <c r="M1657" s="631"/>
      <c r="N1657" s="631"/>
      <c r="O1657" s="744"/>
      <c r="P1657" s="744"/>
      <c r="Q1657" s="802"/>
      <c r="R1657" s="25"/>
      <c r="S1657" s="818"/>
      <c r="T1657" s="26"/>
      <c r="U1657" s="26"/>
      <c r="V1657" s="26"/>
      <c r="W1657" s="27"/>
      <c r="X1657" s="28"/>
      <c r="Y1657" s="29"/>
      <c r="Z1657" s="29"/>
      <c r="AA1657" s="29"/>
      <c r="AB1657" s="30"/>
      <c r="AC1657" s="28"/>
      <c r="AD1657" s="31"/>
      <c r="AE1657" s="31"/>
      <c r="AF1657" s="634"/>
      <c r="AG1657" s="641"/>
    </row>
    <row r="1658" spans="1:33" ht="31.5" customHeight="1">
      <c r="A1658" s="662"/>
      <c r="B1658" s="665"/>
      <c r="C1658" s="743"/>
      <c r="D1658" s="744"/>
      <c r="E1658" s="744"/>
      <c r="F1658" s="744"/>
      <c r="G1658" s="744"/>
      <c r="H1658" s="744"/>
      <c r="I1658" s="744"/>
      <c r="J1658" s="761"/>
      <c r="K1658" s="744"/>
      <c r="L1658" s="744"/>
      <c r="M1658" s="631"/>
      <c r="N1658" s="631"/>
      <c r="O1658" s="744"/>
      <c r="P1658" s="744"/>
      <c r="Q1658" s="802"/>
      <c r="R1658" s="25"/>
      <c r="S1658" s="818"/>
      <c r="T1658" s="26"/>
      <c r="U1658" s="26"/>
      <c r="V1658" s="26"/>
      <c r="W1658" s="27"/>
      <c r="X1658" s="28"/>
      <c r="Y1658" s="29"/>
      <c r="Z1658" s="29"/>
      <c r="AA1658" s="29"/>
      <c r="AB1658" s="30"/>
      <c r="AC1658" s="28"/>
      <c r="AD1658" s="31"/>
      <c r="AE1658" s="31"/>
      <c r="AF1658" s="634"/>
      <c r="AG1658" s="641"/>
    </row>
    <row r="1659" spans="1:33" ht="31.5" customHeight="1">
      <c r="A1659" s="662"/>
      <c r="B1659" s="665"/>
      <c r="C1659" s="745"/>
      <c r="D1659" s="746"/>
      <c r="E1659" s="746"/>
      <c r="F1659" s="746"/>
      <c r="G1659" s="746"/>
      <c r="H1659" s="746"/>
      <c r="I1659" s="746"/>
      <c r="J1659" s="763"/>
      <c r="K1659" s="746"/>
      <c r="L1659" s="746"/>
      <c r="M1659" s="632"/>
      <c r="N1659" s="632"/>
      <c r="O1659" s="746"/>
      <c r="P1659" s="746"/>
      <c r="Q1659" s="803"/>
      <c r="R1659" s="69"/>
      <c r="S1659" s="820"/>
      <c r="T1659" s="39"/>
      <c r="U1659" s="39"/>
      <c r="V1659" s="39"/>
      <c r="W1659" s="40"/>
      <c r="X1659" s="41"/>
      <c r="Y1659" s="42"/>
      <c r="Z1659" s="42"/>
      <c r="AA1659" s="42"/>
      <c r="AB1659" s="43"/>
      <c r="AC1659" s="41"/>
      <c r="AD1659" s="44"/>
      <c r="AE1659" s="44"/>
      <c r="AF1659" s="635"/>
      <c r="AG1659" s="641"/>
    </row>
    <row r="1660" spans="1:33" ht="33.75" customHeight="1">
      <c r="A1660" s="662"/>
      <c r="B1660" s="665"/>
      <c r="C1660" s="747" t="s">
        <v>46</v>
      </c>
      <c r="D1660" s="748" t="s">
        <v>47</v>
      </c>
      <c r="E1660" s="748" t="s">
        <v>48</v>
      </c>
      <c r="F1660" s="748" t="s">
        <v>371</v>
      </c>
      <c r="G1660" s="749" t="s">
        <v>50</v>
      </c>
      <c r="H1660" s="748" t="s">
        <v>51</v>
      </c>
      <c r="I1660" s="748" t="s">
        <v>134</v>
      </c>
      <c r="J1660" s="766" t="s">
        <v>2211</v>
      </c>
      <c r="K1660" s="748" t="s">
        <v>2212</v>
      </c>
      <c r="L1660" s="748" t="s">
        <v>2213</v>
      </c>
      <c r="M1660" s="638">
        <v>0</v>
      </c>
      <c r="N1660" s="638">
        <v>1</v>
      </c>
      <c r="O1660" s="748" t="s">
        <v>2214</v>
      </c>
      <c r="P1660" s="748" t="s">
        <v>2215</v>
      </c>
      <c r="Q1660" s="804" t="s">
        <v>2177</v>
      </c>
      <c r="R1660" s="325" t="s">
        <v>2216</v>
      </c>
      <c r="S1660" s="869" t="s">
        <v>2217</v>
      </c>
      <c r="T1660" s="369" t="s">
        <v>70</v>
      </c>
      <c r="U1660" s="238" t="s">
        <v>71</v>
      </c>
      <c r="V1660" s="239" t="s">
        <v>72</v>
      </c>
      <c r="W1660" s="231"/>
      <c r="X1660" s="232"/>
      <c r="Y1660" s="106"/>
      <c r="Z1660" s="106"/>
      <c r="AA1660" s="106"/>
      <c r="AB1660" s="233">
        <f>+SUM(AA1661:AA1663)</f>
        <v>34092.85</v>
      </c>
      <c r="AC1660" s="35"/>
      <c r="AD1660" s="60"/>
      <c r="AE1660" s="60"/>
      <c r="AF1660" s="637"/>
      <c r="AG1660" s="699"/>
    </row>
    <row r="1661" spans="1:33" ht="22.5" customHeight="1">
      <c r="A1661" s="662"/>
      <c r="B1661" s="665"/>
      <c r="C1661" s="743"/>
      <c r="D1661" s="744"/>
      <c r="E1661" s="744"/>
      <c r="F1661" s="744"/>
      <c r="G1661" s="744"/>
      <c r="H1661" s="744"/>
      <c r="I1661" s="744"/>
      <c r="J1661" s="761"/>
      <c r="K1661" s="744"/>
      <c r="L1661" s="744"/>
      <c r="M1661" s="631"/>
      <c r="N1661" s="631"/>
      <c r="O1661" s="744"/>
      <c r="P1661" s="744"/>
      <c r="Q1661" s="802"/>
      <c r="R1661" s="32"/>
      <c r="S1661" s="818" t="s">
        <v>2218</v>
      </c>
      <c r="T1661" s="26"/>
      <c r="U1661" s="26"/>
      <c r="V1661" s="26"/>
      <c r="W1661" s="27">
        <v>1</v>
      </c>
      <c r="X1661" s="28" t="s">
        <v>182</v>
      </c>
      <c r="Y1661" s="29">
        <v>29690</v>
      </c>
      <c r="Z1661" s="29">
        <f t="shared" ref="Z1661:Z1662" si="192">+W1661*Y1661</f>
        <v>29690</v>
      </c>
      <c r="AA1661" s="29">
        <f t="shared" ref="AA1661:AA1662" si="193">+Z1661</f>
        <v>29690</v>
      </c>
      <c r="AB1661" s="30"/>
      <c r="AC1661" s="28" t="s">
        <v>75</v>
      </c>
      <c r="AD1661" s="31"/>
      <c r="AE1661" s="31"/>
      <c r="AF1661" s="634"/>
      <c r="AG1661" s="641"/>
    </row>
    <row r="1662" spans="1:33" ht="22.5" customHeight="1">
      <c r="A1662" s="662"/>
      <c r="B1662" s="665"/>
      <c r="C1662" s="743"/>
      <c r="D1662" s="744"/>
      <c r="E1662" s="744"/>
      <c r="F1662" s="744"/>
      <c r="G1662" s="744"/>
      <c r="H1662" s="744"/>
      <c r="I1662" s="744"/>
      <c r="J1662" s="761"/>
      <c r="K1662" s="744"/>
      <c r="L1662" s="744"/>
      <c r="M1662" s="631"/>
      <c r="N1662" s="631"/>
      <c r="O1662" s="744"/>
      <c r="P1662" s="744"/>
      <c r="Q1662" s="802"/>
      <c r="R1662" s="25"/>
      <c r="S1662" s="818" t="s">
        <v>2219</v>
      </c>
      <c r="T1662" s="26"/>
      <c r="U1662" s="61"/>
      <c r="V1662" s="61"/>
      <c r="W1662" s="27">
        <v>1</v>
      </c>
      <c r="X1662" s="28" t="s">
        <v>182</v>
      </c>
      <c r="Y1662" s="29">
        <v>3402.85</v>
      </c>
      <c r="Z1662" s="29">
        <f t="shared" si="192"/>
        <v>3402.85</v>
      </c>
      <c r="AA1662" s="29">
        <f t="shared" si="193"/>
        <v>3402.85</v>
      </c>
      <c r="AB1662" s="30"/>
      <c r="AC1662" s="28" t="s">
        <v>75</v>
      </c>
      <c r="AD1662" s="31"/>
      <c r="AE1662" s="31"/>
      <c r="AF1662" s="634"/>
      <c r="AG1662" s="641"/>
    </row>
    <row r="1663" spans="1:33" ht="22.5" customHeight="1">
      <c r="A1663" s="662"/>
      <c r="B1663" s="665"/>
      <c r="C1663" s="743"/>
      <c r="D1663" s="744"/>
      <c r="E1663" s="744"/>
      <c r="F1663" s="744"/>
      <c r="G1663" s="744"/>
      <c r="H1663" s="744"/>
      <c r="I1663" s="744"/>
      <c r="J1663" s="761"/>
      <c r="K1663" s="744"/>
      <c r="L1663" s="744"/>
      <c r="M1663" s="631"/>
      <c r="N1663" s="631"/>
      <c r="O1663" s="744"/>
      <c r="P1663" s="744"/>
      <c r="Q1663" s="802"/>
      <c r="R1663" s="25"/>
      <c r="S1663" s="870" t="s">
        <v>2220</v>
      </c>
      <c r="T1663" s="370"/>
      <c r="U1663" s="155"/>
      <c r="V1663" s="155"/>
      <c r="W1663" s="73">
        <v>1</v>
      </c>
      <c r="X1663" s="197" t="s">
        <v>182</v>
      </c>
      <c r="Y1663" s="29">
        <v>1000</v>
      </c>
      <c r="Z1663" s="29">
        <f t="shared" ref="Z1663:AA1663" si="194">+Y1663</f>
        <v>1000</v>
      </c>
      <c r="AA1663" s="29">
        <f t="shared" si="194"/>
        <v>1000</v>
      </c>
      <c r="AB1663" s="30"/>
      <c r="AC1663" s="28"/>
      <c r="AD1663" s="31"/>
      <c r="AE1663" s="31"/>
      <c r="AF1663" s="634"/>
      <c r="AG1663" s="641"/>
    </row>
    <row r="1664" spans="1:33" ht="33.75" customHeight="1">
      <c r="A1664" s="662"/>
      <c r="B1664" s="665"/>
      <c r="C1664" s="743"/>
      <c r="D1664" s="744"/>
      <c r="E1664" s="744"/>
      <c r="F1664" s="744"/>
      <c r="G1664" s="744"/>
      <c r="H1664" s="744"/>
      <c r="I1664" s="744"/>
      <c r="J1664" s="761"/>
      <c r="K1664" s="744"/>
      <c r="L1664" s="744"/>
      <c r="M1664" s="631"/>
      <c r="N1664" s="631"/>
      <c r="O1664" s="744"/>
      <c r="P1664" s="744"/>
      <c r="Q1664" s="802"/>
      <c r="R1664" s="74" t="s">
        <v>2221</v>
      </c>
      <c r="S1664" s="871" t="s">
        <v>2217</v>
      </c>
      <c r="T1664" s="371" t="s">
        <v>70</v>
      </c>
      <c r="U1664" s="372" t="s">
        <v>71</v>
      </c>
      <c r="V1664" s="373" t="s">
        <v>72</v>
      </c>
      <c r="W1664" s="299"/>
      <c r="X1664" s="63"/>
      <c r="Y1664" s="64"/>
      <c r="Z1664" s="64"/>
      <c r="AA1664" s="64"/>
      <c r="AB1664" s="30">
        <f>+SUM(AA1665:AA1667)</f>
        <v>16551.98</v>
      </c>
      <c r="AC1664" s="28"/>
      <c r="AD1664" s="31"/>
      <c r="AE1664" s="31"/>
      <c r="AF1664" s="634"/>
      <c r="AG1664" s="641"/>
    </row>
    <row r="1665" spans="1:33" ht="33.75" customHeight="1">
      <c r="A1665" s="663"/>
      <c r="B1665" s="666"/>
      <c r="C1665" s="743"/>
      <c r="D1665" s="744"/>
      <c r="E1665" s="744"/>
      <c r="F1665" s="744"/>
      <c r="G1665" s="744"/>
      <c r="H1665" s="744"/>
      <c r="I1665" s="744"/>
      <c r="J1665" s="761"/>
      <c r="K1665" s="744"/>
      <c r="L1665" s="744"/>
      <c r="M1665" s="631"/>
      <c r="N1665" s="631"/>
      <c r="O1665" s="744"/>
      <c r="P1665" s="744"/>
      <c r="Q1665" s="802"/>
      <c r="R1665" s="70"/>
      <c r="S1665" s="831" t="s">
        <v>2222</v>
      </c>
      <c r="T1665" s="139"/>
      <c r="U1665" s="374"/>
      <c r="V1665" s="141"/>
      <c r="W1665" s="102">
        <v>1</v>
      </c>
      <c r="X1665" s="103" t="s">
        <v>182</v>
      </c>
      <c r="Y1665" s="94">
        <v>15000</v>
      </c>
      <c r="Z1665" s="94">
        <f t="shared" ref="Z1665:AA1665" si="195">+Y1665</f>
        <v>15000</v>
      </c>
      <c r="AA1665" s="94">
        <f t="shared" si="195"/>
        <v>15000</v>
      </c>
      <c r="AB1665" s="375"/>
      <c r="AC1665" s="63"/>
      <c r="AD1665" s="66"/>
      <c r="AE1665" s="66" t="s">
        <v>75</v>
      </c>
      <c r="AF1665" s="634"/>
      <c r="AG1665" s="641"/>
    </row>
    <row r="1666" spans="1:33" ht="33.75" customHeight="1">
      <c r="A1666" s="661" t="s">
        <v>2111</v>
      </c>
      <c r="B1666" s="664" t="s">
        <v>2111</v>
      </c>
      <c r="C1666" s="743"/>
      <c r="D1666" s="744"/>
      <c r="E1666" s="744"/>
      <c r="F1666" s="744"/>
      <c r="G1666" s="744"/>
      <c r="H1666" s="744"/>
      <c r="I1666" s="744"/>
      <c r="J1666" s="761"/>
      <c r="K1666" s="744"/>
      <c r="L1666" s="744"/>
      <c r="M1666" s="631"/>
      <c r="N1666" s="631"/>
      <c r="O1666" s="744"/>
      <c r="P1666" s="744"/>
      <c r="Q1666" s="802"/>
      <c r="R1666" s="329"/>
      <c r="S1666" s="840" t="s">
        <v>2223</v>
      </c>
      <c r="T1666" s="45"/>
      <c r="U1666" s="45"/>
      <c r="V1666" s="45"/>
      <c r="W1666" s="124">
        <v>1</v>
      </c>
      <c r="X1666" s="120" t="s">
        <v>182</v>
      </c>
      <c r="Y1666" s="174">
        <f>551.98+413.4</f>
        <v>965.38</v>
      </c>
      <c r="Z1666" s="36">
        <f t="shared" ref="Z1666:Z1667" si="196">+W1666*Y1666</f>
        <v>965.38</v>
      </c>
      <c r="AA1666" s="36">
        <f t="shared" ref="AA1666:AA1667" si="197">+Z1666</f>
        <v>965.38</v>
      </c>
      <c r="AB1666" s="65"/>
      <c r="AC1666" s="63"/>
      <c r="AD1666" s="66" t="s">
        <v>75</v>
      </c>
      <c r="AE1666" s="66"/>
      <c r="AF1666" s="634"/>
      <c r="AG1666" s="641"/>
    </row>
    <row r="1667" spans="1:33" ht="22.5" customHeight="1">
      <c r="A1667" s="662"/>
      <c r="B1667" s="665"/>
      <c r="C1667" s="745"/>
      <c r="D1667" s="746"/>
      <c r="E1667" s="746"/>
      <c r="F1667" s="746"/>
      <c r="G1667" s="746"/>
      <c r="H1667" s="746"/>
      <c r="I1667" s="746"/>
      <c r="J1667" s="763"/>
      <c r="K1667" s="746"/>
      <c r="L1667" s="746"/>
      <c r="M1667" s="632"/>
      <c r="N1667" s="632"/>
      <c r="O1667" s="746"/>
      <c r="P1667" s="746"/>
      <c r="Q1667" s="803"/>
      <c r="R1667" s="69"/>
      <c r="S1667" s="820" t="s">
        <v>2224</v>
      </c>
      <c r="T1667" s="39"/>
      <c r="U1667" s="39"/>
      <c r="V1667" s="39"/>
      <c r="W1667" s="40">
        <v>1</v>
      </c>
      <c r="X1667" s="41" t="s">
        <v>182</v>
      </c>
      <c r="Y1667" s="42">
        <v>586.6</v>
      </c>
      <c r="Z1667" s="42">
        <f t="shared" si="196"/>
        <v>586.6</v>
      </c>
      <c r="AA1667" s="42">
        <f t="shared" si="197"/>
        <v>586.6</v>
      </c>
      <c r="AB1667" s="43"/>
      <c r="AC1667" s="41"/>
      <c r="AD1667" s="44" t="s">
        <v>75</v>
      </c>
      <c r="AE1667" s="44"/>
      <c r="AF1667" s="635"/>
      <c r="AG1667" s="641"/>
    </row>
    <row r="1668" spans="1:33" ht="25.5" customHeight="1">
      <c r="A1668" s="662"/>
      <c r="B1668" s="665"/>
      <c r="C1668" s="747" t="s">
        <v>46</v>
      </c>
      <c r="D1668" s="748" t="s">
        <v>47</v>
      </c>
      <c r="E1668" s="748" t="s">
        <v>48</v>
      </c>
      <c r="F1668" s="748" t="s">
        <v>371</v>
      </c>
      <c r="G1668" s="749" t="s">
        <v>50</v>
      </c>
      <c r="H1668" s="748" t="s">
        <v>51</v>
      </c>
      <c r="I1668" s="748" t="s">
        <v>134</v>
      </c>
      <c r="J1668" s="766" t="s">
        <v>2225</v>
      </c>
      <c r="K1668" s="748" t="s">
        <v>2226</v>
      </c>
      <c r="L1668" s="748" t="s">
        <v>2143</v>
      </c>
      <c r="M1668" s="638">
        <v>0</v>
      </c>
      <c r="N1668" s="638">
        <v>0</v>
      </c>
      <c r="O1668" s="748" t="s">
        <v>2143</v>
      </c>
      <c r="P1668" s="748" t="s">
        <v>2143</v>
      </c>
      <c r="Q1668" s="804" t="s">
        <v>2143</v>
      </c>
      <c r="R1668" s="59"/>
      <c r="S1668" s="823"/>
      <c r="T1668" s="49"/>
      <c r="U1668" s="49"/>
      <c r="V1668" s="49"/>
      <c r="W1668" s="34"/>
      <c r="X1668" s="35"/>
      <c r="Y1668" s="36"/>
      <c r="Z1668" s="36"/>
      <c r="AA1668" s="36"/>
      <c r="AB1668" s="50"/>
      <c r="AC1668" s="35"/>
      <c r="AD1668" s="60"/>
      <c r="AE1668" s="60"/>
      <c r="AF1668" s="995" t="s">
        <v>2227</v>
      </c>
      <c r="AG1668" s="699"/>
    </row>
    <row r="1669" spans="1:33" ht="25.5" customHeight="1">
      <c r="A1669" s="662"/>
      <c r="B1669" s="665"/>
      <c r="C1669" s="743"/>
      <c r="D1669" s="744"/>
      <c r="E1669" s="744"/>
      <c r="F1669" s="744"/>
      <c r="G1669" s="744"/>
      <c r="H1669" s="744"/>
      <c r="I1669" s="744"/>
      <c r="J1669" s="761"/>
      <c r="K1669" s="744"/>
      <c r="L1669" s="744"/>
      <c r="M1669" s="631"/>
      <c r="N1669" s="631"/>
      <c r="O1669" s="744"/>
      <c r="P1669" s="744"/>
      <c r="Q1669" s="802"/>
      <c r="R1669" s="32"/>
      <c r="S1669" s="818"/>
      <c r="T1669" s="26"/>
      <c r="U1669" s="26"/>
      <c r="V1669" s="26"/>
      <c r="W1669" s="27"/>
      <c r="X1669" s="28"/>
      <c r="Y1669" s="29"/>
      <c r="Z1669" s="29"/>
      <c r="AA1669" s="29"/>
      <c r="AB1669" s="30"/>
      <c r="AC1669" s="28"/>
      <c r="AD1669" s="31"/>
      <c r="AE1669" s="31"/>
      <c r="AF1669" s="993"/>
      <c r="AG1669" s="641"/>
    </row>
    <row r="1670" spans="1:33" ht="25.5" customHeight="1">
      <c r="A1670" s="662"/>
      <c r="B1670" s="665"/>
      <c r="C1670" s="743"/>
      <c r="D1670" s="744"/>
      <c r="E1670" s="744"/>
      <c r="F1670" s="744"/>
      <c r="G1670" s="744"/>
      <c r="H1670" s="744"/>
      <c r="I1670" s="744"/>
      <c r="J1670" s="761"/>
      <c r="K1670" s="744"/>
      <c r="L1670" s="744"/>
      <c r="M1670" s="631"/>
      <c r="N1670" s="631"/>
      <c r="O1670" s="744"/>
      <c r="P1670" s="744"/>
      <c r="Q1670" s="802"/>
      <c r="R1670" s="25"/>
      <c r="S1670" s="818"/>
      <c r="T1670" s="26"/>
      <c r="U1670" s="26"/>
      <c r="V1670" s="26"/>
      <c r="W1670" s="27"/>
      <c r="X1670" s="28"/>
      <c r="Y1670" s="29"/>
      <c r="Z1670" s="29"/>
      <c r="AA1670" s="29"/>
      <c r="AB1670" s="30"/>
      <c r="AC1670" s="28"/>
      <c r="AD1670" s="31"/>
      <c r="AE1670" s="31"/>
      <c r="AF1670" s="993"/>
      <c r="AG1670" s="641"/>
    </row>
    <row r="1671" spans="1:33" ht="25.5" customHeight="1">
      <c r="A1671" s="662"/>
      <c r="B1671" s="665"/>
      <c r="C1671" s="743"/>
      <c r="D1671" s="744"/>
      <c r="E1671" s="744"/>
      <c r="F1671" s="744"/>
      <c r="G1671" s="744"/>
      <c r="H1671" s="744"/>
      <c r="I1671" s="744"/>
      <c r="J1671" s="761"/>
      <c r="K1671" s="744"/>
      <c r="L1671" s="744"/>
      <c r="M1671" s="631"/>
      <c r="N1671" s="631"/>
      <c r="O1671" s="744"/>
      <c r="P1671" s="744"/>
      <c r="Q1671" s="802"/>
      <c r="R1671" s="25"/>
      <c r="S1671" s="818"/>
      <c r="T1671" s="26"/>
      <c r="U1671" s="26"/>
      <c r="V1671" s="26"/>
      <c r="W1671" s="27"/>
      <c r="X1671" s="28"/>
      <c r="Y1671" s="29"/>
      <c r="Z1671" s="29"/>
      <c r="AA1671" s="29"/>
      <c r="AB1671" s="30"/>
      <c r="AC1671" s="28"/>
      <c r="AD1671" s="31"/>
      <c r="AE1671" s="31"/>
      <c r="AF1671" s="993"/>
      <c r="AG1671" s="641"/>
    </row>
    <row r="1672" spans="1:33" ht="25.5" customHeight="1">
      <c r="A1672" s="662"/>
      <c r="B1672" s="665"/>
      <c r="C1672" s="745"/>
      <c r="D1672" s="746"/>
      <c r="E1672" s="746"/>
      <c r="F1672" s="746"/>
      <c r="G1672" s="746"/>
      <c r="H1672" s="746"/>
      <c r="I1672" s="746"/>
      <c r="J1672" s="763"/>
      <c r="K1672" s="746"/>
      <c r="L1672" s="746"/>
      <c r="M1672" s="632"/>
      <c r="N1672" s="632"/>
      <c r="O1672" s="746"/>
      <c r="P1672" s="746"/>
      <c r="Q1672" s="803"/>
      <c r="R1672" s="69"/>
      <c r="S1672" s="820"/>
      <c r="T1672" s="39"/>
      <c r="U1672" s="39"/>
      <c r="V1672" s="39"/>
      <c r="W1672" s="40"/>
      <c r="X1672" s="41"/>
      <c r="Y1672" s="42"/>
      <c r="Z1672" s="42"/>
      <c r="AA1672" s="42"/>
      <c r="AB1672" s="43"/>
      <c r="AC1672" s="41"/>
      <c r="AD1672" s="44"/>
      <c r="AE1672" s="44"/>
      <c r="AF1672" s="994"/>
      <c r="AG1672" s="641"/>
    </row>
    <row r="1673" spans="1:33" ht="24.75" customHeight="1">
      <c r="A1673" s="662"/>
      <c r="B1673" s="665"/>
      <c r="C1673" s="747" t="s">
        <v>46</v>
      </c>
      <c r="D1673" s="748" t="s">
        <v>47</v>
      </c>
      <c r="E1673" s="748" t="s">
        <v>48</v>
      </c>
      <c r="F1673" s="748" t="s">
        <v>371</v>
      </c>
      <c r="G1673" s="749" t="s">
        <v>50</v>
      </c>
      <c r="H1673" s="748" t="s">
        <v>51</v>
      </c>
      <c r="I1673" s="748" t="s">
        <v>134</v>
      </c>
      <c r="J1673" s="766" t="s">
        <v>2228</v>
      </c>
      <c r="K1673" s="748" t="s">
        <v>2229</v>
      </c>
      <c r="L1673" s="748" t="s">
        <v>2143</v>
      </c>
      <c r="M1673" s="638">
        <v>0</v>
      </c>
      <c r="N1673" s="638">
        <v>0</v>
      </c>
      <c r="O1673" s="748" t="s">
        <v>2143</v>
      </c>
      <c r="P1673" s="748" t="s">
        <v>2143</v>
      </c>
      <c r="Q1673" s="804" t="s">
        <v>2143</v>
      </c>
      <c r="R1673" s="59"/>
      <c r="S1673" s="823"/>
      <c r="T1673" s="49"/>
      <c r="U1673" s="49"/>
      <c r="V1673" s="49"/>
      <c r="W1673" s="34"/>
      <c r="X1673" s="35"/>
      <c r="Y1673" s="36"/>
      <c r="Z1673" s="36"/>
      <c r="AA1673" s="36"/>
      <c r="AB1673" s="50"/>
      <c r="AC1673" s="35"/>
      <c r="AD1673" s="60"/>
      <c r="AE1673" s="60"/>
      <c r="AF1673" s="995" t="s">
        <v>2230</v>
      </c>
      <c r="AG1673" s="699"/>
    </row>
    <row r="1674" spans="1:33" ht="24.75" customHeight="1">
      <c r="A1674" s="662"/>
      <c r="B1674" s="665"/>
      <c r="C1674" s="743"/>
      <c r="D1674" s="744"/>
      <c r="E1674" s="744"/>
      <c r="F1674" s="744"/>
      <c r="G1674" s="744"/>
      <c r="H1674" s="744"/>
      <c r="I1674" s="744"/>
      <c r="J1674" s="761"/>
      <c r="K1674" s="744"/>
      <c r="L1674" s="744"/>
      <c r="M1674" s="631"/>
      <c r="N1674" s="631"/>
      <c r="O1674" s="744"/>
      <c r="P1674" s="744"/>
      <c r="Q1674" s="802"/>
      <c r="R1674" s="32"/>
      <c r="S1674" s="818"/>
      <c r="T1674" s="26"/>
      <c r="U1674" s="26"/>
      <c r="V1674" s="26"/>
      <c r="W1674" s="27"/>
      <c r="X1674" s="28"/>
      <c r="Y1674" s="29"/>
      <c r="Z1674" s="29"/>
      <c r="AA1674" s="29"/>
      <c r="AB1674" s="30"/>
      <c r="AC1674" s="28"/>
      <c r="AD1674" s="31"/>
      <c r="AE1674" s="31"/>
      <c r="AF1674" s="993"/>
      <c r="AG1674" s="641"/>
    </row>
    <row r="1675" spans="1:33" ht="24.75" customHeight="1">
      <c r="A1675" s="662"/>
      <c r="B1675" s="665"/>
      <c r="C1675" s="743"/>
      <c r="D1675" s="744"/>
      <c r="E1675" s="744"/>
      <c r="F1675" s="744"/>
      <c r="G1675" s="744"/>
      <c r="H1675" s="744"/>
      <c r="I1675" s="744"/>
      <c r="J1675" s="761"/>
      <c r="K1675" s="744"/>
      <c r="L1675" s="744"/>
      <c r="M1675" s="631"/>
      <c r="N1675" s="631"/>
      <c r="O1675" s="744"/>
      <c r="P1675" s="744"/>
      <c r="Q1675" s="802"/>
      <c r="R1675" s="25"/>
      <c r="S1675" s="818"/>
      <c r="T1675" s="26"/>
      <c r="U1675" s="26"/>
      <c r="V1675" s="26"/>
      <c r="W1675" s="27"/>
      <c r="X1675" s="28"/>
      <c r="Y1675" s="29"/>
      <c r="Z1675" s="29"/>
      <c r="AA1675" s="29"/>
      <c r="AB1675" s="30"/>
      <c r="AC1675" s="28"/>
      <c r="AD1675" s="31"/>
      <c r="AE1675" s="31"/>
      <c r="AF1675" s="993"/>
      <c r="AG1675" s="641"/>
    </row>
    <row r="1676" spans="1:33" ht="24.75" customHeight="1">
      <c r="A1676" s="662"/>
      <c r="B1676" s="665"/>
      <c r="C1676" s="743"/>
      <c r="D1676" s="744"/>
      <c r="E1676" s="744"/>
      <c r="F1676" s="744"/>
      <c r="G1676" s="744"/>
      <c r="H1676" s="744"/>
      <c r="I1676" s="744"/>
      <c r="J1676" s="761"/>
      <c r="K1676" s="744"/>
      <c r="L1676" s="744"/>
      <c r="M1676" s="631"/>
      <c r="N1676" s="631"/>
      <c r="O1676" s="744"/>
      <c r="P1676" s="744"/>
      <c r="Q1676" s="802"/>
      <c r="R1676" s="25"/>
      <c r="S1676" s="818"/>
      <c r="T1676" s="26"/>
      <c r="U1676" s="26"/>
      <c r="V1676" s="26"/>
      <c r="W1676" s="27"/>
      <c r="X1676" s="28"/>
      <c r="Y1676" s="29"/>
      <c r="Z1676" s="29"/>
      <c r="AA1676" s="29"/>
      <c r="AB1676" s="30"/>
      <c r="AC1676" s="28"/>
      <c r="AD1676" s="31"/>
      <c r="AE1676" s="31"/>
      <c r="AF1676" s="993"/>
      <c r="AG1676" s="641"/>
    </row>
    <row r="1677" spans="1:33" ht="24.75" customHeight="1">
      <c r="A1677" s="662"/>
      <c r="B1677" s="665"/>
      <c r="C1677" s="745"/>
      <c r="D1677" s="746"/>
      <c r="E1677" s="746"/>
      <c r="F1677" s="746"/>
      <c r="G1677" s="746"/>
      <c r="H1677" s="746"/>
      <c r="I1677" s="746"/>
      <c r="J1677" s="763"/>
      <c r="K1677" s="746"/>
      <c r="L1677" s="746"/>
      <c r="M1677" s="632"/>
      <c r="N1677" s="632"/>
      <c r="O1677" s="746"/>
      <c r="P1677" s="746"/>
      <c r="Q1677" s="803"/>
      <c r="R1677" s="69"/>
      <c r="S1677" s="820"/>
      <c r="T1677" s="39"/>
      <c r="U1677" s="39"/>
      <c r="V1677" s="39"/>
      <c r="W1677" s="40"/>
      <c r="X1677" s="41"/>
      <c r="Y1677" s="42"/>
      <c r="Z1677" s="42"/>
      <c r="AA1677" s="42"/>
      <c r="AB1677" s="43"/>
      <c r="AC1677" s="41"/>
      <c r="AD1677" s="44"/>
      <c r="AE1677" s="44"/>
      <c r="AF1677" s="994"/>
      <c r="AG1677" s="641"/>
    </row>
    <row r="1678" spans="1:33" ht="24.75" customHeight="1">
      <c r="A1678" s="662"/>
      <c r="B1678" s="665"/>
      <c r="C1678" s="747" t="s">
        <v>46</v>
      </c>
      <c r="D1678" s="748" t="s">
        <v>47</v>
      </c>
      <c r="E1678" s="748" t="s">
        <v>48</v>
      </c>
      <c r="F1678" s="748" t="s">
        <v>371</v>
      </c>
      <c r="G1678" s="749" t="s">
        <v>50</v>
      </c>
      <c r="H1678" s="748" t="s">
        <v>51</v>
      </c>
      <c r="I1678" s="748" t="s">
        <v>134</v>
      </c>
      <c r="J1678" s="766" t="s">
        <v>2231</v>
      </c>
      <c r="K1678" s="748" t="s">
        <v>2232</v>
      </c>
      <c r="L1678" s="748" t="s">
        <v>2143</v>
      </c>
      <c r="M1678" s="638">
        <v>0</v>
      </c>
      <c r="N1678" s="638">
        <v>0</v>
      </c>
      <c r="O1678" s="748" t="s">
        <v>2143</v>
      </c>
      <c r="P1678" s="748" t="s">
        <v>2143</v>
      </c>
      <c r="Q1678" s="804" t="s">
        <v>2143</v>
      </c>
      <c r="R1678" s="59"/>
      <c r="S1678" s="823"/>
      <c r="T1678" s="49"/>
      <c r="U1678" s="49"/>
      <c r="V1678" s="49"/>
      <c r="W1678" s="34"/>
      <c r="X1678" s="35"/>
      <c r="Y1678" s="36"/>
      <c r="Z1678" s="36"/>
      <c r="AA1678" s="36"/>
      <c r="AB1678" s="50"/>
      <c r="AC1678" s="35"/>
      <c r="AD1678" s="60"/>
      <c r="AE1678" s="60"/>
      <c r="AF1678" s="995" t="s">
        <v>2233</v>
      </c>
      <c r="AG1678" s="699"/>
    </row>
    <row r="1679" spans="1:33" ht="24.75" customHeight="1">
      <c r="A1679" s="662"/>
      <c r="B1679" s="665"/>
      <c r="C1679" s="743"/>
      <c r="D1679" s="744"/>
      <c r="E1679" s="744"/>
      <c r="F1679" s="744"/>
      <c r="G1679" s="744"/>
      <c r="H1679" s="744"/>
      <c r="I1679" s="744"/>
      <c r="J1679" s="761"/>
      <c r="K1679" s="744"/>
      <c r="L1679" s="744"/>
      <c r="M1679" s="631"/>
      <c r="N1679" s="631"/>
      <c r="O1679" s="744"/>
      <c r="P1679" s="744"/>
      <c r="Q1679" s="802"/>
      <c r="R1679" s="32"/>
      <c r="S1679" s="818"/>
      <c r="T1679" s="26"/>
      <c r="U1679" s="26"/>
      <c r="V1679" s="26"/>
      <c r="W1679" s="27"/>
      <c r="X1679" s="28"/>
      <c r="Y1679" s="29"/>
      <c r="Z1679" s="29"/>
      <c r="AA1679" s="29"/>
      <c r="AB1679" s="30"/>
      <c r="AC1679" s="28"/>
      <c r="AD1679" s="31"/>
      <c r="AE1679" s="31"/>
      <c r="AF1679" s="993"/>
      <c r="AG1679" s="641"/>
    </row>
    <row r="1680" spans="1:33" ht="24.75" customHeight="1">
      <c r="A1680" s="662"/>
      <c r="B1680" s="665"/>
      <c r="C1680" s="743"/>
      <c r="D1680" s="744"/>
      <c r="E1680" s="744"/>
      <c r="F1680" s="744"/>
      <c r="G1680" s="744"/>
      <c r="H1680" s="744"/>
      <c r="I1680" s="744"/>
      <c r="J1680" s="761"/>
      <c r="K1680" s="744"/>
      <c r="L1680" s="744"/>
      <c r="M1680" s="631"/>
      <c r="N1680" s="631"/>
      <c r="O1680" s="744"/>
      <c r="P1680" s="744"/>
      <c r="Q1680" s="802"/>
      <c r="R1680" s="25"/>
      <c r="S1680" s="818"/>
      <c r="T1680" s="26"/>
      <c r="U1680" s="26"/>
      <c r="V1680" s="26"/>
      <c r="W1680" s="27"/>
      <c r="X1680" s="28"/>
      <c r="Y1680" s="29"/>
      <c r="Z1680" s="29"/>
      <c r="AA1680" s="29"/>
      <c r="AB1680" s="30"/>
      <c r="AC1680" s="28"/>
      <c r="AD1680" s="31"/>
      <c r="AE1680" s="31"/>
      <c r="AF1680" s="993"/>
      <c r="AG1680" s="641"/>
    </row>
    <row r="1681" spans="1:33" ht="24.75" customHeight="1">
      <c r="A1681" s="662"/>
      <c r="B1681" s="665"/>
      <c r="C1681" s="743"/>
      <c r="D1681" s="744"/>
      <c r="E1681" s="744"/>
      <c r="F1681" s="744"/>
      <c r="G1681" s="744"/>
      <c r="H1681" s="744"/>
      <c r="I1681" s="744"/>
      <c r="J1681" s="761"/>
      <c r="K1681" s="744"/>
      <c r="L1681" s="744"/>
      <c r="M1681" s="631"/>
      <c r="N1681" s="631"/>
      <c r="O1681" s="744"/>
      <c r="P1681" s="744"/>
      <c r="Q1681" s="802"/>
      <c r="R1681" s="25"/>
      <c r="S1681" s="818"/>
      <c r="T1681" s="26"/>
      <c r="U1681" s="26"/>
      <c r="V1681" s="26"/>
      <c r="W1681" s="27"/>
      <c r="X1681" s="28"/>
      <c r="Y1681" s="29"/>
      <c r="Z1681" s="29"/>
      <c r="AA1681" s="29"/>
      <c r="AB1681" s="30"/>
      <c r="AC1681" s="28"/>
      <c r="AD1681" s="31"/>
      <c r="AE1681" s="31"/>
      <c r="AF1681" s="993"/>
      <c r="AG1681" s="641"/>
    </row>
    <row r="1682" spans="1:33" ht="24.75" customHeight="1">
      <c r="A1682" s="662"/>
      <c r="B1682" s="665"/>
      <c r="C1682" s="745"/>
      <c r="D1682" s="746"/>
      <c r="E1682" s="746"/>
      <c r="F1682" s="746"/>
      <c r="G1682" s="746"/>
      <c r="H1682" s="746"/>
      <c r="I1682" s="746"/>
      <c r="J1682" s="763"/>
      <c r="K1682" s="746"/>
      <c r="L1682" s="746"/>
      <c r="M1682" s="632"/>
      <c r="N1682" s="632"/>
      <c r="O1682" s="746"/>
      <c r="P1682" s="746"/>
      <c r="Q1682" s="803"/>
      <c r="R1682" s="69"/>
      <c r="S1682" s="820"/>
      <c r="T1682" s="39"/>
      <c r="U1682" s="39"/>
      <c r="V1682" s="39"/>
      <c r="W1682" s="40"/>
      <c r="X1682" s="41"/>
      <c r="Y1682" s="42"/>
      <c r="Z1682" s="42"/>
      <c r="AA1682" s="42"/>
      <c r="AB1682" s="43"/>
      <c r="AC1682" s="41"/>
      <c r="AD1682" s="44"/>
      <c r="AE1682" s="44"/>
      <c r="AF1682" s="994"/>
      <c r="AG1682" s="641"/>
    </row>
    <row r="1683" spans="1:33" ht="18" customHeight="1">
      <c r="A1683" s="662"/>
      <c r="B1683" s="665"/>
      <c r="C1683" s="747" t="s">
        <v>46</v>
      </c>
      <c r="D1683" s="748" t="s">
        <v>47</v>
      </c>
      <c r="E1683" s="748" t="s">
        <v>48</v>
      </c>
      <c r="F1683" s="748" t="s">
        <v>371</v>
      </c>
      <c r="G1683" s="749" t="s">
        <v>50</v>
      </c>
      <c r="H1683" s="748" t="s">
        <v>51</v>
      </c>
      <c r="I1683" s="748" t="s">
        <v>61</v>
      </c>
      <c r="J1683" s="766" t="s">
        <v>2234</v>
      </c>
      <c r="K1683" s="748" t="s">
        <v>192</v>
      </c>
      <c r="L1683" s="748" t="s">
        <v>583</v>
      </c>
      <c r="M1683" s="638">
        <v>1</v>
      </c>
      <c r="N1683" s="638">
        <v>3</v>
      </c>
      <c r="O1683" s="748" t="s">
        <v>2235</v>
      </c>
      <c r="P1683" s="748" t="s">
        <v>2236</v>
      </c>
      <c r="Q1683" s="804" t="s">
        <v>2237</v>
      </c>
      <c r="R1683" s="59" t="s">
        <v>2238</v>
      </c>
      <c r="S1683" s="823" t="s">
        <v>402</v>
      </c>
      <c r="T1683" s="75" t="s">
        <v>70</v>
      </c>
      <c r="U1683" s="67" t="s">
        <v>71</v>
      </c>
      <c r="V1683" s="68" t="s">
        <v>72</v>
      </c>
      <c r="W1683" s="34"/>
      <c r="X1683" s="35"/>
      <c r="Y1683" s="36"/>
      <c r="Z1683" s="36"/>
      <c r="AA1683" s="36"/>
      <c r="AB1683" s="50">
        <f>+SUM(AA1684:AA1710)</f>
        <v>720.49200000000019</v>
      </c>
      <c r="AC1683" s="35"/>
      <c r="AD1683" s="60"/>
      <c r="AE1683" s="60"/>
      <c r="AF1683" s="637"/>
      <c r="AG1683" s="699"/>
    </row>
    <row r="1684" spans="1:33" ht="18" customHeight="1">
      <c r="A1684" s="662"/>
      <c r="B1684" s="665"/>
      <c r="C1684" s="743"/>
      <c r="D1684" s="744"/>
      <c r="E1684" s="744"/>
      <c r="F1684" s="744"/>
      <c r="G1684" s="744"/>
      <c r="H1684" s="744"/>
      <c r="I1684" s="744"/>
      <c r="J1684" s="761"/>
      <c r="K1684" s="744"/>
      <c r="L1684" s="744"/>
      <c r="M1684" s="631"/>
      <c r="N1684" s="631"/>
      <c r="O1684" s="744"/>
      <c r="P1684" s="744"/>
      <c r="Q1684" s="802"/>
      <c r="R1684" s="32"/>
      <c r="S1684" s="818" t="s">
        <v>2239</v>
      </c>
      <c r="T1684" s="26"/>
      <c r="U1684" s="26"/>
      <c r="V1684" s="26"/>
      <c r="W1684" s="27">
        <v>6</v>
      </c>
      <c r="X1684" s="28" t="s">
        <v>74</v>
      </c>
      <c r="Y1684" s="29">
        <v>0.24</v>
      </c>
      <c r="Z1684" s="29">
        <f t="shared" ref="Z1684:Z1710" si="198">+W1684*Y1684</f>
        <v>1.44</v>
      </c>
      <c r="AA1684" s="29">
        <f t="shared" ref="AA1684:AA1710" si="199">+Z1684*1.12</f>
        <v>1.6128</v>
      </c>
      <c r="AB1684" s="30"/>
      <c r="AC1684" s="28"/>
      <c r="AD1684" s="31" t="s">
        <v>75</v>
      </c>
      <c r="AE1684" s="31"/>
      <c r="AF1684" s="634"/>
      <c r="AG1684" s="641"/>
    </row>
    <row r="1685" spans="1:33" ht="18" customHeight="1">
      <c r="A1685" s="662"/>
      <c r="B1685" s="665"/>
      <c r="C1685" s="743"/>
      <c r="D1685" s="744"/>
      <c r="E1685" s="744"/>
      <c r="F1685" s="744"/>
      <c r="G1685" s="744"/>
      <c r="H1685" s="744"/>
      <c r="I1685" s="744"/>
      <c r="J1685" s="761"/>
      <c r="K1685" s="744"/>
      <c r="L1685" s="744"/>
      <c r="M1685" s="631"/>
      <c r="N1685" s="631"/>
      <c r="O1685" s="744"/>
      <c r="P1685" s="744"/>
      <c r="Q1685" s="802"/>
      <c r="R1685" s="25"/>
      <c r="S1685" s="818" t="s">
        <v>2240</v>
      </c>
      <c r="T1685" s="26"/>
      <c r="U1685" s="26"/>
      <c r="V1685" s="26"/>
      <c r="W1685" s="27">
        <v>6</v>
      </c>
      <c r="X1685" s="28" t="s">
        <v>74</v>
      </c>
      <c r="Y1685" s="29">
        <v>0.45</v>
      </c>
      <c r="Z1685" s="29">
        <f t="shared" si="198"/>
        <v>2.7</v>
      </c>
      <c r="AA1685" s="29">
        <f t="shared" si="199"/>
        <v>3.0240000000000005</v>
      </c>
      <c r="AB1685" s="30"/>
      <c r="AC1685" s="28"/>
      <c r="AD1685" s="31" t="s">
        <v>75</v>
      </c>
      <c r="AE1685" s="31"/>
      <c r="AF1685" s="634"/>
      <c r="AG1685" s="641"/>
    </row>
    <row r="1686" spans="1:33" ht="18" customHeight="1">
      <c r="A1686" s="662"/>
      <c r="B1686" s="665"/>
      <c r="C1686" s="743"/>
      <c r="D1686" s="744"/>
      <c r="E1686" s="744"/>
      <c r="F1686" s="744"/>
      <c r="G1686" s="744"/>
      <c r="H1686" s="744"/>
      <c r="I1686" s="744"/>
      <c r="J1686" s="761"/>
      <c r="K1686" s="744"/>
      <c r="L1686" s="744"/>
      <c r="M1686" s="631"/>
      <c r="N1686" s="631"/>
      <c r="O1686" s="744"/>
      <c r="P1686" s="744"/>
      <c r="Q1686" s="802"/>
      <c r="R1686" s="25"/>
      <c r="S1686" s="818" t="s">
        <v>2241</v>
      </c>
      <c r="T1686" s="26"/>
      <c r="U1686" s="26"/>
      <c r="V1686" s="26"/>
      <c r="W1686" s="27">
        <v>2</v>
      </c>
      <c r="X1686" s="28" t="s">
        <v>74</v>
      </c>
      <c r="Y1686" s="29">
        <v>1.03</v>
      </c>
      <c r="Z1686" s="29">
        <f t="shared" si="198"/>
        <v>2.06</v>
      </c>
      <c r="AA1686" s="29">
        <f t="shared" si="199"/>
        <v>2.3072000000000004</v>
      </c>
      <c r="AB1686" s="30"/>
      <c r="AC1686" s="28"/>
      <c r="AD1686" s="31" t="s">
        <v>75</v>
      </c>
      <c r="AE1686" s="31"/>
      <c r="AF1686" s="634"/>
      <c r="AG1686" s="641"/>
    </row>
    <row r="1687" spans="1:33" ht="18" customHeight="1">
      <c r="A1687" s="662"/>
      <c r="B1687" s="665"/>
      <c r="C1687" s="743"/>
      <c r="D1687" s="744"/>
      <c r="E1687" s="744"/>
      <c r="F1687" s="744"/>
      <c r="G1687" s="744"/>
      <c r="H1687" s="744"/>
      <c r="I1687" s="744"/>
      <c r="J1687" s="761"/>
      <c r="K1687" s="744"/>
      <c r="L1687" s="744"/>
      <c r="M1687" s="631"/>
      <c r="N1687" s="631"/>
      <c r="O1687" s="744"/>
      <c r="P1687" s="744"/>
      <c r="Q1687" s="802"/>
      <c r="R1687" s="69"/>
      <c r="S1687" s="824" t="s">
        <v>2242</v>
      </c>
      <c r="T1687" s="61"/>
      <c r="U1687" s="61"/>
      <c r="V1687" s="61"/>
      <c r="W1687" s="62">
        <v>4</v>
      </c>
      <c r="X1687" s="28" t="s">
        <v>74</v>
      </c>
      <c r="Y1687" s="64">
        <v>1.24</v>
      </c>
      <c r="Z1687" s="29">
        <f t="shared" si="198"/>
        <v>4.96</v>
      </c>
      <c r="AA1687" s="29">
        <f t="shared" si="199"/>
        <v>5.5552000000000001</v>
      </c>
      <c r="AB1687" s="65"/>
      <c r="AC1687" s="63"/>
      <c r="AD1687" s="66" t="s">
        <v>75</v>
      </c>
      <c r="AE1687" s="66"/>
      <c r="AF1687" s="634"/>
      <c r="AG1687" s="641"/>
    </row>
    <row r="1688" spans="1:33" ht="18" customHeight="1">
      <c r="A1688" s="662"/>
      <c r="B1688" s="665"/>
      <c r="C1688" s="743"/>
      <c r="D1688" s="744"/>
      <c r="E1688" s="744"/>
      <c r="F1688" s="744"/>
      <c r="G1688" s="744"/>
      <c r="H1688" s="744"/>
      <c r="I1688" s="744"/>
      <c r="J1688" s="761"/>
      <c r="K1688" s="744"/>
      <c r="L1688" s="744"/>
      <c r="M1688" s="631"/>
      <c r="N1688" s="631"/>
      <c r="O1688" s="744"/>
      <c r="P1688" s="744"/>
      <c r="Q1688" s="802"/>
      <c r="R1688" s="69"/>
      <c r="S1688" s="824" t="s">
        <v>2243</v>
      </c>
      <c r="T1688" s="61"/>
      <c r="U1688" s="61"/>
      <c r="V1688" s="61"/>
      <c r="W1688" s="62">
        <v>2</v>
      </c>
      <c r="X1688" s="28" t="s">
        <v>74</v>
      </c>
      <c r="Y1688" s="64">
        <v>1.3</v>
      </c>
      <c r="Z1688" s="29">
        <f t="shared" si="198"/>
        <v>2.6</v>
      </c>
      <c r="AA1688" s="29">
        <f t="shared" si="199"/>
        <v>2.9120000000000004</v>
      </c>
      <c r="AB1688" s="65"/>
      <c r="AC1688" s="63"/>
      <c r="AD1688" s="66" t="s">
        <v>75</v>
      </c>
      <c r="AE1688" s="66"/>
      <c r="AF1688" s="634"/>
      <c r="AG1688" s="641"/>
    </row>
    <row r="1689" spans="1:33" ht="18" customHeight="1">
      <c r="A1689" s="662"/>
      <c r="B1689" s="665"/>
      <c r="C1689" s="743"/>
      <c r="D1689" s="744"/>
      <c r="E1689" s="744"/>
      <c r="F1689" s="744"/>
      <c r="G1689" s="744"/>
      <c r="H1689" s="744"/>
      <c r="I1689" s="744"/>
      <c r="J1689" s="761"/>
      <c r="K1689" s="744"/>
      <c r="L1689" s="744"/>
      <c r="M1689" s="631"/>
      <c r="N1689" s="631"/>
      <c r="O1689" s="744"/>
      <c r="P1689" s="744"/>
      <c r="Q1689" s="802"/>
      <c r="R1689" s="69"/>
      <c r="S1689" s="824" t="s">
        <v>2244</v>
      </c>
      <c r="T1689" s="61"/>
      <c r="U1689" s="61"/>
      <c r="V1689" s="61"/>
      <c r="W1689" s="62">
        <v>12</v>
      </c>
      <c r="X1689" s="28" t="s">
        <v>74</v>
      </c>
      <c r="Y1689" s="64">
        <v>1.35</v>
      </c>
      <c r="Z1689" s="29">
        <f t="shared" si="198"/>
        <v>16.200000000000003</v>
      </c>
      <c r="AA1689" s="29">
        <f t="shared" si="199"/>
        <v>18.144000000000005</v>
      </c>
      <c r="AB1689" s="65"/>
      <c r="AC1689" s="63"/>
      <c r="AD1689" s="66" t="s">
        <v>75</v>
      </c>
      <c r="AE1689" s="66"/>
      <c r="AF1689" s="634"/>
      <c r="AG1689" s="641"/>
    </row>
    <row r="1690" spans="1:33" ht="33.75" customHeight="1">
      <c r="A1690" s="662"/>
      <c r="B1690" s="665"/>
      <c r="C1690" s="743"/>
      <c r="D1690" s="744"/>
      <c r="E1690" s="744"/>
      <c r="F1690" s="744"/>
      <c r="G1690" s="744"/>
      <c r="H1690" s="744"/>
      <c r="I1690" s="744"/>
      <c r="J1690" s="761"/>
      <c r="K1690" s="744"/>
      <c r="L1690" s="744"/>
      <c r="M1690" s="631"/>
      <c r="N1690" s="631"/>
      <c r="O1690" s="744"/>
      <c r="P1690" s="744"/>
      <c r="Q1690" s="802"/>
      <c r="R1690" s="69"/>
      <c r="S1690" s="824" t="s">
        <v>2245</v>
      </c>
      <c r="T1690" s="61"/>
      <c r="U1690" s="61"/>
      <c r="V1690" s="61"/>
      <c r="W1690" s="62">
        <v>6</v>
      </c>
      <c r="X1690" s="28" t="s">
        <v>74</v>
      </c>
      <c r="Y1690" s="64">
        <v>1.53</v>
      </c>
      <c r="Z1690" s="29">
        <f t="shared" si="198"/>
        <v>9.18</v>
      </c>
      <c r="AA1690" s="29">
        <f t="shared" si="199"/>
        <v>10.281600000000001</v>
      </c>
      <c r="AB1690" s="65"/>
      <c r="AC1690" s="63"/>
      <c r="AD1690" s="66" t="s">
        <v>75</v>
      </c>
      <c r="AE1690" s="66"/>
      <c r="AF1690" s="634"/>
      <c r="AG1690" s="641"/>
    </row>
    <row r="1691" spans="1:33" ht="33.75" customHeight="1">
      <c r="A1691" s="663"/>
      <c r="B1691" s="666"/>
      <c r="C1691" s="743"/>
      <c r="D1691" s="744"/>
      <c r="E1691" s="744"/>
      <c r="F1691" s="744"/>
      <c r="G1691" s="744"/>
      <c r="H1691" s="744"/>
      <c r="I1691" s="744"/>
      <c r="J1691" s="761"/>
      <c r="K1691" s="744"/>
      <c r="L1691" s="744"/>
      <c r="M1691" s="631"/>
      <c r="N1691" s="631"/>
      <c r="O1691" s="744"/>
      <c r="P1691" s="744"/>
      <c r="Q1691" s="802"/>
      <c r="R1691" s="69"/>
      <c r="S1691" s="824" t="s">
        <v>2246</v>
      </c>
      <c r="T1691" s="61"/>
      <c r="U1691" s="61"/>
      <c r="V1691" s="61"/>
      <c r="W1691" s="62">
        <v>25</v>
      </c>
      <c r="X1691" s="63" t="s">
        <v>2247</v>
      </c>
      <c r="Y1691" s="64">
        <v>1.78</v>
      </c>
      <c r="Z1691" s="29">
        <f t="shared" si="198"/>
        <v>44.5</v>
      </c>
      <c r="AA1691" s="29">
        <f t="shared" si="199"/>
        <v>49.84</v>
      </c>
      <c r="AB1691" s="65"/>
      <c r="AC1691" s="63"/>
      <c r="AD1691" s="66" t="s">
        <v>75</v>
      </c>
      <c r="AE1691" s="66"/>
      <c r="AF1691" s="634"/>
      <c r="AG1691" s="641"/>
    </row>
    <row r="1692" spans="1:33" ht="18" customHeight="1">
      <c r="A1692" s="661" t="s">
        <v>2111</v>
      </c>
      <c r="B1692" s="664" t="s">
        <v>2111</v>
      </c>
      <c r="C1692" s="743"/>
      <c r="D1692" s="744"/>
      <c r="E1692" s="744"/>
      <c r="F1692" s="744"/>
      <c r="G1692" s="744"/>
      <c r="H1692" s="744"/>
      <c r="I1692" s="744"/>
      <c r="J1692" s="761"/>
      <c r="K1692" s="744"/>
      <c r="L1692" s="744"/>
      <c r="M1692" s="631"/>
      <c r="N1692" s="631"/>
      <c r="O1692" s="744"/>
      <c r="P1692" s="744"/>
      <c r="Q1692" s="802"/>
      <c r="R1692" s="69"/>
      <c r="S1692" s="824" t="s">
        <v>2248</v>
      </c>
      <c r="T1692" s="61"/>
      <c r="U1692" s="61"/>
      <c r="V1692" s="61"/>
      <c r="W1692" s="62">
        <v>6</v>
      </c>
      <c r="X1692" s="28" t="s">
        <v>74</v>
      </c>
      <c r="Y1692" s="64">
        <v>1.96</v>
      </c>
      <c r="Z1692" s="29">
        <f t="shared" si="198"/>
        <v>11.76</v>
      </c>
      <c r="AA1692" s="29">
        <f t="shared" si="199"/>
        <v>13.171200000000001</v>
      </c>
      <c r="AB1692" s="65"/>
      <c r="AC1692" s="63"/>
      <c r="AD1692" s="66" t="s">
        <v>75</v>
      </c>
      <c r="AE1692" s="66"/>
      <c r="AF1692" s="634"/>
      <c r="AG1692" s="641"/>
    </row>
    <row r="1693" spans="1:33" ht="33.75" customHeight="1">
      <c r="A1693" s="662"/>
      <c r="B1693" s="665"/>
      <c r="C1693" s="743"/>
      <c r="D1693" s="744"/>
      <c r="E1693" s="744"/>
      <c r="F1693" s="744"/>
      <c r="G1693" s="744"/>
      <c r="H1693" s="744"/>
      <c r="I1693" s="744"/>
      <c r="J1693" s="761"/>
      <c r="K1693" s="744"/>
      <c r="L1693" s="744"/>
      <c r="M1693" s="631"/>
      <c r="N1693" s="631"/>
      <c r="O1693" s="744"/>
      <c r="P1693" s="744"/>
      <c r="Q1693" s="802"/>
      <c r="R1693" s="69"/>
      <c r="S1693" s="824" t="s">
        <v>2249</v>
      </c>
      <c r="T1693" s="61"/>
      <c r="U1693" s="61"/>
      <c r="V1693" s="61"/>
      <c r="W1693" s="62">
        <v>1</v>
      </c>
      <c r="X1693" s="28" t="s">
        <v>74</v>
      </c>
      <c r="Y1693" s="64">
        <v>2.19</v>
      </c>
      <c r="Z1693" s="29">
        <f t="shared" si="198"/>
        <v>2.19</v>
      </c>
      <c r="AA1693" s="29">
        <f t="shared" si="199"/>
        <v>2.4528000000000003</v>
      </c>
      <c r="AB1693" s="65"/>
      <c r="AC1693" s="63"/>
      <c r="AD1693" s="66" t="s">
        <v>75</v>
      </c>
      <c r="AE1693" s="66"/>
      <c r="AF1693" s="634"/>
      <c r="AG1693" s="641"/>
    </row>
    <row r="1694" spans="1:33" ht="33.75" customHeight="1">
      <c r="A1694" s="662"/>
      <c r="B1694" s="665"/>
      <c r="C1694" s="743"/>
      <c r="D1694" s="744"/>
      <c r="E1694" s="744"/>
      <c r="F1694" s="744"/>
      <c r="G1694" s="744"/>
      <c r="H1694" s="744"/>
      <c r="I1694" s="744"/>
      <c r="J1694" s="761"/>
      <c r="K1694" s="744"/>
      <c r="L1694" s="744"/>
      <c r="M1694" s="631"/>
      <c r="N1694" s="631"/>
      <c r="O1694" s="744"/>
      <c r="P1694" s="744"/>
      <c r="Q1694" s="802"/>
      <c r="R1694" s="69"/>
      <c r="S1694" s="824" t="s">
        <v>2250</v>
      </c>
      <c r="T1694" s="61"/>
      <c r="U1694" s="61"/>
      <c r="V1694" s="61"/>
      <c r="W1694" s="62">
        <v>20</v>
      </c>
      <c r="X1694" s="63" t="s">
        <v>1754</v>
      </c>
      <c r="Y1694" s="64">
        <v>2.2000000000000002</v>
      </c>
      <c r="Z1694" s="29">
        <f t="shared" si="198"/>
        <v>44</v>
      </c>
      <c r="AA1694" s="29">
        <f t="shared" si="199"/>
        <v>49.28</v>
      </c>
      <c r="AB1694" s="65"/>
      <c r="AC1694" s="63"/>
      <c r="AD1694" s="66" t="s">
        <v>75</v>
      </c>
      <c r="AE1694" s="66"/>
      <c r="AF1694" s="634"/>
      <c r="AG1694" s="641"/>
    </row>
    <row r="1695" spans="1:33" ht="18" customHeight="1">
      <c r="A1695" s="662"/>
      <c r="B1695" s="665"/>
      <c r="C1695" s="743"/>
      <c r="D1695" s="744"/>
      <c r="E1695" s="744"/>
      <c r="F1695" s="744"/>
      <c r="G1695" s="744"/>
      <c r="H1695" s="744"/>
      <c r="I1695" s="744"/>
      <c r="J1695" s="761"/>
      <c r="K1695" s="744"/>
      <c r="L1695" s="744"/>
      <c r="M1695" s="631"/>
      <c r="N1695" s="631"/>
      <c r="O1695" s="744"/>
      <c r="P1695" s="744"/>
      <c r="Q1695" s="802"/>
      <c r="R1695" s="69"/>
      <c r="S1695" s="824" t="s">
        <v>2251</v>
      </c>
      <c r="T1695" s="61"/>
      <c r="U1695" s="61"/>
      <c r="V1695" s="61"/>
      <c r="W1695" s="62">
        <v>2</v>
      </c>
      <c r="X1695" s="28" t="s">
        <v>74</v>
      </c>
      <c r="Y1695" s="64">
        <v>2.21</v>
      </c>
      <c r="Z1695" s="29">
        <f t="shared" si="198"/>
        <v>4.42</v>
      </c>
      <c r="AA1695" s="29">
        <f t="shared" si="199"/>
        <v>4.9504000000000001</v>
      </c>
      <c r="AB1695" s="65"/>
      <c r="AC1695" s="63"/>
      <c r="AD1695" s="66" t="s">
        <v>75</v>
      </c>
      <c r="AE1695" s="66"/>
      <c r="AF1695" s="634"/>
      <c r="AG1695" s="641"/>
    </row>
    <row r="1696" spans="1:33" ht="33.75" customHeight="1">
      <c r="A1696" s="662"/>
      <c r="B1696" s="665"/>
      <c r="C1696" s="743"/>
      <c r="D1696" s="744"/>
      <c r="E1696" s="744"/>
      <c r="F1696" s="744"/>
      <c r="G1696" s="744"/>
      <c r="H1696" s="744"/>
      <c r="I1696" s="744"/>
      <c r="J1696" s="761"/>
      <c r="K1696" s="744"/>
      <c r="L1696" s="744"/>
      <c r="M1696" s="631"/>
      <c r="N1696" s="631"/>
      <c r="O1696" s="744"/>
      <c r="P1696" s="744"/>
      <c r="Q1696" s="802"/>
      <c r="R1696" s="69"/>
      <c r="S1696" s="824" t="s">
        <v>2252</v>
      </c>
      <c r="T1696" s="61"/>
      <c r="U1696" s="61"/>
      <c r="V1696" s="61"/>
      <c r="W1696" s="62">
        <v>18</v>
      </c>
      <c r="X1696" s="28" t="s">
        <v>74</v>
      </c>
      <c r="Y1696" s="64">
        <v>2.6</v>
      </c>
      <c r="Z1696" s="29">
        <f t="shared" si="198"/>
        <v>46.800000000000004</v>
      </c>
      <c r="AA1696" s="29">
        <f t="shared" si="199"/>
        <v>52.416000000000011</v>
      </c>
      <c r="AB1696" s="65"/>
      <c r="AC1696" s="63"/>
      <c r="AD1696" s="66" t="s">
        <v>75</v>
      </c>
      <c r="AE1696" s="66"/>
      <c r="AF1696" s="634"/>
      <c r="AG1696" s="641"/>
    </row>
    <row r="1697" spans="1:33" ht="18" customHeight="1">
      <c r="A1697" s="662"/>
      <c r="B1697" s="665"/>
      <c r="C1697" s="743"/>
      <c r="D1697" s="744"/>
      <c r="E1697" s="744"/>
      <c r="F1697" s="744"/>
      <c r="G1697" s="744"/>
      <c r="H1697" s="744"/>
      <c r="I1697" s="744"/>
      <c r="J1697" s="761"/>
      <c r="K1697" s="744"/>
      <c r="L1697" s="744"/>
      <c r="M1697" s="631"/>
      <c r="N1697" s="631"/>
      <c r="O1697" s="744"/>
      <c r="P1697" s="744"/>
      <c r="Q1697" s="802"/>
      <c r="R1697" s="69"/>
      <c r="S1697" s="824" t="s">
        <v>2253</v>
      </c>
      <c r="T1697" s="61"/>
      <c r="U1697" s="61"/>
      <c r="V1697" s="61"/>
      <c r="W1697" s="62">
        <v>5</v>
      </c>
      <c r="X1697" s="28" t="s">
        <v>74</v>
      </c>
      <c r="Y1697" s="64">
        <v>3.43</v>
      </c>
      <c r="Z1697" s="29">
        <f t="shared" si="198"/>
        <v>17.150000000000002</v>
      </c>
      <c r="AA1697" s="29">
        <f t="shared" si="199"/>
        <v>19.208000000000006</v>
      </c>
      <c r="AB1697" s="65"/>
      <c r="AC1697" s="63"/>
      <c r="AD1697" s="66" t="s">
        <v>75</v>
      </c>
      <c r="AE1697" s="66"/>
      <c r="AF1697" s="634"/>
      <c r="AG1697" s="641"/>
    </row>
    <row r="1698" spans="1:33" ht="18" customHeight="1">
      <c r="A1698" s="662"/>
      <c r="B1698" s="665"/>
      <c r="C1698" s="743"/>
      <c r="D1698" s="744"/>
      <c r="E1698" s="744"/>
      <c r="F1698" s="744"/>
      <c r="G1698" s="744"/>
      <c r="H1698" s="744"/>
      <c r="I1698" s="744"/>
      <c r="J1698" s="761"/>
      <c r="K1698" s="744"/>
      <c r="L1698" s="744"/>
      <c r="M1698" s="631"/>
      <c r="N1698" s="631"/>
      <c r="O1698" s="744"/>
      <c r="P1698" s="744"/>
      <c r="Q1698" s="802"/>
      <c r="R1698" s="69"/>
      <c r="S1698" s="824" t="s">
        <v>2254</v>
      </c>
      <c r="T1698" s="61"/>
      <c r="U1698" s="61"/>
      <c r="V1698" s="61"/>
      <c r="W1698" s="62">
        <v>1</v>
      </c>
      <c r="X1698" s="28" t="s">
        <v>74</v>
      </c>
      <c r="Y1698" s="64">
        <v>11.73</v>
      </c>
      <c r="Z1698" s="29">
        <f t="shared" si="198"/>
        <v>11.73</v>
      </c>
      <c r="AA1698" s="29">
        <f t="shared" si="199"/>
        <v>13.137600000000003</v>
      </c>
      <c r="AB1698" s="65"/>
      <c r="AC1698" s="63"/>
      <c r="AD1698" s="66" t="s">
        <v>75</v>
      </c>
      <c r="AE1698" s="66"/>
      <c r="AF1698" s="634"/>
      <c r="AG1698" s="641"/>
    </row>
    <row r="1699" spans="1:33" ht="18" customHeight="1">
      <c r="A1699" s="662"/>
      <c r="B1699" s="665"/>
      <c r="C1699" s="743"/>
      <c r="D1699" s="744"/>
      <c r="E1699" s="744"/>
      <c r="F1699" s="744"/>
      <c r="G1699" s="744"/>
      <c r="H1699" s="744"/>
      <c r="I1699" s="744"/>
      <c r="J1699" s="761"/>
      <c r="K1699" s="744"/>
      <c r="L1699" s="744"/>
      <c r="M1699" s="631"/>
      <c r="N1699" s="631"/>
      <c r="O1699" s="744"/>
      <c r="P1699" s="744"/>
      <c r="Q1699" s="802"/>
      <c r="R1699" s="69"/>
      <c r="S1699" s="824" t="s">
        <v>2255</v>
      </c>
      <c r="T1699" s="61"/>
      <c r="U1699" s="61"/>
      <c r="V1699" s="61"/>
      <c r="W1699" s="62">
        <v>1</v>
      </c>
      <c r="X1699" s="63" t="s">
        <v>1869</v>
      </c>
      <c r="Y1699" s="64">
        <v>14.91</v>
      </c>
      <c r="Z1699" s="29">
        <f t="shared" si="198"/>
        <v>14.91</v>
      </c>
      <c r="AA1699" s="29">
        <f t="shared" si="199"/>
        <v>16.699200000000001</v>
      </c>
      <c r="AB1699" s="65"/>
      <c r="AC1699" s="63"/>
      <c r="AD1699" s="66" t="s">
        <v>75</v>
      </c>
      <c r="AE1699" s="66"/>
      <c r="AF1699" s="634"/>
      <c r="AG1699" s="641"/>
    </row>
    <row r="1700" spans="1:33" ht="33.75" customHeight="1">
      <c r="A1700" s="662"/>
      <c r="B1700" s="665"/>
      <c r="C1700" s="743"/>
      <c r="D1700" s="744"/>
      <c r="E1700" s="744"/>
      <c r="F1700" s="744"/>
      <c r="G1700" s="744"/>
      <c r="H1700" s="744"/>
      <c r="I1700" s="744"/>
      <c r="J1700" s="761"/>
      <c r="K1700" s="744"/>
      <c r="L1700" s="744"/>
      <c r="M1700" s="631"/>
      <c r="N1700" s="631"/>
      <c r="O1700" s="744"/>
      <c r="P1700" s="744"/>
      <c r="Q1700" s="802"/>
      <c r="R1700" s="69"/>
      <c r="S1700" s="824" t="s">
        <v>2256</v>
      </c>
      <c r="T1700" s="61"/>
      <c r="U1700" s="61"/>
      <c r="V1700" s="61"/>
      <c r="W1700" s="62">
        <v>12</v>
      </c>
      <c r="X1700" s="63" t="s">
        <v>74</v>
      </c>
      <c r="Y1700" s="64">
        <v>1.1160714285714299</v>
      </c>
      <c r="Z1700" s="29">
        <f t="shared" si="198"/>
        <v>13.39285714285716</v>
      </c>
      <c r="AA1700" s="29">
        <f t="shared" si="199"/>
        <v>15.000000000000021</v>
      </c>
      <c r="AB1700" s="65"/>
      <c r="AC1700" s="63"/>
      <c r="AD1700" s="66" t="s">
        <v>75</v>
      </c>
      <c r="AE1700" s="66"/>
      <c r="AF1700" s="634"/>
      <c r="AG1700" s="641"/>
    </row>
    <row r="1701" spans="1:33" ht="33.75" customHeight="1">
      <c r="A1701" s="662"/>
      <c r="B1701" s="665"/>
      <c r="C1701" s="743"/>
      <c r="D1701" s="744"/>
      <c r="E1701" s="744"/>
      <c r="F1701" s="744"/>
      <c r="G1701" s="744"/>
      <c r="H1701" s="744"/>
      <c r="I1701" s="744"/>
      <c r="J1701" s="761"/>
      <c r="K1701" s="744"/>
      <c r="L1701" s="744"/>
      <c r="M1701" s="631"/>
      <c r="N1701" s="631"/>
      <c r="O1701" s="744"/>
      <c r="P1701" s="744"/>
      <c r="Q1701" s="802"/>
      <c r="R1701" s="69"/>
      <c r="S1701" s="824" t="s">
        <v>2257</v>
      </c>
      <c r="T1701" s="61"/>
      <c r="U1701" s="61"/>
      <c r="V1701" s="61"/>
      <c r="W1701" s="62">
        <v>15</v>
      </c>
      <c r="X1701" s="63" t="s">
        <v>2258</v>
      </c>
      <c r="Y1701" s="64">
        <v>2.6785714285714302</v>
      </c>
      <c r="Z1701" s="29">
        <f t="shared" si="198"/>
        <v>40.178571428571452</v>
      </c>
      <c r="AA1701" s="29">
        <f t="shared" si="199"/>
        <v>45.000000000000028</v>
      </c>
      <c r="AB1701" s="65"/>
      <c r="AC1701" s="63"/>
      <c r="AD1701" s="66" t="s">
        <v>75</v>
      </c>
      <c r="AE1701" s="66"/>
      <c r="AF1701" s="634"/>
      <c r="AG1701" s="641"/>
    </row>
    <row r="1702" spans="1:33" ht="43.5" customHeight="1">
      <c r="A1702" s="662"/>
      <c r="B1702" s="665"/>
      <c r="C1702" s="743"/>
      <c r="D1702" s="744"/>
      <c r="E1702" s="744"/>
      <c r="F1702" s="744"/>
      <c r="G1702" s="744"/>
      <c r="H1702" s="744"/>
      <c r="I1702" s="744"/>
      <c r="J1702" s="761"/>
      <c r="K1702" s="744"/>
      <c r="L1702" s="744"/>
      <c r="M1702" s="631"/>
      <c r="N1702" s="631"/>
      <c r="O1702" s="744"/>
      <c r="P1702" s="744"/>
      <c r="Q1702" s="802"/>
      <c r="R1702" s="69"/>
      <c r="S1702" s="824" t="s">
        <v>2259</v>
      </c>
      <c r="T1702" s="61"/>
      <c r="U1702" s="61"/>
      <c r="V1702" s="61"/>
      <c r="W1702" s="62">
        <v>23</v>
      </c>
      <c r="X1702" s="63" t="s">
        <v>74</v>
      </c>
      <c r="Y1702" s="64">
        <v>8.4821428571428594</v>
      </c>
      <c r="Z1702" s="29">
        <f t="shared" si="198"/>
        <v>195.08928571428578</v>
      </c>
      <c r="AA1702" s="29">
        <f t="shared" si="199"/>
        <v>218.50000000000009</v>
      </c>
      <c r="AB1702" s="65"/>
      <c r="AC1702" s="63"/>
      <c r="AD1702" s="66" t="s">
        <v>75</v>
      </c>
      <c r="AE1702" s="66"/>
      <c r="AF1702" s="634"/>
      <c r="AG1702" s="641"/>
    </row>
    <row r="1703" spans="1:33" ht="18" customHeight="1">
      <c r="A1703" s="662"/>
      <c r="B1703" s="665"/>
      <c r="C1703" s="743"/>
      <c r="D1703" s="744"/>
      <c r="E1703" s="744"/>
      <c r="F1703" s="744"/>
      <c r="G1703" s="744"/>
      <c r="H1703" s="744"/>
      <c r="I1703" s="744"/>
      <c r="J1703" s="761"/>
      <c r="K1703" s="744"/>
      <c r="L1703" s="744"/>
      <c r="M1703" s="631"/>
      <c r="N1703" s="631"/>
      <c r="O1703" s="744"/>
      <c r="P1703" s="744"/>
      <c r="Q1703" s="802"/>
      <c r="R1703" s="69"/>
      <c r="S1703" s="824" t="s">
        <v>2260</v>
      </c>
      <c r="T1703" s="61"/>
      <c r="U1703" s="61"/>
      <c r="V1703" s="61"/>
      <c r="W1703" s="62">
        <v>3</v>
      </c>
      <c r="X1703" s="63" t="s">
        <v>1009</v>
      </c>
      <c r="Y1703" s="64">
        <v>8.9285714285714199</v>
      </c>
      <c r="Z1703" s="29">
        <f t="shared" si="198"/>
        <v>26.78571428571426</v>
      </c>
      <c r="AA1703" s="29">
        <f t="shared" si="199"/>
        <v>29.999999999999975</v>
      </c>
      <c r="AB1703" s="65"/>
      <c r="AC1703" s="63"/>
      <c r="AD1703" s="66" t="s">
        <v>75</v>
      </c>
      <c r="AE1703" s="66"/>
      <c r="AF1703" s="634"/>
      <c r="AG1703" s="641"/>
    </row>
    <row r="1704" spans="1:33" ht="33.75" customHeight="1">
      <c r="A1704" s="662"/>
      <c r="B1704" s="665"/>
      <c r="C1704" s="743"/>
      <c r="D1704" s="744"/>
      <c r="E1704" s="744"/>
      <c r="F1704" s="744"/>
      <c r="G1704" s="744"/>
      <c r="H1704" s="744"/>
      <c r="I1704" s="744"/>
      <c r="J1704" s="761"/>
      <c r="K1704" s="744"/>
      <c r="L1704" s="744"/>
      <c r="M1704" s="631"/>
      <c r="N1704" s="631"/>
      <c r="O1704" s="744"/>
      <c r="P1704" s="744"/>
      <c r="Q1704" s="802"/>
      <c r="R1704" s="69"/>
      <c r="S1704" s="824" t="s">
        <v>2261</v>
      </c>
      <c r="T1704" s="61"/>
      <c r="U1704" s="61"/>
      <c r="V1704" s="61"/>
      <c r="W1704" s="62">
        <v>2</v>
      </c>
      <c r="X1704" s="63" t="s">
        <v>74</v>
      </c>
      <c r="Y1704" s="64">
        <v>14.285714285714301</v>
      </c>
      <c r="Z1704" s="29">
        <f t="shared" si="198"/>
        <v>28.571428571428601</v>
      </c>
      <c r="AA1704" s="29">
        <f t="shared" si="199"/>
        <v>32.000000000000036</v>
      </c>
      <c r="AB1704" s="65"/>
      <c r="AC1704" s="63"/>
      <c r="AD1704" s="66" t="s">
        <v>75</v>
      </c>
      <c r="AE1704" s="66"/>
      <c r="AF1704" s="634"/>
      <c r="AG1704" s="641"/>
    </row>
    <row r="1705" spans="1:33" ht="33.75" customHeight="1">
      <c r="A1705" s="662"/>
      <c r="B1705" s="665"/>
      <c r="C1705" s="743"/>
      <c r="D1705" s="744"/>
      <c r="E1705" s="744"/>
      <c r="F1705" s="744"/>
      <c r="G1705" s="744"/>
      <c r="H1705" s="744"/>
      <c r="I1705" s="744"/>
      <c r="J1705" s="761"/>
      <c r="K1705" s="744"/>
      <c r="L1705" s="744"/>
      <c r="M1705" s="631"/>
      <c r="N1705" s="631"/>
      <c r="O1705" s="744"/>
      <c r="P1705" s="744"/>
      <c r="Q1705" s="802"/>
      <c r="R1705" s="69"/>
      <c r="S1705" s="824" t="s">
        <v>2262</v>
      </c>
      <c r="T1705" s="61"/>
      <c r="U1705" s="61"/>
      <c r="V1705" s="61"/>
      <c r="W1705" s="62">
        <v>4</v>
      </c>
      <c r="X1705" s="63" t="s">
        <v>74</v>
      </c>
      <c r="Y1705" s="64">
        <v>2.6785714285714302</v>
      </c>
      <c r="Z1705" s="29">
        <f t="shared" si="198"/>
        <v>10.714285714285721</v>
      </c>
      <c r="AA1705" s="29">
        <f t="shared" si="199"/>
        <v>12.000000000000009</v>
      </c>
      <c r="AB1705" s="65"/>
      <c r="AC1705" s="63"/>
      <c r="AD1705" s="66" t="s">
        <v>75</v>
      </c>
      <c r="AE1705" s="66"/>
      <c r="AF1705" s="634"/>
      <c r="AG1705" s="641"/>
    </row>
    <row r="1706" spans="1:33" ht="18" customHeight="1">
      <c r="A1706" s="662"/>
      <c r="B1706" s="665"/>
      <c r="C1706" s="743"/>
      <c r="D1706" s="744"/>
      <c r="E1706" s="744"/>
      <c r="F1706" s="744"/>
      <c r="G1706" s="744"/>
      <c r="H1706" s="744"/>
      <c r="I1706" s="744"/>
      <c r="J1706" s="761"/>
      <c r="K1706" s="744"/>
      <c r="L1706" s="744"/>
      <c r="M1706" s="631"/>
      <c r="N1706" s="631"/>
      <c r="O1706" s="744"/>
      <c r="P1706" s="744"/>
      <c r="Q1706" s="802"/>
      <c r="R1706" s="69"/>
      <c r="S1706" s="824" t="s">
        <v>2263</v>
      </c>
      <c r="T1706" s="61"/>
      <c r="U1706" s="61"/>
      <c r="V1706" s="61"/>
      <c r="W1706" s="62">
        <v>2</v>
      </c>
      <c r="X1706" s="63" t="s">
        <v>74</v>
      </c>
      <c r="Y1706" s="64">
        <v>2.2321428571428599</v>
      </c>
      <c r="Z1706" s="29">
        <f t="shared" si="198"/>
        <v>4.4642857142857197</v>
      </c>
      <c r="AA1706" s="29">
        <f t="shared" si="199"/>
        <v>5.0000000000000062</v>
      </c>
      <c r="AB1706" s="65"/>
      <c r="AC1706" s="63"/>
      <c r="AD1706" s="66" t="s">
        <v>75</v>
      </c>
      <c r="AE1706" s="66"/>
      <c r="AF1706" s="634"/>
      <c r="AG1706" s="641"/>
    </row>
    <row r="1707" spans="1:33" ht="43.5" customHeight="1">
      <c r="A1707" s="662"/>
      <c r="B1707" s="665"/>
      <c r="C1707" s="743"/>
      <c r="D1707" s="744"/>
      <c r="E1707" s="744"/>
      <c r="F1707" s="744"/>
      <c r="G1707" s="744"/>
      <c r="H1707" s="744"/>
      <c r="I1707" s="744"/>
      <c r="J1707" s="761"/>
      <c r="K1707" s="744"/>
      <c r="L1707" s="744"/>
      <c r="M1707" s="631"/>
      <c r="N1707" s="631"/>
      <c r="O1707" s="744"/>
      <c r="P1707" s="744"/>
      <c r="Q1707" s="802"/>
      <c r="R1707" s="69"/>
      <c r="S1707" s="824" t="s">
        <v>2264</v>
      </c>
      <c r="T1707" s="61"/>
      <c r="U1707" s="61"/>
      <c r="V1707" s="61"/>
      <c r="W1707" s="62">
        <v>6</v>
      </c>
      <c r="X1707" s="63" t="s">
        <v>74</v>
      </c>
      <c r="Y1707" s="64">
        <v>5.8035714285714297</v>
      </c>
      <c r="Z1707" s="29">
        <f t="shared" si="198"/>
        <v>34.821428571428577</v>
      </c>
      <c r="AA1707" s="29">
        <f t="shared" si="199"/>
        <v>39.000000000000007</v>
      </c>
      <c r="AB1707" s="65"/>
      <c r="AC1707" s="63"/>
      <c r="AD1707" s="66" t="s">
        <v>75</v>
      </c>
      <c r="AE1707" s="66"/>
      <c r="AF1707" s="634"/>
      <c r="AG1707" s="641"/>
    </row>
    <row r="1708" spans="1:33" ht="33.75" customHeight="1">
      <c r="A1708" s="662"/>
      <c r="B1708" s="665"/>
      <c r="C1708" s="743"/>
      <c r="D1708" s="744"/>
      <c r="E1708" s="744"/>
      <c r="F1708" s="744"/>
      <c r="G1708" s="744"/>
      <c r="H1708" s="744"/>
      <c r="I1708" s="744"/>
      <c r="J1708" s="761"/>
      <c r="K1708" s="744"/>
      <c r="L1708" s="744"/>
      <c r="M1708" s="631"/>
      <c r="N1708" s="631"/>
      <c r="O1708" s="744"/>
      <c r="P1708" s="744"/>
      <c r="Q1708" s="802"/>
      <c r="R1708" s="69"/>
      <c r="S1708" s="824" t="s">
        <v>2265</v>
      </c>
      <c r="T1708" s="61"/>
      <c r="U1708" s="61"/>
      <c r="V1708" s="61"/>
      <c r="W1708" s="62">
        <v>4</v>
      </c>
      <c r="X1708" s="63" t="s">
        <v>74</v>
      </c>
      <c r="Y1708" s="64">
        <v>5.3571428571428603</v>
      </c>
      <c r="Z1708" s="29">
        <f t="shared" si="198"/>
        <v>21.428571428571441</v>
      </c>
      <c r="AA1708" s="29">
        <f t="shared" si="199"/>
        <v>24.000000000000018</v>
      </c>
      <c r="AB1708" s="65"/>
      <c r="AC1708" s="63"/>
      <c r="AD1708" s="66" t="s">
        <v>75</v>
      </c>
      <c r="AE1708" s="66"/>
      <c r="AF1708" s="634"/>
      <c r="AG1708" s="641"/>
    </row>
    <row r="1709" spans="1:33" ht="43.5" customHeight="1">
      <c r="A1709" s="662"/>
      <c r="B1709" s="665"/>
      <c r="C1709" s="743"/>
      <c r="D1709" s="744"/>
      <c r="E1709" s="744"/>
      <c r="F1709" s="744"/>
      <c r="G1709" s="744"/>
      <c r="H1709" s="744"/>
      <c r="I1709" s="744"/>
      <c r="J1709" s="761"/>
      <c r="K1709" s="744"/>
      <c r="L1709" s="744"/>
      <c r="M1709" s="631"/>
      <c r="N1709" s="631"/>
      <c r="O1709" s="744"/>
      <c r="P1709" s="744"/>
      <c r="Q1709" s="802"/>
      <c r="R1709" s="69"/>
      <c r="S1709" s="824" t="s">
        <v>2266</v>
      </c>
      <c r="T1709" s="61"/>
      <c r="U1709" s="61"/>
      <c r="V1709" s="61"/>
      <c r="W1709" s="62">
        <v>1</v>
      </c>
      <c r="X1709" s="63" t="s">
        <v>74</v>
      </c>
      <c r="Y1709" s="64">
        <v>15.1785714285714</v>
      </c>
      <c r="Z1709" s="29">
        <f t="shared" si="198"/>
        <v>15.1785714285714</v>
      </c>
      <c r="AA1709" s="29">
        <f t="shared" si="199"/>
        <v>16.999999999999972</v>
      </c>
      <c r="AB1709" s="65"/>
      <c r="AC1709" s="63"/>
      <c r="AD1709" s="66" t="s">
        <v>75</v>
      </c>
      <c r="AE1709" s="66"/>
      <c r="AF1709" s="634"/>
      <c r="AG1709" s="641"/>
    </row>
    <row r="1710" spans="1:33" ht="33.75" customHeight="1">
      <c r="A1710" s="662"/>
      <c r="B1710" s="665"/>
      <c r="C1710" s="745"/>
      <c r="D1710" s="746"/>
      <c r="E1710" s="746"/>
      <c r="F1710" s="746"/>
      <c r="G1710" s="746"/>
      <c r="H1710" s="746"/>
      <c r="I1710" s="746"/>
      <c r="J1710" s="763"/>
      <c r="K1710" s="746"/>
      <c r="L1710" s="746"/>
      <c r="M1710" s="632"/>
      <c r="N1710" s="632"/>
      <c r="O1710" s="746"/>
      <c r="P1710" s="746"/>
      <c r="Q1710" s="803"/>
      <c r="R1710" s="69"/>
      <c r="S1710" s="820" t="s">
        <v>2267</v>
      </c>
      <c r="T1710" s="39"/>
      <c r="U1710" s="39"/>
      <c r="V1710" s="39"/>
      <c r="W1710" s="40">
        <v>12</v>
      </c>
      <c r="X1710" s="41" t="s">
        <v>74</v>
      </c>
      <c r="Y1710" s="42">
        <v>1.33928571428571</v>
      </c>
      <c r="Z1710" s="42">
        <f t="shared" si="198"/>
        <v>16.07142857142852</v>
      </c>
      <c r="AA1710" s="42">
        <f t="shared" si="199"/>
        <v>17.999999999999943</v>
      </c>
      <c r="AB1710" s="43"/>
      <c r="AC1710" s="41"/>
      <c r="AD1710" s="44" t="s">
        <v>75</v>
      </c>
      <c r="AE1710" s="44"/>
      <c r="AF1710" s="635"/>
      <c r="AG1710" s="641"/>
    </row>
    <row r="1711" spans="1:33" ht="18" customHeight="1">
      <c r="A1711" s="662"/>
      <c r="B1711" s="665"/>
      <c r="C1711" s="747" t="s">
        <v>46</v>
      </c>
      <c r="D1711" s="748" t="s">
        <v>47</v>
      </c>
      <c r="E1711" s="748" t="s">
        <v>48</v>
      </c>
      <c r="F1711" s="748" t="s">
        <v>371</v>
      </c>
      <c r="G1711" s="749" t="s">
        <v>50</v>
      </c>
      <c r="H1711" s="748" t="s">
        <v>51</v>
      </c>
      <c r="I1711" s="748" t="s">
        <v>134</v>
      </c>
      <c r="J1711" s="766" t="s">
        <v>2268</v>
      </c>
      <c r="K1711" s="748" t="s">
        <v>473</v>
      </c>
      <c r="L1711" s="748" t="s">
        <v>587</v>
      </c>
      <c r="M1711" s="638">
        <v>2</v>
      </c>
      <c r="N1711" s="638">
        <v>2</v>
      </c>
      <c r="O1711" s="748" t="s">
        <v>2269</v>
      </c>
      <c r="P1711" s="748" t="s">
        <v>2270</v>
      </c>
      <c r="Q1711" s="804" t="s">
        <v>2271</v>
      </c>
      <c r="R1711" s="59" t="s">
        <v>425</v>
      </c>
      <c r="S1711" s="827" t="s">
        <v>117</v>
      </c>
      <c r="T1711" s="75" t="s">
        <v>70</v>
      </c>
      <c r="U1711" s="67" t="s">
        <v>71</v>
      </c>
      <c r="V1711" s="68" t="s">
        <v>72</v>
      </c>
      <c r="W1711" s="54"/>
      <c r="X1711" s="55"/>
      <c r="Y1711" s="56"/>
      <c r="Z1711" s="56"/>
      <c r="AA1711" s="56"/>
      <c r="AB1711" s="57">
        <f>+SUM(AA1712:AA1742)</f>
        <v>530.4741120000001</v>
      </c>
      <c r="AC1711" s="55"/>
      <c r="AD1711" s="58"/>
      <c r="AE1711" s="58"/>
      <c r="AF1711" s="637"/>
      <c r="AG1711" s="699"/>
    </row>
    <row r="1712" spans="1:33" ht="18" customHeight="1">
      <c r="A1712" s="662"/>
      <c r="B1712" s="665"/>
      <c r="C1712" s="743"/>
      <c r="D1712" s="744"/>
      <c r="E1712" s="744"/>
      <c r="F1712" s="744"/>
      <c r="G1712" s="744"/>
      <c r="H1712" s="744"/>
      <c r="I1712" s="744"/>
      <c r="J1712" s="761"/>
      <c r="K1712" s="744"/>
      <c r="L1712" s="744"/>
      <c r="M1712" s="631"/>
      <c r="N1712" s="631"/>
      <c r="O1712" s="744"/>
      <c r="P1712" s="744"/>
      <c r="Q1712" s="802"/>
      <c r="R1712" s="32"/>
      <c r="S1712" s="818" t="s">
        <v>2272</v>
      </c>
      <c r="T1712" s="26"/>
      <c r="U1712" s="26"/>
      <c r="V1712" s="26"/>
      <c r="W1712" s="27">
        <v>24</v>
      </c>
      <c r="X1712" s="28" t="s">
        <v>119</v>
      </c>
      <c r="Y1712" s="29">
        <v>1.9482999999999999</v>
      </c>
      <c r="Z1712" s="29">
        <f t="shared" ref="Z1712:Z1742" si="200">+W1712*Y1712</f>
        <v>46.7592</v>
      </c>
      <c r="AA1712" s="29">
        <f t="shared" ref="AA1712:AA1742" si="201">+Z1712*1.12</f>
        <v>52.370304000000004</v>
      </c>
      <c r="AB1712" s="30"/>
      <c r="AC1712" s="28"/>
      <c r="AD1712" s="31" t="s">
        <v>75</v>
      </c>
      <c r="AE1712" s="31"/>
      <c r="AF1712" s="634"/>
      <c r="AG1712" s="641"/>
    </row>
    <row r="1713" spans="1:33" ht="33.75" customHeight="1">
      <c r="A1713" s="663"/>
      <c r="B1713" s="666"/>
      <c r="C1713" s="743"/>
      <c r="D1713" s="744"/>
      <c r="E1713" s="744"/>
      <c r="F1713" s="744"/>
      <c r="G1713" s="744"/>
      <c r="H1713" s="744"/>
      <c r="I1713" s="744"/>
      <c r="J1713" s="761"/>
      <c r="K1713" s="744"/>
      <c r="L1713" s="744"/>
      <c r="M1713" s="631"/>
      <c r="N1713" s="631"/>
      <c r="O1713" s="744"/>
      <c r="P1713" s="744"/>
      <c r="Q1713" s="802"/>
      <c r="R1713" s="25"/>
      <c r="S1713" s="818" t="s">
        <v>2273</v>
      </c>
      <c r="T1713" s="26"/>
      <c r="U1713" s="26"/>
      <c r="V1713" s="26"/>
      <c r="W1713" s="27">
        <v>60</v>
      </c>
      <c r="X1713" s="28" t="s">
        <v>74</v>
      </c>
      <c r="Y1713" s="29">
        <v>0.56999999999999995</v>
      </c>
      <c r="Z1713" s="29">
        <f t="shared" si="200"/>
        <v>34.199999999999996</v>
      </c>
      <c r="AA1713" s="29">
        <f t="shared" si="201"/>
        <v>38.304000000000002</v>
      </c>
      <c r="AB1713" s="30"/>
      <c r="AC1713" s="28"/>
      <c r="AD1713" s="31" t="s">
        <v>75</v>
      </c>
      <c r="AE1713" s="31"/>
      <c r="AF1713" s="634"/>
      <c r="AG1713" s="641"/>
    </row>
    <row r="1714" spans="1:33" ht="18" customHeight="1">
      <c r="A1714" s="661" t="s">
        <v>2111</v>
      </c>
      <c r="B1714" s="664" t="s">
        <v>2111</v>
      </c>
      <c r="C1714" s="743"/>
      <c r="D1714" s="744"/>
      <c r="E1714" s="744"/>
      <c r="F1714" s="744"/>
      <c r="G1714" s="744"/>
      <c r="H1714" s="744"/>
      <c r="I1714" s="744"/>
      <c r="J1714" s="761"/>
      <c r="K1714" s="744"/>
      <c r="L1714" s="744"/>
      <c r="M1714" s="631"/>
      <c r="N1714" s="631"/>
      <c r="O1714" s="744"/>
      <c r="P1714" s="744"/>
      <c r="Q1714" s="802"/>
      <c r="R1714" s="25"/>
      <c r="S1714" s="818" t="s">
        <v>2274</v>
      </c>
      <c r="T1714" s="26"/>
      <c r="U1714" s="26"/>
      <c r="V1714" s="26"/>
      <c r="W1714" s="27">
        <v>4</v>
      </c>
      <c r="X1714" s="28" t="s">
        <v>74</v>
      </c>
      <c r="Y1714" s="29">
        <v>0.1429</v>
      </c>
      <c r="Z1714" s="29">
        <f t="shared" si="200"/>
        <v>0.5716</v>
      </c>
      <c r="AA1714" s="29">
        <f t="shared" si="201"/>
        <v>0.64019200000000009</v>
      </c>
      <c r="AB1714" s="30"/>
      <c r="AC1714" s="28"/>
      <c r="AD1714" s="31" t="s">
        <v>75</v>
      </c>
      <c r="AE1714" s="31"/>
      <c r="AF1714" s="634"/>
      <c r="AG1714" s="641"/>
    </row>
    <row r="1715" spans="1:33" ht="18" customHeight="1">
      <c r="A1715" s="662"/>
      <c r="B1715" s="665"/>
      <c r="C1715" s="743"/>
      <c r="D1715" s="744"/>
      <c r="E1715" s="744"/>
      <c r="F1715" s="744"/>
      <c r="G1715" s="744"/>
      <c r="H1715" s="744"/>
      <c r="I1715" s="744"/>
      <c r="J1715" s="761"/>
      <c r="K1715" s="744"/>
      <c r="L1715" s="744"/>
      <c r="M1715" s="631"/>
      <c r="N1715" s="631"/>
      <c r="O1715" s="744"/>
      <c r="P1715" s="744"/>
      <c r="Q1715" s="802"/>
      <c r="R1715" s="69"/>
      <c r="S1715" s="824" t="s">
        <v>2275</v>
      </c>
      <c r="T1715" s="61"/>
      <c r="U1715" s="61"/>
      <c r="V1715" s="61"/>
      <c r="W1715" s="62">
        <v>24</v>
      </c>
      <c r="X1715" s="28" t="s">
        <v>74</v>
      </c>
      <c r="Y1715" s="64">
        <v>0.46729999999999999</v>
      </c>
      <c r="Z1715" s="29">
        <f t="shared" si="200"/>
        <v>11.215199999999999</v>
      </c>
      <c r="AA1715" s="29">
        <f t="shared" si="201"/>
        <v>12.561024</v>
      </c>
      <c r="AB1715" s="65"/>
      <c r="AC1715" s="63"/>
      <c r="AD1715" s="66" t="s">
        <v>75</v>
      </c>
      <c r="AE1715" s="66"/>
      <c r="AF1715" s="634"/>
      <c r="AG1715" s="641"/>
    </row>
    <row r="1716" spans="1:33" ht="18" customHeight="1">
      <c r="A1716" s="662"/>
      <c r="B1716" s="665"/>
      <c r="C1716" s="743"/>
      <c r="D1716" s="744"/>
      <c r="E1716" s="744"/>
      <c r="F1716" s="744"/>
      <c r="G1716" s="744"/>
      <c r="H1716" s="744"/>
      <c r="I1716" s="744"/>
      <c r="J1716" s="761"/>
      <c r="K1716" s="744"/>
      <c r="L1716" s="744"/>
      <c r="M1716" s="631"/>
      <c r="N1716" s="631"/>
      <c r="O1716" s="744"/>
      <c r="P1716" s="744"/>
      <c r="Q1716" s="802"/>
      <c r="R1716" s="69"/>
      <c r="S1716" s="824" t="s">
        <v>2276</v>
      </c>
      <c r="T1716" s="61"/>
      <c r="U1716" s="61"/>
      <c r="V1716" s="61"/>
      <c r="W1716" s="62">
        <v>6</v>
      </c>
      <c r="X1716" s="28" t="s">
        <v>74</v>
      </c>
      <c r="Y1716" s="64">
        <v>0.17899999999999999</v>
      </c>
      <c r="Z1716" s="29">
        <f t="shared" si="200"/>
        <v>1.0739999999999998</v>
      </c>
      <c r="AA1716" s="29">
        <f t="shared" si="201"/>
        <v>1.2028799999999999</v>
      </c>
      <c r="AB1716" s="65"/>
      <c r="AC1716" s="63"/>
      <c r="AD1716" s="66" t="s">
        <v>75</v>
      </c>
      <c r="AE1716" s="66"/>
      <c r="AF1716" s="634"/>
      <c r="AG1716" s="641"/>
    </row>
    <row r="1717" spans="1:33" ht="33.75" customHeight="1">
      <c r="A1717" s="662"/>
      <c r="B1717" s="665"/>
      <c r="C1717" s="743"/>
      <c r="D1717" s="744"/>
      <c r="E1717" s="744"/>
      <c r="F1717" s="744"/>
      <c r="G1717" s="744"/>
      <c r="H1717" s="744"/>
      <c r="I1717" s="744"/>
      <c r="J1717" s="761"/>
      <c r="K1717" s="744"/>
      <c r="L1717" s="744"/>
      <c r="M1717" s="631"/>
      <c r="N1717" s="631"/>
      <c r="O1717" s="744"/>
      <c r="P1717" s="744"/>
      <c r="Q1717" s="802"/>
      <c r="R1717" s="69"/>
      <c r="S1717" s="824" t="s">
        <v>2277</v>
      </c>
      <c r="T1717" s="61"/>
      <c r="U1717" s="61"/>
      <c r="V1717" s="61"/>
      <c r="W1717" s="62">
        <v>4</v>
      </c>
      <c r="X1717" s="28" t="s">
        <v>74</v>
      </c>
      <c r="Y1717" s="64">
        <v>0.44059999999999999</v>
      </c>
      <c r="Z1717" s="29">
        <f t="shared" si="200"/>
        <v>1.7624</v>
      </c>
      <c r="AA1717" s="29">
        <f t="shared" si="201"/>
        <v>1.9738880000000001</v>
      </c>
      <c r="AB1717" s="65"/>
      <c r="AC1717" s="63"/>
      <c r="AD1717" s="66" t="s">
        <v>75</v>
      </c>
      <c r="AE1717" s="66"/>
      <c r="AF1717" s="634"/>
      <c r="AG1717" s="641"/>
    </row>
    <row r="1718" spans="1:33" ht="18" customHeight="1">
      <c r="A1718" s="662"/>
      <c r="B1718" s="665"/>
      <c r="C1718" s="743"/>
      <c r="D1718" s="744"/>
      <c r="E1718" s="744"/>
      <c r="F1718" s="744"/>
      <c r="G1718" s="744"/>
      <c r="H1718" s="744"/>
      <c r="I1718" s="744"/>
      <c r="J1718" s="761"/>
      <c r="K1718" s="744"/>
      <c r="L1718" s="744"/>
      <c r="M1718" s="631"/>
      <c r="N1718" s="631"/>
      <c r="O1718" s="744"/>
      <c r="P1718" s="744"/>
      <c r="Q1718" s="802"/>
      <c r="R1718" s="69"/>
      <c r="S1718" s="824" t="s">
        <v>2278</v>
      </c>
      <c r="T1718" s="61"/>
      <c r="U1718" s="61"/>
      <c r="V1718" s="61"/>
      <c r="W1718" s="62">
        <v>40</v>
      </c>
      <c r="X1718" s="63" t="s">
        <v>119</v>
      </c>
      <c r="Y1718" s="64">
        <v>0.2026</v>
      </c>
      <c r="Z1718" s="29">
        <f t="shared" si="200"/>
        <v>8.1039999999999992</v>
      </c>
      <c r="AA1718" s="29">
        <f t="shared" si="201"/>
        <v>9.0764800000000001</v>
      </c>
      <c r="AB1718" s="65"/>
      <c r="AC1718" s="63"/>
      <c r="AD1718" s="66" t="s">
        <v>75</v>
      </c>
      <c r="AE1718" s="66"/>
      <c r="AF1718" s="634"/>
      <c r="AG1718" s="641"/>
    </row>
    <row r="1719" spans="1:33" ht="33.75" customHeight="1">
      <c r="A1719" s="662"/>
      <c r="B1719" s="665"/>
      <c r="C1719" s="743"/>
      <c r="D1719" s="744"/>
      <c r="E1719" s="744"/>
      <c r="F1719" s="744"/>
      <c r="G1719" s="744"/>
      <c r="H1719" s="744"/>
      <c r="I1719" s="744"/>
      <c r="J1719" s="761"/>
      <c r="K1719" s="744"/>
      <c r="L1719" s="744"/>
      <c r="M1719" s="631"/>
      <c r="N1719" s="631"/>
      <c r="O1719" s="744"/>
      <c r="P1719" s="744"/>
      <c r="Q1719" s="802"/>
      <c r="R1719" s="69"/>
      <c r="S1719" s="824" t="s">
        <v>2279</v>
      </c>
      <c r="T1719" s="61"/>
      <c r="U1719" s="61"/>
      <c r="V1719" s="61"/>
      <c r="W1719" s="62">
        <v>4</v>
      </c>
      <c r="X1719" s="28" t="s">
        <v>74</v>
      </c>
      <c r="Y1719" s="64">
        <v>0.55720000000000003</v>
      </c>
      <c r="Z1719" s="29">
        <f t="shared" si="200"/>
        <v>2.2288000000000001</v>
      </c>
      <c r="AA1719" s="29">
        <f t="shared" si="201"/>
        <v>2.4962560000000003</v>
      </c>
      <c r="AB1719" s="65"/>
      <c r="AC1719" s="63"/>
      <c r="AD1719" s="66" t="s">
        <v>75</v>
      </c>
      <c r="AE1719" s="66"/>
      <c r="AF1719" s="634"/>
      <c r="AG1719" s="641"/>
    </row>
    <row r="1720" spans="1:33" ht="18" customHeight="1">
      <c r="A1720" s="662"/>
      <c r="B1720" s="665"/>
      <c r="C1720" s="743"/>
      <c r="D1720" s="744"/>
      <c r="E1720" s="744"/>
      <c r="F1720" s="744"/>
      <c r="G1720" s="744"/>
      <c r="H1720" s="744"/>
      <c r="I1720" s="744"/>
      <c r="J1720" s="761"/>
      <c r="K1720" s="744"/>
      <c r="L1720" s="744"/>
      <c r="M1720" s="631"/>
      <c r="N1720" s="631"/>
      <c r="O1720" s="744"/>
      <c r="P1720" s="744"/>
      <c r="Q1720" s="802"/>
      <c r="R1720" s="69"/>
      <c r="S1720" s="824" t="s">
        <v>2280</v>
      </c>
      <c r="T1720" s="61"/>
      <c r="U1720" s="61"/>
      <c r="V1720" s="61"/>
      <c r="W1720" s="62">
        <v>3</v>
      </c>
      <c r="X1720" s="28" t="s">
        <v>74</v>
      </c>
      <c r="Y1720" s="64">
        <v>1.48</v>
      </c>
      <c r="Z1720" s="29">
        <f t="shared" si="200"/>
        <v>4.4399999999999995</v>
      </c>
      <c r="AA1720" s="29">
        <f t="shared" si="201"/>
        <v>4.9728000000000003</v>
      </c>
      <c r="AB1720" s="65"/>
      <c r="AC1720" s="63"/>
      <c r="AD1720" s="66" t="s">
        <v>75</v>
      </c>
      <c r="AE1720" s="66"/>
      <c r="AF1720" s="634"/>
      <c r="AG1720" s="641"/>
    </row>
    <row r="1721" spans="1:33" ht="18" customHeight="1">
      <c r="A1721" s="662"/>
      <c r="B1721" s="665"/>
      <c r="C1721" s="743"/>
      <c r="D1721" s="744"/>
      <c r="E1721" s="744"/>
      <c r="F1721" s="744"/>
      <c r="G1721" s="744"/>
      <c r="H1721" s="744"/>
      <c r="I1721" s="744"/>
      <c r="J1721" s="761"/>
      <c r="K1721" s="744"/>
      <c r="L1721" s="744"/>
      <c r="M1721" s="631"/>
      <c r="N1721" s="631"/>
      <c r="O1721" s="744"/>
      <c r="P1721" s="744"/>
      <c r="Q1721" s="802"/>
      <c r="R1721" s="69"/>
      <c r="S1721" s="824" t="s">
        <v>2281</v>
      </c>
      <c r="T1721" s="61"/>
      <c r="U1721" s="61"/>
      <c r="V1721" s="61"/>
      <c r="W1721" s="62">
        <v>4</v>
      </c>
      <c r="X1721" s="28" t="s">
        <v>74</v>
      </c>
      <c r="Y1721" s="64">
        <v>0.47989999999999999</v>
      </c>
      <c r="Z1721" s="29">
        <f t="shared" si="200"/>
        <v>1.9196</v>
      </c>
      <c r="AA1721" s="29">
        <f t="shared" si="201"/>
        <v>2.1499520000000003</v>
      </c>
      <c r="AB1721" s="65"/>
      <c r="AC1721" s="63"/>
      <c r="AD1721" s="66" t="s">
        <v>75</v>
      </c>
      <c r="AE1721" s="66"/>
      <c r="AF1721" s="634"/>
      <c r="AG1721" s="641"/>
    </row>
    <row r="1722" spans="1:33" ht="18" customHeight="1">
      <c r="A1722" s="662"/>
      <c r="B1722" s="665"/>
      <c r="C1722" s="743"/>
      <c r="D1722" s="744"/>
      <c r="E1722" s="744"/>
      <c r="F1722" s="744"/>
      <c r="G1722" s="744"/>
      <c r="H1722" s="744"/>
      <c r="I1722" s="744"/>
      <c r="J1722" s="761"/>
      <c r="K1722" s="744"/>
      <c r="L1722" s="744"/>
      <c r="M1722" s="631"/>
      <c r="N1722" s="631"/>
      <c r="O1722" s="744"/>
      <c r="P1722" s="744"/>
      <c r="Q1722" s="802"/>
      <c r="R1722" s="69"/>
      <c r="S1722" s="824" t="s">
        <v>2282</v>
      </c>
      <c r="T1722" s="61"/>
      <c r="U1722" s="61"/>
      <c r="V1722" s="61"/>
      <c r="W1722" s="62">
        <v>5</v>
      </c>
      <c r="X1722" s="28" t="s">
        <v>74</v>
      </c>
      <c r="Y1722" s="64">
        <v>31.4</v>
      </c>
      <c r="Z1722" s="29">
        <f t="shared" si="200"/>
        <v>157</v>
      </c>
      <c r="AA1722" s="29">
        <f t="shared" si="201"/>
        <v>175.84</v>
      </c>
      <c r="AB1722" s="65"/>
      <c r="AC1722" s="63"/>
      <c r="AD1722" s="66" t="s">
        <v>75</v>
      </c>
      <c r="AE1722" s="66"/>
      <c r="AF1722" s="634"/>
      <c r="AG1722" s="641"/>
    </row>
    <row r="1723" spans="1:33" ht="18" customHeight="1">
      <c r="A1723" s="662"/>
      <c r="B1723" s="665"/>
      <c r="C1723" s="743"/>
      <c r="D1723" s="744"/>
      <c r="E1723" s="744"/>
      <c r="F1723" s="744"/>
      <c r="G1723" s="744"/>
      <c r="H1723" s="744"/>
      <c r="I1723" s="744"/>
      <c r="J1723" s="761"/>
      <c r="K1723" s="744"/>
      <c r="L1723" s="744"/>
      <c r="M1723" s="631"/>
      <c r="N1723" s="631"/>
      <c r="O1723" s="744"/>
      <c r="P1723" s="744"/>
      <c r="Q1723" s="802"/>
      <c r="R1723" s="69"/>
      <c r="S1723" s="824" t="s">
        <v>2283</v>
      </c>
      <c r="T1723" s="61"/>
      <c r="U1723" s="61"/>
      <c r="V1723" s="61"/>
      <c r="W1723" s="62">
        <v>3</v>
      </c>
      <c r="X1723" s="28" t="s">
        <v>74</v>
      </c>
      <c r="Y1723" s="64">
        <v>0.56920000000000004</v>
      </c>
      <c r="Z1723" s="29">
        <f t="shared" si="200"/>
        <v>1.7076000000000002</v>
      </c>
      <c r="AA1723" s="29">
        <f t="shared" si="201"/>
        <v>1.9125120000000004</v>
      </c>
      <c r="AB1723" s="65"/>
      <c r="AC1723" s="63"/>
      <c r="AD1723" s="66" t="s">
        <v>75</v>
      </c>
      <c r="AE1723" s="66"/>
      <c r="AF1723" s="634"/>
      <c r="AG1723" s="641"/>
    </row>
    <row r="1724" spans="1:33" ht="18" customHeight="1">
      <c r="A1724" s="662"/>
      <c r="B1724" s="665"/>
      <c r="C1724" s="743"/>
      <c r="D1724" s="744"/>
      <c r="E1724" s="744"/>
      <c r="F1724" s="744"/>
      <c r="G1724" s="744"/>
      <c r="H1724" s="744"/>
      <c r="I1724" s="744"/>
      <c r="J1724" s="761"/>
      <c r="K1724" s="744"/>
      <c r="L1724" s="744"/>
      <c r="M1724" s="631"/>
      <c r="N1724" s="631"/>
      <c r="O1724" s="744"/>
      <c r="P1724" s="744"/>
      <c r="Q1724" s="802"/>
      <c r="R1724" s="69"/>
      <c r="S1724" s="824" t="s">
        <v>2284</v>
      </c>
      <c r="T1724" s="61"/>
      <c r="U1724" s="61"/>
      <c r="V1724" s="61"/>
      <c r="W1724" s="62">
        <v>3</v>
      </c>
      <c r="X1724" s="28" t="s">
        <v>74</v>
      </c>
      <c r="Y1724" s="64">
        <v>5.3102999999999998</v>
      </c>
      <c r="Z1724" s="29">
        <f t="shared" si="200"/>
        <v>15.930899999999999</v>
      </c>
      <c r="AA1724" s="29">
        <f t="shared" si="201"/>
        <v>17.842608000000002</v>
      </c>
      <c r="AB1724" s="65"/>
      <c r="AC1724" s="63"/>
      <c r="AD1724" s="66" t="s">
        <v>75</v>
      </c>
      <c r="AE1724" s="66"/>
      <c r="AF1724" s="634"/>
      <c r="AG1724" s="641"/>
    </row>
    <row r="1725" spans="1:33" ht="18" customHeight="1">
      <c r="A1725" s="662"/>
      <c r="B1725" s="665"/>
      <c r="C1725" s="743"/>
      <c r="D1725" s="744"/>
      <c r="E1725" s="744"/>
      <c r="F1725" s="744"/>
      <c r="G1725" s="744"/>
      <c r="H1725" s="744"/>
      <c r="I1725" s="744"/>
      <c r="J1725" s="761"/>
      <c r="K1725" s="744"/>
      <c r="L1725" s="744"/>
      <c r="M1725" s="631"/>
      <c r="N1725" s="631"/>
      <c r="O1725" s="744"/>
      <c r="P1725" s="744"/>
      <c r="Q1725" s="802"/>
      <c r="R1725" s="69"/>
      <c r="S1725" s="824" t="s">
        <v>2285</v>
      </c>
      <c r="T1725" s="61"/>
      <c r="U1725" s="61"/>
      <c r="V1725" s="61"/>
      <c r="W1725" s="62">
        <v>6</v>
      </c>
      <c r="X1725" s="28" t="s">
        <v>74</v>
      </c>
      <c r="Y1725" s="64">
        <v>0.62780000000000002</v>
      </c>
      <c r="Z1725" s="29">
        <f t="shared" si="200"/>
        <v>3.7667999999999999</v>
      </c>
      <c r="AA1725" s="29">
        <f t="shared" si="201"/>
        <v>4.2188160000000003</v>
      </c>
      <c r="AB1725" s="65"/>
      <c r="AC1725" s="63"/>
      <c r="AD1725" s="66" t="s">
        <v>75</v>
      </c>
      <c r="AE1725" s="66"/>
      <c r="AF1725" s="634"/>
      <c r="AG1725" s="641"/>
    </row>
    <row r="1726" spans="1:33" ht="18" customHeight="1">
      <c r="A1726" s="662"/>
      <c r="B1726" s="665"/>
      <c r="C1726" s="743"/>
      <c r="D1726" s="744"/>
      <c r="E1726" s="744"/>
      <c r="F1726" s="744"/>
      <c r="G1726" s="744"/>
      <c r="H1726" s="744"/>
      <c r="I1726" s="744"/>
      <c r="J1726" s="761"/>
      <c r="K1726" s="744"/>
      <c r="L1726" s="744"/>
      <c r="M1726" s="631"/>
      <c r="N1726" s="631"/>
      <c r="O1726" s="744"/>
      <c r="P1726" s="744"/>
      <c r="Q1726" s="802"/>
      <c r="R1726" s="69"/>
      <c r="S1726" s="824" t="s">
        <v>2286</v>
      </c>
      <c r="T1726" s="61"/>
      <c r="U1726" s="61"/>
      <c r="V1726" s="61"/>
      <c r="W1726" s="62">
        <v>12</v>
      </c>
      <c r="X1726" s="28" t="s">
        <v>74</v>
      </c>
      <c r="Y1726" s="64">
        <v>0.60940000000000005</v>
      </c>
      <c r="Z1726" s="29">
        <f t="shared" si="200"/>
        <v>7.3128000000000011</v>
      </c>
      <c r="AA1726" s="29">
        <f t="shared" si="201"/>
        <v>8.1903360000000021</v>
      </c>
      <c r="AB1726" s="65"/>
      <c r="AC1726" s="63"/>
      <c r="AD1726" s="66" t="s">
        <v>75</v>
      </c>
      <c r="AE1726" s="66"/>
      <c r="AF1726" s="634"/>
      <c r="AG1726" s="641"/>
    </row>
    <row r="1727" spans="1:33" ht="18" customHeight="1">
      <c r="A1727" s="662"/>
      <c r="B1727" s="665"/>
      <c r="C1727" s="743"/>
      <c r="D1727" s="744"/>
      <c r="E1727" s="744"/>
      <c r="F1727" s="744"/>
      <c r="G1727" s="744"/>
      <c r="H1727" s="744"/>
      <c r="I1727" s="744"/>
      <c r="J1727" s="761"/>
      <c r="K1727" s="744"/>
      <c r="L1727" s="744"/>
      <c r="M1727" s="631"/>
      <c r="N1727" s="631"/>
      <c r="O1727" s="744"/>
      <c r="P1727" s="744"/>
      <c r="Q1727" s="802"/>
      <c r="R1727" s="69"/>
      <c r="S1727" s="824" t="s">
        <v>2287</v>
      </c>
      <c r="T1727" s="61"/>
      <c r="U1727" s="61"/>
      <c r="V1727" s="61"/>
      <c r="W1727" s="62">
        <v>4</v>
      </c>
      <c r="X1727" s="28" t="s">
        <v>74</v>
      </c>
      <c r="Y1727" s="64">
        <v>3.5</v>
      </c>
      <c r="Z1727" s="29">
        <f t="shared" si="200"/>
        <v>14</v>
      </c>
      <c r="AA1727" s="29">
        <f t="shared" si="201"/>
        <v>15.680000000000001</v>
      </c>
      <c r="AB1727" s="65"/>
      <c r="AC1727" s="63"/>
      <c r="AD1727" s="66" t="s">
        <v>75</v>
      </c>
      <c r="AE1727" s="66"/>
      <c r="AF1727" s="634"/>
      <c r="AG1727" s="641"/>
    </row>
    <row r="1728" spans="1:33" ht="18" customHeight="1">
      <c r="A1728" s="662"/>
      <c r="B1728" s="665"/>
      <c r="C1728" s="743"/>
      <c r="D1728" s="744"/>
      <c r="E1728" s="744"/>
      <c r="F1728" s="744"/>
      <c r="G1728" s="744"/>
      <c r="H1728" s="744"/>
      <c r="I1728" s="744"/>
      <c r="J1728" s="761"/>
      <c r="K1728" s="744"/>
      <c r="L1728" s="744"/>
      <c r="M1728" s="631"/>
      <c r="N1728" s="631"/>
      <c r="O1728" s="744"/>
      <c r="P1728" s="744"/>
      <c r="Q1728" s="802"/>
      <c r="R1728" s="69"/>
      <c r="S1728" s="824" t="s">
        <v>1452</v>
      </c>
      <c r="T1728" s="61"/>
      <c r="U1728" s="61"/>
      <c r="V1728" s="61"/>
      <c r="W1728" s="62">
        <v>4</v>
      </c>
      <c r="X1728" s="28" t="s">
        <v>74</v>
      </c>
      <c r="Y1728" s="64">
        <v>0.46500000000000002</v>
      </c>
      <c r="Z1728" s="29">
        <f t="shared" si="200"/>
        <v>1.86</v>
      </c>
      <c r="AA1728" s="29">
        <f t="shared" si="201"/>
        <v>2.0832000000000002</v>
      </c>
      <c r="AB1728" s="65"/>
      <c r="AC1728" s="63"/>
      <c r="AD1728" s="66" t="s">
        <v>75</v>
      </c>
      <c r="AE1728" s="66"/>
      <c r="AF1728" s="634"/>
      <c r="AG1728" s="641"/>
    </row>
    <row r="1729" spans="1:33" ht="18" customHeight="1">
      <c r="A1729" s="662"/>
      <c r="B1729" s="665"/>
      <c r="C1729" s="743"/>
      <c r="D1729" s="744"/>
      <c r="E1729" s="744"/>
      <c r="F1729" s="744"/>
      <c r="G1729" s="744"/>
      <c r="H1729" s="744"/>
      <c r="I1729" s="744"/>
      <c r="J1729" s="761"/>
      <c r="K1729" s="744"/>
      <c r="L1729" s="744"/>
      <c r="M1729" s="631"/>
      <c r="N1729" s="631"/>
      <c r="O1729" s="744"/>
      <c r="P1729" s="744"/>
      <c r="Q1729" s="802"/>
      <c r="R1729" s="69"/>
      <c r="S1729" s="824" t="s">
        <v>2288</v>
      </c>
      <c r="T1729" s="61"/>
      <c r="U1729" s="61"/>
      <c r="V1729" s="61"/>
      <c r="W1729" s="62">
        <v>2</v>
      </c>
      <c r="X1729" s="28" t="s">
        <v>74</v>
      </c>
      <c r="Y1729" s="64">
        <v>1.5</v>
      </c>
      <c r="Z1729" s="29">
        <f t="shared" si="200"/>
        <v>3</v>
      </c>
      <c r="AA1729" s="29">
        <f t="shared" si="201"/>
        <v>3.3600000000000003</v>
      </c>
      <c r="AB1729" s="65"/>
      <c r="AC1729" s="63"/>
      <c r="AD1729" s="66" t="s">
        <v>75</v>
      </c>
      <c r="AE1729" s="66"/>
      <c r="AF1729" s="634"/>
      <c r="AG1729" s="641"/>
    </row>
    <row r="1730" spans="1:33" ht="18" customHeight="1">
      <c r="A1730" s="662"/>
      <c r="B1730" s="665"/>
      <c r="C1730" s="743"/>
      <c r="D1730" s="744"/>
      <c r="E1730" s="744"/>
      <c r="F1730" s="744"/>
      <c r="G1730" s="744"/>
      <c r="H1730" s="744"/>
      <c r="I1730" s="744"/>
      <c r="J1730" s="761"/>
      <c r="K1730" s="744"/>
      <c r="L1730" s="744"/>
      <c r="M1730" s="631"/>
      <c r="N1730" s="631"/>
      <c r="O1730" s="744"/>
      <c r="P1730" s="744"/>
      <c r="Q1730" s="802"/>
      <c r="R1730" s="69"/>
      <c r="S1730" s="824" t="s">
        <v>2289</v>
      </c>
      <c r="T1730" s="61"/>
      <c r="U1730" s="61"/>
      <c r="V1730" s="61"/>
      <c r="W1730" s="62">
        <v>1</v>
      </c>
      <c r="X1730" s="28" t="s">
        <v>74</v>
      </c>
      <c r="Y1730" s="64">
        <v>7.47</v>
      </c>
      <c r="Z1730" s="29">
        <f t="shared" si="200"/>
        <v>7.47</v>
      </c>
      <c r="AA1730" s="29">
        <f t="shared" si="201"/>
        <v>8.3664000000000005</v>
      </c>
      <c r="AB1730" s="65"/>
      <c r="AC1730" s="63"/>
      <c r="AD1730" s="66" t="s">
        <v>75</v>
      </c>
      <c r="AE1730" s="66"/>
      <c r="AF1730" s="634"/>
      <c r="AG1730" s="641"/>
    </row>
    <row r="1731" spans="1:33" ht="18" customHeight="1">
      <c r="A1731" s="662"/>
      <c r="B1731" s="665"/>
      <c r="C1731" s="743"/>
      <c r="D1731" s="744"/>
      <c r="E1731" s="744"/>
      <c r="F1731" s="744"/>
      <c r="G1731" s="744"/>
      <c r="H1731" s="744"/>
      <c r="I1731" s="744"/>
      <c r="J1731" s="761"/>
      <c r="K1731" s="744"/>
      <c r="L1731" s="744"/>
      <c r="M1731" s="631"/>
      <c r="N1731" s="631"/>
      <c r="O1731" s="744"/>
      <c r="P1731" s="744"/>
      <c r="Q1731" s="802"/>
      <c r="R1731" s="69"/>
      <c r="S1731" s="824" t="s">
        <v>2290</v>
      </c>
      <c r="T1731" s="61"/>
      <c r="U1731" s="61"/>
      <c r="V1731" s="61"/>
      <c r="W1731" s="62">
        <v>16</v>
      </c>
      <c r="X1731" s="28" t="s">
        <v>74</v>
      </c>
      <c r="Y1731" s="64">
        <v>1.1160000000000001</v>
      </c>
      <c r="Z1731" s="29">
        <f t="shared" si="200"/>
        <v>17.856000000000002</v>
      </c>
      <c r="AA1731" s="29">
        <f t="shared" si="201"/>
        <v>19.998720000000002</v>
      </c>
      <c r="AB1731" s="65"/>
      <c r="AC1731" s="63"/>
      <c r="AD1731" s="66" t="s">
        <v>75</v>
      </c>
      <c r="AE1731" s="66"/>
      <c r="AF1731" s="634"/>
      <c r="AG1731" s="641"/>
    </row>
    <row r="1732" spans="1:33" ht="18" customHeight="1">
      <c r="A1732" s="662"/>
      <c r="B1732" s="665"/>
      <c r="C1732" s="743"/>
      <c r="D1732" s="744"/>
      <c r="E1732" s="744"/>
      <c r="F1732" s="744"/>
      <c r="G1732" s="744"/>
      <c r="H1732" s="744"/>
      <c r="I1732" s="744"/>
      <c r="J1732" s="761"/>
      <c r="K1732" s="744"/>
      <c r="L1732" s="744"/>
      <c r="M1732" s="631"/>
      <c r="N1732" s="631"/>
      <c r="O1732" s="744"/>
      <c r="P1732" s="744"/>
      <c r="Q1732" s="802"/>
      <c r="R1732" s="69"/>
      <c r="S1732" s="824" t="s">
        <v>2291</v>
      </c>
      <c r="T1732" s="61"/>
      <c r="U1732" s="61"/>
      <c r="V1732" s="61"/>
      <c r="W1732" s="62">
        <v>24</v>
      </c>
      <c r="X1732" s="28" t="s">
        <v>74</v>
      </c>
      <c r="Y1732" s="64">
        <v>1.1160000000000001</v>
      </c>
      <c r="Z1732" s="29">
        <f t="shared" si="200"/>
        <v>26.784000000000002</v>
      </c>
      <c r="AA1732" s="29">
        <f t="shared" si="201"/>
        <v>29.998080000000005</v>
      </c>
      <c r="AB1732" s="65"/>
      <c r="AC1732" s="63"/>
      <c r="AD1732" s="66" t="s">
        <v>75</v>
      </c>
      <c r="AE1732" s="66"/>
      <c r="AF1732" s="634"/>
      <c r="AG1732" s="641"/>
    </row>
    <row r="1733" spans="1:33" ht="18" customHeight="1">
      <c r="A1733" s="662"/>
      <c r="B1733" s="665"/>
      <c r="C1733" s="743"/>
      <c r="D1733" s="744"/>
      <c r="E1733" s="744"/>
      <c r="F1733" s="744"/>
      <c r="G1733" s="744"/>
      <c r="H1733" s="744"/>
      <c r="I1733" s="744"/>
      <c r="J1733" s="761"/>
      <c r="K1733" s="744"/>
      <c r="L1733" s="744"/>
      <c r="M1733" s="631"/>
      <c r="N1733" s="631"/>
      <c r="O1733" s="744"/>
      <c r="P1733" s="744"/>
      <c r="Q1733" s="802"/>
      <c r="R1733" s="69"/>
      <c r="S1733" s="824" t="s">
        <v>2292</v>
      </c>
      <c r="T1733" s="61"/>
      <c r="U1733" s="61"/>
      <c r="V1733" s="61"/>
      <c r="W1733" s="62">
        <v>1</v>
      </c>
      <c r="X1733" s="28" t="s">
        <v>74</v>
      </c>
      <c r="Y1733" s="64">
        <v>35.99</v>
      </c>
      <c r="Z1733" s="29">
        <f t="shared" si="200"/>
        <v>35.99</v>
      </c>
      <c r="AA1733" s="29">
        <f t="shared" si="201"/>
        <v>40.308800000000005</v>
      </c>
      <c r="AB1733" s="65"/>
      <c r="AC1733" s="63"/>
      <c r="AD1733" s="66" t="s">
        <v>75</v>
      </c>
      <c r="AE1733" s="66"/>
      <c r="AF1733" s="634"/>
      <c r="AG1733" s="641"/>
    </row>
    <row r="1734" spans="1:33" ht="18" customHeight="1">
      <c r="A1734" s="662"/>
      <c r="B1734" s="665"/>
      <c r="C1734" s="743"/>
      <c r="D1734" s="744"/>
      <c r="E1734" s="744"/>
      <c r="F1734" s="744"/>
      <c r="G1734" s="744"/>
      <c r="H1734" s="744"/>
      <c r="I1734" s="744"/>
      <c r="J1734" s="761"/>
      <c r="K1734" s="744"/>
      <c r="L1734" s="744"/>
      <c r="M1734" s="631"/>
      <c r="N1734" s="631"/>
      <c r="O1734" s="744"/>
      <c r="P1734" s="744"/>
      <c r="Q1734" s="802"/>
      <c r="R1734" s="69"/>
      <c r="S1734" s="824" t="s">
        <v>2293</v>
      </c>
      <c r="T1734" s="61"/>
      <c r="U1734" s="61"/>
      <c r="V1734" s="61"/>
      <c r="W1734" s="62">
        <v>5</v>
      </c>
      <c r="X1734" s="28" t="s">
        <v>74</v>
      </c>
      <c r="Y1734" s="64">
        <v>0.30690000000000001</v>
      </c>
      <c r="Z1734" s="29">
        <f t="shared" si="200"/>
        <v>1.5345</v>
      </c>
      <c r="AA1734" s="29">
        <f t="shared" si="201"/>
        <v>1.7186400000000002</v>
      </c>
      <c r="AB1734" s="65"/>
      <c r="AC1734" s="63"/>
      <c r="AD1734" s="66" t="s">
        <v>75</v>
      </c>
      <c r="AE1734" s="66"/>
      <c r="AF1734" s="634"/>
      <c r="AG1734" s="641"/>
    </row>
    <row r="1735" spans="1:33" ht="33.75" customHeight="1">
      <c r="A1735" s="662"/>
      <c r="B1735" s="665"/>
      <c r="C1735" s="743"/>
      <c r="D1735" s="744"/>
      <c r="E1735" s="744"/>
      <c r="F1735" s="744"/>
      <c r="G1735" s="744"/>
      <c r="H1735" s="744"/>
      <c r="I1735" s="744"/>
      <c r="J1735" s="761"/>
      <c r="K1735" s="744"/>
      <c r="L1735" s="744"/>
      <c r="M1735" s="631"/>
      <c r="N1735" s="631"/>
      <c r="O1735" s="744"/>
      <c r="P1735" s="744"/>
      <c r="Q1735" s="802"/>
      <c r="R1735" s="69"/>
      <c r="S1735" s="824" t="s">
        <v>2294</v>
      </c>
      <c r="T1735" s="61"/>
      <c r="U1735" s="61"/>
      <c r="V1735" s="61"/>
      <c r="W1735" s="62">
        <v>20</v>
      </c>
      <c r="X1735" s="28" t="s">
        <v>74</v>
      </c>
      <c r="Y1735" s="64">
        <v>0.48</v>
      </c>
      <c r="Z1735" s="29">
        <f t="shared" si="200"/>
        <v>9.6</v>
      </c>
      <c r="AA1735" s="29">
        <f t="shared" si="201"/>
        <v>10.752000000000001</v>
      </c>
      <c r="AB1735" s="65"/>
      <c r="AC1735" s="63"/>
      <c r="AD1735" s="66" t="s">
        <v>75</v>
      </c>
      <c r="AE1735" s="66"/>
      <c r="AF1735" s="634"/>
      <c r="AG1735" s="641"/>
    </row>
    <row r="1736" spans="1:33" ht="18" customHeight="1">
      <c r="A1736" s="662"/>
      <c r="B1736" s="665"/>
      <c r="C1736" s="743"/>
      <c r="D1736" s="744"/>
      <c r="E1736" s="744"/>
      <c r="F1736" s="744"/>
      <c r="G1736" s="744"/>
      <c r="H1736" s="744"/>
      <c r="I1736" s="744"/>
      <c r="J1736" s="761"/>
      <c r="K1736" s="744"/>
      <c r="L1736" s="744"/>
      <c r="M1736" s="631"/>
      <c r="N1736" s="631"/>
      <c r="O1736" s="744"/>
      <c r="P1736" s="744"/>
      <c r="Q1736" s="802"/>
      <c r="R1736" s="69"/>
      <c r="S1736" s="824" t="s">
        <v>2295</v>
      </c>
      <c r="T1736" s="61"/>
      <c r="U1736" s="61"/>
      <c r="V1736" s="61"/>
      <c r="W1736" s="62">
        <v>22</v>
      </c>
      <c r="X1736" s="28" t="s">
        <v>74</v>
      </c>
      <c r="Y1736" s="64">
        <v>0.09</v>
      </c>
      <c r="Z1736" s="29">
        <f t="shared" si="200"/>
        <v>1.98</v>
      </c>
      <c r="AA1736" s="29">
        <f t="shared" si="201"/>
        <v>2.2176</v>
      </c>
      <c r="AB1736" s="65"/>
      <c r="AC1736" s="63"/>
      <c r="AD1736" s="66" t="s">
        <v>75</v>
      </c>
      <c r="AE1736" s="66"/>
      <c r="AF1736" s="634"/>
      <c r="AG1736" s="641"/>
    </row>
    <row r="1737" spans="1:33" ht="18" customHeight="1">
      <c r="A1737" s="662"/>
      <c r="B1737" s="665"/>
      <c r="C1737" s="743"/>
      <c r="D1737" s="744"/>
      <c r="E1737" s="744"/>
      <c r="F1737" s="744"/>
      <c r="G1737" s="744"/>
      <c r="H1737" s="744"/>
      <c r="I1737" s="744"/>
      <c r="J1737" s="761"/>
      <c r="K1737" s="744"/>
      <c r="L1737" s="744"/>
      <c r="M1737" s="631"/>
      <c r="N1737" s="631"/>
      <c r="O1737" s="744"/>
      <c r="P1737" s="744"/>
      <c r="Q1737" s="802"/>
      <c r="R1737" s="69"/>
      <c r="S1737" s="824" t="s">
        <v>2296</v>
      </c>
      <c r="T1737" s="61"/>
      <c r="U1737" s="61"/>
      <c r="V1737" s="61"/>
      <c r="W1737" s="62">
        <v>6</v>
      </c>
      <c r="X1737" s="28" t="s">
        <v>74</v>
      </c>
      <c r="Y1737" s="64">
        <v>1.0508999999999999</v>
      </c>
      <c r="Z1737" s="29">
        <f t="shared" si="200"/>
        <v>6.3053999999999997</v>
      </c>
      <c r="AA1737" s="29">
        <f t="shared" si="201"/>
        <v>7.0620479999999999</v>
      </c>
      <c r="AB1737" s="65"/>
      <c r="AC1737" s="63"/>
      <c r="AD1737" s="66" t="s">
        <v>75</v>
      </c>
      <c r="AE1737" s="66"/>
      <c r="AF1737" s="634"/>
      <c r="AG1737" s="641"/>
    </row>
    <row r="1738" spans="1:33" ht="18" customHeight="1">
      <c r="A1738" s="662"/>
      <c r="B1738" s="665"/>
      <c r="C1738" s="743"/>
      <c r="D1738" s="744"/>
      <c r="E1738" s="744"/>
      <c r="F1738" s="744"/>
      <c r="G1738" s="744"/>
      <c r="H1738" s="744"/>
      <c r="I1738" s="744"/>
      <c r="J1738" s="761"/>
      <c r="K1738" s="744"/>
      <c r="L1738" s="744"/>
      <c r="M1738" s="631"/>
      <c r="N1738" s="631"/>
      <c r="O1738" s="744"/>
      <c r="P1738" s="744"/>
      <c r="Q1738" s="802"/>
      <c r="R1738" s="69"/>
      <c r="S1738" s="824" t="s">
        <v>2297</v>
      </c>
      <c r="T1738" s="61"/>
      <c r="U1738" s="61"/>
      <c r="V1738" s="61"/>
      <c r="W1738" s="62">
        <v>6</v>
      </c>
      <c r="X1738" s="28" t="s">
        <v>74</v>
      </c>
      <c r="Y1738" s="64">
        <v>0.83330000000000004</v>
      </c>
      <c r="Z1738" s="29">
        <f t="shared" si="200"/>
        <v>4.9998000000000005</v>
      </c>
      <c r="AA1738" s="29">
        <f t="shared" si="201"/>
        <v>5.5997760000000012</v>
      </c>
      <c r="AB1738" s="65"/>
      <c r="AC1738" s="63"/>
      <c r="AD1738" s="66" t="s">
        <v>75</v>
      </c>
      <c r="AE1738" s="66"/>
      <c r="AF1738" s="634"/>
      <c r="AG1738" s="641"/>
    </row>
    <row r="1739" spans="1:33" ht="18" customHeight="1">
      <c r="A1739" s="662"/>
      <c r="B1739" s="665"/>
      <c r="C1739" s="743"/>
      <c r="D1739" s="744"/>
      <c r="E1739" s="744"/>
      <c r="F1739" s="744"/>
      <c r="G1739" s="744"/>
      <c r="H1739" s="744"/>
      <c r="I1739" s="744"/>
      <c r="J1739" s="761"/>
      <c r="K1739" s="744"/>
      <c r="L1739" s="744"/>
      <c r="M1739" s="631"/>
      <c r="N1739" s="631"/>
      <c r="O1739" s="744"/>
      <c r="P1739" s="744"/>
      <c r="Q1739" s="802"/>
      <c r="R1739" s="69"/>
      <c r="S1739" s="824" t="s">
        <v>2298</v>
      </c>
      <c r="T1739" s="61"/>
      <c r="U1739" s="61"/>
      <c r="V1739" s="61"/>
      <c r="W1739" s="62">
        <v>50</v>
      </c>
      <c r="X1739" s="28" t="s">
        <v>74</v>
      </c>
      <c r="Y1739" s="64">
        <v>0.21249999999999999</v>
      </c>
      <c r="Z1739" s="29">
        <f t="shared" si="200"/>
        <v>10.625</v>
      </c>
      <c r="AA1739" s="29">
        <f t="shared" si="201"/>
        <v>11.9</v>
      </c>
      <c r="AB1739" s="65"/>
      <c r="AC1739" s="63"/>
      <c r="AD1739" s="66" t="s">
        <v>75</v>
      </c>
      <c r="AE1739" s="66"/>
      <c r="AF1739" s="634"/>
      <c r="AG1739" s="641"/>
    </row>
    <row r="1740" spans="1:33" ht="33.75" customHeight="1">
      <c r="A1740" s="662"/>
      <c r="B1740" s="665"/>
      <c r="C1740" s="743"/>
      <c r="D1740" s="744"/>
      <c r="E1740" s="744"/>
      <c r="F1740" s="744"/>
      <c r="G1740" s="744"/>
      <c r="H1740" s="744"/>
      <c r="I1740" s="744"/>
      <c r="J1740" s="761"/>
      <c r="K1740" s="744"/>
      <c r="L1740" s="744"/>
      <c r="M1740" s="631"/>
      <c r="N1740" s="631"/>
      <c r="O1740" s="744"/>
      <c r="P1740" s="744"/>
      <c r="Q1740" s="802"/>
      <c r="R1740" s="69"/>
      <c r="S1740" s="824" t="s">
        <v>2299</v>
      </c>
      <c r="T1740" s="61"/>
      <c r="U1740" s="61"/>
      <c r="V1740" s="61"/>
      <c r="W1740" s="62">
        <v>24</v>
      </c>
      <c r="X1740" s="28" t="s">
        <v>74</v>
      </c>
      <c r="Y1740" s="64">
        <v>1.1499999999999999</v>
      </c>
      <c r="Z1740" s="29">
        <f t="shared" si="200"/>
        <v>27.599999999999998</v>
      </c>
      <c r="AA1740" s="29">
        <f t="shared" si="201"/>
        <v>30.911999999999999</v>
      </c>
      <c r="AB1740" s="65"/>
      <c r="AC1740" s="63"/>
      <c r="AD1740" s="66" t="s">
        <v>75</v>
      </c>
      <c r="AE1740" s="66"/>
      <c r="AF1740" s="634"/>
      <c r="AG1740" s="641"/>
    </row>
    <row r="1741" spans="1:33" ht="18" customHeight="1">
      <c r="A1741" s="662"/>
      <c r="B1741" s="665"/>
      <c r="C1741" s="743"/>
      <c r="D1741" s="744"/>
      <c r="E1741" s="744"/>
      <c r="F1741" s="744"/>
      <c r="G1741" s="744"/>
      <c r="H1741" s="744"/>
      <c r="I1741" s="744"/>
      <c r="J1741" s="761"/>
      <c r="K1741" s="744"/>
      <c r="L1741" s="744"/>
      <c r="M1741" s="631"/>
      <c r="N1741" s="631"/>
      <c r="O1741" s="744"/>
      <c r="P1741" s="744"/>
      <c r="Q1741" s="802"/>
      <c r="R1741" s="69"/>
      <c r="S1741" s="824" t="s">
        <v>2300</v>
      </c>
      <c r="T1741" s="61"/>
      <c r="U1741" s="61"/>
      <c r="V1741" s="61"/>
      <c r="W1741" s="62">
        <v>4</v>
      </c>
      <c r="X1741" s="28" t="s">
        <v>74</v>
      </c>
      <c r="Y1741" s="64">
        <v>0.27</v>
      </c>
      <c r="Z1741" s="29">
        <f t="shared" si="200"/>
        <v>1.08</v>
      </c>
      <c r="AA1741" s="29">
        <f t="shared" si="201"/>
        <v>1.2096000000000002</v>
      </c>
      <c r="AB1741" s="65"/>
      <c r="AC1741" s="63"/>
      <c r="AD1741" s="66" t="s">
        <v>75</v>
      </c>
      <c r="AE1741" s="66"/>
      <c r="AF1741" s="634"/>
      <c r="AG1741" s="641"/>
    </row>
    <row r="1742" spans="1:33" ht="25.5" customHeight="1">
      <c r="A1742" s="662"/>
      <c r="B1742" s="669"/>
      <c r="C1742" s="745"/>
      <c r="D1742" s="746"/>
      <c r="E1742" s="746"/>
      <c r="F1742" s="746"/>
      <c r="G1742" s="746"/>
      <c r="H1742" s="746"/>
      <c r="I1742" s="746"/>
      <c r="J1742" s="763"/>
      <c r="K1742" s="746"/>
      <c r="L1742" s="746"/>
      <c r="M1742" s="632"/>
      <c r="N1742" s="632"/>
      <c r="O1742" s="746"/>
      <c r="P1742" s="746"/>
      <c r="Q1742" s="803"/>
      <c r="R1742" s="38"/>
      <c r="S1742" s="820" t="s">
        <v>2301</v>
      </c>
      <c r="T1742" s="39"/>
      <c r="U1742" s="39"/>
      <c r="V1742" s="39"/>
      <c r="W1742" s="40">
        <v>4</v>
      </c>
      <c r="X1742" s="41" t="s">
        <v>119</v>
      </c>
      <c r="Y1742" s="42">
        <v>1.24</v>
      </c>
      <c r="Z1742" s="42">
        <f t="shared" si="200"/>
        <v>4.96</v>
      </c>
      <c r="AA1742" s="42">
        <f t="shared" si="201"/>
        <v>5.5552000000000001</v>
      </c>
      <c r="AB1742" s="43"/>
      <c r="AC1742" s="41"/>
      <c r="AD1742" s="44" t="s">
        <v>75</v>
      </c>
      <c r="AE1742" s="44"/>
      <c r="AF1742" s="635"/>
      <c r="AG1742" s="641"/>
    </row>
    <row r="1743" spans="1:33" ht="22.5" customHeight="1">
      <c r="A1743" s="663"/>
      <c r="B1743" s="159"/>
      <c r="C1743" s="781"/>
      <c r="D1743" s="781"/>
      <c r="E1743" s="781"/>
      <c r="F1743" s="781"/>
      <c r="G1743" s="781"/>
      <c r="H1743" s="781"/>
      <c r="I1743" s="781"/>
      <c r="J1743" s="781"/>
      <c r="K1743" s="781"/>
      <c r="L1743" s="781"/>
      <c r="M1743" s="160"/>
      <c r="N1743" s="160"/>
      <c r="O1743" s="781"/>
      <c r="P1743" s="781"/>
      <c r="Q1743" s="781"/>
      <c r="R1743" s="667" t="s">
        <v>536</v>
      </c>
      <c r="S1743" s="657"/>
      <c r="T1743" s="657"/>
      <c r="U1743" s="657"/>
      <c r="V1743" s="657"/>
      <c r="W1743" s="657"/>
      <c r="X1743" s="657"/>
      <c r="Y1743" s="657"/>
      <c r="Z1743" s="658"/>
      <c r="AA1743" s="161" t="s">
        <v>201</v>
      </c>
      <c r="AB1743" s="162">
        <f>SUM(AB1586:AB1742)</f>
        <v>478437.61104799999</v>
      </c>
      <c r="AC1743" s="668"/>
      <c r="AD1743" s="657"/>
      <c r="AE1743" s="657"/>
      <c r="AF1743" s="660"/>
      <c r="AG1743" s="84"/>
    </row>
    <row r="1744" spans="1:33" ht="24.75" customHeight="1">
      <c r="A1744" s="661" t="s">
        <v>2111</v>
      </c>
      <c r="B1744" s="704" t="s">
        <v>2302</v>
      </c>
      <c r="C1744" s="773" t="s">
        <v>46</v>
      </c>
      <c r="D1744" s="750" t="s">
        <v>47</v>
      </c>
      <c r="E1744" s="750" t="s">
        <v>48</v>
      </c>
      <c r="F1744" s="750" t="s">
        <v>471</v>
      </c>
      <c r="G1744" s="768" t="s">
        <v>50</v>
      </c>
      <c r="H1744" s="750" t="s">
        <v>51</v>
      </c>
      <c r="I1744" s="750" t="s">
        <v>61</v>
      </c>
      <c r="J1744" s="774" t="s">
        <v>2303</v>
      </c>
      <c r="K1744" s="748" t="s">
        <v>2304</v>
      </c>
      <c r="L1744" s="790" t="s">
        <v>2305</v>
      </c>
      <c r="M1744" s="700">
        <v>1</v>
      </c>
      <c r="N1744" s="700">
        <v>0</v>
      </c>
      <c r="O1744" s="750" t="s">
        <v>2306</v>
      </c>
      <c r="P1744" s="750" t="s">
        <v>2307</v>
      </c>
      <c r="Q1744" s="805" t="s">
        <v>2308</v>
      </c>
      <c r="R1744" s="37"/>
      <c r="S1744" s="821"/>
      <c r="T1744" s="46"/>
      <c r="U1744" s="46"/>
      <c r="V1744" s="46"/>
      <c r="W1744" s="34"/>
      <c r="X1744" s="35"/>
      <c r="Y1744" s="36"/>
      <c r="Z1744" s="36"/>
      <c r="AA1744" s="36"/>
      <c r="AB1744" s="50"/>
      <c r="AC1744" s="35"/>
      <c r="AD1744" s="60"/>
      <c r="AE1744" s="60"/>
      <c r="AF1744" s="636"/>
      <c r="AG1744" s="2"/>
    </row>
    <row r="1745" spans="1:33" ht="24.75" customHeight="1">
      <c r="A1745" s="662"/>
      <c r="B1745" s="665"/>
      <c r="C1745" s="743"/>
      <c r="D1745" s="744"/>
      <c r="E1745" s="744"/>
      <c r="F1745" s="744"/>
      <c r="G1745" s="744"/>
      <c r="H1745" s="744"/>
      <c r="I1745" s="744"/>
      <c r="J1745" s="754"/>
      <c r="K1745" s="744"/>
      <c r="L1745" s="744"/>
      <c r="M1745" s="631"/>
      <c r="N1745" s="631"/>
      <c r="O1745" s="744"/>
      <c r="P1745" s="744"/>
      <c r="Q1745" s="802"/>
      <c r="R1745" s="25"/>
      <c r="S1745" s="818"/>
      <c r="T1745" s="26"/>
      <c r="U1745" s="26"/>
      <c r="V1745" s="26"/>
      <c r="W1745" s="27"/>
      <c r="X1745" s="28"/>
      <c r="Y1745" s="29"/>
      <c r="Z1745" s="29"/>
      <c r="AA1745" s="29"/>
      <c r="AB1745" s="30"/>
      <c r="AC1745" s="28"/>
      <c r="AD1745" s="31"/>
      <c r="AE1745" s="31"/>
      <c r="AF1745" s="634"/>
      <c r="AG1745" s="2"/>
    </row>
    <row r="1746" spans="1:33" ht="24.75" customHeight="1">
      <c r="A1746" s="662"/>
      <c r="B1746" s="665"/>
      <c r="C1746" s="743"/>
      <c r="D1746" s="744"/>
      <c r="E1746" s="744"/>
      <c r="F1746" s="744"/>
      <c r="G1746" s="744"/>
      <c r="H1746" s="744"/>
      <c r="I1746" s="744"/>
      <c r="J1746" s="754"/>
      <c r="K1746" s="744"/>
      <c r="L1746" s="744"/>
      <c r="M1746" s="631"/>
      <c r="N1746" s="631"/>
      <c r="O1746" s="744"/>
      <c r="P1746" s="744"/>
      <c r="Q1746" s="802"/>
      <c r="R1746" s="32"/>
      <c r="S1746" s="819"/>
      <c r="T1746" s="33"/>
      <c r="U1746" s="33"/>
      <c r="V1746" s="33"/>
      <c r="W1746" s="34"/>
      <c r="X1746" s="35"/>
      <c r="Y1746" s="36"/>
      <c r="Z1746" s="29"/>
      <c r="AA1746" s="29"/>
      <c r="AB1746" s="30"/>
      <c r="AC1746" s="28"/>
      <c r="AD1746" s="31"/>
      <c r="AE1746" s="31"/>
      <c r="AF1746" s="634"/>
      <c r="AG1746" s="2"/>
    </row>
    <row r="1747" spans="1:33" ht="24.75" customHeight="1">
      <c r="A1747" s="662"/>
      <c r="B1747" s="665"/>
      <c r="C1747" s="743"/>
      <c r="D1747" s="744"/>
      <c r="E1747" s="744"/>
      <c r="F1747" s="744"/>
      <c r="G1747" s="744"/>
      <c r="H1747" s="744"/>
      <c r="I1747" s="744"/>
      <c r="J1747" s="754"/>
      <c r="K1747" s="744"/>
      <c r="L1747" s="744"/>
      <c r="M1747" s="631"/>
      <c r="N1747" s="631"/>
      <c r="O1747" s="744"/>
      <c r="P1747" s="744"/>
      <c r="Q1747" s="802"/>
      <c r="R1747" s="37"/>
      <c r="S1747" s="819"/>
      <c r="T1747" s="33"/>
      <c r="U1747" s="33"/>
      <c r="V1747" s="33"/>
      <c r="W1747" s="34"/>
      <c r="X1747" s="35"/>
      <c r="Y1747" s="36"/>
      <c r="Z1747" s="29"/>
      <c r="AA1747" s="29"/>
      <c r="AB1747" s="30"/>
      <c r="AC1747" s="28"/>
      <c r="AD1747" s="31"/>
      <c r="AE1747" s="31"/>
      <c r="AF1747" s="634"/>
      <c r="AG1747" s="2"/>
    </row>
    <row r="1748" spans="1:33" ht="24.75" customHeight="1">
      <c r="A1748" s="662"/>
      <c r="B1748" s="665"/>
      <c r="C1748" s="745"/>
      <c r="D1748" s="746"/>
      <c r="E1748" s="746"/>
      <c r="F1748" s="746"/>
      <c r="G1748" s="746"/>
      <c r="H1748" s="746"/>
      <c r="I1748" s="746"/>
      <c r="J1748" s="756"/>
      <c r="K1748" s="746"/>
      <c r="L1748" s="746"/>
      <c r="M1748" s="632"/>
      <c r="N1748" s="632"/>
      <c r="O1748" s="746"/>
      <c r="P1748" s="746"/>
      <c r="Q1748" s="803"/>
      <c r="R1748" s="38"/>
      <c r="S1748" s="820"/>
      <c r="T1748" s="39"/>
      <c r="U1748" s="39"/>
      <c r="V1748" s="39"/>
      <c r="W1748" s="40"/>
      <c r="X1748" s="41"/>
      <c r="Y1748" s="42"/>
      <c r="Z1748" s="42"/>
      <c r="AA1748" s="42"/>
      <c r="AB1748" s="43"/>
      <c r="AC1748" s="41"/>
      <c r="AD1748" s="44"/>
      <c r="AE1748" s="44"/>
      <c r="AF1748" s="635"/>
      <c r="AG1748" s="2"/>
    </row>
    <row r="1749" spans="1:33" ht="18" customHeight="1">
      <c r="A1749" s="662"/>
      <c r="B1749" s="665"/>
      <c r="C1749" s="747" t="s">
        <v>46</v>
      </c>
      <c r="D1749" s="748" t="s">
        <v>47</v>
      </c>
      <c r="E1749" s="748" t="s">
        <v>48</v>
      </c>
      <c r="F1749" s="748" t="s">
        <v>471</v>
      </c>
      <c r="G1749" s="749" t="s">
        <v>50</v>
      </c>
      <c r="H1749" s="748" t="s">
        <v>51</v>
      </c>
      <c r="I1749" s="748" t="s">
        <v>61</v>
      </c>
      <c r="J1749" s="766" t="s">
        <v>2309</v>
      </c>
      <c r="K1749" s="748" t="s">
        <v>2310</v>
      </c>
      <c r="L1749" s="776" t="s">
        <v>2311</v>
      </c>
      <c r="M1749" s="703">
        <v>20</v>
      </c>
      <c r="N1749" s="703">
        <v>80</v>
      </c>
      <c r="O1749" s="748" t="s">
        <v>2312</v>
      </c>
      <c r="P1749" s="748" t="s">
        <v>2313</v>
      </c>
      <c r="Q1749" s="804" t="s">
        <v>2314</v>
      </c>
      <c r="R1749" s="59" t="s">
        <v>116</v>
      </c>
      <c r="S1749" s="823" t="s">
        <v>117</v>
      </c>
      <c r="T1749" s="97" t="s">
        <v>70</v>
      </c>
      <c r="U1749" s="67" t="s">
        <v>71</v>
      </c>
      <c r="V1749" s="68" t="s">
        <v>72</v>
      </c>
      <c r="W1749" s="34"/>
      <c r="X1749" s="35"/>
      <c r="Y1749" s="36"/>
      <c r="Z1749" s="36"/>
      <c r="AA1749" s="36"/>
      <c r="AB1749" s="50">
        <f>SUM(AA1750:AA1770)</f>
        <v>187.65488000000005</v>
      </c>
      <c r="AC1749" s="35"/>
      <c r="AD1749" s="60"/>
      <c r="AE1749" s="60"/>
      <c r="AF1749" s="637"/>
      <c r="AG1749" s="2"/>
    </row>
    <row r="1750" spans="1:33" ht="18" customHeight="1">
      <c r="A1750" s="662"/>
      <c r="B1750" s="665"/>
      <c r="C1750" s="743"/>
      <c r="D1750" s="744"/>
      <c r="E1750" s="744"/>
      <c r="F1750" s="744"/>
      <c r="G1750" s="744"/>
      <c r="H1750" s="744"/>
      <c r="I1750" s="744"/>
      <c r="J1750" s="761"/>
      <c r="K1750" s="744"/>
      <c r="L1750" s="744"/>
      <c r="M1750" s="631"/>
      <c r="N1750" s="631"/>
      <c r="O1750" s="744"/>
      <c r="P1750" s="744"/>
      <c r="Q1750" s="802"/>
      <c r="R1750" s="32"/>
      <c r="S1750" s="818" t="s">
        <v>2315</v>
      </c>
      <c r="T1750" s="26"/>
      <c r="U1750" s="26"/>
      <c r="V1750" s="26"/>
      <c r="W1750" s="27">
        <v>6</v>
      </c>
      <c r="X1750" s="28" t="s">
        <v>74</v>
      </c>
      <c r="Y1750" s="29">
        <v>2.8</v>
      </c>
      <c r="Z1750" s="29">
        <f t="shared" ref="Z1750:Z1770" si="202">+W1750*Y1750</f>
        <v>16.799999999999997</v>
      </c>
      <c r="AA1750" s="29">
        <f t="shared" ref="AA1750:AA1770" si="203">+Z1750*1.12</f>
        <v>18.815999999999999</v>
      </c>
      <c r="AB1750" s="30"/>
      <c r="AC1750" s="28"/>
      <c r="AD1750" s="31" t="s">
        <v>75</v>
      </c>
      <c r="AE1750" s="31"/>
      <c r="AF1750" s="634"/>
      <c r="AG1750" s="2"/>
    </row>
    <row r="1751" spans="1:33" ht="18" customHeight="1">
      <c r="A1751" s="662"/>
      <c r="B1751" s="665"/>
      <c r="C1751" s="743"/>
      <c r="D1751" s="744"/>
      <c r="E1751" s="744"/>
      <c r="F1751" s="744"/>
      <c r="G1751" s="744"/>
      <c r="H1751" s="744"/>
      <c r="I1751" s="744"/>
      <c r="J1751" s="761"/>
      <c r="K1751" s="744"/>
      <c r="L1751" s="744"/>
      <c r="M1751" s="631"/>
      <c r="N1751" s="631"/>
      <c r="O1751" s="744"/>
      <c r="P1751" s="744"/>
      <c r="Q1751" s="802"/>
      <c r="R1751" s="25"/>
      <c r="S1751" s="818" t="s">
        <v>2316</v>
      </c>
      <c r="T1751" s="26"/>
      <c r="U1751" s="26"/>
      <c r="V1751" s="26"/>
      <c r="W1751" s="27">
        <v>5</v>
      </c>
      <c r="X1751" s="28" t="s">
        <v>119</v>
      </c>
      <c r="Y1751" s="29">
        <v>0.60940000000000005</v>
      </c>
      <c r="Z1751" s="29">
        <f t="shared" si="202"/>
        <v>3.0470000000000002</v>
      </c>
      <c r="AA1751" s="29">
        <f t="shared" si="203"/>
        <v>3.4126400000000006</v>
      </c>
      <c r="AB1751" s="30"/>
      <c r="AC1751" s="28"/>
      <c r="AD1751" s="31" t="s">
        <v>75</v>
      </c>
      <c r="AE1751" s="31"/>
      <c r="AF1751" s="634"/>
      <c r="AG1751" s="2"/>
    </row>
    <row r="1752" spans="1:33" ht="18" customHeight="1">
      <c r="A1752" s="662"/>
      <c r="B1752" s="665"/>
      <c r="C1752" s="743"/>
      <c r="D1752" s="744"/>
      <c r="E1752" s="744"/>
      <c r="F1752" s="744"/>
      <c r="G1752" s="744"/>
      <c r="H1752" s="744"/>
      <c r="I1752" s="744"/>
      <c r="J1752" s="761"/>
      <c r="K1752" s="744"/>
      <c r="L1752" s="744"/>
      <c r="M1752" s="631"/>
      <c r="N1752" s="631"/>
      <c r="O1752" s="744"/>
      <c r="P1752" s="744"/>
      <c r="Q1752" s="802"/>
      <c r="R1752" s="25"/>
      <c r="S1752" s="818" t="s">
        <v>2317</v>
      </c>
      <c r="T1752" s="26"/>
      <c r="U1752" s="26"/>
      <c r="V1752" s="26"/>
      <c r="W1752" s="27">
        <v>1</v>
      </c>
      <c r="X1752" s="28" t="s">
        <v>119</v>
      </c>
      <c r="Y1752" s="29">
        <v>1.65</v>
      </c>
      <c r="Z1752" s="29">
        <f t="shared" si="202"/>
        <v>1.65</v>
      </c>
      <c r="AA1752" s="29">
        <f t="shared" si="203"/>
        <v>1.8480000000000001</v>
      </c>
      <c r="AB1752" s="30"/>
      <c r="AC1752" s="28"/>
      <c r="AD1752" s="31" t="s">
        <v>75</v>
      </c>
      <c r="AE1752" s="31"/>
      <c r="AF1752" s="634"/>
      <c r="AG1752" s="2"/>
    </row>
    <row r="1753" spans="1:33" ht="18" customHeight="1">
      <c r="A1753" s="662"/>
      <c r="B1753" s="665"/>
      <c r="C1753" s="743"/>
      <c r="D1753" s="744"/>
      <c r="E1753" s="744"/>
      <c r="F1753" s="744"/>
      <c r="G1753" s="744"/>
      <c r="H1753" s="744"/>
      <c r="I1753" s="744"/>
      <c r="J1753" s="761"/>
      <c r="K1753" s="744"/>
      <c r="L1753" s="744"/>
      <c r="M1753" s="631"/>
      <c r="N1753" s="631"/>
      <c r="O1753" s="744"/>
      <c r="P1753" s="744"/>
      <c r="Q1753" s="802"/>
      <c r="R1753" s="25"/>
      <c r="S1753" s="818" t="s">
        <v>1452</v>
      </c>
      <c r="T1753" s="26"/>
      <c r="U1753" s="26"/>
      <c r="V1753" s="26"/>
      <c r="W1753" s="27">
        <v>2</v>
      </c>
      <c r="X1753" s="28" t="s">
        <v>74</v>
      </c>
      <c r="Y1753" s="29">
        <v>0.46500000000000002</v>
      </c>
      <c r="Z1753" s="29">
        <f t="shared" si="202"/>
        <v>0.93</v>
      </c>
      <c r="AA1753" s="29">
        <f t="shared" si="203"/>
        <v>1.0416000000000001</v>
      </c>
      <c r="AB1753" s="30"/>
      <c r="AC1753" s="28"/>
      <c r="AD1753" s="31" t="s">
        <v>75</v>
      </c>
      <c r="AE1753" s="31"/>
      <c r="AF1753" s="634"/>
      <c r="AG1753" s="2"/>
    </row>
    <row r="1754" spans="1:33" ht="18" customHeight="1">
      <c r="A1754" s="662"/>
      <c r="B1754" s="665"/>
      <c r="C1754" s="743"/>
      <c r="D1754" s="744"/>
      <c r="E1754" s="744"/>
      <c r="F1754" s="744"/>
      <c r="G1754" s="744"/>
      <c r="H1754" s="744"/>
      <c r="I1754" s="744"/>
      <c r="J1754" s="761"/>
      <c r="K1754" s="744"/>
      <c r="L1754" s="744"/>
      <c r="M1754" s="631"/>
      <c r="N1754" s="631"/>
      <c r="O1754" s="744"/>
      <c r="P1754" s="744"/>
      <c r="Q1754" s="802"/>
      <c r="R1754" s="25"/>
      <c r="S1754" s="818" t="s">
        <v>2274</v>
      </c>
      <c r="T1754" s="26"/>
      <c r="U1754" s="26"/>
      <c r="V1754" s="26"/>
      <c r="W1754" s="27">
        <v>3</v>
      </c>
      <c r="X1754" s="28" t="s">
        <v>74</v>
      </c>
      <c r="Y1754" s="29">
        <v>0.1429</v>
      </c>
      <c r="Z1754" s="29">
        <f t="shared" si="202"/>
        <v>0.42869999999999997</v>
      </c>
      <c r="AA1754" s="29">
        <f t="shared" si="203"/>
        <v>0.48014400000000002</v>
      </c>
      <c r="AB1754" s="30"/>
      <c r="AC1754" s="28"/>
      <c r="AD1754" s="31" t="s">
        <v>75</v>
      </c>
      <c r="AE1754" s="31"/>
      <c r="AF1754" s="634"/>
      <c r="AG1754" s="2"/>
    </row>
    <row r="1755" spans="1:33" ht="18" customHeight="1">
      <c r="A1755" s="662"/>
      <c r="B1755" s="665"/>
      <c r="C1755" s="743"/>
      <c r="D1755" s="744"/>
      <c r="E1755" s="744"/>
      <c r="F1755" s="744"/>
      <c r="G1755" s="744"/>
      <c r="H1755" s="744"/>
      <c r="I1755" s="744"/>
      <c r="J1755" s="761"/>
      <c r="K1755" s="744"/>
      <c r="L1755" s="744"/>
      <c r="M1755" s="631"/>
      <c r="N1755" s="631"/>
      <c r="O1755" s="744"/>
      <c r="P1755" s="744"/>
      <c r="Q1755" s="802"/>
      <c r="R1755" s="25"/>
      <c r="S1755" s="818" t="s">
        <v>2318</v>
      </c>
      <c r="T1755" s="26"/>
      <c r="U1755" s="26"/>
      <c r="V1755" s="26"/>
      <c r="W1755" s="27">
        <v>1</v>
      </c>
      <c r="X1755" s="28" t="s">
        <v>74</v>
      </c>
      <c r="Y1755" s="29">
        <v>5.3906999999999998</v>
      </c>
      <c r="Z1755" s="29">
        <f t="shared" si="202"/>
        <v>5.3906999999999998</v>
      </c>
      <c r="AA1755" s="29">
        <f t="shared" si="203"/>
        <v>6.0375840000000007</v>
      </c>
      <c r="AB1755" s="30"/>
      <c r="AC1755" s="28"/>
      <c r="AD1755" s="31" t="s">
        <v>75</v>
      </c>
      <c r="AE1755" s="31"/>
      <c r="AF1755" s="634"/>
      <c r="AG1755" s="2"/>
    </row>
    <row r="1756" spans="1:33" ht="33.75" customHeight="1">
      <c r="A1756" s="662"/>
      <c r="B1756" s="665"/>
      <c r="C1756" s="743"/>
      <c r="D1756" s="744"/>
      <c r="E1756" s="744"/>
      <c r="F1756" s="744"/>
      <c r="G1756" s="744"/>
      <c r="H1756" s="744"/>
      <c r="I1756" s="744"/>
      <c r="J1756" s="761"/>
      <c r="K1756" s="744"/>
      <c r="L1756" s="744"/>
      <c r="M1756" s="631"/>
      <c r="N1756" s="631"/>
      <c r="O1756" s="744"/>
      <c r="P1756" s="744"/>
      <c r="Q1756" s="802"/>
      <c r="R1756" s="25"/>
      <c r="S1756" s="818" t="s">
        <v>2319</v>
      </c>
      <c r="T1756" s="26"/>
      <c r="U1756" s="26"/>
      <c r="V1756" s="26"/>
      <c r="W1756" s="27">
        <v>3</v>
      </c>
      <c r="X1756" s="28" t="s">
        <v>74</v>
      </c>
      <c r="Y1756" s="29">
        <v>0.91100000000000003</v>
      </c>
      <c r="Z1756" s="29">
        <f t="shared" si="202"/>
        <v>2.7330000000000001</v>
      </c>
      <c r="AA1756" s="29">
        <f t="shared" si="203"/>
        <v>3.0609600000000006</v>
      </c>
      <c r="AB1756" s="30"/>
      <c r="AC1756" s="28"/>
      <c r="AD1756" s="31" t="s">
        <v>75</v>
      </c>
      <c r="AE1756" s="31"/>
      <c r="AF1756" s="634"/>
      <c r="AG1756" s="2"/>
    </row>
    <row r="1757" spans="1:33" ht="18" customHeight="1">
      <c r="A1757" s="662"/>
      <c r="B1757" s="665"/>
      <c r="C1757" s="743"/>
      <c r="D1757" s="744"/>
      <c r="E1757" s="744"/>
      <c r="F1757" s="744"/>
      <c r="G1757" s="744"/>
      <c r="H1757" s="744"/>
      <c r="I1757" s="744"/>
      <c r="J1757" s="761"/>
      <c r="K1757" s="744"/>
      <c r="L1757" s="744"/>
      <c r="M1757" s="631"/>
      <c r="N1757" s="631"/>
      <c r="O1757" s="744"/>
      <c r="P1757" s="744"/>
      <c r="Q1757" s="802"/>
      <c r="R1757" s="25"/>
      <c r="S1757" s="818" t="s">
        <v>2280</v>
      </c>
      <c r="T1757" s="26"/>
      <c r="U1757" s="26"/>
      <c r="V1757" s="26"/>
      <c r="W1757" s="27">
        <v>4</v>
      </c>
      <c r="X1757" s="28" t="s">
        <v>74</v>
      </c>
      <c r="Y1757" s="29">
        <v>1.48</v>
      </c>
      <c r="Z1757" s="29">
        <f t="shared" si="202"/>
        <v>5.92</v>
      </c>
      <c r="AA1757" s="29">
        <f t="shared" si="203"/>
        <v>6.6304000000000007</v>
      </c>
      <c r="AB1757" s="30"/>
      <c r="AC1757" s="28"/>
      <c r="AD1757" s="31" t="s">
        <v>75</v>
      </c>
      <c r="AE1757" s="31"/>
      <c r="AF1757" s="634"/>
      <c r="AG1757" s="2"/>
    </row>
    <row r="1758" spans="1:33" ht="18" customHeight="1">
      <c r="A1758" s="662"/>
      <c r="B1758" s="665"/>
      <c r="C1758" s="743"/>
      <c r="D1758" s="744"/>
      <c r="E1758" s="744"/>
      <c r="F1758" s="744"/>
      <c r="G1758" s="744"/>
      <c r="H1758" s="744"/>
      <c r="I1758" s="744"/>
      <c r="J1758" s="761"/>
      <c r="K1758" s="744"/>
      <c r="L1758" s="744"/>
      <c r="M1758" s="631"/>
      <c r="N1758" s="631"/>
      <c r="O1758" s="744"/>
      <c r="P1758" s="744"/>
      <c r="Q1758" s="802"/>
      <c r="R1758" s="25"/>
      <c r="S1758" s="818" t="s">
        <v>2320</v>
      </c>
      <c r="T1758" s="26"/>
      <c r="U1758" s="26"/>
      <c r="V1758" s="26"/>
      <c r="W1758" s="27">
        <v>3</v>
      </c>
      <c r="X1758" s="28" t="s">
        <v>74</v>
      </c>
      <c r="Y1758" s="29">
        <v>0.71</v>
      </c>
      <c r="Z1758" s="29">
        <f t="shared" si="202"/>
        <v>2.13</v>
      </c>
      <c r="AA1758" s="29">
        <f t="shared" si="203"/>
        <v>2.3856000000000002</v>
      </c>
      <c r="AB1758" s="30"/>
      <c r="AC1758" s="28"/>
      <c r="AD1758" s="31" t="s">
        <v>75</v>
      </c>
      <c r="AE1758" s="31"/>
      <c r="AF1758" s="634"/>
      <c r="AG1758" s="2"/>
    </row>
    <row r="1759" spans="1:33" ht="18" customHeight="1">
      <c r="A1759" s="662"/>
      <c r="B1759" s="665"/>
      <c r="C1759" s="743"/>
      <c r="D1759" s="744"/>
      <c r="E1759" s="744"/>
      <c r="F1759" s="744"/>
      <c r="G1759" s="744"/>
      <c r="H1759" s="744"/>
      <c r="I1759" s="744"/>
      <c r="J1759" s="761"/>
      <c r="K1759" s="744"/>
      <c r="L1759" s="744"/>
      <c r="M1759" s="631"/>
      <c r="N1759" s="631"/>
      <c r="O1759" s="744"/>
      <c r="P1759" s="744"/>
      <c r="Q1759" s="802"/>
      <c r="R1759" s="25"/>
      <c r="S1759" s="818" t="s">
        <v>2321</v>
      </c>
      <c r="T1759" s="26"/>
      <c r="U1759" s="26"/>
      <c r="V1759" s="26"/>
      <c r="W1759" s="27">
        <v>5</v>
      </c>
      <c r="X1759" s="28" t="s">
        <v>74</v>
      </c>
      <c r="Y1759" s="29">
        <v>0.155</v>
      </c>
      <c r="Z1759" s="29">
        <f t="shared" si="202"/>
        <v>0.77500000000000002</v>
      </c>
      <c r="AA1759" s="29">
        <f t="shared" si="203"/>
        <v>0.8680000000000001</v>
      </c>
      <c r="AB1759" s="30"/>
      <c r="AC1759" s="28"/>
      <c r="AD1759" s="31" t="s">
        <v>75</v>
      </c>
      <c r="AE1759" s="31"/>
      <c r="AF1759" s="634"/>
      <c r="AG1759" s="2"/>
    </row>
    <row r="1760" spans="1:33" ht="18" customHeight="1">
      <c r="A1760" s="662"/>
      <c r="B1760" s="665"/>
      <c r="C1760" s="743"/>
      <c r="D1760" s="744"/>
      <c r="E1760" s="744"/>
      <c r="F1760" s="744"/>
      <c r="G1760" s="744"/>
      <c r="H1760" s="744"/>
      <c r="I1760" s="744"/>
      <c r="J1760" s="761"/>
      <c r="K1760" s="744"/>
      <c r="L1760" s="744"/>
      <c r="M1760" s="631"/>
      <c r="N1760" s="631"/>
      <c r="O1760" s="744"/>
      <c r="P1760" s="744"/>
      <c r="Q1760" s="802"/>
      <c r="R1760" s="25"/>
      <c r="S1760" s="818" t="s">
        <v>2322</v>
      </c>
      <c r="T1760" s="26"/>
      <c r="U1760" s="26"/>
      <c r="V1760" s="26"/>
      <c r="W1760" s="27">
        <v>1</v>
      </c>
      <c r="X1760" s="28" t="s">
        <v>74</v>
      </c>
      <c r="Y1760" s="29">
        <v>5.61</v>
      </c>
      <c r="Z1760" s="29">
        <f t="shared" si="202"/>
        <v>5.61</v>
      </c>
      <c r="AA1760" s="29">
        <f t="shared" si="203"/>
        <v>6.2832000000000008</v>
      </c>
      <c r="AB1760" s="30"/>
      <c r="AC1760" s="28"/>
      <c r="AD1760" s="31" t="s">
        <v>75</v>
      </c>
      <c r="AE1760" s="31"/>
      <c r="AF1760" s="634"/>
      <c r="AG1760" s="2"/>
    </row>
    <row r="1761" spans="1:33" ht="18" customHeight="1">
      <c r="A1761" s="662"/>
      <c r="B1761" s="665"/>
      <c r="C1761" s="743"/>
      <c r="D1761" s="744"/>
      <c r="E1761" s="744"/>
      <c r="F1761" s="744"/>
      <c r="G1761" s="744"/>
      <c r="H1761" s="744"/>
      <c r="I1761" s="744"/>
      <c r="J1761" s="761"/>
      <c r="K1761" s="744"/>
      <c r="L1761" s="744"/>
      <c r="M1761" s="631"/>
      <c r="N1761" s="631"/>
      <c r="O1761" s="744"/>
      <c r="P1761" s="744"/>
      <c r="Q1761" s="802"/>
      <c r="R1761" s="25"/>
      <c r="S1761" s="818" t="s">
        <v>2290</v>
      </c>
      <c r="T1761" s="26"/>
      <c r="U1761" s="26"/>
      <c r="V1761" s="26"/>
      <c r="W1761" s="27">
        <v>18</v>
      </c>
      <c r="X1761" s="28" t="s">
        <v>74</v>
      </c>
      <c r="Y1761" s="29">
        <v>1.1160000000000001</v>
      </c>
      <c r="Z1761" s="29">
        <f t="shared" si="202"/>
        <v>20.088000000000001</v>
      </c>
      <c r="AA1761" s="29">
        <f t="shared" si="203"/>
        <v>22.498560000000005</v>
      </c>
      <c r="AB1761" s="30"/>
      <c r="AC1761" s="28"/>
      <c r="AD1761" s="31" t="s">
        <v>75</v>
      </c>
      <c r="AE1761" s="31"/>
      <c r="AF1761" s="634"/>
      <c r="AG1761" s="2"/>
    </row>
    <row r="1762" spans="1:33" ht="18" customHeight="1">
      <c r="A1762" s="662"/>
      <c r="B1762" s="665"/>
      <c r="C1762" s="743"/>
      <c r="D1762" s="744"/>
      <c r="E1762" s="744"/>
      <c r="F1762" s="744"/>
      <c r="G1762" s="744"/>
      <c r="H1762" s="744"/>
      <c r="I1762" s="744"/>
      <c r="J1762" s="761"/>
      <c r="K1762" s="744"/>
      <c r="L1762" s="744"/>
      <c r="M1762" s="631"/>
      <c r="N1762" s="631"/>
      <c r="O1762" s="744"/>
      <c r="P1762" s="744"/>
      <c r="Q1762" s="802"/>
      <c r="R1762" s="25"/>
      <c r="S1762" s="818" t="s">
        <v>2323</v>
      </c>
      <c r="T1762" s="26"/>
      <c r="U1762" s="26"/>
      <c r="V1762" s="26"/>
      <c r="W1762" s="27">
        <v>3</v>
      </c>
      <c r="X1762" s="28" t="s">
        <v>74</v>
      </c>
      <c r="Y1762" s="29">
        <v>8.5</v>
      </c>
      <c r="Z1762" s="29">
        <f t="shared" si="202"/>
        <v>25.5</v>
      </c>
      <c r="AA1762" s="29">
        <f t="shared" si="203"/>
        <v>28.560000000000002</v>
      </c>
      <c r="AB1762" s="30"/>
      <c r="AC1762" s="28"/>
      <c r="AD1762" s="31" t="s">
        <v>75</v>
      </c>
      <c r="AE1762" s="31"/>
      <c r="AF1762" s="634"/>
      <c r="AG1762" s="2"/>
    </row>
    <row r="1763" spans="1:33" ht="18" customHeight="1">
      <c r="A1763" s="662"/>
      <c r="B1763" s="665"/>
      <c r="C1763" s="743"/>
      <c r="D1763" s="744"/>
      <c r="E1763" s="744"/>
      <c r="F1763" s="744"/>
      <c r="G1763" s="744"/>
      <c r="H1763" s="744"/>
      <c r="I1763" s="744"/>
      <c r="J1763" s="761"/>
      <c r="K1763" s="744"/>
      <c r="L1763" s="744"/>
      <c r="M1763" s="631"/>
      <c r="N1763" s="631"/>
      <c r="O1763" s="744"/>
      <c r="P1763" s="744"/>
      <c r="Q1763" s="802"/>
      <c r="R1763" s="25"/>
      <c r="S1763" s="818" t="s">
        <v>2324</v>
      </c>
      <c r="T1763" s="26"/>
      <c r="U1763" s="26"/>
      <c r="V1763" s="26"/>
      <c r="W1763" s="27">
        <v>4</v>
      </c>
      <c r="X1763" s="28" t="s">
        <v>74</v>
      </c>
      <c r="Y1763" s="29">
        <v>0.54</v>
      </c>
      <c r="Z1763" s="29">
        <f t="shared" si="202"/>
        <v>2.16</v>
      </c>
      <c r="AA1763" s="29">
        <f t="shared" si="203"/>
        <v>2.4192000000000005</v>
      </c>
      <c r="AB1763" s="30"/>
      <c r="AC1763" s="28"/>
      <c r="AD1763" s="31" t="s">
        <v>75</v>
      </c>
      <c r="AE1763" s="31"/>
      <c r="AF1763" s="634"/>
      <c r="AG1763" s="2"/>
    </row>
    <row r="1764" spans="1:33" ht="18" customHeight="1">
      <c r="A1764" s="662"/>
      <c r="B1764" s="665"/>
      <c r="C1764" s="743"/>
      <c r="D1764" s="744"/>
      <c r="E1764" s="744"/>
      <c r="F1764" s="744"/>
      <c r="G1764" s="744"/>
      <c r="H1764" s="744"/>
      <c r="I1764" s="744"/>
      <c r="J1764" s="761"/>
      <c r="K1764" s="744"/>
      <c r="L1764" s="744"/>
      <c r="M1764" s="631"/>
      <c r="N1764" s="631"/>
      <c r="O1764" s="744"/>
      <c r="P1764" s="744"/>
      <c r="Q1764" s="802"/>
      <c r="R1764" s="25"/>
      <c r="S1764" s="818" t="s">
        <v>2325</v>
      </c>
      <c r="T1764" s="26"/>
      <c r="U1764" s="26"/>
      <c r="V1764" s="26"/>
      <c r="W1764" s="27">
        <v>10</v>
      </c>
      <c r="X1764" s="28" t="s">
        <v>74</v>
      </c>
      <c r="Y1764" s="29">
        <v>0.48</v>
      </c>
      <c r="Z1764" s="29">
        <f t="shared" si="202"/>
        <v>4.8</v>
      </c>
      <c r="AA1764" s="29">
        <f t="shared" si="203"/>
        <v>5.3760000000000003</v>
      </c>
      <c r="AB1764" s="30"/>
      <c r="AC1764" s="28"/>
      <c r="AD1764" s="31" t="s">
        <v>75</v>
      </c>
      <c r="AE1764" s="31"/>
      <c r="AF1764" s="634"/>
      <c r="AG1764" s="2"/>
    </row>
    <row r="1765" spans="1:33" ht="18" customHeight="1">
      <c r="A1765" s="662"/>
      <c r="B1765" s="665"/>
      <c r="C1765" s="743"/>
      <c r="D1765" s="744"/>
      <c r="E1765" s="744"/>
      <c r="F1765" s="744"/>
      <c r="G1765" s="744"/>
      <c r="H1765" s="744"/>
      <c r="I1765" s="744"/>
      <c r="J1765" s="761"/>
      <c r="K1765" s="744"/>
      <c r="L1765" s="744"/>
      <c r="M1765" s="631"/>
      <c r="N1765" s="631"/>
      <c r="O1765" s="744"/>
      <c r="P1765" s="744"/>
      <c r="Q1765" s="802"/>
      <c r="R1765" s="25"/>
      <c r="S1765" s="818" t="s">
        <v>2326</v>
      </c>
      <c r="T1765" s="26"/>
      <c r="U1765" s="26"/>
      <c r="V1765" s="26"/>
      <c r="W1765" s="27">
        <v>2</v>
      </c>
      <c r="X1765" s="28" t="s">
        <v>74</v>
      </c>
      <c r="Y1765" s="29">
        <v>0.31</v>
      </c>
      <c r="Z1765" s="29">
        <f t="shared" si="202"/>
        <v>0.62</v>
      </c>
      <c r="AA1765" s="29">
        <f t="shared" si="203"/>
        <v>0.69440000000000002</v>
      </c>
      <c r="AB1765" s="30"/>
      <c r="AC1765" s="28"/>
      <c r="AD1765" s="31" t="s">
        <v>75</v>
      </c>
      <c r="AE1765" s="31"/>
      <c r="AF1765" s="634"/>
      <c r="AG1765" s="2"/>
    </row>
    <row r="1766" spans="1:33" ht="18" customHeight="1">
      <c r="A1766" s="662"/>
      <c r="B1766" s="665"/>
      <c r="C1766" s="743"/>
      <c r="D1766" s="744"/>
      <c r="E1766" s="744"/>
      <c r="F1766" s="744"/>
      <c r="G1766" s="744"/>
      <c r="H1766" s="744"/>
      <c r="I1766" s="744"/>
      <c r="J1766" s="761"/>
      <c r="K1766" s="744"/>
      <c r="L1766" s="744"/>
      <c r="M1766" s="631"/>
      <c r="N1766" s="631"/>
      <c r="O1766" s="744"/>
      <c r="P1766" s="744"/>
      <c r="Q1766" s="802"/>
      <c r="R1766" s="25"/>
      <c r="S1766" s="818" t="s">
        <v>2327</v>
      </c>
      <c r="T1766" s="26"/>
      <c r="U1766" s="26"/>
      <c r="V1766" s="26"/>
      <c r="W1766" s="27">
        <v>70</v>
      </c>
      <c r="X1766" s="28" t="s">
        <v>74</v>
      </c>
      <c r="Y1766" s="29">
        <v>5.5E-2</v>
      </c>
      <c r="Z1766" s="29">
        <f t="shared" si="202"/>
        <v>3.85</v>
      </c>
      <c r="AA1766" s="29">
        <f t="shared" si="203"/>
        <v>4.3120000000000003</v>
      </c>
      <c r="AB1766" s="30"/>
      <c r="AC1766" s="28"/>
      <c r="AD1766" s="31" t="s">
        <v>75</v>
      </c>
      <c r="AE1766" s="31"/>
      <c r="AF1766" s="634"/>
      <c r="AG1766" s="2"/>
    </row>
    <row r="1767" spans="1:33" ht="18" customHeight="1">
      <c r="A1767" s="662"/>
      <c r="B1767" s="665"/>
      <c r="C1767" s="743"/>
      <c r="D1767" s="744"/>
      <c r="E1767" s="744"/>
      <c r="F1767" s="744"/>
      <c r="G1767" s="744"/>
      <c r="H1767" s="744"/>
      <c r="I1767" s="744"/>
      <c r="J1767" s="761"/>
      <c r="K1767" s="744"/>
      <c r="L1767" s="744"/>
      <c r="M1767" s="631"/>
      <c r="N1767" s="631"/>
      <c r="O1767" s="744"/>
      <c r="P1767" s="744"/>
      <c r="Q1767" s="802"/>
      <c r="R1767" s="25"/>
      <c r="S1767" s="818" t="s">
        <v>2328</v>
      </c>
      <c r="T1767" s="26"/>
      <c r="U1767" s="26"/>
      <c r="V1767" s="26"/>
      <c r="W1767" s="27">
        <v>3</v>
      </c>
      <c r="X1767" s="28" t="s">
        <v>74</v>
      </c>
      <c r="Y1767" s="29">
        <v>1.0508999999999999</v>
      </c>
      <c r="Z1767" s="29">
        <f t="shared" si="202"/>
        <v>3.1526999999999998</v>
      </c>
      <c r="AA1767" s="29">
        <f t="shared" si="203"/>
        <v>3.5310239999999999</v>
      </c>
      <c r="AB1767" s="30"/>
      <c r="AC1767" s="28"/>
      <c r="AD1767" s="31" t="s">
        <v>75</v>
      </c>
      <c r="AE1767" s="31"/>
      <c r="AF1767" s="634"/>
      <c r="AG1767" s="2"/>
    </row>
    <row r="1768" spans="1:33" ht="18" customHeight="1">
      <c r="A1768" s="662"/>
      <c r="B1768" s="665"/>
      <c r="C1768" s="743"/>
      <c r="D1768" s="744"/>
      <c r="E1768" s="744"/>
      <c r="F1768" s="744"/>
      <c r="G1768" s="744"/>
      <c r="H1768" s="744"/>
      <c r="I1768" s="744"/>
      <c r="J1768" s="761"/>
      <c r="K1768" s="744"/>
      <c r="L1768" s="744"/>
      <c r="M1768" s="631"/>
      <c r="N1768" s="631"/>
      <c r="O1768" s="744"/>
      <c r="P1768" s="744"/>
      <c r="Q1768" s="802"/>
      <c r="R1768" s="25"/>
      <c r="S1768" s="818" t="s">
        <v>2329</v>
      </c>
      <c r="T1768" s="26"/>
      <c r="U1768" s="26"/>
      <c r="V1768" s="26"/>
      <c r="W1768" s="27">
        <v>3</v>
      </c>
      <c r="X1768" s="28" t="s">
        <v>74</v>
      </c>
      <c r="Y1768" s="29">
        <v>0.83330000000000004</v>
      </c>
      <c r="Z1768" s="29">
        <f t="shared" si="202"/>
        <v>2.4999000000000002</v>
      </c>
      <c r="AA1768" s="29">
        <f t="shared" si="203"/>
        <v>2.7998880000000006</v>
      </c>
      <c r="AB1768" s="30"/>
      <c r="AC1768" s="28"/>
      <c r="AD1768" s="31" t="s">
        <v>75</v>
      </c>
      <c r="AE1768" s="31"/>
      <c r="AF1768" s="634"/>
      <c r="AG1768" s="2"/>
    </row>
    <row r="1769" spans="1:33" ht="18" customHeight="1">
      <c r="A1769" s="662"/>
      <c r="B1769" s="665"/>
      <c r="C1769" s="743"/>
      <c r="D1769" s="744"/>
      <c r="E1769" s="744"/>
      <c r="F1769" s="744"/>
      <c r="G1769" s="744"/>
      <c r="H1769" s="744"/>
      <c r="I1769" s="744"/>
      <c r="J1769" s="761"/>
      <c r="K1769" s="744"/>
      <c r="L1769" s="744"/>
      <c r="M1769" s="631"/>
      <c r="N1769" s="631"/>
      <c r="O1769" s="744"/>
      <c r="P1769" s="744"/>
      <c r="Q1769" s="802"/>
      <c r="R1769" s="25"/>
      <c r="S1769" s="818" t="s">
        <v>2330</v>
      </c>
      <c r="T1769" s="26"/>
      <c r="U1769" s="26"/>
      <c r="V1769" s="26"/>
      <c r="W1769" s="27">
        <v>37</v>
      </c>
      <c r="X1769" s="28" t="s">
        <v>74</v>
      </c>
      <c r="Y1769" s="29">
        <v>1.45</v>
      </c>
      <c r="Z1769" s="29">
        <f t="shared" si="202"/>
        <v>53.65</v>
      </c>
      <c r="AA1769" s="29">
        <f t="shared" si="203"/>
        <v>60.088000000000001</v>
      </c>
      <c r="AB1769" s="30"/>
      <c r="AC1769" s="28"/>
      <c r="AD1769" s="31" t="s">
        <v>75</v>
      </c>
      <c r="AE1769" s="31"/>
      <c r="AF1769" s="634"/>
      <c r="AG1769" s="2"/>
    </row>
    <row r="1770" spans="1:33" ht="18" customHeight="1">
      <c r="A1770" s="662"/>
      <c r="B1770" s="665"/>
      <c r="C1770" s="745"/>
      <c r="D1770" s="746"/>
      <c r="E1770" s="746"/>
      <c r="F1770" s="746"/>
      <c r="G1770" s="746"/>
      <c r="H1770" s="746"/>
      <c r="I1770" s="746"/>
      <c r="J1770" s="763"/>
      <c r="K1770" s="746"/>
      <c r="L1770" s="746"/>
      <c r="M1770" s="632"/>
      <c r="N1770" s="632"/>
      <c r="O1770" s="746"/>
      <c r="P1770" s="746"/>
      <c r="Q1770" s="803"/>
      <c r="R1770" s="38"/>
      <c r="S1770" s="818" t="s">
        <v>2331</v>
      </c>
      <c r="T1770" s="26"/>
      <c r="U1770" s="26"/>
      <c r="V1770" s="26"/>
      <c r="W1770" s="27">
        <v>17</v>
      </c>
      <c r="X1770" s="28" t="s">
        <v>74</v>
      </c>
      <c r="Y1770" s="29">
        <v>0.34200000000000003</v>
      </c>
      <c r="Z1770" s="42">
        <f t="shared" si="202"/>
        <v>5.8140000000000001</v>
      </c>
      <c r="AA1770" s="42">
        <f t="shared" si="203"/>
        <v>6.511680000000001</v>
      </c>
      <c r="AB1770" s="30"/>
      <c r="AC1770" s="28"/>
      <c r="AD1770" s="31" t="s">
        <v>75</v>
      </c>
      <c r="AE1770" s="31"/>
      <c r="AF1770" s="635"/>
      <c r="AG1770" s="2"/>
    </row>
    <row r="1771" spans="1:33" ht="25.5" customHeight="1">
      <c r="A1771" s="662"/>
      <c r="B1771" s="665"/>
      <c r="C1771" s="747" t="s">
        <v>46</v>
      </c>
      <c r="D1771" s="748" t="s">
        <v>47</v>
      </c>
      <c r="E1771" s="748" t="s">
        <v>48</v>
      </c>
      <c r="F1771" s="748" t="s">
        <v>471</v>
      </c>
      <c r="G1771" s="749" t="s">
        <v>50</v>
      </c>
      <c r="H1771" s="748" t="s">
        <v>51</v>
      </c>
      <c r="I1771" s="748" t="s">
        <v>61</v>
      </c>
      <c r="J1771" s="758" t="s">
        <v>2332</v>
      </c>
      <c r="K1771" s="748" t="s">
        <v>2333</v>
      </c>
      <c r="L1771" s="748" t="s">
        <v>2334</v>
      </c>
      <c r="M1771" s="638">
        <v>20</v>
      </c>
      <c r="N1771" s="638">
        <v>80</v>
      </c>
      <c r="O1771" s="748" t="s">
        <v>2335</v>
      </c>
      <c r="P1771" s="748" t="s">
        <v>2336</v>
      </c>
      <c r="Q1771" s="804" t="s">
        <v>2337</v>
      </c>
      <c r="R1771" s="37"/>
      <c r="S1771" s="822"/>
      <c r="T1771" s="53"/>
      <c r="U1771" s="53"/>
      <c r="V1771" s="53"/>
      <c r="W1771" s="54"/>
      <c r="X1771" s="55"/>
      <c r="Y1771" s="56"/>
      <c r="Z1771" s="36"/>
      <c r="AA1771" s="36"/>
      <c r="AB1771" s="57"/>
      <c r="AC1771" s="55"/>
      <c r="AD1771" s="58"/>
      <c r="AE1771" s="58"/>
      <c r="AF1771" s="637"/>
      <c r="AG1771" s="2"/>
    </row>
    <row r="1772" spans="1:33" ht="25.5" customHeight="1">
      <c r="A1772" s="663"/>
      <c r="B1772" s="666"/>
      <c r="C1772" s="743"/>
      <c r="D1772" s="744"/>
      <c r="E1772" s="744"/>
      <c r="F1772" s="744"/>
      <c r="G1772" s="744"/>
      <c r="H1772" s="744"/>
      <c r="I1772" s="744"/>
      <c r="J1772" s="761"/>
      <c r="K1772" s="744"/>
      <c r="L1772" s="744"/>
      <c r="M1772" s="631"/>
      <c r="N1772" s="631"/>
      <c r="O1772" s="744"/>
      <c r="P1772" s="744"/>
      <c r="Q1772" s="802"/>
      <c r="R1772" s="25"/>
      <c r="S1772" s="818"/>
      <c r="T1772" s="26"/>
      <c r="U1772" s="26"/>
      <c r="V1772" s="26"/>
      <c r="W1772" s="27"/>
      <c r="X1772" s="28"/>
      <c r="Y1772" s="29"/>
      <c r="Z1772" s="29"/>
      <c r="AA1772" s="29"/>
      <c r="AB1772" s="30"/>
      <c r="AC1772" s="28"/>
      <c r="AD1772" s="31"/>
      <c r="AE1772" s="31"/>
      <c r="AF1772" s="634"/>
      <c r="AG1772" s="2"/>
    </row>
    <row r="1773" spans="1:33" ht="25.5" customHeight="1">
      <c r="A1773" s="661" t="s">
        <v>2111</v>
      </c>
      <c r="B1773" s="664" t="s">
        <v>2302</v>
      </c>
      <c r="C1773" s="743"/>
      <c r="D1773" s="744"/>
      <c r="E1773" s="744"/>
      <c r="F1773" s="744"/>
      <c r="G1773" s="744"/>
      <c r="H1773" s="744"/>
      <c r="I1773" s="744"/>
      <c r="J1773" s="761"/>
      <c r="K1773" s="744"/>
      <c r="L1773" s="744"/>
      <c r="M1773" s="631"/>
      <c r="N1773" s="631"/>
      <c r="O1773" s="744"/>
      <c r="P1773" s="744"/>
      <c r="Q1773" s="802"/>
      <c r="R1773" s="25"/>
      <c r="S1773" s="818"/>
      <c r="T1773" s="26"/>
      <c r="U1773" s="26"/>
      <c r="V1773" s="26"/>
      <c r="W1773" s="27"/>
      <c r="X1773" s="28"/>
      <c r="Y1773" s="29"/>
      <c r="Z1773" s="29"/>
      <c r="AA1773" s="29"/>
      <c r="AB1773" s="30"/>
      <c r="AC1773" s="28"/>
      <c r="AD1773" s="31"/>
      <c r="AE1773" s="31"/>
      <c r="AF1773" s="634"/>
      <c r="AG1773" s="2"/>
    </row>
    <row r="1774" spans="1:33" ht="25.5" customHeight="1">
      <c r="A1774" s="662"/>
      <c r="B1774" s="665"/>
      <c r="C1774" s="743"/>
      <c r="D1774" s="744"/>
      <c r="E1774" s="744"/>
      <c r="F1774" s="744"/>
      <c r="G1774" s="744"/>
      <c r="H1774" s="744"/>
      <c r="I1774" s="744"/>
      <c r="J1774" s="761"/>
      <c r="K1774" s="744"/>
      <c r="L1774" s="744"/>
      <c r="M1774" s="631"/>
      <c r="N1774" s="631"/>
      <c r="O1774" s="744"/>
      <c r="P1774" s="744"/>
      <c r="Q1774" s="802"/>
      <c r="R1774" s="25"/>
      <c r="S1774" s="818"/>
      <c r="T1774" s="26"/>
      <c r="U1774" s="26"/>
      <c r="V1774" s="26"/>
      <c r="W1774" s="27"/>
      <c r="X1774" s="28"/>
      <c r="Y1774" s="29"/>
      <c r="Z1774" s="29"/>
      <c r="AA1774" s="29"/>
      <c r="AB1774" s="30"/>
      <c r="AC1774" s="28"/>
      <c r="AD1774" s="31"/>
      <c r="AE1774" s="31"/>
      <c r="AF1774" s="634"/>
      <c r="AG1774" s="2"/>
    </row>
    <row r="1775" spans="1:33" ht="25.5" customHeight="1">
      <c r="A1775" s="662"/>
      <c r="B1775" s="665"/>
      <c r="C1775" s="745"/>
      <c r="D1775" s="746"/>
      <c r="E1775" s="746"/>
      <c r="F1775" s="746"/>
      <c r="G1775" s="746"/>
      <c r="H1775" s="746"/>
      <c r="I1775" s="746"/>
      <c r="J1775" s="763"/>
      <c r="K1775" s="746"/>
      <c r="L1775" s="746"/>
      <c r="M1775" s="632"/>
      <c r="N1775" s="632"/>
      <c r="O1775" s="746"/>
      <c r="P1775" s="746"/>
      <c r="Q1775" s="803"/>
      <c r="R1775" s="38"/>
      <c r="S1775" s="820"/>
      <c r="T1775" s="39"/>
      <c r="U1775" s="39"/>
      <c r="V1775" s="39"/>
      <c r="W1775" s="40"/>
      <c r="X1775" s="41"/>
      <c r="Y1775" s="42"/>
      <c r="Z1775" s="42"/>
      <c r="AA1775" s="42"/>
      <c r="AB1775" s="43"/>
      <c r="AC1775" s="41"/>
      <c r="AD1775" s="44"/>
      <c r="AE1775" s="44"/>
      <c r="AF1775" s="635"/>
      <c r="AG1775" s="2"/>
    </row>
    <row r="1776" spans="1:33" ht="25.5" customHeight="1">
      <c r="A1776" s="662"/>
      <c r="B1776" s="665"/>
      <c r="C1776" s="747" t="s">
        <v>46</v>
      </c>
      <c r="D1776" s="748" t="s">
        <v>47</v>
      </c>
      <c r="E1776" s="748" t="s">
        <v>48</v>
      </c>
      <c r="F1776" s="748" t="s">
        <v>471</v>
      </c>
      <c r="G1776" s="749" t="s">
        <v>50</v>
      </c>
      <c r="H1776" s="748" t="s">
        <v>51</v>
      </c>
      <c r="I1776" s="748" t="s">
        <v>61</v>
      </c>
      <c r="J1776" s="766" t="s">
        <v>2338</v>
      </c>
      <c r="K1776" s="748" t="s">
        <v>2339</v>
      </c>
      <c r="L1776" s="748" t="s">
        <v>2340</v>
      </c>
      <c r="M1776" s="638">
        <v>3</v>
      </c>
      <c r="N1776" s="638">
        <v>0</v>
      </c>
      <c r="O1776" s="748" t="s">
        <v>2341</v>
      </c>
      <c r="P1776" s="748" t="s">
        <v>2342</v>
      </c>
      <c r="Q1776" s="804" t="s">
        <v>2343</v>
      </c>
      <c r="R1776" s="37"/>
      <c r="S1776" s="822"/>
      <c r="T1776" s="53"/>
      <c r="U1776" s="53"/>
      <c r="V1776" s="53"/>
      <c r="W1776" s="54"/>
      <c r="X1776" s="55"/>
      <c r="Y1776" s="56"/>
      <c r="Z1776" s="36"/>
      <c r="AA1776" s="36"/>
      <c r="AB1776" s="57"/>
      <c r="AC1776" s="55"/>
      <c r="AD1776" s="58"/>
      <c r="AE1776" s="58"/>
      <c r="AF1776" s="637"/>
      <c r="AG1776" s="2"/>
    </row>
    <row r="1777" spans="1:33" ht="25.5" customHeight="1">
      <c r="A1777" s="662"/>
      <c r="B1777" s="665"/>
      <c r="C1777" s="743"/>
      <c r="D1777" s="744"/>
      <c r="E1777" s="744"/>
      <c r="F1777" s="744"/>
      <c r="G1777" s="744"/>
      <c r="H1777" s="744"/>
      <c r="I1777" s="744"/>
      <c r="J1777" s="761"/>
      <c r="K1777" s="744"/>
      <c r="L1777" s="744"/>
      <c r="M1777" s="631"/>
      <c r="N1777" s="631"/>
      <c r="O1777" s="744"/>
      <c r="P1777" s="744"/>
      <c r="Q1777" s="802"/>
      <c r="R1777" s="25"/>
      <c r="S1777" s="818"/>
      <c r="T1777" s="26"/>
      <c r="U1777" s="26"/>
      <c r="V1777" s="26"/>
      <c r="W1777" s="27"/>
      <c r="X1777" s="28"/>
      <c r="Y1777" s="29"/>
      <c r="Z1777" s="29"/>
      <c r="AA1777" s="29"/>
      <c r="AB1777" s="30"/>
      <c r="AC1777" s="28"/>
      <c r="AD1777" s="31"/>
      <c r="AE1777" s="31"/>
      <c r="AF1777" s="634"/>
      <c r="AG1777" s="2"/>
    </row>
    <row r="1778" spans="1:33" ht="25.5" customHeight="1">
      <c r="A1778" s="662"/>
      <c r="B1778" s="665"/>
      <c r="C1778" s="743"/>
      <c r="D1778" s="744"/>
      <c r="E1778" s="744"/>
      <c r="F1778" s="744"/>
      <c r="G1778" s="744"/>
      <c r="H1778" s="744"/>
      <c r="I1778" s="744"/>
      <c r="J1778" s="761"/>
      <c r="K1778" s="744"/>
      <c r="L1778" s="744"/>
      <c r="M1778" s="631"/>
      <c r="N1778" s="631"/>
      <c r="O1778" s="744"/>
      <c r="P1778" s="744"/>
      <c r="Q1778" s="802"/>
      <c r="R1778" s="25"/>
      <c r="S1778" s="818"/>
      <c r="T1778" s="26"/>
      <c r="U1778" s="26"/>
      <c r="V1778" s="26"/>
      <c r="W1778" s="27"/>
      <c r="X1778" s="28"/>
      <c r="Y1778" s="29"/>
      <c r="Z1778" s="29"/>
      <c r="AA1778" s="29"/>
      <c r="AB1778" s="30"/>
      <c r="AC1778" s="28"/>
      <c r="AD1778" s="31"/>
      <c r="AE1778" s="31"/>
      <c r="AF1778" s="634"/>
      <c r="AG1778" s="2"/>
    </row>
    <row r="1779" spans="1:33" ht="25.5" customHeight="1">
      <c r="A1779" s="662"/>
      <c r="B1779" s="665"/>
      <c r="C1779" s="743"/>
      <c r="D1779" s="744"/>
      <c r="E1779" s="744"/>
      <c r="F1779" s="744"/>
      <c r="G1779" s="744"/>
      <c r="H1779" s="744"/>
      <c r="I1779" s="744"/>
      <c r="J1779" s="761"/>
      <c r="K1779" s="744"/>
      <c r="L1779" s="744"/>
      <c r="M1779" s="631"/>
      <c r="N1779" s="631"/>
      <c r="O1779" s="744"/>
      <c r="P1779" s="744"/>
      <c r="Q1779" s="802"/>
      <c r="R1779" s="25"/>
      <c r="S1779" s="818"/>
      <c r="T1779" s="26"/>
      <c r="U1779" s="26"/>
      <c r="V1779" s="26"/>
      <c r="W1779" s="27"/>
      <c r="X1779" s="28"/>
      <c r="Y1779" s="29"/>
      <c r="Z1779" s="29"/>
      <c r="AA1779" s="29"/>
      <c r="AB1779" s="30"/>
      <c r="AC1779" s="28"/>
      <c r="AD1779" s="31"/>
      <c r="AE1779" s="31"/>
      <c r="AF1779" s="634"/>
      <c r="AG1779" s="2"/>
    </row>
    <row r="1780" spans="1:33" ht="25.5" customHeight="1">
      <c r="A1780" s="662"/>
      <c r="B1780" s="665"/>
      <c r="C1780" s="745"/>
      <c r="D1780" s="746"/>
      <c r="E1780" s="746"/>
      <c r="F1780" s="746"/>
      <c r="G1780" s="746"/>
      <c r="H1780" s="746"/>
      <c r="I1780" s="746"/>
      <c r="J1780" s="763"/>
      <c r="K1780" s="746"/>
      <c r="L1780" s="746"/>
      <c r="M1780" s="632"/>
      <c r="N1780" s="632"/>
      <c r="O1780" s="746"/>
      <c r="P1780" s="746"/>
      <c r="Q1780" s="803"/>
      <c r="R1780" s="38"/>
      <c r="S1780" s="820"/>
      <c r="T1780" s="39"/>
      <c r="U1780" s="39"/>
      <c r="V1780" s="39"/>
      <c r="W1780" s="40"/>
      <c r="X1780" s="41"/>
      <c r="Y1780" s="42"/>
      <c r="Z1780" s="42"/>
      <c r="AA1780" s="42"/>
      <c r="AB1780" s="43"/>
      <c r="AC1780" s="41"/>
      <c r="AD1780" s="44"/>
      <c r="AE1780" s="44"/>
      <c r="AF1780" s="635"/>
      <c r="AG1780" s="2"/>
    </row>
    <row r="1781" spans="1:33" ht="33.75" customHeight="1">
      <c r="A1781" s="662"/>
      <c r="B1781" s="665"/>
      <c r="C1781" s="773" t="s">
        <v>46</v>
      </c>
      <c r="D1781" s="750" t="s">
        <v>47</v>
      </c>
      <c r="E1781" s="750" t="s">
        <v>48</v>
      </c>
      <c r="F1781" s="750" t="s">
        <v>471</v>
      </c>
      <c r="G1781" s="768" t="s">
        <v>50</v>
      </c>
      <c r="H1781" s="750" t="s">
        <v>51</v>
      </c>
      <c r="I1781" s="750" t="s">
        <v>61</v>
      </c>
      <c r="J1781" s="766" t="s">
        <v>2344</v>
      </c>
      <c r="K1781" s="748" t="s">
        <v>192</v>
      </c>
      <c r="L1781" s="750" t="s">
        <v>2046</v>
      </c>
      <c r="M1781" s="698">
        <v>1</v>
      </c>
      <c r="N1781" s="698">
        <v>3</v>
      </c>
      <c r="O1781" s="790" t="s">
        <v>2345</v>
      </c>
      <c r="P1781" s="790" t="s">
        <v>2346</v>
      </c>
      <c r="Q1781" s="805" t="s">
        <v>2347</v>
      </c>
      <c r="R1781" s="37" t="s">
        <v>68</v>
      </c>
      <c r="S1781" s="821" t="s">
        <v>69</v>
      </c>
      <c r="T1781" s="100" t="s">
        <v>70</v>
      </c>
      <c r="U1781" s="67" t="s">
        <v>71</v>
      </c>
      <c r="V1781" s="68" t="s">
        <v>72</v>
      </c>
      <c r="W1781" s="34"/>
      <c r="X1781" s="35"/>
      <c r="Y1781" s="36"/>
      <c r="Z1781" s="36"/>
      <c r="AA1781" s="36"/>
      <c r="AB1781" s="50">
        <f>SUM(AA1782:AA1785)</f>
        <v>399.99680000000001</v>
      </c>
      <c r="AC1781" s="35"/>
      <c r="AD1781" s="60"/>
      <c r="AE1781" s="60"/>
      <c r="AF1781" s="636"/>
      <c r="AG1781" s="2"/>
    </row>
    <row r="1782" spans="1:33" ht="23.25" customHeight="1">
      <c r="A1782" s="662"/>
      <c r="B1782" s="665"/>
      <c r="C1782" s="743"/>
      <c r="D1782" s="744"/>
      <c r="E1782" s="744"/>
      <c r="F1782" s="744"/>
      <c r="G1782" s="744"/>
      <c r="H1782" s="744"/>
      <c r="I1782" s="744"/>
      <c r="J1782" s="761"/>
      <c r="K1782" s="744"/>
      <c r="L1782" s="744"/>
      <c r="M1782" s="631"/>
      <c r="N1782" s="631"/>
      <c r="O1782" s="744"/>
      <c r="P1782" s="744"/>
      <c r="Q1782" s="802"/>
      <c r="R1782" s="25"/>
      <c r="S1782" s="818" t="s">
        <v>2348</v>
      </c>
      <c r="T1782" s="26"/>
      <c r="U1782" s="26"/>
      <c r="V1782" s="26"/>
      <c r="W1782" s="27">
        <v>10</v>
      </c>
      <c r="X1782" s="28" t="s">
        <v>74</v>
      </c>
      <c r="Y1782" s="29">
        <v>10.064</v>
      </c>
      <c r="Z1782" s="29">
        <f t="shared" ref="Z1782:Z1785" si="204">+W1782*Y1782</f>
        <v>100.64</v>
      </c>
      <c r="AA1782" s="29">
        <f t="shared" ref="AA1782:AA1785" si="205">+Z1782*1.12</f>
        <v>112.71680000000001</v>
      </c>
      <c r="AB1782" s="30"/>
      <c r="AC1782" s="28"/>
      <c r="AD1782" s="31" t="s">
        <v>75</v>
      </c>
      <c r="AE1782" s="31"/>
      <c r="AF1782" s="634"/>
      <c r="AG1782" s="2"/>
    </row>
    <row r="1783" spans="1:33" ht="23.25" customHeight="1">
      <c r="A1783" s="662"/>
      <c r="B1783" s="665"/>
      <c r="C1783" s="743"/>
      <c r="D1783" s="744"/>
      <c r="E1783" s="744"/>
      <c r="F1783" s="744"/>
      <c r="G1783" s="744"/>
      <c r="H1783" s="744"/>
      <c r="I1783" s="744"/>
      <c r="J1783" s="761"/>
      <c r="K1783" s="744"/>
      <c r="L1783" s="744"/>
      <c r="M1783" s="631"/>
      <c r="N1783" s="631"/>
      <c r="O1783" s="744"/>
      <c r="P1783" s="744"/>
      <c r="Q1783" s="802"/>
      <c r="R1783" s="32"/>
      <c r="S1783" s="819" t="s">
        <v>2349</v>
      </c>
      <c r="T1783" s="33"/>
      <c r="U1783" s="33"/>
      <c r="V1783" s="33"/>
      <c r="W1783" s="34">
        <v>9</v>
      </c>
      <c r="X1783" s="28" t="s">
        <v>74</v>
      </c>
      <c r="Y1783" s="36">
        <v>9.5</v>
      </c>
      <c r="Z1783" s="29">
        <f t="shared" si="204"/>
        <v>85.5</v>
      </c>
      <c r="AA1783" s="29">
        <f t="shared" si="205"/>
        <v>95.76</v>
      </c>
      <c r="AB1783" s="30"/>
      <c r="AC1783" s="28"/>
      <c r="AD1783" s="31" t="s">
        <v>75</v>
      </c>
      <c r="AE1783" s="31"/>
      <c r="AF1783" s="634"/>
      <c r="AG1783" s="2"/>
    </row>
    <row r="1784" spans="1:33" ht="23.25" customHeight="1">
      <c r="A1784" s="662"/>
      <c r="B1784" s="665"/>
      <c r="C1784" s="743"/>
      <c r="D1784" s="744"/>
      <c r="E1784" s="744"/>
      <c r="F1784" s="744"/>
      <c r="G1784" s="744"/>
      <c r="H1784" s="744"/>
      <c r="I1784" s="744"/>
      <c r="J1784" s="761"/>
      <c r="K1784" s="744"/>
      <c r="L1784" s="744"/>
      <c r="M1784" s="631"/>
      <c r="N1784" s="631"/>
      <c r="O1784" s="744"/>
      <c r="P1784" s="744"/>
      <c r="Q1784" s="802"/>
      <c r="R1784" s="37"/>
      <c r="S1784" s="819" t="s">
        <v>2350</v>
      </c>
      <c r="T1784" s="33"/>
      <c r="U1784" s="33"/>
      <c r="V1784" s="33"/>
      <c r="W1784" s="34">
        <v>9</v>
      </c>
      <c r="X1784" s="28" t="s">
        <v>74</v>
      </c>
      <c r="Y1784" s="36">
        <v>9.5</v>
      </c>
      <c r="Z1784" s="29">
        <f t="shared" si="204"/>
        <v>85.5</v>
      </c>
      <c r="AA1784" s="29">
        <f t="shared" si="205"/>
        <v>95.76</v>
      </c>
      <c r="AB1784" s="30"/>
      <c r="AC1784" s="28"/>
      <c r="AD1784" s="31" t="s">
        <v>75</v>
      </c>
      <c r="AE1784" s="31"/>
      <c r="AF1784" s="634"/>
      <c r="AG1784" s="2"/>
    </row>
    <row r="1785" spans="1:33" ht="23.25" customHeight="1">
      <c r="A1785" s="662"/>
      <c r="B1785" s="665"/>
      <c r="C1785" s="745"/>
      <c r="D1785" s="746"/>
      <c r="E1785" s="746"/>
      <c r="F1785" s="746"/>
      <c r="G1785" s="746"/>
      <c r="H1785" s="746"/>
      <c r="I1785" s="746"/>
      <c r="J1785" s="763"/>
      <c r="K1785" s="746"/>
      <c r="L1785" s="746"/>
      <c r="M1785" s="632"/>
      <c r="N1785" s="632"/>
      <c r="O1785" s="746"/>
      <c r="P1785" s="746"/>
      <c r="Q1785" s="803"/>
      <c r="R1785" s="38"/>
      <c r="S1785" s="820" t="s">
        <v>2351</v>
      </c>
      <c r="T1785" s="39"/>
      <c r="U1785" s="39"/>
      <c r="V1785" s="39"/>
      <c r="W1785" s="40">
        <v>9</v>
      </c>
      <c r="X1785" s="41" t="s">
        <v>74</v>
      </c>
      <c r="Y1785" s="42">
        <v>9.5</v>
      </c>
      <c r="Z1785" s="42">
        <f t="shared" si="204"/>
        <v>85.5</v>
      </c>
      <c r="AA1785" s="42">
        <f t="shared" si="205"/>
        <v>95.76</v>
      </c>
      <c r="AB1785" s="43"/>
      <c r="AC1785" s="41"/>
      <c r="AD1785" s="44" t="s">
        <v>75</v>
      </c>
      <c r="AE1785" s="44"/>
      <c r="AF1785" s="635"/>
      <c r="AG1785" s="2"/>
    </row>
    <row r="1786" spans="1:33" ht="33" customHeight="1">
      <c r="A1786" s="662"/>
      <c r="B1786" s="665"/>
      <c r="C1786" s="747" t="s">
        <v>46</v>
      </c>
      <c r="D1786" s="748" t="s">
        <v>47</v>
      </c>
      <c r="E1786" s="748" t="s">
        <v>48</v>
      </c>
      <c r="F1786" s="748" t="s">
        <v>471</v>
      </c>
      <c r="G1786" s="749" t="s">
        <v>50</v>
      </c>
      <c r="H1786" s="748" t="s">
        <v>51</v>
      </c>
      <c r="I1786" s="748" t="s">
        <v>61</v>
      </c>
      <c r="J1786" s="774" t="s">
        <v>2352</v>
      </c>
      <c r="K1786" s="748" t="s">
        <v>473</v>
      </c>
      <c r="L1786" s="748" t="s">
        <v>2353</v>
      </c>
      <c r="M1786" s="638">
        <v>20</v>
      </c>
      <c r="N1786" s="638">
        <v>80</v>
      </c>
      <c r="O1786" s="748" t="s">
        <v>2354</v>
      </c>
      <c r="P1786" s="748" t="s">
        <v>2355</v>
      </c>
      <c r="Q1786" s="804" t="s">
        <v>2356</v>
      </c>
      <c r="R1786" s="59" t="s">
        <v>264</v>
      </c>
      <c r="S1786" s="822" t="s">
        <v>197</v>
      </c>
      <c r="T1786" s="53"/>
      <c r="U1786" s="67" t="s">
        <v>71</v>
      </c>
      <c r="V1786" s="68" t="s">
        <v>72</v>
      </c>
      <c r="W1786" s="54"/>
      <c r="X1786" s="55"/>
      <c r="Y1786" s="56"/>
      <c r="Z1786" s="56"/>
      <c r="AA1786" s="56"/>
      <c r="AB1786" s="57">
        <f>+AA1787</f>
        <v>53.603200000000001</v>
      </c>
      <c r="AC1786" s="55"/>
      <c r="AD1786" s="55"/>
      <c r="AE1786" s="55"/>
      <c r="AF1786" s="637"/>
      <c r="AG1786" s="2"/>
    </row>
    <row r="1787" spans="1:33" ht="33" customHeight="1">
      <c r="A1787" s="662"/>
      <c r="B1787" s="665"/>
      <c r="C1787" s="743"/>
      <c r="D1787" s="744"/>
      <c r="E1787" s="744"/>
      <c r="F1787" s="744"/>
      <c r="G1787" s="744"/>
      <c r="H1787" s="744"/>
      <c r="I1787" s="744"/>
      <c r="J1787" s="754"/>
      <c r="K1787" s="744"/>
      <c r="L1787" s="744"/>
      <c r="M1787" s="631"/>
      <c r="N1787" s="631"/>
      <c r="O1787" s="744"/>
      <c r="P1787" s="744"/>
      <c r="Q1787" s="802"/>
      <c r="R1787" s="25"/>
      <c r="S1787" s="818" t="s">
        <v>2357</v>
      </c>
      <c r="T1787" s="26"/>
      <c r="U1787" s="61"/>
      <c r="V1787" s="61"/>
      <c r="W1787" s="27">
        <v>1</v>
      </c>
      <c r="X1787" s="28" t="s">
        <v>74</v>
      </c>
      <c r="Y1787" s="29">
        <v>47.86</v>
      </c>
      <c r="Z1787" s="29">
        <f>+W1787*Y1787</f>
        <v>47.86</v>
      </c>
      <c r="AA1787" s="29">
        <f>+Z1787*1.12</f>
        <v>53.603200000000001</v>
      </c>
      <c r="AB1787" s="30"/>
      <c r="AC1787" s="28"/>
      <c r="AD1787" s="28" t="s">
        <v>75</v>
      </c>
      <c r="AE1787" s="28"/>
      <c r="AF1787" s="634"/>
      <c r="AG1787" s="2"/>
    </row>
    <row r="1788" spans="1:33" ht="33" customHeight="1">
      <c r="A1788" s="662"/>
      <c r="B1788" s="665"/>
      <c r="C1788" s="743"/>
      <c r="D1788" s="744"/>
      <c r="E1788" s="744"/>
      <c r="F1788" s="744"/>
      <c r="G1788" s="744"/>
      <c r="H1788" s="744"/>
      <c r="I1788" s="744"/>
      <c r="J1788" s="754"/>
      <c r="K1788" s="744"/>
      <c r="L1788" s="744"/>
      <c r="M1788" s="631"/>
      <c r="N1788" s="631"/>
      <c r="O1788" s="744"/>
      <c r="P1788" s="744"/>
      <c r="Q1788" s="802"/>
      <c r="R1788" s="70"/>
      <c r="S1788" s="825"/>
      <c r="T1788" s="193"/>
      <c r="U1788" s="172"/>
      <c r="V1788" s="164"/>
      <c r="W1788" s="73"/>
      <c r="X1788" s="28"/>
      <c r="Y1788" s="29"/>
      <c r="Z1788" s="29"/>
      <c r="AA1788" s="29"/>
      <c r="AB1788" s="30"/>
      <c r="AC1788" s="28"/>
      <c r="AD1788" s="28"/>
      <c r="AE1788" s="31"/>
      <c r="AF1788" s="634"/>
      <c r="AG1788" s="2"/>
    </row>
    <row r="1789" spans="1:33" ht="33" customHeight="1">
      <c r="A1789" s="662"/>
      <c r="B1789" s="669"/>
      <c r="C1789" s="745"/>
      <c r="D1789" s="746"/>
      <c r="E1789" s="746"/>
      <c r="F1789" s="746"/>
      <c r="G1789" s="746"/>
      <c r="H1789" s="746"/>
      <c r="I1789" s="746"/>
      <c r="J1789" s="756"/>
      <c r="K1789" s="746"/>
      <c r="L1789" s="746"/>
      <c r="M1789" s="632"/>
      <c r="N1789" s="632"/>
      <c r="O1789" s="746"/>
      <c r="P1789" s="746"/>
      <c r="Q1789" s="803"/>
      <c r="R1789" s="38"/>
      <c r="S1789" s="820"/>
      <c r="T1789" s="39"/>
      <c r="U1789" s="198"/>
      <c r="V1789" s="198"/>
      <c r="W1789" s="40"/>
      <c r="X1789" s="41"/>
      <c r="Y1789" s="42"/>
      <c r="Z1789" s="42"/>
      <c r="AA1789" s="42"/>
      <c r="AB1789" s="43"/>
      <c r="AC1789" s="41"/>
      <c r="AD1789" s="41"/>
      <c r="AE1789" s="44"/>
      <c r="AF1789" s="635"/>
      <c r="AG1789" s="2"/>
    </row>
    <row r="1790" spans="1:33" ht="22.5" customHeight="1">
      <c r="A1790" s="662"/>
      <c r="B1790" s="159"/>
      <c r="C1790" s="781"/>
      <c r="D1790" s="781"/>
      <c r="E1790" s="781"/>
      <c r="F1790" s="781"/>
      <c r="G1790" s="781"/>
      <c r="H1790" s="781"/>
      <c r="I1790" s="781"/>
      <c r="J1790" s="781"/>
      <c r="K1790" s="781"/>
      <c r="L1790" s="781"/>
      <c r="M1790" s="160"/>
      <c r="N1790" s="160"/>
      <c r="O1790" s="781"/>
      <c r="P1790" s="781"/>
      <c r="Q1790" s="781"/>
      <c r="R1790" s="667" t="s">
        <v>536</v>
      </c>
      <c r="S1790" s="657"/>
      <c r="T1790" s="657"/>
      <c r="U1790" s="657"/>
      <c r="V1790" s="657"/>
      <c r="W1790" s="657"/>
      <c r="X1790" s="657"/>
      <c r="Y1790" s="657"/>
      <c r="Z1790" s="658"/>
      <c r="AA1790" s="161" t="s">
        <v>201</v>
      </c>
      <c r="AB1790" s="162">
        <f>SUM(AB1744:AB1789)</f>
        <v>641.25488000000007</v>
      </c>
      <c r="AC1790" s="668"/>
      <c r="AD1790" s="657"/>
      <c r="AE1790" s="657"/>
      <c r="AF1790" s="660"/>
      <c r="AG1790" s="84"/>
    </row>
    <row r="1791" spans="1:33" ht="18" customHeight="1">
      <c r="A1791" s="662"/>
      <c r="B1791" s="704" t="s">
        <v>2358</v>
      </c>
      <c r="C1791" s="773" t="s">
        <v>46</v>
      </c>
      <c r="D1791" s="750" t="s">
        <v>47</v>
      </c>
      <c r="E1791" s="750" t="s">
        <v>48</v>
      </c>
      <c r="F1791" s="750" t="s">
        <v>371</v>
      </c>
      <c r="G1791" s="768" t="s">
        <v>50</v>
      </c>
      <c r="H1791" s="750" t="s">
        <v>51</v>
      </c>
      <c r="I1791" s="750" t="s">
        <v>134</v>
      </c>
      <c r="J1791" s="774" t="s">
        <v>2359</v>
      </c>
      <c r="K1791" s="748" t="s">
        <v>2360</v>
      </c>
      <c r="L1791" s="750" t="s">
        <v>2361</v>
      </c>
      <c r="M1791" s="698">
        <v>5</v>
      </c>
      <c r="N1791" s="698">
        <v>50</v>
      </c>
      <c r="O1791" s="750" t="s">
        <v>2362</v>
      </c>
      <c r="P1791" s="750" t="s">
        <v>2363</v>
      </c>
      <c r="Q1791" s="805" t="s">
        <v>2364</v>
      </c>
      <c r="R1791" s="37" t="s">
        <v>116</v>
      </c>
      <c r="S1791" s="821" t="s">
        <v>117</v>
      </c>
      <c r="T1791" s="100" t="s">
        <v>70</v>
      </c>
      <c r="U1791" s="67" t="s">
        <v>71</v>
      </c>
      <c r="V1791" s="68" t="s">
        <v>72</v>
      </c>
      <c r="W1791" s="34"/>
      <c r="X1791" s="35"/>
      <c r="Y1791" s="36"/>
      <c r="Z1791" s="36"/>
      <c r="AA1791" s="36"/>
      <c r="AB1791" s="50">
        <f>+SUM(AA1792:AA1800)</f>
        <v>46.725616000000009</v>
      </c>
      <c r="AC1791" s="35"/>
      <c r="AD1791" s="60"/>
      <c r="AE1791" s="60"/>
      <c r="AF1791" s="636"/>
      <c r="AG1791" s="2"/>
    </row>
    <row r="1792" spans="1:33" ht="18" customHeight="1">
      <c r="A1792" s="662"/>
      <c r="B1792" s="665"/>
      <c r="C1792" s="743"/>
      <c r="D1792" s="744"/>
      <c r="E1792" s="744"/>
      <c r="F1792" s="744"/>
      <c r="G1792" s="744"/>
      <c r="H1792" s="744"/>
      <c r="I1792" s="744"/>
      <c r="J1792" s="754"/>
      <c r="K1792" s="744"/>
      <c r="L1792" s="744"/>
      <c r="M1792" s="631"/>
      <c r="N1792" s="631"/>
      <c r="O1792" s="744"/>
      <c r="P1792" s="744"/>
      <c r="Q1792" s="802"/>
      <c r="R1792" s="25"/>
      <c r="S1792" s="818" t="s">
        <v>2365</v>
      </c>
      <c r="T1792" s="26"/>
      <c r="U1792" s="26"/>
      <c r="V1792" s="26"/>
      <c r="W1792" s="27">
        <v>3</v>
      </c>
      <c r="X1792" s="28" t="s">
        <v>74</v>
      </c>
      <c r="Y1792" s="29">
        <v>4.55</v>
      </c>
      <c r="Z1792" s="29">
        <f t="shared" ref="Z1792:Z1800" si="206">+W1792*Y1792</f>
        <v>13.649999999999999</v>
      </c>
      <c r="AA1792" s="29">
        <f>+Z1792</f>
        <v>13.649999999999999</v>
      </c>
      <c r="AB1792" s="30"/>
      <c r="AC1792" s="28"/>
      <c r="AD1792" s="31" t="s">
        <v>75</v>
      </c>
      <c r="AE1792" s="31"/>
      <c r="AF1792" s="634"/>
      <c r="AG1792" s="2"/>
    </row>
    <row r="1793" spans="1:33" ht="18" customHeight="1">
      <c r="A1793" s="662"/>
      <c r="B1793" s="665"/>
      <c r="C1793" s="743"/>
      <c r="D1793" s="744"/>
      <c r="E1793" s="744"/>
      <c r="F1793" s="744"/>
      <c r="G1793" s="744"/>
      <c r="H1793" s="744"/>
      <c r="I1793" s="744"/>
      <c r="J1793" s="754"/>
      <c r="K1793" s="744"/>
      <c r="L1793" s="744"/>
      <c r="M1793" s="631"/>
      <c r="N1793" s="631"/>
      <c r="O1793" s="744"/>
      <c r="P1793" s="744"/>
      <c r="Q1793" s="802"/>
      <c r="R1793" s="32"/>
      <c r="S1793" s="819" t="s">
        <v>2366</v>
      </c>
      <c r="T1793" s="33"/>
      <c r="U1793" s="33"/>
      <c r="V1793" s="33"/>
      <c r="W1793" s="34">
        <v>6</v>
      </c>
      <c r="X1793" s="28" t="s">
        <v>74</v>
      </c>
      <c r="Y1793" s="36">
        <v>0.32</v>
      </c>
      <c r="Z1793" s="29">
        <f t="shared" si="206"/>
        <v>1.92</v>
      </c>
      <c r="AA1793" s="29">
        <f t="shared" ref="AA1793:AA1800" si="207">+Z1793*1.12</f>
        <v>2.1504000000000003</v>
      </c>
      <c r="AB1793" s="30"/>
      <c r="AC1793" s="28"/>
      <c r="AD1793" s="31" t="s">
        <v>75</v>
      </c>
      <c r="AE1793" s="31"/>
      <c r="AF1793" s="634"/>
      <c r="AG1793" s="2"/>
    </row>
    <row r="1794" spans="1:33" ht="18" customHeight="1">
      <c r="A1794" s="662"/>
      <c r="B1794" s="665"/>
      <c r="C1794" s="743"/>
      <c r="D1794" s="744"/>
      <c r="E1794" s="744"/>
      <c r="F1794" s="744"/>
      <c r="G1794" s="744"/>
      <c r="H1794" s="744"/>
      <c r="I1794" s="744"/>
      <c r="J1794" s="754"/>
      <c r="K1794" s="744"/>
      <c r="L1794" s="744"/>
      <c r="M1794" s="631"/>
      <c r="N1794" s="631"/>
      <c r="O1794" s="744"/>
      <c r="P1794" s="744"/>
      <c r="Q1794" s="802"/>
      <c r="R1794" s="37"/>
      <c r="S1794" s="819" t="s">
        <v>2367</v>
      </c>
      <c r="T1794" s="33"/>
      <c r="U1794" s="33"/>
      <c r="V1794" s="33"/>
      <c r="W1794" s="34">
        <v>2</v>
      </c>
      <c r="X1794" s="28" t="s">
        <v>74</v>
      </c>
      <c r="Y1794" s="36">
        <v>0.44059999999999999</v>
      </c>
      <c r="Z1794" s="29">
        <f t="shared" si="206"/>
        <v>0.88119999999999998</v>
      </c>
      <c r="AA1794" s="29">
        <f t="shared" si="207"/>
        <v>0.98694400000000004</v>
      </c>
      <c r="AB1794" s="30"/>
      <c r="AC1794" s="28"/>
      <c r="AD1794" s="31" t="s">
        <v>75</v>
      </c>
      <c r="AE1794" s="31"/>
      <c r="AF1794" s="634"/>
      <c r="AG1794" s="2"/>
    </row>
    <row r="1795" spans="1:33" ht="18" customHeight="1">
      <c r="A1795" s="662"/>
      <c r="B1795" s="665"/>
      <c r="C1795" s="743"/>
      <c r="D1795" s="744"/>
      <c r="E1795" s="744"/>
      <c r="F1795" s="744"/>
      <c r="G1795" s="744"/>
      <c r="H1795" s="744"/>
      <c r="I1795" s="744"/>
      <c r="J1795" s="754"/>
      <c r="K1795" s="744"/>
      <c r="L1795" s="744"/>
      <c r="M1795" s="631"/>
      <c r="N1795" s="631"/>
      <c r="O1795" s="744"/>
      <c r="P1795" s="744"/>
      <c r="Q1795" s="802"/>
      <c r="R1795" s="37"/>
      <c r="S1795" s="819" t="s">
        <v>2368</v>
      </c>
      <c r="T1795" s="33"/>
      <c r="U1795" s="33"/>
      <c r="V1795" s="33"/>
      <c r="W1795" s="34">
        <v>11</v>
      </c>
      <c r="X1795" s="28" t="s">
        <v>74</v>
      </c>
      <c r="Y1795" s="36">
        <v>0.56999999999999995</v>
      </c>
      <c r="Z1795" s="29">
        <f t="shared" si="206"/>
        <v>6.27</v>
      </c>
      <c r="AA1795" s="29">
        <f t="shared" si="207"/>
        <v>7.0224000000000002</v>
      </c>
      <c r="AB1795" s="65"/>
      <c r="AC1795" s="63"/>
      <c r="AD1795" s="66" t="s">
        <v>75</v>
      </c>
      <c r="AE1795" s="66"/>
      <c r="AF1795" s="634"/>
      <c r="AG1795" s="2"/>
    </row>
    <row r="1796" spans="1:33" ht="18" customHeight="1">
      <c r="A1796" s="662"/>
      <c r="B1796" s="665"/>
      <c r="C1796" s="743"/>
      <c r="D1796" s="744"/>
      <c r="E1796" s="744"/>
      <c r="F1796" s="744"/>
      <c r="G1796" s="744"/>
      <c r="H1796" s="744"/>
      <c r="I1796" s="744"/>
      <c r="J1796" s="754"/>
      <c r="K1796" s="744"/>
      <c r="L1796" s="744"/>
      <c r="M1796" s="631"/>
      <c r="N1796" s="631"/>
      <c r="O1796" s="744"/>
      <c r="P1796" s="744"/>
      <c r="Q1796" s="802"/>
      <c r="R1796" s="37"/>
      <c r="S1796" s="819" t="s">
        <v>2369</v>
      </c>
      <c r="T1796" s="33"/>
      <c r="U1796" s="33"/>
      <c r="V1796" s="33"/>
      <c r="W1796" s="34">
        <v>17</v>
      </c>
      <c r="X1796" s="28" t="s">
        <v>74</v>
      </c>
      <c r="Y1796" s="36">
        <v>0.13880000000000001</v>
      </c>
      <c r="Z1796" s="29">
        <f t="shared" si="206"/>
        <v>2.3595999999999999</v>
      </c>
      <c r="AA1796" s="29">
        <f t="shared" si="207"/>
        <v>2.6427520000000002</v>
      </c>
      <c r="AB1796" s="65"/>
      <c r="AC1796" s="63"/>
      <c r="AD1796" s="66" t="s">
        <v>75</v>
      </c>
      <c r="AE1796" s="66"/>
      <c r="AF1796" s="634"/>
      <c r="AG1796" s="2"/>
    </row>
    <row r="1797" spans="1:33" ht="18" customHeight="1">
      <c r="A1797" s="662"/>
      <c r="B1797" s="665"/>
      <c r="C1797" s="743"/>
      <c r="D1797" s="744"/>
      <c r="E1797" s="744"/>
      <c r="F1797" s="744"/>
      <c r="G1797" s="744"/>
      <c r="H1797" s="744"/>
      <c r="I1797" s="744"/>
      <c r="J1797" s="754"/>
      <c r="K1797" s="744"/>
      <c r="L1797" s="744"/>
      <c r="M1797" s="631"/>
      <c r="N1797" s="631"/>
      <c r="O1797" s="744"/>
      <c r="P1797" s="744"/>
      <c r="Q1797" s="802"/>
      <c r="R1797" s="37"/>
      <c r="S1797" s="819" t="s">
        <v>2370</v>
      </c>
      <c r="T1797" s="33"/>
      <c r="U1797" s="33"/>
      <c r="V1797" s="33"/>
      <c r="W1797" s="34">
        <v>6</v>
      </c>
      <c r="X1797" s="28" t="s">
        <v>74</v>
      </c>
      <c r="Y1797" s="36">
        <v>0.89</v>
      </c>
      <c r="Z1797" s="29">
        <f t="shared" si="206"/>
        <v>5.34</v>
      </c>
      <c r="AA1797" s="29">
        <f t="shared" si="207"/>
        <v>5.9808000000000003</v>
      </c>
      <c r="AB1797" s="65"/>
      <c r="AC1797" s="63"/>
      <c r="AD1797" s="66" t="s">
        <v>75</v>
      </c>
      <c r="AE1797" s="66"/>
      <c r="AF1797" s="634"/>
      <c r="AG1797" s="2"/>
    </row>
    <row r="1798" spans="1:33" ht="18" customHeight="1">
      <c r="A1798" s="663"/>
      <c r="B1798" s="666"/>
      <c r="C1798" s="743"/>
      <c r="D1798" s="744"/>
      <c r="E1798" s="744"/>
      <c r="F1798" s="744"/>
      <c r="G1798" s="744"/>
      <c r="H1798" s="744"/>
      <c r="I1798" s="744"/>
      <c r="J1798" s="754"/>
      <c r="K1798" s="744"/>
      <c r="L1798" s="744"/>
      <c r="M1798" s="631"/>
      <c r="N1798" s="631"/>
      <c r="O1798" s="744"/>
      <c r="P1798" s="744"/>
      <c r="Q1798" s="802"/>
      <c r="R1798" s="37"/>
      <c r="S1798" s="819" t="s">
        <v>2371</v>
      </c>
      <c r="T1798" s="33"/>
      <c r="U1798" s="45"/>
      <c r="V1798" s="45"/>
      <c r="W1798" s="34">
        <v>3</v>
      </c>
      <c r="X1798" s="28" t="s">
        <v>74</v>
      </c>
      <c r="Y1798" s="36">
        <v>0.33</v>
      </c>
      <c r="Z1798" s="29">
        <f t="shared" si="206"/>
        <v>0.99</v>
      </c>
      <c r="AA1798" s="29">
        <f t="shared" si="207"/>
        <v>1.1088</v>
      </c>
      <c r="AB1798" s="65"/>
      <c r="AC1798" s="63"/>
      <c r="AD1798" s="66" t="s">
        <v>75</v>
      </c>
      <c r="AE1798" s="66"/>
      <c r="AF1798" s="634"/>
      <c r="AG1798" s="2"/>
    </row>
    <row r="1799" spans="1:33" ht="18" customHeight="1">
      <c r="A1799" s="661" t="s">
        <v>2111</v>
      </c>
      <c r="B1799" s="664" t="s">
        <v>2358</v>
      </c>
      <c r="C1799" s="743"/>
      <c r="D1799" s="744"/>
      <c r="E1799" s="744"/>
      <c r="F1799" s="744"/>
      <c r="G1799" s="744"/>
      <c r="H1799" s="744"/>
      <c r="I1799" s="744"/>
      <c r="J1799" s="754"/>
      <c r="K1799" s="744"/>
      <c r="L1799" s="744"/>
      <c r="M1799" s="631"/>
      <c r="N1799" s="631"/>
      <c r="O1799" s="744"/>
      <c r="P1799" s="744"/>
      <c r="Q1799" s="802"/>
      <c r="R1799" s="37"/>
      <c r="S1799" s="819" t="s">
        <v>2372</v>
      </c>
      <c r="T1799" s="311"/>
      <c r="U1799" s="155"/>
      <c r="V1799" s="155"/>
      <c r="W1799" s="128">
        <v>2</v>
      </c>
      <c r="X1799" s="28" t="s">
        <v>74</v>
      </c>
      <c r="Y1799" s="36">
        <v>5.4055999999999997</v>
      </c>
      <c r="Z1799" s="29">
        <f t="shared" si="206"/>
        <v>10.811199999999999</v>
      </c>
      <c r="AA1799" s="29">
        <f t="shared" si="207"/>
        <v>12.108544</v>
      </c>
      <c r="AB1799" s="65"/>
      <c r="AC1799" s="63"/>
      <c r="AD1799" s="66" t="s">
        <v>75</v>
      </c>
      <c r="AE1799" s="66"/>
      <c r="AF1799" s="634"/>
      <c r="AG1799" s="2"/>
    </row>
    <row r="1800" spans="1:33" ht="18" customHeight="1">
      <c r="A1800" s="662"/>
      <c r="B1800" s="665"/>
      <c r="C1800" s="743"/>
      <c r="D1800" s="744"/>
      <c r="E1800" s="744"/>
      <c r="F1800" s="744"/>
      <c r="G1800" s="744"/>
      <c r="H1800" s="744"/>
      <c r="I1800" s="744"/>
      <c r="J1800" s="754"/>
      <c r="K1800" s="744"/>
      <c r="L1800" s="744"/>
      <c r="M1800" s="631"/>
      <c r="N1800" s="631"/>
      <c r="O1800" s="744"/>
      <c r="P1800" s="744"/>
      <c r="Q1800" s="802"/>
      <c r="R1800" s="37"/>
      <c r="S1800" s="819" t="s">
        <v>240</v>
      </c>
      <c r="T1800" s="311"/>
      <c r="U1800" s="155"/>
      <c r="V1800" s="155"/>
      <c r="W1800" s="128">
        <v>2</v>
      </c>
      <c r="X1800" s="28" t="s">
        <v>74</v>
      </c>
      <c r="Y1800" s="36">
        <v>0.47989999999999999</v>
      </c>
      <c r="Z1800" s="29">
        <f t="shared" si="206"/>
        <v>0.95979999999999999</v>
      </c>
      <c r="AA1800" s="29">
        <f t="shared" si="207"/>
        <v>1.0749760000000002</v>
      </c>
      <c r="AB1800" s="65"/>
      <c r="AC1800" s="63"/>
      <c r="AD1800" s="66" t="s">
        <v>75</v>
      </c>
      <c r="AE1800" s="66"/>
      <c r="AF1800" s="634"/>
      <c r="AG1800" s="2"/>
    </row>
    <row r="1801" spans="1:33" ht="33.75" customHeight="1">
      <c r="A1801" s="662"/>
      <c r="B1801" s="665"/>
      <c r="C1801" s="743"/>
      <c r="D1801" s="744"/>
      <c r="E1801" s="744"/>
      <c r="F1801" s="744"/>
      <c r="G1801" s="744"/>
      <c r="H1801" s="744"/>
      <c r="I1801" s="744"/>
      <c r="J1801" s="754"/>
      <c r="K1801" s="744"/>
      <c r="L1801" s="744"/>
      <c r="M1801" s="631"/>
      <c r="N1801" s="631"/>
      <c r="O1801" s="744"/>
      <c r="P1801" s="744"/>
      <c r="Q1801" s="802"/>
      <c r="R1801" s="37" t="s">
        <v>68</v>
      </c>
      <c r="S1801" s="821" t="s">
        <v>69</v>
      </c>
      <c r="T1801" s="215"/>
      <c r="U1801" s="172" t="s">
        <v>71</v>
      </c>
      <c r="V1801" s="164" t="s">
        <v>72</v>
      </c>
      <c r="W1801" s="128"/>
      <c r="X1801" s="35"/>
      <c r="Y1801" s="36"/>
      <c r="Z1801" s="29"/>
      <c r="AA1801" s="29"/>
      <c r="AB1801" s="65">
        <f>+AA1802</f>
        <v>35.313600000000008</v>
      </c>
      <c r="AC1801" s="63"/>
      <c r="AD1801" s="66"/>
      <c r="AE1801" s="66"/>
      <c r="AF1801" s="634"/>
      <c r="AG1801" s="2"/>
    </row>
    <row r="1802" spans="1:33" ht="18" customHeight="1">
      <c r="A1802" s="662"/>
      <c r="B1802" s="665"/>
      <c r="C1802" s="743"/>
      <c r="D1802" s="744"/>
      <c r="E1802" s="744"/>
      <c r="F1802" s="744"/>
      <c r="G1802" s="744"/>
      <c r="H1802" s="744"/>
      <c r="I1802" s="744"/>
      <c r="J1802" s="754"/>
      <c r="K1802" s="744"/>
      <c r="L1802" s="744"/>
      <c r="M1802" s="631"/>
      <c r="N1802" s="631"/>
      <c r="O1802" s="744"/>
      <c r="P1802" s="744"/>
      <c r="Q1802" s="802"/>
      <c r="R1802" s="37"/>
      <c r="S1802" s="819" t="s">
        <v>2373</v>
      </c>
      <c r="T1802" s="311"/>
      <c r="U1802" s="155"/>
      <c r="V1802" s="155"/>
      <c r="W1802" s="128">
        <v>3</v>
      </c>
      <c r="X1802" s="28" t="s">
        <v>74</v>
      </c>
      <c r="Y1802" s="36">
        <v>10.51</v>
      </c>
      <c r="Z1802" s="29">
        <f>+W1802*Y1802</f>
        <v>31.53</v>
      </c>
      <c r="AA1802" s="29">
        <f>+Z1802*1.12</f>
        <v>35.313600000000008</v>
      </c>
      <c r="AB1802" s="65"/>
      <c r="AC1802" s="63"/>
      <c r="AD1802" s="66" t="s">
        <v>75</v>
      </c>
      <c r="AE1802" s="66"/>
      <c r="AF1802" s="634"/>
      <c r="AG1802" s="2"/>
    </row>
    <row r="1803" spans="1:33" ht="18" customHeight="1">
      <c r="A1803" s="662"/>
      <c r="B1803" s="665"/>
      <c r="C1803" s="743"/>
      <c r="D1803" s="744"/>
      <c r="E1803" s="744"/>
      <c r="F1803" s="744"/>
      <c r="G1803" s="744"/>
      <c r="H1803" s="744"/>
      <c r="I1803" s="744"/>
      <c r="J1803" s="754"/>
      <c r="K1803" s="744"/>
      <c r="L1803" s="744"/>
      <c r="M1803" s="631"/>
      <c r="N1803" s="631"/>
      <c r="O1803" s="744"/>
      <c r="P1803" s="744"/>
      <c r="Q1803" s="802"/>
      <c r="R1803" s="37" t="s">
        <v>140</v>
      </c>
      <c r="S1803" s="821" t="s">
        <v>141</v>
      </c>
      <c r="T1803" s="215"/>
      <c r="U1803" s="172" t="s">
        <v>71</v>
      </c>
      <c r="V1803" s="164" t="s">
        <v>72</v>
      </c>
      <c r="W1803" s="128"/>
      <c r="X1803" s="35"/>
      <c r="Y1803" s="36"/>
      <c r="Z1803" s="29"/>
      <c r="AA1803" s="29"/>
      <c r="AB1803" s="65">
        <f>+SUM(AA1804:AA1807)</f>
        <v>39.177599999999998</v>
      </c>
      <c r="AC1803" s="63"/>
      <c r="AD1803" s="66"/>
      <c r="AE1803" s="66"/>
      <c r="AF1803" s="634"/>
      <c r="AG1803" s="2"/>
    </row>
    <row r="1804" spans="1:33" ht="18" customHeight="1">
      <c r="A1804" s="662"/>
      <c r="B1804" s="665"/>
      <c r="C1804" s="743"/>
      <c r="D1804" s="744"/>
      <c r="E1804" s="744"/>
      <c r="F1804" s="744"/>
      <c r="G1804" s="744"/>
      <c r="H1804" s="744"/>
      <c r="I1804" s="744"/>
      <c r="J1804" s="754"/>
      <c r="K1804" s="744"/>
      <c r="L1804" s="744"/>
      <c r="M1804" s="631"/>
      <c r="N1804" s="631"/>
      <c r="O1804" s="744"/>
      <c r="P1804" s="744"/>
      <c r="Q1804" s="802"/>
      <c r="R1804" s="37"/>
      <c r="S1804" s="819" t="s">
        <v>2374</v>
      </c>
      <c r="T1804" s="311"/>
      <c r="U1804" s="155"/>
      <c r="V1804" s="155"/>
      <c r="W1804" s="128">
        <v>3</v>
      </c>
      <c r="X1804" s="28" t="s">
        <v>74</v>
      </c>
      <c r="Y1804" s="36">
        <v>1.76</v>
      </c>
      <c r="Z1804" s="29">
        <f t="shared" ref="Z1804:Z1807" si="208">+W1804*Y1804</f>
        <v>5.28</v>
      </c>
      <c r="AA1804" s="29">
        <f t="shared" ref="AA1804:AA1807" si="209">+Z1804*1.12</f>
        <v>5.9136000000000006</v>
      </c>
      <c r="AB1804" s="65"/>
      <c r="AC1804" s="63"/>
      <c r="AD1804" s="66" t="s">
        <v>75</v>
      </c>
      <c r="AE1804" s="66"/>
      <c r="AF1804" s="634"/>
      <c r="AG1804" s="2"/>
    </row>
    <row r="1805" spans="1:33" ht="18" customHeight="1">
      <c r="A1805" s="662"/>
      <c r="B1805" s="665"/>
      <c r="C1805" s="743"/>
      <c r="D1805" s="744"/>
      <c r="E1805" s="744"/>
      <c r="F1805" s="744"/>
      <c r="G1805" s="744"/>
      <c r="H1805" s="744"/>
      <c r="I1805" s="744"/>
      <c r="J1805" s="754"/>
      <c r="K1805" s="744"/>
      <c r="L1805" s="744"/>
      <c r="M1805" s="631"/>
      <c r="N1805" s="631"/>
      <c r="O1805" s="744"/>
      <c r="P1805" s="744"/>
      <c r="Q1805" s="802"/>
      <c r="R1805" s="37"/>
      <c r="S1805" s="819" t="s">
        <v>2375</v>
      </c>
      <c r="T1805" s="33"/>
      <c r="U1805" s="33"/>
      <c r="V1805" s="33"/>
      <c r="W1805" s="34">
        <v>10</v>
      </c>
      <c r="X1805" s="35" t="s">
        <v>74</v>
      </c>
      <c r="Y1805" s="36">
        <v>2.2000000000000002</v>
      </c>
      <c r="Z1805" s="29">
        <f t="shared" si="208"/>
        <v>22</v>
      </c>
      <c r="AA1805" s="29">
        <f t="shared" si="209"/>
        <v>24.64</v>
      </c>
      <c r="AB1805" s="65"/>
      <c r="AC1805" s="63"/>
      <c r="AD1805" s="66" t="s">
        <v>75</v>
      </c>
      <c r="AE1805" s="66"/>
      <c r="AF1805" s="634"/>
      <c r="AG1805" s="2"/>
    </row>
    <row r="1806" spans="1:33" ht="18" customHeight="1">
      <c r="A1806" s="662"/>
      <c r="B1806" s="665"/>
      <c r="C1806" s="743"/>
      <c r="D1806" s="744"/>
      <c r="E1806" s="744"/>
      <c r="F1806" s="744"/>
      <c r="G1806" s="744"/>
      <c r="H1806" s="744"/>
      <c r="I1806" s="744"/>
      <c r="J1806" s="754"/>
      <c r="K1806" s="744"/>
      <c r="L1806" s="744"/>
      <c r="M1806" s="631"/>
      <c r="N1806" s="631"/>
      <c r="O1806" s="744"/>
      <c r="P1806" s="744"/>
      <c r="Q1806" s="802"/>
      <c r="R1806" s="37"/>
      <c r="S1806" s="819" t="s">
        <v>2376</v>
      </c>
      <c r="T1806" s="33"/>
      <c r="U1806" s="33"/>
      <c r="V1806" s="33"/>
      <c r="W1806" s="34">
        <v>2</v>
      </c>
      <c r="X1806" s="35" t="s">
        <v>74</v>
      </c>
      <c r="Y1806" s="36">
        <v>2.6</v>
      </c>
      <c r="Z1806" s="29">
        <f t="shared" si="208"/>
        <v>5.2</v>
      </c>
      <c r="AA1806" s="29">
        <f t="shared" si="209"/>
        <v>5.8240000000000007</v>
      </c>
      <c r="AB1806" s="65"/>
      <c r="AC1806" s="63"/>
      <c r="AD1806" s="66" t="s">
        <v>75</v>
      </c>
      <c r="AE1806" s="66"/>
      <c r="AF1806" s="634"/>
      <c r="AG1806" s="2"/>
    </row>
    <row r="1807" spans="1:33" ht="18" customHeight="1">
      <c r="A1807" s="662"/>
      <c r="B1807" s="665"/>
      <c r="C1807" s="745"/>
      <c r="D1807" s="746"/>
      <c r="E1807" s="746"/>
      <c r="F1807" s="746"/>
      <c r="G1807" s="746"/>
      <c r="H1807" s="746"/>
      <c r="I1807" s="746"/>
      <c r="J1807" s="756"/>
      <c r="K1807" s="746"/>
      <c r="L1807" s="746"/>
      <c r="M1807" s="632"/>
      <c r="N1807" s="632"/>
      <c r="O1807" s="746"/>
      <c r="P1807" s="746"/>
      <c r="Q1807" s="803"/>
      <c r="R1807" s="38"/>
      <c r="S1807" s="820" t="s">
        <v>2377</v>
      </c>
      <c r="T1807" s="39"/>
      <c r="U1807" s="39"/>
      <c r="V1807" s="39"/>
      <c r="W1807" s="40">
        <v>1</v>
      </c>
      <c r="X1807" s="41" t="s">
        <v>74</v>
      </c>
      <c r="Y1807" s="42">
        <v>2.5</v>
      </c>
      <c r="Z1807" s="42">
        <f t="shared" si="208"/>
        <v>2.5</v>
      </c>
      <c r="AA1807" s="42">
        <f t="shared" si="209"/>
        <v>2.8000000000000003</v>
      </c>
      <c r="AB1807" s="43"/>
      <c r="AC1807" s="41"/>
      <c r="AD1807" s="44" t="s">
        <v>75</v>
      </c>
      <c r="AE1807" s="44"/>
      <c r="AF1807" s="635"/>
      <c r="AG1807" s="2"/>
    </row>
    <row r="1808" spans="1:33" ht="18" customHeight="1">
      <c r="A1808" s="662"/>
      <c r="B1808" s="665"/>
      <c r="C1808" s="773" t="s">
        <v>46</v>
      </c>
      <c r="D1808" s="750" t="s">
        <v>47</v>
      </c>
      <c r="E1808" s="750" t="s">
        <v>48</v>
      </c>
      <c r="F1808" s="750" t="s">
        <v>371</v>
      </c>
      <c r="G1808" s="768" t="s">
        <v>50</v>
      </c>
      <c r="H1808" s="750" t="s">
        <v>51</v>
      </c>
      <c r="I1808" s="750" t="s">
        <v>134</v>
      </c>
      <c r="J1808" s="774" t="s">
        <v>2378</v>
      </c>
      <c r="K1808" s="748" t="s">
        <v>2379</v>
      </c>
      <c r="L1808" s="750" t="s">
        <v>2380</v>
      </c>
      <c r="M1808" s="698">
        <v>180</v>
      </c>
      <c r="N1808" s="698">
        <v>500</v>
      </c>
      <c r="O1808" s="750" t="s">
        <v>2381</v>
      </c>
      <c r="P1808" s="750" t="s">
        <v>2382</v>
      </c>
      <c r="Q1808" s="805" t="s">
        <v>2383</v>
      </c>
      <c r="R1808" s="37" t="s">
        <v>116</v>
      </c>
      <c r="S1808" s="821" t="s">
        <v>117</v>
      </c>
      <c r="T1808" s="100" t="s">
        <v>70</v>
      </c>
      <c r="U1808" s="67" t="s">
        <v>71</v>
      </c>
      <c r="V1808" s="68" t="s">
        <v>72</v>
      </c>
      <c r="W1808" s="34"/>
      <c r="X1808" s="35"/>
      <c r="Y1808" s="36"/>
      <c r="Z1808" s="36"/>
      <c r="AA1808" s="36"/>
      <c r="AB1808" s="50">
        <f>+SUM(AA1809:AA1820)</f>
        <v>165.73894399999995</v>
      </c>
      <c r="AC1808" s="35"/>
      <c r="AD1808" s="35"/>
      <c r="AE1808" s="35"/>
      <c r="AF1808" s="636"/>
      <c r="AG1808" s="2"/>
    </row>
    <row r="1809" spans="1:33" ht="18" customHeight="1">
      <c r="A1809" s="662"/>
      <c r="B1809" s="665"/>
      <c r="C1809" s="743"/>
      <c r="D1809" s="744"/>
      <c r="E1809" s="744"/>
      <c r="F1809" s="744"/>
      <c r="G1809" s="744"/>
      <c r="H1809" s="744"/>
      <c r="I1809" s="744"/>
      <c r="J1809" s="754"/>
      <c r="K1809" s="744"/>
      <c r="L1809" s="744"/>
      <c r="M1809" s="631"/>
      <c r="N1809" s="631"/>
      <c r="O1809" s="744"/>
      <c r="P1809" s="744"/>
      <c r="Q1809" s="802"/>
      <c r="R1809" s="25"/>
      <c r="S1809" s="818" t="s">
        <v>2384</v>
      </c>
      <c r="T1809" s="26"/>
      <c r="U1809" s="26"/>
      <c r="V1809" s="26"/>
      <c r="W1809" s="27">
        <v>3</v>
      </c>
      <c r="X1809" s="28" t="s">
        <v>74</v>
      </c>
      <c r="Y1809" s="29">
        <v>4.55</v>
      </c>
      <c r="Z1809" s="29">
        <f t="shared" ref="Z1809:Z1820" si="210">+W1809*Y1809</f>
        <v>13.649999999999999</v>
      </c>
      <c r="AA1809" s="29">
        <f>+Z1809</f>
        <v>13.649999999999999</v>
      </c>
      <c r="AB1809" s="30"/>
      <c r="AC1809" s="28"/>
      <c r="AD1809" s="28" t="s">
        <v>75</v>
      </c>
      <c r="AE1809" s="28"/>
      <c r="AF1809" s="634"/>
      <c r="AG1809" s="2"/>
    </row>
    <row r="1810" spans="1:33" ht="18" customHeight="1">
      <c r="A1810" s="662"/>
      <c r="B1810" s="665"/>
      <c r="C1810" s="743"/>
      <c r="D1810" s="744"/>
      <c r="E1810" s="744"/>
      <c r="F1810" s="744"/>
      <c r="G1810" s="744"/>
      <c r="H1810" s="744"/>
      <c r="I1810" s="744"/>
      <c r="J1810" s="754"/>
      <c r="K1810" s="744"/>
      <c r="L1810" s="744"/>
      <c r="M1810" s="631"/>
      <c r="N1810" s="631"/>
      <c r="O1810" s="744"/>
      <c r="P1810" s="744"/>
      <c r="Q1810" s="802"/>
      <c r="R1810" s="25"/>
      <c r="S1810" s="818" t="s">
        <v>2366</v>
      </c>
      <c r="T1810" s="26"/>
      <c r="U1810" s="26"/>
      <c r="V1810" s="26"/>
      <c r="W1810" s="27">
        <v>6</v>
      </c>
      <c r="X1810" s="28" t="s">
        <v>74</v>
      </c>
      <c r="Y1810" s="29">
        <v>0.32</v>
      </c>
      <c r="Z1810" s="29">
        <f t="shared" si="210"/>
        <v>1.92</v>
      </c>
      <c r="AA1810" s="29">
        <f t="shared" ref="AA1810:AA1820" si="211">+Z1810*1.12</f>
        <v>2.1504000000000003</v>
      </c>
      <c r="AB1810" s="30"/>
      <c r="AC1810" s="28"/>
      <c r="AD1810" s="28" t="s">
        <v>75</v>
      </c>
      <c r="AE1810" s="31"/>
      <c r="AF1810" s="634"/>
      <c r="AG1810" s="2"/>
    </row>
    <row r="1811" spans="1:33" ht="18" customHeight="1">
      <c r="A1811" s="662"/>
      <c r="B1811" s="665"/>
      <c r="C1811" s="743"/>
      <c r="D1811" s="744"/>
      <c r="E1811" s="744"/>
      <c r="F1811" s="744"/>
      <c r="G1811" s="744"/>
      <c r="H1811" s="744"/>
      <c r="I1811" s="744"/>
      <c r="J1811" s="754"/>
      <c r="K1811" s="744"/>
      <c r="L1811" s="744"/>
      <c r="M1811" s="631"/>
      <c r="N1811" s="631"/>
      <c r="O1811" s="744"/>
      <c r="P1811" s="744"/>
      <c r="Q1811" s="802"/>
      <c r="R1811" s="25"/>
      <c r="S1811" s="818" t="s">
        <v>2385</v>
      </c>
      <c r="T1811" s="26"/>
      <c r="U1811" s="26"/>
      <c r="V1811" s="26"/>
      <c r="W1811" s="27">
        <v>11</v>
      </c>
      <c r="X1811" s="28" t="s">
        <v>74</v>
      </c>
      <c r="Y1811" s="29">
        <v>1.496</v>
      </c>
      <c r="Z1811" s="29">
        <f t="shared" si="210"/>
        <v>16.456</v>
      </c>
      <c r="AA1811" s="29">
        <f t="shared" si="211"/>
        <v>18.430720000000001</v>
      </c>
      <c r="AB1811" s="30"/>
      <c r="AC1811" s="28"/>
      <c r="AD1811" s="28" t="s">
        <v>75</v>
      </c>
      <c r="AE1811" s="31"/>
      <c r="AF1811" s="634"/>
      <c r="AG1811" s="2"/>
    </row>
    <row r="1812" spans="1:33" ht="18" customHeight="1">
      <c r="A1812" s="662"/>
      <c r="B1812" s="665"/>
      <c r="C1812" s="743"/>
      <c r="D1812" s="744"/>
      <c r="E1812" s="744"/>
      <c r="F1812" s="744"/>
      <c r="G1812" s="744"/>
      <c r="H1812" s="744"/>
      <c r="I1812" s="744"/>
      <c r="J1812" s="754"/>
      <c r="K1812" s="744"/>
      <c r="L1812" s="744"/>
      <c r="M1812" s="631"/>
      <c r="N1812" s="631"/>
      <c r="O1812" s="744"/>
      <c r="P1812" s="744"/>
      <c r="Q1812" s="802"/>
      <c r="R1812" s="69"/>
      <c r="S1812" s="824" t="s">
        <v>2386</v>
      </c>
      <c r="T1812" s="61"/>
      <c r="U1812" s="61"/>
      <c r="V1812" s="61"/>
      <c r="W1812" s="62">
        <v>2</v>
      </c>
      <c r="X1812" s="28" t="s">
        <v>74</v>
      </c>
      <c r="Y1812" s="64">
        <v>0.44059999999999999</v>
      </c>
      <c r="Z1812" s="29">
        <f t="shared" si="210"/>
        <v>0.88119999999999998</v>
      </c>
      <c r="AA1812" s="29">
        <f t="shared" si="211"/>
        <v>0.98694400000000004</v>
      </c>
      <c r="AB1812" s="65"/>
      <c r="AC1812" s="63"/>
      <c r="AD1812" s="63" t="s">
        <v>75</v>
      </c>
      <c r="AE1812" s="66"/>
      <c r="AF1812" s="634"/>
      <c r="AG1812" s="2"/>
    </row>
    <row r="1813" spans="1:33" ht="18" customHeight="1">
      <c r="A1813" s="662"/>
      <c r="B1813" s="665"/>
      <c r="C1813" s="743"/>
      <c r="D1813" s="744"/>
      <c r="E1813" s="744"/>
      <c r="F1813" s="744"/>
      <c r="G1813" s="744"/>
      <c r="H1813" s="744"/>
      <c r="I1813" s="744"/>
      <c r="J1813" s="754"/>
      <c r="K1813" s="744"/>
      <c r="L1813" s="744"/>
      <c r="M1813" s="631"/>
      <c r="N1813" s="631"/>
      <c r="O1813" s="744"/>
      <c r="P1813" s="744"/>
      <c r="Q1813" s="802"/>
      <c r="R1813" s="69"/>
      <c r="S1813" s="824" t="s">
        <v>2387</v>
      </c>
      <c r="T1813" s="61"/>
      <c r="U1813" s="61"/>
      <c r="V1813" s="61"/>
      <c r="W1813" s="62">
        <v>11</v>
      </c>
      <c r="X1813" s="28" t="s">
        <v>74</v>
      </c>
      <c r="Y1813" s="64">
        <v>0.56999999999999995</v>
      </c>
      <c r="Z1813" s="29">
        <f t="shared" si="210"/>
        <v>6.27</v>
      </c>
      <c r="AA1813" s="29">
        <f t="shared" si="211"/>
        <v>7.0224000000000002</v>
      </c>
      <c r="AB1813" s="65"/>
      <c r="AC1813" s="63"/>
      <c r="AD1813" s="63" t="s">
        <v>75</v>
      </c>
      <c r="AE1813" s="66"/>
      <c r="AF1813" s="634"/>
      <c r="AG1813" s="2"/>
    </row>
    <row r="1814" spans="1:33" ht="18" customHeight="1">
      <c r="A1814" s="662"/>
      <c r="B1814" s="665"/>
      <c r="C1814" s="743"/>
      <c r="D1814" s="744"/>
      <c r="E1814" s="744"/>
      <c r="F1814" s="744"/>
      <c r="G1814" s="744"/>
      <c r="H1814" s="744"/>
      <c r="I1814" s="744"/>
      <c r="J1814" s="754"/>
      <c r="K1814" s="744"/>
      <c r="L1814" s="744"/>
      <c r="M1814" s="631"/>
      <c r="N1814" s="631"/>
      <c r="O1814" s="744"/>
      <c r="P1814" s="744"/>
      <c r="Q1814" s="802"/>
      <c r="R1814" s="69"/>
      <c r="S1814" s="824" t="s">
        <v>2388</v>
      </c>
      <c r="T1814" s="61"/>
      <c r="U1814" s="61"/>
      <c r="V1814" s="61"/>
      <c r="W1814" s="62">
        <v>1</v>
      </c>
      <c r="X1814" s="63" t="s">
        <v>1754</v>
      </c>
      <c r="Y1814" s="64">
        <v>81.599999999999994</v>
      </c>
      <c r="Z1814" s="29">
        <f t="shared" si="210"/>
        <v>81.599999999999994</v>
      </c>
      <c r="AA1814" s="29">
        <f t="shared" si="211"/>
        <v>91.391999999999996</v>
      </c>
      <c r="AB1814" s="65"/>
      <c r="AC1814" s="63"/>
      <c r="AD1814" s="63" t="s">
        <v>75</v>
      </c>
      <c r="AE1814" s="66"/>
      <c r="AF1814" s="634"/>
      <c r="AG1814" s="2"/>
    </row>
    <row r="1815" spans="1:33" ht="18" customHeight="1">
      <c r="A1815" s="662"/>
      <c r="B1815" s="665"/>
      <c r="C1815" s="743"/>
      <c r="D1815" s="744"/>
      <c r="E1815" s="744"/>
      <c r="F1815" s="744"/>
      <c r="G1815" s="744"/>
      <c r="H1815" s="744"/>
      <c r="I1815" s="744"/>
      <c r="J1815" s="754"/>
      <c r="K1815" s="744"/>
      <c r="L1815" s="744"/>
      <c r="M1815" s="631"/>
      <c r="N1815" s="631"/>
      <c r="O1815" s="744"/>
      <c r="P1815" s="744"/>
      <c r="Q1815" s="802"/>
      <c r="R1815" s="69"/>
      <c r="S1815" s="824" t="s">
        <v>2369</v>
      </c>
      <c r="T1815" s="61"/>
      <c r="U1815" s="61"/>
      <c r="V1815" s="61"/>
      <c r="W1815" s="62">
        <v>18</v>
      </c>
      <c r="X1815" s="28" t="s">
        <v>74</v>
      </c>
      <c r="Y1815" s="64">
        <v>0.13880000000000001</v>
      </c>
      <c r="Z1815" s="29">
        <f t="shared" si="210"/>
        <v>2.4984000000000002</v>
      </c>
      <c r="AA1815" s="29">
        <f t="shared" si="211"/>
        <v>2.7982080000000003</v>
      </c>
      <c r="AB1815" s="65"/>
      <c r="AC1815" s="63"/>
      <c r="AD1815" s="63" t="s">
        <v>75</v>
      </c>
      <c r="AE1815" s="66"/>
      <c r="AF1815" s="634"/>
      <c r="AG1815" s="2"/>
    </row>
    <row r="1816" spans="1:33" ht="18" customHeight="1">
      <c r="A1816" s="662"/>
      <c r="B1816" s="665"/>
      <c r="C1816" s="743"/>
      <c r="D1816" s="744"/>
      <c r="E1816" s="744"/>
      <c r="F1816" s="744"/>
      <c r="G1816" s="744"/>
      <c r="H1816" s="744"/>
      <c r="I1816" s="744"/>
      <c r="J1816" s="754"/>
      <c r="K1816" s="744"/>
      <c r="L1816" s="744"/>
      <c r="M1816" s="631"/>
      <c r="N1816" s="631"/>
      <c r="O1816" s="744"/>
      <c r="P1816" s="744"/>
      <c r="Q1816" s="802"/>
      <c r="R1816" s="69"/>
      <c r="S1816" s="824" t="s">
        <v>2389</v>
      </c>
      <c r="T1816" s="61"/>
      <c r="U1816" s="61"/>
      <c r="V1816" s="61"/>
      <c r="W1816" s="62">
        <v>6</v>
      </c>
      <c r="X1816" s="28" t="s">
        <v>74</v>
      </c>
      <c r="Y1816" s="64">
        <v>0.89</v>
      </c>
      <c r="Z1816" s="29">
        <f t="shared" si="210"/>
        <v>5.34</v>
      </c>
      <c r="AA1816" s="29">
        <f t="shared" si="211"/>
        <v>5.9808000000000003</v>
      </c>
      <c r="AB1816" s="65"/>
      <c r="AC1816" s="63"/>
      <c r="AD1816" s="63" t="s">
        <v>75</v>
      </c>
      <c r="AE1816" s="66"/>
      <c r="AF1816" s="634"/>
      <c r="AG1816" s="2"/>
    </row>
    <row r="1817" spans="1:33" ht="18" customHeight="1">
      <c r="A1817" s="662"/>
      <c r="B1817" s="665"/>
      <c r="C1817" s="743"/>
      <c r="D1817" s="744"/>
      <c r="E1817" s="744"/>
      <c r="F1817" s="744"/>
      <c r="G1817" s="744"/>
      <c r="H1817" s="744"/>
      <c r="I1817" s="744"/>
      <c r="J1817" s="754"/>
      <c r="K1817" s="744"/>
      <c r="L1817" s="744"/>
      <c r="M1817" s="631"/>
      <c r="N1817" s="631"/>
      <c r="O1817" s="744"/>
      <c r="P1817" s="744"/>
      <c r="Q1817" s="802"/>
      <c r="R1817" s="69"/>
      <c r="S1817" s="824" t="s">
        <v>2371</v>
      </c>
      <c r="T1817" s="61"/>
      <c r="U1817" s="61"/>
      <c r="V1817" s="61"/>
      <c r="W1817" s="62">
        <v>1</v>
      </c>
      <c r="X1817" s="28" t="s">
        <v>74</v>
      </c>
      <c r="Y1817" s="64">
        <v>0.33</v>
      </c>
      <c r="Z1817" s="29">
        <f t="shared" si="210"/>
        <v>0.33</v>
      </c>
      <c r="AA1817" s="29">
        <f t="shared" si="211"/>
        <v>0.36960000000000004</v>
      </c>
      <c r="AB1817" s="65"/>
      <c r="AC1817" s="63"/>
      <c r="AD1817" s="63" t="s">
        <v>75</v>
      </c>
      <c r="AE1817" s="66"/>
      <c r="AF1817" s="634"/>
      <c r="AG1817" s="2"/>
    </row>
    <row r="1818" spans="1:33" ht="18" customHeight="1">
      <c r="A1818" s="662"/>
      <c r="B1818" s="665"/>
      <c r="C1818" s="743"/>
      <c r="D1818" s="744"/>
      <c r="E1818" s="744"/>
      <c r="F1818" s="744"/>
      <c r="G1818" s="744"/>
      <c r="H1818" s="744"/>
      <c r="I1818" s="744"/>
      <c r="J1818" s="754"/>
      <c r="K1818" s="744"/>
      <c r="L1818" s="744"/>
      <c r="M1818" s="631"/>
      <c r="N1818" s="631"/>
      <c r="O1818" s="744"/>
      <c r="P1818" s="744"/>
      <c r="Q1818" s="802"/>
      <c r="R1818" s="69"/>
      <c r="S1818" s="824" t="s">
        <v>2372</v>
      </c>
      <c r="T1818" s="61"/>
      <c r="U1818" s="61"/>
      <c r="V1818" s="61"/>
      <c r="W1818" s="62">
        <v>2</v>
      </c>
      <c r="X1818" s="28" t="s">
        <v>74</v>
      </c>
      <c r="Y1818" s="64">
        <v>5.4055999999999997</v>
      </c>
      <c r="Z1818" s="29">
        <f t="shared" si="210"/>
        <v>10.811199999999999</v>
      </c>
      <c r="AA1818" s="29">
        <f t="shared" si="211"/>
        <v>12.108544</v>
      </c>
      <c r="AB1818" s="65"/>
      <c r="AC1818" s="63"/>
      <c r="AD1818" s="63" t="s">
        <v>75</v>
      </c>
      <c r="AE1818" s="66"/>
      <c r="AF1818" s="634"/>
      <c r="AG1818" s="2"/>
    </row>
    <row r="1819" spans="1:33" ht="18" customHeight="1">
      <c r="A1819" s="662"/>
      <c r="B1819" s="665"/>
      <c r="C1819" s="743"/>
      <c r="D1819" s="744"/>
      <c r="E1819" s="744"/>
      <c r="F1819" s="744"/>
      <c r="G1819" s="744"/>
      <c r="H1819" s="744"/>
      <c r="I1819" s="744"/>
      <c r="J1819" s="754"/>
      <c r="K1819" s="744"/>
      <c r="L1819" s="744"/>
      <c r="M1819" s="631"/>
      <c r="N1819" s="631"/>
      <c r="O1819" s="744"/>
      <c r="P1819" s="744"/>
      <c r="Q1819" s="802"/>
      <c r="R1819" s="69"/>
      <c r="S1819" s="824" t="s">
        <v>240</v>
      </c>
      <c r="T1819" s="61"/>
      <c r="U1819" s="61"/>
      <c r="V1819" s="61"/>
      <c r="W1819" s="62">
        <v>1</v>
      </c>
      <c r="X1819" s="28" t="s">
        <v>74</v>
      </c>
      <c r="Y1819" s="64">
        <v>0.47989999999999999</v>
      </c>
      <c r="Z1819" s="29">
        <f t="shared" si="210"/>
        <v>0.47989999999999999</v>
      </c>
      <c r="AA1819" s="29">
        <f t="shared" si="211"/>
        <v>0.53748800000000008</v>
      </c>
      <c r="AB1819" s="65"/>
      <c r="AC1819" s="63"/>
      <c r="AD1819" s="63" t="s">
        <v>75</v>
      </c>
      <c r="AE1819" s="66"/>
      <c r="AF1819" s="634"/>
      <c r="AG1819" s="2"/>
    </row>
    <row r="1820" spans="1:33" ht="18" customHeight="1">
      <c r="A1820" s="662"/>
      <c r="B1820" s="665"/>
      <c r="C1820" s="743"/>
      <c r="D1820" s="744"/>
      <c r="E1820" s="744"/>
      <c r="F1820" s="744"/>
      <c r="G1820" s="744"/>
      <c r="H1820" s="744"/>
      <c r="I1820" s="744"/>
      <c r="J1820" s="754"/>
      <c r="K1820" s="744"/>
      <c r="L1820" s="744"/>
      <c r="M1820" s="631"/>
      <c r="N1820" s="631"/>
      <c r="O1820" s="744"/>
      <c r="P1820" s="744"/>
      <c r="Q1820" s="802"/>
      <c r="R1820" s="69"/>
      <c r="S1820" s="824" t="s">
        <v>2390</v>
      </c>
      <c r="T1820" s="158"/>
      <c r="U1820" s="155"/>
      <c r="V1820" s="155"/>
      <c r="W1820" s="299">
        <v>3</v>
      </c>
      <c r="X1820" s="28" t="s">
        <v>74</v>
      </c>
      <c r="Y1820" s="64">
        <v>3.069</v>
      </c>
      <c r="Z1820" s="29">
        <f t="shared" si="210"/>
        <v>9.2070000000000007</v>
      </c>
      <c r="AA1820" s="29">
        <f t="shared" si="211"/>
        <v>10.311840000000002</v>
      </c>
      <c r="AB1820" s="65"/>
      <c r="AC1820" s="63"/>
      <c r="AD1820" s="63" t="s">
        <v>75</v>
      </c>
      <c r="AE1820" s="66"/>
      <c r="AF1820" s="634"/>
      <c r="AG1820" s="2"/>
    </row>
    <row r="1821" spans="1:33" ht="33.75" customHeight="1">
      <c r="A1821" s="662"/>
      <c r="B1821" s="665"/>
      <c r="C1821" s="743"/>
      <c r="D1821" s="744"/>
      <c r="E1821" s="744"/>
      <c r="F1821" s="744"/>
      <c r="G1821" s="744"/>
      <c r="H1821" s="744"/>
      <c r="I1821" s="744"/>
      <c r="J1821" s="754"/>
      <c r="K1821" s="744"/>
      <c r="L1821" s="744"/>
      <c r="M1821" s="631"/>
      <c r="N1821" s="631"/>
      <c r="O1821" s="744"/>
      <c r="P1821" s="744"/>
      <c r="Q1821" s="802"/>
      <c r="R1821" s="74" t="s">
        <v>68</v>
      </c>
      <c r="S1821" s="826" t="s">
        <v>69</v>
      </c>
      <c r="T1821" s="305"/>
      <c r="U1821" s="172" t="s">
        <v>71</v>
      </c>
      <c r="V1821" s="164" t="s">
        <v>72</v>
      </c>
      <c r="W1821" s="299"/>
      <c r="X1821" s="63"/>
      <c r="Y1821" s="64"/>
      <c r="Z1821" s="29"/>
      <c r="AA1821" s="29"/>
      <c r="AB1821" s="65">
        <f>+SUM(AA1822:AA1824)</f>
        <v>367.94240000000002</v>
      </c>
      <c r="AC1821" s="63"/>
      <c r="AD1821" s="63"/>
      <c r="AE1821" s="66"/>
      <c r="AF1821" s="634"/>
      <c r="AG1821" s="2"/>
    </row>
    <row r="1822" spans="1:33" ht="18" customHeight="1">
      <c r="A1822" s="662"/>
      <c r="B1822" s="665"/>
      <c r="C1822" s="743"/>
      <c r="D1822" s="744"/>
      <c r="E1822" s="744"/>
      <c r="F1822" s="744"/>
      <c r="G1822" s="744"/>
      <c r="H1822" s="744"/>
      <c r="I1822" s="744"/>
      <c r="J1822" s="754"/>
      <c r="K1822" s="744"/>
      <c r="L1822" s="744"/>
      <c r="M1822" s="631"/>
      <c r="N1822" s="631"/>
      <c r="O1822" s="744"/>
      <c r="P1822" s="744"/>
      <c r="Q1822" s="802"/>
      <c r="R1822" s="69"/>
      <c r="S1822" s="824" t="s">
        <v>2391</v>
      </c>
      <c r="T1822" s="158"/>
      <c r="U1822" s="155"/>
      <c r="V1822" s="155"/>
      <c r="W1822" s="299">
        <v>2</v>
      </c>
      <c r="X1822" s="28" t="s">
        <v>74</v>
      </c>
      <c r="Y1822" s="64">
        <v>10.51</v>
      </c>
      <c r="Z1822" s="29">
        <f t="shared" ref="Z1822:Z1824" si="212">+W1822*Y1822</f>
        <v>21.02</v>
      </c>
      <c r="AA1822" s="29">
        <f t="shared" ref="AA1822:AA1824" si="213">+Z1822*1.12</f>
        <v>23.542400000000001</v>
      </c>
      <c r="AB1822" s="65"/>
      <c r="AC1822" s="63"/>
      <c r="AD1822" s="63" t="s">
        <v>75</v>
      </c>
      <c r="AE1822" s="66"/>
      <c r="AF1822" s="634"/>
      <c r="AG1822" s="2"/>
    </row>
    <row r="1823" spans="1:33" ht="33.75" customHeight="1">
      <c r="A1823" s="662"/>
      <c r="B1823" s="665"/>
      <c r="C1823" s="743"/>
      <c r="D1823" s="744"/>
      <c r="E1823" s="744"/>
      <c r="F1823" s="744"/>
      <c r="G1823" s="744"/>
      <c r="H1823" s="744"/>
      <c r="I1823" s="744"/>
      <c r="J1823" s="754"/>
      <c r="K1823" s="744"/>
      <c r="L1823" s="744"/>
      <c r="M1823" s="631"/>
      <c r="N1823" s="631"/>
      <c r="O1823" s="744"/>
      <c r="P1823" s="744"/>
      <c r="Q1823" s="802"/>
      <c r="R1823" s="69"/>
      <c r="S1823" s="824" t="s">
        <v>2392</v>
      </c>
      <c r="T1823" s="158"/>
      <c r="U1823" s="155"/>
      <c r="V1823" s="155"/>
      <c r="W1823" s="299">
        <v>2</v>
      </c>
      <c r="X1823" s="28" t="s">
        <v>74</v>
      </c>
      <c r="Y1823" s="64">
        <v>11.25</v>
      </c>
      <c r="Z1823" s="29">
        <f t="shared" si="212"/>
        <v>22.5</v>
      </c>
      <c r="AA1823" s="29">
        <f t="shared" si="213"/>
        <v>25.200000000000003</v>
      </c>
      <c r="AB1823" s="65"/>
      <c r="AC1823" s="63"/>
      <c r="AD1823" s="63" t="s">
        <v>75</v>
      </c>
      <c r="AE1823" s="66"/>
      <c r="AF1823" s="634"/>
      <c r="AG1823" s="2"/>
    </row>
    <row r="1824" spans="1:33" ht="18" customHeight="1">
      <c r="A1824" s="662"/>
      <c r="B1824" s="665"/>
      <c r="C1824" s="743"/>
      <c r="D1824" s="744"/>
      <c r="E1824" s="744"/>
      <c r="F1824" s="744"/>
      <c r="G1824" s="744"/>
      <c r="H1824" s="744"/>
      <c r="I1824" s="744"/>
      <c r="J1824" s="754"/>
      <c r="K1824" s="744"/>
      <c r="L1824" s="744"/>
      <c r="M1824" s="631"/>
      <c r="N1824" s="631"/>
      <c r="O1824" s="744"/>
      <c r="P1824" s="744"/>
      <c r="Q1824" s="802"/>
      <c r="R1824" s="69"/>
      <c r="S1824" s="824" t="s">
        <v>2393</v>
      </c>
      <c r="T1824" s="158"/>
      <c r="U1824" s="155"/>
      <c r="V1824" s="155"/>
      <c r="W1824" s="299">
        <v>1</v>
      </c>
      <c r="X1824" s="28" t="s">
        <v>74</v>
      </c>
      <c r="Y1824" s="64">
        <v>285</v>
      </c>
      <c r="Z1824" s="29">
        <f t="shared" si="212"/>
        <v>285</v>
      </c>
      <c r="AA1824" s="29">
        <f t="shared" si="213"/>
        <v>319.20000000000005</v>
      </c>
      <c r="AB1824" s="65"/>
      <c r="AC1824" s="63"/>
      <c r="AD1824" s="63" t="s">
        <v>75</v>
      </c>
      <c r="AE1824" s="66"/>
      <c r="AF1824" s="634"/>
      <c r="AG1824" s="2"/>
    </row>
    <row r="1825" spans="1:33" ht="18" customHeight="1">
      <c r="A1825" s="663"/>
      <c r="B1825" s="666"/>
      <c r="C1825" s="743"/>
      <c r="D1825" s="744"/>
      <c r="E1825" s="744"/>
      <c r="F1825" s="744"/>
      <c r="G1825" s="744"/>
      <c r="H1825" s="744"/>
      <c r="I1825" s="744"/>
      <c r="J1825" s="754"/>
      <c r="K1825" s="744"/>
      <c r="L1825" s="744"/>
      <c r="M1825" s="631"/>
      <c r="N1825" s="631"/>
      <c r="O1825" s="744"/>
      <c r="P1825" s="744"/>
      <c r="Q1825" s="802"/>
      <c r="R1825" s="74" t="s">
        <v>140</v>
      </c>
      <c r="S1825" s="826" t="s">
        <v>141</v>
      </c>
      <c r="T1825" s="305"/>
      <c r="U1825" s="172" t="s">
        <v>71</v>
      </c>
      <c r="V1825" s="164" t="s">
        <v>72</v>
      </c>
      <c r="W1825" s="299"/>
      <c r="X1825" s="63"/>
      <c r="Y1825" s="64"/>
      <c r="Z1825" s="29"/>
      <c r="AA1825" s="29"/>
      <c r="AB1825" s="65">
        <f>+SUM(AA1826:AA1829)</f>
        <v>34.888000000000005</v>
      </c>
      <c r="AC1825" s="63"/>
      <c r="AD1825" s="63"/>
      <c r="AE1825" s="66"/>
      <c r="AF1825" s="634"/>
      <c r="AG1825" s="2"/>
    </row>
    <row r="1826" spans="1:33" ht="33.75" customHeight="1">
      <c r="A1826" s="661" t="s">
        <v>2111</v>
      </c>
      <c r="B1826" s="664" t="s">
        <v>2358</v>
      </c>
      <c r="C1826" s="743"/>
      <c r="D1826" s="744"/>
      <c r="E1826" s="744"/>
      <c r="F1826" s="744"/>
      <c r="G1826" s="744"/>
      <c r="H1826" s="744"/>
      <c r="I1826" s="744"/>
      <c r="J1826" s="754"/>
      <c r="K1826" s="744"/>
      <c r="L1826" s="744"/>
      <c r="M1826" s="631"/>
      <c r="N1826" s="631"/>
      <c r="O1826" s="744"/>
      <c r="P1826" s="744"/>
      <c r="Q1826" s="802"/>
      <c r="R1826" s="69"/>
      <c r="S1826" s="824" t="s">
        <v>2394</v>
      </c>
      <c r="T1826" s="158"/>
      <c r="U1826" s="155"/>
      <c r="V1826" s="155"/>
      <c r="W1826" s="299">
        <v>3</v>
      </c>
      <c r="X1826" s="28" t="s">
        <v>74</v>
      </c>
      <c r="Y1826" s="64">
        <v>1.01</v>
      </c>
      <c r="Z1826" s="29">
        <f t="shared" ref="Z1826:Z1829" si="214">+W1826*Y1826</f>
        <v>3.0300000000000002</v>
      </c>
      <c r="AA1826" s="29">
        <f t="shared" ref="AA1826:AA1829" si="215">+Z1826*1.12</f>
        <v>3.3936000000000006</v>
      </c>
      <c r="AB1826" s="65"/>
      <c r="AC1826" s="63"/>
      <c r="AD1826" s="63" t="s">
        <v>75</v>
      </c>
      <c r="AE1826" s="66"/>
      <c r="AF1826" s="634"/>
      <c r="AG1826" s="2"/>
    </row>
    <row r="1827" spans="1:33" ht="18" customHeight="1">
      <c r="A1827" s="662"/>
      <c r="B1827" s="665"/>
      <c r="C1827" s="743"/>
      <c r="D1827" s="744"/>
      <c r="E1827" s="744"/>
      <c r="F1827" s="744"/>
      <c r="G1827" s="744"/>
      <c r="H1827" s="744"/>
      <c r="I1827" s="744"/>
      <c r="J1827" s="754"/>
      <c r="K1827" s="744"/>
      <c r="L1827" s="744"/>
      <c r="M1827" s="631"/>
      <c r="N1827" s="631"/>
      <c r="O1827" s="744"/>
      <c r="P1827" s="744"/>
      <c r="Q1827" s="802"/>
      <c r="R1827" s="69"/>
      <c r="S1827" s="824" t="s">
        <v>2395</v>
      </c>
      <c r="T1827" s="61"/>
      <c r="U1827" s="45"/>
      <c r="V1827" s="45"/>
      <c r="W1827" s="62">
        <v>2</v>
      </c>
      <c r="X1827" s="28" t="s">
        <v>74</v>
      </c>
      <c r="Y1827" s="64">
        <v>1.76</v>
      </c>
      <c r="Z1827" s="29">
        <f t="shared" si="214"/>
        <v>3.52</v>
      </c>
      <c r="AA1827" s="29">
        <f t="shared" si="215"/>
        <v>3.9424000000000006</v>
      </c>
      <c r="AB1827" s="65"/>
      <c r="AC1827" s="63"/>
      <c r="AD1827" s="63" t="s">
        <v>75</v>
      </c>
      <c r="AE1827" s="66"/>
      <c r="AF1827" s="634"/>
      <c r="AG1827" s="2"/>
    </row>
    <row r="1828" spans="1:33" ht="18" customHeight="1">
      <c r="A1828" s="662"/>
      <c r="B1828" s="665"/>
      <c r="C1828" s="743"/>
      <c r="D1828" s="744"/>
      <c r="E1828" s="744"/>
      <c r="F1828" s="744"/>
      <c r="G1828" s="744"/>
      <c r="H1828" s="744"/>
      <c r="I1828" s="744"/>
      <c r="J1828" s="754"/>
      <c r="K1828" s="744"/>
      <c r="L1828" s="744"/>
      <c r="M1828" s="631"/>
      <c r="N1828" s="631"/>
      <c r="O1828" s="744"/>
      <c r="P1828" s="744"/>
      <c r="Q1828" s="802"/>
      <c r="R1828" s="69"/>
      <c r="S1828" s="824" t="s">
        <v>2396</v>
      </c>
      <c r="T1828" s="61"/>
      <c r="U1828" s="61"/>
      <c r="V1828" s="61"/>
      <c r="W1828" s="62">
        <v>10</v>
      </c>
      <c r="X1828" s="63" t="s">
        <v>74</v>
      </c>
      <c r="Y1828" s="64">
        <v>2.2000000000000002</v>
      </c>
      <c r="Z1828" s="29">
        <f t="shared" si="214"/>
        <v>22</v>
      </c>
      <c r="AA1828" s="29">
        <f t="shared" si="215"/>
        <v>24.64</v>
      </c>
      <c r="AB1828" s="65"/>
      <c r="AC1828" s="63"/>
      <c r="AD1828" s="63" t="s">
        <v>75</v>
      </c>
      <c r="AE1828" s="66"/>
      <c r="AF1828" s="634"/>
      <c r="AG1828" s="2"/>
    </row>
    <row r="1829" spans="1:33" ht="18" customHeight="1">
      <c r="A1829" s="662"/>
      <c r="B1829" s="665"/>
      <c r="C1829" s="745"/>
      <c r="D1829" s="746"/>
      <c r="E1829" s="746"/>
      <c r="F1829" s="746"/>
      <c r="G1829" s="746"/>
      <c r="H1829" s="746"/>
      <c r="I1829" s="746"/>
      <c r="J1829" s="756"/>
      <c r="K1829" s="746"/>
      <c r="L1829" s="746"/>
      <c r="M1829" s="632"/>
      <c r="N1829" s="632"/>
      <c r="O1829" s="746"/>
      <c r="P1829" s="746"/>
      <c r="Q1829" s="803"/>
      <c r="R1829" s="69"/>
      <c r="S1829" s="820" t="s">
        <v>2397</v>
      </c>
      <c r="T1829" s="39"/>
      <c r="U1829" s="39"/>
      <c r="V1829" s="39"/>
      <c r="W1829" s="40">
        <v>1</v>
      </c>
      <c r="X1829" s="41" t="s">
        <v>74</v>
      </c>
      <c r="Y1829" s="42">
        <v>2.6</v>
      </c>
      <c r="Z1829" s="42">
        <f t="shared" si="214"/>
        <v>2.6</v>
      </c>
      <c r="AA1829" s="42">
        <f t="shared" si="215"/>
        <v>2.9120000000000004</v>
      </c>
      <c r="AB1829" s="43"/>
      <c r="AC1829" s="41"/>
      <c r="AD1829" s="41" t="s">
        <v>75</v>
      </c>
      <c r="AE1829" s="44"/>
      <c r="AF1829" s="635"/>
      <c r="AG1829" s="2"/>
    </row>
    <row r="1830" spans="1:33" ht="39" customHeight="1">
      <c r="A1830" s="662"/>
      <c r="B1830" s="665"/>
      <c r="C1830" s="747" t="s">
        <v>46</v>
      </c>
      <c r="D1830" s="748" t="s">
        <v>47</v>
      </c>
      <c r="E1830" s="748" t="s">
        <v>48</v>
      </c>
      <c r="F1830" s="748" t="s">
        <v>371</v>
      </c>
      <c r="G1830" s="749" t="s">
        <v>50</v>
      </c>
      <c r="H1830" s="748" t="s">
        <v>51</v>
      </c>
      <c r="I1830" s="748" t="s">
        <v>134</v>
      </c>
      <c r="J1830" s="758" t="s">
        <v>2398</v>
      </c>
      <c r="K1830" s="748" t="s">
        <v>2399</v>
      </c>
      <c r="L1830" s="748" t="s">
        <v>2400</v>
      </c>
      <c r="M1830" s="638">
        <v>1</v>
      </c>
      <c r="N1830" s="638">
        <v>1</v>
      </c>
      <c r="O1830" s="748" t="s">
        <v>2401</v>
      </c>
      <c r="P1830" s="748" t="s">
        <v>2402</v>
      </c>
      <c r="Q1830" s="804" t="s">
        <v>2383</v>
      </c>
      <c r="R1830" s="59"/>
      <c r="S1830" s="823"/>
      <c r="T1830" s="49"/>
      <c r="U1830" s="49"/>
      <c r="V1830" s="49"/>
      <c r="W1830" s="34"/>
      <c r="X1830" s="35"/>
      <c r="Y1830" s="36"/>
      <c r="Z1830" s="36"/>
      <c r="AA1830" s="36"/>
      <c r="AB1830" s="50"/>
      <c r="AC1830" s="35"/>
      <c r="AD1830" s="60"/>
      <c r="AE1830" s="60"/>
      <c r="AF1830" s="637"/>
      <c r="AG1830" s="2"/>
    </row>
    <row r="1831" spans="1:33" ht="39" customHeight="1">
      <c r="A1831" s="662"/>
      <c r="B1831" s="665"/>
      <c r="C1831" s="743"/>
      <c r="D1831" s="744"/>
      <c r="E1831" s="744"/>
      <c r="F1831" s="744"/>
      <c r="G1831" s="744"/>
      <c r="H1831" s="744"/>
      <c r="I1831" s="744"/>
      <c r="J1831" s="761"/>
      <c r="K1831" s="744"/>
      <c r="L1831" s="744"/>
      <c r="M1831" s="631"/>
      <c r="N1831" s="631"/>
      <c r="O1831" s="744"/>
      <c r="P1831" s="744"/>
      <c r="Q1831" s="802"/>
      <c r="R1831" s="32"/>
      <c r="S1831" s="818"/>
      <c r="T1831" s="26"/>
      <c r="U1831" s="26"/>
      <c r="V1831" s="26"/>
      <c r="W1831" s="27"/>
      <c r="X1831" s="28"/>
      <c r="Y1831" s="29"/>
      <c r="Z1831" s="29"/>
      <c r="AA1831" s="29"/>
      <c r="AB1831" s="30"/>
      <c r="AC1831" s="28"/>
      <c r="AD1831" s="31"/>
      <c r="AE1831" s="31"/>
      <c r="AF1831" s="634"/>
      <c r="AG1831" s="2"/>
    </row>
    <row r="1832" spans="1:33" ht="39" customHeight="1">
      <c r="A1832" s="662"/>
      <c r="B1832" s="665"/>
      <c r="C1832" s="743"/>
      <c r="D1832" s="744"/>
      <c r="E1832" s="744"/>
      <c r="F1832" s="744"/>
      <c r="G1832" s="744"/>
      <c r="H1832" s="744"/>
      <c r="I1832" s="744"/>
      <c r="J1832" s="761"/>
      <c r="K1832" s="744"/>
      <c r="L1832" s="744"/>
      <c r="M1832" s="631"/>
      <c r="N1832" s="631"/>
      <c r="O1832" s="744"/>
      <c r="P1832" s="744"/>
      <c r="Q1832" s="802"/>
      <c r="R1832" s="25"/>
      <c r="S1832" s="818"/>
      <c r="T1832" s="26"/>
      <c r="U1832" s="26"/>
      <c r="V1832" s="26"/>
      <c r="W1832" s="27"/>
      <c r="X1832" s="28"/>
      <c r="Y1832" s="29"/>
      <c r="Z1832" s="29"/>
      <c r="AA1832" s="29"/>
      <c r="AB1832" s="30"/>
      <c r="AC1832" s="28"/>
      <c r="AD1832" s="31"/>
      <c r="AE1832" s="31"/>
      <c r="AF1832" s="634"/>
      <c r="AG1832" s="2"/>
    </row>
    <row r="1833" spans="1:33" ht="39" customHeight="1">
      <c r="A1833" s="662"/>
      <c r="B1833" s="665"/>
      <c r="C1833" s="743"/>
      <c r="D1833" s="744"/>
      <c r="E1833" s="744"/>
      <c r="F1833" s="744"/>
      <c r="G1833" s="744"/>
      <c r="H1833" s="744"/>
      <c r="I1833" s="744"/>
      <c r="J1833" s="761"/>
      <c r="K1833" s="744"/>
      <c r="L1833" s="744"/>
      <c r="M1833" s="631"/>
      <c r="N1833" s="631"/>
      <c r="O1833" s="744"/>
      <c r="P1833" s="744"/>
      <c r="Q1833" s="802"/>
      <c r="R1833" s="25"/>
      <c r="S1833" s="818"/>
      <c r="T1833" s="26"/>
      <c r="U1833" s="26"/>
      <c r="V1833" s="26"/>
      <c r="W1833" s="27"/>
      <c r="X1833" s="28"/>
      <c r="Y1833" s="29"/>
      <c r="Z1833" s="29"/>
      <c r="AA1833" s="29"/>
      <c r="AB1833" s="30"/>
      <c r="AC1833" s="28"/>
      <c r="AD1833" s="31"/>
      <c r="AE1833" s="31"/>
      <c r="AF1833" s="634"/>
      <c r="AG1833" s="2"/>
    </row>
    <row r="1834" spans="1:33" ht="39" customHeight="1">
      <c r="A1834" s="662"/>
      <c r="B1834" s="665"/>
      <c r="C1834" s="745"/>
      <c r="D1834" s="746"/>
      <c r="E1834" s="746"/>
      <c r="F1834" s="746"/>
      <c r="G1834" s="746"/>
      <c r="H1834" s="746"/>
      <c r="I1834" s="746"/>
      <c r="J1834" s="763"/>
      <c r="K1834" s="746"/>
      <c r="L1834" s="746"/>
      <c r="M1834" s="632"/>
      <c r="N1834" s="632"/>
      <c r="O1834" s="746"/>
      <c r="P1834" s="746"/>
      <c r="Q1834" s="803"/>
      <c r="R1834" s="38"/>
      <c r="S1834" s="824"/>
      <c r="T1834" s="61"/>
      <c r="U1834" s="61"/>
      <c r="V1834" s="61"/>
      <c r="W1834" s="62"/>
      <c r="X1834" s="63"/>
      <c r="Y1834" s="64"/>
      <c r="Z1834" s="42"/>
      <c r="AA1834" s="42"/>
      <c r="AB1834" s="65"/>
      <c r="AC1834" s="63"/>
      <c r="AD1834" s="66"/>
      <c r="AE1834" s="66"/>
      <c r="AF1834" s="635"/>
      <c r="AG1834" s="2"/>
    </row>
    <row r="1835" spans="1:33" ht="33.75" customHeight="1">
      <c r="A1835" s="662"/>
      <c r="B1835" s="665"/>
      <c r="C1835" s="747" t="s">
        <v>46</v>
      </c>
      <c r="D1835" s="748" t="s">
        <v>47</v>
      </c>
      <c r="E1835" s="748" t="s">
        <v>48</v>
      </c>
      <c r="F1835" s="748" t="s">
        <v>371</v>
      </c>
      <c r="G1835" s="749" t="s">
        <v>50</v>
      </c>
      <c r="H1835" s="748" t="s">
        <v>51</v>
      </c>
      <c r="I1835" s="748" t="s">
        <v>134</v>
      </c>
      <c r="J1835" s="766" t="s">
        <v>2403</v>
      </c>
      <c r="K1835" s="748" t="s">
        <v>2404</v>
      </c>
      <c r="L1835" s="748" t="s">
        <v>2405</v>
      </c>
      <c r="M1835" s="638">
        <v>0</v>
      </c>
      <c r="N1835" s="638">
        <v>0</v>
      </c>
      <c r="O1835" s="748" t="s">
        <v>2406</v>
      </c>
      <c r="P1835" s="748" t="s">
        <v>2407</v>
      </c>
      <c r="Q1835" s="804" t="s">
        <v>2408</v>
      </c>
      <c r="R1835" s="37"/>
      <c r="S1835" s="822"/>
      <c r="T1835" s="53"/>
      <c r="U1835" s="53"/>
      <c r="V1835" s="53"/>
      <c r="W1835" s="54"/>
      <c r="X1835" s="55"/>
      <c r="Y1835" s="56"/>
      <c r="Z1835" s="36"/>
      <c r="AA1835" s="36"/>
      <c r="AB1835" s="57"/>
      <c r="AC1835" s="55"/>
      <c r="AD1835" s="58"/>
      <c r="AE1835" s="58"/>
      <c r="AF1835" s="995" t="s">
        <v>3352</v>
      </c>
      <c r="AG1835" s="2"/>
    </row>
    <row r="1836" spans="1:33" ht="33.75" customHeight="1">
      <c r="A1836" s="662"/>
      <c r="B1836" s="665"/>
      <c r="C1836" s="743"/>
      <c r="D1836" s="744"/>
      <c r="E1836" s="744"/>
      <c r="F1836" s="744"/>
      <c r="G1836" s="744"/>
      <c r="H1836" s="744"/>
      <c r="I1836" s="744"/>
      <c r="J1836" s="761"/>
      <c r="K1836" s="744"/>
      <c r="L1836" s="744"/>
      <c r="M1836" s="631"/>
      <c r="N1836" s="631"/>
      <c r="O1836" s="744"/>
      <c r="P1836" s="744"/>
      <c r="Q1836" s="802"/>
      <c r="R1836" s="25"/>
      <c r="S1836" s="818"/>
      <c r="T1836" s="26"/>
      <c r="U1836" s="26"/>
      <c r="V1836" s="26"/>
      <c r="W1836" s="27"/>
      <c r="X1836" s="28"/>
      <c r="Y1836" s="29"/>
      <c r="Z1836" s="29"/>
      <c r="AA1836" s="29"/>
      <c r="AB1836" s="30"/>
      <c r="AC1836" s="28"/>
      <c r="AD1836" s="31"/>
      <c r="AE1836" s="31"/>
      <c r="AF1836" s="993"/>
      <c r="AG1836" s="2"/>
    </row>
    <row r="1837" spans="1:33" ht="33.75" customHeight="1">
      <c r="A1837" s="662"/>
      <c r="B1837" s="665"/>
      <c r="C1837" s="743"/>
      <c r="D1837" s="744"/>
      <c r="E1837" s="744"/>
      <c r="F1837" s="744"/>
      <c r="G1837" s="744"/>
      <c r="H1837" s="744"/>
      <c r="I1837" s="744"/>
      <c r="J1837" s="761"/>
      <c r="K1837" s="744"/>
      <c r="L1837" s="744"/>
      <c r="M1837" s="631"/>
      <c r="N1837" s="631"/>
      <c r="O1837" s="744"/>
      <c r="P1837" s="744"/>
      <c r="Q1837" s="802"/>
      <c r="R1837" s="25"/>
      <c r="S1837" s="818"/>
      <c r="T1837" s="26"/>
      <c r="U1837" s="26"/>
      <c r="V1837" s="26"/>
      <c r="W1837" s="27"/>
      <c r="X1837" s="28"/>
      <c r="Y1837" s="29"/>
      <c r="Z1837" s="29"/>
      <c r="AA1837" s="29"/>
      <c r="AB1837" s="30"/>
      <c r="AC1837" s="28"/>
      <c r="AD1837" s="31"/>
      <c r="AE1837" s="31"/>
      <c r="AF1837" s="993"/>
      <c r="AG1837" s="2"/>
    </row>
    <row r="1838" spans="1:33" ht="33.75" customHeight="1">
      <c r="A1838" s="662"/>
      <c r="B1838" s="665"/>
      <c r="C1838" s="743"/>
      <c r="D1838" s="744"/>
      <c r="E1838" s="744"/>
      <c r="F1838" s="744"/>
      <c r="G1838" s="744"/>
      <c r="H1838" s="744"/>
      <c r="I1838" s="744"/>
      <c r="J1838" s="761"/>
      <c r="K1838" s="744"/>
      <c r="L1838" s="744"/>
      <c r="M1838" s="631"/>
      <c r="N1838" s="631"/>
      <c r="O1838" s="744"/>
      <c r="P1838" s="744"/>
      <c r="Q1838" s="802"/>
      <c r="R1838" s="25"/>
      <c r="S1838" s="818"/>
      <c r="T1838" s="26"/>
      <c r="U1838" s="26"/>
      <c r="V1838" s="26"/>
      <c r="W1838" s="27"/>
      <c r="X1838" s="28"/>
      <c r="Y1838" s="29"/>
      <c r="Z1838" s="29"/>
      <c r="AA1838" s="29"/>
      <c r="AB1838" s="30"/>
      <c r="AC1838" s="28"/>
      <c r="AD1838" s="31"/>
      <c r="AE1838" s="31"/>
      <c r="AF1838" s="993"/>
      <c r="AG1838" s="2"/>
    </row>
    <row r="1839" spans="1:33" ht="33.75" customHeight="1">
      <c r="A1839" s="662"/>
      <c r="B1839" s="665"/>
      <c r="C1839" s="745"/>
      <c r="D1839" s="746"/>
      <c r="E1839" s="746"/>
      <c r="F1839" s="746"/>
      <c r="G1839" s="746"/>
      <c r="H1839" s="746"/>
      <c r="I1839" s="746"/>
      <c r="J1839" s="763"/>
      <c r="K1839" s="746"/>
      <c r="L1839" s="746"/>
      <c r="M1839" s="632"/>
      <c r="N1839" s="632"/>
      <c r="O1839" s="746"/>
      <c r="P1839" s="746"/>
      <c r="Q1839" s="803"/>
      <c r="R1839" s="38"/>
      <c r="S1839" s="820"/>
      <c r="T1839" s="39"/>
      <c r="U1839" s="39"/>
      <c r="V1839" s="39"/>
      <c r="W1839" s="40"/>
      <c r="X1839" s="41"/>
      <c r="Y1839" s="42"/>
      <c r="Z1839" s="42"/>
      <c r="AA1839" s="42"/>
      <c r="AB1839" s="43"/>
      <c r="AC1839" s="41"/>
      <c r="AD1839" s="44"/>
      <c r="AE1839" s="44"/>
      <c r="AF1839" s="994"/>
      <c r="AG1839" s="2"/>
    </row>
    <row r="1840" spans="1:33" ht="33" customHeight="1">
      <c r="A1840" s="662"/>
      <c r="B1840" s="665"/>
      <c r="C1840" s="747" t="s">
        <v>46</v>
      </c>
      <c r="D1840" s="748" t="s">
        <v>47</v>
      </c>
      <c r="E1840" s="748" t="s">
        <v>48</v>
      </c>
      <c r="F1840" s="748" t="s">
        <v>371</v>
      </c>
      <c r="G1840" s="749" t="s">
        <v>50</v>
      </c>
      <c r="H1840" s="748" t="s">
        <v>51</v>
      </c>
      <c r="I1840" s="748" t="s">
        <v>134</v>
      </c>
      <c r="J1840" s="766" t="s">
        <v>2409</v>
      </c>
      <c r="K1840" s="748" t="s">
        <v>2410</v>
      </c>
      <c r="L1840" s="748" t="s">
        <v>2411</v>
      </c>
      <c r="M1840" s="638">
        <v>15</v>
      </c>
      <c r="N1840" s="638">
        <v>15</v>
      </c>
      <c r="O1840" s="748" t="s">
        <v>2412</v>
      </c>
      <c r="P1840" s="748" t="s">
        <v>2413</v>
      </c>
      <c r="Q1840" s="804" t="s">
        <v>2408</v>
      </c>
      <c r="R1840" s="37"/>
      <c r="S1840" s="822"/>
      <c r="T1840" s="53"/>
      <c r="U1840" s="53"/>
      <c r="V1840" s="53"/>
      <c r="W1840" s="54"/>
      <c r="X1840" s="55"/>
      <c r="Y1840" s="56"/>
      <c r="Z1840" s="36"/>
      <c r="AA1840" s="36"/>
      <c r="AB1840" s="57"/>
      <c r="AC1840" s="55"/>
      <c r="AD1840" s="58"/>
      <c r="AE1840" s="58"/>
      <c r="AF1840" s="637"/>
      <c r="AG1840" s="2"/>
    </row>
    <row r="1841" spans="1:33" ht="33" customHeight="1">
      <c r="A1841" s="663"/>
      <c r="B1841" s="666"/>
      <c r="C1841" s="743"/>
      <c r="D1841" s="744"/>
      <c r="E1841" s="744"/>
      <c r="F1841" s="744"/>
      <c r="G1841" s="744"/>
      <c r="H1841" s="744"/>
      <c r="I1841" s="744"/>
      <c r="J1841" s="761"/>
      <c r="K1841" s="744"/>
      <c r="L1841" s="744"/>
      <c r="M1841" s="631"/>
      <c r="N1841" s="631"/>
      <c r="O1841" s="744"/>
      <c r="P1841" s="744"/>
      <c r="Q1841" s="802"/>
      <c r="R1841" s="25"/>
      <c r="S1841" s="818"/>
      <c r="T1841" s="26"/>
      <c r="U1841" s="26"/>
      <c r="V1841" s="26"/>
      <c r="W1841" s="27"/>
      <c r="X1841" s="28"/>
      <c r="Y1841" s="29"/>
      <c r="Z1841" s="29"/>
      <c r="AA1841" s="29"/>
      <c r="AB1841" s="30"/>
      <c r="AC1841" s="28"/>
      <c r="AD1841" s="31"/>
      <c r="AE1841" s="31"/>
      <c r="AF1841" s="634"/>
      <c r="AG1841" s="2"/>
    </row>
    <row r="1842" spans="1:33" ht="33" customHeight="1">
      <c r="A1842" s="661" t="s">
        <v>2111</v>
      </c>
      <c r="B1842" s="664" t="s">
        <v>2358</v>
      </c>
      <c r="C1842" s="743"/>
      <c r="D1842" s="744"/>
      <c r="E1842" s="744"/>
      <c r="F1842" s="744"/>
      <c r="G1842" s="744"/>
      <c r="H1842" s="744"/>
      <c r="I1842" s="744"/>
      <c r="J1842" s="761"/>
      <c r="K1842" s="744"/>
      <c r="L1842" s="744"/>
      <c r="M1842" s="631"/>
      <c r="N1842" s="631"/>
      <c r="O1842" s="744"/>
      <c r="P1842" s="744"/>
      <c r="Q1842" s="802"/>
      <c r="R1842" s="25"/>
      <c r="S1842" s="818"/>
      <c r="T1842" s="26"/>
      <c r="U1842" s="26"/>
      <c r="V1842" s="26"/>
      <c r="W1842" s="27"/>
      <c r="X1842" s="28"/>
      <c r="Y1842" s="29"/>
      <c r="Z1842" s="29"/>
      <c r="AA1842" s="29"/>
      <c r="AB1842" s="30"/>
      <c r="AC1842" s="28"/>
      <c r="AD1842" s="31"/>
      <c r="AE1842" s="31"/>
      <c r="AF1842" s="634"/>
      <c r="AG1842" s="2"/>
    </row>
    <row r="1843" spans="1:33" ht="33" customHeight="1">
      <c r="A1843" s="662"/>
      <c r="B1843" s="665"/>
      <c r="C1843" s="743"/>
      <c r="D1843" s="744"/>
      <c r="E1843" s="744"/>
      <c r="F1843" s="744"/>
      <c r="G1843" s="744"/>
      <c r="H1843" s="744"/>
      <c r="I1843" s="744"/>
      <c r="J1843" s="761"/>
      <c r="K1843" s="744"/>
      <c r="L1843" s="744"/>
      <c r="M1843" s="631"/>
      <c r="N1843" s="631"/>
      <c r="O1843" s="744"/>
      <c r="P1843" s="744"/>
      <c r="Q1843" s="802"/>
      <c r="R1843" s="25"/>
      <c r="S1843" s="818"/>
      <c r="T1843" s="26"/>
      <c r="U1843" s="26"/>
      <c r="V1843" s="26"/>
      <c r="W1843" s="27"/>
      <c r="X1843" s="28"/>
      <c r="Y1843" s="29"/>
      <c r="Z1843" s="29"/>
      <c r="AA1843" s="29"/>
      <c r="AB1843" s="30"/>
      <c r="AC1843" s="28"/>
      <c r="AD1843" s="31"/>
      <c r="AE1843" s="31"/>
      <c r="AF1843" s="634"/>
      <c r="AG1843" s="2"/>
    </row>
    <row r="1844" spans="1:33" ht="33" customHeight="1">
      <c r="A1844" s="662"/>
      <c r="B1844" s="665"/>
      <c r="C1844" s="745"/>
      <c r="D1844" s="746"/>
      <c r="E1844" s="746"/>
      <c r="F1844" s="746"/>
      <c r="G1844" s="746"/>
      <c r="H1844" s="746"/>
      <c r="I1844" s="746"/>
      <c r="J1844" s="763"/>
      <c r="K1844" s="746"/>
      <c r="L1844" s="746"/>
      <c r="M1844" s="632"/>
      <c r="N1844" s="632"/>
      <c r="O1844" s="746"/>
      <c r="P1844" s="746"/>
      <c r="Q1844" s="803"/>
      <c r="R1844" s="38"/>
      <c r="S1844" s="820"/>
      <c r="T1844" s="39"/>
      <c r="U1844" s="39"/>
      <c r="V1844" s="39"/>
      <c r="W1844" s="40"/>
      <c r="X1844" s="41"/>
      <c r="Y1844" s="42"/>
      <c r="Z1844" s="42"/>
      <c r="AA1844" s="42"/>
      <c r="AB1844" s="43"/>
      <c r="AC1844" s="41"/>
      <c r="AD1844" s="44"/>
      <c r="AE1844" s="44"/>
      <c r="AF1844" s="635"/>
      <c r="AG1844" s="2"/>
    </row>
    <row r="1845" spans="1:33" ht="33" customHeight="1">
      <c r="A1845" s="662"/>
      <c r="B1845" s="665"/>
      <c r="C1845" s="773" t="s">
        <v>46</v>
      </c>
      <c r="D1845" s="750" t="s">
        <v>47</v>
      </c>
      <c r="E1845" s="750" t="s">
        <v>48</v>
      </c>
      <c r="F1845" s="750" t="s">
        <v>371</v>
      </c>
      <c r="G1845" s="768" t="s">
        <v>50</v>
      </c>
      <c r="H1845" s="750" t="s">
        <v>51</v>
      </c>
      <c r="I1845" s="750" t="s">
        <v>134</v>
      </c>
      <c r="J1845" s="766" t="s">
        <v>2414</v>
      </c>
      <c r="K1845" s="748" t="s">
        <v>2415</v>
      </c>
      <c r="L1845" s="750" t="s">
        <v>2416</v>
      </c>
      <c r="M1845" s="698">
        <v>1</v>
      </c>
      <c r="N1845" s="698">
        <v>6</v>
      </c>
      <c r="O1845" s="750" t="s">
        <v>2417</v>
      </c>
      <c r="P1845" s="750" t="s">
        <v>2418</v>
      </c>
      <c r="Q1845" s="805" t="s">
        <v>2408</v>
      </c>
      <c r="R1845" s="37"/>
      <c r="S1845" s="821"/>
      <c r="T1845" s="46"/>
      <c r="U1845" s="46"/>
      <c r="V1845" s="46"/>
      <c r="W1845" s="34"/>
      <c r="X1845" s="35"/>
      <c r="Y1845" s="36"/>
      <c r="Z1845" s="36"/>
      <c r="AA1845" s="36"/>
      <c r="AB1845" s="50"/>
      <c r="AC1845" s="35"/>
      <c r="AD1845" s="60"/>
      <c r="AE1845" s="60"/>
      <c r="AF1845" s="636"/>
      <c r="AG1845" s="2"/>
    </row>
    <row r="1846" spans="1:33" ht="33" customHeight="1">
      <c r="A1846" s="662"/>
      <c r="B1846" s="665"/>
      <c r="C1846" s="743"/>
      <c r="D1846" s="744"/>
      <c r="E1846" s="744"/>
      <c r="F1846" s="744"/>
      <c r="G1846" s="744"/>
      <c r="H1846" s="744"/>
      <c r="I1846" s="744"/>
      <c r="J1846" s="761"/>
      <c r="K1846" s="744"/>
      <c r="L1846" s="744"/>
      <c r="M1846" s="631"/>
      <c r="N1846" s="631"/>
      <c r="O1846" s="744"/>
      <c r="P1846" s="744"/>
      <c r="Q1846" s="802"/>
      <c r="R1846" s="25"/>
      <c r="S1846" s="818"/>
      <c r="T1846" s="26"/>
      <c r="U1846" s="26"/>
      <c r="V1846" s="26"/>
      <c r="W1846" s="27"/>
      <c r="X1846" s="28"/>
      <c r="Y1846" s="29"/>
      <c r="Z1846" s="29"/>
      <c r="AA1846" s="29"/>
      <c r="AB1846" s="30"/>
      <c r="AC1846" s="28"/>
      <c r="AD1846" s="31"/>
      <c r="AE1846" s="31"/>
      <c r="AF1846" s="634"/>
      <c r="AG1846" s="2"/>
    </row>
    <row r="1847" spans="1:33" ht="33" customHeight="1">
      <c r="A1847" s="662"/>
      <c r="B1847" s="665"/>
      <c r="C1847" s="743"/>
      <c r="D1847" s="744"/>
      <c r="E1847" s="744"/>
      <c r="F1847" s="744"/>
      <c r="G1847" s="744"/>
      <c r="H1847" s="744"/>
      <c r="I1847" s="744"/>
      <c r="J1847" s="761"/>
      <c r="K1847" s="744"/>
      <c r="L1847" s="744"/>
      <c r="M1847" s="631"/>
      <c r="N1847" s="631"/>
      <c r="O1847" s="744"/>
      <c r="P1847" s="744"/>
      <c r="Q1847" s="802"/>
      <c r="R1847" s="32"/>
      <c r="S1847" s="819"/>
      <c r="T1847" s="33"/>
      <c r="U1847" s="33"/>
      <c r="V1847" s="33"/>
      <c r="W1847" s="34"/>
      <c r="X1847" s="35"/>
      <c r="Y1847" s="36"/>
      <c r="Z1847" s="29"/>
      <c r="AA1847" s="29"/>
      <c r="AB1847" s="30"/>
      <c r="AC1847" s="28"/>
      <c r="AD1847" s="31"/>
      <c r="AE1847" s="31"/>
      <c r="AF1847" s="634"/>
      <c r="AG1847" s="2"/>
    </row>
    <row r="1848" spans="1:33" ht="33" customHeight="1">
      <c r="A1848" s="662"/>
      <c r="B1848" s="665"/>
      <c r="C1848" s="743"/>
      <c r="D1848" s="744"/>
      <c r="E1848" s="744"/>
      <c r="F1848" s="744"/>
      <c r="G1848" s="744"/>
      <c r="H1848" s="744"/>
      <c r="I1848" s="744"/>
      <c r="J1848" s="761"/>
      <c r="K1848" s="744"/>
      <c r="L1848" s="744"/>
      <c r="M1848" s="631"/>
      <c r="N1848" s="631"/>
      <c r="O1848" s="744"/>
      <c r="P1848" s="744"/>
      <c r="Q1848" s="802"/>
      <c r="R1848" s="37"/>
      <c r="S1848" s="819"/>
      <c r="T1848" s="33"/>
      <c r="U1848" s="33"/>
      <c r="V1848" s="33"/>
      <c r="W1848" s="34"/>
      <c r="X1848" s="35"/>
      <c r="Y1848" s="36"/>
      <c r="Z1848" s="29"/>
      <c r="AA1848" s="29"/>
      <c r="AB1848" s="30"/>
      <c r="AC1848" s="28"/>
      <c r="AD1848" s="31"/>
      <c r="AE1848" s="31"/>
      <c r="AF1848" s="634"/>
      <c r="AG1848" s="2"/>
    </row>
    <row r="1849" spans="1:33" ht="33" customHeight="1">
      <c r="A1849" s="662"/>
      <c r="B1849" s="665"/>
      <c r="C1849" s="745"/>
      <c r="D1849" s="746"/>
      <c r="E1849" s="746"/>
      <c r="F1849" s="746"/>
      <c r="G1849" s="746"/>
      <c r="H1849" s="746"/>
      <c r="I1849" s="746"/>
      <c r="J1849" s="763"/>
      <c r="K1849" s="746"/>
      <c r="L1849" s="746"/>
      <c r="M1849" s="632"/>
      <c r="N1849" s="632"/>
      <c r="O1849" s="746"/>
      <c r="P1849" s="746"/>
      <c r="Q1849" s="803"/>
      <c r="R1849" s="38"/>
      <c r="S1849" s="820"/>
      <c r="T1849" s="39"/>
      <c r="U1849" s="39"/>
      <c r="V1849" s="39"/>
      <c r="W1849" s="40"/>
      <c r="X1849" s="41"/>
      <c r="Y1849" s="42"/>
      <c r="Z1849" s="42"/>
      <c r="AA1849" s="42"/>
      <c r="AB1849" s="43"/>
      <c r="AC1849" s="41"/>
      <c r="AD1849" s="44"/>
      <c r="AE1849" s="44"/>
      <c r="AF1849" s="635"/>
      <c r="AG1849" s="2"/>
    </row>
    <row r="1850" spans="1:33" ht="33" customHeight="1">
      <c r="A1850" s="662"/>
      <c r="B1850" s="665"/>
      <c r="C1850" s="773" t="s">
        <v>46</v>
      </c>
      <c r="D1850" s="750" t="s">
        <v>47</v>
      </c>
      <c r="E1850" s="750" t="s">
        <v>48</v>
      </c>
      <c r="F1850" s="750" t="s">
        <v>371</v>
      </c>
      <c r="G1850" s="768" t="s">
        <v>50</v>
      </c>
      <c r="H1850" s="750" t="s">
        <v>51</v>
      </c>
      <c r="I1850" s="750" t="s">
        <v>134</v>
      </c>
      <c r="J1850" s="774" t="s">
        <v>2419</v>
      </c>
      <c r="K1850" s="748" t="s">
        <v>2420</v>
      </c>
      <c r="L1850" s="750" t="s">
        <v>2421</v>
      </c>
      <c r="M1850" s="698">
        <v>1</v>
      </c>
      <c r="N1850" s="698">
        <v>6</v>
      </c>
      <c r="O1850" s="750" t="s">
        <v>2422</v>
      </c>
      <c r="P1850" s="750" t="s">
        <v>2423</v>
      </c>
      <c r="Q1850" s="805" t="s">
        <v>2408</v>
      </c>
      <c r="R1850" s="37"/>
      <c r="S1850" s="821"/>
      <c r="T1850" s="46"/>
      <c r="U1850" s="46"/>
      <c r="V1850" s="46"/>
      <c r="W1850" s="34"/>
      <c r="X1850" s="35"/>
      <c r="Y1850" s="36"/>
      <c r="Z1850" s="36"/>
      <c r="AA1850" s="36"/>
      <c r="AB1850" s="50"/>
      <c r="AC1850" s="35"/>
      <c r="AD1850" s="35"/>
      <c r="AE1850" s="35"/>
      <c r="AF1850" s="636"/>
      <c r="AG1850" s="2"/>
    </row>
    <row r="1851" spans="1:33" ht="33" customHeight="1">
      <c r="A1851" s="662"/>
      <c r="B1851" s="665"/>
      <c r="C1851" s="743"/>
      <c r="D1851" s="744"/>
      <c r="E1851" s="744"/>
      <c r="F1851" s="744"/>
      <c r="G1851" s="744"/>
      <c r="H1851" s="744"/>
      <c r="I1851" s="744"/>
      <c r="J1851" s="754"/>
      <c r="K1851" s="744"/>
      <c r="L1851" s="744"/>
      <c r="M1851" s="631"/>
      <c r="N1851" s="631"/>
      <c r="O1851" s="744"/>
      <c r="P1851" s="744"/>
      <c r="Q1851" s="802"/>
      <c r="R1851" s="25"/>
      <c r="S1851" s="818"/>
      <c r="T1851" s="26"/>
      <c r="U1851" s="26"/>
      <c r="V1851" s="26"/>
      <c r="W1851" s="27"/>
      <c r="X1851" s="28"/>
      <c r="Y1851" s="29"/>
      <c r="Z1851" s="29"/>
      <c r="AA1851" s="29"/>
      <c r="AB1851" s="30"/>
      <c r="AC1851" s="28"/>
      <c r="AD1851" s="28"/>
      <c r="AE1851" s="28"/>
      <c r="AF1851" s="634"/>
      <c r="AG1851" s="2"/>
    </row>
    <row r="1852" spans="1:33" ht="33" customHeight="1">
      <c r="A1852" s="662"/>
      <c r="B1852" s="665"/>
      <c r="C1852" s="743"/>
      <c r="D1852" s="744"/>
      <c r="E1852" s="744"/>
      <c r="F1852" s="744"/>
      <c r="G1852" s="744"/>
      <c r="H1852" s="744"/>
      <c r="I1852" s="744"/>
      <c r="J1852" s="754"/>
      <c r="K1852" s="744"/>
      <c r="L1852" s="744"/>
      <c r="M1852" s="631"/>
      <c r="N1852" s="631"/>
      <c r="O1852" s="744"/>
      <c r="P1852" s="744"/>
      <c r="Q1852" s="802"/>
      <c r="R1852" s="25"/>
      <c r="S1852" s="818"/>
      <c r="T1852" s="26"/>
      <c r="U1852" s="26"/>
      <c r="V1852" s="26"/>
      <c r="W1852" s="27"/>
      <c r="X1852" s="28"/>
      <c r="Y1852" s="29"/>
      <c r="Z1852" s="29"/>
      <c r="AA1852" s="29"/>
      <c r="AB1852" s="30"/>
      <c r="AC1852" s="28"/>
      <c r="AD1852" s="28"/>
      <c r="AE1852" s="31"/>
      <c r="AF1852" s="634"/>
      <c r="AG1852" s="2"/>
    </row>
    <row r="1853" spans="1:33" ht="33" customHeight="1">
      <c r="A1853" s="662"/>
      <c r="B1853" s="665"/>
      <c r="C1853" s="743"/>
      <c r="D1853" s="744"/>
      <c r="E1853" s="744"/>
      <c r="F1853" s="744"/>
      <c r="G1853" s="744"/>
      <c r="H1853" s="744"/>
      <c r="I1853" s="744"/>
      <c r="J1853" s="754"/>
      <c r="K1853" s="744"/>
      <c r="L1853" s="744"/>
      <c r="M1853" s="631"/>
      <c r="N1853" s="631"/>
      <c r="O1853" s="744"/>
      <c r="P1853" s="744"/>
      <c r="Q1853" s="802"/>
      <c r="R1853" s="25"/>
      <c r="S1853" s="818"/>
      <c r="T1853" s="26"/>
      <c r="U1853" s="26"/>
      <c r="V1853" s="26"/>
      <c r="W1853" s="27"/>
      <c r="X1853" s="28"/>
      <c r="Y1853" s="29"/>
      <c r="Z1853" s="29"/>
      <c r="AA1853" s="29"/>
      <c r="AB1853" s="30"/>
      <c r="AC1853" s="28"/>
      <c r="AD1853" s="28"/>
      <c r="AE1853" s="31"/>
      <c r="AF1853" s="634"/>
      <c r="AG1853" s="2"/>
    </row>
    <row r="1854" spans="1:33" ht="33" customHeight="1">
      <c r="A1854" s="662"/>
      <c r="B1854" s="665"/>
      <c r="C1854" s="745"/>
      <c r="D1854" s="746"/>
      <c r="E1854" s="746"/>
      <c r="F1854" s="746"/>
      <c r="G1854" s="746"/>
      <c r="H1854" s="746"/>
      <c r="I1854" s="746"/>
      <c r="J1854" s="756"/>
      <c r="K1854" s="746"/>
      <c r="L1854" s="746"/>
      <c r="M1854" s="632"/>
      <c r="N1854" s="632"/>
      <c r="O1854" s="746"/>
      <c r="P1854" s="746"/>
      <c r="Q1854" s="803"/>
      <c r="R1854" s="38"/>
      <c r="S1854" s="820"/>
      <c r="T1854" s="39"/>
      <c r="U1854" s="39"/>
      <c r="V1854" s="39"/>
      <c r="W1854" s="40"/>
      <c r="X1854" s="41"/>
      <c r="Y1854" s="42"/>
      <c r="Z1854" s="42"/>
      <c r="AA1854" s="42"/>
      <c r="AB1854" s="43"/>
      <c r="AC1854" s="41"/>
      <c r="AD1854" s="41"/>
      <c r="AE1854" s="44"/>
      <c r="AF1854" s="635"/>
      <c r="AG1854" s="2"/>
    </row>
    <row r="1855" spans="1:33" ht="25.5" customHeight="1">
      <c r="A1855" s="662"/>
      <c r="B1855" s="665"/>
      <c r="C1855" s="747" t="s">
        <v>46</v>
      </c>
      <c r="D1855" s="748" t="s">
        <v>47</v>
      </c>
      <c r="E1855" s="748" t="s">
        <v>48</v>
      </c>
      <c r="F1855" s="748" t="s">
        <v>371</v>
      </c>
      <c r="G1855" s="749" t="s">
        <v>50</v>
      </c>
      <c r="H1855" s="748" t="s">
        <v>51</v>
      </c>
      <c r="I1855" s="748" t="s">
        <v>61</v>
      </c>
      <c r="J1855" s="766" t="s">
        <v>2424</v>
      </c>
      <c r="K1855" s="748" t="s">
        <v>192</v>
      </c>
      <c r="L1855" s="748" t="s">
        <v>2425</v>
      </c>
      <c r="M1855" s="638">
        <v>1</v>
      </c>
      <c r="N1855" s="638">
        <v>3</v>
      </c>
      <c r="O1855" s="748" t="s">
        <v>2426</v>
      </c>
      <c r="P1855" s="748" t="s">
        <v>2427</v>
      </c>
      <c r="Q1855" s="804" t="s">
        <v>2428</v>
      </c>
      <c r="R1855" s="59"/>
      <c r="S1855" s="823"/>
      <c r="T1855" s="49"/>
      <c r="U1855" s="49"/>
      <c r="V1855" s="49"/>
      <c r="W1855" s="34"/>
      <c r="X1855" s="35"/>
      <c r="Y1855" s="36"/>
      <c r="Z1855" s="36"/>
      <c r="AA1855" s="36"/>
      <c r="AB1855" s="50"/>
      <c r="AC1855" s="35"/>
      <c r="AD1855" s="60"/>
      <c r="AE1855" s="60"/>
      <c r="AF1855" s="637"/>
      <c r="AG1855" s="2"/>
    </row>
    <row r="1856" spans="1:33" ht="25.5" customHeight="1">
      <c r="A1856" s="662"/>
      <c r="B1856" s="665"/>
      <c r="C1856" s="743"/>
      <c r="D1856" s="744"/>
      <c r="E1856" s="744"/>
      <c r="F1856" s="744"/>
      <c r="G1856" s="744"/>
      <c r="H1856" s="744"/>
      <c r="I1856" s="744"/>
      <c r="J1856" s="761"/>
      <c r="K1856" s="744"/>
      <c r="L1856" s="744"/>
      <c r="M1856" s="631"/>
      <c r="N1856" s="631"/>
      <c r="O1856" s="744"/>
      <c r="P1856" s="744"/>
      <c r="Q1856" s="802"/>
      <c r="R1856" s="32"/>
      <c r="S1856" s="818"/>
      <c r="T1856" s="26"/>
      <c r="U1856" s="26"/>
      <c r="V1856" s="26"/>
      <c r="W1856" s="27"/>
      <c r="X1856" s="28"/>
      <c r="Y1856" s="29"/>
      <c r="Z1856" s="29"/>
      <c r="AA1856" s="29"/>
      <c r="AB1856" s="30"/>
      <c r="AC1856" s="28"/>
      <c r="AD1856" s="31"/>
      <c r="AE1856" s="31"/>
      <c r="AF1856" s="634"/>
      <c r="AG1856" s="2"/>
    </row>
    <row r="1857" spans="1:33" ht="25.5" customHeight="1">
      <c r="A1857" s="662"/>
      <c r="B1857" s="665"/>
      <c r="C1857" s="743"/>
      <c r="D1857" s="744"/>
      <c r="E1857" s="744"/>
      <c r="F1857" s="744"/>
      <c r="G1857" s="744"/>
      <c r="H1857" s="744"/>
      <c r="I1857" s="744"/>
      <c r="J1857" s="761"/>
      <c r="K1857" s="744"/>
      <c r="L1857" s="744"/>
      <c r="M1857" s="631"/>
      <c r="N1857" s="631"/>
      <c r="O1857" s="744"/>
      <c r="P1857" s="744"/>
      <c r="Q1857" s="802"/>
      <c r="R1857" s="25"/>
      <c r="S1857" s="818"/>
      <c r="T1857" s="26"/>
      <c r="U1857" s="26"/>
      <c r="V1857" s="26"/>
      <c r="W1857" s="27"/>
      <c r="X1857" s="28"/>
      <c r="Y1857" s="29"/>
      <c r="Z1857" s="29"/>
      <c r="AA1857" s="29"/>
      <c r="AB1857" s="30"/>
      <c r="AC1857" s="28"/>
      <c r="AD1857" s="31"/>
      <c r="AE1857" s="31"/>
      <c r="AF1857" s="634"/>
      <c r="AG1857" s="2"/>
    </row>
    <row r="1858" spans="1:33" ht="25.5" customHeight="1">
      <c r="A1858" s="662"/>
      <c r="B1858" s="665"/>
      <c r="C1858" s="743"/>
      <c r="D1858" s="744"/>
      <c r="E1858" s="744"/>
      <c r="F1858" s="744"/>
      <c r="G1858" s="744"/>
      <c r="H1858" s="744"/>
      <c r="I1858" s="744"/>
      <c r="J1858" s="761"/>
      <c r="K1858" s="744"/>
      <c r="L1858" s="744"/>
      <c r="M1858" s="631"/>
      <c r="N1858" s="631"/>
      <c r="O1858" s="744"/>
      <c r="P1858" s="744"/>
      <c r="Q1858" s="802"/>
      <c r="R1858" s="25"/>
      <c r="S1858" s="818"/>
      <c r="T1858" s="26"/>
      <c r="U1858" s="26"/>
      <c r="V1858" s="26"/>
      <c r="W1858" s="27"/>
      <c r="X1858" s="28"/>
      <c r="Y1858" s="29"/>
      <c r="Z1858" s="29"/>
      <c r="AA1858" s="29"/>
      <c r="AB1858" s="30"/>
      <c r="AC1858" s="28"/>
      <c r="AD1858" s="31"/>
      <c r="AE1858" s="31"/>
      <c r="AF1858" s="634"/>
      <c r="AG1858" s="2"/>
    </row>
    <row r="1859" spans="1:33" ht="25.5" customHeight="1">
      <c r="A1859" s="662"/>
      <c r="B1859" s="665"/>
      <c r="C1859" s="745"/>
      <c r="D1859" s="746"/>
      <c r="E1859" s="746"/>
      <c r="F1859" s="746"/>
      <c r="G1859" s="746"/>
      <c r="H1859" s="746"/>
      <c r="I1859" s="746"/>
      <c r="J1859" s="763"/>
      <c r="K1859" s="746"/>
      <c r="L1859" s="746"/>
      <c r="M1859" s="632"/>
      <c r="N1859" s="632"/>
      <c r="O1859" s="746"/>
      <c r="P1859" s="746"/>
      <c r="Q1859" s="803"/>
      <c r="R1859" s="38"/>
      <c r="S1859" s="824"/>
      <c r="T1859" s="61"/>
      <c r="U1859" s="61"/>
      <c r="V1859" s="61"/>
      <c r="W1859" s="62"/>
      <c r="X1859" s="63"/>
      <c r="Y1859" s="64"/>
      <c r="Z1859" s="42"/>
      <c r="AA1859" s="42"/>
      <c r="AB1859" s="65"/>
      <c r="AC1859" s="63"/>
      <c r="AD1859" s="66"/>
      <c r="AE1859" s="66"/>
      <c r="AF1859" s="635"/>
      <c r="AG1859" s="2"/>
    </row>
    <row r="1860" spans="1:33" ht="25.5" customHeight="1">
      <c r="A1860" s="662"/>
      <c r="B1860" s="665"/>
      <c r="C1860" s="747" t="s">
        <v>46</v>
      </c>
      <c r="D1860" s="748" t="s">
        <v>47</v>
      </c>
      <c r="E1860" s="748" t="s">
        <v>48</v>
      </c>
      <c r="F1860" s="748" t="s">
        <v>371</v>
      </c>
      <c r="G1860" s="749" t="s">
        <v>50</v>
      </c>
      <c r="H1860" s="748" t="s">
        <v>51</v>
      </c>
      <c r="I1860" s="748" t="s">
        <v>134</v>
      </c>
      <c r="J1860" s="766" t="s">
        <v>2429</v>
      </c>
      <c r="K1860" s="748" t="s">
        <v>473</v>
      </c>
      <c r="L1860" s="748" t="s">
        <v>2430</v>
      </c>
      <c r="M1860" s="638">
        <v>0</v>
      </c>
      <c r="N1860" s="638">
        <v>1</v>
      </c>
      <c r="O1860" s="748" t="s">
        <v>2431</v>
      </c>
      <c r="P1860" s="748" t="s">
        <v>2432</v>
      </c>
      <c r="Q1860" s="804" t="s">
        <v>2433</v>
      </c>
      <c r="R1860" s="59"/>
      <c r="S1860" s="822"/>
      <c r="T1860" s="53"/>
      <c r="U1860" s="53"/>
      <c r="V1860" s="53"/>
      <c r="W1860" s="54"/>
      <c r="X1860" s="55"/>
      <c r="Y1860" s="56"/>
      <c r="Z1860" s="56"/>
      <c r="AA1860" s="56"/>
      <c r="AB1860" s="57"/>
      <c r="AC1860" s="55"/>
      <c r="AD1860" s="58"/>
      <c r="AE1860" s="58"/>
      <c r="AF1860" s="637"/>
      <c r="AG1860" s="2"/>
    </row>
    <row r="1861" spans="1:33" ht="25.5" customHeight="1">
      <c r="A1861" s="662"/>
      <c r="B1861" s="665"/>
      <c r="C1861" s="743"/>
      <c r="D1861" s="744"/>
      <c r="E1861" s="744"/>
      <c r="F1861" s="744"/>
      <c r="G1861" s="744"/>
      <c r="H1861" s="744"/>
      <c r="I1861" s="744"/>
      <c r="J1861" s="761"/>
      <c r="K1861" s="744"/>
      <c r="L1861" s="744"/>
      <c r="M1861" s="631"/>
      <c r="N1861" s="631"/>
      <c r="O1861" s="744"/>
      <c r="P1861" s="744"/>
      <c r="Q1861" s="802"/>
      <c r="R1861" s="25"/>
      <c r="S1861" s="818"/>
      <c r="T1861" s="26"/>
      <c r="U1861" s="26"/>
      <c r="V1861" s="26"/>
      <c r="W1861" s="27"/>
      <c r="X1861" s="28"/>
      <c r="Y1861" s="29"/>
      <c r="Z1861" s="29"/>
      <c r="AA1861" s="29"/>
      <c r="AB1861" s="30"/>
      <c r="AC1861" s="28"/>
      <c r="AD1861" s="31"/>
      <c r="AE1861" s="31"/>
      <c r="AF1861" s="634"/>
      <c r="AG1861" s="2"/>
    </row>
    <row r="1862" spans="1:33" ht="25.5" customHeight="1">
      <c r="A1862" s="663"/>
      <c r="B1862" s="665"/>
      <c r="C1862" s="743"/>
      <c r="D1862" s="744"/>
      <c r="E1862" s="744"/>
      <c r="F1862" s="744"/>
      <c r="G1862" s="744"/>
      <c r="H1862" s="744"/>
      <c r="I1862" s="744"/>
      <c r="J1862" s="761"/>
      <c r="K1862" s="744"/>
      <c r="L1862" s="744"/>
      <c r="M1862" s="631"/>
      <c r="N1862" s="631"/>
      <c r="O1862" s="744"/>
      <c r="P1862" s="744"/>
      <c r="Q1862" s="802"/>
      <c r="R1862" s="25"/>
      <c r="S1862" s="818"/>
      <c r="T1862" s="26"/>
      <c r="U1862" s="26"/>
      <c r="V1862" s="26"/>
      <c r="W1862" s="27"/>
      <c r="X1862" s="28"/>
      <c r="Y1862" s="29"/>
      <c r="Z1862" s="29"/>
      <c r="AA1862" s="29"/>
      <c r="AB1862" s="30"/>
      <c r="AC1862" s="28"/>
      <c r="AD1862" s="31"/>
      <c r="AE1862" s="31"/>
      <c r="AF1862" s="634"/>
      <c r="AG1862" s="2"/>
    </row>
    <row r="1863" spans="1:33" ht="25.5" customHeight="1">
      <c r="A1863" s="661" t="s">
        <v>2111</v>
      </c>
      <c r="B1863" s="665"/>
      <c r="C1863" s="743"/>
      <c r="D1863" s="744"/>
      <c r="E1863" s="744"/>
      <c r="F1863" s="744"/>
      <c r="G1863" s="744"/>
      <c r="H1863" s="744"/>
      <c r="I1863" s="744"/>
      <c r="J1863" s="761"/>
      <c r="K1863" s="744"/>
      <c r="L1863" s="744"/>
      <c r="M1863" s="631"/>
      <c r="N1863" s="631"/>
      <c r="O1863" s="744"/>
      <c r="P1863" s="744"/>
      <c r="Q1863" s="802"/>
      <c r="R1863" s="25"/>
      <c r="S1863" s="818"/>
      <c r="T1863" s="26"/>
      <c r="U1863" s="26"/>
      <c r="V1863" s="26"/>
      <c r="W1863" s="27"/>
      <c r="X1863" s="28"/>
      <c r="Y1863" s="29"/>
      <c r="Z1863" s="29"/>
      <c r="AA1863" s="29"/>
      <c r="AB1863" s="30"/>
      <c r="AC1863" s="28"/>
      <c r="AD1863" s="31"/>
      <c r="AE1863" s="31"/>
      <c r="AF1863" s="634"/>
      <c r="AG1863" s="2"/>
    </row>
    <row r="1864" spans="1:33" ht="25.5" customHeight="1">
      <c r="A1864" s="662"/>
      <c r="B1864" s="669"/>
      <c r="C1864" s="745"/>
      <c r="D1864" s="746"/>
      <c r="E1864" s="746"/>
      <c r="F1864" s="746"/>
      <c r="G1864" s="746"/>
      <c r="H1864" s="746"/>
      <c r="I1864" s="746"/>
      <c r="J1864" s="763"/>
      <c r="K1864" s="746"/>
      <c r="L1864" s="746"/>
      <c r="M1864" s="632"/>
      <c r="N1864" s="632"/>
      <c r="O1864" s="746"/>
      <c r="P1864" s="746"/>
      <c r="Q1864" s="803"/>
      <c r="R1864" s="38"/>
      <c r="S1864" s="820"/>
      <c r="T1864" s="39"/>
      <c r="U1864" s="39"/>
      <c r="V1864" s="39"/>
      <c r="W1864" s="40"/>
      <c r="X1864" s="41"/>
      <c r="Y1864" s="42"/>
      <c r="Z1864" s="42"/>
      <c r="AA1864" s="42"/>
      <c r="AB1864" s="43"/>
      <c r="AC1864" s="41"/>
      <c r="AD1864" s="44"/>
      <c r="AE1864" s="44"/>
      <c r="AF1864" s="635"/>
      <c r="AG1864" s="2"/>
    </row>
    <row r="1865" spans="1:33" ht="22.5" customHeight="1">
      <c r="A1865" s="662"/>
      <c r="B1865" s="159"/>
      <c r="C1865" s="781"/>
      <c r="D1865" s="781"/>
      <c r="E1865" s="781"/>
      <c r="F1865" s="781"/>
      <c r="G1865" s="781"/>
      <c r="H1865" s="781"/>
      <c r="I1865" s="781"/>
      <c r="J1865" s="781"/>
      <c r="K1865" s="781"/>
      <c r="L1865" s="781"/>
      <c r="M1865" s="160"/>
      <c r="N1865" s="160"/>
      <c r="O1865" s="781"/>
      <c r="P1865" s="781"/>
      <c r="Q1865" s="781"/>
      <c r="R1865" s="667" t="s">
        <v>536</v>
      </c>
      <c r="S1865" s="657"/>
      <c r="T1865" s="657"/>
      <c r="U1865" s="657"/>
      <c r="V1865" s="657"/>
      <c r="W1865" s="657"/>
      <c r="X1865" s="657"/>
      <c r="Y1865" s="657"/>
      <c r="Z1865" s="658"/>
      <c r="AA1865" s="161" t="s">
        <v>201</v>
      </c>
      <c r="AB1865" s="162">
        <f>SUM(AB1791:AB1864)</f>
        <v>689.78616</v>
      </c>
      <c r="AC1865" s="668"/>
      <c r="AD1865" s="657"/>
      <c r="AE1865" s="657"/>
      <c r="AF1865" s="660"/>
      <c r="AG1865" s="84"/>
    </row>
    <row r="1866" spans="1:33" ht="15.75" customHeight="1">
      <c r="A1866" s="662"/>
      <c r="B1866" s="704" t="s">
        <v>2434</v>
      </c>
      <c r="C1866" s="773" t="s">
        <v>46</v>
      </c>
      <c r="D1866" s="750" t="s">
        <v>47</v>
      </c>
      <c r="E1866" s="750" t="s">
        <v>48</v>
      </c>
      <c r="F1866" s="750" t="s">
        <v>471</v>
      </c>
      <c r="G1866" s="768" t="s">
        <v>50</v>
      </c>
      <c r="H1866" s="750" t="s">
        <v>51</v>
      </c>
      <c r="I1866" s="750" t="s">
        <v>61</v>
      </c>
      <c r="J1866" s="774" t="s">
        <v>2435</v>
      </c>
      <c r="K1866" s="748" t="s">
        <v>2436</v>
      </c>
      <c r="L1866" s="750" t="s">
        <v>2437</v>
      </c>
      <c r="M1866" s="705">
        <v>35</v>
      </c>
      <c r="N1866" s="705">
        <v>35</v>
      </c>
      <c r="O1866" s="750" t="s">
        <v>2438</v>
      </c>
      <c r="P1866" s="750" t="s">
        <v>2439</v>
      </c>
      <c r="Q1866" s="805" t="s">
        <v>2440</v>
      </c>
      <c r="R1866" s="37" t="s">
        <v>116</v>
      </c>
      <c r="S1866" s="821" t="s">
        <v>117</v>
      </c>
      <c r="T1866" s="100" t="s">
        <v>70</v>
      </c>
      <c r="U1866" s="67" t="s">
        <v>71</v>
      </c>
      <c r="V1866" s="68" t="s">
        <v>72</v>
      </c>
      <c r="W1866" s="34"/>
      <c r="X1866" s="35"/>
      <c r="Y1866" s="36"/>
      <c r="Z1866" s="36"/>
      <c r="AA1866" s="36"/>
      <c r="AB1866" s="50">
        <f>SUM(AA1867:AA1872)</f>
        <v>451.49294399999997</v>
      </c>
      <c r="AC1866" s="35"/>
      <c r="AD1866" s="60"/>
      <c r="AE1866" s="60"/>
      <c r="AF1866" s="636"/>
      <c r="AG1866" s="2"/>
    </row>
    <row r="1867" spans="1:33" ht="16.5" customHeight="1">
      <c r="A1867" s="662"/>
      <c r="B1867" s="665"/>
      <c r="C1867" s="743"/>
      <c r="D1867" s="744"/>
      <c r="E1867" s="744"/>
      <c r="F1867" s="744"/>
      <c r="G1867" s="744"/>
      <c r="H1867" s="744"/>
      <c r="I1867" s="744"/>
      <c r="J1867" s="754"/>
      <c r="K1867" s="744"/>
      <c r="L1867" s="744"/>
      <c r="M1867" s="631"/>
      <c r="N1867" s="631"/>
      <c r="O1867" s="744"/>
      <c r="P1867" s="744"/>
      <c r="Q1867" s="802"/>
      <c r="R1867" s="25"/>
      <c r="S1867" s="818" t="s">
        <v>2441</v>
      </c>
      <c r="T1867" s="26"/>
      <c r="U1867" s="26"/>
      <c r="V1867" s="26"/>
      <c r="W1867" s="27">
        <v>7</v>
      </c>
      <c r="X1867" s="28" t="s">
        <v>121</v>
      </c>
      <c r="Y1867" s="29">
        <v>4.55</v>
      </c>
      <c r="Z1867" s="29">
        <f t="shared" ref="Z1867:Z1872" si="216">+W1867*Y1867</f>
        <v>31.849999999999998</v>
      </c>
      <c r="AA1867" s="29">
        <f>+Z1867</f>
        <v>31.849999999999998</v>
      </c>
      <c r="AB1867" s="30"/>
      <c r="AC1867" s="28" t="s">
        <v>75</v>
      </c>
      <c r="AD1867" s="31"/>
      <c r="AE1867" s="31"/>
      <c r="AF1867" s="634"/>
      <c r="AG1867" s="2"/>
    </row>
    <row r="1868" spans="1:33" ht="16.5" customHeight="1">
      <c r="A1868" s="662"/>
      <c r="B1868" s="665"/>
      <c r="C1868" s="743"/>
      <c r="D1868" s="744"/>
      <c r="E1868" s="744"/>
      <c r="F1868" s="744"/>
      <c r="G1868" s="744"/>
      <c r="H1868" s="744"/>
      <c r="I1868" s="744"/>
      <c r="J1868" s="754"/>
      <c r="K1868" s="744"/>
      <c r="L1868" s="744"/>
      <c r="M1868" s="631"/>
      <c r="N1868" s="631"/>
      <c r="O1868" s="744"/>
      <c r="P1868" s="744"/>
      <c r="Q1868" s="802"/>
      <c r="R1868" s="32"/>
      <c r="S1868" s="819" t="s">
        <v>2442</v>
      </c>
      <c r="T1868" s="33"/>
      <c r="U1868" s="33"/>
      <c r="V1868" s="33"/>
      <c r="W1868" s="34">
        <v>10</v>
      </c>
      <c r="X1868" s="35" t="s">
        <v>119</v>
      </c>
      <c r="Y1868" s="36">
        <v>0.84</v>
      </c>
      <c r="Z1868" s="29">
        <f t="shared" si="216"/>
        <v>8.4</v>
      </c>
      <c r="AA1868" s="29">
        <f t="shared" ref="AA1868:AA1872" si="217">+Z1868*1.12</f>
        <v>9.4080000000000013</v>
      </c>
      <c r="AB1868" s="30"/>
      <c r="AC1868" s="28" t="s">
        <v>75</v>
      </c>
      <c r="AD1868" s="31"/>
      <c r="AE1868" s="31"/>
      <c r="AF1868" s="634"/>
      <c r="AG1868" s="2"/>
    </row>
    <row r="1869" spans="1:33" ht="25.5">
      <c r="A1869" s="662"/>
      <c r="B1869" s="665"/>
      <c r="C1869" s="743"/>
      <c r="D1869" s="744"/>
      <c r="E1869" s="744"/>
      <c r="F1869" s="744"/>
      <c r="G1869" s="744"/>
      <c r="H1869" s="744"/>
      <c r="I1869" s="744"/>
      <c r="J1869" s="754"/>
      <c r="K1869" s="744"/>
      <c r="L1869" s="744"/>
      <c r="M1869" s="631"/>
      <c r="N1869" s="631"/>
      <c r="O1869" s="744"/>
      <c r="P1869" s="744"/>
      <c r="Q1869" s="802"/>
      <c r="R1869" s="37"/>
      <c r="S1869" s="819" t="s">
        <v>2443</v>
      </c>
      <c r="T1869" s="33"/>
      <c r="U1869" s="33"/>
      <c r="V1869" s="33"/>
      <c r="W1869" s="34">
        <v>4</v>
      </c>
      <c r="X1869" s="35" t="s">
        <v>74</v>
      </c>
      <c r="Y1869" s="36">
        <v>0.29110000000000003</v>
      </c>
      <c r="Z1869" s="29">
        <f t="shared" si="216"/>
        <v>1.1644000000000001</v>
      </c>
      <c r="AA1869" s="29">
        <f t="shared" si="217"/>
        <v>1.3041280000000002</v>
      </c>
      <c r="AB1869" s="30"/>
      <c r="AC1869" s="28" t="s">
        <v>75</v>
      </c>
      <c r="AD1869" s="31"/>
      <c r="AE1869" s="31"/>
      <c r="AF1869" s="634"/>
      <c r="AG1869" s="2"/>
    </row>
    <row r="1870" spans="1:33" ht="16.5" customHeight="1">
      <c r="A1870" s="662"/>
      <c r="B1870" s="665"/>
      <c r="C1870" s="743"/>
      <c r="D1870" s="744"/>
      <c r="E1870" s="744"/>
      <c r="F1870" s="744"/>
      <c r="G1870" s="744"/>
      <c r="H1870" s="744"/>
      <c r="I1870" s="744"/>
      <c r="J1870" s="754"/>
      <c r="K1870" s="744"/>
      <c r="L1870" s="744"/>
      <c r="M1870" s="631"/>
      <c r="N1870" s="631"/>
      <c r="O1870" s="744"/>
      <c r="P1870" s="744"/>
      <c r="Q1870" s="802"/>
      <c r="R1870" s="37"/>
      <c r="S1870" s="819" t="s">
        <v>1446</v>
      </c>
      <c r="T1870" s="33"/>
      <c r="U1870" s="33"/>
      <c r="V1870" s="33"/>
      <c r="W1870" s="34">
        <v>3</v>
      </c>
      <c r="X1870" s="35" t="s">
        <v>74</v>
      </c>
      <c r="Y1870" s="36">
        <v>5.4055999999999997</v>
      </c>
      <c r="Z1870" s="29">
        <f t="shared" si="216"/>
        <v>16.216799999999999</v>
      </c>
      <c r="AA1870" s="29">
        <f t="shared" si="217"/>
        <v>18.162815999999999</v>
      </c>
      <c r="AB1870" s="30"/>
      <c r="AC1870" s="28" t="s">
        <v>75</v>
      </c>
      <c r="AD1870" s="31"/>
      <c r="AE1870" s="31"/>
      <c r="AF1870" s="634"/>
      <c r="AG1870" s="2"/>
    </row>
    <row r="1871" spans="1:33" ht="25.5">
      <c r="A1871" s="662"/>
      <c r="B1871" s="665"/>
      <c r="C1871" s="743"/>
      <c r="D1871" s="744"/>
      <c r="E1871" s="744"/>
      <c r="F1871" s="744"/>
      <c r="G1871" s="744"/>
      <c r="H1871" s="744"/>
      <c r="I1871" s="744"/>
      <c r="J1871" s="754"/>
      <c r="K1871" s="744"/>
      <c r="L1871" s="744"/>
      <c r="M1871" s="631"/>
      <c r="N1871" s="631"/>
      <c r="O1871" s="744"/>
      <c r="P1871" s="744"/>
      <c r="Q1871" s="802"/>
      <c r="R1871" s="37"/>
      <c r="S1871" s="819" t="s">
        <v>2444</v>
      </c>
      <c r="T1871" s="33"/>
      <c r="U1871" s="45"/>
      <c r="V1871" s="45"/>
      <c r="W1871" s="34">
        <v>4</v>
      </c>
      <c r="X1871" s="35" t="s">
        <v>1754</v>
      </c>
      <c r="Y1871" s="36">
        <v>81.599999999999994</v>
      </c>
      <c r="Z1871" s="29">
        <f t="shared" si="216"/>
        <v>326.39999999999998</v>
      </c>
      <c r="AA1871" s="29">
        <f t="shared" si="217"/>
        <v>365.56799999999998</v>
      </c>
      <c r="AB1871" s="30"/>
      <c r="AC1871" s="28"/>
      <c r="AD1871" s="31" t="s">
        <v>75</v>
      </c>
      <c r="AE1871" s="31"/>
      <c r="AF1871" s="634"/>
      <c r="AG1871" s="2"/>
    </row>
    <row r="1872" spans="1:33" ht="25.5">
      <c r="A1872" s="662"/>
      <c r="B1872" s="665"/>
      <c r="C1872" s="743"/>
      <c r="D1872" s="744"/>
      <c r="E1872" s="744"/>
      <c r="F1872" s="744"/>
      <c r="G1872" s="744"/>
      <c r="H1872" s="744"/>
      <c r="I1872" s="744"/>
      <c r="J1872" s="754"/>
      <c r="K1872" s="744"/>
      <c r="L1872" s="744"/>
      <c r="M1872" s="631"/>
      <c r="N1872" s="631"/>
      <c r="O1872" s="744"/>
      <c r="P1872" s="744"/>
      <c r="Q1872" s="802"/>
      <c r="R1872" s="37"/>
      <c r="S1872" s="819" t="s">
        <v>2445</v>
      </c>
      <c r="T1872" s="311"/>
      <c r="U1872" s="155"/>
      <c r="V1872" s="155"/>
      <c r="W1872" s="128">
        <v>2</v>
      </c>
      <c r="X1872" s="35" t="s">
        <v>74</v>
      </c>
      <c r="Y1872" s="36">
        <v>11.25</v>
      </c>
      <c r="Z1872" s="29">
        <f t="shared" si="216"/>
        <v>22.5</v>
      </c>
      <c r="AA1872" s="29">
        <f t="shared" si="217"/>
        <v>25.200000000000003</v>
      </c>
      <c r="AB1872" s="30"/>
      <c r="AC1872" s="28"/>
      <c r="AD1872" s="31" t="s">
        <v>75</v>
      </c>
      <c r="AE1872" s="31"/>
      <c r="AF1872" s="634"/>
      <c r="AG1872" s="2"/>
    </row>
    <row r="1873" spans="1:33" ht="16.5" customHeight="1">
      <c r="A1873" s="662"/>
      <c r="B1873" s="665"/>
      <c r="C1873" s="743"/>
      <c r="D1873" s="744"/>
      <c r="E1873" s="744"/>
      <c r="F1873" s="744"/>
      <c r="G1873" s="744"/>
      <c r="H1873" s="744"/>
      <c r="I1873" s="744"/>
      <c r="J1873" s="754"/>
      <c r="K1873" s="744"/>
      <c r="L1873" s="744"/>
      <c r="M1873" s="631"/>
      <c r="N1873" s="631"/>
      <c r="O1873" s="744"/>
      <c r="P1873" s="744"/>
      <c r="Q1873" s="802"/>
      <c r="R1873" s="37" t="s">
        <v>140</v>
      </c>
      <c r="S1873" s="821" t="s">
        <v>141</v>
      </c>
      <c r="T1873" s="125" t="s">
        <v>70</v>
      </c>
      <c r="U1873" s="172" t="s">
        <v>71</v>
      </c>
      <c r="V1873" s="164" t="s">
        <v>72</v>
      </c>
      <c r="W1873" s="128"/>
      <c r="X1873" s="35"/>
      <c r="Y1873" s="36"/>
      <c r="Z1873" s="29"/>
      <c r="AA1873" s="29"/>
      <c r="AB1873" s="30">
        <f>SUM(AA1874)</f>
        <v>56.672000000000004</v>
      </c>
      <c r="AC1873" s="28"/>
      <c r="AD1873" s="31"/>
      <c r="AE1873" s="31"/>
      <c r="AF1873" s="634"/>
      <c r="AG1873" s="2"/>
    </row>
    <row r="1874" spans="1:33" ht="25.5">
      <c r="A1874" s="662"/>
      <c r="B1874" s="665"/>
      <c r="C1874" s="743"/>
      <c r="D1874" s="744"/>
      <c r="E1874" s="744"/>
      <c r="F1874" s="744"/>
      <c r="G1874" s="744"/>
      <c r="H1874" s="744"/>
      <c r="I1874" s="744"/>
      <c r="J1874" s="754"/>
      <c r="K1874" s="744"/>
      <c r="L1874" s="744"/>
      <c r="M1874" s="631"/>
      <c r="N1874" s="631"/>
      <c r="O1874" s="744"/>
      <c r="P1874" s="744"/>
      <c r="Q1874" s="802"/>
      <c r="R1874" s="37"/>
      <c r="S1874" s="819" t="s">
        <v>2446</v>
      </c>
      <c r="T1874" s="311"/>
      <c r="U1874" s="155"/>
      <c r="V1874" s="155"/>
      <c r="W1874" s="128">
        <v>23</v>
      </c>
      <c r="X1874" s="35" t="s">
        <v>74</v>
      </c>
      <c r="Y1874" s="36">
        <v>2.2000000000000002</v>
      </c>
      <c r="Z1874" s="29">
        <f>+W1874*Y1874</f>
        <v>50.6</v>
      </c>
      <c r="AA1874" s="29">
        <f>+Z1874*1.12</f>
        <v>56.672000000000004</v>
      </c>
      <c r="AB1874" s="30"/>
      <c r="AC1874" s="28" t="s">
        <v>75</v>
      </c>
      <c r="AD1874" s="31"/>
      <c r="AE1874" s="31"/>
      <c r="AF1874" s="634"/>
      <c r="AG1874" s="2"/>
    </row>
    <row r="1875" spans="1:33" ht="25.5">
      <c r="A1875" s="662"/>
      <c r="B1875" s="665"/>
      <c r="C1875" s="743"/>
      <c r="D1875" s="744"/>
      <c r="E1875" s="744"/>
      <c r="F1875" s="744"/>
      <c r="G1875" s="744"/>
      <c r="H1875" s="744"/>
      <c r="I1875" s="744"/>
      <c r="J1875" s="754"/>
      <c r="K1875" s="744"/>
      <c r="L1875" s="744"/>
      <c r="M1875" s="631"/>
      <c r="N1875" s="631"/>
      <c r="O1875" s="744"/>
      <c r="P1875" s="744"/>
      <c r="Q1875" s="802"/>
      <c r="R1875" s="37" t="s">
        <v>68</v>
      </c>
      <c r="S1875" s="821" t="s">
        <v>69</v>
      </c>
      <c r="T1875" s="215"/>
      <c r="U1875" s="172" t="s">
        <v>71</v>
      </c>
      <c r="V1875" s="164" t="s">
        <v>72</v>
      </c>
      <c r="W1875" s="128"/>
      <c r="X1875" s="35"/>
      <c r="Y1875" s="36"/>
      <c r="Z1875" s="29"/>
      <c r="AA1875" s="29"/>
      <c r="AB1875" s="30">
        <f>SUM(AA1876:AA1879)</f>
        <v>126.40320000000003</v>
      </c>
      <c r="AC1875" s="28"/>
      <c r="AD1875" s="31"/>
      <c r="AE1875" s="31"/>
      <c r="AF1875" s="634"/>
      <c r="AG1875" s="2"/>
    </row>
    <row r="1876" spans="1:33" ht="25.5">
      <c r="A1876" s="662"/>
      <c r="B1876" s="665"/>
      <c r="C1876" s="743"/>
      <c r="D1876" s="744"/>
      <c r="E1876" s="744"/>
      <c r="F1876" s="744"/>
      <c r="G1876" s="744"/>
      <c r="H1876" s="744"/>
      <c r="I1876" s="744"/>
      <c r="J1876" s="754"/>
      <c r="K1876" s="744"/>
      <c r="L1876" s="744"/>
      <c r="M1876" s="631"/>
      <c r="N1876" s="631"/>
      <c r="O1876" s="744"/>
      <c r="P1876" s="744"/>
      <c r="Q1876" s="802"/>
      <c r="R1876" s="37"/>
      <c r="S1876" s="819" t="s">
        <v>2447</v>
      </c>
      <c r="T1876" s="33"/>
      <c r="U1876" s="33"/>
      <c r="V1876" s="33"/>
      <c r="W1876" s="34">
        <v>8</v>
      </c>
      <c r="X1876" s="35" t="s">
        <v>74</v>
      </c>
      <c r="Y1876" s="36">
        <v>10.26</v>
      </c>
      <c r="Z1876" s="29">
        <f t="shared" ref="Z1876:Z1879" si="218">+W1876*Y1876</f>
        <v>82.08</v>
      </c>
      <c r="AA1876" s="29">
        <f t="shared" ref="AA1876:AA1879" si="219">+Z1876*1.12</f>
        <v>91.929600000000008</v>
      </c>
      <c r="AB1876" s="30"/>
      <c r="AC1876" s="28"/>
      <c r="AD1876" s="31" t="s">
        <v>75</v>
      </c>
      <c r="AE1876" s="31"/>
      <c r="AF1876" s="634"/>
      <c r="AG1876" s="2"/>
    </row>
    <row r="1877" spans="1:33" ht="25.5">
      <c r="A1877" s="662"/>
      <c r="B1877" s="665"/>
      <c r="C1877" s="743"/>
      <c r="D1877" s="744"/>
      <c r="E1877" s="744"/>
      <c r="F1877" s="744"/>
      <c r="G1877" s="744"/>
      <c r="H1877" s="744"/>
      <c r="I1877" s="744"/>
      <c r="J1877" s="754"/>
      <c r="K1877" s="744"/>
      <c r="L1877" s="744"/>
      <c r="M1877" s="631"/>
      <c r="N1877" s="631"/>
      <c r="O1877" s="744"/>
      <c r="P1877" s="744"/>
      <c r="Q1877" s="802"/>
      <c r="R1877" s="37"/>
      <c r="S1877" s="819" t="s">
        <v>2448</v>
      </c>
      <c r="T1877" s="33"/>
      <c r="U1877" s="33"/>
      <c r="V1877" s="33"/>
      <c r="W1877" s="34">
        <v>1</v>
      </c>
      <c r="X1877" s="35" t="s">
        <v>74</v>
      </c>
      <c r="Y1877" s="36">
        <v>10.26</v>
      </c>
      <c r="Z1877" s="29">
        <f t="shared" si="218"/>
        <v>10.26</v>
      </c>
      <c r="AA1877" s="29">
        <f t="shared" si="219"/>
        <v>11.491200000000001</v>
      </c>
      <c r="AB1877" s="30"/>
      <c r="AC1877" s="28"/>
      <c r="AD1877" s="31" t="s">
        <v>75</v>
      </c>
      <c r="AE1877" s="31"/>
      <c r="AF1877" s="634"/>
      <c r="AG1877" s="2"/>
    </row>
    <row r="1878" spans="1:33" ht="25.5">
      <c r="A1878" s="662"/>
      <c r="B1878" s="665"/>
      <c r="C1878" s="743"/>
      <c r="D1878" s="744"/>
      <c r="E1878" s="744"/>
      <c r="F1878" s="744"/>
      <c r="G1878" s="744"/>
      <c r="H1878" s="744"/>
      <c r="I1878" s="744"/>
      <c r="J1878" s="754"/>
      <c r="K1878" s="744"/>
      <c r="L1878" s="744"/>
      <c r="M1878" s="631"/>
      <c r="N1878" s="631"/>
      <c r="O1878" s="744"/>
      <c r="P1878" s="744"/>
      <c r="Q1878" s="802"/>
      <c r="R1878" s="37"/>
      <c r="S1878" s="819" t="s">
        <v>2449</v>
      </c>
      <c r="T1878" s="33"/>
      <c r="U1878" s="33"/>
      <c r="V1878" s="33"/>
      <c r="W1878" s="34">
        <v>1</v>
      </c>
      <c r="X1878" s="35" t="s">
        <v>74</v>
      </c>
      <c r="Y1878" s="36">
        <v>10.26</v>
      </c>
      <c r="Z1878" s="29">
        <f t="shared" si="218"/>
        <v>10.26</v>
      </c>
      <c r="AA1878" s="29">
        <f t="shared" si="219"/>
        <v>11.491200000000001</v>
      </c>
      <c r="AB1878" s="30"/>
      <c r="AC1878" s="28"/>
      <c r="AD1878" s="31" t="s">
        <v>75</v>
      </c>
      <c r="AE1878" s="31"/>
      <c r="AF1878" s="634"/>
      <c r="AG1878" s="2"/>
    </row>
    <row r="1879" spans="1:33" ht="25.5">
      <c r="A1879" s="662"/>
      <c r="B1879" s="665"/>
      <c r="C1879" s="743"/>
      <c r="D1879" s="744"/>
      <c r="E1879" s="744"/>
      <c r="F1879" s="744"/>
      <c r="G1879" s="744"/>
      <c r="H1879" s="744"/>
      <c r="I1879" s="744"/>
      <c r="J1879" s="754"/>
      <c r="K1879" s="744"/>
      <c r="L1879" s="744"/>
      <c r="M1879" s="631"/>
      <c r="N1879" s="631"/>
      <c r="O1879" s="744"/>
      <c r="P1879" s="744"/>
      <c r="Q1879" s="802"/>
      <c r="R1879" s="37"/>
      <c r="S1879" s="819" t="s">
        <v>2450</v>
      </c>
      <c r="T1879" s="33"/>
      <c r="U1879" s="33"/>
      <c r="V1879" s="33"/>
      <c r="W1879" s="34">
        <v>1</v>
      </c>
      <c r="X1879" s="35" t="s">
        <v>74</v>
      </c>
      <c r="Y1879" s="36">
        <v>10.26</v>
      </c>
      <c r="Z1879" s="29">
        <f t="shared" si="218"/>
        <v>10.26</v>
      </c>
      <c r="AA1879" s="29">
        <f t="shared" si="219"/>
        <v>11.491200000000001</v>
      </c>
      <c r="AB1879" s="30"/>
      <c r="AC1879" s="28"/>
      <c r="AD1879" s="31" t="s">
        <v>75</v>
      </c>
      <c r="AE1879" s="31"/>
      <c r="AF1879" s="634"/>
      <c r="AG1879" s="2"/>
    </row>
    <row r="1880" spans="1:33" ht="16.5" customHeight="1">
      <c r="A1880" s="663"/>
      <c r="B1880" s="666"/>
      <c r="C1880" s="743"/>
      <c r="D1880" s="744"/>
      <c r="E1880" s="744"/>
      <c r="F1880" s="744"/>
      <c r="G1880" s="744"/>
      <c r="H1880" s="744"/>
      <c r="I1880" s="744"/>
      <c r="J1880" s="754"/>
      <c r="K1880" s="744"/>
      <c r="L1880" s="744"/>
      <c r="M1880" s="631"/>
      <c r="N1880" s="631"/>
      <c r="O1880" s="744"/>
      <c r="P1880" s="744"/>
      <c r="Q1880" s="802"/>
      <c r="R1880" s="37" t="s">
        <v>2451</v>
      </c>
      <c r="S1880" s="821" t="s">
        <v>197</v>
      </c>
      <c r="T1880" s="100" t="s">
        <v>70</v>
      </c>
      <c r="U1880" s="126" t="s">
        <v>71</v>
      </c>
      <c r="V1880" s="127" t="s">
        <v>198</v>
      </c>
      <c r="W1880" s="34"/>
      <c r="X1880" s="35"/>
      <c r="Y1880" s="36"/>
      <c r="Z1880" s="29"/>
      <c r="AA1880" s="29"/>
      <c r="AB1880" s="65">
        <f>SUM(AA1881)</f>
        <v>2558</v>
      </c>
      <c r="AC1880" s="28"/>
      <c r="AD1880" s="31"/>
      <c r="AE1880" s="31"/>
      <c r="AF1880" s="634"/>
      <c r="AG1880" s="2"/>
    </row>
    <row r="1881" spans="1:33" ht="32.25" customHeight="1">
      <c r="A1881" s="661" t="s">
        <v>2111</v>
      </c>
      <c r="B1881" s="664" t="s">
        <v>2434</v>
      </c>
      <c r="C1881" s="745"/>
      <c r="D1881" s="746"/>
      <c r="E1881" s="746"/>
      <c r="F1881" s="746"/>
      <c r="G1881" s="746"/>
      <c r="H1881" s="746"/>
      <c r="I1881" s="746"/>
      <c r="J1881" s="756"/>
      <c r="K1881" s="746"/>
      <c r="L1881" s="746"/>
      <c r="M1881" s="632"/>
      <c r="N1881" s="632"/>
      <c r="O1881" s="746"/>
      <c r="P1881" s="746"/>
      <c r="Q1881" s="803"/>
      <c r="R1881" s="38"/>
      <c r="S1881" s="872" t="s">
        <v>2452</v>
      </c>
      <c r="T1881" s="376"/>
      <c r="U1881" s="376"/>
      <c r="V1881" s="376"/>
      <c r="W1881" s="334">
        <v>2</v>
      </c>
      <c r="X1881" s="203" t="s">
        <v>74</v>
      </c>
      <c r="Y1881" s="205">
        <v>1279</v>
      </c>
      <c r="Z1881" s="205">
        <f>+W1881*Y1881</f>
        <v>2558</v>
      </c>
      <c r="AA1881" s="205">
        <f>+Z1881</f>
        <v>2558</v>
      </c>
      <c r="AB1881" s="377"/>
      <c r="AC1881" s="41"/>
      <c r="AD1881" s="44" t="s">
        <v>75</v>
      </c>
      <c r="AE1881" s="44"/>
      <c r="AF1881" s="635"/>
      <c r="AG1881" s="2"/>
    </row>
    <row r="1882" spans="1:33" ht="41.25" customHeight="1">
      <c r="A1882" s="662"/>
      <c r="B1882" s="665"/>
      <c r="C1882" s="773" t="s">
        <v>46</v>
      </c>
      <c r="D1882" s="750" t="s">
        <v>47</v>
      </c>
      <c r="E1882" s="750" t="s">
        <v>48</v>
      </c>
      <c r="F1882" s="750" t="s">
        <v>471</v>
      </c>
      <c r="G1882" s="768" t="s">
        <v>50</v>
      </c>
      <c r="H1882" s="750" t="s">
        <v>51</v>
      </c>
      <c r="I1882" s="750" t="s">
        <v>61</v>
      </c>
      <c r="J1882" s="774" t="s">
        <v>2453</v>
      </c>
      <c r="K1882" s="748" t="s">
        <v>2454</v>
      </c>
      <c r="L1882" s="750" t="s">
        <v>2455</v>
      </c>
      <c r="M1882" s="698">
        <v>0</v>
      </c>
      <c r="N1882" s="698">
        <v>1</v>
      </c>
      <c r="O1882" s="750" t="s">
        <v>2456</v>
      </c>
      <c r="P1882" s="750" t="s">
        <v>2457</v>
      </c>
      <c r="Q1882" s="805" t="s">
        <v>2458</v>
      </c>
      <c r="R1882" s="37" t="s">
        <v>116</v>
      </c>
      <c r="S1882" s="821" t="s">
        <v>117</v>
      </c>
      <c r="T1882" s="100" t="s">
        <v>70</v>
      </c>
      <c r="U1882" s="67" t="s">
        <v>71</v>
      </c>
      <c r="V1882" s="68" t="s">
        <v>72</v>
      </c>
      <c r="W1882" s="34"/>
      <c r="X1882" s="35"/>
      <c r="Y1882" s="36"/>
      <c r="Z1882" s="36"/>
      <c r="AA1882" s="36"/>
      <c r="AB1882" s="50">
        <f>AA1883</f>
        <v>4.55</v>
      </c>
      <c r="AC1882" s="35"/>
      <c r="AD1882" s="35"/>
      <c r="AE1882" s="35"/>
      <c r="AF1882" s="636"/>
      <c r="AG1882" s="2"/>
    </row>
    <row r="1883" spans="1:33" ht="41.25" customHeight="1">
      <c r="A1883" s="662"/>
      <c r="B1883" s="665"/>
      <c r="C1883" s="743"/>
      <c r="D1883" s="744"/>
      <c r="E1883" s="744"/>
      <c r="F1883" s="744"/>
      <c r="G1883" s="744"/>
      <c r="H1883" s="744"/>
      <c r="I1883" s="744"/>
      <c r="J1883" s="754"/>
      <c r="K1883" s="744"/>
      <c r="L1883" s="744"/>
      <c r="M1883" s="631"/>
      <c r="N1883" s="631"/>
      <c r="O1883" s="744"/>
      <c r="P1883" s="744"/>
      <c r="Q1883" s="802"/>
      <c r="R1883" s="25"/>
      <c r="S1883" s="818" t="s">
        <v>2459</v>
      </c>
      <c r="T1883" s="26"/>
      <c r="U1883" s="61"/>
      <c r="V1883" s="61"/>
      <c r="W1883" s="27">
        <v>1</v>
      </c>
      <c r="X1883" s="28" t="s">
        <v>121</v>
      </c>
      <c r="Y1883" s="29">
        <v>4.55</v>
      </c>
      <c r="Z1883" s="29">
        <f>+W1883*Y1883</f>
        <v>4.55</v>
      </c>
      <c r="AA1883" s="29">
        <f>+Z1883</f>
        <v>4.55</v>
      </c>
      <c r="AB1883" s="30"/>
      <c r="AC1883" s="28" t="s">
        <v>75</v>
      </c>
      <c r="AD1883" s="28"/>
      <c r="AE1883" s="28"/>
      <c r="AF1883" s="634"/>
      <c r="AG1883" s="2"/>
    </row>
    <row r="1884" spans="1:33" ht="41.25" customHeight="1">
      <c r="A1884" s="662"/>
      <c r="B1884" s="665"/>
      <c r="C1884" s="743"/>
      <c r="D1884" s="744"/>
      <c r="E1884" s="744"/>
      <c r="F1884" s="744"/>
      <c r="G1884" s="744"/>
      <c r="H1884" s="744"/>
      <c r="I1884" s="744"/>
      <c r="J1884" s="754"/>
      <c r="K1884" s="744"/>
      <c r="L1884" s="744"/>
      <c r="M1884" s="631"/>
      <c r="N1884" s="631"/>
      <c r="O1884" s="744"/>
      <c r="P1884" s="744"/>
      <c r="Q1884" s="802"/>
      <c r="R1884" s="37" t="s">
        <v>68</v>
      </c>
      <c r="S1884" s="821" t="s">
        <v>69</v>
      </c>
      <c r="T1884" s="215"/>
      <c r="U1884" s="172" t="s">
        <v>71</v>
      </c>
      <c r="V1884" s="164" t="s">
        <v>72</v>
      </c>
      <c r="W1884" s="73"/>
      <c r="X1884" s="28"/>
      <c r="Y1884" s="29"/>
      <c r="Z1884" s="29"/>
      <c r="AA1884" s="29"/>
      <c r="AB1884" s="30">
        <f>SUM(AA1885)</f>
        <v>11.491200000000001</v>
      </c>
      <c r="AC1884" s="28"/>
      <c r="AD1884" s="28"/>
      <c r="AE1884" s="31"/>
      <c r="AF1884" s="634"/>
      <c r="AG1884" s="2"/>
    </row>
    <row r="1885" spans="1:33" ht="41.25" customHeight="1">
      <c r="A1885" s="662"/>
      <c r="B1885" s="665"/>
      <c r="C1885" s="743"/>
      <c r="D1885" s="744"/>
      <c r="E1885" s="744"/>
      <c r="F1885" s="744"/>
      <c r="G1885" s="744"/>
      <c r="H1885" s="744"/>
      <c r="I1885" s="744"/>
      <c r="J1885" s="756"/>
      <c r="K1885" s="744"/>
      <c r="L1885" s="744"/>
      <c r="M1885" s="631"/>
      <c r="N1885" s="631"/>
      <c r="O1885" s="744"/>
      <c r="P1885" s="744"/>
      <c r="Q1885" s="802"/>
      <c r="R1885" s="69"/>
      <c r="S1885" s="840" t="s">
        <v>2460</v>
      </c>
      <c r="T1885" s="45"/>
      <c r="U1885" s="45"/>
      <c r="V1885" s="45"/>
      <c r="W1885" s="124">
        <v>1</v>
      </c>
      <c r="X1885" s="120" t="s">
        <v>74</v>
      </c>
      <c r="Y1885" s="174">
        <v>10.26</v>
      </c>
      <c r="Z1885" s="42">
        <f>+W1885*Y1885</f>
        <v>10.26</v>
      </c>
      <c r="AA1885" s="42">
        <f>+Z1885*1.12</f>
        <v>11.491200000000001</v>
      </c>
      <c r="AB1885" s="43"/>
      <c r="AC1885" s="41"/>
      <c r="AD1885" s="41" t="s">
        <v>75</v>
      </c>
      <c r="AE1885" s="44"/>
      <c r="AF1885" s="635"/>
      <c r="AG1885" s="2"/>
    </row>
    <row r="1886" spans="1:33" ht="16.5" customHeight="1">
      <c r="A1886" s="662"/>
      <c r="B1886" s="665"/>
      <c r="C1886" s="747" t="s">
        <v>46</v>
      </c>
      <c r="D1886" s="748" t="s">
        <v>47</v>
      </c>
      <c r="E1886" s="748" t="s">
        <v>48</v>
      </c>
      <c r="F1886" s="748" t="s">
        <v>471</v>
      </c>
      <c r="G1886" s="749" t="s">
        <v>50</v>
      </c>
      <c r="H1886" s="748" t="s">
        <v>51</v>
      </c>
      <c r="I1886" s="748" t="s">
        <v>61</v>
      </c>
      <c r="J1886" s="766" t="s">
        <v>2461</v>
      </c>
      <c r="K1886" s="748" t="s">
        <v>2462</v>
      </c>
      <c r="L1886" s="748" t="s">
        <v>2463</v>
      </c>
      <c r="M1886" s="638">
        <v>8</v>
      </c>
      <c r="N1886" s="638">
        <v>20</v>
      </c>
      <c r="O1886" s="748" t="s">
        <v>2464</v>
      </c>
      <c r="P1886" s="748" t="s">
        <v>2465</v>
      </c>
      <c r="Q1886" s="804" t="s">
        <v>2458</v>
      </c>
      <c r="R1886" s="59" t="s">
        <v>116</v>
      </c>
      <c r="S1886" s="822" t="s">
        <v>117</v>
      </c>
      <c r="T1886" s="47" t="s">
        <v>70</v>
      </c>
      <c r="U1886" s="67" t="s">
        <v>71</v>
      </c>
      <c r="V1886" s="68" t="s">
        <v>72</v>
      </c>
      <c r="W1886" s="54"/>
      <c r="X1886" s="55"/>
      <c r="Y1886" s="56"/>
      <c r="Z1886" s="36"/>
      <c r="AA1886" s="36"/>
      <c r="AB1886" s="50">
        <f>SUM(AA1887:AA1890)</f>
        <v>40.185040000000001</v>
      </c>
      <c r="AC1886" s="35"/>
      <c r="AD1886" s="60"/>
      <c r="AE1886" s="60"/>
      <c r="AF1886" s="637"/>
      <c r="AG1886" s="2"/>
    </row>
    <row r="1887" spans="1:33" ht="16.5" customHeight="1">
      <c r="A1887" s="662"/>
      <c r="B1887" s="665"/>
      <c r="C1887" s="743"/>
      <c r="D1887" s="744"/>
      <c r="E1887" s="744"/>
      <c r="F1887" s="744"/>
      <c r="G1887" s="744"/>
      <c r="H1887" s="744"/>
      <c r="I1887" s="744"/>
      <c r="J1887" s="761"/>
      <c r="K1887" s="744"/>
      <c r="L1887" s="744"/>
      <c r="M1887" s="631"/>
      <c r="N1887" s="631"/>
      <c r="O1887" s="744"/>
      <c r="P1887" s="744"/>
      <c r="Q1887" s="802"/>
      <c r="R1887" s="32"/>
      <c r="S1887" s="818" t="s">
        <v>2466</v>
      </c>
      <c r="T1887" s="26"/>
      <c r="U1887" s="26"/>
      <c r="V1887" s="26"/>
      <c r="W1887" s="27">
        <v>5</v>
      </c>
      <c r="X1887" s="28" t="s">
        <v>121</v>
      </c>
      <c r="Y1887" s="29">
        <v>4.55</v>
      </c>
      <c r="Z1887" s="29">
        <f t="shared" ref="Z1887:Z1890" si="220">+W1887*Y1887</f>
        <v>22.75</v>
      </c>
      <c r="AA1887" s="29">
        <f>+Z1887</f>
        <v>22.75</v>
      </c>
      <c r="AB1887" s="30"/>
      <c r="AC1887" s="28" t="s">
        <v>75</v>
      </c>
      <c r="AD1887" s="31"/>
      <c r="AE1887" s="31"/>
      <c r="AF1887" s="634"/>
      <c r="AG1887" s="2"/>
    </row>
    <row r="1888" spans="1:33" ht="16.5" customHeight="1">
      <c r="A1888" s="662"/>
      <c r="B1888" s="665"/>
      <c r="C1888" s="743"/>
      <c r="D1888" s="744"/>
      <c r="E1888" s="744"/>
      <c r="F1888" s="744"/>
      <c r="G1888" s="744"/>
      <c r="H1888" s="744"/>
      <c r="I1888" s="744"/>
      <c r="J1888" s="761"/>
      <c r="K1888" s="744"/>
      <c r="L1888" s="744"/>
      <c r="M1888" s="631"/>
      <c r="N1888" s="631"/>
      <c r="O1888" s="744"/>
      <c r="P1888" s="744"/>
      <c r="Q1888" s="802"/>
      <c r="R1888" s="25"/>
      <c r="S1888" s="819" t="s">
        <v>2467</v>
      </c>
      <c r="T1888" s="33"/>
      <c r="U1888" s="33"/>
      <c r="V1888" s="33"/>
      <c r="W1888" s="27">
        <v>4</v>
      </c>
      <c r="X1888" s="35" t="s">
        <v>119</v>
      </c>
      <c r="Y1888" s="36">
        <v>0.84</v>
      </c>
      <c r="Z1888" s="29">
        <f t="shared" si="220"/>
        <v>3.36</v>
      </c>
      <c r="AA1888" s="29">
        <f t="shared" ref="AA1888:AA1890" si="221">+Z1888*1.12</f>
        <v>3.7632000000000003</v>
      </c>
      <c r="AB1888" s="30"/>
      <c r="AC1888" s="28" t="s">
        <v>75</v>
      </c>
      <c r="AD1888" s="31"/>
      <c r="AE1888" s="31"/>
      <c r="AF1888" s="634"/>
      <c r="AG1888" s="2"/>
    </row>
    <row r="1889" spans="1:33" ht="16.5" customHeight="1">
      <c r="A1889" s="663"/>
      <c r="B1889" s="666"/>
      <c r="C1889" s="743"/>
      <c r="D1889" s="744"/>
      <c r="E1889" s="744"/>
      <c r="F1889" s="744"/>
      <c r="G1889" s="744"/>
      <c r="H1889" s="744"/>
      <c r="I1889" s="744"/>
      <c r="J1889" s="761"/>
      <c r="K1889" s="744"/>
      <c r="L1889" s="744"/>
      <c r="M1889" s="631"/>
      <c r="N1889" s="631"/>
      <c r="O1889" s="744"/>
      <c r="P1889" s="744"/>
      <c r="Q1889" s="802"/>
      <c r="R1889" s="25"/>
      <c r="S1889" s="818" t="s">
        <v>2468</v>
      </c>
      <c r="T1889" s="61"/>
      <c r="U1889" s="61"/>
      <c r="V1889" s="61"/>
      <c r="W1889" s="27">
        <v>3</v>
      </c>
      <c r="X1889" s="28" t="s">
        <v>74</v>
      </c>
      <c r="Y1889" s="29">
        <v>3.069</v>
      </c>
      <c r="Z1889" s="29">
        <f t="shared" si="220"/>
        <v>9.2070000000000007</v>
      </c>
      <c r="AA1889" s="29">
        <f t="shared" si="221"/>
        <v>10.311840000000002</v>
      </c>
      <c r="AB1889" s="30"/>
      <c r="AC1889" s="28" t="s">
        <v>75</v>
      </c>
      <c r="AD1889" s="31"/>
      <c r="AE1889" s="31"/>
      <c r="AF1889" s="634"/>
      <c r="AG1889" s="2"/>
    </row>
    <row r="1890" spans="1:33" ht="16.5" customHeight="1">
      <c r="A1890" s="661" t="s">
        <v>2111</v>
      </c>
      <c r="B1890" s="664" t="s">
        <v>2434</v>
      </c>
      <c r="C1890" s="743"/>
      <c r="D1890" s="744"/>
      <c r="E1890" s="744"/>
      <c r="F1890" s="744"/>
      <c r="G1890" s="744"/>
      <c r="H1890" s="744"/>
      <c r="I1890" s="744"/>
      <c r="J1890" s="761"/>
      <c r="K1890" s="744"/>
      <c r="L1890" s="744"/>
      <c r="M1890" s="631"/>
      <c r="N1890" s="631"/>
      <c r="O1890" s="744"/>
      <c r="P1890" s="744"/>
      <c r="Q1890" s="802"/>
      <c r="R1890" s="37"/>
      <c r="S1890" s="873" t="s">
        <v>2469</v>
      </c>
      <c r="T1890" s="155"/>
      <c r="U1890" s="155"/>
      <c r="V1890" s="155"/>
      <c r="W1890" s="299">
        <v>4</v>
      </c>
      <c r="X1890" s="63" t="s">
        <v>74</v>
      </c>
      <c r="Y1890" s="64">
        <v>0.75</v>
      </c>
      <c r="Z1890" s="29">
        <f t="shared" si="220"/>
        <v>3</v>
      </c>
      <c r="AA1890" s="29">
        <f t="shared" si="221"/>
        <v>3.3600000000000003</v>
      </c>
      <c r="AB1890" s="65"/>
      <c r="AC1890" s="28" t="s">
        <v>75</v>
      </c>
      <c r="AD1890" s="31"/>
      <c r="AE1890" s="31"/>
      <c r="AF1890" s="634"/>
      <c r="AG1890" s="2"/>
    </row>
    <row r="1891" spans="1:33" ht="16.5" customHeight="1">
      <c r="A1891" s="662"/>
      <c r="B1891" s="665"/>
      <c r="C1891" s="743"/>
      <c r="D1891" s="744"/>
      <c r="E1891" s="744"/>
      <c r="F1891" s="744"/>
      <c r="G1891" s="744"/>
      <c r="H1891" s="744"/>
      <c r="I1891" s="744"/>
      <c r="J1891" s="761"/>
      <c r="K1891" s="744"/>
      <c r="L1891" s="744"/>
      <c r="M1891" s="631"/>
      <c r="N1891" s="631"/>
      <c r="O1891" s="744"/>
      <c r="P1891" s="744"/>
      <c r="Q1891" s="802"/>
      <c r="R1891" s="37" t="s">
        <v>140</v>
      </c>
      <c r="S1891" s="850" t="s">
        <v>141</v>
      </c>
      <c r="T1891" s="247" t="s">
        <v>70</v>
      </c>
      <c r="U1891" s="172" t="s">
        <v>71</v>
      </c>
      <c r="V1891" s="164" t="s">
        <v>72</v>
      </c>
      <c r="W1891" s="299"/>
      <c r="X1891" s="63"/>
      <c r="Y1891" s="64"/>
      <c r="Z1891" s="29"/>
      <c r="AA1891" s="29"/>
      <c r="AB1891" s="65">
        <f>SUM(AA1892:AA1895)</f>
        <v>42.324800000000003</v>
      </c>
      <c r="AC1891" s="28"/>
      <c r="AD1891" s="31"/>
      <c r="AE1891" s="31"/>
      <c r="AF1891" s="634"/>
      <c r="AG1891" s="2"/>
    </row>
    <row r="1892" spans="1:33" ht="16.5" customHeight="1">
      <c r="A1892" s="662"/>
      <c r="B1892" s="665"/>
      <c r="C1892" s="743"/>
      <c r="D1892" s="744"/>
      <c r="E1892" s="744"/>
      <c r="F1892" s="744"/>
      <c r="G1892" s="744"/>
      <c r="H1892" s="744"/>
      <c r="I1892" s="744"/>
      <c r="J1892" s="761"/>
      <c r="K1892" s="744"/>
      <c r="L1892" s="744"/>
      <c r="M1892" s="631"/>
      <c r="N1892" s="631"/>
      <c r="O1892" s="744"/>
      <c r="P1892" s="744"/>
      <c r="Q1892" s="802"/>
      <c r="R1892" s="37"/>
      <c r="S1892" s="859" t="s">
        <v>2470</v>
      </c>
      <c r="T1892" s="155"/>
      <c r="U1892" s="155"/>
      <c r="V1892" s="155"/>
      <c r="W1892" s="299">
        <v>1</v>
      </c>
      <c r="X1892" s="63" t="s">
        <v>1009</v>
      </c>
      <c r="Y1892" s="64">
        <v>3.56</v>
      </c>
      <c r="Z1892" s="29">
        <f t="shared" ref="Z1892:Z1895" si="222">+W1892*Y1892</f>
        <v>3.56</v>
      </c>
      <c r="AA1892" s="29">
        <f t="shared" ref="AA1892:AA1895" si="223">+Z1892*1.12</f>
        <v>3.9872000000000005</v>
      </c>
      <c r="AB1892" s="65"/>
      <c r="AC1892" s="28" t="s">
        <v>75</v>
      </c>
      <c r="AD1892" s="31"/>
      <c r="AE1892" s="31"/>
      <c r="AF1892" s="634"/>
      <c r="AG1892" s="2"/>
    </row>
    <row r="1893" spans="1:33" ht="16.5" customHeight="1">
      <c r="A1893" s="662"/>
      <c r="B1893" s="665"/>
      <c r="C1893" s="743"/>
      <c r="D1893" s="744"/>
      <c r="E1893" s="744"/>
      <c r="F1893" s="744"/>
      <c r="G1893" s="744"/>
      <c r="H1893" s="744"/>
      <c r="I1893" s="744"/>
      <c r="J1893" s="761"/>
      <c r="K1893" s="744"/>
      <c r="L1893" s="744"/>
      <c r="M1893" s="631"/>
      <c r="N1893" s="631"/>
      <c r="O1893" s="744"/>
      <c r="P1893" s="744"/>
      <c r="Q1893" s="802"/>
      <c r="R1893" s="37"/>
      <c r="S1893" s="859" t="s">
        <v>2471</v>
      </c>
      <c r="T1893" s="155"/>
      <c r="U1893" s="155"/>
      <c r="V1893" s="155"/>
      <c r="W1893" s="299">
        <v>2</v>
      </c>
      <c r="X1893" s="63" t="s">
        <v>1009</v>
      </c>
      <c r="Y1893" s="64">
        <v>2.74</v>
      </c>
      <c r="Z1893" s="29">
        <f t="shared" si="222"/>
        <v>5.48</v>
      </c>
      <c r="AA1893" s="29">
        <f t="shared" si="223"/>
        <v>6.1376000000000008</v>
      </c>
      <c r="AB1893" s="65"/>
      <c r="AC1893" s="28" t="s">
        <v>75</v>
      </c>
      <c r="AD1893" s="31"/>
      <c r="AE1893" s="31"/>
      <c r="AF1893" s="634"/>
      <c r="AG1893" s="2"/>
    </row>
    <row r="1894" spans="1:33" ht="25.5">
      <c r="A1894" s="662"/>
      <c r="B1894" s="665"/>
      <c r="C1894" s="743"/>
      <c r="D1894" s="744"/>
      <c r="E1894" s="744"/>
      <c r="F1894" s="744"/>
      <c r="G1894" s="744"/>
      <c r="H1894" s="744"/>
      <c r="I1894" s="744"/>
      <c r="J1894" s="761"/>
      <c r="K1894" s="744"/>
      <c r="L1894" s="744"/>
      <c r="M1894" s="631"/>
      <c r="N1894" s="631"/>
      <c r="O1894" s="744"/>
      <c r="P1894" s="744"/>
      <c r="Q1894" s="802"/>
      <c r="R1894" s="37"/>
      <c r="S1894" s="859" t="s">
        <v>2472</v>
      </c>
      <c r="T1894" s="155"/>
      <c r="U1894" s="155"/>
      <c r="V1894" s="155"/>
      <c r="W1894" s="299">
        <v>3</v>
      </c>
      <c r="X1894" s="63" t="s">
        <v>74</v>
      </c>
      <c r="Y1894" s="64">
        <v>4.25</v>
      </c>
      <c r="Z1894" s="29">
        <f t="shared" si="222"/>
        <v>12.75</v>
      </c>
      <c r="AA1894" s="29">
        <f t="shared" si="223"/>
        <v>14.280000000000001</v>
      </c>
      <c r="AB1894" s="65"/>
      <c r="AC1894" s="28" t="s">
        <v>75</v>
      </c>
      <c r="AD1894" s="31"/>
      <c r="AE1894" s="31"/>
      <c r="AF1894" s="634"/>
      <c r="AG1894" s="2"/>
    </row>
    <row r="1895" spans="1:33" ht="16.5" customHeight="1">
      <c r="A1895" s="662"/>
      <c r="B1895" s="665"/>
      <c r="C1895" s="743"/>
      <c r="D1895" s="744"/>
      <c r="E1895" s="744"/>
      <c r="F1895" s="744"/>
      <c r="G1895" s="744"/>
      <c r="H1895" s="744"/>
      <c r="I1895" s="744"/>
      <c r="J1895" s="761"/>
      <c r="K1895" s="744"/>
      <c r="L1895" s="744"/>
      <c r="M1895" s="631"/>
      <c r="N1895" s="631"/>
      <c r="O1895" s="744"/>
      <c r="P1895" s="744"/>
      <c r="Q1895" s="802"/>
      <c r="R1895" s="37"/>
      <c r="S1895" s="859" t="s">
        <v>2473</v>
      </c>
      <c r="T1895" s="155"/>
      <c r="U1895" s="155"/>
      <c r="V1895" s="155"/>
      <c r="W1895" s="299">
        <v>4</v>
      </c>
      <c r="X1895" s="63" t="s">
        <v>1009</v>
      </c>
      <c r="Y1895" s="64">
        <v>4</v>
      </c>
      <c r="Z1895" s="29">
        <f t="shared" si="222"/>
        <v>16</v>
      </c>
      <c r="AA1895" s="29">
        <f t="shared" si="223"/>
        <v>17.920000000000002</v>
      </c>
      <c r="AB1895" s="65"/>
      <c r="AC1895" s="28" t="s">
        <v>75</v>
      </c>
      <c r="AD1895" s="31"/>
      <c r="AE1895" s="31"/>
      <c r="AF1895" s="634"/>
      <c r="AG1895" s="2"/>
    </row>
    <row r="1896" spans="1:33" ht="25.5">
      <c r="A1896" s="662"/>
      <c r="B1896" s="665"/>
      <c r="C1896" s="743"/>
      <c r="D1896" s="744"/>
      <c r="E1896" s="744"/>
      <c r="F1896" s="744"/>
      <c r="G1896" s="744"/>
      <c r="H1896" s="744"/>
      <c r="I1896" s="744"/>
      <c r="J1896" s="761"/>
      <c r="K1896" s="744"/>
      <c r="L1896" s="744"/>
      <c r="M1896" s="631"/>
      <c r="N1896" s="631"/>
      <c r="O1896" s="744"/>
      <c r="P1896" s="744"/>
      <c r="Q1896" s="802"/>
      <c r="R1896" s="37" t="s">
        <v>68</v>
      </c>
      <c r="S1896" s="874" t="s">
        <v>69</v>
      </c>
      <c r="T1896" s="164"/>
      <c r="U1896" s="172" t="s">
        <v>71</v>
      </c>
      <c r="V1896" s="164" t="s">
        <v>72</v>
      </c>
      <c r="W1896" s="73"/>
      <c r="X1896" s="28"/>
      <c r="Y1896" s="29"/>
      <c r="Z1896" s="29"/>
      <c r="AA1896" s="29"/>
      <c r="AB1896" s="65">
        <f>SUM(AA1897:AA1900)</f>
        <v>45.964800000000004</v>
      </c>
      <c r="AC1896" s="28"/>
      <c r="AD1896" s="31"/>
      <c r="AE1896" s="31"/>
      <c r="AF1896" s="634"/>
      <c r="AG1896" s="2"/>
    </row>
    <row r="1897" spans="1:33" ht="25.5">
      <c r="A1897" s="662"/>
      <c r="B1897" s="665"/>
      <c r="C1897" s="743"/>
      <c r="D1897" s="744"/>
      <c r="E1897" s="744"/>
      <c r="F1897" s="744"/>
      <c r="G1897" s="744"/>
      <c r="H1897" s="744"/>
      <c r="I1897" s="744"/>
      <c r="J1897" s="761"/>
      <c r="K1897" s="744"/>
      <c r="L1897" s="744"/>
      <c r="M1897" s="631"/>
      <c r="N1897" s="631"/>
      <c r="O1897" s="744"/>
      <c r="P1897" s="744"/>
      <c r="Q1897" s="802"/>
      <c r="R1897" s="37"/>
      <c r="S1897" s="819" t="s">
        <v>2474</v>
      </c>
      <c r="T1897" s="33"/>
      <c r="U1897" s="33"/>
      <c r="V1897" s="33"/>
      <c r="W1897" s="34">
        <v>1</v>
      </c>
      <c r="X1897" s="35" t="s">
        <v>74</v>
      </c>
      <c r="Y1897" s="36">
        <v>10.26</v>
      </c>
      <c r="Z1897" s="36">
        <f t="shared" ref="Z1897:Z1900" si="224">+W1897*Y1897</f>
        <v>10.26</v>
      </c>
      <c r="AA1897" s="29">
        <f t="shared" ref="AA1897:AA1900" si="225">+Z1897*1.12</f>
        <v>11.491200000000001</v>
      </c>
      <c r="AB1897" s="378"/>
      <c r="AC1897" s="28"/>
      <c r="AD1897" s="31" t="s">
        <v>75</v>
      </c>
      <c r="AE1897" s="31"/>
      <c r="AF1897" s="634"/>
      <c r="AG1897" s="2"/>
    </row>
    <row r="1898" spans="1:33" ht="25.5">
      <c r="A1898" s="662"/>
      <c r="B1898" s="665"/>
      <c r="C1898" s="743"/>
      <c r="D1898" s="744"/>
      <c r="E1898" s="744"/>
      <c r="F1898" s="744"/>
      <c r="G1898" s="744"/>
      <c r="H1898" s="744"/>
      <c r="I1898" s="744"/>
      <c r="J1898" s="761"/>
      <c r="K1898" s="744"/>
      <c r="L1898" s="744"/>
      <c r="M1898" s="631"/>
      <c r="N1898" s="631"/>
      <c r="O1898" s="744"/>
      <c r="P1898" s="744"/>
      <c r="Q1898" s="802"/>
      <c r="R1898" s="37"/>
      <c r="S1898" s="819" t="s">
        <v>2475</v>
      </c>
      <c r="T1898" s="33"/>
      <c r="U1898" s="33"/>
      <c r="V1898" s="33"/>
      <c r="W1898" s="34">
        <v>1</v>
      </c>
      <c r="X1898" s="35" t="s">
        <v>74</v>
      </c>
      <c r="Y1898" s="36">
        <v>10.26</v>
      </c>
      <c r="Z1898" s="29">
        <f t="shared" si="224"/>
        <v>10.26</v>
      </c>
      <c r="AA1898" s="29">
        <f t="shared" si="225"/>
        <v>11.491200000000001</v>
      </c>
      <c r="AB1898" s="65"/>
      <c r="AC1898" s="28"/>
      <c r="AD1898" s="31" t="s">
        <v>75</v>
      </c>
      <c r="AE1898" s="31"/>
      <c r="AF1898" s="634"/>
      <c r="AG1898" s="2"/>
    </row>
    <row r="1899" spans="1:33" ht="25.5">
      <c r="A1899" s="662"/>
      <c r="B1899" s="665"/>
      <c r="C1899" s="743"/>
      <c r="D1899" s="744"/>
      <c r="E1899" s="744"/>
      <c r="F1899" s="744"/>
      <c r="G1899" s="744"/>
      <c r="H1899" s="744"/>
      <c r="I1899" s="744"/>
      <c r="J1899" s="761"/>
      <c r="K1899" s="744"/>
      <c r="L1899" s="744"/>
      <c r="M1899" s="631"/>
      <c r="N1899" s="631"/>
      <c r="O1899" s="744"/>
      <c r="P1899" s="744"/>
      <c r="Q1899" s="802"/>
      <c r="R1899" s="37"/>
      <c r="S1899" s="819" t="s">
        <v>2476</v>
      </c>
      <c r="T1899" s="33"/>
      <c r="U1899" s="33"/>
      <c r="V1899" s="33"/>
      <c r="W1899" s="34">
        <v>1</v>
      </c>
      <c r="X1899" s="35" t="s">
        <v>74</v>
      </c>
      <c r="Y1899" s="36">
        <v>10.26</v>
      </c>
      <c r="Z1899" s="29">
        <f t="shared" si="224"/>
        <v>10.26</v>
      </c>
      <c r="AA1899" s="29">
        <f t="shared" si="225"/>
        <v>11.491200000000001</v>
      </c>
      <c r="AB1899" s="65"/>
      <c r="AC1899" s="28"/>
      <c r="AD1899" s="31" t="s">
        <v>75</v>
      </c>
      <c r="AE1899" s="31"/>
      <c r="AF1899" s="634"/>
      <c r="AG1899" s="2"/>
    </row>
    <row r="1900" spans="1:33" ht="25.5">
      <c r="A1900" s="662"/>
      <c r="B1900" s="665"/>
      <c r="C1900" s="743"/>
      <c r="D1900" s="744"/>
      <c r="E1900" s="744"/>
      <c r="F1900" s="744"/>
      <c r="G1900" s="744"/>
      <c r="H1900" s="744"/>
      <c r="I1900" s="744"/>
      <c r="J1900" s="761"/>
      <c r="K1900" s="744"/>
      <c r="L1900" s="744"/>
      <c r="M1900" s="631"/>
      <c r="N1900" s="631"/>
      <c r="O1900" s="744"/>
      <c r="P1900" s="744"/>
      <c r="Q1900" s="802"/>
      <c r="R1900" s="98"/>
      <c r="S1900" s="820" t="s">
        <v>2477</v>
      </c>
      <c r="T1900" s="39"/>
      <c r="U1900" s="39"/>
      <c r="V1900" s="39"/>
      <c r="W1900" s="40">
        <v>1</v>
      </c>
      <c r="X1900" s="41" t="s">
        <v>74</v>
      </c>
      <c r="Y1900" s="42">
        <v>10.26</v>
      </c>
      <c r="Z1900" s="42">
        <f t="shared" si="224"/>
        <v>10.26</v>
      </c>
      <c r="AA1900" s="42">
        <f t="shared" si="225"/>
        <v>11.491200000000001</v>
      </c>
      <c r="AB1900" s="43"/>
      <c r="AC1900" s="41"/>
      <c r="AD1900" s="31" t="s">
        <v>75</v>
      </c>
      <c r="AE1900" s="31"/>
      <c r="AF1900" s="634"/>
      <c r="AG1900" s="2"/>
    </row>
    <row r="1901" spans="1:33" ht="16.5" customHeight="1">
      <c r="A1901" s="662"/>
      <c r="B1901" s="665"/>
      <c r="C1901" s="747" t="s">
        <v>46</v>
      </c>
      <c r="D1901" s="748" t="s">
        <v>47</v>
      </c>
      <c r="E1901" s="748" t="s">
        <v>48</v>
      </c>
      <c r="F1901" s="748" t="s">
        <v>471</v>
      </c>
      <c r="G1901" s="749" t="s">
        <v>50</v>
      </c>
      <c r="H1901" s="748" t="s">
        <v>51</v>
      </c>
      <c r="I1901" s="748" t="s">
        <v>61</v>
      </c>
      <c r="J1901" s="766" t="s">
        <v>2478</v>
      </c>
      <c r="K1901" s="748" t="s">
        <v>2479</v>
      </c>
      <c r="L1901" s="748" t="s">
        <v>2480</v>
      </c>
      <c r="M1901" s="638">
        <v>0</v>
      </c>
      <c r="N1901" s="638">
        <v>1</v>
      </c>
      <c r="O1901" s="748" t="s">
        <v>2481</v>
      </c>
      <c r="P1901" s="748" t="s">
        <v>2482</v>
      </c>
      <c r="Q1901" s="804" t="s">
        <v>2458</v>
      </c>
      <c r="R1901" s="37" t="s">
        <v>116</v>
      </c>
      <c r="S1901" s="821" t="s">
        <v>117</v>
      </c>
      <c r="T1901" s="100" t="s">
        <v>70</v>
      </c>
      <c r="U1901" s="67" t="s">
        <v>71</v>
      </c>
      <c r="V1901" s="68" t="s">
        <v>72</v>
      </c>
      <c r="W1901" s="34"/>
      <c r="X1901" s="35"/>
      <c r="Y1901" s="36"/>
      <c r="Z1901" s="36"/>
      <c r="AA1901" s="36"/>
      <c r="AB1901" s="50">
        <f>SUM(AA1902:AA1903)</f>
        <v>5.4908000000000001</v>
      </c>
      <c r="AC1901" s="35"/>
      <c r="AD1901" s="58"/>
      <c r="AE1901" s="58"/>
      <c r="AF1901" s="637"/>
      <c r="AG1901" s="2"/>
    </row>
    <row r="1902" spans="1:33" ht="16.5" customHeight="1">
      <c r="A1902" s="662"/>
      <c r="B1902" s="665"/>
      <c r="C1902" s="743"/>
      <c r="D1902" s="744"/>
      <c r="E1902" s="744"/>
      <c r="F1902" s="744"/>
      <c r="G1902" s="744"/>
      <c r="H1902" s="744"/>
      <c r="I1902" s="744"/>
      <c r="J1902" s="761"/>
      <c r="K1902" s="744"/>
      <c r="L1902" s="744"/>
      <c r="M1902" s="631"/>
      <c r="N1902" s="631"/>
      <c r="O1902" s="744"/>
      <c r="P1902" s="744"/>
      <c r="Q1902" s="802"/>
      <c r="R1902" s="25"/>
      <c r="S1902" s="818" t="s">
        <v>2483</v>
      </c>
      <c r="T1902" s="26"/>
      <c r="U1902" s="26"/>
      <c r="V1902" s="26"/>
      <c r="W1902" s="27">
        <v>1</v>
      </c>
      <c r="X1902" s="28" t="s">
        <v>121</v>
      </c>
      <c r="Y1902" s="29">
        <v>4.55</v>
      </c>
      <c r="Z1902" s="29">
        <f t="shared" ref="Z1902:Z1903" si="226">+W1902*Y1902</f>
        <v>4.55</v>
      </c>
      <c r="AA1902" s="29">
        <f>+Z1902</f>
        <v>4.55</v>
      </c>
      <c r="AB1902" s="30"/>
      <c r="AC1902" s="28" t="s">
        <v>75</v>
      </c>
      <c r="AD1902" s="31"/>
      <c r="AE1902" s="31"/>
      <c r="AF1902" s="634"/>
      <c r="AG1902" s="2"/>
    </row>
    <row r="1903" spans="1:33" ht="16.5" customHeight="1">
      <c r="A1903" s="662"/>
      <c r="B1903" s="665"/>
      <c r="C1903" s="743"/>
      <c r="D1903" s="744"/>
      <c r="E1903" s="744"/>
      <c r="F1903" s="744"/>
      <c r="G1903" s="744"/>
      <c r="H1903" s="744"/>
      <c r="I1903" s="744"/>
      <c r="J1903" s="761"/>
      <c r="K1903" s="744"/>
      <c r="L1903" s="744"/>
      <c r="M1903" s="631"/>
      <c r="N1903" s="631"/>
      <c r="O1903" s="744"/>
      <c r="P1903" s="744"/>
      <c r="Q1903" s="802"/>
      <c r="R1903" s="25"/>
      <c r="S1903" s="819" t="s">
        <v>2484</v>
      </c>
      <c r="T1903" s="33"/>
      <c r="U1903" s="45"/>
      <c r="V1903" s="45"/>
      <c r="W1903" s="27">
        <v>1</v>
      </c>
      <c r="X1903" s="35" t="s">
        <v>119</v>
      </c>
      <c r="Y1903" s="36">
        <v>0.84</v>
      </c>
      <c r="Z1903" s="29">
        <f t="shared" si="226"/>
        <v>0.84</v>
      </c>
      <c r="AA1903" s="29">
        <f>+Z1903*1.12</f>
        <v>0.94080000000000008</v>
      </c>
      <c r="AB1903" s="30"/>
      <c r="AC1903" s="28" t="s">
        <v>75</v>
      </c>
      <c r="AD1903" s="31"/>
      <c r="AE1903" s="31"/>
      <c r="AF1903" s="634"/>
      <c r="AG1903" s="2"/>
    </row>
    <row r="1904" spans="1:33" ht="15.75" customHeight="1">
      <c r="A1904" s="662"/>
      <c r="B1904" s="665"/>
      <c r="C1904" s="743"/>
      <c r="D1904" s="744"/>
      <c r="E1904" s="744"/>
      <c r="F1904" s="744"/>
      <c r="G1904" s="744"/>
      <c r="H1904" s="744"/>
      <c r="I1904" s="744"/>
      <c r="J1904" s="761"/>
      <c r="K1904" s="744"/>
      <c r="L1904" s="744"/>
      <c r="M1904" s="631"/>
      <c r="N1904" s="631"/>
      <c r="O1904" s="744"/>
      <c r="P1904" s="744"/>
      <c r="Q1904" s="802"/>
      <c r="R1904" s="37" t="s">
        <v>140</v>
      </c>
      <c r="S1904" s="850" t="s">
        <v>141</v>
      </c>
      <c r="T1904" s="125" t="s">
        <v>70</v>
      </c>
      <c r="U1904" s="172" t="s">
        <v>71</v>
      </c>
      <c r="V1904" s="164" t="s">
        <v>72</v>
      </c>
      <c r="W1904" s="73"/>
      <c r="X1904" s="35"/>
      <c r="Y1904" s="36"/>
      <c r="Z1904" s="29"/>
      <c r="AA1904" s="29"/>
      <c r="AB1904" s="30">
        <f>SUM(AA1905)</f>
        <v>6.7872000000000012</v>
      </c>
      <c r="AC1904" s="28"/>
      <c r="AD1904" s="31"/>
      <c r="AE1904" s="31"/>
      <c r="AF1904" s="634"/>
      <c r="AG1904" s="2"/>
    </row>
    <row r="1905" spans="1:33" ht="25.5">
      <c r="A1905" s="662"/>
      <c r="B1905" s="665"/>
      <c r="C1905" s="743"/>
      <c r="D1905" s="744"/>
      <c r="E1905" s="744"/>
      <c r="F1905" s="744"/>
      <c r="G1905" s="744"/>
      <c r="H1905" s="744"/>
      <c r="I1905" s="744"/>
      <c r="J1905" s="761"/>
      <c r="K1905" s="744"/>
      <c r="L1905" s="744"/>
      <c r="M1905" s="631"/>
      <c r="N1905" s="631"/>
      <c r="O1905" s="744"/>
      <c r="P1905" s="744"/>
      <c r="Q1905" s="802"/>
      <c r="R1905" s="25"/>
      <c r="S1905" s="818" t="s">
        <v>2485</v>
      </c>
      <c r="T1905" s="330"/>
      <c r="U1905" s="155"/>
      <c r="V1905" s="155"/>
      <c r="W1905" s="73">
        <v>6</v>
      </c>
      <c r="X1905" s="28" t="s">
        <v>1014</v>
      </c>
      <c r="Y1905" s="29">
        <v>1.01</v>
      </c>
      <c r="Z1905" s="29">
        <f>+W1905*Y1905</f>
        <v>6.0600000000000005</v>
      </c>
      <c r="AA1905" s="29">
        <f>+Z1905*1.12</f>
        <v>6.7872000000000012</v>
      </c>
      <c r="AB1905" s="30"/>
      <c r="AC1905" s="28" t="s">
        <v>75</v>
      </c>
      <c r="AD1905" s="31"/>
      <c r="AE1905" s="31"/>
      <c r="AF1905" s="634"/>
      <c r="AG1905" s="2"/>
    </row>
    <row r="1906" spans="1:33" ht="25.5">
      <c r="A1906" s="662"/>
      <c r="B1906" s="665"/>
      <c r="C1906" s="743"/>
      <c r="D1906" s="744"/>
      <c r="E1906" s="744"/>
      <c r="F1906" s="744"/>
      <c r="G1906" s="744"/>
      <c r="H1906" s="744"/>
      <c r="I1906" s="744"/>
      <c r="J1906" s="761"/>
      <c r="K1906" s="744"/>
      <c r="L1906" s="744"/>
      <c r="M1906" s="631"/>
      <c r="N1906" s="631"/>
      <c r="O1906" s="744"/>
      <c r="P1906" s="744"/>
      <c r="Q1906" s="802"/>
      <c r="R1906" s="37" t="s">
        <v>68</v>
      </c>
      <c r="S1906" s="821" t="s">
        <v>69</v>
      </c>
      <c r="T1906" s="215"/>
      <c r="U1906" s="172" t="s">
        <v>71</v>
      </c>
      <c r="V1906" s="164" t="s">
        <v>72</v>
      </c>
      <c r="W1906" s="73"/>
      <c r="X1906" s="35"/>
      <c r="Y1906" s="36"/>
      <c r="Z1906" s="29"/>
      <c r="AA1906" s="29"/>
      <c r="AB1906" s="65">
        <f>SUM(AA1907)</f>
        <v>11.491200000000001</v>
      </c>
      <c r="AC1906" s="28"/>
      <c r="AD1906" s="31"/>
      <c r="AE1906" s="31"/>
      <c r="AF1906" s="634"/>
      <c r="AG1906" s="2"/>
    </row>
    <row r="1907" spans="1:33" ht="25.5" customHeight="1">
      <c r="A1907" s="662"/>
      <c r="B1907" s="665"/>
      <c r="C1907" s="743"/>
      <c r="D1907" s="744"/>
      <c r="E1907" s="744"/>
      <c r="F1907" s="744"/>
      <c r="G1907" s="744"/>
      <c r="H1907" s="744"/>
      <c r="I1907" s="744"/>
      <c r="J1907" s="761"/>
      <c r="K1907" s="744"/>
      <c r="L1907" s="744"/>
      <c r="M1907" s="631"/>
      <c r="N1907" s="631"/>
      <c r="O1907" s="744"/>
      <c r="P1907" s="744"/>
      <c r="Q1907" s="802"/>
      <c r="R1907" s="38"/>
      <c r="S1907" s="847" t="s">
        <v>2486</v>
      </c>
      <c r="T1907" s="198"/>
      <c r="U1907" s="198"/>
      <c r="V1907" s="198"/>
      <c r="W1907" s="199">
        <v>1</v>
      </c>
      <c r="X1907" s="207" t="s">
        <v>74</v>
      </c>
      <c r="Y1907" s="208">
        <v>10.26</v>
      </c>
      <c r="Z1907" s="42">
        <f>+W1907*Y1907</f>
        <v>10.26</v>
      </c>
      <c r="AA1907" s="42">
        <f>+Z1907*1.12</f>
        <v>11.491200000000001</v>
      </c>
      <c r="AB1907" s="377"/>
      <c r="AC1907" s="41"/>
      <c r="AD1907" s="31" t="s">
        <v>75</v>
      </c>
      <c r="AE1907" s="31"/>
      <c r="AF1907" s="634"/>
      <c r="AG1907" s="2"/>
    </row>
    <row r="1908" spans="1:33" ht="57" customHeight="1">
      <c r="A1908" s="662"/>
      <c r="B1908" s="665"/>
      <c r="C1908" s="747" t="s">
        <v>46</v>
      </c>
      <c r="D1908" s="748" t="s">
        <v>47</v>
      </c>
      <c r="E1908" s="748" t="s">
        <v>48</v>
      </c>
      <c r="F1908" s="748" t="s">
        <v>471</v>
      </c>
      <c r="G1908" s="749" t="s">
        <v>50</v>
      </c>
      <c r="H1908" s="748" t="s">
        <v>51</v>
      </c>
      <c r="I1908" s="748" t="s">
        <v>61</v>
      </c>
      <c r="J1908" s="766" t="s">
        <v>2487</v>
      </c>
      <c r="K1908" s="748" t="s">
        <v>2488</v>
      </c>
      <c r="L1908" s="748" t="s">
        <v>2489</v>
      </c>
      <c r="M1908" s="638">
        <v>1</v>
      </c>
      <c r="N1908" s="638">
        <v>0</v>
      </c>
      <c r="O1908" s="748" t="s">
        <v>2490</v>
      </c>
      <c r="P1908" s="748" t="s">
        <v>2491</v>
      </c>
      <c r="Q1908" s="804" t="s">
        <v>2458</v>
      </c>
      <c r="R1908" s="59" t="s">
        <v>116</v>
      </c>
      <c r="S1908" s="822" t="s">
        <v>117</v>
      </c>
      <c r="T1908" s="47" t="s">
        <v>70</v>
      </c>
      <c r="U1908" s="67" t="s">
        <v>71</v>
      </c>
      <c r="V1908" s="68" t="s">
        <v>72</v>
      </c>
      <c r="W1908" s="54"/>
      <c r="X1908" s="55"/>
      <c r="Y1908" s="56"/>
      <c r="Z1908" s="56"/>
      <c r="AA1908" s="56"/>
      <c r="AB1908" s="57">
        <f>SUM(AA1909:AA1910)</f>
        <v>5.4908000000000001</v>
      </c>
      <c r="AC1908" s="55"/>
      <c r="AD1908" s="58"/>
      <c r="AE1908" s="58"/>
      <c r="AF1908" s="637"/>
      <c r="AG1908" s="2"/>
    </row>
    <row r="1909" spans="1:33" ht="57" customHeight="1">
      <c r="A1909" s="662"/>
      <c r="B1909" s="665"/>
      <c r="C1909" s="743"/>
      <c r="D1909" s="744"/>
      <c r="E1909" s="744"/>
      <c r="F1909" s="744"/>
      <c r="G1909" s="744"/>
      <c r="H1909" s="744"/>
      <c r="I1909" s="744"/>
      <c r="J1909" s="761"/>
      <c r="K1909" s="744"/>
      <c r="L1909" s="744"/>
      <c r="M1909" s="631"/>
      <c r="N1909" s="631"/>
      <c r="O1909" s="744"/>
      <c r="P1909" s="744"/>
      <c r="Q1909" s="802"/>
      <c r="R1909" s="25"/>
      <c r="S1909" s="818" t="s">
        <v>2492</v>
      </c>
      <c r="T1909" s="26"/>
      <c r="U1909" s="26"/>
      <c r="V1909" s="26"/>
      <c r="W1909" s="27">
        <v>1</v>
      </c>
      <c r="X1909" s="28" t="s">
        <v>121</v>
      </c>
      <c r="Y1909" s="29">
        <v>4.55</v>
      </c>
      <c r="Z1909" s="29">
        <f t="shared" ref="Z1909:Z1910" si="227">+W1909*Y1909</f>
        <v>4.55</v>
      </c>
      <c r="AA1909" s="29">
        <f>+Z1909</f>
        <v>4.55</v>
      </c>
      <c r="AB1909" s="30"/>
      <c r="AC1909" s="28" t="s">
        <v>75</v>
      </c>
      <c r="AD1909" s="31"/>
      <c r="AE1909" s="31"/>
      <c r="AF1909" s="634"/>
      <c r="AG1909" s="2"/>
    </row>
    <row r="1910" spans="1:33" ht="57" customHeight="1">
      <c r="A1910" s="662"/>
      <c r="B1910" s="665"/>
      <c r="C1910" s="743"/>
      <c r="D1910" s="744"/>
      <c r="E1910" s="744"/>
      <c r="F1910" s="744"/>
      <c r="G1910" s="744"/>
      <c r="H1910" s="744"/>
      <c r="I1910" s="744"/>
      <c r="J1910" s="761"/>
      <c r="K1910" s="744"/>
      <c r="L1910" s="744"/>
      <c r="M1910" s="631"/>
      <c r="N1910" s="631"/>
      <c r="O1910" s="744"/>
      <c r="P1910" s="744"/>
      <c r="Q1910" s="802"/>
      <c r="R1910" s="38"/>
      <c r="S1910" s="847" t="s">
        <v>2493</v>
      </c>
      <c r="T1910" s="198"/>
      <c r="U1910" s="198"/>
      <c r="V1910" s="198"/>
      <c r="W1910" s="40">
        <v>1</v>
      </c>
      <c r="X1910" s="207" t="s">
        <v>119</v>
      </c>
      <c r="Y1910" s="208">
        <v>0.84</v>
      </c>
      <c r="Z1910" s="42">
        <f t="shared" si="227"/>
        <v>0.84</v>
      </c>
      <c r="AA1910" s="42">
        <f>+Z1910*1.12</f>
        <v>0.94080000000000008</v>
      </c>
      <c r="AB1910" s="43"/>
      <c r="AC1910" s="41" t="s">
        <v>75</v>
      </c>
      <c r="AD1910" s="44"/>
      <c r="AE1910" s="44"/>
      <c r="AF1910" s="635"/>
      <c r="AG1910" s="2"/>
    </row>
    <row r="1911" spans="1:33" ht="16.5" customHeight="1">
      <c r="A1911" s="662"/>
      <c r="B1911" s="665"/>
      <c r="C1911" s="747" t="s">
        <v>46</v>
      </c>
      <c r="D1911" s="748" t="s">
        <v>47</v>
      </c>
      <c r="E1911" s="748" t="s">
        <v>48</v>
      </c>
      <c r="F1911" s="748" t="s">
        <v>471</v>
      </c>
      <c r="G1911" s="749" t="s">
        <v>50</v>
      </c>
      <c r="H1911" s="748" t="s">
        <v>51</v>
      </c>
      <c r="I1911" s="748" t="s">
        <v>61</v>
      </c>
      <c r="J1911" s="758" t="s">
        <v>2494</v>
      </c>
      <c r="K1911" s="748" t="s">
        <v>2495</v>
      </c>
      <c r="L1911" s="748" t="s">
        <v>2496</v>
      </c>
      <c r="M1911" s="706">
        <v>35</v>
      </c>
      <c r="N1911" s="706">
        <v>35</v>
      </c>
      <c r="O1911" s="748" t="s">
        <v>2497</v>
      </c>
      <c r="P1911" s="748" t="s">
        <v>2498</v>
      </c>
      <c r="Q1911" s="804" t="s">
        <v>2499</v>
      </c>
      <c r="R1911" s="59" t="s">
        <v>116</v>
      </c>
      <c r="S1911" s="822" t="s">
        <v>117</v>
      </c>
      <c r="T1911" s="47" t="s">
        <v>70</v>
      </c>
      <c r="U1911" s="67" t="s">
        <v>71</v>
      </c>
      <c r="V1911" s="68" t="s">
        <v>72</v>
      </c>
      <c r="W1911" s="54"/>
      <c r="X1911" s="55"/>
      <c r="Y1911" s="56"/>
      <c r="Z1911" s="56"/>
      <c r="AA1911" s="56"/>
      <c r="AB1911" s="57">
        <f>SUM(AA1912:AA1913)</f>
        <v>14.590799999999998</v>
      </c>
      <c r="AC1911" s="55"/>
      <c r="AD1911" s="58"/>
      <c r="AE1911" s="58"/>
      <c r="AF1911" s="637"/>
      <c r="AG1911" s="2"/>
    </row>
    <row r="1912" spans="1:33" ht="16.5" customHeight="1">
      <c r="A1912" s="662"/>
      <c r="B1912" s="665"/>
      <c r="C1912" s="743"/>
      <c r="D1912" s="744"/>
      <c r="E1912" s="744"/>
      <c r="F1912" s="744"/>
      <c r="G1912" s="744"/>
      <c r="H1912" s="744"/>
      <c r="I1912" s="744"/>
      <c r="J1912" s="761"/>
      <c r="K1912" s="744"/>
      <c r="L1912" s="744"/>
      <c r="M1912" s="631"/>
      <c r="N1912" s="631"/>
      <c r="O1912" s="744"/>
      <c r="P1912" s="744"/>
      <c r="Q1912" s="802"/>
      <c r="R1912" s="25"/>
      <c r="S1912" s="818" t="s">
        <v>2500</v>
      </c>
      <c r="T1912" s="26"/>
      <c r="U1912" s="26"/>
      <c r="V1912" s="26"/>
      <c r="W1912" s="27">
        <v>3</v>
      </c>
      <c r="X1912" s="28" t="s">
        <v>121</v>
      </c>
      <c r="Y1912" s="29">
        <v>4.55</v>
      </c>
      <c r="Z1912" s="29">
        <f t="shared" ref="Z1912:Z1913" si="228">+W1912*Y1912</f>
        <v>13.649999999999999</v>
      </c>
      <c r="AA1912" s="29">
        <f>+Z1912</f>
        <v>13.649999999999999</v>
      </c>
      <c r="AB1912" s="30"/>
      <c r="AC1912" s="28" t="s">
        <v>75</v>
      </c>
      <c r="AD1912" s="31"/>
      <c r="AE1912" s="31"/>
      <c r="AF1912" s="634"/>
      <c r="AG1912" s="2"/>
    </row>
    <row r="1913" spans="1:33" ht="16.5" customHeight="1">
      <c r="A1913" s="662"/>
      <c r="B1913" s="665"/>
      <c r="C1913" s="743"/>
      <c r="D1913" s="744"/>
      <c r="E1913" s="744"/>
      <c r="F1913" s="744"/>
      <c r="G1913" s="744"/>
      <c r="H1913" s="744"/>
      <c r="I1913" s="744"/>
      <c r="J1913" s="761"/>
      <c r="K1913" s="744"/>
      <c r="L1913" s="744"/>
      <c r="M1913" s="631"/>
      <c r="N1913" s="631"/>
      <c r="O1913" s="744"/>
      <c r="P1913" s="744"/>
      <c r="Q1913" s="802"/>
      <c r="R1913" s="32"/>
      <c r="S1913" s="819" t="s">
        <v>2501</v>
      </c>
      <c r="T1913" s="33"/>
      <c r="U1913" s="45"/>
      <c r="V1913" s="45"/>
      <c r="W1913" s="34">
        <v>1</v>
      </c>
      <c r="X1913" s="35" t="s">
        <v>119</v>
      </c>
      <c r="Y1913" s="36">
        <v>0.84</v>
      </c>
      <c r="Z1913" s="29">
        <f t="shared" si="228"/>
        <v>0.84</v>
      </c>
      <c r="AA1913" s="29">
        <f>+Z1913*1.12</f>
        <v>0.94080000000000008</v>
      </c>
      <c r="AB1913" s="30"/>
      <c r="AC1913" s="28" t="s">
        <v>75</v>
      </c>
      <c r="AD1913" s="31"/>
      <c r="AE1913" s="31"/>
      <c r="AF1913" s="634"/>
      <c r="AG1913" s="2"/>
    </row>
    <row r="1914" spans="1:33" ht="25.5">
      <c r="A1914" s="663"/>
      <c r="B1914" s="666"/>
      <c r="C1914" s="743"/>
      <c r="D1914" s="744"/>
      <c r="E1914" s="744"/>
      <c r="F1914" s="744"/>
      <c r="G1914" s="744"/>
      <c r="H1914" s="744"/>
      <c r="I1914" s="744"/>
      <c r="J1914" s="761"/>
      <c r="K1914" s="744"/>
      <c r="L1914" s="744"/>
      <c r="M1914" s="631"/>
      <c r="N1914" s="631"/>
      <c r="O1914" s="744"/>
      <c r="P1914" s="744"/>
      <c r="Q1914" s="802"/>
      <c r="R1914" s="37" t="s">
        <v>68</v>
      </c>
      <c r="S1914" s="821" t="s">
        <v>69</v>
      </c>
      <c r="T1914" s="215"/>
      <c r="U1914" s="172" t="s">
        <v>71</v>
      </c>
      <c r="V1914" s="164" t="s">
        <v>72</v>
      </c>
      <c r="W1914" s="128"/>
      <c r="X1914" s="35"/>
      <c r="Y1914" s="36"/>
      <c r="Z1914" s="29"/>
      <c r="AA1914" s="29"/>
      <c r="AB1914" s="30">
        <f>SUM(AA1915:AA1918)</f>
        <v>80.438400000000016</v>
      </c>
      <c r="AC1914" s="28"/>
      <c r="AD1914" s="31"/>
      <c r="AE1914" s="31"/>
      <c r="AF1914" s="634"/>
      <c r="AG1914" s="2"/>
    </row>
    <row r="1915" spans="1:33" ht="25.5">
      <c r="A1915" s="661" t="s">
        <v>2111</v>
      </c>
      <c r="B1915" s="664" t="s">
        <v>2434</v>
      </c>
      <c r="C1915" s="743"/>
      <c r="D1915" s="744"/>
      <c r="E1915" s="744"/>
      <c r="F1915" s="744"/>
      <c r="G1915" s="744"/>
      <c r="H1915" s="744"/>
      <c r="I1915" s="744"/>
      <c r="J1915" s="761"/>
      <c r="K1915" s="744"/>
      <c r="L1915" s="744"/>
      <c r="M1915" s="631"/>
      <c r="N1915" s="631"/>
      <c r="O1915" s="744"/>
      <c r="P1915" s="744"/>
      <c r="Q1915" s="802"/>
      <c r="R1915" s="37"/>
      <c r="S1915" s="819" t="s">
        <v>2502</v>
      </c>
      <c r="T1915" s="33"/>
      <c r="U1915" s="33"/>
      <c r="V1915" s="33"/>
      <c r="W1915" s="34">
        <v>4</v>
      </c>
      <c r="X1915" s="35" t="s">
        <v>74</v>
      </c>
      <c r="Y1915" s="36">
        <v>10.26</v>
      </c>
      <c r="Z1915" s="29">
        <f t="shared" ref="Z1915:Z1918" si="229">+W1915*Y1915</f>
        <v>41.04</v>
      </c>
      <c r="AA1915" s="29">
        <f t="shared" ref="AA1915:AA1918" si="230">+Z1915*1.12</f>
        <v>45.964800000000004</v>
      </c>
      <c r="AB1915" s="30"/>
      <c r="AC1915" s="28"/>
      <c r="AD1915" s="31" t="s">
        <v>75</v>
      </c>
      <c r="AE1915" s="31"/>
      <c r="AF1915" s="634"/>
      <c r="AG1915" s="2"/>
    </row>
    <row r="1916" spans="1:33" ht="25.5">
      <c r="A1916" s="662"/>
      <c r="B1916" s="665"/>
      <c r="C1916" s="743"/>
      <c r="D1916" s="744"/>
      <c r="E1916" s="744"/>
      <c r="F1916" s="744"/>
      <c r="G1916" s="744"/>
      <c r="H1916" s="744"/>
      <c r="I1916" s="744"/>
      <c r="J1916" s="761"/>
      <c r="K1916" s="744"/>
      <c r="L1916" s="744"/>
      <c r="M1916" s="631"/>
      <c r="N1916" s="631"/>
      <c r="O1916" s="744"/>
      <c r="P1916" s="744"/>
      <c r="Q1916" s="802"/>
      <c r="R1916" s="37"/>
      <c r="S1916" s="819" t="s">
        <v>2503</v>
      </c>
      <c r="T1916" s="33"/>
      <c r="U1916" s="33"/>
      <c r="V1916" s="33"/>
      <c r="W1916" s="34">
        <v>1</v>
      </c>
      <c r="X1916" s="35" t="s">
        <v>74</v>
      </c>
      <c r="Y1916" s="36">
        <v>10.26</v>
      </c>
      <c r="Z1916" s="29">
        <f t="shared" si="229"/>
        <v>10.26</v>
      </c>
      <c r="AA1916" s="29">
        <f t="shared" si="230"/>
        <v>11.491200000000001</v>
      </c>
      <c r="AB1916" s="30"/>
      <c r="AC1916" s="28"/>
      <c r="AD1916" s="31" t="s">
        <v>75</v>
      </c>
      <c r="AE1916" s="31"/>
      <c r="AF1916" s="634"/>
      <c r="AG1916" s="2"/>
    </row>
    <row r="1917" spans="1:33" ht="25.5">
      <c r="A1917" s="662"/>
      <c r="B1917" s="665"/>
      <c r="C1917" s="743"/>
      <c r="D1917" s="744"/>
      <c r="E1917" s="744"/>
      <c r="F1917" s="744"/>
      <c r="G1917" s="744"/>
      <c r="H1917" s="744"/>
      <c r="I1917" s="744"/>
      <c r="J1917" s="761"/>
      <c r="K1917" s="744"/>
      <c r="L1917" s="744"/>
      <c r="M1917" s="631"/>
      <c r="N1917" s="631"/>
      <c r="O1917" s="744"/>
      <c r="P1917" s="744"/>
      <c r="Q1917" s="802"/>
      <c r="R1917" s="37"/>
      <c r="S1917" s="819" t="s">
        <v>2504</v>
      </c>
      <c r="T1917" s="33"/>
      <c r="U1917" s="33"/>
      <c r="V1917" s="33"/>
      <c r="W1917" s="34">
        <v>1</v>
      </c>
      <c r="X1917" s="35" t="s">
        <v>74</v>
      </c>
      <c r="Y1917" s="36">
        <v>10.26</v>
      </c>
      <c r="Z1917" s="29">
        <f t="shared" si="229"/>
        <v>10.26</v>
      </c>
      <c r="AA1917" s="29">
        <f t="shared" si="230"/>
        <v>11.491200000000001</v>
      </c>
      <c r="AB1917" s="30"/>
      <c r="AC1917" s="28"/>
      <c r="AD1917" s="31" t="s">
        <v>75</v>
      </c>
      <c r="AE1917" s="31"/>
      <c r="AF1917" s="634"/>
      <c r="AG1917" s="2"/>
    </row>
    <row r="1918" spans="1:33" ht="25.5">
      <c r="A1918" s="662"/>
      <c r="B1918" s="665"/>
      <c r="C1918" s="745"/>
      <c r="D1918" s="746"/>
      <c r="E1918" s="746"/>
      <c r="F1918" s="746"/>
      <c r="G1918" s="746"/>
      <c r="H1918" s="746"/>
      <c r="I1918" s="746"/>
      <c r="J1918" s="763"/>
      <c r="K1918" s="746"/>
      <c r="L1918" s="746"/>
      <c r="M1918" s="632"/>
      <c r="N1918" s="632"/>
      <c r="O1918" s="746"/>
      <c r="P1918" s="746"/>
      <c r="Q1918" s="803"/>
      <c r="R1918" s="206"/>
      <c r="S1918" s="847" t="s">
        <v>2505</v>
      </c>
      <c r="T1918" s="198"/>
      <c r="U1918" s="198"/>
      <c r="V1918" s="198"/>
      <c r="W1918" s="199">
        <v>1</v>
      </c>
      <c r="X1918" s="35" t="s">
        <v>74</v>
      </c>
      <c r="Y1918" s="208">
        <v>10.26</v>
      </c>
      <c r="Z1918" s="42">
        <f t="shared" si="229"/>
        <v>10.26</v>
      </c>
      <c r="AA1918" s="42">
        <f t="shared" si="230"/>
        <v>11.491200000000001</v>
      </c>
      <c r="AB1918" s="43"/>
      <c r="AC1918" s="41"/>
      <c r="AD1918" s="44" t="s">
        <v>75</v>
      </c>
      <c r="AE1918" s="44"/>
      <c r="AF1918" s="635"/>
      <c r="AG1918" s="2"/>
    </row>
    <row r="1919" spans="1:33" ht="39.75" customHeight="1">
      <c r="A1919" s="662"/>
      <c r="B1919" s="665"/>
      <c r="C1919" s="773" t="s">
        <v>46</v>
      </c>
      <c r="D1919" s="750" t="s">
        <v>47</v>
      </c>
      <c r="E1919" s="750" t="s">
        <v>48</v>
      </c>
      <c r="F1919" s="750" t="s">
        <v>471</v>
      </c>
      <c r="G1919" s="768" t="s">
        <v>50</v>
      </c>
      <c r="H1919" s="750" t="s">
        <v>51</v>
      </c>
      <c r="I1919" s="750" t="s">
        <v>61</v>
      </c>
      <c r="J1919" s="752" t="s">
        <v>2506</v>
      </c>
      <c r="K1919" s="750" t="s">
        <v>2507</v>
      </c>
      <c r="L1919" s="750" t="s">
        <v>2508</v>
      </c>
      <c r="M1919" s="698">
        <v>0</v>
      </c>
      <c r="N1919" s="698">
        <v>2</v>
      </c>
      <c r="O1919" s="750" t="s">
        <v>2509</v>
      </c>
      <c r="P1919" s="750" t="s">
        <v>2510</v>
      </c>
      <c r="Q1919" s="805" t="s">
        <v>2458</v>
      </c>
      <c r="R1919" s="59" t="s">
        <v>116</v>
      </c>
      <c r="S1919" s="822" t="s">
        <v>117</v>
      </c>
      <c r="T1919" s="47" t="s">
        <v>70</v>
      </c>
      <c r="U1919" s="67" t="s">
        <v>71</v>
      </c>
      <c r="V1919" s="68" t="s">
        <v>72</v>
      </c>
      <c r="W1919" s="54"/>
      <c r="X1919" s="55"/>
      <c r="Y1919" s="56"/>
      <c r="Z1919" s="56"/>
      <c r="AA1919" s="56"/>
      <c r="AB1919" s="57">
        <f>SUM(AA1920:AA1921)</f>
        <v>5.4908000000000001</v>
      </c>
      <c r="AC1919" s="55"/>
      <c r="AD1919" s="55"/>
      <c r="AE1919" s="55"/>
      <c r="AF1919" s="637"/>
      <c r="AG1919" s="2"/>
    </row>
    <row r="1920" spans="1:33" ht="39.75" customHeight="1">
      <c r="A1920" s="662"/>
      <c r="B1920" s="665"/>
      <c r="C1920" s="743"/>
      <c r="D1920" s="744"/>
      <c r="E1920" s="744"/>
      <c r="F1920" s="744"/>
      <c r="G1920" s="744"/>
      <c r="H1920" s="744"/>
      <c r="I1920" s="744"/>
      <c r="J1920" s="754"/>
      <c r="K1920" s="744"/>
      <c r="L1920" s="744"/>
      <c r="M1920" s="631"/>
      <c r="N1920" s="631"/>
      <c r="O1920" s="744"/>
      <c r="P1920" s="744"/>
      <c r="Q1920" s="802"/>
      <c r="R1920" s="25"/>
      <c r="S1920" s="818" t="s">
        <v>2511</v>
      </c>
      <c r="T1920" s="26"/>
      <c r="U1920" s="26"/>
      <c r="V1920" s="26"/>
      <c r="W1920" s="27">
        <v>1</v>
      </c>
      <c r="X1920" s="28" t="s">
        <v>121</v>
      </c>
      <c r="Y1920" s="29">
        <v>4.55</v>
      </c>
      <c r="Z1920" s="29">
        <f t="shared" ref="Z1920:Z1921" si="231">+W1920*Y1920</f>
        <v>4.55</v>
      </c>
      <c r="AA1920" s="29">
        <f>+Z1920</f>
        <v>4.55</v>
      </c>
      <c r="AB1920" s="30"/>
      <c r="AC1920" s="28" t="s">
        <v>75</v>
      </c>
      <c r="AD1920" s="28"/>
      <c r="AE1920" s="28"/>
      <c r="AF1920" s="634"/>
      <c r="AG1920" s="2"/>
    </row>
    <row r="1921" spans="1:33" ht="39.75" customHeight="1">
      <c r="A1921" s="662"/>
      <c r="B1921" s="665"/>
      <c r="C1921" s="743"/>
      <c r="D1921" s="744"/>
      <c r="E1921" s="744"/>
      <c r="F1921" s="744"/>
      <c r="G1921" s="744"/>
      <c r="H1921" s="744"/>
      <c r="I1921" s="744"/>
      <c r="J1921" s="754"/>
      <c r="K1921" s="744"/>
      <c r="L1921" s="744"/>
      <c r="M1921" s="631"/>
      <c r="N1921" s="631"/>
      <c r="O1921" s="744"/>
      <c r="P1921" s="744"/>
      <c r="Q1921" s="802"/>
      <c r="R1921" s="38"/>
      <c r="S1921" s="847" t="s">
        <v>2512</v>
      </c>
      <c r="T1921" s="198"/>
      <c r="U1921" s="198"/>
      <c r="V1921" s="198"/>
      <c r="W1921" s="40">
        <v>1</v>
      </c>
      <c r="X1921" s="207" t="s">
        <v>119</v>
      </c>
      <c r="Y1921" s="208">
        <v>0.84</v>
      </c>
      <c r="Z1921" s="42">
        <f t="shared" si="231"/>
        <v>0.84</v>
      </c>
      <c r="AA1921" s="42">
        <f>+Z1921*1.12</f>
        <v>0.94080000000000008</v>
      </c>
      <c r="AB1921" s="43"/>
      <c r="AC1921" s="41" t="s">
        <v>75</v>
      </c>
      <c r="AD1921" s="41"/>
      <c r="AE1921" s="44"/>
      <c r="AF1921" s="635"/>
      <c r="AG1921" s="2"/>
    </row>
    <row r="1922" spans="1:33" ht="43.5" customHeight="1">
      <c r="A1922" s="662"/>
      <c r="B1922" s="665"/>
      <c r="C1922" s="747" t="s">
        <v>46</v>
      </c>
      <c r="D1922" s="748" t="s">
        <v>47</v>
      </c>
      <c r="E1922" s="748" t="s">
        <v>48</v>
      </c>
      <c r="F1922" s="748" t="s">
        <v>471</v>
      </c>
      <c r="G1922" s="749" t="s">
        <v>50</v>
      </c>
      <c r="H1922" s="748" t="s">
        <v>51</v>
      </c>
      <c r="I1922" s="748" t="s">
        <v>61</v>
      </c>
      <c r="J1922" s="766" t="s">
        <v>2513</v>
      </c>
      <c r="K1922" s="748" t="s">
        <v>192</v>
      </c>
      <c r="L1922" s="748" t="s">
        <v>2514</v>
      </c>
      <c r="M1922" s="638">
        <v>1</v>
      </c>
      <c r="N1922" s="638">
        <v>3</v>
      </c>
      <c r="O1922" s="748" t="s">
        <v>2515</v>
      </c>
      <c r="P1922" s="748" t="s">
        <v>2516</v>
      </c>
      <c r="Q1922" s="804" t="s">
        <v>2517</v>
      </c>
      <c r="R1922" s="37" t="s">
        <v>116</v>
      </c>
      <c r="S1922" s="821" t="s">
        <v>117</v>
      </c>
      <c r="T1922" s="100" t="s">
        <v>70</v>
      </c>
      <c r="U1922" s="67" t="s">
        <v>71</v>
      </c>
      <c r="V1922" s="68" t="s">
        <v>72</v>
      </c>
      <c r="W1922" s="34"/>
      <c r="X1922" s="35"/>
      <c r="Y1922" s="36"/>
      <c r="Z1922" s="36"/>
      <c r="AA1922" s="36"/>
      <c r="AB1922" s="50">
        <f>SUM(AA1923)</f>
        <v>4.55</v>
      </c>
      <c r="AC1922" s="35"/>
      <c r="AD1922" s="60"/>
      <c r="AE1922" s="60"/>
      <c r="AF1922" s="636"/>
      <c r="AG1922" s="2"/>
    </row>
    <row r="1923" spans="1:33" ht="43.5" customHeight="1">
      <c r="A1923" s="662"/>
      <c r="B1923" s="665"/>
      <c r="C1923" s="743"/>
      <c r="D1923" s="744"/>
      <c r="E1923" s="744"/>
      <c r="F1923" s="744"/>
      <c r="G1923" s="744"/>
      <c r="H1923" s="744"/>
      <c r="I1923" s="744"/>
      <c r="J1923" s="761"/>
      <c r="K1923" s="744"/>
      <c r="L1923" s="744"/>
      <c r="M1923" s="631"/>
      <c r="N1923" s="631"/>
      <c r="O1923" s="744"/>
      <c r="P1923" s="744"/>
      <c r="Q1923" s="802"/>
      <c r="R1923" s="329"/>
      <c r="S1923" s="818" t="s">
        <v>2518</v>
      </c>
      <c r="T1923" s="26"/>
      <c r="U1923" s="26"/>
      <c r="V1923" s="26"/>
      <c r="W1923" s="27">
        <v>1</v>
      </c>
      <c r="X1923" s="28" t="s">
        <v>121</v>
      </c>
      <c r="Y1923" s="29">
        <v>4.55</v>
      </c>
      <c r="Z1923" s="29">
        <f>+W1923*Y1923</f>
        <v>4.55</v>
      </c>
      <c r="AA1923" s="29">
        <f>+Z1923</f>
        <v>4.55</v>
      </c>
      <c r="AB1923" s="30"/>
      <c r="AC1923" s="28" t="s">
        <v>75</v>
      </c>
      <c r="AD1923" s="31"/>
      <c r="AE1923" s="31"/>
      <c r="AF1923" s="634"/>
      <c r="AG1923" s="2"/>
    </row>
    <row r="1924" spans="1:33" ht="16.5" customHeight="1">
      <c r="A1924" s="662"/>
      <c r="B1924" s="665"/>
      <c r="C1924" s="747" t="s">
        <v>46</v>
      </c>
      <c r="D1924" s="748" t="s">
        <v>47</v>
      </c>
      <c r="E1924" s="748" t="s">
        <v>48</v>
      </c>
      <c r="F1924" s="748" t="s">
        <v>471</v>
      </c>
      <c r="G1924" s="749" t="s">
        <v>50</v>
      </c>
      <c r="H1924" s="748" t="s">
        <v>51</v>
      </c>
      <c r="I1924" s="748" t="s">
        <v>61</v>
      </c>
      <c r="J1924" s="766" t="s">
        <v>2519</v>
      </c>
      <c r="K1924" s="748" t="s">
        <v>473</v>
      </c>
      <c r="L1924" s="748" t="s">
        <v>2520</v>
      </c>
      <c r="M1924" s="638">
        <v>0</v>
      </c>
      <c r="N1924" s="638">
        <v>1</v>
      </c>
      <c r="O1924" s="748" t="s">
        <v>2521</v>
      </c>
      <c r="P1924" s="748" t="s">
        <v>2522</v>
      </c>
      <c r="Q1924" s="804" t="s">
        <v>2523</v>
      </c>
      <c r="R1924" s="59" t="s">
        <v>116</v>
      </c>
      <c r="S1924" s="822" t="s">
        <v>117</v>
      </c>
      <c r="T1924" s="47" t="s">
        <v>70</v>
      </c>
      <c r="U1924" s="67" t="s">
        <v>71</v>
      </c>
      <c r="V1924" s="68" t="s">
        <v>72</v>
      </c>
      <c r="W1924" s="54"/>
      <c r="X1924" s="55"/>
      <c r="Y1924" s="56"/>
      <c r="Z1924" s="56"/>
      <c r="AA1924" s="56"/>
      <c r="AB1924" s="57">
        <f>SUM(AA1925:AA1928)</f>
        <v>9.5648000000000017</v>
      </c>
      <c r="AC1924" s="55"/>
      <c r="AD1924" s="58"/>
      <c r="AE1924" s="58"/>
      <c r="AF1924" s="637"/>
      <c r="AG1924" s="2"/>
    </row>
    <row r="1925" spans="1:33" ht="25.5">
      <c r="A1925" s="662"/>
      <c r="B1925" s="665"/>
      <c r="C1925" s="743"/>
      <c r="D1925" s="744"/>
      <c r="E1925" s="744"/>
      <c r="F1925" s="744"/>
      <c r="G1925" s="744"/>
      <c r="H1925" s="744"/>
      <c r="I1925" s="744"/>
      <c r="J1925" s="761"/>
      <c r="K1925" s="744"/>
      <c r="L1925" s="744"/>
      <c r="M1925" s="631"/>
      <c r="N1925" s="631"/>
      <c r="O1925" s="744"/>
      <c r="P1925" s="744"/>
      <c r="Q1925" s="802"/>
      <c r="R1925" s="25"/>
      <c r="S1925" s="818" t="s">
        <v>2524</v>
      </c>
      <c r="T1925" s="26"/>
      <c r="U1925" s="26"/>
      <c r="V1925" s="26"/>
      <c r="W1925" s="27">
        <v>10</v>
      </c>
      <c r="X1925" s="28" t="s">
        <v>74</v>
      </c>
      <c r="Y1925" s="29">
        <v>0.12</v>
      </c>
      <c r="Z1925" s="29">
        <f t="shared" ref="Z1925:Z1928" si="232">+W1925*Y1925</f>
        <v>1.2</v>
      </c>
      <c r="AA1925" s="29">
        <f t="shared" ref="AA1925:AA1928" si="233">+Z1925*1.12</f>
        <v>1.3440000000000001</v>
      </c>
      <c r="AB1925" s="30"/>
      <c r="AC1925" s="28" t="s">
        <v>75</v>
      </c>
      <c r="AD1925" s="31"/>
      <c r="AE1925" s="31"/>
      <c r="AF1925" s="634"/>
      <c r="AG1925" s="2"/>
    </row>
    <row r="1926" spans="1:33" ht="25.5">
      <c r="A1926" s="662"/>
      <c r="B1926" s="665"/>
      <c r="C1926" s="743"/>
      <c r="D1926" s="744"/>
      <c r="E1926" s="744"/>
      <c r="F1926" s="744"/>
      <c r="G1926" s="744"/>
      <c r="H1926" s="744"/>
      <c r="I1926" s="744"/>
      <c r="J1926" s="761"/>
      <c r="K1926" s="744"/>
      <c r="L1926" s="744"/>
      <c r="M1926" s="631"/>
      <c r="N1926" s="631"/>
      <c r="O1926" s="744"/>
      <c r="P1926" s="744"/>
      <c r="Q1926" s="802"/>
      <c r="R1926" s="25"/>
      <c r="S1926" s="818" t="s">
        <v>2525</v>
      </c>
      <c r="T1926" s="26"/>
      <c r="U1926" s="26"/>
      <c r="V1926" s="26"/>
      <c r="W1926" s="27">
        <v>6</v>
      </c>
      <c r="X1926" s="28" t="s">
        <v>74</v>
      </c>
      <c r="Y1926" s="29">
        <v>0.56999999999999995</v>
      </c>
      <c r="Z1926" s="29">
        <f t="shared" si="232"/>
        <v>3.42</v>
      </c>
      <c r="AA1926" s="29">
        <f t="shared" si="233"/>
        <v>3.8304000000000005</v>
      </c>
      <c r="AB1926" s="30"/>
      <c r="AC1926" s="28" t="s">
        <v>75</v>
      </c>
      <c r="AD1926" s="31"/>
      <c r="AE1926" s="31"/>
      <c r="AF1926" s="634"/>
      <c r="AG1926" s="2"/>
    </row>
    <row r="1927" spans="1:33" ht="16.5" customHeight="1">
      <c r="A1927" s="662"/>
      <c r="B1927" s="665"/>
      <c r="C1927" s="743"/>
      <c r="D1927" s="744"/>
      <c r="E1927" s="744"/>
      <c r="F1927" s="744"/>
      <c r="G1927" s="744"/>
      <c r="H1927" s="744"/>
      <c r="I1927" s="744"/>
      <c r="J1927" s="761"/>
      <c r="K1927" s="744"/>
      <c r="L1927" s="744"/>
      <c r="M1927" s="631"/>
      <c r="N1927" s="631"/>
      <c r="O1927" s="744"/>
      <c r="P1927" s="744"/>
      <c r="Q1927" s="802"/>
      <c r="R1927" s="25"/>
      <c r="S1927" s="818" t="s">
        <v>2526</v>
      </c>
      <c r="T1927" s="26"/>
      <c r="U1927" s="26"/>
      <c r="V1927" s="26"/>
      <c r="W1927" s="27">
        <v>5</v>
      </c>
      <c r="X1927" s="28" t="s">
        <v>74</v>
      </c>
      <c r="Y1927" s="29">
        <v>0.52</v>
      </c>
      <c r="Z1927" s="29">
        <f t="shared" si="232"/>
        <v>2.6</v>
      </c>
      <c r="AA1927" s="29">
        <f t="shared" si="233"/>
        <v>2.9120000000000004</v>
      </c>
      <c r="AB1927" s="30"/>
      <c r="AC1927" s="28" t="s">
        <v>75</v>
      </c>
      <c r="AD1927" s="31"/>
      <c r="AE1927" s="31"/>
      <c r="AF1927" s="634"/>
      <c r="AG1927" s="2"/>
    </row>
    <row r="1928" spans="1:33" ht="16.5" customHeight="1">
      <c r="A1928" s="662"/>
      <c r="B1928" s="665"/>
      <c r="C1928" s="743"/>
      <c r="D1928" s="744"/>
      <c r="E1928" s="744"/>
      <c r="F1928" s="744"/>
      <c r="G1928" s="744"/>
      <c r="H1928" s="744"/>
      <c r="I1928" s="744"/>
      <c r="J1928" s="761"/>
      <c r="K1928" s="744"/>
      <c r="L1928" s="744"/>
      <c r="M1928" s="631"/>
      <c r="N1928" s="631"/>
      <c r="O1928" s="744"/>
      <c r="P1928" s="744"/>
      <c r="Q1928" s="802"/>
      <c r="R1928" s="25"/>
      <c r="S1928" s="818" t="s">
        <v>2527</v>
      </c>
      <c r="T1928" s="26"/>
      <c r="U1928" s="61"/>
      <c r="V1928" s="61"/>
      <c r="W1928" s="27">
        <v>22</v>
      </c>
      <c r="X1928" s="28" t="s">
        <v>74</v>
      </c>
      <c r="Y1928" s="29">
        <v>0.06</v>
      </c>
      <c r="Z1928" s="29">
        <f t="shared" si="232"/>
        <v>1.3199999999999998</v>
      </c>
      <c r="AA1928" s="29">
        <f t="shared" si="233"/>
        <v>1.4783999999999999</v>
      </c>
      <c r="AB1928" s="65"/>
      <c r="AC1928" s="28" t="s">
        <v>75</v>
      </c>
      <c r="AD1928" s="31"/>
      <c r="AE1928" s="31"/>
      <c r="AF1928" s="634"/>
      <c r="AG1928" s="2"/>
    </row>
    <row r="1929" spans="1:33" ht="16.5" customHeight="1">
      <c r="A1929" s="662"/>
      <c r="B1929" s="665"/>
      <c r="C1929" s="743"/>
      <c r="D1929" s="744"/>
      <c r="E1929" s="744"/>
      <c r="F1929" s="744"/>
      <c r="G1929" s="744"/>
      <c r="H1929" s="744"/>
      <c r="I1929" s="744"/>
      <c r="J1929" s="761"/>
      <c r="K1929" s="744"/>
      <c r="L1929" s="744"/>
      <c r="M1929" s="631"/>
      <c r="N1929" s="631"/>
      <c r="O1929" s="744"/>
      <c r="P1929" s="744"/>
      <c r="Q1929" s="802"/>
      <c r="R1929" s="37" t="s">
        <v>140</v>
      </c>
      <c r="S1929" s="821" t="s">
        <v>141</v>
      </c>
      <c r="T1929" s="125" t="s">
        <v>70</v>
      </c>
      <c r="U1929" s="172" t="s">
        <v>71</v>
      </c>
      <c r="V1929" s="164" t="s">
        <v>72</v>
      </c>
      <c r="W1929" s="73"/>
      <c r="X1929" s="28"/>
      <c r="Y1929" s="29"/>
      <c r="Z1929" s="29"/>
      <c r="AA1929" s="29"/>
      <c r="AB1929" s="65">
        <f>SUM(AA1930)</f>
        <v>5.0400000000000009</v>
      </c>
      <c r="AC1929" s="28"/>
      <c r="AD1929" s="31"/>
      <c r="AE1929" s="31"/>
      <c r="AF1929" s="634"/>
      <c r="AG1929" s="2"/>
    </row>
    <row r="1930" spans="1:33" ht="25.5">
      <c r="A1930" s="662"/>
      <c r="B1930" s="669"/>
      <c r="C1930" s="745"/>
      <c r="D1930" s="746"/>
      <c r="E1930" s="746"/>
      <c r="F1930" s="746"/>
      <c r="G1930" s="746"/>
      <c r="H1930" s="746"/>
      <c r="I1930" s="746"/>
      <c r="J1930" s="763"/>
      <c r="K1930" s="746"/>
      <c r="L1930" s="746"/>
      <c r="M1930" s="632"/>
      <c r="N1930" s="632"/>
      <c r="O1930" s="746"/>
      <c r="P1930" s="746"/>
      <c r="Q1930" s="803"/>
      <c r="R1930" s="38"/>
      <c r="S1930" s="847" t="s">
        <v>2528</v>
      </c>
      <c r="T1930" s="198"/>
      <c r="U1930" s="198"/>
      <c r="V1930" s="198"/>
      <c r="W1930" s="40">
        <v>3</v>
      </c>
      <c r="X1930" s="41" t="s">
        <v>74</v>
      </c>
      <c r="Y1930" s="42">
        <v>1.5</v>
      </c>
      <c r="Z1930" s="42">
        <f>+W1930*Y1930</f>
        <v>4.5</v>
      </c>
      <c r="AA1930" s="42">
        <f>+Z1930*1.12</f>
        <v>5.0400000000000009</v>
      </c>
      <c r="AB1930" s="43"/>
      <c r="AC1930" s="41" t="s">
        <v>75</v>
      </c>
      <c r="AD1930" s="44"/>
      <c r="AE1930" s="44"/>
      <c r="AF1930" s="635"/>
      <c r="AG1930" s="2"/>
    </row>
    <row r="1931" spans="1:33" ht="22.5" customHeight="1">
      <c r="A1931" s="662"/>
      <c r="B1931" s="159"/>
      <c r="C1931" s="781"/>
      <c r="D1931" s="781"/>
      <c r="E1931" s="781"/>
      <c r="F1931" s="781"/>
      <c r="G1931" s="781"/>
      <c r="H1931" s="781"/>
      <c r="I1931" s="781"/>
      <c r="J1931" s="781"/>
      <c r="K1931" s="781"/>
      <c r="L1931" s="781"/>
      <c r="M1931" s="160"/>
      <c r="N1931" s="160"/>
      <c r="O1931" s="781"/>
      <c r="P1931" s="781"/>
      <c r="Q1931" s="781"/>
      <c r="R1931" s="667" t="s">
        <v>536</v>
      </c>
      <c r="S1931" s="657"/>
      <c r="T1931" s="657"/>
      <c r="U1931" s="657"/>
      <c r="V1931" s="657"/>
      <c r="W1931" s="657"/>
      <c r="X1931" s="657"/>
      <c r="Y1931" s="657"/>
      <c r="Z1931" s="658"/>
      <c r="AA1931" s="161" t="s">
        <v>201</v>
      </c>
      <c r="AB1931" s="162">
        <f>SUM(AB1866:AB1930)</f>
        <v>3486.0187840000003</v>
      </c>
      <c r="AC1931" s="668"/>
      <c r="AD1931" s="657"/>
      <c r="AE1931" s="657"/>
      <c r="AF1931" s="660"/>
      <c r="AG1931" s="84"/>
    </row>
    <row r="1932" spans="1:33" ht="43.5" customHeight="1">
      <c r="A1932" s="662"/>
      <c r="B1932" s="704" t="s">
        <v>2529</v>
      </c>
      <c r="C1932" s="773" t="s">
        <v>46</v>
      </c>
      <c r="D1932" s="750" t="s">
        <v>47</v>
      </c>
      <c r="E1932" s="750" t="s">
        <v>48</v>
      </c>
      <c r="F1932" s="750" t="s">
        <v>418</v>
      </c>
      <c r="G1932" s="768" t="s">
        <v>50</v>
      </c>
      <c r="H1932" s="750" t="s">
        <v>51</v>
      </c>
      <c r="I1932" s="750" t="s">
        <v>61</v>
      </c>
      <c r="J1932" s="748" t="s">
        <v>2530</v>
      </c>
      <c r="K1932" s="748" t="s">
        <v>2531</v>
      </c>
      <c r="L1932" s="750" t="s">
        <v>2532</v>
      </c>
      <c r="M1932" s="698">
        <v>10</v>
      </c>
      <c r="N1932" s="698">
        <v>12</v>
      </c>
      <c r="O1932" s="750" t="s">
        <v>2533</v>
      </c>
      <c r="P1932" s="750" t="s">
        <v>2534</v>
      </c>
      <c r="Q1932" s="805" t="s">
        <v>2535</v>
      </c>
      <c r="R1932" s="37" t="s">
        <v>2536</v>
      </c>
      <c r="S1932" s="821" t="s">
        <v>2158</v>
      </c>
      <c r="T1932" s="100" t="s">
        <v>70</v>
      </c>
      <c r="U1932" s="67" t="s">
        <v>71</v>
      </c>
      <c r="V1932" s="68" t="s">
        <v>72</v>
      </c>
      <c r="W1932" s="34"/>
      <c r="X1932" s="35"/>
      <c r="Y1932" s="36"/>
      <c r="Z1932" s="36"/>
      <c r="AA1932" s="36"/>
      <c r="AB1932" s="50">
        <f>+AA1933</f>
        <v>18288.96</v>
      </c>
      <c r="AC1932" s="35"/>
      <c r="AD1932" s="60"/>
      <c r="AE1932" s="60"/>
      <c r="AF1932" s="636"/>
      <c r="AG1932" s="2"/>
    </row>
    <row r="1933" spans="1:33" ht="43.5" customHeight="1">
      <c r="A1933" s="662"/>
      <c r="B1933" s="665"/>
      <c r="C1933" s="743"/>
      <c r="D1933" s="744"/>
      <c r="E1933" s="744"/>
      <c r="F1933" s="744"/>
      <c r="G1933" s="744"/>
      <c r="H1933" s="744"/>
      <c r="I1933" s="744"/>
      <c r="J1933" s="744"/>
      <c r="K1933" s="744"/>
      <c r="L1933" s="744"/>
      <c r="M1933" s="631"/>
      <c r="N1933" s="631"/>
      <c r="O1933" s="744"/>
      <c r="P1933" s="744"/>
      <c r="Q1933" s="802"/>
      <c r="R1933" s="25"/>
      <c r="S1933" s="831" t="s">
        <v>2537</v>
      </c>
      <c r="T1933" s="101"/>
      <c r="U1933" s="237"/>
      <c r="V1933" s="237"/>
      <c r="W1933" s="102">
        <v>1</v>
      </c>
      <c r="X1933" s="103" t="s">
        <v>74</v>
      </c>
      <c r="Y1933" s="94">
        <f>18405.66-116.7</f>
        <v>18288.96</v>
      </c>
      <c r="Z1933" s="94">
        <f>+W1933*Y1933</f>
        <v>18288.96</v>
      </c>
      <c r="AA1933" s="94">
        <f>+Z1933</f>
        <v>18288.96</v>
      </c>
      <c r="AB1933" s="30"/>
      <c r="AC1933" s="28"/>
      <c r="AD1933" s="31" t="s">
        <v>75</v>
      </c>
      <c r="AE1933" s="31"/>
      <c r="AF1933" s="634"/>
      <c r="AG1933" s="2"/>
    </row>
    <row r="1934" spans="1:33" ht="43.5" customHeight="1">
      <c r="A1934" s="663"/>
      <c r="B1934" s="666"/>
      <c r="C1934" s="743"/>
      <c r="D1934" s="744"/>
      <c r="E1934" s="744"/>
      <c r="F1934" s="744"/>
      <c r="G1934" s="744"/>
      <c r="H1934" s="744"/>
      <c r="I1934" s="744"/>
      <c r="J1934" s="744"/>
      <c r="K1934" s="744"/>
      <c r="L1934" s="744"/>
      <c r="M1934" s="631"/>
      <c r="N1934" s="631"/>
      <c r="O1934" s="744"/>
      <c r="P1934" s="744"/>
      <c r="Q1934" s="802"/>
      <c r="R1934" s="37" t="s">
        <v>2157</v>
      </c>
      <c r="S1934" s="821" t="s">
        <v>2158</v>
      </c>
      <c r="T1934" s="125" t="s">
        <v>70</v>
      </c>
      <c r="U1934" s="172" t="s">
        <v>71</v>
      </c>
      <c r="V1934" s="164" t="s">
        <v>72</v>
      </c>
      <c r="W1934" s="128"/>
      <c r="X1934" s="35"/>
      <c r="Y1934" s="36"/>
      <c r="Z1934" s="29"/>
      <c r="AA1934" s="29"/>
      <c r="AB1934" s="30">
        <f>+SUM(AA1935:AA1939)</f>
        <v>54743.017999999996</v>
      </c>
      <c r="AC1934" s="28"/>
      <c r="AD1934" s="31"/>
      <c r="AE1934" s="31"/>
      <c r="AF1934" s="634"/>
      <c r="AG1934" s="2"/>
    </row>
    <row r="1935" spans="1:33" ht="64.5" customHeight="1">
      <c r="A1935" s="661" t="s">
        <v>2111</v>
      </c>
      <c r="B1935" s="664" t="s">
        <v>2538</v>
      </c>
      <c r="C1935" s="743"/>
      <c r="D1935" s="744"/>
      <c r="E1935" s="744"/>
      <c r="F1935" s="744"/>
      <c r="G1935" s="744"/>
      <c r="H1935" s="744"/>
      <c r="I1935" s="744"/>
      <c r="J1935" s="744"/>
      <c r="K1935" s="744"/>
      <c r="L1935" s="744"/>
      <c r="M1935" s="631"/>
      <c r="N1935" s="631"/>
      <c r="O1935" s="744"/>
      <c r="P1935" s="744"/>
      <c r="Q1935" s="802"/>
      <c r="R1935" s="37"/>
      <c r="S1935" s="832" t="s">
        <v>2539</v>
      </c>
      <c r="T1935" s="248"/>
      <c r="U1935" s="150"/>
      <c r="V1935" s="150"/>
      <c r="W1935" s="243">
        <v>1</v>
      </c>
      <c r="X1935" s="232" t="s">
        <v>182</v>
      </c>
      <c r="Y1935" s="106">
        <f>38430-560</f>
        <v>37870</v>
      </c>
      <c r="Z1935" s="94">
        <f t="shared" ref="Z1935:Z1937" si="234">+W1935*Y1935</f>
        <v>37870</v>
      </c>
      <c r="AA1935" s="94">
        <f t="shared" ref="AA1935:AA1937" si="235">+Z1935</f>
        <v>37870</v>
      </c>
      <c r="AB1935" s="30"/>
      <c r="AC1935" s="28"/>
      <c r="AD1935" s="31" t="s">
        <v>75</v>
      </c>
      <c r="AE1935" s="31"/>
      <c r="AF1935" s="634"/>
      <c r="AG1935" s="2"/>
    </row>
    <row r="1936" spans="1:33" ht="33.75" customHeight="1">
      <c r="A1936" s="662"/>
      <c r="B1936" s="665"/>
      <c r="C1936" s="743"/>
      <c r="D1936" s="744"/>
      <c r="E1936" s="744"/>
      <c r="F1936" s="744"/>
      <c r="G1936" s="744"/>
      <c r="H1936" s="744"/>
      <c r="I1936" s="744"/>
      <c r="J1936" s="744"/>
      <c r="K1936" s="744"/>
      <c r="L1936" s="744"/>
      <c r="M1936" s="631"/>
      <c r="N1936" s="631"/>
      <c r="O1936" s="744"/>
      <c r="P1936" s="744"/>
      <c r="Q1936" s="802"/>
      <c r="R1936" s="37"/>
      <c r="S1936" s="819" t="s">
        <v>2540</v>
      </c>
      <c r="T1936" s="311"/>
      <c r="U1936" s="155"/>
      <c r="V1936" s="155"/>
      <c r="W1936" s="128">
        <v>1</v>
      </c>
      <c r="X1936" s="35" t="s">
        <v>182</v>
      </c>
      <c r="Y1936" s="36">
        <v>6250</v>
      </c>
      <c r="Z1936" s="29">
        <f t="shared" si="234"/>
        <v>6250</v>
      </c>
      <c r="AA1936" s="29">
        <f t="shared" si="235"/>
        <v>6250</v>
      </c>
      <c r="AB1936" s="65"/>
      <c r="AC1936" s="63"/>
      <c r="AD1936" s="66" t="s">
        <v>75</v>
      </c>
      <c r="AE1936" s="66"/>
      <c r="AF1936" s="634"/>
      <c r="AG1936" s="2"/>
    </row>
    <row r="1937" spans="1:33" ht="33.75" customHeight="1">
      <c r="A1937" s="662"/>
      <c r="B1937" s="665"/>
      <c r="C1937" s="743"/>
      <c r="D1937" s="744"/>
      <c r="E1937" s="744"/>
      <c r="F1937" s="744"/>
      <c r="G1937" s="744"/>
      <c r="H1937" s="744"/>
      <c r="I1937" s="744"/>
      <c r="J1937" s="744"/>
      <c r="K1937" s="744"/>
      <c r="L1937" s="744"/>
      <c r="M1937" s="631"/>
      <c r="N1937" s="631"/>
      <c r="O1937" s="744"/>
      <c r="P1937" s="744"/>
      <c r="Q1937" s="802"/>
      <c r="R1937" s="37"/>
      <c r="S1937" s="819" t="s">
        <v>2541</v>
      </c>
      <c r="T1937" s="311"/>
      <c r="U1937" s="155"/>
      <c r="V1937" s="155"/>
      <c r="W1937" s="128">
        <v>1</v>
      </c>
      <c r="X1937" s="35" t="s">
        <v>182</v>
      </c>
      <c r="Y1937" s="36">
        <v>3571.4279999999999</v>
      </c>
      <c r="Z1937" s="29">
        <f t="shared" si="234"/>
        <v>3571.4279999999999</v>
      </c>
      <c r="AA1937" s="29">
        <f t="shared" si="235"/>
        <v>3571.4279999999999</v>
      </c>
      <c r="AB1937" s="65"/>
      <c r="AC1937" s="63"/>
      <c r="AD1937" s="66" t="s">
        <v>75</v>
      </c>
      <c r="AE1937" s="66"/>
      <c r="AF1937" s="634"/>
      <c r="AG1937" s="2"/>
    </row>
    <row r="1938" spans="1:33" ht="18" customHeight="1">
      <c r="A1938" s="662"/>
      <c r="B1938" s="665"/>
      <c r="C1938" s="743"/>
      <c r="D1938" s="744"/>
      <c r="E1938" s="744"/>
      <c r="F1938" s="744"/>
      <c r="G1938" s="744"/>
      <c r="H1938" s="744"/>
      <c r="I1938" s="744"/>
      <c r="J1938" s="744"/>
      <c r="K1938" s="744"/>
      <c r="L1938" s="744"/>
      <c r="M1938" s="631"/>
      <c r="N1938" s="631"/>
      <c r="O1938" s="744"/>
      <c r="P1938" s="744"/>
      <c r="Q1938" s="802"/>
      <c r="R1938" s="37"/>
      <c r="S1938" s="832" t="s">
        <v>2542</v>
      </c>
      <c r="T1938" s="379"/>
      <c r="U1938" s="241"/>
      <c r="V1938" s="242"/>
      <c r="W1938" s="243">
        <v>1</v>
      </c>
      <c r="X1938" s="232" t="s">
        <v>182</v>
      </c>
      <c r="Y1938" s="94">
        <f>2499.59+52</f>
        <v>2551.59</v>
      </c>
      <c r="Z1938" s="94">
        <f t="shared" ref="Z1938:AA1938" si="236">Y1938</f>
        <v>2551.59</v>
      </c>
      <c r="AA1938" s="94">
        <f t="shared" si="236"/>
        <v>2551.59</v>
      </c>
      <c r="AB1938" s="65"/>
      <c r="AC1938" s="63"/>
      <c r="AD1938" s="66"/>
      <c r="AE1938" s="66" t="s">
        <v>75</v>
      </c>
      <c r="AF1938" s="634"/>
      <c r="AG1938" s="2"/>
    </row>
    <row r="1939" spans="1:33" ht="18" customHeight="1">
      <c r="A1939" s="662"/>
      <c r="B1939" s="665"/>
      <c r="C1939" s="743"/>
      <c r="D1939" s="744"/>
      <c r="E1939" s="744"/>
      <c r="F1939" s="744"/>
      <c r="G1939" s="744"/>
      <c r="H1939" s="744"/>
      <c r="I1939" s="744"/>
      <c r="J1939" s="744"/>
      <c r="K1939" s="744"/>
      <c r="L1939" s="744"/>
      <c r="M1939" s="631"/>
      <c r="N1939" s="631"/>
      <c r="O1939" s="744"/>
      <c r="P1939" s="744"/>
      <c r="Q1939" s="802"/>
      <c r="R1939" s="37"/>
      <c r="S1939" s="832" t="s">
        <v>2543</v>
      </c>
      <c r="T1939" s="379"/>
      <c r="U1939" s="241"/>
      <c r="V1939" s="242"/>
      <c r="W1939" s="243">
        <v>1</v>
      </c>
      <c r="X1939" s="232" t="s">
        <v>182</v>
      </c>
      <c r="Y1939" s="106">
        <v>4500</v>
      </c>
      <c r="Z1939" s="94">
        <f t="shared" ref="Z1939:AA1939" si="237">+Y1939</f>
        <v>4500</v>
      </c>
      <c r="AA1939" s="94">
        <f t="shared" si="237"/>
        <v>4500</v>
      </c>
      <c r="AB1939" s="65"/>
      <c r="AC1939" s="63"/>
      <c r="AD1939" s="66"/>
      <c r="AE1939" s="66" t="s">
        <v>75</v>
      </c>
      <c r="AF1939" s="634"/>
      <c r="AG1939" s="2"/>
    </row>
    <row r="1940" spans="1:33" ht="18" customHeight="1">
      <c r="A1940" s="662"/>
      <c r="B1940" s="665"/>
      <c r="C1940" s="743"/>
      <c r="D1940" s="744"/>
      <c r="E1940" s="744"/>
      <c r="F1940" s="744"/>
      <c r="G1940" s="744"/>
      <c r="H1940" s="744"/>
      <c r="I1940" s="744"/>
      <c r="J1940" s="744"/>
      <c r="K1940" s="744"/>
      <c r="L1940" s="744"/>
      <c r="M1940" s="631"/>
      <c r="N1940" s="631"/>
      <c r="O1940" s="744"/>
      <c r="P1940" s="744"/>
      <c r="Q1940" s="802"/>
      <c r="R1940" s="37"/>
      <c r="S1940" s="821"/>
      <c r="T1940" s="215"/>
      <c r="U1940" s="172"/>
      <c r="V1940" s="164"/>
      <c r="W1940" s="128"/>
      <c r="X1940" s="35"/>
      <c r="Y1940" s="36"/>
      <c r="Z1940" s="29"/>
      <c r="AA1940" s="29"/>
      <c r="AB1940" s="65"/>
      <c r="AC1940" s="63"/>
      <c r="AD1940" s="66"/>
      <c r="AE1940" s="66"/>
      <c r="AF1940" s="634"/>
      <c r="AG1940" s="2"/>
    </row>
    <row r="1941" spans="1:33" ht="42.75" customHeight="1">
      <c r="A1941" s="662"/>
      <c r="B1941" s="665"/>
      <c r="C1941" s="743"/>
      <c r="D1941" s="744"/>
      <c r="E1941" s="744"/>
      <c r="F1941" s="744"/>
      <c r="G1941" s="744"/>
      <c r="H1941" s="744"/>
      <c r="I1941" s="744"/>
      <c r="J1941" s="744"/>
      <c r="K1941" s="744"/>
      <c r="L1941" s="744"/>
      <c r="M1941" s="631"/>
      <c r="N1941" s="631"/>
      <c r="O1941" s="744"/>
      <c r="P1941" s="744"/>
      <c r="Q1941" s="802"/>
      <c r="R1941" s="380" t="s">
        <v>2157</v>
      </c>
      <c r="S1941" s="875" t="s">
        <v>2158</v>
      </c>
      <c r="T1941" s="381" t="s">
        <v>435</v>
      </c>
      <c r="U1941" s="382" t="s">
        <v>71</v>
      </c>
      <c r="V1941" s="383" t="s">
        <v>72</v>
      </c>
      <c r="W1941" s="384"/>
      <c r="X1941" s="384"/>
      <c r="Y1941" s="385"/>
      <c r="Z1941" s="385"/>
      <c r="AA1941" s="385"/>
      <c r="AB1941" s="386">
        <f>SUM(AA1942:AA1943)</f>
        <v>11199.996800000001</v>
      </c>
      <c r="AC1941" s="384"/>
      <c r="AD1941" s="387"/>
      <c r="AE1941" s="387"/>
      <c r="AF1941" s="634"/>
      <c r="AG1941" s="2"/>
    </row>
    <row r="1942" spans="1:33" ht="34.5" customHeight="1">
      <c r="A1942" s="662"/>
      <c r="B1942" s="665"/>
      <c r="C1942" s="743"/>
      <c r="D1942" s="744"/>
      <c r="E1942" s="744"/>
      <c r="F1942" s="744"/>
      <c r="G1942" s="744"/>
      <c r="H1942" s="744"/>
      <c r="I1942" s="744"/>
      <c r="J1942" s="744"/>
      <c r="K1942" s="744"/>
      <c r="L1942" s="744"/>
      <c r="M1942" s="631"/>
      <c r="N1942" s="631"/>
      <c r="O1942" s="744"/>
      <c r="P1942" s="744"/>
      <c r="Q1942" s="802"/>
      <c r="R1942" s="388"/>
      <c r="S1942" s="876" t="s">
        <v>2544</v>
      </c>
      <c r="T1942" s="389"/>
      <c r="U1942" s="389"/>
      <c r="V1942" s="389"/>
      <c r="W1942" s="390">
        <v>1</v>
      </c>
      <c r="X1942" s="391" t="s">
        <v>182</v>
      </c>
      <c r="Y1942" s="392">
        <v>5982.14</v>
      </c>
      <c r="Z1942" s="392">
        <f>+W1942*Y1942</f>
        <v>5982.14</v>
      </c>
      <c r="AA1942" s="392">
        <f>+Z1942*1.12</f>
        <v>6699.9968000000008</v>
      </c>
      <c r="AB1942" s="393"/>
      <c r="AC1942" s="389"/>
      <c r="AD1942" s="394"/>
      <c r="AE1942" s="395" t="s">
        <v>75</v>
      </c>
      <c r="AF1942" s="634"/>
      <c r="AG1942" s="2"/>
    </row>
    <row r="1943" spans="1:33" ht="30.75" customHeight="1">
      <c r="A1943" s="662"/>
      <c r="B1943" s="665"/>
      <c r="C1943" s="743"/>
      <c r="D1943" s="744"/>
      <c r="E1943" s="744"/>
      <c r="F1943" s="744"/>
      <c r="G1943" s="744"/>
      <c r="H1943" s="744"/>
      <c r="I1943" s="744"/>
      <c r="J1943" s="744"/>
      <c r="K1943" s="744"/>
      <c r="L1943" s="744"/>
      <c r="M1943" s="631"/>
      <c r="N1943" s="631"/>
      <c r="O1943" s="744"/>
      <c r="P1943" s="744"/>
      <c r="Q1943" s="802"/>
      <c r="R1943" s="37"/>
      <c r="S1943" s="819" t="s">
        <v>2545</v>
      </c>
      <c r="T1943" s="33"/>
      <c r="U1943" s="33"/>
      <c r="V1943" s="33"/>
      <c r="W1943" s="396">
        <v>1</v>
      </c>
      <c r="X1943" s="397" t="s">
        <v>182</v>
      </c>
      <c r="Y1943" s="398">
        <v>4500</v>
      </c>
      <c r="Z1943" s="29">
        <f t="shared" ref="Z1943:AA1943" si="238">Y1943</f>
        <v>4500</v>
      </c>
      <c r="AA1943" s="29">
        <f t="shared" si="238"/>
        <v>4500</v>
      </c>
      <c r="AB1943" s="65"/>
      <c r="AC1943" s="63"/>
      <c r="AD1943" s="66"/>
      <c r="AE1943" s="399" t="s">
        <v>75</v>
      </c>
      <c r="AF1943" s="634"/>
      <c r="AG1943" s="2"/>
    </row>
    <row r="1944" spans="1:33" ht="33.75" customHeight="1">
      <c r="A1944" s="662"/>
      <c r="B1944" s="665"/>
      <c r="C1944" s="743"/>
      <c r="D1944" s="744"/>
      <c r="E1944" s="744"/>
      <c r="F1944" s="744"/>
      <c r="G1944" s="744"/>
      <c r="H1944" s="744"/>
      <c r="I1944" s="744"/>
      <c r="J1944" s="744"/>
      <c r="K1944" s="744"/>
      <c r="L1944" s="744"/>
      <c r="M1944" s="631"/>
      <c r="N1944" s="631"/>
      <c r="O1944" s="744"/>
      <c r="P1944" s="744"/>
      <c r="Q1944" s="802"/>
      <c r="R1944" s="37"/>
      <c r="S1944" s="819"/>
      <c r="T1944" s="33"/>
      <c r="U1944" s="33"/>
      <c r="V1944" s="33"/>
      <c r="W1944" s="34"/>
      <c r="X1944" s="35"/>
      <c r="Y1944" s="36"/>
      <c r="Z1944" s="29"/>
      <c r="AA1944" s="29"/>
      <c r="AB1944" s="65"/>
      <c r="AC1944" s="63"/>
      <c r="AD1944" s="66"/>
      <c r="AE1944" s="66"/>
      <c r="AF1944" s="634"/>
      <c r="AG1944" s="2"/>
    </row>
    <row r="1945" spans="1:33" ht="18" customHeight="1">
      <c r="A1945" s="662"/>
      <c r="B1945" s="665"/>
      <c r="C1945" s="743"/>
      <c r="D1945" s="744"/>
      <c r="E1945" s="744"/>
      <c r="F1945" s="744"/>
      <c r="G1945" s="744"/>
      <c r="H1945" s="744"/>
      <c r="I1945" s="744"/>
      <c r="J1945" s="744"/>
      <c r="K1945" s="744"/>
      <c r="L1945" s="744"/>
      <c r="M1945" s="631"/>
      <c r="N1945" s="631"/>
      <c r="O1945" s="744"/>
      <c r="P1945" s="744"/>
      <c r="Q1945" s="802"/>
      <c r="R1945" s="37"/>
      <c r="S1945" s="819"/>
      <c r="T1945" s="33"/>
      <c r="U1945" s="33"/>
      <c r="V1945" s="33"/>
      <c r="W1945" s="34"/>
      <c r="X1945" s="35"/>
      <c r="Y1945" s="36"/>
      <c r="Z1945" s="29"/>
      <c r="AA1945" s="29"/>
      <c r="AB1945" s="65"/>
      <c r="AC1945" s="63"/>
      <c r="AD1945" s="66"/>
      <c r="AE1945" s="66"/>
      <c r="AF1945" s="634"/>
      <c r="AG1945" s="2"/>
    </row>
    <row r="1946" spans="1:33" ht="18" customHeight="1">
      <c r="A1946" s="662"/>
      <c r="B1946" s="665"/>
      <c r="C1946" s="743"/>
      <c r="D1946" s="744"/>
      <c r="E1946" s="744"/>
      <c r="F1946" s="744"/>
      <c r="G1946" s="744"/>
      <c r="H1946" s="744"/>
      <c r="I1946" s="744"/>
      <c r="J1946" s="744"/>
      <c r="K1946" s="744"/>
      <c r="L1946" s="744"/>
      <c r="M1946" s="631"/>
      <c r="N1946" s="631"/>
      <c r="O1946" s="744"/>
      <c r="P1946" s="744"/>
      <c r="Q1946" s="802"/>
      <c r="R1946" s="37"/>
      <c r="S1946" s="819"/>
      <c r="T1946" s="33"/>
      <c r="U1946" s="33"/>
      <c r="V1946" s="33"/>
      <c r="W1946" s="34"/>
      <c r="X1946" s="35"/>
      <c r="Y1946" s="36"/>
      <c r="Z1946" s="29"/>
      <c r="AA1946" s="29"/>
      <c r="AB1946" s="65"/>
      <c r="AC1946" s="63"/>
      <c r="AD1946" s="66"/>
      <c r="AE1946" s="66"/>
      <c r="AF1946" s="634"/>
      <c r="AG1946" s="2"/>
    </row>
    <row r="1947" spans="1:33" ht="18" customHeight="1">
      <c r="A1947" s="662"/>
      <c r="B1947" s="665"/>
      <c r="C1947" s="743"/>
      <c r="D1947" s="744"/>
      <c r="E1947" s="744"/>
      <c r="F1947" s="744"/>
      <c r="G1947" s="744"/>
      <c r="H1947" s="744"/>
      <c r="I1947" s="744"/>
      <c r="J1947" s="744"/>
      <c r="K1947" s="744"/>
      <c r="L1947" s="744"/>
      <c r="M1947" s="631"/>
      <c r="N1947" s="631"/>
      <c r="O1947" s="744"/>
      <c r="P1947" s="744"/>
      <c r="Q1947" s="802"/>
      <c r="R1947" s="37"/>
      <c r="S1947" s="819"/>
      <c r="T1947" s="33"/>
      <c r="U1947" s="33"/>
      <c r="V1947" s="33"/>
      <c r="W1947" s="34"/>
      <c r="X1947" s="35"/>
      <c r="Y1947" s="36"/>
      <c r="Z1947" s="29"/>
      <c r="AA1947" s="29"/>
      <c r="AB1947" s="65"/>
      <c r="AC1947" s="63"/>
      <c r="AD1947" s="66"/>
      <c r="AE1947" s="66"/>
      <c r="AF1947" s="634"/>
      <c r="AG1947" s="2"/>
    </row>
    <row r="1948" spans="1:33" ht="18" customHeight="1">
      <c r="A1948" s="662"/>
      <c r="B1948" s="665"/>
      <c r="C1948" s="743"/>
      <c r="D1948" s="744"/>
      <c r="E1948" s="744"/>
      <c r="F1948" s="744"/>
      <c r="G1948" s="744"/>
      <c r="H1948" s="744"/>
      <c r="I1948" s="744"/>
      <c r="J1948" s="744"/>
      <c r="K1948" s="744"/>
      <c r="L1948" s="744"/>
      <c r="M1948" s="631"/>
      <c r="N1948" s="631"/>
      <c r="O1948" s="744"/>
      <c r="P1948" s="744"/>
      <c r="Q1948" s="802"/>
      <c r="R1948" s="37"/>
      <c r="S1948" s="819"/>
      <c r="T1948" s="33"/>
      <c r="U1948" s="33"/>
      <c r="V1948" s="33"/>
      <c r="W1948" s="34"/>
      <c r="X1948" s="35"/>
      <c r="Y1948" s="36"/>
      <c r="Z1948" s="29"/>
      <c r="AA1948" s="29"/>
      <c r="AB1948" s="65"/>
      <c r="AC1948" s="63"/>
      <c r="AD1948" s="66"/>
      <c r="AE1948" s="66"/>
      <c r="AF1948" s="634"/>
      <c r="AG1948" s="2"/>
    </row>
    <row r="1949" spans="1:33" ht="18" customHeight="1">
      <c r="A1949" s="662"/>
      <c r="B1949" s="665"/>
      <c r="C1949" s="743"/>
      <c r="D1949" s="744"/>
      <c r="E1949" s="744"/>
      <c r="F1949" s="744"/>
      <c r="G1949" s="744"/>
      <c r="H1949" s="744"/>
      <c r="I1949" s="744"/>
      <c r="J1949" s="744"/>
      <c r="K1949" s="744"/>
      <c r="L1949" s="744"/>
      <c r="M1949" s="631"/>
      <c r="N1949" s="631"/>
      <c r="O1949" s="744"/>
      <c r="P1949" s="744"/>
      <c r="Q1949" s="802"/>
      <c r="R1949" s="37"/>
      <c r="S1949" s="819"/>
      <c r="T1949" s="33"/>
      <c r="U1949" s="33"/>
      <c r="V1949" s="33"/>
      <c r="W1949" s="34"/>
      <c r="X1949" s="35"/>
      <c r="Y1949" s="36"/>
      <c r="Z1949" s="29"/>
      <c r="AA1949" s="29"/>
      <c r="AB1949" s="65"/>
      <c r="AC1949" s="63"/>
      <c r="AD1949" s="66"/>
      <c r="AE1949" s="66"/>
      <c r="AF1949" s="634"/>
      <c r="AG1949" s="2"/>
    </row>
    <row r="1950" spans="1:33" ht="18" customHeight="1">
      <c r="A1950" s="662"/>
      <c r="B1950" s="665"/>
      <c r="C1950" s="745"/>
      <c r="D1950" s="746"/>
      <c r="E1950" s="746"/>
      <c r="F1950" s="746"/>
      <c r="G1950" s="746"/>
      <c r="H1950" s="746"/>
      <c r="I1950" s="746"/>
      <c r="J1950" s="746"/>
      <c r="K1950" s="746"/>
      <c r="L1950" s="746"/>
      <c r="M1950" s="632"/>
      <c r="N1950" s="632"/>
      <c r="O1950" s="746"/>
      <c r="P1950" s="746"/>
      <c r="Q1950" s="803"/>
      <c r="R1950" s="38"/>
      <c r="S1950" s="820"/>
      <c r="T1950" s="39"/>
      <c r="U1950" s="39"/>
      <c r="V1950" s="39"/>
      <c r="W1950" s="40"/>
      <c r="X1950" s="41"/>
      <c r="Y1950" s="42"/>
      <c r="Z1950" s="42"/>
      <c r="AA1950" s="42"/>
      <c r="AB1950" s="43"/>
      <c r="AC1950" s="41"/>
      <c r="AD1950" s="44"/>
      <c r="AE1950" s="44"/>
      <c r="AF1950" s="635"/>
      <c r="AG1950" s="2"/>
    </row>
    <row r="1951" spans="1:33" ht="25.5" customHeight="1">
      <c r="A1951" s="662"/>
      <c r="B1951" s="665"/>
      <c r="C1951" s="773" t="s">
        <v>46</v>
      </c>
      <c r="D1951" s="750" t="s">
        <v>47</v>
      </c>
      <c r="E1951" s="750" t="s">
        <v>48</v>
      </c>
      <c r="F1951" s="750" t="s">
        <v>418</v>
      </c>
      <c r="G1951" s="768" t="s">
        <v>50</v>
      </c>
      <c r="H1951" s="750" t="s">
        <v>51</v>
      </c>
      <c r="I1951" s="750" t="s">
        <v>61</v>
      </c>
      <c r="J1951" s="752" t="s">
        <v>2546</v>
      </c>
      <c r="K1951" s="748" t="s">
        <v>2547</v>
      </c>
      <c r="L1951" s="750"/>
      <c r="M1951" s="698">
        <v>0</v>
      </c>
      <c r="N1951" s="698">
        <v>0</v>
      </c>
      <c r="O1951" s="750"/>
      <c r="P1951" s="750"/>
      <c r="Q1951" s="805"/>
      <c r="R1951" s="37"/>
      <c r="S1951" s="821"/>
      <c r="T1951" s="46"/>
      <c r="U1951" s="46"/>
      <c r="V1951" s="46"/>
      <c r="W1951" s="34"/>
      <c r="X1951" s="35"/>
      <c r="Y1951" s="36"/>
      <c r="Z1951" s="36"/>
      <c r="AA1951" s="36"/>
      <c r="AB1951" s="50"/>
      <c r="AC1951" s="35"/>
      <c r="AD1951" s="35"/>
      <c r="AE1951" s="35"/>
      <c r="AF1951" s="992" t="s">
        <v>2548</v>
      </c>
      <c r="AG1951" s="2"/>
    </row>
    <row r="1952" spans="1:33" ht="25.5" customHeight="1">
      <c r="A1952" s="662"/>
      <c r="B1952" s="665"/>
      <c r="C1952" s="743"/>
      <c r="D1952" s="744"/>
      <c r="E1952" s="744"/>
      <c r="F1952" s="744"/>
      <c r="G1952" s="744"/>
      <c r="H1952" s="744"/>
      <c r="I1952" s="744"/>
      <c r="J1952" s="754"/>
      <c r="K1952" s="744"/>
      <c r="L1952" s="744"/>
      <c r="M1952" s="631"/>
      <c r="N1952" s="631"/>
      <c r="O1952" s="744"/>
      <c r="P1952" s="744"/>
      <c r="Q1952" s="802"/>
      <c r="R1952" s="25"/>
      <c r="S1952" s="818"/>
      <c r="T1952" s="26"/>
      <c r="U1952" s="26"/>
      <c r="V1952" s="26"/>
      <c r="W1952" s="27"/>
      <c r="X1952" s="28"/>
      <c r="Y1952" s="29"/>
      <c r="Z1952" s="29"/>
      <c r="AA1952" s="29"/>
      <c r="AB1952" s="30"/>
      <c r="AC1952" s="28"/>
      <c r="AD1952" s="28"/>
      <c r="AE1952" s="28"/>
      <c r="AF1952" s="993"/>
      <c r="AG1952" s="2"/>
    </row>
    <row r="1953" spans="1:33" ht="25.5" customHeight="1">
      <c r="A1953" s="662"/>
      <c r="B1953" s="665"/>
      <c r="C1953" s="743"/>
      <c r="D1953" s="744"/>
      <c r="E1953" s="744"/>
      <c r="F1953" s="744"/>
      <c r="G1953" s="744"/>
      <c r="H1953" s="744"/>
      <c r="I1953" s="744"/>
      <c r="J1953" s="754"/>
      <c r="K1953" s="744"/>
      <c r="L1953" s="744"/>
      <c r="M1953" s="631"/>
      <c r="N1953" s="631"/>
      <c r="O1953" s="744"/>
      <c r="P1953" s="744"/>
      <c r="Q1953" s="802"/>
      <c r="R1953" s="25"/>
      <c r="S1953" s="818"/>
      <c r="T1953" s="26"/>
      <c r="U1953" s="26"/>
      <c r="V1953" s="26"/>
      <c r="W1953" s="27"/>
      <c r="X1953" s="28"/>
      <c r="Y1953" s="29"/>
      <c r="Z1953" s="29"/>
      <c r="AA1953" s="29"/>
      <c r="AB1953" s="30"/>
      <c r="AC1953" s="28"/>
      <c r="AD1953" s="28"/>
      <c r="AE1953" s="31"/>
      <c r="AF1953" s="993"/>
      <c r="AG1953" s="2"/>
    </row>
    <row r="1954" spans="1:33" ht="25.5" customHeight="1">
      <c r="A1954" s="662"/>
      <c r="B1954" s="665"/>
      <c r="C1954" s="743"/>
      <c r="D1954" s="744"/>
      <c r="E1954" s="744"/>
      <c r="F1954" s="744"/>
      <c r="G1954" s="744"/>
      <c r="H1954" s="744"/>
      <c r="I1954" s="744"/>
      <c r="J1954" s="754"/>
      <c r="K1954" s="744"/>
      <c r="L1954" s="744"/>
      <c r="M1954" s="631"/>
      <c r="N1954" s="631"/>
      <c r="O1954" s="744"/>
      <c r="P1954" s="744"/>
      <c r="Q1954" s="802"/>
      <c r="R1954" s="25"/>
      <c r="S1954" s="818"/>
      <c r="T1954" s="26"/>
      <c r="U1954" s="26"/>
      <c r="V1954" s="26"/>
      <c r="W1954" s="27"/>
      <c r="X1954" s="28"/>
      <c r="Y1954" s="29"/>
      <c r="Z1954" s="29"/>
      <c r="AA1954" s="29"/>
      <c r="AB1954" s="30"/>
      <c r="AC1954" s="28"/>
      <c r="AD1954" s="28"/>
      <c r="AE1954" s="31"/>
      <c r="AF1954" s="993"/>
      <c r="AG1954" s="2"/>
    </row>
    <row r="1955" spans="1:33" ht="25.5" customHeight="1">
      <c r="A1955" s="662"/>
      <c r="B1955" s="665"/>
      <c r="C1955" s="745"/>
      <c r="D1955" s="746"/>
      <c r="E1955" s="746"/>
      <c r="F1955" s="746"/>
      <c r="G1955" s="746"/>
      <c r="H1955" s="746"/>
      <c r="I1955" s="746"/>
      <c r="J1955" s="756"/>
      <c r="K1955" s="746"/>
      <c r="L1955" s="746"/>
      <c r="M1955" s="632"/>
      <c r="N1955" s="632"/>
      <c r="O1955" s="746"/>
      <c r="P1955" s="746"/>
      <c r="Q1955" s="803"/>
      <c r="R1955" s="38"/>
      <c r="S1955" s="820"/>
      <c r="T1955" s="39"/>
      <c r="U1955" s="39"/>
      <c r="V1955" s="39"/>
      <c r="W1955" s="40"/>
      <c r="X1955" s="41"/>
      <c r="Y1955" s="42"/>
      <c r="Z1955" s="42"/>
      <c r="AA1955" s="42"/>
      <c r="AB1955" s="43"/>
      <c r="AC1955" s="41"/>
      <c r="AD1955" s="41"/>
      <c r="AE1955" s="44"/>
      <c r="AF1955" s="994"/>
      <c r="AG1955" s="2"/>
    </row>
    <row r="1956" spans="1:33" ht="33.75" customHeight="1">
      <c r="A1956" s="662"/>
      <c r="B1956" s="665"/>
      <c r="C1956" s="747" t="s">
        <v>46</v>
      </c>
      <c r="D1956" s="748" t="s">
        <v>47</v>
      </c>
      <c r="E1956" s="748" t="s">
        <v>48</v>
      </c>
      <c r="F1956" s="748" t="s">
        <v>418</v>
      </c>
      <c r="G1956" s="749" t="s">
        <v>50</v>
      </c>
      <c r="H1956" s="748" t="s">
        <v>51</v>
      </c>
      <c r="I1956" s="748" t="s">
        <v>61</v>
      </c>
      <c r="J1956" s="766" t="s">
        <v>2549</v>
      </c>
      <c r="K1956" s="748" t="s">
        <v>2550</v>
      </c>
      <c r="L1956" s="750" t="s">
        <v>2551</v>
      </c>
      <c r="M1956" s="638">
        <v>1</v>
      </c>
      <c r="N1956" s="638">
        <v>1</v>
      </c>
      <c r="O1956" s="748" t="s">
        <v>2552</v>
      </c>
      <c r="P1956" s="748" t="s">
        <v>2553</v>
      </c>
      <c r="Q1956" s="804" t="s">
        <v>2554</v>
      </c>
      <c r="R1956" s="59" t="s">
        <v>1153</v>
      </c>
      <c r="S1956" s="827" t="s">
        <v>1154</v>
      </c>
      <c r="T1956" s="75" t="s">
        <v>70</v>
      </c>
      <c r="U1956" s="67" t="s">
        <v>71</v>
      </c>
      <c r="V1956" s="68" t="s">
        <v>72</v>
      </c>
      <c r="W1956" s="54"/>
      <c r="X1956" s="55"/>
      <c r="Y1956" s="56"/>
      <c r="Z1956" s="56"/>
      <c r="AA1956" s="56"/>
      <c r="AB1956" s="57">
        <f>+AA1957</f>
        <v>7843.9692800000003</v>
      </c>
      <c r="AC1956" s="55"/>
      <c r="AD1956" s="58"/>
      <c r="AE1956" s="58"/>
      <c r="AF1956" s="995" t="s">
        <v>2555</v>
      </c>
      <c r="AG1956" s="2"/>
    </row>
    <row r="1957" spans="1:33" ht="49.5" customHeight="1">
      <c r="A1957" s="662"/>
      <c r="B1957" s="665"/>
      <c r="C1957" s="743"/>
      <c r="D1957" s="744"/>
      <c r="E1957" s="744"/>
      <c r="F1957" s="744"/>
      <c r="G1957" s="744"/>
      <c r="H1957" s="744"/>
      <c r="I1957" s="744"/>
      <c r="J1957" s="761"/>
      <c r="K1957" s="744"/>
      <c r="L1957" s="744"/>
      <c r="M1957" s="631"/>
      <c r="N1957" s="631"/>
      <c r="O1957" s="744"/>
      <c r="P1957" s="744"/>
      <c r="Q1957" s="802"/>
      <c r="R1957" s="32"/>
      <c r="S1957" s="818" t="s">
        <v>2556</v>
      </c>
      <c r="T1957" s="26"/>
      <c r="U1957" s="61"/>
      <c r="V1957" s="61"/>
      <c r="W1957" s="27">
        <v>1</v>
      </c>
      <c r="X1957" s="28" t="s">
        <v>74</v>
      </c>
      <c r="Y1957" s="29">
        <v>7003.5439999999999</v>
      </c>
      <c r="Z1957" s="29">
        <f>+W1957*Y1957</f>
        <v>7003.5439999999999</v>
      </c>
      <c r="AA1957" s="29">
        <f>+Z1957*1.12</f>
        <v>7843.9692800000003</v>
      </c>
      <c r="AB1957" s="30"/>
      <c r="AC1957" s="28"/>
      <c r="AD1957" s="31" t="s">
        <v>75</v>
      </c>
      <c r="AE1957" s="31"/>
      <c r="AF1957" s="993"/>
      <c r="AG1957" s="2"/>
    </row>
    <row r="1958" spans="1:33" ht="33.75" customHeight="1">
      <c r="A1958" s="663"/>
      <c r="B1958" s="666"/>
      <c r="C1958" s="743"/>
      <c r="D1958" s="744"/>
      <c r="E1958" s="744"/>
      <c r="F1958" s="744"/>
      <c r="G1958" s="744"/>
      <c r="H1958" s="744"/>
      <c r="I1958" s="744"/>
      <c r="J1958" s="761"/>
      <c r="K1958" s="744"/>
      <c r="L1958" s="744"/>
      <c r="M1958" s="631"/>
      <c r="N1958" s="631"/>
      <c r="O1958" s="744"/>
      <c r="P1958" s="744"/>
      <c r="Q1958" s="802"/>
      <c r="R1958" s="70" t="s">
        <v>1156</v>
      </c>
      <c r="S1958" s="825" t="s">
        <v>1154</v>
      </c>
      <c r="T1958" s="211" t="s">
        <v>70</v>
      </c>
      <c r="U1958" s="172" t="s">
        <v>71</v>
      </c>
      <c r="V1958" s="164" t="s">
        <v>72</v>
      </c>
      <c r="W1958" s="73"/>
      <c r="X1958" s="28"/>
      <c r="Y1958" s="29"/>
      <c r="Z1958" s="29"/>
      <c r="AA1958" s="29"/>
      <c r="AB1958" s="144">
        <f>+SUM(AA1959:AA1962)</f>
        <v>14303.718336</v>
      </c>
      <c r="AC1958" s="28"/>
      <c r="AD1958" s="31"/>
      <c r="AE1958" s="31"/>
      <c r="AF1958" s="993"/>
      <c r="AG1958" s="2"/>
    </row>
    <row r="1959" spans="1:33" ht="64.5" customHeight="1">
      <c r="A1959" s="661" t="s">
        <v>2111</v>
      </c>
      <c r="B1959" s="664" t="s">
        <v>2538</v>
      </c>
      <c r="C1959" s="743"/>
      <c r="D1959" s="744"/>
      <c r="E1959" s="744"/>
      <c r="F1959" s="744"/>
      <c r="G1959" s="744"/>
      <c r="H1959" s="744"/>
      <c r="I1959" s="744"/>
      <c r="J1959" s="761"/>
      <c r="K1959" s="744"/>
      <c r="L1959" s="744"/>
      <c r="M1959" s="631"/>
      <c r="N1959" s="631"/>
      <c r="O1959" s="744"/>
      <c r="P1959" s="744"/>
      <c r="Q1959" s="802"/>
      <c r="R1959" s="25"/>
      <c r="S1959" s="831" t="s">
        <v>2557</v>
      </c>
      <c r="T1959" s="101"/>
      <c r="U1959" s="104"/>
      <c r="V1959" s="104"/>
      <c r="W1959" s="102">
        <v>1</v>
      </c>
      <c r="X1959" s="103" t="s">
        <v>74</v>
      </c>
      <c r="Y1959" s="94">
        <f>8143.97-872.25</f>
        <v>7271.72</v>
      </c>
      <c r="Z1959" s="94">
        <f t="shared" ref="Z1959:Z1961" si="239">+W1959*Y1959</f>
        <v>7271.72</v>
      </c>
      <c r="AA1959" s="94">
        <f>+Z1959</f>
        <v>7271.72</v>
      </c>
      <c r="AB1959" s="30"/>
      <c r="AC1959" s="28"/>
      <c r="AD1959" s="31" t="s">
        <v>75</v>
      </c>
      <c r="AE1959" s="31"/>
      <c r="AF1959" s="993"/>
      <c r="AG1959" s="2"/>
    </row>
    <row r="1960" spans="1:33" ht="18" customHeight="1">
      <c r="A1960" s="662"/>
      <c r="B1960" s="665"/>
      <c r="C1960" s="743"/>
      <c r="D1960" s="744"/>
      <c r="E1960" s="744"/>
      <c r="F1960" s="744"/>
      <c r="G1960" s="744"/>
      <c r="H1960" s="744"/>
      <c r="I1960" s="744"/>
      <c r="J1960" s="761"/>
      <c r="K1960" s="744"/>
      <c r="L1960" s="744"/>
      <c r="M1960" s="631"/>
      <c r="N1960" s="631"/>
      <c r="O1960" s="744"/>
      <c r="P1960" s="744"/>
      <c r="Q1960" s="802"/>
      <c r="R1960" s="69"/>
      <c r="S1960" s="824" t="s">
        <v>2558</v>
      </c>
      <c r="T1960" s="61"/>
      <c r="U1960" s="61"/>
      <c r="V1960" s="61"/>
      <c r="W1960" s="62">
        <v>1</v>
      </c>
      <c r="X1960" s="63" t="s">
        <v>74</v>
      </c>
      <c r="Y1960" s="64">
        <v>1607.144</v>
      </c>
      <c r="Z1960" s="29">
        <f t="shared" si="239"/>
        <v>1607.144</v>
      </c>
      <c r="AA1960" s="29">
        <f>+Z1960*1.12</f>
        <v>1800.0012800000002</v>
      </c>
      <c r="AB1960" s="65"/>
      <c r="AC1960" s="63"/>
      <c r="AD1960" s="66"/>
      <c r="AE1960" s="66" t="s">
        <v>75</v>
      </c>
      <c r="AF1960" s="993"/>
      <c r="AG1960" s="2"/>
    </row>
    <row r="1961" spans="1:33" ht="18" customHeight="1">
      <c r="A1961" s="662"/>
      <c r="B1961" s="665"/>
      <c r="C1961" s="743"/>
      <c r="D1961" s="744"/>
      <c r="E1961" s="744"/>
      <c r="F1961" s="744"/>
      <c r="G1961" s="744"/>
      <c r="H1961" s="744"/>
      <c r="I1961" s="744"/>
      <c r="J1961" s="761"/>
      <c r="K1961" s="744"/>
      <c r="L1961" s="744"/>
      <c r="M1961" s="631"/>
      <c r="N1961" s="631"/>
      <c r="O1961" s="744"/>
      <c r="P1961" s="744"/>
      <c r="Q1961" s="802"/>
      <c r="R1961" s="69"/>
      <c r="S1961" s="861" t="s">
        <v>2559</v>
      </c>
      <c r="T1961" s="237"/>
      <c r="U1961" s="237"/>
      <c r="V1961" s="237"/>
      <c r="W1961" s="91">
        <v>1</v>
      </c>
      <c r="X1961" s="92" t="s">
        <v>74</v>
      </c>
      <c r="Y1961" s="93">
        <f>1400-50</f>
        <v>1350</v>
      </c>
      <c r="Z1961" s="94">
        <f t="shared" si="239"/>
        <v>1350</v>
      </c>
      <c r="AA1961" s="94">
        <f>+Z1961</f>
        <v>1350</v>
      </c>
      <c r="AB1961" s="65"/>
      <c r="AC1961" s="63"/>
      <c r="AD1961" s="66"/>
      <c r="AE1961" s="66" t="s">
        <v>75</v>
      </c>
      <c r="AF1961" s="993"/>
      <c r="AG1961" s="2"/>
    </row>
    <row r="1962" spans="1:33" ht="134.25" customHeight="1">
      <c r="A1962" s="662"/>
      <c r="B1962" s="665"/>
      <c r="C1962" s="743"/>
      <c r="D1962" s="744"/>
      <c r="E1962" s="744"/>
      <c r="F1962" s="744"/>
      <c r="G1962" s="744"/>
      <c r="H1962" s="744"/>
      <c r="I1962" s="744"/>
      <c r="J1962" s="761"/>
      <c r="K1962" s="744"/>
      <c r="L1962" s="744"/>
      <c r="M1962" s="631"/>
      <c r="N1962" s="631"/>
      <c r="O1962" s="744"/>
      <c r="P1962" s="744"/>
      <c r="Q1962" s="802"/>
      <c r="R1962" s="38"/>
      <c r="S1962" s="846" t="s">
        <v>2560</v>
      </c>
      <c r="T1962" s="201"/>
      <c r="U1962" s="201"/>
      <c r="V1962" s="201"/>
      <c r="W1962" s="334">
        <v>1</v>
      </c>
      <c r="X1962" s="203" t="s">
        <v>182</v>
      </c>
      <c r="Y1962" s="205">
        <v>3881.9970560000002</v>
      </c>
      <c r="Z1962" s="205">
        <f t="shared" ref="Z1962:AA1962" si="240">+Y1962</f>
        <v>3881.9970560000002</v>
      </c>
      <c r="AA1962" s="205">
        <f t="shared" si="240"/>
        <v>3881.9970560000002</v>
      </c>
      <c r="AB1962" s="43"/>
      <c r="AC1962" s="41"/>
      <c r="AD1962" s="44"/>
      <c r="AE1962" s="44" t="s">
        <v>75</v>
      </c>
      <c r="AF1962" s="994"/>
      <c r="AG1962" s="2"/>
    </row>
    <row r="1963" spans="1:33" ht="26.25" customHeight="1">
      <c r="A1963" s="662"/>
      <c r="B1963" s="665"/>
      <c r="C1963" s="747" t="s">
        <v>46</v>
      </c>
      <c r="D1963" s="748" t="s">
        <v>47</v>
      </c>
      <c r="E1963" s="748" t="s">
        <v>48</v>
      </c>
      <c r="F1963" s="748" t="s">
        <v>418</v>
      </c>
      <c r="G1963" s="749" t="s">
        <v>50</v>
      </c>
      <c r="H1963" s="748" t="s">
        <v>51</v>
      </c>
      <c r="I1963" s="748" t="s">
        <v>61</v>
      </c>
      <c r="J1963" s="766" t="s">
        <v>2561</v>
      </c>
      <c r="K1963" s="748" t="s">
        <v>2206</v>
      </c>
      <c r="L1963" s="748"/>
      <c r="M1963" s="638">
        <v>0</v>
      </c>
      <c r="N1963" s="638">
        <v>0</v>
      </c>
      <c r="O1963" s="748"/>
      <c r="P1963" s="748"/>
      <c r="Q1963" s="804"/>
      <c r="R1963" s="37"/>
      <c r="S1963" s="821"/>
      <c r="T1963" s="46"/>
      <c r="U1963" s="46"/>
      <c r="V1963" s="46"/>
      <c r="W1963" s="34"/>
      <c r="X1963" s="35"/>
      <c r="Y1963" s="36"/>
      <c r="Z1963" s="36"/>
      <c r="AA1963" s="36"/>
      <c r="AB1963" s="50"/>
      <c r="AC1963" s="35"/>
      <c r="AD1963" s="60"/>
      <c r="AE1963" s="60"/>
      <c r="AF1963" s="992" t="s">
        <v>2562</v>
      </c>
      <c r="AG1963" s="2"/>
    </row>
    <row r="1964" spans="1:33" ht="26.25" customHeight="1">
      <c r="A1964" s="662"/>
      <c r="B1964" s="665"/>
      <c r="C1964" s="743"/>
      <c r="D1964" s="744"/>
      <c r="E1964" s="744"/>
      <c r="F1964" s="744"/>
      <c r="G1964" s="744"/>
      <c r="H1964" s="744"/>
      <c r="I1964" s="744"/>
      <c r="J1964" s="761"/>
      <c r="K1964" s="744"/>
      <c r="L1964" s="744"/>
      <c r="M1964" s="631"/>
      <c r="N1964" s="631"/>
      <c r="O1964" s="744"/>
      <c r="P1964" s="744"/>
      <c r="Q1964" s="802"/>
      <c r="R1964" s="25"/>
      <c r="S1964" s="818"/>
      <c r="T1964" s="26"/>
      <c r="U1964" s="26"/>
      <c r="V1964" s="26"/>
      <c r="W1964" s="27"/>
      <c r="X1964" s="28"/>
      <c r="Y1964" s="29"/>
      <c r="Z1964" s="29"/>
      <c r="AA1964" s="29"/>
      <c r="AB1964" s="30"/>
      <c r="AC1964" s="28"/>
      <c r="AD1964" s="31"/>
      <c r="AE1964" s="31"/>
      <c r="AF1964" s="993"/>
      <c r="AG1964" s="2"/>
    </row>
    <row r="1965" spans="1:33" ht="26.25" customHeight="1">
      <c r="A1965" s="662"/>
      <c r="B1965" s="665"/>
      <c r="C1965" s="743"/>
      <c r="D1965" s="744"/>
      <c r="E1965" s="744"/>
      <c r="F1965" s="744"/>
      <c r="G1965" s="744"/>
      <c r="H1965" s="744"/>
      <c r="I1965" s="744"/>
      <c r="J1965" s="761"/>
      <c r="K1965" s="744"/>
      <c r="L1965" s="744"/>
      <c r="M1965" s="631"/>
      <c r="N1965" s="631"/>
      <c r="O1965" s="744"/>
      <c r="P1965" s="744"/>
      <c r="Q1965" s="802"/>
      <c r="R1965" s="25"/>
      <c r="S1965" s="818"/>
      <c r="T1965" s="26"/>
      <c r="U1965" s="26"/>
      <c r="V1965" s="26"/>
      <c r="W1965" s="27"/>
      <c r="X1965" s="28"/>
      <c r="Y1965" s="29"/>
      <c r="Z1965" s="29"/>
      <c r="AA1965" s="29"/>
      <c r="AB1965" s="30"/>
      <c r="AC1965" s="28"/>
      <c r="AD1965" s="31"/>
      <c r="AE1965" s="31"/>
      <c r="AF1965" s="993"/>
      <c r="AG1965" s="2"/>
    </row>
    <row r="1966" spans="1:33" ht="26.25" customHeight="1">
      <c r="A1966" s="662"/>
      <c r="B1966" s="665"/>
      <c r="C1966" s="743"/>
      <c r="D1966" s="744"/>
      <c r="E1966" s="744"/>
      <c r="F1966" s="744"/>
      <c r="G1966" s="744"/>
      <c r="H1966" s="744"/>
      <c r="I1966" s="744"/>
      <c r="J1966" s="761"/>
      <c r="K1966" s="744"/>
      <c r="L1966" s="744"/>
      <c r="M1966" s="631"/>
      <c r="N1966" s="631"/>
      <c r="O1966" s="744"/>
      <c r="P1966" s="744"/>
      <c r="Q1966" s="802"/>
      <c r="R1966" s="25"/>
      <c r="S1966" s="818"/>
      <c r="T1966" s="26"/>
      <c r="U1966" s="26"/>
      <c r="V1966" s="26"/>
      <c r="W1966" s="27"/>
      <c r="X1966" s="28"/>
      <c r="Y1966" s="29"/>
      <c r="Z1966" s="29"/>
      <c r="AA1966" s="29"/>
      <c r="AB1966" s="30"/>
      <c r="AC1966" s="28"/>
      <c r="AD1966" s="31"/>
      <c r="AE1966" s="31"/>
      <c r="AF1966" s="993"/>
      <c r="AG1966" s="2"/>
    </row>
    <row r="1967" spans="1:33" ht="26.25" customHeight="1">
      <c r="A1967" s="662"/>
      <c r="B1967" s="665"/>
      <c r="C1967" s="745"/>
      <c r="D1967" s="746"/>
      <c r="E1967" s="746"/>
      <c r="F1967" s="746"/>
      <c r="G1967" s="746"/>
      <c r="H1967" s="746"/>
      <c r="I1967" s="746"/>
      <c r="J1967" s="763"/>
      <c r="K1967" s="746"/>
      <c r="L1967" s="746"/>
      <c r="M1967" s="632"/>
      <c r="N1967" s="632"/>
      <c r="O1967" s="746"/>
      <c r="P1967" s="746"/>
      <c r="Q1967" s="803"/>
      <c r="R1967" s="38"/>
      <c r="S1967" s="820"/>
      <c r="T1967" s="39"/>
      <c r="U1967" s="39"/>
      <c r="V1967" s="39"/>
      <c r="W1967" s="40"/>
      <c r="X1967" s="41"/>
      <c r="Y1967" s="42"/>
      <c r="Z1967" s="42"/>
      <c r="AA1967" s="42"/>
      <c r="AB1967" s="43"/>
      <c r="AC1967" s="41"/>
      <c r="AD1967" s="44"/>
      <c r="AE1967" s="44"/>
      <c r="AF1967" s="994"/>
      <c r="AG1967" s="2"/>
    </row>
    <row r="1968" spans="1:33" ht="38.25">
      <c r="A1968" s="662"/>
      <c r="B1968" s="665"/>
      <c r="C1968" s="747" t="s">
        <v>46</v>
      </c>
      <c r="D1968" s="748" t="s">
        <v>47</v>
      </c>
      <c r="E1968" s="748" t="s">
        <v>48</v>
      </c>
      <c r="F1968" s="748" t="s">
        <v>418</v>
      </c>
      <c r="G1968" s="749" t="s">
        <v>50</v>
      </c>
      <c r="H1968" s="748" t="s">
        <v>51</v>
      </c>
      <c r="I1968" s="748" t="s">
        <v>61</v>
      </c>
      <c r="J1968" s="758" t="s">
        <v>2563</v>
      </c>
      <c r="K1968" s="748" t="s">
        <v>2564</v>
      </c>
      <c r="L1968" s="748"/>
      <c r="M1968" s="638">
        <v>0</v>
      </c>
      <c r="N1968" s="638">
        <v>0</v>
      </c>
      <c r="O1968" s="748"/>
      <c r="P1968" s="748"/>
      <c r="Q1968" s="804"/>
      <c r="R1968" s="37" t="s">
        <v>2565</v>
      </c>
      <c r="S1968" s="822" t="s">
        <v>2158</v>
      </c>
      <c r="T1968" s="47" t="s">
        <v>362</v>
      </c>
      <c r="U1968" s="67" t="s">
        <v>2566</v>
      </c>
      <c r="V1968" s="68" t="s">
        <v>679</v>
      </c>
      <c r="W1968" s="54"/>
      <c r="X1968" s="55"/>
      <c r="Y1968" s="56"/>
      <c r="Z1968" s="36"/>
      <c r="AA1968" s="36"/>
      <c r="AB1968" s="57">
        <f>AA1969</f>
        <v>60000</v>
      </c>
      <c r="AC1968" s="55"/>
      <c r="AD1968" s="58"/>
      <c r="AE1968" s="58"/>
      <c r="AF1968" s="995" t="s">
        <v>2567</v>
      </c>
      <c r="AG1968" s="2"/>
    </row>
    <row r="1969" spans="1:33" ht="28.5" customHeight="1">
      <c r="A1969" s="662"/>
      <c r="B1969" s="665"/>
      <c r="C1969" s="743"/>
      <c r="D1969" s="744"/>
      <c r="E1969" s="744"/>
      <c r="F1969" s="744"/>
      <c r="G1969" s="744"/>
      <c r="H1969" s="744"/>
      <c r="I1969" s="744"/>
      <c r="J1969" s="761"/>
      <c r="K1969" s="744"/>
      <c r="L1969" s="744"/>
      <c r="M1969" s="631"/>
      <c r="N1969" s="631"/>
      <c r="O1969" s="744"/>
      <c r="P1969" s="744"/>
      <c r="Q1969" s="802"/>
      <c r="R1969" s="25"/>
      <c r="S1969" s="818" t="s">
        <v>2568</v>
      </c>
      <c r="T1969" s="26"/>
      <c r="U1969" s="61"/>
      <c r="V1969" s="61"/>
      <c r="W1969" s="27"/>
      <c r="X1969" s="28"/>
      <c r="Y1969" s="29"/>
      <c r="Z1969" s="29"/>
      <c r="AA1969" s="29">
        <v>60000</v>
      </c>
      <c r="AB1969" s="30"/>
      <c r="AC1969" s="28"/>
      <c r="AD1969" s="31"/>
      <c r="AE1969" s="31" t="s">
        <v>75</v>
      </c>
      <c r="AF1969" s="993"/>
      <c r="AG1969" s="2"/>
    </row>
    <row r="1970" spans="1:33" ht="28.5" customHeight="1">
      <c r="A1970" s="662"/>
      <c r="B1970" s="665"/>
      <c r="C1970" s="743"/>
      <c r="D1970" s="744"/>
      <c r="E1970" s="744"/>
      <c r="F1970" s="744"/>
      <c r="G1970" s="744"/>
      <c r="H1970" s="744"/>
      <c r="I1970" s="744"/>
      <c r="J1970" s="761"/>
      <c r="K1970" s="744"/>
      <c r="L1970" s="744"/>
      <c r="M1970" s="631"/>
      <c r="N1970" s="631"/>
      <c r="O1970" s="744"/>
      <c r="P1970" s="744"/>
      <c r="Q1970" s="802"/>
      <c r="R1970" s="70" t="s">
        <v>2569</v>
      </c>
      <c r="S1970" s="825" t="s">
        <v>217</v>
      </c>
      <c r="T1970" s="211" t="s">
        <v>362</v>
      </c>
      <c r="U1970" s="172" t="s">
        <v>2566</v>
      </c>
      <c r="V1970" s="164" t="s">
        <v>679</v>
      </c>
      <c r="W1970" s="73"/>
      <c r="X1970" s="28"/>
      <c r="Y1970" s="29"/>
      <c r="Z1970" s="29"/>
      <c r="AA1970" s="29"/>
      <c r="AB1970" s="30">
        <f>AA1971</f>
        <v>162357.14000000001</v>
      </c>
      <c r="AC1970" s="28"/>
      <c r="AD1970" s="31"/>
      <c r="AE1970" s="31"/>
      <c r="AF1970" s="993"/>
      <c r="AG1970" s="2"/>
    </row>
    <row r="1971" spans="1:33" ht="28.5" customHeight="1">
      <c r="A1971" s="662"/>
      <c r="B1971" s="665"/>
      <c r="C1971" s="743"/>
      <c r="D1971" s="744"/>
      <c r="E1971" s="744"/>
      <c r="F1971" s="744"/>
      <c r="G1971" s="744"/>
      <c r="H1971" s="744"/>
      <c r="I1971" s="744"/>
      <c r="J1971" s="761"/>
      <c r="K1971" s="744"/>
      <c r="L1971" s="744"/>
      <c r="M1971" s="631"/>
      <c r="N1971" s="631"/>
      <c r="O1971" s="744"/>
      <c r="P1971" s="744"/>
      <c r="Q1971" s="802"/>
      <c r="R1971" s="69"/>
      <c r="S1971" s="843" t="s">
        <v>2568</v>
      </c>
      <c r="T1971" s="400"/>
      <c r="U1971" s="155"/>
      <c r="V1971" s="155"/>
      <c r="W1971" s="401"/>
      <c r="X1971" s="179"/>
      <c r="Y1971" s="180"/>
      <c r="Z1971" s="180"/>
      <c r="AA1971" s="180">
        <v>162357.14000000001</v>
      </c>
      <c r="AB1971" s="181"/>
      <c r="AC1971" s="179"/>
      <c r="AD1971" s="182"/>
      <c r="AE1971" s="182" t="s">
        <v>75</v>
      </c>
      <c r="AF1971" s="993"/>
      <c r="AG1971" s="2"/>
    </row>
    <row r="1972" spans="1:33" ht="28.5" customHeight="1">
      <c r="A1972" s="662"/>
      <c r="B1972" s="665"/>
      <c r="C1972" s="743"/>
      <c r="D1972" s="744"/>
      <c r="E1972" s="744"/>
      <c r="F1972" s="744"/>
      <c r="G1972" s="744"/>
      <c r="H1972" s="744"/>
      <c r="I1972" s="744"/>
      <c r="J1972" s="761"/>
      <c r="K1972" s="744"/>
      <c r="L1972" s="744"/>
      <c r="M1972" s="631"/>
      <c r="N1972" s="631"/>
      <c r="O1972" s="744"/>
      <c r="P1972" s="744"/>
      <c r="Q1972" s="802"/>
      <c r="R1972" s="70" t="s">
        <v>2570</v>
      </c>
      <c r="S1972" s="825" t="s">
        <v>217</v>
      </c>
      <c r="T1972" s="188" t="s">
        <v>362</v>
      </c>
      <c r="U1972" s="172"/>
      <c r="V1972" s="164"/>
      <c r="W1972" s="173"/>
      <c r="X1972" s="120"/>
      <c r="Y1972" s="174"/>
      <c r="Z1972" s="174"/>
      <c r="AA1972" s="174"/>
      <c r="AB1972" s="175">
        <f>+AA1973</f>
        <v>41849.31</v>
      </c>
      <c r="AC1972" s="120"/>
      <c r="AD1972" s="121"/>
      <c r="AE1972" s="121"/>
      <c r="AF1972" s="993"/>
      <c r="AG1972" s="2"/>
    </row>
    <row r="1973" spans="1:33" ht="46.5" customHeight="1">
      <c r="A1973" s="662"/>
      <c r="B1973" s="665"/>
      <c r="C1973" s="745"/>
      <c r="D1973" s="746"/>
      <c r="E1973" s="746"/>
      <c r="F1973" s="746"/>
      <c r="G1973" s="746"/>
      <c r="H1973" s="746"/>
      <c r="I1973" s="746"/>
      <c r="J1973" s="763"/>
      <c r="K1973" s="746"/>
      <c r="L1973" s="746"/>
      <c r="M1973" s="632"/>
      <c r="N1973" s="632"/>
      <c r="O1973" s="746"/>
      <c r="P1973" s="746"/>
      <c r="Q1973" s="803"/>
      <c r="R1973" s="38"/>
      <c r="S1973" s="820" t="s">
        <v>2568</v>
      </c>
      <c r="T1973" s="39"/>
      <c r="U1973" s="198"/>
      <c r="V1973" s="198"/>
      <c r="W1973" s="40"/>
      <c r="X1973" s="41"/>
      <c r="Y1973" s="42"/>
      <c r="Z1973" s="42"/>
      <c r="AA1973" s="42">
        <v>41849.31</v>
      </c>
      <c r="AB1973" s="43"/>
      <c r="AC1973" s="41"/>
      <c r="AD1973" s="44"/>
      <c r="AE1973" s="44" t="s">
        <v>75</v>
      </c>
      <c r="AF1973" s="994"/>
      <c r="AG1973" s="2"/>
    </row>
    <row r="1974" spans="1:33" ht="43.5" customHeight="1">
      <c r="A1974" s="662"/>
      <c r="B1974" s="665"/>
      <c r="C1974" s="773" t="s">
        <v>46</v>
      </c>
      <c r="D1974" s="750" t="s">
        <v>47</v>
      </c>
      <c r="E1974" s="750" t="s">
        <v>48</v>
      </c>
      <c r="F1974" s="750" t="s">
        <v>418</v>
      </c>
      <c r="G1974" s="768" t="s">
        <v>50</v>
      </c>
      <c r="H1974" s="750" t="s">
        <v>51</v>
      </c>
      <c r="I1974" s="750" t="s">
        <v>61</v>
      </c>
      <c r="J1974" s="766" t="s">
        <v>2571</v>
      </c>
      <c r="K1974" s="748" t="s">
        <v>2572</v>
      </c>
      <c r="L1974" s="750" t="s">
        <v>2573</v>
      </c>
      <c r="M1974" s="705">
        <v>2</v>
      </c>
      <c r="N1974" s="705">
        <v>1</v>
      </c>
      <c r="O1974" s="750" t="s">
        <v>2574</v>
      </c>
      <c r="P1974" s="750" t="s">
        <v>2575</v>
      </c>
      <c r="Q1974" s="805" t="s">
        <v>2576</v>
      </c>
      <c r="R1974" s="37" t="s">
        <v>1176</v>
      </c>
      <c r="S1974" s="821" t="s">
        <v>1174</v>
      </c>
      <c r="T1974" s="100" t="s">
        <v>70</v>
      </c>
      <c r="U1974" s="67" t="s">
        <v>71</v>
      </c>
      <c r="V1974" s="68" t="s">
        <v>72</v>
      </c>
      <c r="W1974" s="34"/>
      <c r="X1974" s="35"/>
      <c r="Y1974" s="36"/>
      <c r="Z1974" s="36"/>
      <c r="AA1974" s="36"/>
      <c r="AB1974" s="50">
        <f>+AA1975</f>
        <v>31.998400000000004</v>
      </c>
      <c r="AC1974" s="35"/>
      <c r="AD1974" s="60"/>
      <c r="AE1974" s="60"/>
      <c r="AF1974" s="636"/>
      <c r="AG1974" s="2"/>
    </row>
    <row r="1975" spans="1:33" ht="24" customHeight="1">
      <c r="A1975" s="662"/>
      <c r="B1975" s="665"/>
      <c r="C1975" s="743"/>
      <c r="D1975" s="744"/>
      <c r="E1975" s="744"/>
      <c r="F1975" s="744"/>
      <c r="G1975" s="744"/>
      <c r="H1975" s="744"/>
      <c r="I1975" s="744"/>
      <c r="J1975" s="761"/>
      <c r="K1975" s="744"/>
      <c r="L1975" s="744"/>
      <c r="M1975" s="631"/>
      <c r="N1975" s="631"/>
      <c r="O1975" s="744"/>
      <c r="P1975" s="744"/>
      <c r="Q1975" s="802"/>
      <c r="R1975" s="25"/>
      <c r="S1975" s="818" t="s">
        <v>2577</v>
      </c>
      <c r="T1975" s="26"/>
      <c r="U1975" s="61"/>
      <c r="V1975" s="61"/>
      <c r="W1975" s="27">
        <v>1</v>
      </c>
      <c r="X1975" s="28" t="s">
        <v>74</v>
      </c>
      <c r="Y1975" s="29">
        <v>28.57</v>
      </c>
      <c r="Z1975" s="29">
        <f>+W1975*Y1975</f>
        <v>28.57</v>
      </c>
      <c r="AA1975" s="29">
        <f>+Z1975*1.12</f>
        <v>31.998400000000004</v>
      </c>
      <c r="AB1975" s="30"/>
      <c r="AC1975" s="28"/>
      <c r="AD1975" s="31" t="s">
        <v>75</v>
      </c>
      <c r="AE1975" s="31"/>
      <c r="AF1975" s="634"/>
      <c r="AG1975" s="2"/>
    </row>
    <row r="1976" spans="1:33" ht="24" customHeight="1">
      <c r="A1976" s="662"/>
      <c r="B1976" s="665"/>
      <c r="C1976" s="743"/>
      <c r="D1976" s="744"/>
      <c r="E1976" s="744"/>
      <c r="F1976" s="744"/>
      <c r="G1976" s="744"/>
      <c r="H1976" s="744"/>
      <c r="I1976" s="744"/>
      <c r="J1976" s="761"/>
      <c r="K1976" s="744"/>
      <c r="L1976" s="744"/>
      <c r="M1976" s="631"/>
      <c r="N1976" s="631"/>
      <c r="O1976" s="744"/>
      <c r="P1976" s="744"/>
      <c r="Q1976" s="802"/>
      <c r="R1976" s="37" t="s">
        <v>1096</v>
      </c>
      <c r="S1976" s="821" t="s">
        <v>1097</v>
      </c>
      <c r="T1976" s="125" t="s">
        <v>70</v>
      </c>
      <c r="U1976" s="172" t="s">
        <v>71</v>
      </c>
      <c r="V1976" s="164" t="s">
        <v>72</v>
      </c>
      <c r="W1976" s="128"/>
      <c r="X1976" s="35"/>
      <c r="Y1976" s="36"/>
      <c r="Z1976" s="29"/>
      <c r="AA1976" s="29"/>
      <c r="AB1976" s="30">
        <f>+SUM(AA1977:AA1979)</f>
        <v>3021.9980000000005</v>
      </c>
      <c r="AC1976" s="28"/>
      <c r="AD1976" s="31"/>
      <c r="AE1976" s="31"/>
      <c r="AF1976" s="634"/>
      <c r="AG1976" s="2"/>
    </row>
    <row r="1977" spans="1:33" ht="24" customHeight="1">
      <c r="A1977" s="662"/>
      <c r="B1977" s="665"/>
      <c r="C1977" s="743"/>
      <c r="D1977" s="744"/>
      <c r="E1977" s="744"/>
      <c r="F1977" s="744"/>
      <c r="G1977" s="744"/>
      <c r="H1977" s="744"/>
      <c r="I1977" s="744"/>
      <c r="J1977" s="761"/>
      <c r="K1977" s="744"/>
      <c r="L1977" s="744"/>
      <c r="M1977" s="631"/>
      <c r="N1977" s="631"/>
      <c r="O1977" s="744"/>
      <c r="P1977" s="744"/>
      <c r="Q1977" s="802"/>
      <c r="R1977" s="37"/>
      <c r="S1977" s="819" t="s">
        <v>2578</v>
      </c>
      <c r="T1977" s="33"/>
      <c r="U1977" s="33"/>
      <c r="V1977" s="33"/>
      <c r="W1977" s="34">
        <v>20</v>
      </c>
      <c r="X1977" s="35" t="s">
        <v>74</v>
      </c>
      <c r="Y1977" s="36">
        <v>83.035700000000006</v>
      </c>
      <c r="Z1977" s="29">
        <f t="shared" ref="Z1977:Z1979" si="241">+W1977*Y1977</f>
        <v>1660.7140000000002</v>
      </c>
      <c r="AA1977" s="29">
        <f t="shared" ref="AA1977:AA1979" si="242">+Z1977*1.12</f>
        <v>1859.9996800000004</v>
      </c>
      <c r="AB1977" s="30"/>
      <c r="AC1977" s="28"/>
      <c r="AD1977" s="31" t="s">
        <v>75</v>
      </c>
      <c r="AE1977" s="31"/>
      <c r="AF1977" s="634"/>
      <c r="AG1977" s="2"/>
    </row>
    <row r="1978" spans="1:33" ht="24" customHeight="1">
      <c r="A1978" s="662"/>
      <c r="B1978" s="665"/>
      <c r="C1978" s="743"/>
      <c r="D1978" s="744"/>
      <c r="E1978" s="744"/>
      <c r="F1978" s="744"/>
      <c r="G1978" s="744"/>
      <c r="H1978" s="744"/>
      <c r="I1978" s="744"/>
      <c r="J1978" s="761"/>
      <c r="K1978" s="744"/>
      <c r="L1978" s="744"/>
      <c r="M1978" s="631"/>
      <c r="N1978" s="631"/>
      <c r="O1978" s="744"/>
      <c r="P1978" s="744"/>
      <c r="Q1978" s="802"/>
      <c r="R1978" s="37"/>
      <c r="S1978" s="819" t="s">
        <v>2579</v>
      </c>
      <c r="T1978" s="33"/>
      <c r="U1978" s="33"/>
      <c r="V1978" s="33"/>
      <c r="W1978" s="34">
        <v>100</v>
      </c>
      <c r="X1978" s="35" t="s">
        <v>74</v>
      </c>
      <c r="Y1978" s="36">
        <v>9.6607000000000003</v>
      </c>
      <c r="Z1978" s="29">
        <f t="shared" si="241"/>
        <v>966.07</v>
      </c>
      <c r="AA1978" s="29">
        <f t="shared" si="242"/>
        <v>1081.9984000000002</v>
      </c>
      <c r="AB1978" s="65"/>
      <c r="AC1978" s="63"/>
      <c r="AD1978" s="66" t="s">
        <v>75</v>
      </c>
      <c r="AE1978" s="66"/>
      <c r="AF1978" s="634"/>
      <c r="AG1978" s="2"/>
    </row>
    <row r="1979" spans="1:33" ht="24" customHeight="1">
      <c r="A1979" s="663"/>
      <c r="B1979" s="666"/>
      <c r="C1979" s="745"/>
      <c r="D1979" s="746"/>
      <c r="E1979" s="746"/>
      <c r="F1979" s="746"/>
      <c r="G1979" s="746"/>
      <c r="H1979" s="746"/>
      <c r="I1979" s="746"/>
      <c r="J1979" s="763"/>
      <c r="K1979" s="746"/>
      <c r="L1979" s="746"/>
      <c r="M1979" s="632"/>
      <c r="N1979" s="632"/>
      <c r="O1979" s="746"/>
      <c r="P1979" s="746"/>
      <c r="Q1979" s="803"/>
      <c r="R1979" s="38"/>
      <c r="S1979" s="820" t="s">
        <v>2580</v>
      </c>
      <c r="T1979" s="39"/>
      <c r="U1979" s="39"/>
      <c r="V1979" s="39"/>
      <c r="W1979" s="40">
        <v>10</v>
      </c>
      <c r="X1979" s="41" t="s">
        <v>74</v>
      </c>
      <c r="Y1979" s="42">
        <v>7.1428500000000001</v>
      </c>
      <c r="Z1979" s="42">
        <f t="shared" si="241"/>
        <v>71.4285</v>
      </c>
      <c r="AA1979" s="42">
        <f t="shared" si="242"/>
        <v>79.999920000000003</v>
      </c>
      <c r="AB1979" s="43"/>
      <c r="AC1979" s="41"/>
      <c r="AD1979" s="44" t="s">
        <v>75</v>
      </c>
      <c r="AE1979" s="44"/>
      <c r="AF1979" s="635"/>
      <c r="AG1979" s="2"/>
    </row>
    <row r="1980" spans="1:33" ht="18" customHeight="1">
      <c r="A1980" s="661" t="s">
        <v>2111</v>
      </c>
      <c r="B1980" s="664" t="s">
        <v>2538</v>
      </c>
      <c r="C1980" s="773" t="s">
        <v>46</v>
      </c>
      <c r="D1980" s="750" t="s">
        <v>47</v>
      </c>
      <c r="E1980" s="750" t="s">
        <v>48</v>
      </c>
      <c r="F1980" s="750" t="s">
        <v>418</v>
      </c>
      <c r="G1980" s="768" t="s">
        <v>50</v>
      </c>
      <c r="H1980" s="750" t="s">
        <v>51</v>
      </c>
      <c r="I1980" s="750" t="s">
        <v>61</v>
      </c>
      <c r="J1980" s="774" t="s">
        <v>2581</v>
      </c>
      <c r="K1980" s="748" t="s">
        <v>2232</v>
      </c>
      <c r="L1980" s="750" t="s">
        <v>2582</v>
      </c>
      <c r="M1980" s="698">
        <v>2</v>
      </c>
      <c r="N1980" s="698">
        <v>5</v>
      </c>
      <c r="O1980" s="750" t="s">
        <v>2583</v>
      </c>
      <c r="P1980" s="750" t="s">
        <v>2584</v>
      </c>
      <c r="Q1980" s="805" t="s">
        <v>2576</v>
      </c>
      <c r="R1980" s="37" t="s">
        <v>140</v>
      </c>
      <c r="S1980" s="821" t="s">
        <v>117</v>
      </c>
      <c r="T1980" s="100" t="s">
        <v>70</v>
      </c>
      <c r="U1980" s="67" t="s">
        <v>71</v>
      </c>
      <c r="V1980" s="68" t="s">
        <v>72</v>
      </c>
      <c r="W1980" s="34"/>
      <c r="X1980" s="35"/>
      <c r="Y1980" s="36"/>
      <c r="Z1980" s="36"/>
      <c r="AA1980" s="36"/>
      <c r="AB1980" s="50">
        <f>+SUM(AA1981)</f>
        <v>114.29600000000001</v>
      </c>
      <c r="AC1980" s="35"/>
      <c r="AD1980" s="35"/>
      <c r="AE1980" s="35"/>
      <c r="AF1980" s="636"/>
      <c r="AG1980" s="2"/>
    </row>
    <row r="1981" spans="1:33" ht="18" customHeight="1">
      <c r="A1981" s="662"/>
      <c r="B1981" s="665"/>
      <c r="C1981" s="743"/>
      <c r="D1981" s="744"/>
      <c r="E1981" s="744"/>
      <c r="F1981" s="744"/>
      <c r="G1981" s="744"/>
      <c r="H1981" s="744"/>
      <c r="I1981" s="744"/>
      <c r="J1981" s="754"/>
      <c r="K1981" s="744"/>
      <c r="L1981" s="744"/>
      <c r="M1981" s="631"/>
      <c r="N1981" s="631"/>
      <c r="O1981" s="744"/>
      <c r="P1981" s="744"/>
      <c r="Q1981" s="802"/>
      <c r="R1981" s="25"/>
      <c r="S1981" s="818" t="s">
        <v>1204</v>
      </c>
      <c r="T1981" s="26"/>
      <c r="U1981" s="26"/>
      <c r="V1981" s="26"/>
      <c r="W1981" s="27">
        <v>1</v>
      </c>
      <c r="X1981" s="28" t="s">
        <v>74</v>
      </c>
      <c r="Y1981" s="29">
        <v>102.05</v>
      </c>
      <c r="Z1981" s="29">
        <f>+W1981*Y1981</f>
        <v>102.05</v>
      </c>
      <c r="AA1981" s="29">
        <f>Z1981*1.12</f>
        <v>114.29600000000001</v>
      </c>
      <c r="AB1981" s="30"/>
      <c r="AC1981" s="28"/>
      <c r="AD1981" s="28" t="s">
        <v>75</v>
      </c>
      <c r="AE1981" s="28"/>
      <c r="AF1981" s="634"/>
      <c r="AG1981" s="2"/>
    </row>
    <row r="1982" spans="1:33" ht="18" customHeight="1">
      <c r="A1982" s="662"/>
      <c r="B1982" s="665"/>
      <c r="C1982" s="743"/>
      <c r="D1982" s="744"/>
      <c r="E1982" s="744"/>
      <c r="F1982" s="744"/>
      <c r="G1982" s="744"/>
      <c r="H1982" s="744"/>
      <c r="I1982" s="744"/>
      <c r="J1982" s="754"/>
      <c r="K1982" s="744"/>
      <c r="L1982" s="744"/>
      <c r="M1982" s="631"/>
      <c r="N1982" s="631"/>
      <c r="O1982" s="744"/>
      <c r="P1982" s="744"/>
      <c r="Q1982" s="802"/>
      <c r="R1982" s="74" t="s">
        <v>2238</v>
      </c>
      <c r="S1982" s="826" t="s">
        <v>141</v>
      </c>
      <c r="T1982" s="194" t="s">
        <v>70</v>
      </c>
      <c r="U1982" s="172" t="s">
        <v>71</v>
      </c>
      <c r="V1982" s="164" t="s">
        <v>72</v>
      </c>
      <c r="W1982" s="299"/>
      <c r="X1982" s="63"/>
      <c r="Y1982" s="64"/>
      <c r="Z1982" s="29"/>
      <c r="AA1982" s="29"/>
      <c r="AB1982" s="65">
        <f>+SUM(AA1983)</f>
        <v>660.29600000000005</v>
      </c>
      <c r="AC1982" s="63"/>
      <c r="AD1982" s="63"/>
      <c r="AE1982" s="66"/>
      <c r="AF1982" s="634"/>
      <c r="AG1982" s="2"/>
    </row>
    <row r="1983" spans="1:33" ht="18" customHeight="1">
      <c r="A1983" s="662"/>
      <c r="B1983" s="665"/>
      <c r="C1983" s="745"/>
      <c r="D1983" s="746"/>
      <c r="E1983" s="746"/>
      <c r="F1983" s="746"/>
      <c r="G1983" s="746"/>
      <c r="H1983" s="746"/>
      <c r="I1983" s="746"/>
      <c r="J1983" s="756"/>
      <c r="K1983" s="746"/>
      <c r="L1983" s="746"/>
      <c r="M1983" s="632"/>
      <c r="N1983" s="632"/>
      <c r="O1983" s="746"/>
      <c r="P1983" s="746"/>
      <c r="Q1983" s="803"/>
      <c r="R1983" s="69"/>
      <c r="S1983" s="820" t="s">
        <v>2585</v>
      </c>
      <c r="T1983" s="39"/>
      <c r="U1983" s="45"/>
      <c r="V1983" s="45"/>
      <c r="W1983" s="40">
        <v>1</v>
      </c>
      <c r="X1983" s="41" t="s">
        <v>74</v>
      </c>
      <c r="Y1983" s="42">
        <v>589.54999999999995</v>
      </c>
      <c r="Z1983" s="42">
        <f>+W1983*Y1983</f>
        <v>589.54999999999995</v>
      </c>
      <c r="AA1983" s="42">
        <f>+Z1983*1.12</f>
        <v>660.29600000000005</v>
      </c>
      <c r="AB1983" s="43"/>
      <c r="AC1983" s="41"/>
      <c r="AD1983" s="41"/>
      <c r="AE1983" s="44" t="s">
        <v>75</v>
      </c>
      <c r="AF1983" s="635"/>
      <c r="AG1983" s="2"/>
    </row>
    <row r="1984" spans="1:33" ht="33.75" customHeight="1">
      <c r="A1984" s="662"/>
      <c r="B1984" s="665"/>
      <c r="C1984" s="747" t="s">
        <v>46</v>
      </c>
      <c r="D1984" s="748" t="s">
        <v>47</v>
      </c>
      <c r="E1984" s="748" t="s">
        <v>48</v>
      </c>
      <c r="F1984" s="748" t="s">
        <v>418</v>
      </c>
      <c r="G1984" s="749" t="s">
        <v>50</v>
      </c>
      <c r="H1984" s="748" t="s">
        <v>51</v>
      </c>
      <c r="I1984" s="748" t="s">
        <v>61</v>
      </c>
      <c r="J1984" s="766" t="s">
        <v>2586</v>
      </c>
      <c r="K1984" s="748" t="s">
        <v>192</v>
      </c>
      <c r="L1984" s="748" t="s">
        <v>2587</v>
      </c>
      <c r="M1984" s="638">
        <v>1</v>
      </c>
      <c r="N1984" s="638">
        <v>3</v>
      </c>
      <c r="O1984" s="748" t="s">
        <v>2588</v>
      </c>
      <c r="P1984" s="748" t="s">
        <v>2589</v>
      </c>
      <c r="Q1984" s="804" t="s">
        <v>2590</v>
      </c>
      <c r="R1984" s="59" t="s">
        <v>68</v>
      </c>
      <c r="S1984" s="822" t="s">
        <v>69</v>
      </c>
      <c r="T1984" s="75" t="s">
        <v>70</v>
      </c>
      <c r="U1984" s="67" t="s">
        <v>71</v>
      </c>
      <c r="V1984" s="68" t="s">
        <v>72</v>
      </c>
      <c r="W1984" s="54"/>
      <c r="X1984" s="55"/>
      <c r="Y1984" s="56"/>
      <c r="Z1984" s="56"/>
      <c r="AA1984" s="56"/>
      <c r="AB1984" s="57">
        <f>+SUM(AA1985:AA1989)</f>
        <v>399.99680000000001</v>
      </c>
      <c r="AC1984" s="55"/>
      <c r="AD1984" s="58"/>
      <c r="AE1984" s="58"/>
      <c r="AF1984" s="637"/>
      <c r="AG1984" s="2"/>
    </row>
    <row r="1985" spans="1:33" ht="18" customHeight="1">
      <c r="A1985" s="662"/>
      <c r="B1985" s="665"/>
      <c r="C1985" s="743"/>
      <c r="D1985" s="744"/>
      <c r="E1985" s="744"/>
      <c r="F1985" s="744"/>
      <c r="G1985" s="744"/>
      <c r="H1985" s="744"/>
      <c r="I1985" s="744"/>
      <c r="J1985" s="761"/>
      <c r="K1985" s="744"/>
      <c r="L1985" s="744"/>
      <c r="M1985" s="631"/>
      <c r="N1985" s="631"/>
      <c r="O1985" s="744"/>
      <c r="P1985" s="744"/>
      <c r="Q1985" s="802"/>
      <c r="R1985" s="32"/>
      <c r="S1985" s="818" t="s">
        <v>2591</v>
      </c>
      <c r="T1985" s="26"/>
      <c r="U1985" s="26"/>
      <c r="V1985" s="26"/>
      <c r="W1985" s="27">
        <v>1</v>
      </c>
      <c r="X1985" s="28" t="s">
        <v>74</v>
      </c>
      <c r="Y1985" s="29">
        <v>71.94</v>
      </c>
      <c r="Z1985" s="29">
        <f t="shared" ref="Z1985:Z1989" si="243">+W1985*Y1985</f>
        <v>71.94</v>
      </c>
      <c r="AA1985" s="29">
        <f t="shared" ref="AA1985:AA1989" si="244">+Z1985*1.12</f>
        <v>80.572800000000001</v>
      </c>
      <c r="AB1985" s="30"/>
      <c r="AC1985" s="28"/>
      <c r="AD1985" s="31" t="s">
        <v>75</v>
      </c>
      <c r="AE1985" s="31"/>
      <c r="AF1985" s="634"/>
      <c r="AG1985" s="2"/>
    </row>
    <row r="1986" spans="1:33" ht="18" customHeight="1">
      <c r="A1986" s="662"/>
      <c r="B1986" s="665"/>
      <c r="C1986" s="743"/>
      <c r="D1986" s="744"/>
      <c r="E1986" s="744"/>
      <c r="F1986" s="744"/>
      <c r="G1986" s="744"/>
      <c r="H1986" s="744"/>
      <c r="I1986" s="744"/>
      <c r="J1986" s="761"/>
      <c r="K1986" s="744"/>
      <c r="L1986" s="744"/>
      <c r="M1986" s="631"/>
      <c r="N1986" s="631"/>
      <c r="O1986" s="744"/>
      <c r="P1986" s="744"/>
      <c r="Q1986" s="802"/>
      <c r="R1986" s="25"/>
      <c r="S1986" s="818" t="s">
        <v>2592</v>
      </c>
      <c r="T1986" s="26"/>
      <c r="U1986" s="26"/>
      <c r="V1986" s="26"/>
      <c r="W1986" s="27">
        <v>1</v>
      </c>
      <c r="X1986" s="28" t="s">
        <v>74</v>
      </c>
      <c r="Y1986" s="29">
        <v>71.3</v>
      </c>
      <c r="Z1986" s="29">
        <f t="shared" si="243"/>
        <v>71.3</v>
      </c>
      <c r="AA1986" s="29">
        <f t="shared" si="244"/>
        <v>79.856000000000009</v>
      </c>
      <c r="AB1986" s="30"/>
      <c r="AC1986" s="28"/>
      <c r="AD1986" s="31" t="s">
        <v>75</v>
      </c>
      <c r="AE1986" s="31"/>
      <c r="AF1986" s="634"/>
      <c r="AG1986" s="2"/>
    </row>
    <row r="1987" spans="1:33" ht="18" customHeight="1">
      <c r="A1987" s="662"/>
      <c r="B1987" s="665"/>
      <c r="C1987" s="743"/>
      <c r="D1987" s="744"/>
      <c r="E1987" s="744"/>
      <c r="F1987" s="744"/>
      <c r="G1987" s="744"/>
      <c r="H1987" s="744"/>
      <c r="I1987" s="744"/>
      <c r="J1987" s="761"/>
      <c r="K1987" s="744"/>
      <c r="L1987" s="744"/>
      <c r="M1987" s="631"/>
      <c r="N1987" s="631"/>
      <c r="O1987" s="744"/>
      <c r="P1987" s="744"/>
      <c r="Q1987" s="802"/>
      <c r="R1987" s="25"/>
      <c r="S1987" s="818" t="s">
        <v>2593</v>
      </c>
      <c r="T1987" s="26"/>
      <c r="U1987" s="26"/>
      <c r="V1987" s="26"/>
      <c r="W1987" s="27">
        <v>1</v>
      </c>
      <c r="X1987" s="28" t="s">
        <v>74</v>
      </c>
      <c r="Y1987" s="29">
        <v>71.3</v>
      </c>
      <c r="Z1987" s="29">
        <f t="shared" si="243"/>
        <v>71.3</v>
      </c>
      <c r="AA1987" s="29">
        <f t="shared" si="244"/>
        <v>79.856000000000009</v>
      </c>
      <c r="AB1987" s="30"/>
      <c r="AC1987" s="28"/>
      <c r="AD1987" s="31" t="s">
        <v>75</v>
      </c>
      <c r="AE1987" s="31"/>
      <c r="AF1987" s="634"/>
      <c r="AG1987" s="2"/>
    </row>
    <row r="1988" spans="1:33" ht="18" customHeight="1">
      <c r="A1988" s="662"/>
      <c r="B1988" s="665"/>
      <c r="C1988" s="743"/>
      <c r="D1988" s="744"/>
      <c r="E1988" s="744"/>
      <c r="F1988" s="744"/>
      <c r="G1988" s="744"/>
      <c r="H1988" s="744"/>
      <c r="I1988" s="744"/>
      <c r="J1988" s="761"/>
      <c r="K1988" s="744"/>
      <c r="L1988" s="744"/>
      <c r="M1988" s="631"/>
      <c r="N1988" s="631"/>
      <c r="O1988" s="744"/>
      <c r="P1988" s="744"/>
      <c r="Q1988" s="802"/>
      <c r="R1988" s="69"/>
      <c r="S1988" s="824" t="s">
        <v>2594</v>
      </c>
      <c r="T1988" s="61"/>
      <c r="U1988" s="61"/>
      <c r="V1988" s="61"/>
      <c r="W1988" s="62">
        <v>1</v>
      </c>
      <c r="X1988" s="63" t="s">
        <v>74</v>
      </c>
      <c r="Y1988" s="64">
        <v>71.3</v>
      </c>
      <c r="Z1988" s="29">
        <f t="shared" si="243"/>
        <v>71.3</v>
      </c>
      <c r="AA1988" s="29">
        <f t="shared" si="244"/>
        <v>79.856000000000009</v>
      </c>
      <c r="AB1988" s="65"/>
      <c r="AC1988" s="63"/>
      <c r="AD1988" s="66" t="s">
        <v>75</v>
      </c>
      <c r="AE1988" s="66"/>
      <c r="AF1988" s="634"/>
      <c r="AG1988" s="2"/>
    </row>
    <row r="1989" spans="1:33" ht="18" customHeight="1">
      <c r="A1989" s="663"/>
      <c r="B1989" s="666"/>
      <c r="C1989" s="743"/>
      <c r="D1989" s="744"/>
      <c r="E1989" s="744"/>
      <c r="F1989" s="744"/>
      <c r="G1989" s="744"/>
      <c r="H1989" s="744"/>
      <c r="I1989" s="744"/>
      <c r="J1989" s="761"/>
      <c r="K1989" s="744"/>
      <c r="L1989" s="744"/>
      <c r="M1989" s="631"/>
      <c r="N1989" s="631"/>
      <c r="O1989" s="744"/>
      <c r="P1989" s="744"/>
      <c r="Q1989" s="802"/>
      <c r="R1989" s="69"/>
      <c r="S1989" s="824" t="s">
        <v>2595</v>
      </c>
      <c r="T1989" s="61"/>
      <c r="U1989" s="61"/>
      <c r="V1989" s="61"/>
      <c r="W1989" s="62">
        <v>1</v>
      </c>
      <c r="X1989" s="63" t="s">
        <v>74</v>
      </c>
      <c r="Y1989" s="64">
        <v>71.3</v>
      </c>
      <c r="Z1989" s="29">
        <f t="shared" si="243"/>
        <v>71.3</v>
      </c>
      <c r="AA1989" s="29">
        <f t="shared" si="244"/>
        <v>79.856000000000009</v>
      </c>
      <c r="AB1989" s="65"/>
      <c r="AC1989" s="63"/>
      <c r="AD1989" s="66" t="s">
        <v>75</v>
      </c>
      <c r="AE1989" s="66"/>
      <c r="AF1989" s="634"/>
      <c r="AG1989" s="2"/>
    </row>
    <row r="1990" spans="1:33" ht="54.75" customHeight="1">
      <c r="A1990" s="661" t="s">
        <v>2111</v>
      </c>
      <c r="B1990" s="664" t="s">
        <v>2538</v>
      </c>
      <c r="C1990" s="743"/>
      <c r="D1990" s="744"/>
      <c r="E1990" s="744"/>
      <c r="F1990" s="744"/>
      <c r="G1990" s="744"/>
      <c r="H1990" s="744"/>
      <c r="I1990" s="744"/>
      <c r="J1990" s="761"/>
      <c r="K1990" s="744"/>
      <c r="L1990" s="744"/>
      <c r="M1990" s="631"/>
      <c r="N1990" s="631"/>
      <c r="O1990" s="744"/>
      <c r="P1990" s="744"/>
      <c r="Q1990" s="802"/>
      <c r="R1990" s="87" t="s">
        <v>2596</v>
      </c>
      <c r="S1990" s="829" t="s">
        <v>2597</v>
      </c>
      <c r="T1990" s="402" t="s">
        <v>70</v>
      </c>
      <c r="U1990" s="241" t="s">
        <v>71</v>
      </c>
      <c r="V1990" s="242" t="s">
        <v>72</v>
      </c>
      <c r="W1990" s="151"/>
      <c r="X1990" s="92"/>
      <c r="Y1990" s="93"/>
      <c r="Z1990" s="94"/>
      <c r="AA1990" s="94"/>
      <c r="AB1990" s="95">
        <f>+AA1991</f>
        <v>722.46</v>
      </c>
      <c r="AC1990" s="63"/>
      <c r="AD1990" s="66"/>
      <c r="AE1990" s="66"/>
      <c r="AF1990" s="634"/>
      <c r="AG1990" s="2"/>
    </row>
    <row r="1991" spans="1:33" ht="64.5" customHeight="1">
      <c r="A1991" s="662"/>
      <c r="B1991" s="665"/>
      <c r="C1991" s="743"/>
      <c r="D1991" s="744"/>
      <c r="E1991" s="744"/>
      <c r="F1991" s="744"/>
      <c r="G1991" s="744"/>
      <c r="H1991" s="744"/>
      <c r="I1991" s="744"/>
      <c r="J1991" s="761"/>
      <c r="K1991" s="744"/>
      <c r="L1991" s="744"/>
      <c r="M1991" s="631"/>
      <c r="N1991" s="631"/>
      <c r="O1991" s="744"/>
      <c r="P1991" s="744"/>
      <c r="Q1991" s="802"/>
      <c r="R1991" s="69"/>
      <c r="S1991" s="824" t="s">
        <v>2598</v>
      </c>
      <c r="T1991" s="158"/>
      <c r="U1991" s="155"/>
      <c r="V1991" s="155"/>
      <c r="W1991" s="299">
        <v>1</v>
      </c>
      <c r="X1991" s="63" t="s">
        <v>74</v>
      </c>
      <c r="Y1991" s="64">
        <v>722.46</v>
      </c>
      <c r="Z1991" s="29">
        <f>+W1991*Y1991</f>
        <v>722.46</v>
      </c>
      <c r="AA1991" s="29">
        <f>+Z1991</f>
        <v>722.46</v>
      </c>
      <c r="AB1991" s="65"/>
      <c r="AC1991" s="63"/>
      <c r="AD1991" s="66" t="s">
        <v>75</v>
      </c>
      <c r="AE1991" s="66"/>
      <c r="AF1991" s="634"/>
      <c r="AG1991" s="2"/>
    </row>
    <row r="1992" spans="1:33" ht="54.75" customHeight="1">
      <c r="A1992" s="662"/>
      <c r="B1992" s="665"/>
      <c r="C1992" s="743"/>
      <c r="D1992" s="744"/>
      <c r="E1992" s="744"/>
      <c r="F1992" s="744"/>
      <c r="G1992" s="744"/>
      <c r="H1992" s="744"/>
      <c r="I1992" s="744"/>
      <c r="J1992" s="761"/>
      <c r="K1992" s="744"/>
      <c r="L1992" s="744"/>
      <c r="M1992" s="631"/>
      <c r="N1992" s="631"/>
      <c r="O1992" s="744"/>
      <c r="P1992" s="744"/>
      <c r="Q1992" s="802"/>
      <c r="R1992" s="74" t="s">
        <v>948</v>
      </c>
      <c r="S1992" s="826" t="s">
        <v>2597</v>
      </c>
      <c r="T1992" s="194" t="s">
        <v>70</v>
      </c>
      <c r="U1992" s="172" t="s">
        <v>71</v>
      </c>
      <c r="V1992" s="164" t="s">
        <v>72</v>
      </c>
      <c r="W1992" s="299"/>
      <c r="X1992" s="63"/>
      <c r="Y1992" s="64"/>
      <c r="Z1992" s="29"/>
      <c r="AA1992" s="29"/>
      <c r="AB1992" s="65">
        <f>SUM(AA1993:AA1994)</f>
        <v>8956.5</v>
      </c>
      <c r="AC1992" s="63"/>
      <c r="AD1992" s="66"/>
      <c r="AE1992" s="66"/>
      <c r="AF1992" s="634"/>
      <c r="AG1992" s="2"/>
    </row>
    <row r="1993" spans="1:33" ht="18" customHeight="1">
      <c r="A1993" s="662"/>
      <c r="B1993" s="665"/>
      <c r="C1993" s="743"/>
      <c r="D1993" s="744"/>
      <c r="E1993" s="744"/>
      <c r="F1993" s="744"/>
      <c r="G1993" s="744"/>
      <c r="H1993" s="744"/>
      <c r="I1993" s="744"/>
      <c r="J1993" s="761"/>
      <c r="K1993" s="744"/>
      <c r="L1993" s="744"/>
      <c r="M1993" s="631"/>
      <c r="N1993" s="631"/>
      <c r="O1993" s="744"/>
      <c r="P1993" s="744"/>
      <c r="Q1993" s="802"/>
      <c r="R1993" s="69"/>
      <c r="S1993" s="861" t="s">
        <v>2599</v>
      </c>
      <c r="T1993" s="303"/>
      <c r="U1993" s="150"/>
      <c r="V1993" s="150"/>
      <c r="W1993" s="151">
        <v>1</v>
      </c>
      <c r="X1993" s="92" t="s">
        <v>74</v>
      </c>
      <c r="Y1993" s="93">
        <v>5509.31</v>
      </c>
      <c r="Z1993" s="94">
        <f t="shared" ref="Z1993:Z1994" si="245">+W1993*Y1993</f>
        <v>5509.31</v>
      </c>
      <c r="AA1993" s="94">
        <f t="shared" ref="AA1993:AA1994" si="246">+Z1993</f>
        <v>5509.31</v>
      </c>
      <c r="AB1993" s="65"/>
      <c r="AC1993" s="63"/>
      <c r="AD1993" s="66" t="s">
        <v>75</v>
      </c>
      <c r="AE1993" s="399" t="s">
        <v>75</v>
      </c>
      <c r="AF1993" s="634"/>
      <c r="AG1993" s="2"/>
    </row>
    <row r="1994" spans="1:33" ht="18" customHeight="1">
      <c r="A1994" s="662"/>
      <c r="B1994" s="665"/>
      <c r="C1994" s="743"/>
      <c r="D1994" s="744"/>
      <c r="E1994" s="744"/>
      <c r="F1994" s="744"/>
      <c r="G1994" s="744"/>
      <c r="H1994" s="744"/>
      <c r="I1994" s="744"/>
      <c r="J1994" s="761"/>
      <c r="K1994" s="744"/>
      <c r="L1994" s="744"/>
      <c r="M1994" s="631"/>
      <c r="N1994" s="631"/>
      <c r="O1994" s="744"/>
      <c r="P1994" s="744"/>
      <c r="Q1994" s="802"/>
      <c r="R1994" s="74"/>
      <c r="S1994" s="861" t="s">
        <v>2600</v>
      </c>
      <c r="T1994" s="300"/>
      <c r="U1994" s="241"/>
      <c r="V1994" s="242"/>
      <c r="W1994" s="151">
        <v>1</v>
      </c>
      <c r="X1994" s="92" t="s">
        <v>74</v>
      </c>
      <c r="Y1994" s="93">
        <v>3447.19</v>
      </c>
      <c r="Z1994" s="94">
        <f t="shared" si="245"/>
        <v>3447.19</v>
      </c>
      <c r="AA1994" s="94">
        <f t="shared" si="246"/>
        <v>3447.19</v>
      </c>
      <c r="AB1994" s="65"/>
      <c r="AC1994" s="63"/>
      <c r="AD1994" s="66"/>
      <c r="AE1994" s="66" t="s">
        <v>75</v>
      </c>
      <c r="AF1994" s="634"/>
      <c r="AG1994" s="2"/>
    </row>
    <row r="1995" spans="1:33" ht="18" customHeight="1">
      <c r="A1995" s="662"/>
      <c r="B1995" s="665"/>
      <c r="C1995" s="743"/>
      <c r="D1995" s="744"/>
      <c r="E1995" s="744"/>
      <c r="F1995" s="744"/>
      <c r="G1995" s="744"/>
      <c r="H1995" s="744"/>
      <c r="I1995" s="744"/>
      <c r="J1995" s="761"/>
      <c r="K1995" s="744"/>
      <c r="L1995" s="744"/>
      <c r="M1995" s="631"/>
      <c r="N1995" s="631"/>
      <c r="O1995" s="744"/>
      <c r="P1995" s="744"/>
      <c r="Q1995" s="802"/>
      <c r="R1995" s="74" t="s">
        <v>1086</v>
      </c>
      <c r="S1995" s="826" t="s">
        <v>983</v>
      </c>
      <c r="T1995" s="194" t="s">
        <v>70</v>
      </c>
      <c r="U1995" s="172" t="s">
        <v>71</v>
      </c>
      <c r="V1995" s="164" t="s">
        <v>72</v>
      </c>
      <c r="W1995" s="299"/>
      <c r="X1995" s="63"/>
      <c r="Y1995" s="64"/>
      <c r="Z1995" s="29"/>
      <c r="AA1995" s="29"/>
      <c r="AB1995" s="65">
        <f>+SUM(AA1996:AA1997)</f>
        <v>1010.21984</v>
      </c>
      <c r="AC1995" s="63"/>
      <c r="AD1995" s="66"/>
      <c r="AE1995" s="66"/>
      <c r="AF1995" s="634"/>
      <c r="AG1995" s="2"/>
    </row>
    <row r="1996" spans="1:33" ht="18" customHeight="1">
      <c r="A1996" s="662"/>
      <c r="B1996" s="665"/>
      <c r="C1996" s="743"/>
      <c r="D1996" s="744"/>
      <c r="E1996" s="744"/>
      <c r="F1996" s="744"/>
      <c r="G1996" s="744"/>
      <c r="H1996" s="744"/>
      <c r="I1996" s="744"/>
      <c r="J1996" s="761"/>
      <c r="K1996" s="744"/>
      <c r="L1996" s="744"/>
      <c r="M1996" s="631"/>
      <c r="N1996" s="631"/>
      <c r="O1996" s="744"/>
      <c r="P1996" s="744"/>
      <c r="Q1996" s="802"/>
      <c r="R1996" s="955"/>
      <c r="S1996" s="861" t="s">
        <v>2601</v>
      </c>
      <c r="T1996" s="319"/>
      <c r="U1996" s="319"/>
      <c r="V1996" s="319"/>
      <c r="W1996" s="91">
        <v>6</v>
      </c>
      <c r="X1996" s="92" t="s">
        <v>74</v>
      </c>
      <c r="Y1996" s="351">
        <v>107.143</v>
      </c>
      <c r="Z1996" s="94">
        <f t="shared" ref="Z1996:Z1997" si="247">+W1996*Y1996</f>
        <v>642.85799999999995</v>
      </c>
      <c r="AA1996" s="94">
        <f t="shared" ref="AA1996:AA1997" si="248">+Z1996*1.12</f>
        <v>720.00095999999996</v>
      </c>
      <c r="AB1996" s="78"/>
      <c r="AC1996" s="956"/>
      <c r="AD1996" s="957" t="s">
        <v>75</v>
      </c>
      <c r="AE1996" s="957"/>
      <c r="AF1996" s="634"/>
      <c r="AG1996" s="2"/>
    </row>
    <row r="1997" spans="1:33" ht="18" customHeight="1">
      <c r="A1997" s="662"/>
      <c r="B1997" s="665"/>
      <c r="C1997" s="745"/>
      <c r="D1997" s="746"/>
      <c r="E1997" s="746"/>
      <c r="F1997" s="746"/>
      <c r="G1997" s="746"/>
      <c r="H1997" s="746"/>
      <c r="I1997" s="746"/>
      <c r="J1997" s="763"/>
      <c r="K1997" s="746"/>
      <c r="L1997" s="744"/>
      <c r="M1997" s="632"/>
      <c r="N1997" s="632"/>
      <c r="O1997" s="744"/>
      <c r="P1997" s="746"/>
      <c r="Q1997" s="803"/>
      <c r="R1997" s="958"/>
      <c r="S1997" s="959" t="s">
        <v>2602</v>
      </c>
      <c r="T1997" s="960"/>
      <c r="U1997" s="960"/>
      <c r="V1997" s="960"/>
      <c r="W1997" s="961">
        <v>2</v>
      </c>
      <c r="X1997" s="962" t="s">
        <v>74</v>
      </c>
      <c r="Y1997" s="963">
        <v>129.56200000000001</v>
      </c>
      <c r="Z1997" s="963">
        <f t="shared" si="247"/>
        <v>259.12400000000002</v>
      </c>
      <c r="AA1997" s="963">
        <f t="shared" si="248"/>
        <v>290.21888000000007</v>
      </c>
      <c r="AB1997" s="964"/>
      <c r="AC1997" s="965"/>
      <c r="AD1997" s="966" t="s">
        <v>75</v>
      </c>
      <c r="AE1997" s="966"/>
      <c r="AF1997" s="635"/>
      <c r="AG1997" s="2"/>
    </row>
    <row r="1998" spans="1:33" ht="55.5" customHeight="1">
      <c r="A1998" s="662"/>
      <c r="B1998" s="665"/>
      <c r="C1998" s="747" t="s">
        <v>46</v>
      </c>
      <c r="D1998" s="748" t="s">
        <v>47</v>
      </c>
      <c r="E1998" s="748" t="s">
        <v>48</v>
      </c>
      <c r="F1998" s="748" t="s">
        <v>418</v>
      </c>
      <c r="G1998" s="749" t="s">
        <v>50</v>
      </c>
      <c r="H1998" s="748" t="s">
        <v>51</v>
      </c>
      <c r="I1998" s="748" t="s">
        <v>61</v>
      </c>
      <c r="J1998" s="748" t="s">
        <v>2603</v>
      </c>
      <c r="K1998" s="748" t="s">
        <v>473</v>
      </c>
      <c r="L1998" s="748" t="s">
        <v>2604</v>
      </c>
      <c r="M1998" s="638">
        <v>0</v>
      </c>
      <c r="N1998" s="638">
        <v>12</v>
      </c>
      <c r="O1998" s="748" t="s">
        <v>2605</v>
      </c>
      <c r="P1998" s="748" t="s">
        <v>2606</v>
      </c>
      <c r="Q1998" s="804" t="s">
        <v>2607</v>
      </c>
      <c r="R1998" s="948"/>
      <c r="S1998" s="949"/>
      <c r="T1998" s="950"/>
      <c r="U1998" s="951"/>
      <c r="V1998" s="952"/>
      <c r="W1998" s="953"/>
      <c r="X1998" s="930"/>
      <c r="Y1998" s="931"/>
      <c r="Z1998" s="931"/>
      <c r="AA1998" s="931"/>
      <c r="AB1998" s="932"/>
      <c r="AC1998" s="930"/>
      <c r="AD1998" s="954"/>
      <c r="AE1998" s="954"/>
      <c r="AF1998" s="670"/>
      <c r="AG1998" s="2"/>
    </row>
    <row r="1999" spans="1:33" ht="36.75" customHeight="1">
      <c r="A1999" s="662"/>
      <c r="B1999" s="669"/>
      <c r="C1999" s="743"/>
      <c r="D1999" s="744"/>
      <c r="E1999" s="744"/>
      <c r="F1999" s="744"/>
      <c r="G1999" s="744"/>
      <c r="H1999" s="744"/>
      <c r="I1999" s="744"/>
      <c r="J1999" s="744"/>
      <c r="K1999" s="744"/>
      <c r="L1999" s="744"/>
      <c r="M1999" s="631"/>
      <c r="N1999" s="631"/>
      <c r="O1999" s="744"/>
      <c r="P1999" s="744"/>
      <c r="Q1999" s="802"/>
      <c r="R1999" s="38"/>
      <c r="S1999" s="820"/>
      <c r="T1999" s="403"/>
      <c r="U1999" s="313"/>
      <c r="V1999" s="313"/>
      <c r="W1999" s="404"/>
      <c r="X1999" s="41"/>
      <c r="Y1999" s="42"/>
      <c r="Z1999" s="42"/>
      <c r="AA1999" s="42"/>
      <c r="AB1999" s="43"/>
      <c r="AC1999" s="41"/>
      <c r="AD1999" s="44"/>
      <c r="AE1999" s="44"/>
      <c r="AF1999" s="635"/>
      <c r="AG1999" s="2"/>
    </row>
    <row r="2000" spans="1:33" ht="22.5" customHeight="1">
      <c r="A2000" s="708"/>
      <c r="B2000" s="159"/>
      <c r="C2000" s="781"/>
      <c r="D2000" s="781"/>
      <c r="E2000" s="781"/>
      <c r="F2000" s="781"/>
      <c r="G2000" s="781"/>
      <c r="H2000" s="781"/>
      <c r="I2000" s="781"/>
      <c r="J2000" s="781"/>
      <c r="K2000" s="781"/>
      <c r="L2000" s="781"/>
      <c r="M2000" s="160"/>
      <c r="N2000" s="160"/>
      <c r="O2000" s="781"/>
      <c r="P2000" s="781"/>
      <c r="Q2000" s="781"/>
      <c r="R2000" s="667" t="s">
        <v>536</v>
      </c>
      <c r="S2000" s="657"/>
      <c r="T2000" s="657"/>
      <c r="U2000" s="657"/>
      <c r="V2000" s="657"/>
      <c r="W2000" s="657"/>
      <c r="X2000" s="657"/>
      <c r="Y2000" s="657"/>
      <c r="Z2000" s="658"/>
      <c r="AA2000" s="161" t="s">
        <v>201</v>
      </c>
      <c r="AB2000" s="162">
        <f>SUM(AB1932:AB1999)</f>
        <v>385503.87745600002</v>
      </c>
      <c r="AC2000" s="668"/>
      <c r="AD2000" s="657"/>
      <c r="AE2000" s="657"/>
      <c r="AF2000" s="660"/>
      <c r="AG2000" s="84"/>
    </row>
    <row r="2001" spans="1:33" ht="22.5" customHeight="1">
      <c r="A2001" s="79"/>
      <c r="B2001" s="167"/>
      <c r="C2001" s="783"/>
      <c r="D2001" s="783"/>
      <c r="E2001" s="783"/>
      <c r="F2001" s="783"/>
      <c r="G2001" s="783"/>
      <c r="H2001" s="783"/>
      <c r="I2001" s="783"/>
      <c r="J2001" s="783"/>
      <c r="K2001" s="783"/>
      <c r="L2001" s="783"/>
      <c r="M2001" s="167"/>
      <c r="N2001" s="167"/>
      <c r="O2001" s="783"/>
      <c r="P2001" s="783"/>
      <c r="Q2001" s="806"/>
      <c r="R2001" s="671" t="s">
        <v>2608</v>
      </c>
      <c r="S2001" s="672"/>
      <c r="T2001" s="672"/>
      <c r="U2001" s="672"/>
      <c r="V2001" s="672"/>
      <c r="W2001" s="672"/>
      <c r="X2001" s="672"/>
      <c r="Y2001" s="672"/>
      <c r="Z2001" s="673"/>
      <c r="AA2001" s="168" t="s">
        <v>201</v>
      </c>
      <c r="AB2001" s="169">
        <f>+AB1743+AB1790+AB1865+AB1931+AB2000</f>
        <v>868758.54832800012</v>
      </c>
      <c r="AC2001" s="674"/>
      <c r="AD2001" s="672"/>
      <c r="AE2001" s="672"/>
      <c r="AF2001" s="675"/>
      <c r="AG2001" s="170"/>
    </row>
    <row r="2002" spans="1:33" ht="25.5" customHeight="1">
      <c r="A2002" s="709" t="s">
        <v>2609</v>
      </c>
      <c r="B2002" s="704" t="s">
        <v>2609</v>
      </c>
      <c r="C2002" s="773" t="s">
        <v>46</v>
      </c>
      <c r="D2002" s="750" t="s">
        <v>47</v>
      </c>
      <c r="E2002" s="750" t="s">
        <v>59</v>
      </c>
      <c r="F2002" s="750" t="s">
        <v>60</v>
      </c>
      <c r="G2002" s="768" t="s">
        <v>83</v>
      </c>
      <c r="H2002" s="750" t="s">
        <v>2610</v>
      </c>
      <c r="I2002" s="750" t="s">
        <v>126</v>
      </c>
      <c r="J2002" s="741" t="s">
        <v>2611</v>
      </c>
      <c r="K2002" s="750" t="s">
        <v>2612</v>
      </c>
      <c r="L2002" s="750" t="s">
        <v>2613</v>
      </c>
      <c r="M2002" s="698">
        <v>1</v>
      </c>
      <c r="N2002" s="698">
        <v>1</v>
      </c>
      <c r="O2002" s="750" t="s">
        <v>2614</v>
      </c>
      <c r="P2002" s="750" t="s">
        <v>2615</v>
      </c>
      <c r="Q2002" s="805" t="s">
        <v>2616</v>
      </c>
      <c r="R2002" s="37"/>
      <c r="S2002" s="821"/>
      <c r="T2002" s="46"/>
      <c r="U2002" s="46"/>
      <c r="V2002" s="46"/>
      <c r="W2002" s="34"/>
      <c r="X2002" s="35"/>
      <c r="Y2002" s="36"/>
      <c r="Z2002" s="36"/>
      <c r="AA2002" s="36"/>
      <c r="AB2002" s="50"/>
      <c r="AC2002" s="35"/>
      <c r="AD2002" s="60"/>
      <c r="AE2002" s="60"/>
      <c r="AF2002" s="636"/>
      <c r="AG2002" s="2"/>
    </row>
    <row r="2003" spans="1:33" ht="25.5" customHeight="1">
      <c r="A2003" s="662"/>
      <c r="B2003" s="665"/>
      <c r="C2003" s="743"/>
      <c r="D2003" s="744"/>
      <c r="E2003" s="744"/>
      <c r="F2003" s="744"/>
      <c r="G2003" s="744"/>
      <c r="H2003" s="744"/>
      <c r="I2003" s="744"/>
      <c r="J2003" s="744"/>
      <c r="K2003" s="744"/>
      <c r="L2003" s="744"/>
      <c r="M2003" s="631"/>
      <c r="N2003" s="631"/>
      <c r="O2003" s="744"/>
      <c r="P2003" s="744"/>
      <c r="Q2003" s="802"/>
      <c r="R2003" s="25"/>
      <c r="S2003" s="818"/>
      <c r="T2003" s="26"/>
      <c r="U2003" s="26"/>
      <c r="V2003" s="26"/>
      <c r="W2003" s="27"/>
      <c r="X2003" s="28"/>
      <c r="Y2003" s="29"/>
      <c r="Z2003" s="29"/>
      <c r="AA2003" s="29"/>
      <c r="AB2003" s="30"/>
      <c r="AC2003" s="28"/>
      <c r="AD2003" s="31"/>
      <c r="AE2003" s="31"/>
      <c r="AF2003" s="634"/>
      <c r="AG2003" s="2"/>
    </row>
    <row r="2004" spans="1:33" ht="25.5" customHeight="1">
      <c r="A2004" s="662"/>
      <c r="B2004" s="665"/>
      <c r="C2004" s="743"/>
      <c r="D2004" s="744"/>
      <c r="E2004" s="744"/>
      <c r="F2004" s="744"/>
      <c r="G2004" s="744"/>
      <c r="H2004" s="744"/>
      <c r="I2004" s="744"/>
      <c r="J2004" s="744"/>
      <c r="K2004" s="744"/>
      <c r="L2004" s="744"/>
      <c r="M2004" s="631"/>
      <c r="N2004" s="631"/>
      <c r="O2004" s="744"/>
      <c r="P2004" s="744"/>
      <c r="Q2004" s="802"/>
      <c r="R2004" s="32"/>
      <c r="S2004" s="819"/>
      <c r="T2004" s="33"/>
      <c r="U2004" s="33"/>
      <c r="V2004" s="33"/>
      <c r="W2004" s="34"/>
      <c r="X2004" s="35"/>
      <c r="Y2004" s="36"/>
      <c r="Z2004" s="29"/>
      <c r="AA2004" s="29"/>
      <c r="AB2004" s="30"/>
      <c r="AC2004" s="28"/>
      <c r="AD2004" s="31"/>
      <c r="AE2004" s="31"/>
      <c r="AF2004" s="634"/>
      <c r="AG2004" s="2"/>
    </row>
    <row r="2005" spans="1:33" ht="25.5" customHeight="1">
      <c r="A2005" s="662"/>
      <c r="B2005" s="665"/>
      <c r="C2005" s="743"/>
      <c r="D2005" s="744"/>
      <c r="E2005" s="744"/>
      <c r="F2005" s="744"/>
      <c r="G2005" s="744"/>
      <c r="H2005" s="744"/>
      <c r="I2005" s="744"/>
      <c r="J2005" s="744"/>
      <c r="K2005" s="744"/>
      <c r="L2005" s="744"/>
      <c r="M2005" s="631"/>
      <c r="N2005" s="631"/>
      <c r="O2005" s="744"/>
      <c r="P2005" s="744"/>
      <c r="Q2005" s="802"/>
      <c r="R2005" s="37"/>
      <c r="S2005" s="819"/>
      <c r="T2005" s="33"/>
      <c r="U2005" s="33"/>
      <c r="V2005" s="33"/>
      <c r="W2005" s="34"/>
      <c r="X2005" s="35"/>
      <c r="Y2005" s="36"/>
      <c r="Z2005" s="29"/>
      <c r="AA2005" s="29"/>
      <c r="AB2005" s="30"/>
      <c r="AC2005" s="28"/>
      <c r="AD2005" s="31"/>
      <c r="AE2005" s="31"/>
      <c r="AF2005" s="634"/>
      <c r="AG2005" s="2"/>
    </row>
    <row r="2006" spans="1:33" ht="25.5" customHeight="1">
      <c r="A2006" s="662"/>
      <c r="B2006" s="665"/>
      <c r="C2006" s="745"/>
      <c r="D2006" s="746"/>
      <c r="E2006" s="746"/>
      <c r="F2006" s="746"/>
      <c r="G2006" s="746"/>
      <c r="H2006" s="746"/>
      <c r="I2006" s="746"/>
      <c r="J2006" s="746"/>
      <c r="K2006" s="746"/>
      <c r="L2006" s="746"/>
      <c r="M2006" s="632"/>
      <c r="N2006" s="632"/>
      <c r="O2006" s="746"/>
      <c r="P2006" s="746"/>
      <c r="Q2006" s="803"/>
      <c r="R2006" s="38"/>
      <c r="S2006" s="820"/>
      <c r="T2006" s="39"/>
      <c r="U2006" s="39"/>
      <c r="V2006" s="39"/>
      <c r="W2006" s="40"/>
      <c r="X2006" s="41"/>
      <c r="Y2006" s="42"/>
      <c r="Z2006" s="42"/>
      <c r="AA2006" s="42"/>
      <c r="AB2006" s="43"/>
      <c r="AC2006" s="41"/>
      <c r="AD2006" s="44"/>
      <c r="AE2006" s="44"/>
      <c r="AF2006" s="635"/>
      <c r="AG2006" s="2"/>
    </row>
    <row r="2007" spans="1:33" ht="22.5" customHeight="1">
      <c r="A2007" s="662"/>
      <c r="B2007" s="665"/>
      <c r="C2007" s="773" t="s">
        <v>79</v>
      </c>
      <c r="D2007" s="750" t="s">
        <v>80</v>
      </c>
      <c r="E2007" s="750" t="s">
        <v>81</v>
      </c>
      <c r="F2007" s="750" t="s">
        <v>2617</v>
      </c>
      <c r="G2007" s="768" t="s">
        <v>83</v>
      </c>
      <c r="H2007" s="750" t="s">
        <v>2618</v>
      </c>
      <c r="I2007" s="750" t="s">
        <v>126</v>
      </c>
      <c r="J2007" s="748" t="s">
        <v>2619</v>
      </c>
      <c r="K2007" s="748" t="s">
        <v>2620</v>
      </c>
      <c r="L2007" s="750" t="s">
        <v>2621</v>
      </c>
      <c r="M2007" s="698">
        <v>1</v>
      </c>
      <c r="N2007" s="698">
        <v>1</v>
      </c>
      <c r="O2007" s="750" t="s">
        <v>2622</v>
      </c>
      <c r="P2007" s="750" t="s">
        <v>2623</v>
      </c>
      <c r="Q2007" s="805" t="s">
        <v>2624</v>
      </c>
      <c r="R2007" s="37"/>
      <c r="S2007" s="821"/>
      <c r="T2007" s="46"/>
      <c r="U2007" s="46"/>
      <c r="V2007" s="46"/>
      <c r="W2007" s="34"/>
      <c r="X2007" s="35"/>
      <c r="Y2007" s="36"/>
      <c r="Z2007" s="36"/>
      <c r="AA2007" s="36"/>
      <c r="AB2007" s="50"/>
      <c r="AC2007" s="35"/>
      <c r="AD2007" s="60"/>
      <c r="AE2007" s="60"/>
      <c r="AF2007" s="636"/>
      <c r="AG2007" s="2"/>
    </row>
    <row r="2008" spans="1:33" ht="22.5" customHeight="1">
      <c r="A2008" s="662"/>
      <c r="B2008" s="665"/>
      <c r="C2008" s="743"/>
      <c r="D2008" s="744"/>
      <c r="E2008" s="744"/>
      <c r="F2008" s="744"/>
      <c r="G2008" s="744"/>
      <c r="H2008" s="744"/>
      <c r="I2008" s="744"/>
      <c r="J2008" s="744"/>
      <c r="K2008" s="744"/>
      <c r="L2008" s="744"/>
      <c r="M2008" s="631"/>
      <c r="N2008" s="631"/>
      <c r="O2008" s="744"/>
      <c r="P2008" s="744"/>
      <c r="Q2008" s="802"/>
      <c r="R2008" s="25"/>
      <c r="S2008" s="818"/>
      <c r="T2008" s="26"/>
      <c r="U2008" s="26"/>
      <c r="V2008" s="26"/>
      <c r="W2008" s="27"/>
      <c r="X2008" s="28"/>
      <c r="Y2008" s="29"/>
      <c r="Z2008" s="29"/>
      <c r="AA2008" s="29"/>
      <c r="AB2008" s="30"/>
      <c r="AC2008" s="28"/>
      <c r="AD2008" s="31"/>
      <c r="AE2008" s="31"/>
      <c r="AF2008" s="634"/>
      <c r="AG2008" s="2"/>
    </row>
    <row r="2009" spans="1:33" ht="22.5" customHeight="1">
      <c r="A2009" s="662"/>
      <c r="B2009" s="665"/>
      <c r="C2009" s="743"/>
      <c r="D2009" s="744"/>
      <c r="E2009" s="744"/>
      <c r="F2009" s="744"/>
      <c r="G2009" s="744"/>
      <c r="H2009" s="744"/>
      <c r="I2009" s="744"/>
      <c r="J2009" s="744"/>
      <c r="K2009" s="744"/>
      <c r="L2009" s="744"/>
      <c r="M2009" s="631"/>
      <c r="N2009" s="631"/>
      <c r="O2009" s="744"/>
      <c r="P2009" s="744"/>
      <c r="Q2009" s="802"/>
      <c r="R2009" s="32"/>
      <c r="S2009" s="819"/>
      <c r="T2009" s="33"/>
      <c r="U2009" s="33"/>
      <c r="V2009" s="33"/>
      <c r="W2009" s="34"/>
      <c r="X2009" s="35"/>
      <c r="Y2009" s="36"/>
      <c r="Z2009" s="29"/>
      <c r="AA2009" s="29"/>
      <c r="AB2009" s="30"/>
      <c r="AC2009" s="28"/>
      <c r="AD2009" s="31"/>
      <c r="AE2009" s="31"/>
      <c r="AF2009" s="634"/>
      <c r="AG2009" s="2"/>
    </row>
    <row r="2010" spans="1:33" ht="22.5" customHeight="1">
      <c r="A2010" s="662"/>
      <c r="B2010" s="665"/>
      <c r="C2010" s="743"/>
      <c r="D2010" s="744"/>
      <c r="E2010" s="744"/>
      <c r="F2010" s="744"/>
      <c r="G2010" s="744"/>
      <c r="H2010" s="744"/>
      <c r="I2010" s="744"/>
      <c r="J2010" s="744"/>
      <c r="K2010" s="744"/>
      <c r="L2010" s="744"/>
      <c r="M2010" s="631"/>
      <c r="N2010" s="631"/>
      <c r="O2010" s="744"/>
      <c r="P2010" s="744"/>
      <c r="Q2010" s="802"/>
      <c r="R2010" s="37"/>
      <c r="S2010" s="819"/>
      <c r="T2010" s="33"/>
      <c r="U2010" s="33"/>
      <c r="V2010" s="33"/>
      <c r="W2010" s="34"/>
      <c r="X2010" s="35"/>
      <c r="Y2010" s="36"/>
      <c r="Z2010" s="29"/>
      <c r="AA2010" s="29"/>
      <c r="AB2010" s="30"/>
      <c r="AC2010" s="28"/>
      <c r="AD2010" s="31"/>
      <c r="AE2010" s="31"/>
      <c r="AF2010" s="634"/>
      <c r="AG2010" s="2"/>
    </row>
    <row r="2011" spans="1:33" ht="22.5" customHeight="1">
      <c r="A2011" s="662"/>
      <c r="B2011" s="665"/>
      <c r="C2011" s="745"/>
      <c r="D2011" s="746"/>
      <c r="E2011" s="746"/>
      <c r="F2011" s="746"/>
      <c r="G2011" s="746"/>
      <c r="H2011" s="746"/>
      <c r="I2011" s="746"/>
      <c r="J2011" s="746"/>
      <c r="K2011" s="746"/>
      <c r="L2011" s="746"/>
      <c r="M2011" s="632"/>
      <c r="N2011" s="632"/>
      <c r="O2011" s="746"/>
      <c r="P2011" s="746"/>
      <c r="Q2011" s="803"/>
      <c r="R2011" s="38"/>
      <c r="S2011" s="820"/>
      <c r="T2011" s="39"/>
      <c r="U2011" s="39"/>
      <c r="V2011" s="39"/>
      <c r="W2011" s="40"/>
      <c r="X2011" s="41"/>
      <c r="Y2011" s="42"/>
      <c r="Z2011" s="42"/>
      <c r="AA2011" s="42"/>
      <c r="AB2011" s="43"/>
      <c r="AC2011" s="41"/>
      <c r="AD2011" s="44"/>
      <c r="AE2011" s="44"/>
      <c r="AF2011" s="635"/>
      <c r="AG2011" s="2"/>
    </row>
    <row r="2012" spans="1:33" ht="20.25" customHeight="1">
      <c r="A2012" s="662"/>
      <c r="B2012" s="665"/>
      <c r="C2012" s="773" t="s">
        <v>79</v>
      </c>
      <c r="D2012" s="750" t="s">
        <v>80</v>
      </c>
      <c r="E2012" s="750" t="s">
        <v>81</v>
      </c>
      <c r="F2012" s="750" t="s">
        <v>2617</v>
      </c>
      <c r="G2012" s="768" t="s">
        <v>83</v>
      </c>
      <c r="H2012" s="750" t="s">
        <v>2618</v>
      </c>
      <c r="I2012" s="750" t="s">
        <v>126</v>
      </c>
      <c r="J2012" s="748" t="s">
        <v>2625</v>
      </c>
      <c r="K2012" s="748" t="s">
        <v>2626</v>
      </c>
      <c r="L2012" s="750" t="s">
        <v>2627</v>
      </c>
      <c r="M2012" s="707">
        <v>0</v>
      </c>
      <c r="N2012" s="707">
        <v>0.8</v>
      </c>
      <c r="O2012" s="750" t="s">
        <v>2628</v>
      </c>
      <c r="P2012" s="750" t="s">
        <v>2629</v>
      </c>
      <c r="Q2012" s="805" t="s">
        <v>2630</v>
      </c>
      <c r="R2012" s="37"/>
      <c r="S2012" s="821"/>
      <c r="T2012" s="46"/>
      <c r="U2012" s="46"/>
      <c r="V2012" s="46"/>
      <c r="W2012" s="34"/>
      <c r="X2012" s="35"/>
      <c r="Y2012" s="36"/>
      <c r="Z2012" s="36"/>
      <c r="AA2012" s="36"/>
      <c r="AB2012" s="50"/>
      <c r="AC2012" s="35"/>
      <c r="AD2012" s="60"/>
      <c r="AE2012" s="60"/>
      <c r="AF2012" s="636"/>
      <c r="AG2012" s="2"/>
    </row>
    <row r="2013" spans="1:33" ht="20.25" customHeight="1">
      <c r="A2013" s="662"/>
      <c r="B2013" s="665"/>
      <c r="C2013" s="743"/>
      <c r="D2013" s="744"/>
      <c r="E2013" s="744"/>
      <c r="F2013" s="744"/>
      <c r="G2013" s="744"/>
      <c r="H2013" s="744"/>
      <c r="I2013" s="744"/>
      <c r="J2013" s="744"/>
      <c r="K2013" s="744"/>
      <c r="L2013" s="744"/>
      <c r="M2013" s="631"/>
      <c r="N2013" s="631"/>
      <c r="O2013" s="744"/>
      <c r="P2013" s="744"/>
      <c r="Q2013" s="802"/>
      <c r="R2013" s="25"/>
      <c r="S2013" s="818"/>
      <c r="T2013" s="26"/>
      <c r="U2013" s="26"/>
      <c r="V2013" s="26"/>
      <c r="W2013" s="27"/>
      <c r="X2013" s="28"/>
      <c r="Y2013" s="29"/>
      <c r="Z2013" s="29"/>
      <c r="AA2013" s="29"/>
      <c r="AB2013" s="30"/>
      <c r="AC2013" s="28"/>
      <c r="AD2013" s="31"/>
      <c r="AE2013" s="31"/>
      <c r="AF2013" s="634"/>
      <c r="AG2013" s="2"/>
    </row>
    <row r="2014" spans="1:33" ht="20.25" customHeight="1">
      <c r="A2014" s="662"/>
      <c r="B2014" s="665"/>
      <c r="C2014" s="743"/>
      <c r="D2014" s="744"/>
      <c r="E2014" s="744"/>
      <c r="F2014" s="744"/>
      <c r="G2014" s="744"/>
      <c r="H2014" s="744"/>
      <c r="I2014" s="744"/>
      <c r="J2014" s="744"/>
      <c r="K2014" s="744"/>
      <c r="L2014" s="744"/>
      <c r="M2014" s="631"/>
      <c r="N2014" s="631"/>
      <c r="O2014" s="744"/>
      <c r="P2014" s="744"/>
      <c r="Q2014" s="802"/>
      <c r="R2014" s="32"/>
      <c r="S2014" s="819"/>
      <c r="T2014" s="33"/>
      <c r="U2014" s="33"/>
      <c r="V2014" s="33"/>
      <c r="W2014" s="34"/>
      <c r="X2014" s="35"/>
      <c r="Y2014" s="36"/>
      <c r="Z2014" s="29"/>
      <c r="AA2014" s="29"/>
      <c r="AB2014" s="30"/>
      <c r="AC2014" s="28"/>
      <c r="AD2014" s="31"/>
      <c r="AE2014" s="31"/>
      <c r="AF2014" s="634"/>
      <c r="AG2014" s="2"/>
    </row>
    <row r="2015" spans="1:33" ht="20.25" customHeight="1">
      <c r="A2015" s="662"/>
      <c r="B2015" s="665"/>
      <c r="C2015" s="743"/>
      <c r="D2015" s="744"/>
      <c r="E2015" s="744"/>
      <c r="F2015" s="744"/>
      <c r="G2015" s="744"/>
      <c r="H2015" s="744"/>
      <c r="I2015" s="744"/>
      <c r="J2015" s="744"/>
      <c r="K2015" s="744"/>
      <c r="L2015" s="744"/>
      <c r="M2015" s="631"/>
      <c r="N2015" s="631"/>
      <c r="O2015" s="744"/>
      <c r="P2015" s="744"/>
      <c r="Q2015" s="802"/>
      <c r="R2015" s="37"/>
      <c r="S2015" s="819"/>
      <c r="T2015" s="33"/>
      <c r="U2015" s="33"/>
      <c r="V2015" s="33"/>
      <c r="W2015" s="34"/>
      <c r="X2015" s="35"/>
      <c r="Y2015" s="36"/>
      <c r="Z2015" s="29"/>
      <c r="AA2015" s="29"/>
      <c r="AB2015" s="30"/>
      <c r="AC2015" s="28"/>
      <c r="AD2015" s="31"/>
      <c r="AE2015" s="31"/>
      <c r="AF2015" s="634"/>
      <c r="AG2015" s="2"/>
    </row>
    <row r="2016" spans="1:33" ht="20.25" customHeight="1">
      <c r="A2016" s="662"/>
      <c r="B2016" s="665"/>
      <c r="C2016" s="745"/>
      <c r="D2016" s="746"/>
      <c r="E2016" s="746"/>
      <c r="F2016" s="746"/>
      <c r="G2016" s="746"/>
      <c r="H2016" s="746"/>
      <c r="I2016" s="746"/>
      <c r="J2016" s="746"/>
      <c r="K2016" s="746"/>
      <c r="L2016" s="746"/>
      <c r="M2016" s="632"/>
      <c r="N2016" s="632"/>
      <c r="O2016" s="746"/>
      <c r="P2016" s="746"/>
      <c r="Q2016" s="803"/>
      <c r="R2016" s="38"/>
      <c r="S2016" s="820"/>
      <c r="T2016" s="39"/>
      <c r="U2016" s="39"/>
      <c r="V2016" s="39"/>
      <c r="W2016" s="40"/>
      <c r="X2016" s="41"/>
      <c r="Y2016" s="42"/>
      <c r="Z2016" s="42"/>
      <c r="AA2016" s="42"/>
      <c r="AB2016" s="43"/>
      <c r="AC2016" s="41"/>
      <c r="AD2016" s="44"/>
      <c r="AE2016" s="44"/>
      <c r="AF2016" s="635"/>
      <c r="AG2016" s="2"/>
    </row>
    <row r="2017" spans="1:33" ht="21" customHeight="1">
      <c r="A2017" s="662"/>
      <c r="B2017" s="665"/>
      <c r="C2017" s="773" t="s">
        <v>79</v>
      </c>
      <c r="D2017" s="750" t="s">
        <v>80</v>
      </c>
      <c r="E2017" s="750" t="s">
        <v>81</v>
      </c>
      <c r="F2017" s="750" t="s">
        <v>107</v>
      </c>
      <c r="G2017" s="768" t="s">
        <v>83</v>
      </c>
      <c r="H2017" s="750" t="s">
        <v>51</v>
      </c>
      <c r="I2017" s="750" t="s">
        <v>126</v>
      </c>
      <c r="J2017" s="791" t="s">
        <v>2631</v>
      </c>
      <c r="K2017" s="776" t="s">
        <v>2632</v>
      </c>
      <c r="L2017" s="750" t="s">
        <v>2633</v>
      </c>
      <c r="M2017" s="698">
        <v>1</v>
      </c>
      <c r="N2017" s="698">
        <v>1</v>
      </c>
      <c r="O2017" s="750" t="s">
        <v>2634</v>
      </c>
      <c r="P2017" s="750" t="s">
        <v>2635</v>
      </c>
      <c r="Q2017" s="805" t="s">
        <v>2630</v>
      </c>
      <c r="R2017" s="37"/>
      <c r="S2017" s="821"/>
      <c r="T2017" s="46"/>
      <c r="U2017" s="46"/>
      <c r="V2017" s="46"/>
      <c r="W2017" s="34"/>
      <c r="X2017" s="35"/>
      <c r="Y2017" s="36"/>
      <c r="Z2017" s="36"/>
      <c r="AA2017" s="36"/>
      <c r="AB2017" s="50"/>
      <c r="AC2017" s="35"/>
      <c r="AD2017" s="60"/>
      <c r="AE2017" s="60"/>
      <c r="AF2017" s="636"/>
      <c r="AG2017" s="2"/>
    </row>
    <row r="2018" spans="1:33" ht="21" customHeight="1">
      <c r="A2018" s="662"/>
      <c r="B2018" s="665"/>
      <c r="C2018" s="743"/>
      <c r="D2018" s="744"/>
      <c r="E2018" s="744"/>
      <c r="F2018" s="744"/>
      <c r="G2018" s="744"/>
      <c r="H2018" s="744"/>
      <c r="I2018" s="744"/>
      <c r="J2018" s="779"/>
      <c r="K2018" s="744"/>
      <c r="L2018" s="744"/>
      <c r="M2018" s="631"/>
      <c r="N2018" s="631"/>
      <c r="O2018" s="744"/>
      <c r="P2018" s="744"/>
      <c r="Q2018" s="802"/>
      <c r="R2018" s="25"/>
      <c r="S2018" s="818"/>
      <c r="T2018" s="26"/>
      <c r="U2018" s="26"/>
      <c r="V2018" s="26"/>
      <c r="W2018" s="27"/>
      <c r="X2018" s="28"/>
      <c r="Y2018" s="29"/>
      <c r="Z2018" s="29"/>
      <c r="AA2018" s="29"/>
      <c r="AB2018" s="30"/>
      <c r="AC2018" s="28"/>
      <c r="AD2018" s="31"/>
      <c r="AE2018" s="31"/>
      <c r="AF2018" s="634"/>
      <c r="AG2018" s="2"/>
    </row>
    <row r="2019" spans="1:33" ht="21" customHeight="1">
      <c r="A2019" s="662"/>
      <c r="B2019" s="665"/>
      <c r="C2019" s="743"/>
      <c r="D2019" s="744"/>
      <c r="E2019" s="744"/>
      <c r="F2019" s="744"/>
      <c r="G2019" s="744"/>
      <c r="H2019" s="744"/>
      <c r="I2019" s="744"/>
      <c r="J2019" s="779"/>
      <c r="K2019" s="744"/>
      <c r="L2019" s="744"/>
      <c r="M2019" s="631"/>
      <c r="N2019" s="631"/>
      <c r="O2019" s="744"/>
      <c r="P2019" s="744"/>
      <c r="Q2019" s="802"/>
      <c r="R2019" s="32"/>
      <c r="S2019" s="819"/>
      <c r="T2019" s="33"/>
      <c r="U2019" s="33"/>
      <c r="V2019" s="33"/>
      <c r="W2019" s="34"/>
      <c r="X2019" s="35"/>
      <c r="Y2019" s="36"/>
      <c r="Z2019" s="29"/>
      <c r="AA2019" s="29"/>
      <c r="AB2019" s="30"/>
      <c r="AC2019" s="28"/>
      <c r="AD2019" s="31"/>
      <c r="AE2019" s="31"/>
      <c r="AF2019" s="634"/>
      <c r="AG2019" s="2"/>
    </row>
    <row r="2020" spans="1:33" ht="21" customHeight="1">
      <c r="A2020" s="662"/>
      <c r="B2020" s="665"/>
      <c r="C2020" s="743"/>
      <c r="D2020" s="744"/>
      <c r="E2020" s="744"/>
      <c r="F2020" s="744"/>
      <c r="G2020" s="744"/>
      <c r="H2020" s="744"/>
      <c r="I2020" s="744"/>
      <c r="J2020" s="779"/>
      <c r="K2020" s="744"/>
      <c r="L2020" s="744"/>
      <c r="M2020" s="631"/>
      <c r="N2020" s="631"/>
      <c r="O2020" s="744"/>
      <c r="P2020" s="744"/>
      <c r="Q2020" s="802"/>
      <c r="R2020" s="37"/>
      <c r="S2020" s="819"/>
      <c r="T2020" s="33"/>
      <c r="U2020" s="33"/>
      <c r="V2020" s="33"/>
      <c r="W2020" s="34"/>
      <c r="X2020" s="35"/>
      <c r="Y2020" s="36"/>
      <c r="Z2020" s="29"/>
      <c r="AA2020" s="29"/>
      <c r="AB2020" s="30"/>
      <c r="AC2020" s="28"/>
      <c r="AD2020" s="31"/>
      <c r="AE2020" s="31"/>
      <c r="AF2020" s="634"/>
      <c r="AG2020" s="2"/>
    </row>
    <row r="2021" spans="1:33" ht="21" customHeight="1">
      <c r="A2021" s="662"/>
      <c r="B2021" s="665"/>
      <c r="C2021" s="745"/>
      <c r="D2021" s="746"/>
      <c r="E2021" s="746"/>
      <c r="F2021" s="746"/>
      <c r="G2021" s="746"/>
      <c r="H2021" s="746"/>
      <c r="I2021" s="746"/>
      <c r="J2021" s="780"/>
      <c r="K2021" s="746"/>
      <c r="L2021" s="746"/>
      <c r="M2021" s="632"/>
      <c r="N2021" s="632"/>
      <c r="O2021" s="746"/>
      <c r="P2021" s="746"/>
      <c r="Q2021" s="803"/>
      <c r="R2021" s="38"/>
      <c r="S2021" s="820"/>
      <c r="T2021" s="39"/>
      <c r="U2021" s="39"/>
      <c r="V2021" s="39"/>
      <c r="W2021" s="40"/>
      <c r="X2021" s="41"/>
      <c r="Y2021" s="42"/>
      <c r="Z2021" s="42"/>
      <c r="AA2021" s="42"/>
      <c r="AB2021" s="43"/>
      <c r="AC2021" s="41"/>
      <c r="AD2021" s="44"/>
      <c r="AE2021" s="44"/>
      <c r="AF2021" s="635"/>
      <c r="AG2021" s="2"/>
    </row>
    <row r="2022" spans="1:33" ht="21" customHeight="1">
      <c r="A2022" s="662"/>
      <c r="B2022" s="665"/>
      <c r="C2022" s="773" t="s">
        <v>79</v>
      </c>
      <c r="D2022" s="750" t="s">
        <v>80</v>
      </c>
      <c r="E2022" s="750" t="s">
        <v>81</v>
      </c>
      <c r="F2022" s="750" t="s">
        <v>2617</v>
      </c>
      <c r="G2022" s="768" t="s">
        <v>83</v>
      </c>
      <c r="H2022" s="750" t="s">
        <v>51</v>
      </c>
      <c r="I2022" s="750" t="s">
        <v>52</v>
      </c>
      <c r="J2022" s="778" t="s">
        <v>2636</v>
      </c>
      <c r="K2022" s="790" t="s">
        <v>2637</v>
      </c>
      <c r="L2022" s="750" t="s">
        <v>2638</v>
      </c>
      <c r="M2022" s="698">
        <v>1</v>
      </c>
      <c r="N2022" s="698">
        <v>1</v>
      </c>
      <c r="O2022" s="750" t="s">
        <v>2639</v>
      </c>
      <c r="P2022" s="750" t="s">
        <v>2640</v>
      </c>
      <c r="Q2022" s="805" t="s">
        <v>2641</v>
      </c>
      <c r="R2022" s="37"/>
      <c r="S2022" s="821"/>
      <c r="T2022" s="46"/>
      <c r="U2022" s="46"/>
      <c r="V2022" s="46"/>
      <c r="W2022" s="34"/>
      <c r="X2022" s="35"/>
      <c r="Y2022" s="36"/>
      <c r="Z2022" s="36"/>
      <c r="AA2022" s="36"/>
      <c r="AB2022" s="50"/>
      <c r="AC2022" s="35"/>
      <c r="AD2022" s="35"/>
      <c r="AE2022" s="35"/>
      <c r="AF2022" s="636"/>
      <c r="AG2022" s="2"/>
    </row>
    <row r="2023" spans="1:33" ht="21" customHeight="1">
      <c r="A2023" s="662"/>
      <c r="B2023" s="665"/>
      <c r="C2023" s="743"/>
      <c r="D2023" s="744"/>
      <c r="E2023" s="744"/>
      <c r="F2023" s="744"/>
      <c r="G2023" s="744"/>
      <c r="H2023" s="744"/>
      <c r="I2023" s="744"/>
      <c r="J2023" s="779"/>
      <c r="K2023" s="744"/>
      <c r="L2023" s="744"/>
      <c r="M2023" s="631"/>
      <c r="N2023" s="631"/>
      <c r="O2023" s="744"/>
      <c r="P2023" s="744"/>
      <c r="Q2023" s="802"/>
      <c r="R2023" s="25"/>
      <c r="S2023" s="818"/>
      <c r="T2023" s="26"/>
      <c r="U2023" s="26"/>
      <c r="V2023" s="26"/>
      <c r="W2023" s="27"/>
      <c r="X2023" s="28"/>
      <c r="Y2023" s="29"/>
      <c r="Z2023" s="29"/>
      <c r="AA2023" s="29"/>
      <c r="AB2023" s="30"/>
      <c r="AC2023" s="28"/>
      <c r="AD2023" s="28"/>
      <c r="AE2023" s="28"/>
      <c r="AF2023" s="634"/>
      <c r="AG2023" s="2"/>
    </row>
    <row r="2024" spans="1:33" ht="21" customHeight="1">
      <c r="A2024" s="662"/>
      <c r="B2024" s="665"/>
      <c r="C2024" s="743"/>
      <c r="D2024" s="744"/>
      <c r="E2024" s="744"/>
      <c r="F2024" s="744"/>
      <c r="G2024" s="744"/>
      <c r="H2024" s="744"/>
      <c r="I2024" s="744"/>
      <c r="J2024" s="779"/>
      <c r="K2024" s="744"/>
      <c r="L2024" s="744"/>
      <c r="M2024" s="631"/>
      <c r="N2024" s="631"/>
      <c r="O2024" s="744"/>
      <c r="P2024" s="744"/>
      <c r="Q2024" s="802"/>
      <c r="R2024" s="25"/>
      <c r="S2024" s="818"/>
      <c r="T2024" s="26"/>
      <c r="U2024" s="26"/>
      <c r="V2024" s="26"/>
      <c r="W2024" s="27"/>
      <c r="X2024" s="28"/>
      <c r="Y2024" s="29"/>
      <c r="Z2024" s="29"/>
      <c r="AA2024" s="29"/>
      <c r="AB2024" s="30"/>
      <c r="AC2024" s="28"/>
      <c r="AD2024" s="28"/>
      <c r="AE2024" s="31"/>
      <c r="AF2024" s="634"/>
      <c r="AG2024" s="2"/>
    </row>
    <row r="2025" spans="1:33" ht="21" customHeight="1">
      <c r="A2025" s="662"/>
      <c r="B2025" s="665"/>
      <c r="C2025" s="743"/>
      <c r="D2025" s="744"/>
      <c r="E2025" s="744"/>
      <c r="F2025" s="744"/>
      <c r="G2025" s="744"/>
      <c r="H2025" s="744"/>
      <c r="I2025" s="744"/>
      <c r="J2025" s="779"/>
      <c r="K2025" s="744"/>
      <c r="L2025" s="744"/>
      <c r="M2025" s="631"/>
      <c r="N2025" s="631"/>
      <c r="O2025" s="744"/>
      <c r="P2025" s="744"/>
      <c r="Q2025" s="802"/>
      <c r="R2025" s="25"/>
      <c r="S2025" s="818"/>
      <c r="T2025" s="26"/>
      <c r="U2025" s="26"/>
      <c r="V2025" s="26"/>
      <c r="W2025" s="27"/>
      <c r="X2025" s="28"/>
      <c r="Y2025" s="29"/>
      <c r="Z2025" s="29"/>
      <c r="AA2025" s="29"/>
      <c r="AB2025" s="30"/>
      <c r="AC2025" s="28"/>
      <c r="AD2025" s="28"/>
      <c r="AE2025" s="31"/>
      <c r="AF2025" s="634"/>
      <c r="AG2025" s="2"/>
    </row>
    <row r="2026" spans="1:33" ht="21" customHeight="1">
      <c r="A2026" s="662"/>
      <c r="B2026" s="665"/>
      <c r="C2026" s="745"/>
      <c r="D2026" s="746"/>
      <c r="E2026" s="746"/>
      <c r="F2026" s="746"/>
      <c r="G2026" s="746"/>
      <c r="H2026" s="746"/>
      <c r="I2026" s="746"/>
      <c r="J2026" s="780"/>
      <c r="K2026" s="746"/>
      <c r="L2026" s="746"/>
      <c r="M2026" s="632"/>
      <c r="N2026" s="632"/>
      <c r="O2026" s="746"/>
      <c r="P2026" s="746"/>
      <c r="Q2026" s="803"/>
      <c r="R2026" s="38"/>
      <c r="S2026" s="820"/>
      <c r="T2026" s="39"/>
      <c r="U2026" s="39"/>
      <c r="V2026" s="39"/>
      <c r="W2026" s="40"/>
      <c r="X2026" s="41"/>
      <c r="Y2026" s="42"/>
      <c r="Z2026" s="42"/>
      <c r="AA2026" s="42"/>
      <c r="AB2026" s="43"/>
      <c r="AC2026" s="41"/>
      <c r="AD2026" s="41"/>
      <c r="AE2026" s="44"/>
      <c r="AF2026" s="635"/>
      <c r="AG2026" s="2"/>
    </row>
    <row r="2027" spans="1:33" ht="18" customHeight="1">
      <c r="A2027" s="662"/>
      <c r="B2027" s="665"/>
      <c r="C2027" s="747" t="s">
        <v>79</v>
      </c>
      <c r="D2027" s="748" t="s">
        <v>80</v>
      </c>
      <c r="E2027" s="748" t="s">
        <v>81</v>
      </c>
      <c r="F2027" s="748" t="s">
        <v>2617</v>
      </c>
      <c r="G2027" s="749" t="s">
        <v>83</v>
      </c>
      <c r="H2027" s="748" t="s">
        <v>51</v>
      </c>
      <c r="I2027" s="748" t="s">
        <v>52</v>
      </c>
      <c r="J2027" s="776" t="s">
        <v>2642</v>
      </c>
      <c r="K2027" s="776" t="s">
        <v>2643</v>
      </c>
      <c r="L2027" s="748" t="s">
        <v>2644</v>
      </c>
      <c r="M2027" s="638">
        <v>1</v>
      </c>
      <c r="N2027" s="638">
        <v>1</v>
      </c>
      <c r="O2027" s="748" t="s">
        <v>2645</v>
      </c>
      <c r="P2027" s="748" t="s">
        <v>2646</v>
      </c>
      <c r="Q2027" s="804" t="s">
        <v>2647</v>
      </c>
      <c r="R2027" s="74" t="s">
        <v>2648</v>
      </c>
      <c r="S2027" s="826" t="s">
        <v>2649</v>
      </c>
      <c r="T2027" s="305"/>
      <c r="U2027" s="172" t="s">
        <v>71</v>
      </c>
      <c r="V2027" s="164" t="s">
        <v>72</v>
      </c>
      <c r="W2027" s="299"/>
      <c r="X2027" s="63"/>
      <c r="Y2027" s="64"/>
      <c r="Z2027" s="29"/>
      <c r="AA2027" s="29"/>
      <c r="AB2027" s="65">
        <f>+SUM(AA2028:AA2049)</f>
        <v>2499.9744000000005</v>
      </c>
      <c r="AC2027" s="405"/>
      <c r="AD2027" s="31"/>
      <c r="AE2027" s="31"/>
      <c r="AF2027" s="676"/>
      <c r="AG2027" s="2"/>
    </row>
    <row r="2028" spans="1:33" ht="18" customHeight="1">
      <c r="A2028" s="662"/>
      <c r="B2028" s="665"/>
      <c r="C2028" s="743"/>
      <c r="D2028" s="744"/>
      <c r="E2028" s="744"/>
      <c r="F2028" s="744"/>
      <c r="G2028" s="744"/>
      <c r="H2028" s="744"/>
      <c r="I2028" s="744"/>
      <c r="J2028" s="744"/>
      <c r="K2028" s="744"/>
      <c r="L2028" s="744"/>
      <c r="M2028" s="631"/>
      <c r="N2028" s="631"/>
      <c r="O2028" s="744"/>
      <c r="P2028" s="744"/>
      <c r="Q2028" s="802"/>
      <c r="R2028" s="69"/>
      <c r="S2028" s="824" t="s">
        <v>2650</v>
      </c>
      <c r="T2028" s="61"/>
      <c r="U2028" s="45"/>
      <c r="V2028" s="45"/>
      <c r="W2028" s="62">
        <v>4</v>
      </c>
      <c r="X2028" s="63" t="s">
        <v>74</v>
      </c>
      <c r="Y2028" s="64">
        <v>14.5</v>
      </c>
      <c r="Z2028" s="29">
        <f t="shared" ref="Z2028:Z2049" si="249">+W2028*Y2028</f>
        <v>58</v>
      </c>
      <c r="AA2028" s="29">
        <f t="shared" ref="AA2028:AA2049" si="250">+Z2028*1.12</f>
        <v>64.960000000000008</v>
      </c>
      <c r="AB2028" s="65"/>
      <c r="AC2028" s="405"/>
      <c r="AD2028" s="31"/>
      <c r="AE2028" s="31" t="s">
        <v>75</v>
      </c>
      <c r="AF2028" s="677"/>
      <c r="AG2028" s="2"/>
    </row>
    <row r="2029" spans="1:33" ht="18" customHeight="1">
      <c r="A2029" s="662"/>
      <c r="B2029" s="665"/>
      <c r="C2029" s="743"/>
      <c r="D2029" s="744"/>
      <c r="E2029" s="744"/>
      <c r="F2029" s="744"/>
      <c r="G2029" s="744"/>
      <c r="H2029" s="744"/>
      <c r="I2029" s="744"/>
      <c r="J2029" s="744"/>
      <c r="K2029" s="744"/>
      <c r="L2029" s="744"/>
      <c r="M2029" s="631"/>
      <c r="N2029" s="631"/>
      <c r="O2029" s="744"/>
      <c r="P2029" s="744"/>
      <c r="Q2029" s="802"/>
      <c r="R2029" s="69"/>
      <c r="S2029" s="824" t="s">
        <v>2651</v>
      </c>
      <c r="T2029" s="61"/>
      <c r="U2029" s="61"/>
      <c r="V2029" s="61"/>
      <c r="W2029" s="62">
        <v>4</v>
      </c>
      <c r="X2029" s="63" t="s">
        <v>74</v>
      </c>
      <c r="Y2029" s="64">
        <v>25.09</v>
      </c>
      <c r="Z2029" s="29">
        <f t="shared" si="249"/>
        <v>100.36</v>
      </c>
      <c r="AA2029" s="29">
        <f t="shared" si="250"/>
        <v>112.40320000000001</v>
      </c>
      <c r="AB2029" s="65"/>
      <c r="AC2029" s="63"/>
      <c r="AD2029" s="31"/>
      <c r="AE2029" s="31" t="s">
        <v>75</v>
      </c>
      <c r="AF2029" s="677"/>
      <c r="AG2029" s="2"/>
    </row>
    <row r="2030" spans="1:33" ht="18" customHeight="1">
      <c r="A2030" s="662"/>
      <c r="B2030" s="665"/>
      <c r="C2030" s="743"/>
      <c r="D2030" s="744"/>
      <c r="E2030" s="744"/>
      <c r="F2030" s="744"/>
      <c r="G2030" s="744"/>
      <c r="H2030" s="744"/>
      <c r="I2030" s="744"/>
      <c r="J2030" s="744"/>
      <c r="K2030" s="744"/>
      <c r="L2030" s="744"/>
      <c r="M2030" s="631"/>
      <c r="N2030" s="631"/>
      <c r="O2030" s="744"/>
      <c r="P2030" s="744"/>
      <c r="Q2030" s="802"/>
      <c r="R2030" s="69"/>
      <c r="S2030" s="824" t="s">
        <v>2652</v>
      </c>
      <c r="T2030" s="61"/>
      <c r="U2030" s="61"/>
      <c r="V2030" s="61"/>
      <c r="W2030" s="62">
        <v>2</v>
      </c>
      <c r="X2030" s="63" t="s">
        <v>74</v>
      </c>
      <c r="Y2030" s="64">
        <v>8.5</v>
      </c>
      <c r="Z2030" s="29">
        <f t="shared" si="249"/>
        <v>17</v>
      </c>
      <c r="AA2030" s="29">
        <f t="shared" si="250"/>
        <v>19.040000000000003</v>
      </c>
      <c r="AB2030" s="65"/>
      <c r="AC2030" s="63"/>
      <c r="AD2030" s="31"/>
      <c r="AE2030" s="31" t="s">
        <v>75</v>
      </c>
      <c r="AF2030" s="677"/>
      <c r="AG2030" s="2"/>
    </row>
    <row r="2031" spans="1:33" ht="18" customHeight="1">
      <c r="A2031" s="663"/>
      <c r="B2031" s="666"/>
      <c r="C2031" s="743"/>
      <c r="D2031" s="744"/>
      <c r="E2031" s="744"/>
      <c r="F2031" s="744"/>
      <c r="G2031" s="744"/>
      <c r="H2031" s="744"/>
      <c r="I2031" s="744"/>
      <c r="J2031" s="744"/>
      <c r="K2031" s="744"/>
      <c r="L2031" s="744"/>
      <c r="M2031" s="631"/>
      <c r="N2031" s="631"/>
      <c r="O2031" s="744"/>
      <c r="P2031" s="744"/>
      <c r="Q2031" s="802"/>
      <c r="R2031" s="69"/>
      <c r="S2031" s="824" t="s">
        <v>2653</v>
      </c>
      <c r="T2031" s="61"/>
      <c r="U2031" s="61"/>
      <c r="V2031" s="61"/>
      <c r="W2031" s="62">
        <v>4</v>
      </c>
      <c r="X2031" s="63" t="s">
        <v>818</v>
      </c>
      <c r="Y2031" s="64">
        <v>6</v>
      </c>
      <c r="Z2031" s="29">
        <f t="shared" si="249"/>
        <v>24</v>
      </c>
      <c r="AA2031" s="29">
        <f t="shared" si="250"/>
        <v>26.880000000000003</v>
      </c>
      <c r="AB2031" s="65"/>
      <c r="AC2031" s="63"/>
      <c r="AD2031" s="31"/>
      <c r="AE2031" s="31" t="s">
        <v>75</v>
      </c>
      <c r="AF2031" s="677"/>
      <c r="AG2031" s="2"/>
    </row>
    <row r="2032" spans="1:33" ht="18" customHeight="1">
      <c r="A2032" s="661" t="s">
        <v>2609</v>
      </c>
      <c r="B2032" s="664" t="s">
        <v>2609</v>
      </c>
      <c r="C2032" s="743"/>
      <c r="D2032" s="744"/>
      <c r="E2032" s="744"/>
      <c r="F2032" s="744"/>
      <c r="G2032" s="744"/>
      <c r="H2032" s="744"/>
      <c r="I2032" s="744"/>
      <c r="J2032" s="744"/>
      <c r="K2032" s="744"/>
      <c r="L2032" s="744"/>
      <c r="M2032" s="631"/>
      <c r="N2032" s="631"/>
      <c r="O2032" s="744"/>
      <c r="P2032" s="744"/>
      <c r="Q2032" s="802"/>
      <c r="R2032" s="69"/>
      <c r="S2032" s="824" t="s">
        <v>2654</v>
      </c>
      <c r="T2032" s="61"/>
      <c r="U2032" s="61"/>
      <c r="V2032" s="61"/>
      <c r="W2032" s="62">
        <v>4</v>
      </c>
      <c r="X2032" s="63" t="s">
        <v>818</v>
      </c>
      <c r="Y2032" s="64">
        <v>6</v>
      </c>
      <c r="Z2032" s="29">
        <f t="shared" si="249"/>
        <v>24</v>
      </c>
      <c r="AA2032" s="29">
        <f t="shared" si="250"/>
        <v>26.880000000000003</v>
      </c>
      <c r="AB2032" s="65"/>
      <c r="AC2032" s="63"/>
      <c r="AD2032" s="31"/>
      <c r="AE2032" s="31" t="s">
        <v>75</v>
      </c>
      <c r="AF2032" s="677"/>
      <c r="AG2032" s="2"/>
    </row>
    <row r="2033" spans="1:33" ht="33.75" customHeight="1">
      <c r="A2033" s="662"/>
      <c r="B2033" s="665"/>
      <c r="C2033" s="743"/>
      <c r="D2033" s="744"/>
      <c r="E2033" s="744"/>
      <c r="F2033" s="744"/>
      <c r="G2033" s="744"/>
      <c r="H2033" s="744"/>
      <c r="I2033" s="744"/>
      <c r="J2033" s="744"/>
      <c r="K2033" s="744"/>
      <c r="L2033" s="744"/>
      <c r="M2033" s="631"/>
      <c r="N2033" s="631"/>
      <c r="O2033" s="744"/>
      <c r="P2033" s="744"/>
      <c r="Q2033" s="802"/>
      <c r="R2033" s="69"/>
      <c r="S2033" s="824" t="s">
        <v>2655</v>
      </c>
      <c r="T2033" s="61"/>
      <c r="U2033" s="61"/>
      <c r="V2033" s="61"/>
      <c r="W2033" s="62">
        <v>60</v>
      </c>
      <c r="X2033" s="63" t="s">
        <v>74</v>
      </c>
      <c r="Y2033" s="64">
        <v>0.84</v>
      </c>
      <c r="Z2033" s="29">
        <f t="shared" si="249"/>
        <v>50.4</v>
      </c>
      <c r="AA2033" s="29">
        <f t="shared" si="250"/>
        <v>56.448</v>
      </c>
      <c r="AB2033" s="65"/>
      <c r="AC2033" s="63"/>
      <c r="AD2033" s="31"/>
      <c r="AE2033" s="31" t="s">
        <v>75</v>
      </c>
      <c r="AF2033" s="677"/>
      <c r="AG2033" s="2"/>
    </row>
    <row r="2034" spans="1:33" ht="18" customHeight="1">
      <c r="A2034" s="662"/>
      <c r="B2034" s="665"/>
      <c r="C2034" s="743"/>
      <c r="D2034" s="744"/>
      <c r="E2034" s="744"/>
      <c r="F2034" s="744"/>
      <c r="G2034" s="744"/>
      <c r="H2034" s="744"/>
      <c r="I2034" s="744"/>
      <c r="J2034" s="744"/>
      <c r="K2034" s="744"/>
      <c r="L2034" s="744"/>
      <c r="M2034" s="631"/>
      <c r="N2034" s="631"/>
      <c r="O2034" s="744"/>
      <c r="P2034" s="744"/>
      <c r="Q2034" s="802"/>
      <c r="R2034" s="69"/>
      <c r="S2034" s="824" t="s">
        <v>2656</v>
      </c>
      <c r="T2034" s="61"/>
      <c r="U2034" s="61"/>
      <c r="V2034" s="61"/>
      <c r="W2034" s="62">
        <v>2</v>
      </c>
      <c r="X2034" s="63" t="s">
        <v>74</v>
      </c>
      <c r="Y2034" s="64">
        <v>125</v>
      </c>
      <c r="Z2034" s="29">
        <f t="shared" si="249"/>
        <v>250</v>
      </c>
      <c r="AA2034" s="29">
        <f t="shared" si="250"/>
        <v>280</v>
      </c>
      <c r="AB2034" s="65"/>
      <c r="AC2034" s="63"/>
      <c r="AD2034" s="31"/>
      <c r="AE2034" s="31" t="s">
        <v>75</v>
      </c>
      <c r="AF2034" s="677"/>
      <c r="AG2034" s="2"/>
    </row>
    <row r="2035" spans="1:33" ht="18" customHeight="1">
      <c r="A2035" s="662"/>
      <c r="B2035" s="665"/>
      <c r="C2035" s="743"/>
      <c r="D2035" s="744"/>
      <c r="E2035" s="744"/>
      <c r="F2035" s="744"/>
      <c r="G2035" s="744"/>
      <c r="H2035" s="744"/>
      <c r="I2035" s="744"/>
      <c r="J2035" s="744"/>
      <c r="K2035" s="744"/>
      <c r="L2035" s="744"/>
      <c r="M2035" s="631"/>
      <c r="N2035" s="631"/>
      <c r="O2035" s="744"/>
      <c r="P2035" s="744"/>
      <c r="Q2035" s="802"/>
      <c r="R2035" s="69"/>
      <c r="S2035" s="824" t="s">
        <v>2657</v>
      </c>
      <c r="T2035" s="61"/>
      <c r="U2035" s="61"/>
      <c r="V2035" s="61"/>
      <c r="W2035" s="62">
        <v>7</v>
      </c>
      <c r="X2035" s="63" t="s">
        <v>74</v>
      </c>
      <c r="Y2035" s="64">
        <v>175</v>
      </c>
      <c r="Z2035" s="29">
        <f t="shared" si="249"/>
        <v>1225</v>
      </c>
      <c r="AA2035" s="29">
        <f t="shared" si="250"/>
        <v>1372.0000000000002</v>
      </c>
      <c r="AB2035" s="65"/>
      <c r="AC2035" s="63"/>
      <c r="AD2035" s="31"/>
      <c r="AE2035" s="31" t="s">
        <v>75</v>
      </c>
      <c r="AF2035" s="677"/>
      <c r="AG2035" s="2"/>
    </row>
    <row r="2036" spans="1:33" ht="33.75" customHeight="1">
      <c r="A2036" s="662"/>
      <c r="B2036" s="665"/>
      <c r="C2036" s="743"/>
      <c r="D2036" s="744"/>
      <c r="E2036" s="744"/>
      <c r="F2036" s="744"/>
      <c r="G2036" s="744"/>
      <c r="H2036" s="744"/>
      <c r="I2036" s="744"/>
      <c r="J2036" s="744"/>
      <c r="K2036" s="744"/>
      <c r="L2036" s="744"/>
      <c r="M2036" s="631"/>
      <c r="N2036" s="631"/>
      <c r="O2036" s="744"/>
      <c r="P2036" s="744"/>
      <c r="Q2036" s="802"/>
      <c r="R2036" s="69"/>
      <c r="S2036" s="824" t="s">
        <v>2658</v>
      </c>
      <c r="T2036" s="61"/>
      <c r="U2036" s="61"/>
      <c r="V2036" s="61"/>
      <c r="W2036" s="62">
        <v>4</v>
      </c>
      <c r="X2036" s="63" t="s">
        <v>74</v>
      </c>
      <c r="Y2036" s="64">
        <v>55.45</v>
      </c>
      <c r="Z2036" s="29">
        <f t="shared" si="249"/>
        <v>221.8</v>
      </c>
      <c r="AA2036" s="29">
        <f t="shared" si="250"/>
        <v>248.41600000000003</v>
      </c>
      <c r="AB2036" s="65"/>
      <c r="AC2036" s="63"/>
      <c r="AD2036" s="31"/>
      <c r="AE2036" s="31" t="s">
        <v>75</v>
      </c>
      <c r="AF2036" s="677"/>
      <c r="AG2036" s="2"/>
    </row>
    <row r="2037" spans="1:33" ht="18" customHeight="1">
      <c r="A2037" s="662"/>
      <c r="B2037" s="665"/>
      <c r="C2037" s="743"/>
      <c r="D2037" s="744"/>
      <c r="E2037" s="744"/>
      <c r="F2037" s="744"/>
      <c r="G2037" s="744"/>
      <c r="H2037" s="744"/>
      <c r="I2037" s="744"/>
      <c r="J2037" s="744"/>
      <c r="K2037" s="744"/>
      <c r="L2037" s="744"/>
      <c r="M2037" s="631"/>
      <c r="N2037" s="631"/>
      <c r="O2037" s="744"/>
      <c r="P2037" s="744"/>
      <c r="Q2037" s="802"/>
      <c r="R2037" s="69"/>
      <c r="S2037" s="824" t="s">
        <v>2659</v>
      </c>
      <c r="T2037" s="61"/>
      <c r="U2037" s="61"/>
      <c r="V2037" s="61"/>
      <c r="W2037" s="62">
        <v>6</v>
      </c>
      <c r="X2037" s="63" t="s">
        <v>818</v>
      </c>
      <c r="Y2037" s="64">
        <v>1.75</v>
      </c>
      <c r="Z2037" s="29">
        <f t="shared" si="249"/>
        <v>10.5</v>
      </c>
      <c r="AA2037" s="29">
        <f t="shared" si="250"/>
        <v>11.760000000000002</v>
      </c>
      <c r="AB2037" s="65"/>
      <c r="AC2037" s="63"/>
      <c r="AD2037" s="31"/>
      <c r="AE2037" s="31" t="s">
        <v>75</v>
      </c>
      <c r="AF2037" s="677"/>
      <c r="AG2037" s="2"/>
    </row>
    <row r="2038" spans="1:33" ht="18" customHeight="1">
      <c r="A2038" s="662"/>
      <c r="B2038" s="665"/>
      <c r="C2038" s="743"/>
      <c r="D2038" s="744"/>
      <c r="E2038" s="744"/>
      <c r="F2038" s="744"/>
      <c r="G2038" s="744"/>
      <c r="H2038" s="744"/>
      <c r="I2038" s="744"/>
      <c r="J2038" s="744"/>
      <c r="K2038" s="744"/>
      <c r="L2038" s="744"/>
      <c r="M2038" s="631"/>
      <c r="N2038" s="631"/>
      <c r="O2038" s="744"/>
      <c r="P2038" s="744"/>
      <c r="Q2038" s="802"/>
      <c r="R2038" s="69"/>
      <c r="S2038" s="824" t="s">
        <v>2660</v>
      </c>
      <c r="T2038" s="61"/>
      <c r="U2038" s="61"/>
      <c r="V2038" s="61"/>
      <c r="W2038" s="62">
        <v>6</v>
      </c>
      <c r="X2038" s="63" t="s">
        <v>74</v>
      </c>
      <c r="Y2038" s="64">
        <v>5.5</v>
      </c>
      <c r="Z2038" s="29">
        <f t="shared" si="249"/>
        <v>33</v>
      </c>
      <c r="AA2038" s="29">
        <f t="shared" si="250"/>
        <v>36.96</v>
      </c>
      <c r="AB2038" s="65"/>
      <c r="AC2038" s="63"/>
      <c r="AD2038" s="31"/>
      <c r="AE2038" s="31" t="s">
        <v>75</v>
      </c>
      <c r="AF2038" s="677"/>
      <c r="AG2038" s="2"/>
    </row>
    <row r="2039" spans="1:33" ht="18" customHeight="1">
      <c r="A2039" s="662"/>
      <c r="B2039" s="665"/>
      <c r="C2039" s="743"/>
      <c r="D2039" s="744"/>
      <c r="E2039" s="744"/>
      <c r="F2039" s="744"/>
      <c r="G2039" s="744"/>
      <c r="H2039" s="744"/>
      <c r="I2039" s="744"/>
      <c r="J2039" s="744"/>
      <c r="K2039" s="744"/>
      <c r="L2039" s="744"/>
      <c r="M2039" s="631"/>
      <c r="N2039" s="631"/>
      <c r="O2039" s="744"/>
      <c r="P2039" s="744"/>
      <c r="Q2039" s="802"/>
      <c r="R2039" s="69"/>
      <c r="S2039" s="824" t="s">
        <v>2661</v>
      </c>
      <c r="T2039" s="61"/>
      <c r="U2039" s="61"/>
      <c r="V2039" s="61"/>
      <c r="W2039" s="62">
        <v>4</v>
      </c>
      <c r="X2039" s="63" t="s">
        <v>74</v>
      </c>
      <c r="Y2039" s="64">
        <v>2.5</v>
      </c>
      <c r="Z2039" s="29">
        <f t="shared" si="249"/>
        <v>10</v>
      </c>
      <c r="AA2039" s="29">
        <f t="shared" si="250"/>
        <v>11.200000000000001</v>
      </c>
      <c r="AB2039" s="65"/>
      <c r="AC2039" s="63"/>
      <c r="AD2039" s="31"/>
      <c r="AE2039" s="31" t="s">
        <v>75</v>
      </c>
      <c r="AF2039" s="677"/>
      <c r="AG2039" s="2"/>
    </row>
    <row r="2040" spans="1:33" ht="18" customHeight="1">
      <c r="A2040" s="662"/>
      <c r="B2040" s="665"/>
      <c r="C2040" s="743"/>
      <c r="D2040" s="744"/>
      <c r="E2040" s="744"/>
      <c r="F2040" s="744"/>
      <c r="G2040" s="744"/>
      <c r="H2040" s="744"/>
      <c r="I2040" s="744"/>
      <c r="J2040" s="744"/>
      <c r="K2040" s="744"/>
      <c r="L2040" s="744"/>
      <c r="M2040" s="631"/>
      <c r="N2040" s="631"/>
      <c r="O2040" s="744"/>
      <c r="P2040" s="744"/>
      <c r="Q2040" s="802"/>
      <c r="R2040" s="69"/>
      <c r="S2040" s="824" t="s">
        <v>2662</v>
      </c>
      <c r="T2040" s="61"/>
      <c r="U2040" s="61"/>
      <c r="V2040" s="61"/>
      <c r="W2040" s="62">
        <v>6</v>
      </c>
      <c r="X2040" s="63" t="s">
        <v>818</v>
      </c>
      <c r="Y2040" s="64">
        <v>3</v>
      </c>
      <c r="Z2040" s="29">
        <f t="shared" si="249"/>
        <v>18</v>
      </c>
      <c r="AA2040" s="29">
        <f t="shared" si="250"/>
        <v>20.160000000000004</v>
      </c>
      <c r="AB2040" s="65"/>
      <c r="AC2040" s="63"/>
      <c r="AD2040" s="31"/>
      <c r="AE2040" s="31" t="s">
        <v>75</v>
      </c>
      <c r="AF2040" s="677"/>
      <c r="AG2040" s="2"/>
    </row>
    <row r="2041" spans="1:33" ht="18" customHeight="1">
      <c r="A2041" s="662"/>
      <c r="B2041" s="665"/>
      <c r="C2041" s="743"/>
      <c r="D2041" s="744"/>
      <c r="E2041" s="744"/>
      <c r="F2041" s="744"/>
      <c r="G2041" s="744"/>
      <c r="H2041" s="744"/>
      <c r="I2041" s="744"/>
      <c r="J2041" s="744"/>
      <c r="K2041" s="744"/>
      <c r="L2041" s="744"/>
      <c r="M2041" s="631"/>
      <c r="N2041" s="631"/>
      <c r="O2041" s="744"/>
      <c r="P2041" s="744"/>
      <c r="Q2041" s="802"/>
      <c r="R2041" s="69"/>
      <c r="S2041" s="824" t="s">
        <v>2663</v>
      </c>
      <c r="T2041" s="61"/>
      <c r="U2041" s="61"/>
      <c r="V2041" s="61"/>
      <c r="W2041" s="62">
        <v>3</v>
      </c>
      <c r="X2041" s="63" t="s">
        <v>74</v>
      </c>
      <c r="Y2041" s="64">
        <v>9.75</v>
      </c>
      <c r="Z2041" s="29">
        <f t="shared" si="249"/>
        <v>29.25</v>
      </c>
      <c r="AA2041" s="29">
        <f t="shared" si="250"/>
        <v>32.760000000000005</v>
      </c>
      <c r="AB2041" s="65"/>
      <c r="AC2041" s="63"/>
      <c r="AD2041" s="31"/>
      <c r="AE2041" s="31" t="s">
        <v>75</v>
      </c>
      <c r="AF2041" s="677"/>
      <c r="AG2041" s="2"/>
    </row>
    <row r="2042" spans="1:33" ht="18" customHeight="1">
      <c r="A2042" s="662"/>
      <c r="B2042" s="665"/>
      <c r="C2042" s="743"/>
      <c r="D2042" s="744"/>
      <c r="E2042" s="744"/>
      <c r="F2042" s="744"/>
      <c r="G2042" s="744"/>
      <c r="H2042" s="744"/>
      <c r="I2042" s="744"/>
      <c r="J2042" s="744"/>
      <c r="K2042" s="744"/>
      <c r="L2042" s="744"/>
      <c r="M2042" s="631"/>
      <c r="N2042" s="631"/>
      <c r="O2042" s="744"/>
      <c r="P2042" s="744"/>
      <c r="Q2042" s="802"/>
      <c r="R2042" s="69"/>
      <c r="S2042" s="824" t="s">
        <v>2664</v>
      </c>
      <c r="T2042" s="61"/>
      <c r="U2042" s="61"/>
      <c r="V2042" s="61"/>
      <c r="W2042" s="62">
        <v>2</v>
      </c>
      <c r="X2042" s="63" t="s">
        <v>74</v>
      </c>
      <c r="Y2042" s="64">
        <v>3.2</v>
      </c>
      <c r="Z2042" s="29">
        <f t="shared" si="249"/>
        <v>6.4</v>
      </c>
      <c r="AA2042" s="29">
        <f t="shared" si="250"/>
        <v>7.168000000000001</v>
      </c>
      <c r="AB2042" s="65"/>
      <c r="AC2042" s="63"/>
      <c r="AD2042" s="31"/>
      <c r="AE2042" s="31" t="s">
        <v>75</v>
      </c>
      <c r="AF2042" s="677"/>
      <c r="AG2042" s="2"/>
    </row>
    <row r="2043" spans="1:33" ht="18" customHeight="1">
      <c r="A2043" s="662"/>
      <c r="B2043" s="665"/>
      <c r="C2043" s="743"/>
      <c r="D2043" s="744"/>
      <c r="E2043" s="744"/>
      <c r="F2043" s="744"/>
      <c r="G2043" s="744"/>
      <c r="H2043" s="744"/>
      <c r="I2043" s="744"/>
      <c r="J2043" s="744"/>
      <c r="K2043" s="744"/>
      <c r="L2043" s="744"/>
      <c r="M2043" s="631"/>
      <c r="N2043" s="631"/>
      <c r="O2043" s="744"/>
      <c r="P2043" s="744"/>
      <c r="Q2043" s="802"/>
      <c r="R2043" s="69"/>
      <c r="S2043" s="824" t="s">
        <v>2665</v>
      </c>
      <c r="T2043" s="61"/>
      <c r="U2043" s="61"/>
      <c r="V2043" s="61"/>
      <c r="W2043" s="62">
        <v>4</v>
      </c>
      <c r="X2043" s="63" t="s">
        <v>74</v>
      </c>
      <c r="Y2043" s="64">
        <v>3.5</v>
      </c>
      <c r="Z2043" s="29">
        <f t="shared" si="249"/>
        <v>14</v>
      </c>
      <c r="AA2043" s="29">
        <f t="shared" si="250"/>
        <v>15.680000000000001</v>
      </c>
      <c r="AB2043" s="65"/>
      <c r="AC2043" s="63"/>
      <c r="AD2043" s="31"/>
      <c r="AE2043" s="31" t="s">
        <v>75</v>
      </c>
      <c r="AF2043" s="677"/>
      <c r="AG2043" s="2"/>
    </row>
    <row r="2044" spans="1:33" ht="33.75" customHeight="1">
      <c r="A2044" s="662"/>
      <c r="B2044" s="665"/>
      <c r="C2044" s="743"/>
      <c r="D2044" s="744"/>
      <c r="E2044" s="744"/>
      <c r="F2044" s="744"/>
      <c r="G2044" s="744"/>
      <c r="H2044" s="744"/>
      <c r="I2044" s="744"/>
      <c r="J2044" s="744"/>
      <c r="K2044" s="744"/>
      <c r="L2044" s="744"/>
      <c r="M2044" s="631"/>
      <c r="N2044" s="631"/>
      <c r="O2044" s="744"/>
      <c r="P2044" s="744"/>
      <c r="Q2044" s="802"/>
      <c r="R2044" s="69"/>
      <c r="S2044" s="824" t="s">
        <v>2666</v>
      </c>
      <c r="T2044" s="61"/>
      <c r="U2044" s="61"/>
      <c r="V2044" s="61"/>
      <c r="W2044" s="62">
        <v>4</v>
      </c>
      <c r="X2044" s="63" t="s">
        <v>74</v>
      </c>
      <c r="Y2044" s="64">
        <v>10.5</v>
      </c>
      <c r="Z2044" s="29">
        <f t="shared" si="249"/>
        <v>42</v>
      </c>
      <c r="AA2044" s="29">
        <f t="shared" si="250"/>
        <v>47.040000000000006</v>
      </c>
      <c r="AB2044" s="65"/>
      <c r="AC2044" s="63"/>
      <c r="AD2044" s="31"/>
      <c r="AE2044" s="31" t="s">
        <v>75</v>
      </c>
      <c r="AF2044" s="677"/>
      <c r="AG2044" s="2"/>
    </row>
    <row r="2045" spans="1:33" ht="18" customHeight="1">
      <c r="A2045" s="662"/>
      <c r="B2045" s="665"/>
      <c r="C2045" s="743"/>
      <c r="D2045" s="744"/>
      <c r="E2045" s="744"/>
      <c r="F2045" s="744"/>
      <c r="G2045" s="744"/>
      <c r="H2045" s="744"/>
      <c r="I2045" s="744"/>
      <c r="J2045" s="744"/>
      <c r="K2045" s="744"/>
      <c r="L2045" s="744"/>
      <c r="M2045" s="631"/>
      <c r="N2045" s="631"/>
      <c r="O2045" s="744"/>
      <c r="P2045" s="744"/>
      <c r="Q2045" s="802"/>
      <c r="R2045" s="69"/>
      <c r="S2045" s="824" t="s">
        <v>2667</v>
      </c>
      <c r="T2045" s="61"/>
      <c r="U2045" s="61"/>
      <c r="V2045" s="61"/>
      <c r="W2045" s="62">
        <v>4</v>
      </c>
      <c r="X2045" s="63" t="s">
        <v>74</v>
      </c>
      <c r="Y2045" s="64">
        <v>2.75</v>
      </c>
      <c r="Z2045" s="29">
        <f t="shared" si="249"/>
        <v>11</v>
      </c>
      <c r="AA2045" s="29">
        <f t="shared" si="250"/>
        <v>12.32</v>
      </c>
      <c r="AB2045" s="65"/>
      <c r="AC2045" s="63"/>
      <c r="AD2045" s="31"/>
      <c r="AE2045" s="31" t="s">
        <v>75</v>
      </c>
      <c r="AF2045" s="677"/>
      <c r="AG2045" s="2"/>
    </row>
    <row r="2046" spans="1:33" ht="18" customHeight="1">
      <c r="A2046" s="662"/>
      <c r="B2046" s="665"/>
      <c r="C2046" s="743"/>
      <c r="D2046" s="744"/>
      <c r="E2046" s="744"/>
      <c r="F2046" s="744"/>
      <c r="G2046" s="744"/>
      <c r="H2046" s="744"/>
      <c r="I2046" s="744"/>
      <c r="J2046" s="744"/>
      <c r="K2046" s="744"/>
      <c r="L2046" s="744"/>
      <c r="M2046" s="631"/>
      <c r="N2046" s="631"/>
      <c r="O2046" s="744"/>
      <c r="P2046" s="744"/>
      <c r="Q2046" s="802"/>
      <c r="R2046" s="69"/>
      <c r="S2046" s="824" t="s">
        <v>2668</v>
      </c>
      <c r="T2046" s="158"/>
      <c r="U2046" s="155"/>
      <c r="V2046" s="155"/>
      <c r="W2046" s="299">
        <v>20</v>
      </c>
      <c r="X2046" s="63" t="s">
        <v>74</v>
      </c>
      <c r="Y2046" s="64">
        <v>1</v>
      </c>
      <c r="Z2046" s="29">
        <f t="shared" si="249"/>
        <v>20</v>
      </c>
      <c r="AA2046" s="29">
        <f t="shared" si="250"/>
        <v>22.400000000000002</v>
      </c>
      <c r="AB2046" s="65"/>
      <c r="AC2046" s="63"/>
      <c r="AD2046" s="31"/>
      <c r="AE2046" s="31" t="s">
        <v>75</v>
      </c>
      <c r="AF2046" s="677"/>
      <c r="AG2046" s="2"/>
    </row>
    <row r="2047" spans="1:33" ht="15.75">
      <c r="A2047" s="662"/>
      <c r="B2047" s="665"/>
      <c r="C2047" s="743"/>
      <c r="D2047" s="744"/>
      <c r="E2047" s="744"/>
      <c r="F2047" s="744"/>
      <c r="G2047" s="744"/>
      <c r="H2047" s="744"/>
      <c r="I2047" s="744"/>
      <c r="J2047" s="744"/>
      <c r="K2047" s="744"/>
      <c r="L2047" s="744"/>
      <c r="M2047" s="631"/>
      <c r="N2047" s="631"/>
      <c r="O2047" s="744"/>
      <c r="P2047" s="744"/>
      <c r="Q2047" s="802"/>
      <c r="R2047" s="74"/>
      <c r="S2047" s="824" t="s">
        <v>2669</v>
      </c>
      <c r="T2047" s="305"/>
      <c r="U2047" s="172"/>
      <c r="V2047" s="164"/>
      <c r="W2047" s="299">
        <v>6</v>
      </c>
      <c r="X2047" s="63" t="s">
        <v>74</v>
      </c>
      <c r="Y2047" s="64">
        <v>3.6</v>
      </c>
      <c r="Z2047" s="29">
        <f t="shared" si="249"/>
        <v>21.6</v>
      </c>
      <c r="AA2047" s="29">
        <f t="shared" si="250"/>
        <v>24.192000000000004</v>
      </c>
      <c r="AB2047" s="65"/>
      <c r="AC2047" s="63"/>
      <c r="AD2047" s="66"/>
      <c r="AE2047" s="66" t="s">
        <v>75</v>
      </c>
      <c r="AF2047" s="677"/>
      <c r="AG2047" s="2"/>
    </row>
    <row r="2048" spans="1:33" ht="15.75">
      <c r="A2048" s="662"/>
      <c r="B2048" s="665"/>
      <c r="C2048" s="743"/>
      <c r="D2048" s="744"/>
      <c r="E2048" s="744"/>
      <c r="F2048" s="744"/>
      <c r="G2048" s="744"/>
      <c r="H2048" s="744"/>
      <c r="I2048" s="744"/>
      <c r="J2048" s="744"/>
      <c r="K2048" s="744"/>
      <c r="L2048" s="744"/>
      <c r="M2048" s="631"/>
      <c r="N2048" s="631"/>
      <c r="O2048" s="744"/>
      <c r="P2048" s="744"/>
      <c r="Q2048" s="802"/>
      <c r="R2048" s="74"/>
      <c r="S2048" s="824" t="s">
        <v>2670</v>
      </c>
      <c r="T2048" s="305"/>
      <c r="U2048" s="172"/>
      <c r="V2048" s="164"/>
      <c r="W2048" s="299">
        <v>2</v>
      </c>
      <c r="X2048" s="63" t="s">
        <v>74</v>
      </c>
      <c r="Y2048" s="64">
        <v>1.05</v>
      </c>
      <c r="Z2048" s="29">
        <f t="shared" si="249"/>
        <v>2.1</v>
      </c>
      <c r="AA2048" s="29">
        <f t="shared" si="250"/>
        <v>2.3520000000000003</v>
      </c>
      <c r="AB2048" s="65"/>
      <c r="AC2048" s="63"/>
      <c r="AD2048" s="66"/>
      <c r="AE2048" s="66" t="s">
        <v>75</v>
      </c>
      <c r="AF2048" s="677"/>
      <c r="AG2048" s="2"/>
    </row>
    <row r="2049" spans="1:33" ht="25.5">
      <c r="A2049" s="662"/>
      <c r="B2049" s="665"/>
      <c r="C2049" s="743"/>
      <c r="D2049" s="744"/>
      <c r="E2049" s="744"/>
      <c r="F2049" s="744"/>
      <c r="G2049" s="744"/>
      <c r="H2049" s="744"/>
      <c r="I2049" s="744"/>
      <c r="J2049" s="744"/>
      <c r="K2049" s="744"/>
      <c r="L2049" s="744"/>
      <c r="M2049" s="631"/>
      <c r="N2049" s="631"/>
      <c r="O2049" s="744"/>
      <c r="P2049" s="744"/>
      <c r="Q2049" s="802"/>
      <c r="R2049" s="74"/>
      <c r="S2049" s="824" t="s">
        <v>2671</v>
      </c>
      <c r="T2049" s="305"/>
      <c r="U2049" s="172"/>
      <c r="V2049" s="164"/>
      <c r="W2049" s="299">
        <v>3</v>
      </c>
      <c r="X2049" s="63" t="s">
        <v>74</v>
      </c>
      <c r="Y2049" s="64">
        <v>14.57</v>
      </c>
      <c r="Z2049" s="29">
        <f t="shared" si="249"/>
        <v>43.71</v>
      </c>
      <c r="AA2049" s="29">
        <f t="shared" si="250"/>
        <v>48.955200000000005</v>
      </c>
      <c r="AB2049" s="65"/>
      <c r="AC2049" s="63"/>
      <c r="AD2049" s="66"/>
      <c r="AE2049" s="66" t="s">
        <v>75</v>
      </c>
      <c r="AF2049" s="677"/>
      <c r="AG2049" s="2"/>
    </row>
    <row r="2050" spans="1:33" ht="33.75" customHeight="1">
      <c r="A2050" s="662"/>
      <c r="B2050" s="665"/>
      <c r="C2050" s="743"/>
      <c r="D2050" s="744"/>
      <c r="E2050" s="744"/>
      <c r="F2050" s="744"/>
      <c r="G2050" s="744"/>
      <c r="H2050" s="744"/>
      <c r="I2050" s="744"/>
      <c r="J2050" s="744"/>
      <c r="K2050" s="744"/>
      <c r="L2050" s="744"/>
      <c r="M2050" s="631"/>
      <c r="N2050" s="631"/>
      <c r="O2050" s="744"/>
      <c r="P2050" s="744"/>
      <c r="Q2050" s="802"/>
      <c r="R2050" s="74" t="s">
        <v>1156</v>
      </c>
      <c r="S2050" s="826" t="s">
        <v>1154</v>
      </c>
      <c r="T2050" s="305"/>
      <c r="U2050" s="172" t="s">
        <v>71</v>
      </c>
      <c r="V2050" s="164" t="s">
        <v>72</v>
      </c>
      <c r="W2050" s="299"/>
      <c r="X2050" s="63"/>
      <c r="Y2050" s="64"/>
      <c r="Z2050" s="29"/>
      <c r="AA2050" s="29"/>
      <c r="AB2050" s="65">
        <f>SUM(AA2051:AA2052)</f>
        <v>1586.2496000000001</v>
      </c>
      <c r="AC2050" s="63"/>
      <c r="AD2050" s="66"/>
      <c r="AE2050" s="66"/>
      <c r="AF2050" s="677"/>
      <c r="AG2050" s="2"/>
    </row>
    <row r="2051" spans="1:33" ht="33.75" customHeight="1">
      <c r="A2051" s="662"/>
      <c r="B2051" s="665"/>
      <c r="C2051" s="743"/>
      <c r="D2051" s="744"/>
      <c r="E2051" s="744"/>
      <c r="F2051" s="744"/>
      <c r="G2051" s="744"/>
      <c r="H2051" s="744"/>
      <c r="I2051" s="744"/>
      <c r="J2051" s="744"/>
      <c r="K2051" s="744"/>
      <c r="L2051" s="744"/>
      <c r="M2051" s="631"/>
      <c r="N2051" s="631"/>
      <c r="O2051" s="744"/>
      <c r="P2051" s="744"/>
      <c r="Q2051" s="802"/>
      <c r="R2051" s="69"/>
      <c r="S2051" s="861" t="s">
        <v>2672</v>
      </c>
      <c r="T2051" s="303"/>
      <c r="U2051" s="150"/>
      <c r="V2051" s="150"/>
      <c r="W2051" s="151">
        <v>1</v>
      </c>
      <c r="X2051" s="92" t="s">
        <v>182</v>
      </c>
      <c r="Y2051" s="93">
        <f>680.95-13.75</f>
        <v>667.2</v>
      </c>
      <c r="Z2051" s="93">
        <f>W2051*Y2051</f>
        <v>667.2</v>
      </c>
      <c r="AA2051" s="93">
        <f>+Z2051</f>
        <v>667.2</v>
      </c>
      <c r="AB2051" s="65"/>
      <c r="AC2051" s="405"/>
      <c r="AD2051" s="66"/>
      <c r="AE2051" s="66"/>
      <c r="AF2051" s="677"/>
      <c r="AG2051" s="2"/>
    </row>
    <row r="2052" spans="1:33" ht="33.75" customHeight="1">
      <c r="A2052" s="662"/>
      <c r="B2052" s="665"/>
      <c r="C2052" s="745"/>
      <c r="D2052" s="746"/>
      <c r="E2052" s="746"/>
      <c r="F2052" s="746"/>
      <c r="G2052" s="746"/>
      <c r="H2052" s="746"/>
      <c r="I2052" s="746"/>
      <c r="J2052" s="746"/>
      <c r="K2052" s="746"/>
      <c r="L2052" s="746"/>
      <c r="M2052" s="632"/>
      <c r="N2052" s="632"/>
      <c r="O2052" s="746"/>
      <c r="P2052" s="746"/>
      <c r="Q2052" s="803"/>
      <c r="R2052" s="38"/>
      <c r="S2052" s="820" t="s">
        <v>2673</v>
      </c>
      <c r="T2052" s="39"/>
      <c r="U2052" s="198"/>
      <c r="V2052" s="198"/>
      <c r="W2052" s="40">
        <v>1</v>
      </c>
      <c r="X2052" s="41" t="s">
        <v>182</v>
      </c>
      <c r="Y2052" s="42">
        <v>820.58</v>
      </c>
      <c r="Z2052" s="42">
        <f>+W2052*Y2052</f>
        <v>820.58</v>
      </c>
      <c r="AA2052" s="42">
        <f>+Z2052*1.12</f>
        <v>919.04960000000017</v>
      </c>
      <c r="AB2052" s="43"/>
      <c r="AC2052" s="406"/>
      <c r="AD2052" s="44"/>
      <c r="AE2052" s="44" t="s">
        <v>75</v>
      </c>
      <c r="AF2052" s="678"/>
      <c r="AG2052" s="2"/>
    </row>
    <row r="2053" spans="1:33" ht="18" customHeight="1">
      <c r="A2053" s="662"/>
      <c r="B2053" s="665"/>
      <c r="C2053" s="747" t="s">
        <v>79</v>
      </c>
      <c r="D2053" s="748" t="s">
        <v>80</v>
      </c>
      <c r="E2053" s="748" t="s">
        <v>81</v>
      </c>
      <c r="F2053" s="748" t="s">
        <v>2674</v>
      </c>
      <c r="G2053" s="749" t="s">
        <v>83</v>
      </c>
      <c r="H2053" s="748" t="s">
        <v>51</v>
      </c>
      <c r="I2053" s="748" t="s">
        <v>126</v>
      </c>
      <c r="J2053" s="778" t="s">
        <v>2675</v>
      </c>
      <c r="K2053" s="776" t="s">
        <v>2676</v>
      </c>
      <c r="L2053" s="748" t="s">
        <v>2677</v>
      </c>
      <c r="M2053" s="638">
        <v>1</v>
      </c>
      <c r="N2053" s="638">
        <v>1</v>
      </c>
      <c r="O2053" s="748" t="s">
        <v>2678</v>
      </c>
      <c r="P2053" s="748" t="s">
        <v>2679</v>
      </c>
      <c r="Q2053" s="804" t="s">
        <v>2680</v>
      </c>
      <c r="R2053" s="59" t="s">
        <v>196</v>
      </c>
      <c r="S2053" s="822" t="s">
        <v>197</v>
      </c>
      <c r="T2053" s="53"/>
      <c r="U2053" s="67" t="s">
        <v>71</v>
      </c>
      <c r="V2053" s="68" t="s">
        <v>198</v>
      </c>
      <c r="W2053" s="54"/>
      <c r="X2053" s="55"/>
      <c r="Y2053" s="56"/>
      <c r="Z2053" s="56"/>
      <c r="AA2053" s="56"/>
      <c r="AB2053" s="57">
        <f>+AA2054+AA2055</f>
        <v>161830.00299199999</v>
      </c>
      <c r="AC2053" s="407"/>
      <c r="AD2053" s="408"/>
      <c r="AE2053" s="408"/>
      <c r="AF2053" s="679"/>
      <c r="AG2053" s="2"/>
    </row>
    <row r="2054" spans="1:33" ht="18" customHeight="1">
      <c r="A2054" s="662"/>
      <c r="B2054" s="665"/>
      <c r="C2054" s="743"/>
      <c r="D2054" s="744"/>
      <c r="E2054" s="744"/>
      <c r="F2054" s="744"/>
      <c r="G2054" s="744"/>
      <c r="H2054" s="744"/>
      <c r="I2054" s="744"/>
      <c r="J2054" s="779"/>
      <c r="K2054" s="744"/>
      <c r="L2054" s="744"/>
      <c r="M2054" s="631"/>
      <c r="N2054" s="631"/>
      <c r="O2054" s="744"/>
      <c r="P2054" s="744"/>
      <c r="Q2054" s="802"/>
      <c r="R2054" s="25"/>
      <c r="S2054" s="824" t="s">
        <v>2681</v>
      </c>
      <c r="T2054" s="61"/>
      <c r="U2054" s="61"/>
      <c r="V2054" s="61"/>
      <c r="W2054" s="62"/>
      <c r="X2054" s="179"/>
      <c r="Y2054" s="64"/>
      <c r="Z2054" s="64">
        <v>139580.35999999999</v>
      </c>
      <c r="AA2054" s="64">
        <f t="shared" ref="AA2054:AA2055" si="251">Z2054*1.12</f>
        <v>156330.00320000001</v>
      </c>
      <c r="AB2054" s="30"/>
      <c r="AC2054" s="409"/>
      <c r="AD2054" s="31" t="s">
        <v>75</v>
      </c>
      <c r="AE2054" s="31" t="s">
        <v>75</v>
      </c>
      <c r="AF2054" s="677"/>
      <c r="AG2054" s="2"/>
    </row>
    <row r="2055" spans="1:33" ht="18" customHeight="1">
      <c r="A2055" s="662"/>
      <c r="B2055" s="665"/>
      <c r="C2055" s="743"/>
      <c r="D2055" s="744"/>
      <c r="E2055" s="744"/>
      <c r="F2055" s="744"/>
      <c r="G2055" s="744"/>
      <c r="H2055" s="744"/>
      <c r="I2055" s="744"/>
      <c r="J2055" s="779"/>
      <c r="K2055" s="744"/>
      <c r="L2055" s="744"/>
      <c r="M2055" s="631"/>
      <c r="N2055" s="631"/>
      <c r="O2055" s="744"/>
      <c r="P2055" s="744"/>
      <c r="Q2055" s="802"/>
      <c r="R2055" s="410"/>
      <c r="S2055" s="845" t="s">
        <v>2682</v>
      </c>
      <c r="T2055" s="164"/>
      <c r="U2055" s="372"/>
      <c r="V2055" s="373"/>
      <c r="W2055" s="411">
        <v>3</v>
      </c>
      <c r="X2055" s="120" t="s">
        <v>74</v>
      </c>
      <c r="Y2055" s="412">
        <v>1636.9047</v>
      </c>
      <c r="Z2055" s="412">
        <f>W2055*Y2055</f>
        <v>4910.7141000000001</v>
      </c>
      <c r="AA2055" s="64">
        <f t="shared" si="251"/>
        <v>5499.9997920000005</v>
      </c>
      <c r="AB2055" s="413"/>
      <c r="AC2055" s="409"/>
      <c r="AD2055" s="31"/>
      <c r="AE2055" s="31" t="s">
        <v>75</v>
      </c>
      <c r="AF2055" s="677"/>
      <c r="AG2055" s="2"/>
    </row>
    <row r="2056" spans="1:33" ht="18" customHeight="1">
      <c r="A2056" s="662"/>
      <c r="B2056" s="665"/>
      <c r="C2056" s="743"/>
      <c r="D2056" s="744"/>
      <c r="E2056" s="744"/>
      <c r="F2056" s="744"/>
      <c r="G2056" s="744"/>
      <c r="H2056" s="744"/>
      <c r="I2056" s="744"/>
      <c r="J2056" s="779"/>
      <c r="K2056" s="744"/>
      <c r="L2056" s="744"/>
      <c r="M2056" s="631"/>
      <c r="N2056" s="631"/>
      <c r="O2056" s="744"/>
      <c r="P2056" s="744"/>
      <c r="Q2056" s="802"/>
      <c r="R2056" s="414" t="s">
        <v>2683</v>
      </c>
      <c r="S2056" s="821" t="s">
        <v>2684</v>
      </c>
      <c r="T2056" s="215"/>
      <c r="U2056" s="415"/>
      <c r="V2056" s="415"/>
      <c r="W2056" s="415"/>
      <c r="X2056" s="415"/>
      <c r="Y2056" s="415"/>
      <c r="Z2056" s="415"/>
      <c r="AA2056" s="415"/>
      <c r="AB2056" s="30">
        <f>+AA2057</f>
        <v>78200</v>
      </c>
      <c r="AC2056" s="409"/>
      <c r="AD2056" s="31" t="s">
        <v>75</v>
      </c>
      <c r="AE2056" s="31" t="s">
        <v>75</v>
      </c>
      <c r="AF2056" s="677"/>
      <c r="AG2056" s="2"/>
    </row>
    <row r="2057" spans="1:33" ht="18" customHeight="1">
      <c r="A2057" s="662"/>
      <c r="B2057" s="665"/>
      <c r="C2057" s="743"/>
      <c r="D2057" s="744"/>
      <c r="E2057" s="744"/>
      <c r="F2057" s="744"/>
      <c r="G2057" s="744"/>
      <c r="H2057" s="744"/>
      <c r="I2057" s="744"/>
      <c r="J2057" s="779"/>
      <c r="K2057" s="744"/>
      <c r="L2057" s="744"/>
      <c r="M2057" s="631"/>
      <c r="N2057" s="631"/>
      <c r="O2057" s="744"/>
      <c r="P2057" s="744"/>
      <c r="Q2057" s="802"/>
      <c r="R2057" s="37"/>
      <c r="S2057" s="819" t="s">
        <v>2684</v>
      </c>
      <c r="T2057" s="215"/>
      <c r="U2057" s="298" t="s">
        <v>71</v>
      </c>
      <c r="V2057" s="297" t="s">
        <v>72</v>
      </c>
      <c r="W2057" s="128">
        <v>1</v>
      </c>
      <c r="X2057" s="35" t="s">
        <v>74</v>
      </c>
      <c r="Y2057" s="36">
        <v>78200</v>
      </c>
      <c r="Z2057" s="36">
        <f>+W2057*Y2057</f>
        <v>78200</v>
      </c>
      <c r="AA2057" s="36">
        <f>+Z2057</f>
        <v>78200</v>
      </c>
      <c r="AB2057" s="30"/>
      <c r="AC2057" s="409"/>
      <c r="AD2057" s="31"/>
      <c r="AE2057" s="31"/>
      <c r="AF2057" s="677"/>
      <c r="AG2057" s="2"/>
    </row>
    <row r="2058" spans="1:33" ht="33.75" customHeight="1">
      <c r="A2058" s="662"/>
      <c r="B2058" s="665"/>
      <c r="C2058" s="745"/>
      <c r="D2058" s="746"/>
      <c r="E2058" s="746"/>
      <c r="F2058" s="746"/>
      <c r="G2058" s="746"/>
      <c r="H2058" s="746"/>
      <c r="I2058" s="746"/>
      <c r="J2058" s="780"/>
      <c r="K2058" s="746"/>
      <c r="L2058" s="746"/>
      <c r="M2058" s="632"/>
      <c r="N2058" s="632"/>
      <c r="O2058" s="746"/>
      <c r="P2058" s="746"/>
      <c r="Q2058" s="803"/>
      <c r="R2058" s="206"/>
      <c r="S2058" s="847"/>
      <c r="T2058" s="198"/>
      <c r="U2058" s="198"/>
      <c r="V2058" s="198"/>
      <c r="W2058" s="199"/>
      <c r="X2058" s="207"/>
      <c r="Y2058" s="208"/>
      <c r="Z2058" s="42"/>
      <c r="AA2058" s="42"/>
      <c r="AB2058" s="43"/>
      <c r="AC2058" s="41"/>
      <c r="AD2058" s="416"/>
      <c r="AE2058" s="416"/>
      <c r="AF2058" s="678"/>
      <c r="AG2058" s="2"/>
    </row>
    <row r="2059" spans="1:33" ht="33.75" customHeight="1">
      <c r="A2059" s="662"/>
      <c r="B2059" s="665"/>
      <c r="C2059" s="773" t="s">
        <v>46</v>
      </c>
      <c r="D2059" s="750" t="s">
        <v>47</v>
      </c>
      <c r="E2059" s="750" t="s">
        <v>48</v>
      </c>
      <c r="F2059" s="750" t="s">
        <v>49</v>
      </c>
      <c r="G2059" s="768" t="s">
        <v>50</v>
      </c>
      <c r="H2059" s="750" t="s">
        <v>51</v>
      </c>
      <c r="I2059" s="750" t="s">
        <v>52</v>
      </c>
      <c r="J2059" s="791" t="s">
        <v>2685</v>
      </c>
      <c r="K2059" s="790" t="s">
        <v>2686</v>
      </c>
      <c r="L2059" s="750" t="s">
        <v>2687</v>
      </c>
      <c r="M2059" s="698">
        <v>2</v>
      </c>
      <c r="N2059" s="698">
        <v>2</v>
      </c>
      <c r="O2059" s="750" t="s">
        <v>2688</v>
      </c>
      <c r="P2059" s="750" t="s">
        <v>2689</v>
      </c>
      <c r="Q2059" s="805" t="s">
        <v>2641</v>
      </c>
      <c r="R2059" s="37"/>
      <c r="S2059" s="821"/>
      <c r="T2059" s="46"/>
      <c r="U2059" s="336"/>
      <c r="V2059" s="337"/>
      <c r="W2059" s="34"/>
      <c r="X2059" s="35"/>
      <c r="Y2059" s="36"/>
      <c r="Z2059" s="36"/>
      <c r="AA2059" s="36"/>
      <c r="AB2059" s="50"/>
      <c r="AC2059" s="35"/>
      <c r="AD2059" s="35"/>
      <c r="AE2059" s="35"/>
      <c r="AF2059" s="636"/>
      <c r="AG2059" s="2"/>
    </row>
    <row r="2060" spans="1:33" ht="33.75" customHeight="1">
      <c r="A2060" s="662"/>
      <c r="B2060" s="665"/>
      <c r="C2060" s="743"/>
      <c r="D2060" s="744"/>
      <c r="E2060" s="744"/>
      <c r="F2060" s="744"/>
      <c r="G2060" s="744"/>
      <c r="H2060" s="744"/>
      <c r="I2060" s="744"/>
      <c r="J2060" s="779"/>
      <c r="K2060" s="744"/>
      <c r="L2060" s="744"/>
      <c r="M2060" s="631"/>
      <c r="N2060" s="631"/>
      <c r="O2060" s="744"/>
      <c r="P2060" s="744"/>
      <c r="Q2060" s="802"/>
      <c r="R2060" s="25"/>
      <c r="S2060" s="818"/>
      <c r="T2060" s="26"/>
      <c r="U2060" s="26"/>
      <c r="V2060" s="26"/>
      <c r="W2060" s="27"/>
      <c r="X2060" s="28"/>
      <c r="Y2060" s="29"/>
      <c r="Z2060" s="29"/>
      <c r="AA2060" s="29"/>
      <c r="AB2060" s="30"/>
      <c r="AC2060" s="28"/>
      <c r="AD2060" s="28"/>
      <c r="AE2060" s="28"/>
      <c r="AF2060" s="634"/>
      <c r="AG2060" s="2"/>
    </row>
    <row r="2061" spans="1:33" ht="33.75" customHeight="1">
      <c r="A2061" s="662"/>
      <c r="B2061" s="665"/>
      <c r="C2061" s="743"/>
      <c r="D2061" s="744"/>
      <c r="E2061" s="744"/>
      <c r="F2061" s="744"/>
      <c r="G2061" s="744"/>
      <c r="H2061" s="744"/>
      <c r="I2061" s="744"/>
      <c r="J2061" s="779"/>
      <c r="K2061" s="744"/>
      <c r="L2061" s="744"/>
      <c r="M2061" s="631"/>
      <c r="N2061" s="631"/>
      <c r="O2061" s="744"/>
      <c r="P2061" s="744"/>
      <c r="Q2061" s="802"/>
      <c r="R2061" s="25"/>
      <c r="S2061" s="818"/>
      <c r="T2061" s="26"/>
      <c r="U2061" s="26"/>
      <c r="V2061" s="26"/>
      <c r="W2061" s="27"/>
      <c r="X2061" s="28"/>
      <c r="Y2061" s="29"/>
      <c r="Z2061" s="29"/>
      <c r="AA2061" s="29"/>
      <c r="AB2061" s="30"/>
      <c r="AC2061" s="28"/>
      <c r="AD2061" s="28"/>
      <c r="AE2061" s="31"/>
      <c r="AF2061" s="634"/>
      <c r="AG2061" s="2"/>
    </row>
    <row r="2062" spans="1:33" ht="33.75" customHeight="1">
      <c r="A2062" s="663"/>
      <c r="B2062" s="666"/>
      <c r="C2062" s="743"/>
      <c r="D2062" s="744"/>
      <c r="E2062" s="744"/>
      <c r="F2062" s="744"/>
      <c r="G2062" s="744"/>
      <c r="H2062" s="744"/>
      <c r="I2062" s="744"/>
      <c r="J2062" s="779"/>
      <c r="K2062" s="744"/>
      <c r="L2062" s="744"/>
      <c r="M2062" s="631"/>
      <c r="N2062" s="631"/>
      <c r="O2062" s="744"/>
      <c r="P2062" s="744"/>
      <c r="Q2062" s="802"/>
      <c r="R2062" s="25"/>
      <c r="S2062" s="818"/>
      <c r="T2062" s="26"/>
      <c r="U2062" s="26"/>
      <c r="V2062" s="26"/>
      <c r="W2062" s="27"/>
      <c r="X2062" s="28"/>
      <c r="Y2062" s="29"/>
      <c r="Z2062" s="29"/>
      <c r="AA2062" s="29"/>
      <c r="AB2062" s="30"/>
      <c r="AC2062" s="28"/>
      <c r="AD2062" s="28"/>
      <c r="AE2062" s="31"/>
      <c r="AF2062" s="634"/>
      <c r="AG2062" s="2"/>
    </row>
    <row r="2063" spans="1:33" ht="33.75" customHeight="1">
      <c r="A2063" s="661" t="s">
        <v>2609</v>
      </c>
      <c r="B2063" s="664" t="s">
        <v>2609</v>
      </c>
      <c r="C2063" s="745"/>
      <c r="D2063" s="746"/>
      <c r="E2063" s="746"/>
      <c r="F2063" s="746"/>
      <c r="G2063" s="746"/>
      <c r="H2063" s="746"/>
      <c r="I2063" s="746"/>
      <c r="J2063" s="780"/>
      <c r="K2063" s="746"/>
      <c r="L2063" s="746"/>
      <c r="M2063" s="632"/>
      <c r="N2063" s="632"/>
      <c r="O2063" s="746"/>
      <c r="P2063" s="746"/>
      <c r="Q2063" s="803"/>
      <c r="R2063" s="38"/>
      <c r="S2063" s="820"/>
      <c r="T2063" s="39"/>
      <c r="U2063" s="39"/>
      <c r="V2063" s="39"/>
      <c r="W2063" s="40"/>
      <c r="X2063" s="41"/>
      <c r="Y2063" s="42"/>
      <c r="Z2063" s="42"/>
      <c r="AA2063" s="42"/>
      <c r="AB2063" s="43"/>
      <c r="AC2063" s="41"/>
      <c r="AD2063" s="41"/>
      <c r="AE2063" s="44"/>
      <c r="AF2063" s="635"/>
      <c r="AG2063" s="2"/>
    </row>
    <row r="2064" spans="1:33" ht="33.75" customHeight="1">
      <c r="A2064" s="662"/>
      <c r="B2064" s="665"/>
      <c r="C2064" s="747" t="s">
        <v>46</v>
      </c>
      <c r="D2064" s="748" t="s">
        <v>47</v>
      </c>
      <c r="E2064" s="748" t="s">
        <v>48</v>
      </c>
      <c r="F2064" s="748" t="s">
        <v>49</v>
      </c>
      <c r="G2064" s="749" t="s">
        <v>50</v>
      </c>
      <c r="H2064" s="748" t="s">
        <v>51</v>
      </c>
      <c r="I2064" s="748" t="s">
        <v>61</v>
      </c>
      <c r="J2064" s="778" t="s">
        <v>2690</v>
      </c>
      <c r="K2064" s="776" t="s">
        <v>2691</v>
      </c>
      <c r="L2064" s="748" t="s">
        <v>2692</v>
      </c>
      <c r="M2064" s="638">
        <v>36</v>
      </c>
      <c r="N2064" s="638">
        <v>8</v>
      </c>
      <c r="O2064" s="748" t="s">
        <v>2693</v>
      </c>
      <c r="P2064" s="748" t="s">
        <v>2694</v>
      </c>
      <c r="Q2064" s="804" t="s">
        <v>2695</v>
      </c>
      <c r="R2064" s="325" t="s">
        <v>2179</v>
      </c>
      <c r="S2064" s="869" t="s">
        <v>1223</v>
      </c>
      <c r="T2064" s="90"/>
      <c r="U2064" s="238" t="s">
        <v>71</v>
      </c>
      <c r="V2064" s="239" t="s">
        <v>72</v>
      </c>
      <c r="W2064" s="231"/>
      <c r="X2064" s="232"/>
      <c r="Y2064" s="106"/>
      <c r="Z2064" s="106"/>
      <c r="AA2064" s="106"/>
      <c r="AB2064" s="233">
        <f>+SUM(AA2065:AA2066)</f>
        <v>141118.13</v>
      </c>
      <c r="AC2064" s="417"/>
      <c r="AD2064" s="58"/>
      <c r="AE2064" s="58"/>
      <c r="AF2064" s="679"/>
      <c r="AG2064" s="2"/>
    </row>
    <row r="2065" spans="1:33" ht="33.75" customHeight="1">
      <c r="A2065" s="662"/>
      <c r="B2065" s="665"/>
      <c r="C2065" s="743"/>
      <c r="D2065" s="744"/>
      <c r="E2065" s="744"/>
      <c r="F2065" s="744"/>
      <c r="G2065" s="744"/>
      <c r="H2065" s="744"/>
      <c r="I2065" s="744"/>
      <c r="J2065" s="779"/>
      <c r="K2065" s="744"/>
      <c r="L2065" s="744"/>
      <c r="M2065" s="631"/>
      <c r="N2065" s="631"/>
      <c r="O2065" s="744"/>
      <c r="P2065" s="744"/>
      <c r="Q2065" s="802"/>
      <c r="R2065" s="32"/>
      <c r="S2065" s="818" t="s">
        <v>2696</v>
      </c>
      <c r="T2065" s="904"/>
      <c r="U2065" s="904"/>
      <c r="V2065" s="904"/>
      <c r="W2065" s="905">
        <v>1</v>
      </c>
      <c r="X2065" s="28" t="s">
        <v>182</v>
      </c>
      <c r="Y2065" s="29">
        <v>110694.13</v>
      </c>
      <c r="Z2065" s="29">
        <f>+W2065*Y2065</f>
        <v>110694.13</v>
      </c>
      <c r="AA2065" s="29">
        <f>+Z2065</f>
        <v>110694.13</v>
      </c>
      <c r="AB2065" s="30"/>
      <c r="AC2065" s="28"/>
      <c r="AD2065" s="60" t="s">
        <v>75</v>
      </c>
      <c r="AE2065" s="60" t="s">
        <v>75</v>
      </c>
      <c r="AF2065" s="677"/>
      <c r="AG2065" s="2"/>
    </row>
    <row r="2066" spans="1:33" ht="33.75" customHeight="1">
      <c r="A2066" s="662"/>
      <c r="B2066" s="665"/>
      <c r="C2066" s="743"/>
      <c r="D2066" s="744"/>
      <c r="E2066" s="744"/>
      <c r="F2066" s="744"/>
      <c r="G2066" s="744"/>
      <c r="H2066" s="744"/>
      <c r="I2066" s="744"/>
      <c r="J2066" s="779"/>
      <c r="K2066" s="744"/>
      <c r="L2066" s="744"/>
      <c r="M2066" s="631"/>
      <c r="N2066" s="631"/>
      <c r="O2066" s="744"/>
      <c r="P2066" s="744"/>
      <c r="Q2066" s="802"/>
      <c r="R2066" s="32"/>
      <c r="S2066" s="967" t="s">
        <v>2697</v>
      </c>
      <c r="T2066" s="893"/>
      <c r="U2066" s="893"/>
      <c r="V2066" s="893"/>
      <c r="W2066" s="894">
        <v>1</v>
      </c>
      <c r="X2066" s="882" t="s">
        <v>182</v>
      </c>
      <c r="Y2066" s="29">
        <v>30424</v>
      </c>
      <c r="Z2066" s="29">
        <f t="shared" ref="Z2066:AA2066" si="252">+Y2066</f>
        <v>30424</v>
      </c>
      <c r="AA2066" s="29">
        <f t="shared" si="252"/>
        <v>30424</v>
      </c>
      <c r="AB2066" s="30"/>
      <c r="AC2066" s="28"/>
      <c r="AD2066" s="60"/>
      <c r="AE2066" s="60" t="s">
        <v>75</v>
      </c>
      <c r="AF2066" s="677"/>
      <c r="AG2066" s="2"/>
    </row>
    <row r="2067" spans="1:33" ht="33.75" customHeight="1">
      <c r="A2067" s="662"/>
      <c r="B2067" s="665"/>
      <c r="C2067" s="743"/>
      <c r="D2067" s="744"/>
      <c r="E2067" s="744"/>
      <c r="F2067" s="744"/>
      <c r="G2067" s="744"/>
      <c r="H2067" s="744"/>
      <c r="I2067" s="744"/>
      <c r="J2067" s="779"/>
      <c r="K2067" s="744"/>
      <c r="L2067" s="744"/>
      <c r="M2067" s="631"/>
      <c r="N2067" s="631"/>
      <c r="O2067" s="744"/>
      <c r="P2067" s="744"/>
      <c r="Q2067" s="802"/>
      <c r="R2067" s="140" t="s">
        <v>1222</v>
      </c>
      <c r="S2067" s="968" t="s">
        <v>1223</v>
      </c>
      <c r="T2067" s="970"/>
      <c r="U2067" s="971" t="s">
        <v>71</v>
      </c>
      <c r="V2067" s="972" t="s">
        <v>72</v>
      </c>
      <c r="W2067" s="909"/>
      <c r="X2067" s="903"/>
      <c r="Y2067" s="94"/>
      <c r="Z2067" s="94"/>
      <c r="AA2067" s="94"/>
      <c r="AB2067" s="144">
        <f>AA2068</f>
        <v>9582.08</v>
      </c>
      <c r="AC2067" s="28"/>
      <c r="AD2067" s="31"/>
      <c r="AE2067" s="31"/>
      <c r="AF2067" s="677"/>
      <c r="AG2067" s="2"/>
    </row>
    <row r="2068" spans="1:33" ht="33.75" customHeight="1">
      <c r="A2068" s="662"/>
      <c r="B2068" s="665"/>
      <c r="C2068" s="743"/>
      <c r="D2068" s="744"/>
      <c r="E2068" s="744"/>
      <c r="F2068" s="744"/>
      <c r="G2068" s="744"/>
      <c r="H2068" s="744"/>
      <c r="I2068" s="744"/>
      <c r="J2068" s="779"/>
      <c r="K2068" s="744"/>
      <c r="L2068" s="744"/>
      <c r="M2068" s="631"/>
      <c r="N2068" s="631"/>
      <c r="O2068" s="744"/>
      <c r="P2068" s="744"/>
      <c r="Q2068" s="802"/>
      <c r="R2068" s="25"/>
      <c r="S2068" s="967" t="s">
        <v>1223</v>
      </c>
      <c r="T2068" s="893"/>
      <c r="U2068" s="893"/>
      <c r="V2068" s="893"/>
      <c r="W2068" s="894">
        <v>1</v>
      </c>
      <c r="X2068" s="882" t="s">
        <v>182</v>
      </c>
      <c r="Y2068" s="29">
        <v>9582.08</v>
      </c>
      <c r="Z2068" s="29">
        <f>+W2068*Y2068</f>
        <v>9582.08</v>
      </c>
      <c r="AA2068" s="29">
        <f>+Z2068</f>
        <v>9582.08</v>
      </c>
      <c r="AB2068" s="30"/>
      <c r="AC2068" s="28"/>
      <c r="AD2068" s="31"/>
      <c r="AE2068" s="31" t="s">
        <v>75</v>
      </c>
      <c r="AF2068" s="677"/>
      <c r="AG2068" s="2"/>
    </row>
    <row r="2069" spans="1:33" ht="33.75" customHeight="1">
      <c r="A2069" s="662"/>
      <c r="B2069" s="665"/>
      <c r="C2069" s="745"/>
      <c r="D2069" s="746"/>
      <c r="E2069" s="746"/>
      <c r="F2069" s="746"/>
      <c r="G2069" s="746"/>
      <c r="H2069" s="746"/>
      <c r="I2069" s="746"/>
      <c r="J2069" s="780"/>
      <c r="K2069" s="746"/>
      <c r="L2069" s="746"/>
      <c r="M2069" s="632"/>
      <c r="N2069" s="632"/>
      <c r="O2069" s="746"/>
      <c r="P2069" s="746"/>
      <c r="Q2069" s="803"/>
      <c r="R2069" s="38"/>
      <c r="S2069" s="824"/>
      <c r="T2069" s="969"/>
      <c r="U2069" s="969"/>
      <c r="V2069" s="969"/>
      <c r="W2069" s="888"/>
      <c r="X2069" s="63"/>
      <c r="Y2069" s="64"/>
      <c r="Z2069" s="42"/>
      <c r="AA2069" s="42"/>
      <c r="AB2069" s="65"/>
      <c r="AC2069" s="63"/>
      <c r="AD2069" s="66"/>
      <c r="AE2069" s="66"/>
      <c r="AF2069" s="678"/>
      <c r="AG2069" s="2"/>
    </row>
    <row r="2070" spans="1:33" ht="25.5" customHeight="1">
      <c r="A2070" s="662"/>
      <c r="B2070" s="665"/>
      <c r="C2070" s="747" t="s">
        <v>46</v>
      </c>
      <c r="D2070" s="748" t="s">
        <v>47</v>
      </c>
      <c r="E2070" s="748" t="s">
        <v>48</v>
      </c>
      <c r="F2070" s="748" t="s">
        <v>338</v>
      </c>
      <c r="G2070" s="749" t="s">
        <v>50</v>
      </c>
      <c r="H2070" s="748" t="s">
        <v>51</v>
      </c>
      <c r="I2070" s="748" t="s">
        <v>126</v>
      </c>
      <c r="J2070" s="792" t="s">
        <v>2698</v>
      </c>
      <c r="K2070" s="776" t="s">
        <v>2699</v>
      </c>
      <c r="L2070" s="748" t="s">
        <v>2700</v>
      </c>
      <c r="M2070" s="638">
        <v>0</v>
      </c>
      <c r="N2070" s="638">
        <v>1</v>
      </c>
      <c r="O2070" s="748" t="s">
        <v>2701</v>
      </c>
      <c r="P2070" s="748" t="s">
        <v>2702</v>
      </c>
      <c r="Q2070" s="804" t="s">
        <v>2703</v>
      </c>
      <c r="R2070" s="37"/>
      <c r="S2070" s="822"/>
      <c r="T2070" s="53"/>
      <c r="U2070" s="53"/>
      <c r="V2070" s="53"/>
      <c r="W2070" s="54"/>
      <c r="X2070" s="55"/>
      <c r="Y2070" s="56"/>
      <c r="Z2070" s="36"/>
      <c r="AA2070" s="36"/>
      <c r="AB2070" s="57"/>
      <c r="AC2070" s="55"/>
      <c r="AD2070" s="58"/>
      <c r="AE2070" s="58"/>
      <c r="AF2070" s="637"/>
      <c r="AG2070" s="2"/>
    </row>
    <row r="2071" spans="1:33" ht="25.5" customHeight="1">
      <c r="A2071" s="662"/>
      <c r="B2071" s="665"/>
      <c r="C2071" s="743"/>
      <c r="D2071" s="744"/>
      <c r="E2071" s="744"/>
      <c r="F2071" s="744"/>
      <c r="G2071" s="744"/>
      <c r="H2071" s="744"/>
      <c r="I2071" s="744"/>
      <c r="J2071" s="771"/>
      <c r="K2071" s="744"/>
      <c r="L2071" s="744"/>
      <c r="M2071" s="631"/>
      <c r="N2071" s="631"/>
      <c r="O2071" s="744"/>
      <c r="P2071" s="744"/>
      <c r="Q2071" s="802"/>
      <c r="R2071" s="25"/>
      <c r="S2071" s="818"/>
      <c r="T2071" s="26"/>
      <c r="U2071" s="26"/>
      <c r="V2071" s="26"/>
      <c r="W2071" s="27"/>
      <c r="X2071" s="28"/>
      <c r="Y2071" s="29"/>
      <c r="Z2071" s="29"/>
      <c r="AA2071" s="29"/>
      <c r="AB2071" s="30"/>
      <c r="AC2071" s="28"/>
      <c r="AD2071" s="31"/>
      <c r="AE2071" s="31"/>
      <c r="AF2071" s="634"/>
      <c r="AG2071" s="2"/>
    </row>
    <row r="2072" spans="1:33" ht="25.5" customHeight="1">
      <c r="A2072" s="662"/>
      <c r="B2072" s="665"/>
      <c r="C2072" s="743"/>
      <c r="D2072" s="744"/>
      <c r="E2072" s="744"/>
      <c r="F2072" s="744"/>
      <c r="G2072" s="744"/>
      <c r="H2072" s="744"/>
      <c r="I2072" s="744"/>
      <c r="J2072" s="771"/>
      <c r="K2072" s="744"/>
      <c r="L2072" s="744"/>
      <c r="M2072" s="631"/>
      <c r="N2072" s="631"/>
      <c r="O2072" s="744"/>
      <c r="P2072" s="744"/>
      <c r="Q2072" s="802"/>
      <c r="R2072" s="25"/>
      <c r="S2072" s="818"/>
      <c r="T2072" s="26"/>
      <c r="U2072" s="26"/>
      <c r="V2072" s="26"/>
      <c r="W2072" s="27"/>
      <c r="X2072" s="28"/>
      <c r="Y2072" s="29"/>
      <c r="Z2072" s="29"/>
      <c r="AA2072" s="29"/>
      <c r="AB2072" s="30"/>
      <c r="AC2072" s="28"/>
      <c r="AD2072" s="31"/>
      <c r="AE2072" s="31"/>
      <c r="AF2072" s="634"/>
      <c r="AG2072" s="2"/>
    </row>
    <row r="2073" spans="1:33" ht="25.5" customHeight="1">
      <c r="A2073" s="662"/>
      <c r="B2073" s="665"/>
      <c r="C2073" s="743"/>
      <c r="D2073" s="744"/>
      <c r="E2073" s="744"/>
      <c r="F2073" s="744"/>
      <c r="G2073" s="744"/>
      <c r="H2073" s="744"/>
      <c r="I2073" s="744"/>
      <c r="J2073" s="771"/>
      <c r="K2073" s="744"/>
      <c r="L2073" s="744"/>
      <c r="M2073" s="631"/>
      <c r="N2073" s="631"/>
      <c r="O2073" s="744"/>
      <c r="P2073" s="744"/>
      <c r="Q2073" s="802"/>
      <c r="R2073" s="25"/>
      <c r="S2073" s="818"/>
      <c r="T2073" s="26"/>
      <c r="U2073" s="26"/>
      <c r="V2073" s="26"/>
      <c r="W2073" s="27"/>
      <c r="X2073" s="28"/>
      <c r="Y2073" s="29"/>
      <c r="Z2073" s="29"/>
      <c r="AA2073" s="29"/>
      <c r="AB2073" s="30"/>
      <c r="AC2073" s="28"/>
      <c r="AD2073" s="31"/>
      <c r="AE2073" s="31"/>
      <c r="AF2073" s="634"/>
      <c r="AG2073" s="2"/>
    </row>
    <row r="2074" spans="1:33" ht="25.5" customHeight="1">
      <c r="A2074" s="662"/>
      <c r="B2074" s="665"/>
      <c r="C2074" s="745"/>
      <c r="D2074" s="746"/>
      <c r="E2074" s="746"/>
      <c r="F2074" s="746"/>
      <c r="G2074" s="746"/>
      <c r="H2074" s="746"/>
      <c r="I2074" s="746"/>
      <c r="J2074" s="772"/>
      <c r="K2074" s="746"/>
      <c r="L2074" s="746"/>
      <c r="M2074" s="632"/>
      <c r="N2074" s="632"/>
      <c r="O2074" s="746"/>
      <c r="P2074" s="746"/>
      <c r="Q2074" s="803"/>
      <c r="R2074" s="38"/>
      <c r="S2074" s="820"/>
      <c r="T2074" s="39"/>
      <c r="U2074" s="39"/>
      <c r="V2074" s="39"/>
      <c r="W2074" s="40"/>
      <c r="X2074" s="41"/>
      <c r="Y2074" s="42"/>
      <c r="Z2074" s="42"/>
      <c r="AA2074" s="42"/>
      <c r="AB2074" s="43"/>
      <c r="AC2074" s="41"/>
      <c r="AD2074" s="44"/>
      <c r="AE2074" s="44"/>
      <c r="AF2074" s="635"/>
      <c r="AG2074" s="2"/>
    </row>
    <row r="2075" spans="1:33" ht="25.5" customHeight="1">
      <c r="A2075" s="662"/>
      <c r="B2075" s="665"/>
      <c r="C2075" s="747" t="s">
        <v>46</v>
      </c>
      <c r="D2075" s="748" t="s">
        <v>47</v>
      </c>
      <c r="E2075" s="748" t="s">
        <v>59</v>
      </c>
      <c r="F2075" s="748" t="s">
        <v>165</v>
      </c>
      <c r="G2075" s="749" t="s">
        <v>50</v>
      </c>
      <c r="H2075" s="748" t="s">
        <v>51</v>
      </c>
      <c r="I2075" s="748" t="s">
        <v>52</v>
      </c>
      <c r="J2075" s="792" t="s">
        <v>2704</v>
      </c>
      <c r="K2075" s="776" t="s">
        <v>2705</v>
      </c>
      <c r="L2075" s="748" t="s">
        <v>2706</v>
      </c>
      <c r="M2075" s="638">
        <v>0</v>
      </c>
      <c r="N2075" s="638">
        <v>1</v>
      </c>
      <c r="O2075" s="748" t="s">
        <v>2707</v>
      </c>
      <c r="P2075" s="748" t="s">
        <v>2708</v>
      </c>
      <c r="Q2075" s="804" t="s">
        <v>2709</v>
      </c>
      <c r="R2075" s="37"/>
      <c r="S2075" s="822"/>
      <c r="T2075" s="53"/>
      <c r="U2075" s="53"/>
      <c r="V2075" s="53"/>
      <c r="W2075" s="54"/>
      <c r="X2075" s="55"/>
      <c r="Y2075" s="56"/>
      <c r="Z2075" s="36"/>
      <c r="AA2075" s="36"/>
      <c r="AB2075" s="57"/>
      <c r="AC2075" s="55"/>
      <c r="AD2075" s="58"/>
      <c r="AE2075" s="58"/>
      <c r="AF2075" s="637"/>
      <c r="AG2075" s="2"/>
    </row>
    <row r="2076" spans="1:33" ht="25.5" customHeight="1">
      <c r="A2076" s="662"/>
      <c r="B2076" s="665"/>
      <c r="C2076" s="743"/>
      <c r="D2076" s="744"/>
      <c r="E2076" s="744"/>
      <c r="F2076" s="744"/>
      <c r="G2076" s="744"/>
      <c r="H2076" s="744"/>
      <c r="I2076" s="744"/>
      <c r="J2076" s="771"/>
      <c r="K2076" s="744"/>
      <c r="L2076" s="744"/>
      <c r="M2076" s="631"/>
      <c r="N2076" s="631"/>
      <c r="O2076" s="744"/>
      <c r="P2076" s="744"/>
      <c r="Q2076" s="802"/>
      <c r="R2076" s="25"/>
      <c r="S2076" s="818"/>
      <c r="T2076" s="26"/>
      <c r="U2076" s="26"/>
      <c r="V2076" s="26"/>
      <c r="W2076" s="27"/>
      <c r="X2076" s="28"/>
      <c r="Y2076" s="29"/>
      <c r="Z2076" s="29"/>
      <c r="AA2076" s="29"/>
      <c r="AB2076" s="30"/>
      <c r="AC2076" s="28"/>
      <c r="AD2076" s="31"/>
      <c r="AE2076" s="31"/>
      <c r="AF2076" s="634"/>
      <c r="AG2076" s="2"/>
    </row>
    <row r="2077" spans="1:33" ht="25.5" customHeight="1">
      <c r="A2077" s="662"/>
      <c r="B2077" s="665"/>
      <c r="C2077" s="743"/>
      <c r="D2077" s="744"/>
      <c r="E2077" s="744"/>
      <c r="F2077" s="744"/>
      <c r="G2077" s="744"/>
      <c r="H2077" s="744"/>
      <c r="I2077" s="744"/>
      <c r="J2077" s="771"/>
      <c r="K2077" s="744"/>
      <c r="L2077" s="744"/>
      <c r="M2077" s="631"/>
      <c r="N2077" s="631"/>
      <c r="O2077" s="744"/>
      <c r="P2077" s="744"/>
      <c r="Q2077" s="802"/>
      <c r="R2077" s="25"/>
      <c r="S2077" s="818"/>
      <c r="T2077" s="26"/>
      <c r="U2077" s="26"/>
      <c r="V2077" s="26"/>
      <c r="W2077" s="27"/>
      <c r="X2077" s="28"/>
      <c r="Y2077" s="29"/>
      <c r="Z2077" s="29"/>
      <c r="AA2077" s="29"/>
      <c r="AB2077" s="30"/>
      <c r="AC2077" s="28"/>
      <c r="AD2077" s="31"/>
      <c r="AE2077" s="31"/>
      <c r="AF2077" s="634"/>
      <c r="AG2077" s="2"/>
    </row>
    <row r="2078" spans="1:33" ht="25.5" customHeight="1">
      <c r="A2078" s="662"/>
      <c r="B2078" s="665"/>
      <c r="C2078" s="743"/>
      <c r="D2078" s="744"/>
      <c r="E2078" s="744"/>
      <c r="F2078" s="744"/>
      <c r="G2078" s="744"/>
      <c r="H2078" s="744"/>
      <c r="I2078" s="744"/>
      <c r="J2078" s="771"/>
      <c r="K2078" s="744"/>
      <c r="L2078" s="744"/>
      <c r="M2078" s="631"/>
      <c r="N2078" s="631"/>
      <c r="O2078" s="744"/>
      <c r="P2078" s="744"/>
      <c r="Q2078" s="802"/>
      <c r="R2078" s="25"/>
      <c r="S2078" s="818"/>
      <c r="T2078" s="26"/>
      <c r="U2078" s="26"/>
      <c r="V2078" s="26"/>
      <c r="W2078" s="27"/>
      <c r="X2078" s="28"/>
      <c r="Y2078" s="29"/>
      <c r="Z2078" s="29"/>
      <c r="AA2078" s="29"/>
      <c r="AB2078" s="30"/>
      <c r="AC2078" s="28"/>
      <c r="AD2078" s="31"/>
      <c r="AE2078" s="31"/>
      <c r="AF2078" s="634"/>
      <c r="AG2078" s="2"/>
    </row>
    <row r="2079" spans="1:33" ht="25.5" customHeight="1">
      <c r="A2079" s="662"/>
      <c r="B2079" s="665"/>
      <c r="C2079" s="745"/>
      <c r="D2079" s="746"/>
      <c r="E2079" s="746"/>
      <c r="F2079" s="746"/>
      <c r="G2079" s="746"/>
      <c r="H2079" s="746"/>
      <c r="I2079" s="746"/>
      <c r="J2079" s="772"/>
      <c r="K2079" s="746"/>
      <c r="L2079" s="746"/>
      <c r="M2079" s="632"/>
      <c r="N2079" s="632"/>
      <c r="O2079" s="746"/>
      <c r="P2079" s="746"/>
      <c r="Q2079" s="803"/>
      <c r="R2079" s="38"/>
      <c r="S2079" s="820"/>
      <c r="T2079" s="39"/>
      <c r="U2079" s="39"/>
      <c r="V2079" s="39"/>
      <c r="W2079" s="40"/>
      <c r="X2079" s="41"/>
      <c r="Y2079" s="42"/>
      <c r="Z2079" s="42"/>
      <c r="AA2079" s="42"/>
      <c r="AB2079" s="43"/>
      <c r="AC2079" s="41"/>
      <c r="AD2079" s="44"/>
      <c r="AE2079" s="44"/>
      <c r="AF2079" s="635"/>
      <c r="AG2079" s="2"/>
    </row>
    <row r="2080" spans="1:33" ht="33.75" customHeight="1">
      <c r="A2080" s="662"/>
      <c r="B2080" s="665"/>
      <c r="C2080" s="747" t="s">
        <v>46</v>
      </c>
      <c r="D2080" s="748" t="s">
        <v>47</v>
      </c>
      <c r="E2080" s="748" t="s">
        <v>48</v>
      </c>
      <c r="F2080" s="748" t="s">
        <v>2710</v>
      </c>
      <c r="G2080" s="749" t="s">
        <v>50</v>
      </c>
      <c r="H2080" s="748" t="s">
        <v>51</v>
      </c>
      <c r="I2080" s="748" t="s">
        <v>52</v>
      </c>
      <c r="J2080" s="792" t="s">
        <v>2711</v>
      </c>
      <c r="K2080" s="776" t="s">
        <v>2712</v>
      </c>
      <c r="L2080" s="748" t="s">
        <v>2713</v>
      </c>
      <c r="M2080" s="638">
        <v>1</v>
      </c>
      <c r="N2080" s="638">
        <v>2</v>
      </c>
      <c r="O2080" s="748" t="s">
        <v>2714</v>
      </c>
      <c r="P2080" s="748" t="s">
        <v>2715</v>
      </c>
      <c r="Q2080" s="804" t="s">
        <v>2716</v>
      </c>
      <c r="R2080" s="59" t="s">
        <v>171</v>
      </c>
      <c r="S2080" s="823" t="s">
        <v>172</v>
      </c>
      <c r="T2080" s="49"/>
      <c r="U2080" s="322" t="s">
        <v>71</v>
      </c>
      <c r="V2080" s="96" t="s">
        <v>72</v>
      </c>
      <c r="W2080" s="34"/>
      <c r="X2080" s="35"/>
      <c r="Y2080" s="36"/>
      <c r="Z2080" s="36"/>
      <c r="AA2080" s="36"/>
      <c r="AB2080" s="50">
        <f>SUM(AA2081:AA2086)</f>
        <v>3107.2115200000003</v>
      </c>
      <c r="AC2080" s="417"/>
      <c r="AD2080" s="58"/>
      <c r="AE2080" s="58"/>
      <c r="AF2080" s="679"/>
      <c r="AG2080" s="2"/>
    </row>
    <row r="2081" spans="1:33" ht="33.75" customHeight="1">
      <c r="A2081" s="662"/>
      <c r="B2081" s="665"/>
      <c r="C2081" s="743"/>
      <c r="D2081" s="744"/>
      <c r="E2081" s="744"/>
      <c r="F2081" s="744"/>
      <c r="G2081" s="744"/>
      <c r="H2081" s="744"/>
      <c r="I2081" s="744"/>
      <c r="J2081" s="771"/>
      <c r="K2081" s="744"/>
      <c r="L2081" s="744"/>
      <c r="M2081" s="631"/>
      <c r="N2081" s="631"/>
      <c r="O2081" s="744"/>
      <c r="P2081" s="744"/>
      <c r="Q2081" s="802"/>
      <c r="R2081" s="32"/>
      <c r="S2081" s="831" t="s">
        <v>2717</v>
      </c>
      <c r="T2081" s="330"/>
      <c r="U2081" s="155"/>
      <c r="V2081" s="155"/>
      <c r="W2081" s="73">
        <v>2</v>
      </c>
      <c r="X2081" s="28" t="s">
        <v>74</v>
      </c>
      <c r="Y2081" s="29">
        <v>169.648</v>
      </c>
      <c r="Z2081" s="29">
        <f t="shared" ref="Z2081:Z2086" si="253">+W2081*Y2081</f>
        <v>339.29599999999999</v>
      </c>
      <c r="AA2081" s="29">
        <f t="shared" ref="AA2081:AA2086" si="254">+Z2081*1.12</f>
        <v>380.01152000000002</v>
      </c>
      <c r="AB2081" s="30"/>
      <c r="AC2081" s="409"/>
      <c r="AD2081" s="31"/>
      <c r="AE2081" s="31" t="s">
        <v>75</v>
      </c>
      <c r="AF2081" s="677"/>
      <c r="AG2081" s="2"/>
    </row>
    <row r="2082" spans="1:33" ht="15.75">
      <c r="A2082" s="662"/>
      <c r="B2082" s="665"/>
      <c r="C2082" s="743"/>
      <c r="D2082" s="744"/>
      <c r="E2082" s="744"/>
      <c r="F2082" s="744"/>
      <c r="G2082" s="744"/>
      <c r="H2082" s="744"/>
      <c r="I2082" s="744"/>
      <c r="J2082" s="771"/>
      <c r="K2082" s="744"/>
      <c r="L2082" s="744"/>
      <c r="M2082" s="631"/>
      <c r="N2082" s="631"/>
      <c r="O2082" s="744"/>
      <c r="P2082" s="744"/>
      <c r="Q2082" s="802"/>
      <c r="R2082" s="37"/>
      <c r="S2082" s="818" t="s">
        <v>2718</v>
      </c>
      <c r="T2082" s="193"/>
      <c r="U2082" s="172"/>
      <c r="V2082" s="164"/>
      <c r="W2082" s="73">
        <v>1</v>
      </c>
      <c r="X2082" s="28" t="s">
        <v>74</v>
      </c>
      <c r="Y2082" s="29">
        <v>1280</v>
      </c>
      <c r="Z2082" s="29">
        <f t="shared" si="253"/>
        <v>1280</v>
      </c>
      <c r="AA2082" s="29">
        <f t="shared" si="254"/>
        <v>1433.6000000000001</v>
      </c>
      <c r="AB2082" s="30"/>
      <c r="AC2082" s="409"/>
      <c r="AD2082" s="31"/>
      <c r="AE2082" s="31" t="s">
        <v>75</v>
      </c>
      <c r="AF2082" s="677"/>
      <c r="AG2082" s="2"/>
    </row>
    <row r="2083" spans="1:33" ht="15.75">
      <c r="A2083" s="662"/>
      <c r="B2083" s="665"/>
      <c r="C2083" s="743"/>
      <c r="D2083" s="744"/>
      <c r="E2083" s="744"/>
      <c r="F2083" s="744"/>
      <c r="G2083" s="744"/>
      <c r="H2083" s="744"/>
      <c r="I2083" s="744"/>
      <c r="J2083" s="771"/>
      <c r="K2083" s="744"/>
      <c r="L2083" s="744"/>
      <c r="M2083" s="631"/>
      <c r="N2083" s="631"/>
      <c r="O2083" s="744"/>
      <c r="P2083" s="744"/>
      <c r="Q2083" s="802"/>
      <c r="R2083" s="37"/>
      <c r="S2083" s="818" t="s">
        <v>2719</v>
      </c>
      <c r="T2083" s="193"/>
      <c r="U2083" s="172"/>
      <c r="V2083" s="164"/>
      <c r="W2083" s="73">
        <v>5</v>
      </c>
      <c r="X2083" s="28" t="s">
        <v>74</v>
      </c>
      <c r="Y2083" s="29">
        <v>31</v>
      </c>
      <c r="Z2083" s="29">
        <f t="shared" si="253"/>
        <v>155</v>
      </c>
      <c r="AA2083" s="29">
        <f t="shared" si="254"/>
        <v>173.60000000000002</v>
      </c>
      <c r="AB2083" s="30"/>
      <c r="AC2083" s="409"/>
      <c r="AD2083" s="31"/>
      <c r="AE2083" s="31" t="s">
        <v>75</v>
      </c>
      <c r="AF2083" s="677"/>
      <c r="AG2083" s="2"/>
    </row>
    <row r="2084" spans="1:33" ht="15.75">
      <c r="A2084" s="662"/>
      <c r="B2084" s="665"/>
      <c r="C2084" s="743"/>
      <c r="D2084" s="744"/>
      <c r="E2084" s="744"/>
      <c r="F2084" s="744"/>
      <c r="G2084" s="744"/>
      <c r="H2084" s="744"/>
      <c r="I2084" s="744"/>
      <c r="J2084" s="771"/>
      <c r="K2084" s="744"/>
      <c r="L2084" s="744"/>
      <c r="M2084" s="631"/>
      <c r="N2084" s="631"/>
      <c r="O2084" s="744"/>
      <c r="P2084" s="744"/>
      <c r="Q2084" s="802"/>
      <c r="R2084" s="37"/>
      <c r="S2084" s="818" t="s">
        <v>2720</v>
      </c>
      <c r="T2084" s="193"/>
      <c r="U2084" s="172"/>
      <c r="V2084" s="164"/>
      <c r="W2084" s="73">
        <v>4</v>
      </c>
      <c r="X2084" s="28" t="s">
        <v>74</v>
      </c>
      <c r="Y2084" s="29">
        <v>25</v>
      </c>
      <c r="Z2084" s="29">
        <f t="shared" si="253"/>
        <v>100</v>
      </c>
      <c r="AA2084" s="29">
        <f t="shared" si="254"/>
        <v>112.00000000000001</v>
      </c>
      <c r="AB2084" s="30"/>
      <c r="AC2084" s="409"/>
      <c r="AD2084" s="31"/>
      <c r="AE2084" s="31" t="s">
        <v>75</v>
      </c>
      <c r="AF2084" s="677"/>
      <c r="AG2084" s="2"/>
    </row>
    <row r="2085" spans="1:33" ht="15.75">
      <c r="A2085" s="662"/>
      <c r="B2085" s="665"/>
      <c r="C2085" s="743"/>
      <c r="D2085" s="744"/>
      <c r="E2085" s="744"/>
      <c r="F2085" s="744"/>
      <c r="G2085" s="744"/>
      <c r="H2085" s="744"/>
      <c r="I2085" s="744"/>
      <c r="J2085" s="771"/>
      <c r="K2085" s="744"/>
      <c r="L2085" s="744"/>
      <c r="M2085" s="631"/>
      <c r="N2085" s="631"/>
      <c r="O2085" s="744"/>
      <c r="P2085" s="744"/>
      <c r="Q2085" s="802"/>
      <c r="R2085" s="37"/>
      <c r="S2085" s="818" t="s">
        <v>2721</v>
      </c>
      <c r="T2085" s="193"/>
      <c r="U2085" s="172"/>
      <c r="V2085" s="164"/>
      <c r="W2085" s="73">
        <v>4</v>
      </c>
      <c r="X2085" s="28" t="s">
        <v>74</v>
      </c>
      <c r="Y2085" s="29">
        <v>25</v>
      </c>
      <c r="Z2085" s="29">
        <f t="shared" si="253"/>
        <v>100</v>
      </c>
      <c r="AA2085" s="29">
        <f t="shared" si="254"/>
        <v>112.00000000000001</v>
      </c>
      <c r="AB2085" s="30"/>
      <c r="AC2085" s="409"/>
      <c r="AD2085" s="31"/>
      <c r="AE2085" s="31" t="s">
        <v>75</v>
      </c>
      <c r="AF2085" s="677"/>
      <c r="AG2085" s="2"/>
    </row>
    <row r="2086" spans="1:33" ht="25.5">
      <c r="A2086" s="662"/>
      <c r="B2086" s="665"/>
      <c r="C2086" s="743"/>
      <c r="D2086" s="744"/>
      <c r="E2086" s="744"/>
      <c r="F2086" s="744"/>
      <c r="G2086" s="744"/>
      <c r="H2086" s="744"/>
      <c r="I2086" s="744"/>
      <c r="J2086" s="771"/>
      <c r="K2086" s="744"/>
      <c r="L2086" s="744"/>
      <c r="M2086" s="631"/>
      <c r="N2086" s="631"/>
      <c r="O2086" s="744"/>
      <c r="P2086" s="744"/>
      <c r="Q2086" s="802"/>
      <c r="R2086" s="37"/>
      <c r="S2086" s="831" t="s">
        <v>2722</v>
      </c>
      <c r="T2086" s="193"/>
      <c r="U2086" s="172"/>
      <c r="V2086" s="164"/>
      <c r="W2086" s="73">
        <v>1</v>
      </c>
      <c r="X2086" s="28" t="s">
        <v>74</v>
      </c>
      <c r="Y2086" s="29">
        <v>800</v>
      </c>
      <c r="Z2086" s="29">
        <f t="shared" si="253"/>
        <v>800</v>
      </c>
      <c r="AA2086" s="29">
        <f t="shared" si="254"/>
        <v>896.00000000000011</v>
      </c>
      <c r="AB2086" s="30"/>
      <c r="AC2086" s="409"/>
      <c r="AD2086" s="31"/>
      <c r="AE2086" s="31" t="s">
        <v>75</v>
      </c>
      <c r="AF2086" s="677"/>
      <c r="AG2086" s="2"/>
    </row>
    <row r="2087" spans="1:33" ht="33.75" customHeight="1">
      <c r="A2087" s="662"/>
      <c r="B2087" s="665"/>
      <c r="C2087" s="743"/>
      <c r="D2087" s="744"/>
      <c r="E2087" s="744"/>
      <c r="F2087" s="744"/>
      <c r="G2087" s="744"/>
      <c r="H2087" s="744"/>
      <c r="I2087" s="744"/>
      <c r="J2087" s="771"/>
      <c r="K2087" s="744"/>
      <c r="L2087" s="744"/>
      <c r="M2087" s="631"/>
      <c r="N2087" s="631"/>
      <c r="O2087" s="744"/>
      <c r="P2087" s="744"/>
      <c r="Q2087" s="802"/>
      <c r="R2087" s="70" t="s">
        <v>2723</v>
      </c>
      <c r="S2087" s="825" t="s">
        <v>2724</v>
      </c>
      <c r="T2087" s="193"/>
      <c r="U2087" s="172" t="s">
        <v>71</v>
      </c>
      <c r="V2087" s="164" t="s">
        <v>72</v>
      </c>
      <c r="W2087" s="73"/>
      <c r="X2087" s="28"/>
      <c r="Y2087" s="29"/>
      <c r="Z2087" s="29"/>
      <c r="AA2087" s="29"/>
      <c r="AB2087" s="30">
        <f>+SUM(AA2088:AA2089)</f>
        <v>4001</v>
      </c>
      <c r="AC2087" s="409"/>
      <c r="AD2087" s="31"/>
      <c r="AE2087" s="31"/>
      <c r="AF2087" s="677"/>
      <c r="AG2087" s="2"/>
    </row>
    <row r="2088" spans="1:33" ht="33.75" customHeight="1">
      <c r="A2088" s="662"/>
      <c r="B2088" s="665"/>
      <c r="C2088" s="743"/>
      <c r="D2088" s="744"/>
      <c r="E2088" s="744"/>
      <c r="F2088" s="744"/>
      <c r="G2088" s="744"/>
      <c r="H2088" s="744"/>
      <c r="I2088" s="744"/>
      <c r="J2088" s="771"/>
      <c r="K2088" s="744"/>
      <c r="L2088" s="744"/>
      <c r="M2088" s="631"/>
      <c r="N2088" s="631"/>
      <c r="O2088" s="744"/>
      <c r="P2088" s="744"/>
      <c r="Q2088" s="802"/>
      <c r="R2088" s="69"/>
      <c r="S2088" s="861" t="s">
        <v>2725</v>
      </c>
      <c r="T2088" s="237"/>
      <c r="U2088" s="418"/>
      <c r="V2088" s="418"/>
      <c r="W2088" s="91">
        <v>1</v>
      </c>
      <c r="X2088" s="92" t="s">
        <v>74</v>
      </c>
      <c r="Y2088" s="93">
        <v>1817</v>
      </c>
      <c r="Z2088" s="94">
        <f t="shared" ref="Z2088:Z2089" si="255">+W2088*Y2088</f>
        <v>1817</v>
      </c>
      <c r="AA2088" s="94">
        <f t="shared" ref="AA2088:AA2089" si="256">+Z2088</f>
        <v>1817</v>
      </c>
      <c r="AB2088" s="65"/>
      <c r="AC2088" s="63"/>
      <c r="AD2088" s="121"/>
      <c r="AE2088" s="121" t="s">
        <v>75</v>
      </c>
      <c r="AF2088" s="677"/>
      <c r="AG2088" s="2"/>
    </row>
    <row r="2089" spans="1:33" ht="33.75" customHeight="1">
      <c r="A2089" s="663"/>
      <c r="B2089" s="666"/>
      <c r="C2089" s="745"/>
      <c r="D2089" s="746"/>
      <c r="E2089" s="746"/>
      <c r="F2089" s="746"/>
      <c r="G2089" s="746"/>
      <c r="H2089" s="746"/>
      <c r="I2089" s="746"/>
      <c r="J2089" s="772"/>
      <c r="K2089" s="746"/>
      <c r="L2089" s="746"/>
      <c r="M2089" s="632"/>
      <c r="N2089" s="632"/>
      <c r="O2089" s="746"/>
      <c r="P2089" s="746"/>
      <c r="Q2089" s="803"/>
      <c r="R2089" s="38"/>
      <c r="S2089" s="861" t="s">
        <v>2726</v>
      </c>
      <c r="T2089" s="237"/>
      <c r="U2089" s="237"/>
      <c r="V2089" s="237"/>
      <c r="W2089" s="91">
        <v>1</v>
      </c>
      <c r="X2089" s="92" t="s">
        <v>74</v>
      </c>
      <c r="Y2089" s="93">
        <v>2184</v>
      </c>
      <c r="Z2089" s="205">
        <f t="shared" si="255"/>
        <v>2184</v>
      </c>
      <c r="AA2089" s="205">
        <f t="shared" si="256"/>
        <v>2184</v>
      </c>
      <c r="AB2089" s="65"/>
      <c r="AC2089" s="63"/>
      <c r="AD2089" s="66"/>
      <c r="AE2089" s="66" t="s">
        <v>75</v>
      </c>
      <c r="AF2089" s="678"/>
      <c r="AG2089" s="2"/>
    </row>
    <row r="2090" spans="1:33" ht="26.25" customHeight="1">
      <c r="A2090" s="661" t="s">
        <v>2609</v>
      </c>
      <c r="B2090" s="664" t="s">
        <v>2609</v>
      </c>
      <c r="C2090" s="747" t="s">
        <v>46</v>
      </c>
      <c r="D2090" s="748" t="s">
        <v>47</v>
      </c>
      <c r="E2090" s="748" t="s">
        <v>48</v>
      </c>
      <c r="F2090" s="748" t="s">
        <v>338</v>
      </c>
      <c r="G2090" s="749" t="s">
        <v>50</v>
      </c>
      <c r="H2090" s="748" t="s">
        <v>2618</v>
      </c>
      <c r="I2090" s="748" t="s">
        <v>126</v>
      </c>
      <c r="J2090" s="792" t="s">
        <v>2727</v>
      </c>
      <c r="K2090" s="776" t="s">
        <v>2728</v>
      </c>
      <c r="L2090" s="748" t="s">
        <v>2729</v>
      </c>
      <c r="M2090" s="638">
        <v>0</v>
      </c>
      <c r="N2090" s="638">
        <v>0</v>
      </c>
      <c r="O2090" s="748" t="s">
        <v>2730</v>
      </c>
      <c r="P2090" s="748" t="s">
        <v>2731</v>
      </c>
      <c r="Q2090" s="804" t="s">
        <v>2732</v>
      </c>
      <c r="R2090" s="37"/>
      <c r="S2090" s="822"/>
      <c r="T2090" s="53"/>
      <c r="U2090" s="53"/>
      <c r="V2090" s="53"/>
      <c r="W2090" s="54"/>
      <c r="X2090" s="55"/>
      <c r="Y2090" s="56"/>
      <c r="Z2090" s="36"/>
      <c r="AA2090" s="36"/>
      <c r="AB2090" s="57"/>
      <c r="AC2090" s="55"/>
      <c r="AD2090" s="58"/>
      <c r="AE2090" s="58"/>
      <c r="AF2090" s="995" t="s">
        <v>2733</v>
      </c>
      <c r="AG2090" s="2"/>
    </row>
    <row r="2091" spans="1:33" ht="26.25" customHeight="1">
      <c r="A2091" s="662"/>
      <c r="B2091" s="665"/>
      <c r="C2091" s="743"/>
      <c r="D2091" s="744"/>
      <c r="E2091" s="744"/>
      <c r="F2091" s="744"/>
      <c r="G2091" s="744"/>
      <c r="H2091" s="744"/>
      <c r="I2091" s="744"/>
      <c r="J2091" s="771"/>
      <c r="K2091" s="744"/>
      <c r="L2091" s="744"/>
      <c r="M2091" s="631"/>
      <c r="N2091" s="631"/>
      <c r="O2091" s="744"/>
      <c r="P2091" s="744"/>
      <c r="Q2091" s="802"/>
      <c r="R2091" s="25"/>
      <c r="S2091" s="818"/>
      <c r="T2091" s="26"/>
      <c r="U2091" s="26"/>
      <c r="V2091" s="26"/>
      <c r="W2091" s="27"/>
      <c r="X2091" s="28"/>
      <c r="Y2091" s="29"/>
      <c r="Z2091" s="29"/>
      <c r="AA2091" s="29"/>
      <c r="AB2091" s="30"/>
      <c r="AC2091" s="28"/>
      <c r="AD2091" s="31"/>
      <c r="AE2091" s="31"/>
      <c r="AF2091" s="993"/>
      <c r="AG2091" s="2"/>
    </row>
    <row r="2092" spans="1:33" ht="26.25" customHeight="1">
      <c r="A2092" s="662"/>
      <c r="B2092" s="665"/>
      <c r="C2092" s="743"/>
      <c r="D2092" s="744"/>
      <c r="E2092" s="744"/>
      <c r="F2092" s="744"/>
      <c r="G2092" s="744"/>
      <c r="H2092" s="744"/>
      <c r="I2092" s="744"/>
      <c r="J2092" s="771"/>
      <c r="K2092" s="744"/>
      <c r="L2092" s="744"/>
      <c r="M2092" s="631"/>
      <c r="N2092" s="631"/>
      <c r="O2092" s="744"/>
      <c r="P2092" s="744"/>
      <c r="Q2092" s="802"/>
      <c r="R2092" s="25"/>
      <c r="S2092" s="818"/>
      <c r="T2092" s="26"/>
      <c r="U2092" s="26"/>
      <c r="V2092" s="26"/>
      <c r="W2092" s="27"/>
      <c r="X2092" s="28"/>
      <c r="Y2092" s="29"/>
      <c r="Z2092" s="29"/>
      <c r="AA2092" s="29"/>
      <c r="AB2092" s="30"/>
      <c r="AC2092" s="28"/>
      <c r="AD2092" s="31"/>
      <c r="AE2092" s="31"/>
      <c r="AF2092" s="993"/>
      <c r="AG2092" s="2"/>
    </row>
    <row r="2093" spans="1:33" ht="26.25" customHeight="1">
      <c r="A2093" s="662"/>
      <c r="B2093" s="665"/>
      <c r="C2093" s="743"/>
      <c r="D2093" s="744"/>
      <c r="E2093" s="744"/>
      <c r="F2093" s="744"/>
      <c r="G2093" s="744"/>
      <c r="H2093" s="744"/>
      <c r="I2093" s="744"/>
      <c r="J2093" s="771"/>
      <c r="K2093" s="744"/>
      <c r="L2093" s="744"/>
      <c r="M2093" s="631"/>
      <c r="N2093" s="631"/>
      <c r="O2093" s="744"/>
      <c r="P2093" s="744"/>
      <c r="Q2093" s="802"/>
      <c r="R2093" s="25"/>
      <c r="S2093" s="818"/>
      <c r="T2093" s="26"/>
      <c r="U2093" s="26"/>
      <c r="V2093" s="26"/>
      <c r="W2093" s="27"/>
      <c r="X2093" s="28"/>
      <c r="Y2093" s="29"/>
      <c r="Z2093" s="29"/>
      <c r="AA2093" s="29"/>
      <c r="AB2093" s="30"/>
      <c r="AC2093" s="28"/>
      <c r="AD2093" s="31"/>
      <c r="AE2093" s="31"/>
      <c r="AF2093" s="993"/>
      <c r="AG2093" s="2"/>
    </row>
    <row r="2094" spans="1:33" ht="26.25" customHeight="1">
      <c r="A2094" s="662"/>
      <c r="B2094" s="665"/>
      <c r="C2094" s="745"/>
      <c r="D2094" s="746"/>
      <c r="E2094" s="746"/>
      <c r="F2094" s="746"/>
      <c r="G2094" s="746"/>
      <c r="H2094" s="746"/>
      <c r="I2094" s="746"/>
      <c r="J2094" s="772"/>
      <c r="K2094" s="746"/>
      <c r="L2094" s="746"/>
      <c r="M2094" s="632"/>
      <c r="N2094" s="632"/>
      <c r="O2094" s="746"/>
      <c r="P2094" s="746"/>
      <c r="Q2094" s="803"/>
      <c r="R2094" s="38"/>
      <c r="S2094" s="820"/>
      <c r="T2094" s="39"/>
      <c r="U2094" s="39"/>
      <c r="V2094" s="39"/>
      <c r="W2094" s="40"/>
      <c r="X2094" s="41"/>
      <c r="Y2094" s="42"/>
      <c r="Z2094" s="42"/>
      <c r="AA2094" s="42"/>
      <c r="AB2094" s="43"/>
      <c r="AC2094" s="41"/>
      <c r="AD2094" s="44"/>
      <c r="AE2094" s="44"/>
      <c r="AF2094" s="994"/>
      <c r="AG2094" s="2"/>
    </row>
    <row r="2095" spans="1:33" ht="26.25" customHeight="1">
      <c r="A2095" s="662"/>
      <c r="B2095" s="665"/>
      <c r="C2095" s="747" t="s">
        <v>46</v>
      </c>
      <c r="D2095" s="748" t="s">
        <v>47</v>
      </c>
      <c r="E2095" s="748" t="s">
        <v>48</v>
      </c>
      <c r="F2095" s="748" t="s">
        <v>371</v>
      </c>
      <c r="G2095" s="749" t="s">
        <v>50</v>
      </c>
      <c r="H2095" s="748" t="s">
        <v>133</v>
      </c>
      <c r="I2095" s="748" t="s">
        <v>61</v>
      </c>
      <c r="J2095" s="770" t="s">
        <v>2734</v>
      </c>
      <c r="K2095" s="776" t="s">
        <v>192</v>
      </c>
      <c r="L2095" s="748" t="s">
        <v>2735</v>
      </c>
      <c r="M2095" s="638">
        <v>1</v>
      </c>
      <c r="N2095" s="638">
        <v>3</v>
      </c>
      <c r="O2095" s="748" t="s">
        <v>2736</v>
      </c>
      <c r="P2095" s="748" t="s">
        <v>2737</v>
      </c>
      <c r="Q2095" s="804" t="s">
        <v>2738</v>
      </c>
      <c r="R2095" s="59"/>
      <c r="S2095" s="823"/>
      <c r="T2095" s="49"/>
      <c r="U2095" s="49"/>
      <c r="V2095" s="49"/>
      <c r="W2095" s="34"/>
      <c r="X2095" s="35"/>
      <c r="Y2095" s="36"/>
      <c r="Z2095" s="36"/>
      <c r="AA2095" s="36"/>
      <c r="AB2095" s="50"/>
      <c r="AC2095" s="35"/>
      <c r="AD2095" s="60"/>
      <c r="AE2095" s="60"/>
      <c r="AF2095" s="637"/>
      <c r="AG2095" s="2"/>
    </row>
    <row r="2096" spans="1:33" ht="26.25" customHeight="1">
      <c r="A2096" s="662"/>
      <c r="B2096" s="665"/>
      <c r="C2096" s="743"/>
      <c r="D2096" s="744"/>
      <c r="E2096" s="744"/>
      <c r="F2096" s="744"/>
      <c r="G2096" s="744"/>
      <c r="H2096" s="744"/>
      <c r="I2096" s="744"/>
      <c r="J2096" s="771"/>
      <c r="K2096" s="744"/>
      <c r="L2096" s="744"/>
      <c r="M2096" s="631"/>
      <c r="N2096" s="631"/>
      <c r="O2096" s="744"/>
      <c r="P2096" s="744"/>
      <c r="Q2096" s="802"/>
      <c r="R2096" s="32"/>
      <c r="S2096" s="818"/>
      <c r="T2096" s="26"/>
      <c r="U2096" s="26"/>
      <c r="V2096" s="26"/>
      <c r="W2096" s="27"/>
      <c r="X2096" s="28"/>
      <c r="Y2096" s="29"/>
      <c r="Z2096" s="29"/>
      <c r="AA2096" s="29"/>
      <c r="AB2096" s="30"/>
      <c r="AC2096" s="28"/>
      <c r="AD2096" s="31"/>
      <c r="AE2096" s="31"/>
      <c r="AF2096" s="634"/>
      <c r="AG2096" s="2"/>
    </row>
    <row r="2097" spans="1:33" ht="26.25" customHeight="1">
      <c r="A2097" s="662"/>
      <c r="B2097" s="665"/>
      <c r="C2097" s="743"/>
      <c r="D2097" s="744"/>
      <c r="E2097" s="744"/>
      <c r="F2097" s="744"/>
      <c r="G2097" s="744"/>
      <c r="H2097" s="744"/>
      <c r="I2097" s="744"/>
      <c r="J2097" s="771"/>
      <c r="K2097" s="744"/>
      <c r="L2097" s="744"/>
      <c r="M2097" s="631"/>
      <c r="N2097" s="631"/>
      <c r="O2097" s="744"/>
      <c r="P2097" s="744"/>
      <c r="Q2097" s="802"/>
      <c r="R2097" s="25"/>
      <c r="S2097" s="818"/>
      <c r="T2097" s="26"/>
      <c r="U2097" s="26"/>
      <c r="V2097" s="26"/>
      <c r="W2097" s="27"/>
      <c r="X2097" s="28"/>
      <c r="Y2097" s="29"/>
      <c r="Z2097" s="29"/>
      <c r="AA2097" s="29"/>
      <c r="AB2097" s="30"/>
      <c r="AC2097" s="28"/>
      <c r="AD2097" s="31"/>
      <c r="AE2097" s="31"/>
      <c r="AF2097" s="634"/>
      <c r="AG2097" s="2"/>
    </row>
    <row r="2098" spans="1:33" ht="26.25" customHeight="1">
      <c r="A2098" s="662"/>
      <c r="B2098" s="665"/>
      <c r="C2098" s="743"/>
      <c r="D2098" s="744"/>
      <c r="E2098" s="744"/>
      <c r="F2098" s="744"/>
      <c r="G2098" s="744"/>
      <c r="H2098" s="744"/>
      <c r="I2098" s="744"/>
      <c r="J2098" s="771"/>
      <c r="K2098" s="744"/>
      <c r="L2098" s="744"/>
      <c r="M2098" s="631"/>
      <c r="N2098" s="631"/>
      <c r="O2098" s="744"/>
      <c r="P2098" s="744"/>
      <c r="Q2098" s="802"/>
      <c r="R2098" s="25"/>
      <c r="S2098" s="818"/>
      <c r="T2098" s="26"/>
      <c r="U2098" s="26"/>
      <c r="V2098" s="26"/>
      <c r="W2098" s="27"/>
      <c r="X2098" s="28"/>
      <c r="Y2098" s="29"/>
      <c r="Z2098" s="29"/>
      <c r="AA2098" s="29"/>
      <c r="AB2098" s="30"/>
      <c r="AC2098" s="28"/>
      <c r="AD2098" s="31"/>
      <c r="AE2098" s="31"/>
      <c r="AF2098" s="634"/>
      <c r="AG2098" s="2"/>
    </row>
    <row r="2099" spans="1:33" ht="26.25" customHeight="1">
      <c r="A2099" s="662"/>
      <c r="B2099" s="665"/>
      <c r="C2099" s="745"/>
      <c r="D2099" s="746"/>
      <c r="E2099" s="746"/>
      <c r="F2099" s="746"/>
      <c r="G2099" s="746"/>
      <c r="H2099" s="746"/>
      <c r="I2099" s="746"/>
      <c r="J2099" s="772"/>
      <c r="K2099" s="746"/>
      <c r="L2099" s="746"/>
      <c r="M2099" s="632"/>
      <c r="N2099" s="632"/>
      <c r="O2099" s="746"/>
      <c r="P2099" s="746"/>
      <c r="Q2099" s="803"/>
      <c r="R2099" s="69"/>
      <c r="S2099" s="820"/>
      <c r="T2099" s="39"/>
      <c r="U2099" s="39"/>
      <c r="V2099" s="39"/>
      <c r="W2099" s="40"/>
      <c r="X2099" s="41"/>
      <c r="Y2099" s="42"/>
      <c r="Z2099" s="42"/>
      <c r="AA2099" s="42"/>
      <c r="AB2099" s="43"/>
      <c r="AC2099" s="41"/>
      <c r="AD2099" s="44"/>
      <c r="AE2099" s="44"/>
      <c r="AF2099" s="635"/>
      <c r="AG2099" s="2"/>
    </row>
    <row r="2100" spans="1:33" ht="25.5" customHeight="1">
      <c r="A2100" s="662"/>
      <c r="B2100" s="665"/>
      <c r="C2100" s="747" t="s">
        <v>46</v>
      </c>
      <c r="D2100" s="748" t="s">
        <v>47</v>
      </c>
      <c r="E2100" s="748" t="s">
        <v>48</v>
      </c>
      <c r="F2100" s="748" t="s">
        <v>371</v>
      </c>
      <c r="G2100" s="749" t="s">
        <v>50</v>
      </c>
      <c r="H2100" s="748" t="s">
        <v>51</v>
      </c>
      <c r="I2100" s="748" t="s">
        <v>61</v>
      </c>
      <c r="J2100" s="770" t="s">
        <v>2739</v>
      </c>
      <c r="K2100" s="776" t="s">
        <v>473</v>
      </c>
      <c r="L2100" s="748" t="s">
        <v>2740</v>
      </c>
      <c r="M2100" s="638">
        <v>1</v>
      </c>
      <c r="N2100" s="638">
        <v>1</v>
      </c>
      <c r="O2100" s="748" t="s">
        <v>2741</v>
      </c>
      <c r="P2100" s="748" t="s">
        <v>2742</v>
      </c>
      <c r="Q2100" s="804" t="s">
        <v>2743</v>
      </c>
      <c r="R2100" s="59"/>
      <c r="S2100" s="827"/>
      <c r="T2100" s="68"/>
      <c r="U2100" s="68"/>
      <c r="V2100" s="68"/>
      <c r="W2100" s="54"/>
      <c r="X2100" s="55"/>
      <c r="Y2100" s="56"/>
      <c r="Z2100" s="56"/>
      <c r="AA2100" s="56"/>
      <c r="AB2100" s="57"/>
      <c r="AC2100" s="55"/>
      <c r="AD2100" s="58"/>
      <c r="AE2100" s="58"/>
      <c r="AF2100" s="637"/>
      <c r="AG2100" s="2"/>
    </row>
    <row r="2101" spans="1:33" ht="25.5" customHeight="1">
      <c r="A2101" s="662"/>
      <c r="B2101" s="665"/>
      <c r="C2101" s="743"/>
      <c r="D2101" s="744"/>
      <c r="E2101" s="744"/>
      <c r="F2101" s="744"/>
      <c r="G2101" s="744"/>
      <c r="H2101" s="744"/>
      <c r="I2101" s="744"/>
      <c r="J2101" s="771"/>
      <c r="K2101" s="744"/>
      <c r="L2101" s="744"/>
      <c r="M2101" s="631"/>
      <c r="N2101" s="631"/>
      <c r="O2101" s="744"/>
      <c r="P2101" s="744"/>
      <c r="Q2101" s="802"/>
      <c r="R2101" s="32"/>
      <c r="S2101" s="818"/>
      <c r="T2101" s="26"/>
      <c r="U2101" s="26"/>
      <c r="V2101" s="26"/>
      <c r="W2101" s="27"/>
      <c r="X2101" s="28"/>
      <c r="Y2101" s="29"/>
      <c r="Z2101" s="29"/>
      <c r="AA2101" s="29"/>
      <c r="AB2101" s="30"/>
      <c r="AC2101" s="28"/>
      <c r="AD2101" s="31"/>
      <c r="AE2101" s="31"/>
      <c r="AF2101" s="634"/>
      <c r="AG2101" s="2"/>
    </row>
    <row r="2102" spans="1:33" ht="25.5" customHeight="1">
      <c r="A2102" s="662"/>
      <c r="B2102" s="665"/>
      <c r="C2102" s="743"/>
      <c r="D2102" s="744"/>
      <c r="E2102" s="744"/>
      <c r="F2102" s="744"/>
      <c r="G2102" s="744"/>
      <c r="H2102" s="744"/>
      <c r="I2102" s="744"/>
      <c r="J2102" s="771"/>
      <c r="K2102" s="744"/>
      <c r="L2102" s="744"/>
      <c r="M2102" s="631"/>
      <c r="N2102" s="631"/>
      <c r="O2102" s="744"/>
      <c r="P2102" s="744"/>
      <c r="Q2102" s="802"/>
      <c r="R2102" s="25"/>
      <c r="S2102" s="818"/>
      <c r="T2102" s="26"/>
      <c r="U2102" s="26"/>
      <c r="V2102" s="26"/>
      <c r="W2102" s="27"/>
      <c r="X2102" s="28"/>
      <c r="Y2102" s="29"/>
      <c r="Z2102" s="29"/>
      <c r="AA2102" s="29"/>
      <c r="AB2102" s="30"/>
      <c r="AC2102" s="28"/>
      <c r="AD2102" s="31"/>
      <c r="AE2102" s="31"/>
      <c r="AF2102" s="634"/>
      <c r="AG2102" s="2"/>
    </row>
    <row r="2103" spans="1:33" ht="25.5" customHeight="1">
      <c r="A2103" s="662"/>
      <c r="B2103" s="665"/>
      <c r="C2103" s="743"/>
      <c r="D2103" s="744"/>
      <c r="E2103" s="744"/>
      <c r="F2103" s="744"/>
      <c r="G2103" s="744"/>
      <c r="H2103" s="744"/>
      <c r="I2103" s="744"/>
      <c r="J2103" s="771"/>
      <c r="K2103" s="744"/>
      <c r="L2103" s="744"/>
      <c r="M2103" s="631"/>
      <c r="N2103" s="631"/>
      <c r="O2103" s="744"/>
      <c r="P2103" s="744"/>
      <c r="Q2103" s="802"/>
      <c r="R2103" s="25"/>
      <c r="S2103" s="818"/>
      <c r="T2103" s="26"/>
      <c r="U2103" s="26"/>
      <c r="V2103" s="26"/>
      <c r="W2103" s="27"/>
      <c r="X2103" s="28"/>
      <c r="Y2103" s="29"/>
      <c r="Z2103" s="29"/>
      <c r="AA2103" s="29"/>
      <c r="AB2103" s="30"/>
      <c r="AC2103" s="28"/>
      <c r="AD2103" s="31"/>
      <c r="AE2103" s="31"/>
      <c r="AF2103" s="634"/>
      <c r="AG2103" s="2"/>
    </row>
    <row r="2104" spans="1:33" ht="25.5" customHeight="1">
      <c r="A2104" s="662"/>
      <c r="B2104" s="669"/>
      <c r="C2104" s="745"/>
      <c r="D2104" s="746"/>
      <c r="E2104" s="746"/>
      <c r="F2104" s="746"/>
      <c r="G2104" s="746"/>
      <c r="H2104" s="746"/>
      <c r="I2104" s="746"/>
      <c r="J2104" s="772"/>
      <c r="K2104" s="746"/>
      <c r="L2104" s="746"/>
      <c r="M2104" s="632"/>
      <c r="N2104" s="632"/>
      <c r="O2104" s="746"/>
      <c r="P2104" s="746"/>
      <c r="Q2104" s="803"/>
      <c r="R2104" s="38"/>
      <c r="S2104" s="820"/>
      <c r="T2104" s="39"/>
      <c r="U2104" s="39"/>
      <c r="V2104" s="39"/>
      <c r="W2104" s="40"/>
      <c r="X2104" s="41"/>
      <c r="Y2104" s="42"/>
      <c r="Z2104" s="42"/>
      <c r="AA2104" s="42"/>
      <c r="AB2104" s="43"/>
      <c r="AC2104" s="41"/>
      <c r="AD2104" s="44"/>
      <c r="AE2104" s="44"/>
      <c r="AF2104" s="635"/>
      <c r="AG2104" s="2"/>
    </row>
    <row r="2105" spans="1:33" ht="22.5" customHeight="1">
      <c r="A2105" s="662"/>
      <c r="B2105" s="159"/>
      <c r="C2105" s="781"/>
      <c r="D2105" s="781"/>
      <c r="E2105" s="781"/>
      <c r="F2105" s="781"/>
      <c r="G2105" s="781"/>
      <c r="H2105" s="781"/>
      <c r="I2105" s="781"/>
      <c r="J2105" s="781"/>
      <c r="K2105" s="781"/>
      <c r="L2105" s="781"/>
      <c r="M2105" s="160"/>
      <c r="N2105" s="160"/>
      <c r="O2105" s="781"/>
      <c r="P2105" s="781"/>
      <c r="Q2105" s="781"/>
      <c r="R2105" s="667" t="s">
        <v>536</v>
      </c>
      <c r="S2105" s="657"/>
      <c r="T2105" s="657"/>
      <c r="U2105" s="657"/>
      <c r="V2105" s="657"/>
      <c r="W2105" s="657"/>
      <c r="X2105" s="657"/>
      <c r="Y2105" s="657"/>
      <c r="Z2105" s="658"/>
      <c r="AA2105" s="161" t="s">
        <v>201</v>
      </c>
      <c r="AB2105" s="162">
        <f>SUM(AB2002:AB2104)</f>
        <v>401924.64851200004</v>
      </c>
      <c r="AC2105" s="668"/>
      <c r="AD2105" s="657"/>
      <c r="AE2105" s="657"/>
      <c r="AF2105" s="660"/>
      <c r="AG2105" s="84"/>
    </row>
    <row r="2106" spans="1:33" ht="25.5" customHeight="1">
      <c r="A2106" s="662"/>
      <c r="B2106" s="704" t="s">
        <v>2744</v>
      </c>
      <c r="C2106" s="773" t="s">
        <v>46</v>
      </c>
      <c r="D2106" s="750" t="s">
        <v>47</v>
      </c>
      <c r="E2106" s="750" t="s">
        <v>59</v>
      </c>
      <c r="F2106" s="750" t="s">
        <v>151</v>
      </c>
      <c r="G2106" s="768" t="s">
        <v>50</v>
      </c>
      <c r="H2106" s="750" t="s">
        <v>51</v>
      </c>
      <c r="I2106" s="750" t="s">
        <v>61</v>
      </c>
      <c r="J2106" s="793" t="s">
        <v>2745</v>
      </c>
      <c r="K2106" s="776" t="s">
        <v>2746</v>
      </c>
      <c r="L2106" s="750" t="s">
        <v>2747</v>
      </c>
      <c r="M2106" s="698">
        <v>1</v>
      </c>
      <c r="N2106" s="698">
        <v>3</v>
      </c>
      <c r="O2106" s="798" t="s">
        <v>2748</v>
      </c>
      <c r="P2106" s="798" t="s">
        <v>2749</v>
      </c>
      <c r="Q2106" s="805" t="s">
        <v>2750</v>
      </c>
      <c r="R2106" s="37"/>
      <c r="S2106" s="821"/>
      <c r="T2106" s="46"/>
      <c r="U2106" s="46"/>
      <c r="V2106" s="46"/>
      <c r="W2106" s="34"/>
      <c r="X2106" s="35"/>
      <c r="Y2106" s="36"/>
      <c r="Z2106" s="36"/>
      <c r="AA2106" s="36"/>
      <c r="AB2106" s="50"/>
      <c r="AC2106" s="35"/>
      <c r="AD2106" s="60"/>
      <c r="AE2106" s="60"/>
      <c r="AF2106" s="636"/>
      <c r="AG2106" s="2"/>
    </row>
    <row r="2107" spans="1:33" ht="25.5" customHeight="1">
      <c r="A2107" s="662"/>
      <c r="B2107" s="665"/>
      <c r="C2107" s="743"/>
      <c r="D2107" s="744"/>
      <c r="E2107" s="744"/>
      <c r="F2107" s="744"/>
      <c r="G2107" s="744"/>
      <c r="H2107" s="744"/>
      <c r="I2107" s="744"/>
      <c r="J2107" s="794"/>
      <c r="K2107" s="744"/>
      <c r="L2107" s="744"/>
      <c r="M2107" s="631"/>
      <c r="N2107" s="631"/>
      <c r="O2107" s="744"/>
      <c r="P2107" s="744"/>
      <c r="Q2107" s="802"/>
      <c r="R2107" s="25"/>
      <c r="S2107" s="818"/>
      <c r="T2107" s="26"/>
      <c r="U2107" s="26"/>
      <c r="V2107" s="26"/>
      <c r="W2107" s="27"/>
      <c r="X2107" s="28"/>
      <c r="Y2107" s="29"/>
      <c r="Z2107" s="29"/>
      <c r="AA2107" s="29"/>
      <c r="AB2107" s="30"/>
      <c r="AC2107" s="28"/>
      <c r="AD2107" s="31"/>
      <c r="AE2107" s="31"/>
      <c r="AF2107" s="634"/>
      <c r="AG2107" s="2"/>
    </row>
    <row r="2108" spans="1:33" ht="25.5" customHeight="1">
      <c r="A2108" s="662"/>
      <c r="B2108" s="665"/>
      <c r="C2108" s="743"/>
      <c r="D2108" s="744"/>
      <c r="E2108" s="744"/>
      <c r="F2108" s="744"/>
      <c r="G2108" s="744"/>
      <c r="H2108" s="744"/>
      <c r="I2108" s="744"/>
      <c r="J2108" s="794"/>
      <c r="K2108" s="744"/>
      <c r="L2108" s="744"/>
      <c r="M2108" s="631"/>
      <c r="N2108" s="631"/>
      <c r="O2108" s="744"/>
      <c r="P2108" s="744"/>
      <c r="Q2108" s="802"/>
      <c r="R2108" s="32"/>
      <c r="S2108" s="819"/>
      <c r="T2108" s="33"/>
      <c r="U2108" s="33"/>
      <c r="V2108" s="33"/>
      <c r="W2108" s="34"/>
      <c r="X2108" s="35"/>
      <c r="Y2108" s="36"/>
      <c r="Z2108" s="29"/>
      <c r="AA2108" s="29"/>
      <c r="AB2108" s="30"/>
      <c r="AC2108" s="28"/>
      <c r="AD2108" s="31"/>
      <c r="AE2108" s="31"/>
      <c r="AF2108" s="634"/>
      <c r="AG2108" s="2"/>
    </row>
    <row r="2109" spans="1:33" ht="25.5" customHeight="1">
      <c r="A2109" s="662"/>
      <c r="B2109" s="665"/>
      <c r="C2109" s="743"/>
      <c r="D2109" s="744"/>
      <c r="E2109" s="744"/>
      <c r="F2109" s="744"/>
      <c r="G2109" s="744"/>
      <c r="H2109" s="744"/>
      <c r="I2109" s="744"/>
      <c r="J2109" s="794"/>
      <c r="K2109" s="744"/>
      <c r="L2109" s="744"/>
      <c r="M2109" s="631"/>
      <c r="N2109" s="631"/>
      <c r="O2109" s="744"/>
      <c r="P2109" s="744"/>
      <c r="Q2109" s="802"/>
      <c r="R2109" s="37"/>
      <c r="S2109" s="819"/>
      <c r="T2109" s="33"/>
      <c r="U2109" s="33"/>
      <c r="V2109" s="33"/>
      <c r="W2109" s="34"/>
      <c r="X2109" s="35"/>
      <c r="Y2109" s="36"/>
      <c r="Z2109" s="29"/>
      <c r="AA2109" s="29"/>
      <c r="AB2109" s="30"/>
      <c r="AC2109" s="28"/>
      <c r="AD2109" s="31"/>
      <c r="AE2109" s="31"/>
      <c r="AF2109" s="634"/>
      <c r="AG2109" s="2"/>
    </row>
    <row r="2110" spans="1:33" ht="25.5" customHeight="1">
      <c r="A2110" s="662"/>
      <c r="B2110" s="665"/>
      <c r="C2110" s="745"/>
      <c r="D2110" s="746"/>
      <c r="E2110" s="746"/>
      <c r="F2110" s="746"/>
      <c r="G2110" s="746"/>
      <c r="H2110" s="746"/>
      <c r="I2110" s="746"/>
      <c r="J2110" s="795"/>
      <c r="K2110" s="746"/>
      <c r="L2110" s="746"/>
      <c r="M2110" s="632"/>
      <c r="N2110" s="632"/>
      <c r="O2110" s="746"/>
      <c r="P2110" s="746"/>
      <c r="Q2110" s="803"/>
      <c r="R2110" s="38"/>
      <c r="S2110" s="820"/>
      <c r="T2110" s="39"/>
      <c r="U2110" s="39"/>
      <c r="V2110" s="39"/>
      <c r="W2110" s="40"/>
      <c r="X2110" s="41"/>
      <c r="Y2110" s="42"/>
      <c r="Z2110" s="42"/>
      <c r="AA2110" s="42"/>
      <c r="AB2110" s="43"/>
      <c r="AC2110" s="41"/>
      <c r="AD2110" s="44"/>
      <c r="AE2110" s="44"/>
      <c r="AF2110" s="635"/>
      <c r="AG2110" s="2"/>
    </row>
    <row r="2111" spans="1:33" ht="32.25" customHeight="1">
      <c r="A2111" s="662"/>
      <c r="B2111" s="665"/>
      <c r="C2111" s="773" t="s">
        <v>46</v>
      </c>
      <c r="D2111" s="750" t="s">
        <v>47</v>
      </c>
      <c r="E2111" s="750" t="s">
        <v>48</v>
      </c>
      <c r="F2111" s="750" t="s">
        <v>49</v>
      </c>
      <c r="G2111" s="768" t="s">
        <v>50</v>
      </c>
      <c r="H2111" s="750" t="s">
        <v>51</v>
      </c>
      <c r="I2111" s="750" t="s">
        <v>61</v>
      </c>
      <c r="J2111" s="796" t="s">
        <v>2751</v>
      </c>
      <c r="K2111" s="797" t="s">
        <v>2752</v>
      </c>
      <c r="L2111" s="798" t="s">
        <v>2638</v>
      </c>
      <c r="M2111" s="723">
        <v>1</v>
      </c>
      <c r="N2111" s="723">
        <v>1</v>
      </c>
      <c r="O2111" s="798" t="s">
        <v>2753</v>
      </c>
      <c r="P2111" s="798" t="s">
        <v>2754</v>
      </c>
      <c r="Q2111" s="805" t="s">
        <v>2755</v>
      </c>
      <c r="R2111" s="37"/>
      <c r="S2111" s="821"/>
      <c r="T2111" s="46"/>
      <c r="U2111" s="46"/>
      <c r="V2111" s="46"/>
      <c r="W2111" s="34"/>
      <c r="X2111" s="35"/>
      <c r="Y2111" s="36"/>
      <c r="Z2111" s="36"/>
      <c r="AA2111" s="36"/>
      <c r="AB2111" s="50"/>
      <c r="AC2111" s="35"/>
      <c r="AD2111" s="35"/>
      <c r="AE2111" s="35"/>
      <c r="AF2111" s="636"/>
      <c r="AG2111" s="2"/>
    </row>
    <row r="2112" spans="1:33" ht="32.25" customHeight="1">
      <c r="A2112" s="662"/>
      <c r="B2112" s="665"/>
      <c r="C2112" s="743"/>
      <c r="D2112" s="744"/>
      <c r="E2112" s="744"/>
      <c r="F2112" s="744"/>
      <c r="G2112" s="744"/>
      <c r="H2112" s="744"/>
      <c r="I2112" s="744"/>
      <c r="J2112" s="779"/>
      <c r="K2112" s="744"/>
      <c r="L2112" s="744"/>
      <c r="M2112" s="631"/>
      <c r="N2112" s="631"/>
      <c r="O2112" s="744"/>
      <c r="P2112" s="744"/>
      <c r="Q2112" s="802"/>
      <c r="R2112" s="25"/>
      <c r="S2112" s="818"/>
      <c r="T2112" s="26"/>
      <c r="U2112" s="26"/>
      <c r="V2112" s="26"/>
      <c r="W2112" s="27"/>
      <c r="X2112" s="28"/>
      <c r="Y2112" s="29"/>
      <c r="Z2112" s="29"/>
      <c r="AA2112" s="29"/>
      <c r="AB2112" s="30"/>
      <c r="AC2112" s="28"/>
      <c r="AD2112" s="28"/>
      <c r="AE2112" s="28"/>
      <c r="AF2112" s="634"/>
      <c r="AG2112" s="2"/>
    </row>
    <row r="2113" spans="1:33" ht="32.25" customHeight="1">
      <c r="A2113" s="663"/>
      <c r="B2113" s="666"/>
      <c r="C2113" s="743"/>
      <c r="D2113" s="744"/>
      <c r="E2113" s="744"/>
      <c r="F2113" s="744"/>
      <c r="G2113" s="744"/>
      <c r="H2113" s="744"/>
      <c r="I2113" s="744"/>
      <c r="J2113" s="779"/>
      <c r="K2113" s="744"/>
      <c r="L2113" s="744"/>
      <c r="M2113" s="631"/>
      <c r="N2113" s="631"/>
      <c r="O2113" s="744"/>
      <c r="P2113" s="744"/>
      <c r="Q2113" s="802"/>
      <c r="R2113" s="25"/>
      <c r="S2113" s="818"/>
      <c r="T2113" s="26"/>
      <c r="U2113" s="26"/>
      <c r="V2113" s="26"/>
      <c r="W2113" s="27"/>
      <c r="X2113" s="28"/>
      <c r="Y2113" s="29"/>
      <c r="Z2113" s="29"/>
      <c r="AA2113" s="29"/>
      <c r="AB2113" s="30"/>
      <c r="AC2113" s="28"/>
      <c r="AD2113" s="28"/>
      <c r="AE2113" s="31"/>
      <c r="AF2113" s="634"/>
      <c r="AG2113" s="2"/>
    </row>
    <row r="2114" spans="1:33" ht="32.25" customHeight="1">
      <c r="A2114" s="661" t="s">
        <v>2609</v>
      </c>
      <c r="B2114" s="664" t="s">
        <v>2744</v>
      </c>
      <c r="C2114" s="743"/>
      <c r="D2114" s="744"/>
      <c r="E2114" s="744"/>
      <c r="F2114" s="744"/>
      <c r="G2114" s="744"/>
      <c r="H2114" s="744"/>
      <c r="I2114" s="744"/>
      <c r="J2114" s="779"/>
      <c r="K2114" s="744"/>
      <c r="L2114" s="744"/>
      <c r="M2114" s="631"/>
      <c r="N2114" s="631"/>
      <c r="O2114" s="744"/>
      <c r="P2114" s="744"/>
      <c r="Q2114" s="802"/>
      <c r="R2114" s="25"/>
      <c r="S2114" s="818"/>
      <c r="T2114" s="26"/>
      <c r="U2114" s="26"/>
      <c r="V2114" s="26"/>
      <c r="W2114" s="27"/>
      <c r="X2114" s="28"/>
      <c r="Y2114" s="29"/>
      <c r="Z2114" s="29"/>
      <c r="AA2114" s="29"/>
      <c r="AB2114" s="30"/>
      <c r="AC2114" s="28"/>
      <c r="AD2114" s="28"/>
      <c r="AE2114" s="31"/>
      <c r="AF2114" s="634"/>
      <c r="AG2114" s="2"/>
    </row>
    <row r="2115" spans="1:33" ht="32.25" customHeight="1">
      <c r="A2115" s="662"/>
      <c r="B2115" s="665"/>
      <c r="C2115" s="745"/>
      <c r="D2115" s="746"/>
      <c r="E2115" s="746"/>
      <c r="F2115" s="746"/>
      <c r="G2115" s="746"/>
      <c r="H2115" s="746"/>
      <c r="I2115" s="746"/>
      <c r="J2115" s="780"/>
      <c r="K2115" s="746"/>
      <c r="L2115" s="746"/>
      <c r="M2115" s="632"/>
      <c r="N2115" s="632"/>
      <c r="O2115" s="746"/>
      <c r="P2115" s="746"/>
      <c r="Q2115" s="803"/>
      <c r="R2115" s="38"/>
      <c r="S2115" s="820"/>
      <c r="T2115" s="39"/>
      <c r="U2115" s="39"/>
      <c r="V2115" s="39"/>
      <c r="W2115" s="40"/>
      <c r="X2115" s="41"/>
      <c r="Y2115" s="42"/>
      <c r="Z2115" s="42"/>
      <c r="AA2115" s="42"/>
      <c r="AB2115" s="43"/>
      <c r="AC2115" s="41"/>
      <c r="AD2115" s="41"/>
      <c r="AE2115" s="44"/>
      <c r="AF2115" s="635"/>
      <c r="AG2115" s="2"/>
    </row>
    <row r="2116" spans="1:33" ht="33" customHeight="1">
      <c r="A2116" s="662"/>
      <c r="B2116" s="665"/>
      <c r="C2116" s="747" t="s">
        <v>46</v>
      </c>
      <c r="D2116" s="748" t="s">
        <v>47</v>
      </c>
      <c r="E2116" s="748" t="s">
        <v>48</v>
      </c>
      <c r="F2116" s="748" t="s">
        <v>49</v>
      </c>
      <c r="G2116" s="749" t="s">
        <v>50</v>
      </c>
      <c r="H2116" s="748" t="s">
        <v>51</v>
      </c>
      <c r="I2116" s="748" t="s">
        <v>61</v>
      </c>
      <c r="J2116" s="770" t="s">
        <v>2756</v>
      </c>
      <c r="K2116" s="776" t="s">
        <v>2757</v>
      </c>
      <c r="L2116" s="748" t="s">
        <v>2692</v>
      </c>
      <c r="M2116" s="710">
        <v>11918</v>
      </c>
      <c r="N2116" s="710">
        <v>1500</v>
      </c>
      <c r="O2116" s="797" t="s">
        <v>2758</v>
      </c>
      <c r="P2116" s="748" t="s">
        <v>2759</v>
      </c>
      <c r="Q2116" s="804" t="s">
        <v>2695</v>
      </c>
      <c r="R2116" s="59"/>
      <c r="S2116" s="823"/>
      <c r="T2116" s="49"/>
      <c r="U2116" s="49"/>
      <c r="V2116" s="49"/>
      <c r="W2116" s="34"/>
      <c r="X2116" s="35"/>
      <c r="Y2116" s="36"/>
      <c r="Z2116" s="36"/>
      <c r="AA2116" s="36"/>
      <c r="AB2116" s="50"/>
      <c r="AC2116" s="35"/>
      <c r="AD2116" s="60"/>
      <c r="AE2116" s="60"/>
      <c r="AF2116" s="637"/>
      <c r="AG2116" s="2"/>
    </row>
    <row r="2117" spans="1:33" ht="33" customHeight="1">
      <c r="A2117" s="662"/>
      <c r="B2117" s="665"/>
      <c r="C2117" s="743"/>
      <c r="D2117" s="744"/>
      <c r="E2117" s="744"/>
      <c r="F2117" s="744"/>
      <c r="G2117" s="744"/>
      <c r="H2117" s="744"/>
      <c r="I2117" s="744"/>
      <c r="J2117" s="771"/>
      <c r="K2117" s="744"/>
      <c r="L2117" s="744"/>
      <c r="M2117" s="631"/>
      <c r="N2117" s="631"/>
      <c r="O2117" s="744"/>
      <c r="P2117" s="744"/>
      <c r="Q2117" s="802"/>
      <c r="R2117" s="32"/>
      <c r="S2117" s="818"/>
      <c r="T2117" s="26"/>
      <c r="U2117" s="26"/>
      <c r="V2117" s="26"/>
      <c r="W2117" s="27"/>
      <c r="X2117" s="28"/>
      <c r="Y2117" s="29"/>
      <c r="Z2117" s="29"/>
      <c r="AA2117" s="29"/>
      <c r="AB2117" s="30"/>
      <c r="AC2117" s="28"/>
      <c r="AD2117" s="31"/>
      <c r="AE2117" s="31"/>
      <c r="AF2117" s="634"/>
      <c r="AG2117" s="2"/>
    </row>
    <row r="2118" spans="1:33" ht="33" customHeight="1">
      <c r="A2118" s="662"/>
      <c r="B2118" s="665"/>
      <c r="C2118" s="743"/>
      <c r="D2118" s="744"/>
      <c r="E2118" s="744"/>
      <c r="F2118" s="744"/>
      <c r="G2118" s="744"/>
      <c r="H2118" s="744"/>
      <c r="I2118" s="744"/>
      <c r="J2118" s="771"/>
      <c r="K2118" s="744"/>
      <c r="L2118" s="744"/>
      <c r="M2118" s="631"/>
      <c r="N2118" s="631"/>
      <c r="O2118" s="744"/>
      <c r="P2118" s="744"/>
      <c r="Q2118" s="802"/>
      <c r="R2118" s="25"/>
      <c r="S2118" s="818"/>
      <c r="T2118" s="26"/>
      <c r="U2118" s="26"/>
      <c r="V2118" s="26"/>
      <c r="W2118" s="27"/>
      <c r="X2118" s="28"/>
      <c r="Y2118" s="29"/>
      <c r="Z2118" s="29"/>
      <c r="AA2118" s="29"/>
      <c r="AB2118" s="30"/>
      <c r="AC2118" s="28"/>
      <c r="AD2118" s="31"/>
      <c r="AE2118" s="31"/>
      <c r="AF2118" s="634"/>
      <c r="AG2118" s="2"/>
    </row>
    <row r="2119" spans="1:33" ht="33" customHeight="1">
      <c r="A2119" s="662"/>
      <c r="B2119" s="665"/>
      <c r="C2119" s="743"/>
      <c r="D2119" s="744"/>
      <c r="E2119" s="744"/>
      <c r="F2119" s="744"/>
      <c r="G2119" s="744"/>
      <c r="H2119" s="744"/>
      <c r="I2119" s="744"/>
      <c r="J2119" s="771"/>
      <c r="K2119" s="744"/>
      <c r="L2119" s="744"/>
      <c r="M2119" s="631"/>
      <c r="N2119" s="631"/>
      <c r="O2119" s="744"/>
      <c r="P2119" s="744"/>
      <c r="Q2119" s="802"/>
      <c r="R2119" s="25"/>
      <c r="S2119" s="818"/>
      <c r="T2119" s="26"/>
      <c r="U2119" s="26"/>
      <c r="V2119" s="26"/>
      <c r="W2119" s="27"/>
      <c r="X2119" s="28"/>
      <c r="Y2119" s="29"/>
      <c r="Z2119" s="29"/>
      <c r="AA2119" s="29"/>
      <c r="AB2119" s="30"/>
      <c r="AC2119" s="28"/>
      <c r="AD2119" s="31"/>
      <c r="AE2119" s="31"/>
      <c r="AF2119" s="634"/>
      <c r="AG2119" s="2"/>
    </row>
    <row r="2120" spans="1:33" ht="33" customHeight="1">
      <c r="A2120" s="662"/>
      <c r="B2120" s="665"/>
      <c r="C2120" s="745"/>
      <c r="D2120" s="746"/>
      <c r="E2120" s="746"/>
      <c r="F2120" s="746"/>
      <c r="G2120" s="746"/>
      <c r="H2120" s="746"/>
      <c r="I2120" s="746"/>
      <c r="J2120" s="772"/>
      <c r="K2120" s="746"/>
      <c r="L2120" s="746"/>
      <c r="M2120" s="632"/>
      <c r="N2120" s="632"/>
      <c r="O2120" s="746"/>
      <c r="P2120" s="746"/>
      <c r="Q2120" s="803"/>
      <c r="R2120" s="38"/>
      <c r="S2120" s="824"/>
      <c r="T2120" s="61"/>
      <c r="U2120" s="61"/>
      <c r="V2120" s="61"/>
      <c r="W2120" s="62"/>
      <c r="X2120" s="63"/>
      <c r="Y2120" s="64"/>
      <c r="Z2120" s="42"/>
      <c r="AA2120" s="42"/>
      <c r="AB2120" s="65"/>
      <c r="AC2120" s="63"/>
      <c r="AD2120" s="66"/>
      <c r="AE2120" s="66"/>
      <c r="AF2120" s="635"/>
      <c r="AG2120" s="2"/>
    </row>
    <row r="2121" spans="1:33" ht="33.75" customHeight="1">
      <c r="A2121" s="662"/>
      <c r="B2121" s="665"/>
      <c r="C2121" s="747" t="s">
        <v>46</v>
      </c>
      <c r="D2121" s="748" t="s">
        <v>47</v>
      </c>
      <c r="E2121" s="748" t="s">
        <v>48</v>
      </c>
      <c r="F2121" s="748" t="s">
        <v>49</v>
      </c>
      <c r="G2121" s="749" t="s">
        <v>50</v>
      </c>
      <c r="H2121" s="748" t="s">
        <v>51</v>
      </c>
      <c r="I2121" s="748" t="s">
        <v>61</v>
      </c>
      <c r="J2121" s="792" t="s">
        <v>2760</v>
      </c>
      <c r="K2121" s="776" t="s">
        <v>2761</v>
      </c>
      <c r="L2121" s="748" t="s">
        <v>2762</v>
      </c>
      <c r="M2121" s="638">
        <v>1</v>
      </c>
      <c r="N2121" s="638">
        <v>1</v>
      </c>
      <c r="O2121" s="798" t="s">
        <v>2763</v>
      </c>
      <c r="P2121" s="748" t="s">
        <v>2764</v>
      </c>
      <c r="Q2121" s="804" t="s">
        <v>2765</v>
      </c>
      <c r="R2121" s="37"/>
      <c r="S2121" s="822"/>
      <c r="T2121" s="53"/>
      <c r="U2121" s="53"/>
      <c r="V2121" s="53"/>
      <c r="W2121" s="54"/>
      <c r="X2121" s="55"/>
      <c r="Y2121" s="56"/>
      <c r="Z2121" s="36"/>
      <c r="AA2121" s="36"/>
      <c r="AB2121" s="57"/>
      <c r="AC2121" s="55"/>
      <c r="AD2121" s="58"/>
      <c r="AE2121" s="58"/>
      <c r="AF2121" s="637"/>
      <c r="AG2121" s="2"/>
    </row>
    <row r="2122" spans="1:33" ht="33.75" customHeight="1">
      <c r="A2122" s="662"/>
      <c r="B2122" s="665"/>
      <c r="C2122" s="743"/>
      <c r="D2122" s="744"/>
      <c r="E2122" s="744"/>
      <c r="F2122" s="744"/>
      <c r="G2122" s="744"/>
      <c r="H2122" s="744"/>
      <c r="I2122" s="744"/>
      <c r="J2122" s="771"/>
      <c r="K2122" s="744"/>
      <c r="L2122" s="744"/>
      <c r="M2122" s="631"/>
      <c r="N2122" s="631"/>
      <c r="O2122" s="744"/>
      <c r="P2122" s="744"/>
      <c r="Q2122" s="802"/>
      <c r="R2122" s="25"/>
      <c r="S2122" s="818"/>
      <c r="T2122" s="26"/>
      <c r="U2122" s="26"/>
      <c r="V2122" s="26"/>
      <c r="W2122" s="27"/>
      <c r="X2122" s="28"/>
      <c r="Y2122" s="29"/>
      <c r="Z2122" s="29"/>
      <c r="AA2122" s="29"/>
      <c r="AB2122" s="30"/>
      <c r="AC2122" s="28"/>
      <c r="AD2122" s="31"/>
      <c r="AE2122" s="31"/>
      <c r="AF2122" s="634"/>
      <c r="AG2122" s="2"/>
    </row>
    <row r="2123" spans="1:33" ht="33.75" customHeight="1">
      <c r="A2123" s="662"/>
      <c r="B2123" s="665"/>
      <c r="C2123" s="743"/>
      <c r="D2123" s="744"/>
      <c r="E2123" s="744"/>
      <c r="F2123" s="744"/>
      <c r="G2123" s="744"/>
      <c r="H2123" s="744"/>
      <c r="I2123" s="744"/>
      <c r="J2123" s="771"/>
      <c r="K2123" s="744"/>
      <c r="L2123" s="744"/>
      <c r="M2123" s="631"/>
      <c r="N2123" s="631"/>
      <c r="O2123" s="744"/>
      <c r="P2123" s="744"/>
      <c r="Q2123" s="802"/>
      <c r="R2123" s="25"/>
      <c r="S2123" s="818"/>
      <c r="T2123" s="26"/>
      <c r="U2123" s="26"/>
      <c r="V2123" s="26"/>
      <c r="W2123" s="27"/>
      <c r="X2123" s="28"/>
      <c r="Y2123" s="29"/>
      <c r="Z2123" s="29"/>
      <c r="AA2123" s="29"/>
      <c r="AB2123" s="30"/>
      <c r="AC2123" s="28"/>
      <c r="AD2123" s="31"/>
      <c r="AE2123" s="31"/>
      <c r="AF2123" s="634"/>
      <c r="AG2123" s="2"/>
    </row>
    <row r="2124" spans="1:33" ht="33.75" customHeight="1">
      <c r="A2124" s="662"/>
      <c r="B2124" s="665"/>
      <c r="C2124" s="743"/>
      <c r="D2124" s="744"/>
      <c r="E2124" s="744"/>
      <c r="F2124" s="744"/>
      <c r="G2124" s="744"/>
      <c r="H2124" s="744"/>
      <c r="I2124" s="744"/>
      <c r="J2124" s="771"/>
      <c r="K2124" s="744"/>
      <c r="L2124" s="744"/>
      <c r="M2124" s="631"/>
      <c r="N2124" s="631"/>
      <c r="O2124" s="744"/>
      <c r="P2124" s="744"/>
      <c r="Q2124" s="802"/>
      <c r="R2124" s="25"/>
      <c r="S2124" s="818"/>
      <c r="T2124" s="26"/>
      <c r="U2124" s="26"/>
      <c r="V2124" s="26"/>
      <c r="W2124" s="27"/>
      <c r="X2124" s="28"/>
      <c r="Y2124" s="29"/>
      <c r="Z2124" s="29"/>
      <c r="AA2124" s="29"/>
      <c r="AB2124" s="30"/>
      <c r="AC2124" s="28"/>
      <c r="AD2124" s="31"/>
      <c r="AE2124" s="31"/>
      <c r="AF2124" s="634"/>
      <c r="AG2124" s="2"/>
    </row>
    <row r="2125" spans="1:33" ht="33.75" customHeight="1">
      <c r="A2125" s="662"/>
      <c r="B2125" s="665"/>
      <c r="C2125" s="745"/>
      <c r="D2125" s="746"/>
      <c r="E2125" s="746"/>
      <c r="F2125" s="746"/>
      <c r="G2125" s="746"/>
      <c r="H2125" s="746"/>
      <c r="I2125" s="746"/>
      <c r="J2125" s="772"/>
      <c r="K2125" s="746"/>
      <c r="L2125" s="746"/>
      <c r="M2125" s="632"/>
      <c r="N2125" s="632"/>
      <c r="O2125" s="746"/>
      <c r="P2125" s="746"/>
      <c r="Q2125" s="803"/>
      <c r="R2125" s="38"/>
      <c r="S2125" s="820"/>
      <c r="T2125" s="39"/>
      <c r="U2125" s="39"/>
      <c r="V2125" s="39"/>
      <c r="W2125" s="40"/>
      <c r="X2125" s="41"/>
      <c r="Y2125" s="42"/>
      <c r="Z2125" s="42"/>
      <c r="AA2125" s="42"/>
      <c r="AB2125" s="43"/>
      <c r="AC2125" s="41"/>
      <c r="AD2125" s="44"/>
      <c r="AE2125" s="44"/>
      <c r="AF2125" s="635"/>
      <c r="AG2125" s="2"/>
    </row>
    <row r="2126" spans="1:33" ht="28.5" customHeight="1">
      <c r="A2126" s="662"/>
      <c r="B2126" s="665"/>
      <c r="C2126" s="747" t="s">
        <v>46</v>
      </c>
      <c r="D2126" s="748" t="s">
        <v>47</v>
      </c>
      <c r="E2126" s="748" t="s">
        <v>48</v>
      </c>
      <c r="F2126" s="748" t="s">
        <v>2710</v>
      </c>
      <c r="G2126" s="749" t="s">
        <v>50</v>
      </c>
      <c r="H2126" s="748" t="s">
        <v>51</v>
      </c>
      <c r="I2126" s="748" t="s">
        <v>61</v>
      </c>
      <c r="J2126" s="792" t="s">
        <v>2766</v>
      </c>
      <c r="K2126" s="776" t="s">
        <v>2767</v>
      </c>
      <c r="L2126" s="748" t="s">
        <v>2768</v>
      </c>
      <c r="M2126" s="638">
        <v>1</v>
      </c>
      <c r="N2126" s="638">
        <v>2</v>
      </c>
      <c r="O2126" s="797" t="s">
        <v>2769</v>
      </c>
      <c r="P2126" s="797" t="s">
        <v>2770</v>
      </c>
      <c r="Q2126" s="804" t="s">
        <v>2771</v>
      </c>
      <c r="R2126" s="37"/>
      <c r="S2126" s="822"/>
      <c r="T2126" s="53"/>
      <c r="U2126" s="53"/>
      <c r="V2126" s="53"/>
      <c r="W2126" s="54"/>
      <c r="X2126" s="55"/>
      <c r="Y2126" s="56"/>
      <c r="Z2126" s="36"/>
      <c r="AA2126" s="36"/>
      <c r="AB2126" s="57"/>
      <c r="AC2126" s="55"/>
      <c r="AD2126" s="58"/>
      <c r="AE2126" s="58"/>
      <c r="AF2126" s="637"/>
      <c r="AG2126" s="2"/>
    </row>
    <row r="2127" spans="1:33" ht="28.5" customHeight="1">
      <c r="A2127" s="662"/>
      <c r="B2127" s="665"/>
      <c r="C2127" s="743"/>
      <c r="D2127" s="744"/>
      <c r="E2127" s="744"/>
      <c r="F2127" s="744"/>
      <c r="G2127" s="744"/>
      <c r="H2127" s="744"/>
      <c r="I2127" s="744"/>
      <c r="J2127" s="771"/>
      <c r="K2127" s="744"/>
      <c r="L2127" s="744"/>
      <c r="M2127" s="631"/>
      <c r="N2127" s="631"/>
      <c r="O2127" s="744"/>
      <c r="P2127" s="744"/>
      <c r="Q2127" s="802"/>
      <c r="R2127" s="25"/>
      <c r="S2127" s="818"/>
      <c r="T2127" s="26"/>
      <c r="U2127" s="26"/>
      <c r="V2127" s="26"/>
      <c r="W2127" s="27"/>
      <c r="X2127" s="28"/>
      <c r="Y2127" s="29"/>
      <c r="Z2127" s="29"/>
      <c r="AA2127" s="29"/>
      <c r="AB2127" s="30"/>
      <c r="AC2127" s="28"/>
      <c r="AD2127" s="31"/>
      <c r="AE2127" s="31"/>
      <c r="AF2127" s="634"/>
      <c r="AG2127" s="2"/>
    </row>
    <row r="2128" spans="1:33" ht="28.5" customHeight="1">
      <c r="A2128" s="662"/>
      <c r="B2128" s="665"/>
      <c r="C2128" s="743"/>
      <c r="D2128" s="744"/>
      <c r="E2128" s="744"/>
      <c r="F2128" s="744"/>
      <c r="G2128" s="744"/>
      <c r="H2128" s="744"/>
      <c r="I2128" s="744"/>
      <c r="J2128" s="771"/>
      <c r="K2128" s="744"/>
      <c r="L2128" s="744"/>
      <c r="M2128" s="631"/>
      <c r="N2128" s="631"/>
      <c r="O2128" s="744"/>
      <c r="P2128" s="744"/>
      <c r="Q2128" s="802"/>
      <c r="R2128" s="25"/>
      <c r="S2128" s="818"/>
      <c r="T2128" s="26"/>
      <c r="U2128" s="26"/>
      <c r="V2128" s="26"/>
      <c r="W2128" s="27"/>
      <c r="X2128" s="28"/>
      <c r="Y2128" s="29"/>
      <c r="Z2128" s="29"/>
      <c r="AA2128" s="29"/>
      <c r="AB2128" s="30"/>
      <c r="AC2128" s="28"/>
      <c r="AD2128" s="31"/>
      <c r="AE2128" s="31"/>
      <c r="AF2128" s="634"/>
      <c r="AG2128" s="2"/>
    </row>
    <row r="2129" spans="1:33" ht="28.5" customHeight="1">
      <c r="A2129" s="662"/>
      <c r="B2129" s="665"/>
      <c r="C2129" s="743"/>
      <c r="D2129" s="744"/>
      <c r="E2129" s="744"/>
      <c r="F2129" s="744"/>
      <c r="G2129" s="744"/>
      <c r="H2129" s="744"/>
      <c r="I2129" s="744"/>
      <c r="J2129" s="771"/>
      <c r="K2129" s="744"/>
      <c r="L2129" s="744"/>
      <c r="M2129" s="631"/>
      <c r="N2129" s="631"/>
      <c r="O2129" s="744"/>
      <c r="P2129" s="744"/>
      <c r="Q2129" s="802"/>
      <c r="R2129" s="25"/>
      <c r="S2129" s="818"/>
      <c r="T2129" s="26"/>
      <c r="U2129" s="26"/>
      <c r="V2129" s="26"/>
      <c r="W2129" s="27"/>
      <c r="X2129" s="28"/>
      <c r="Y2129" s="29"/>
      <c r="Z2129" s="29"/>
      <c r="AA2129" s="29"/>
      <c r="AB2129" s="30"/>
      <c r="AC2129" s="28"/>
      <c r="AD2129" s="31"/>
      <c r="AE2129" s="31"/>
      <c r="AF2129" s="634"/>
      <c r="AG2129" s="2"/>
    </row>
    <row r="2130" spans="1:33" ht="28.5" customHeight="1">
      <c r="A2130" s="662"/>
      <c r="B2130" s="665"/>
      <c r="C2130" s="745"/>
      <c r="D2130" s="746"/>
      <c r="E2130" s="746"/>
      <c r="F2130" s="746"/>
      <c r="G2130" s="746"/>
      <c r="H2130" s="746"/>
      <c r="I2130" s="746"/>
      <c r="J2130" s="772"/>
      <c r="K2130" s="746"/>
      <c r="L2130" s="746"/>
      <c r="M2130" s="632"/>
      <c r="N2130" s="632"/>
      <c r="O2130" s="746"/>
      <c r="P2130" s="746"/>
      <c r="Q2130" s="803"/>
      <c r="R2130" s="38"/>
      <c r="S2130" s="820"/>
      <c r="T2130" s="39"/>
      <c r="U2130" s="39"/>
      <c r="V2130" s="39"/>
      <c r="W2130" s="40"/>
      <c r="X2130" s="41"/>
      <c r="Y2130" s="42"/>
      <c r="Z2130" s="42"/>
      <c r="AA2130" s="42"/>
      <c r="AB2130" s="43"/>
      <c r="AC2130" s="41"/>
      <c r="AD2130" s="44"/>
      <c r="AE2130" s="44"/>
      <c r="AF2130" s="635"/>
      <c r="AG2130" s="2"/>
    </row>
    <row r="2131" spans="1:33" ht="33" customHeight="1">
      <c r="A2131" s="662"/>
      <c r="B2131" s="665"/>
      <c r="C2131" s="747" t="s">
        <v>46</v>
      </c>
      <c r="D2131" s="748" t="s">
        <v>47</v>
      </c>
      <c r="E2131" s="748" t="s">
        <v>48</v>
      </c>
      <c r="F2131" s="748" t="s">
        <v>49</v>
      </c>
      <c r="G2131" s="749" t="s">
        <v>50</v>
      </c>
      <c r="H2131" s="748" t="s">
        <v>51</v>
      </c>
      <c r="I2131" s="748" t="s">
        <v>61</v>
      </c>
      <c r="J2131" s="799" t="s">
        <v>2772</v>
      </c>
      <c r="K2131" s="797" t="s">
        <v>2773</v>
      </c>
      <c r="L2131" s="797" t="s">
        <v>2774</v>
      </c>
      <c r="M2131" s="724">
        <v>1</v>
      </c>
      <c r="N2131" s="724">
        <v>1</v>
      </c>
      <c r="O2131" s="797" t="s">
        <v>2775</v>
      </c>
      <c r="P2131" s="797" t="s">
        <v>2776</v>
      </c>
      <c r="Q2131" s="804" t="s">
        <v>2695</v>
      </c>
      <c r="R2131" s="419" t="s">
        <v>116</v>
      </c>
      <c r="S2131" s="877" t="s">
        <v>117</v>
      </c>
      <c r="T2131" s="420"/>
      <c r="U2131" s="298" t="s">
        <v>71</v>
      </c>
      <c r="V2131" s="297" t="s">
        <v>72</v>
      </c>
      <c r="W2131" s="421"/>
      <c r="X2131" s="422"/>
      <c r="Y2131" s="423"/>
      <c r="Z2131" s="423"/>
      <c r="AA2131" s="423"/>
      <c r="AB2131" s="424">
        <f>SUM(AA2132:AA2138)</f>
        <v>138.29759999999999</v>
      </c>
      <c r="AC2131" s="35"/>
      <c r="AD2131" s="60"/>
      <c r="AE2131" s="60"/>
      <c r="AF2131" s="637"/>
      <c r="AG2131" s="2"/>
    </row>
    <row r="2132" spans="1:33" ht="33" customHeight="1">
      <c r="A2132" s="662"/>
      <c r="B2132" s="665"/>
      <c r="C2132" s="743"/>
      <c r="D2132" s="744"/>
      <c r="E2132" s="744"/>
      <c r="F2132" s="744"/>
      <c r="G2132" s="744"/>
      <c r="H2132" s="744"/>
      <c r="I2132" s="744"/>
      <c r="J2132" s="771"/>
      <c r="K2132" s="744"/>
      <c r="L2132" s="744"/>
      <c r="M2132" s="631"/>
      <c r="N2132" s="631"/>
      <c r="O2132" s="744"/>
      <c r="P2132" s="744"/>
      <c r="Q2132" s="802"/>
      <c r="R2132" s="425"/>
      <c r="S2132" s="878" t="s">
        <v>2777</v>
      </c>
      <c r="T2132" s="426"/>
      <c r="U2132" s="298"/>
      <c r="V2132" s="297"/>
      <c r="W2132" s="421">
        <v>20</v>
      </c>
      <c r="X2132" s="422" t="s">
        <v>74</v>
      </c>
      <c r="Y2132" s="423">
        <v>1.5</v>
      </c>
      <c r="Z2132" s="423">
        <f t="shared" ref="Z2132:Z2138" si="257">W2132*Y2132</f>
        <v>30</v>
      </c>
      <c r="AA2132" s="423">
        <f t="shared" ref="AA2132:AA2138" si="258">Z2132*1.12</f>
        <v>33.6</v>
      </c>
      <c r="AB2132" s="424"/>
      <c r="AC2132" s="35"/>
      <c r="AD2132" s="60"/>
      <c r="AE2132" s="60" t="s">
        <v>75</v>
      </c>
      <c r="AF2132" s="634"/>
      <c r="AG2132" s="2"/>
    </row>
    <row r="2133" spans="1:33" ht="33" customHeight="1">
      <c r="A2133" s="662"/>
      <c r="B2133" s="665"/>
      <c r="C2133" s="743"/>
      <c r="D2133" s="744"/>
      <c r="E2133" s="744"/>
      <c r="F2133" s="744"/>
      <c r="G2133" s="744"/>
      <c r="H2133" s="744"/>
      <c r="I2133" s="744"/>
      <c r="J2133" s="771"/>
      <c r="K2133" s="744"/>
      <c r="L2133" s="744"/>
      <c r="M2133" s="631"/>
      <c r="N2133" s="631"/>
      <c r="O2133" s="744"/>
      <c r="P2133" s="744"/>
      <c r="Q2133" s="802"/>
      <c r="R2133" s="425"/>
      <c r="S2133" s="878" t="s">
        <v>2778</v>
      </c>
      <c r="T2133" s="426"/>
      <c r="U2133" s="298"/>
      <c r="V2133" s="297"/>
      <c r="W2133" s="421">
        <v>20</v>
      </c>
      <c r="X2133" s="422" t="s">
        <v>74</v>
      </c>
      <c r="Y2133" s="423">
        <v>0.6</v>
      </c>
      <c r="Z2133" s="423">
        <f t="shared" si="257"/>
        <v>12</v>
      </c>
      <c r="AA2133" s="423">
        <f t="shared" si="258"/>
        <v>13.440000000000001</v>
      </c>
      <c r="AB2133" s="424"/>
      <c r="AC2133" s="35"/>
      <c r="AD2133" s="60"/>
      <c r="AE2133" s="60" t="s">
        <v>75</v>
      </c>
      <c r="AF2133" s="634"/>
      <c r="AG2133" s="2"/>
    </row>
    <row r="2134" spans="1:33" ht="33" customHeight="1">
      <c r="A2134" s="662"/>
      <c r="B2134" s="665"/>
      <c r="C2134" s="743"/>
      <c r="D2134" s="744"/>
      <c r="E2134" s="744"/>
      <c r="F2134" s="744"/>
      <c r="G2134" s="744"/>
      <c r="H2134" s="744"/>
      <c r="I2134" s="744"/>
      <c r="J2134" s="771"/>
      <c r="K2134" s="744"/>
      <c r="L2134" s="744"/>
      <c r="M2134" s="631"/>
      <c r="N2134" s="631"/>
      <c r="O2134" s="744"/>
      <c r="P2134" s="744"/>
      <c r="Q2134" s="802"/>
      <c r="R2134" s="425"/>
      <c r="S2134" s="878" t="s">
        <v>2779</v>
      </c>
      <c r="T2134" s="426"/>
      <c r="U2134" s="298"/>
      <c r="V2134" s="297"/>
      <c r="W2134" s="421">
        <v>20</v>
      </c>
      <c r="X2134" s="422" t="s">
        <v>74</v>
      </c>
      <c r="Y2134" s="423">
        <v>0.6</v>
      </c>
      <c r="Z2134" s="423">
        <f t="shared" si="257"/>
        <v>12</v>
      </c>
      <c r="AA2134" s="423">
        <f t="shared" si="258"/>
        <v>13.440000000000001</v>
      </c>
      <c r="AB2134" s="424"/>
      <c r="AC2134" s="35"/>
      <c r="AD2134" s="60"/>
      <c r="AE2134" s="60" t="s">
        <v>75</v>
      </c>
      <c r="AF2134" s="634"/>
      <c r="AG2134" s="2"/>
    </row>
    <row r="2135" spans="1:33" ht="33" customHeight="1">
      <c r="A2135" s="662"/>
      <c r="B2135" s="665"/>
      <c r="C2135" s="743"/>
      <c r="D2135" s="744"/>
      <c r="E2135" s="744"/>
      <c r="F2135" s="744"/>
      <c r="G2135" s="744"/>
      <c r="H2135" s="744"/>
      <c r="I2135" s="744"/>
      <c r="J2135" s="771"/>
      <c r="K2135" s="744"/>
      <c r="L2135" s="744"/>
      <c r="M2135" s="631"/>
      <c r="N2135" s="631"/>
      <c r="O2135" s="744"/>
      <c r="P2135" s="744"/>
      <c r="Q2135" s="802"/>
      <c r="R2135" s="425"/>
      <c r="S2135" s="878" t="s">
        <v>236</v>
      </c>
      <c r="T2135" s="426"/>
      <c r="U2135" s="298"/>
      <c r="V2135" s="297"/>
      <c r="W2135" s="421">
        <v>27</v>
      </c>
      <c r="X2135" s="422" t="s">
        <v>74</v>
      </c>
      <c r="Y2135" s="423">
        <v>0.54</v>
      </c>
      <c r="Z2135" s="423">
        <f t="shared" si="257"/>
        <v>14.580000000000002</v>
      </c>
      <c r="AA2135" s="423">
        <f t="shared" si="258"/>
        <v>16.329600000000003</v>
      </c>
      <c r="AB2135" s="424"/>
      <c r="AC2135" s="35"/>
      <c r="AD2135" s="60"/>
      <c r="AE2135" s="60" t="s">
        <v>75</v>
      </c>
      <c r="AF2135" s="634"/>
      <c r="AG2135" s="2"/>
    </row>
    <row r="2136" spans="1:33" ht="33" customHeight="1">
      <c r="A2136" s="662"/>
      <c r="B2136" s="665"/>
      <c r="C2136" s="743"/>
      <c r="D2136" s="744"/>
      <c r="E2136" s="744"/>
      <c r="F2136" s="744"/>
      <c r="G2136" s="744"/>
      <c r="H2136" s="744"/>
      <c r="I2136" s="744"/>
      <c r="J2136" s="771"/>
      <c r="K2136" s="744"/>
      <c r="L2136" s="744"/>
      <c r="M2136" s="631"/>
      <c r="N2136" s="631"/>
      <c r="O2136" s="744"/>
      <c r="P2136" s="744"/>
      <c r="Q2136" s="802"/>
      <c r="R2136" s="425"/>
      <c r="S2136" s="878" t="s">
        <v>2780</v>
      </c>
      <c r="T2136" s="426"/>
      <c r="U2136" s="298"/>
      <c r="V2136" s="297"/>
      <c r="W2136" s="421">
        <v>80</v>
      </c>
      <c r="X2136" s="422" t="s">
        <v>74</v>
      </c>
      <c r="Y2136" s="423">
        <v>0.23</v>
      </c>
      <c r="Z2136" s="423">
        <f t="shared" si="257"/>
        <v>18.400000000000002</v>
      </c>
      <c r="AA2136" s="423">
        <f t="shared" si="258"/>
        <v>20.608000000000004</v>
      </c>
      <c r="AB2136" s="424"/>
      <c r="AC2136" s="35"/>
      <c r="AD2136" s="60"/>
      <c r="AE2136" s="60" t="s">
        <v>75</v>
      </c>
      <c r="AF2136" s="634"/>
      <c r="AG2136" s="2"/>
    </row>
    <row r="2137" spans="1:33" ht="33" customHeight="1">
      <c r="A2137" s="662"/>
      <c r="B2137" s="665"/>
      <c r="C2137" s="743"/>
      <c r="D2137" s="744"/>
      <c r="E2137" s="744"/>
      <c r="F2137" s="744"/>
      <c r="G2137" s="744"/>
      <c r="H2137" s="744"/>
      <c r="I2137" s="744"/>
      <c r="J2137" s="771"/>
      <c r="K2137" s="744"/>
      <c r="L2137" s="744"/>
      <c r="M2137" s="631"/>
      <c r="N2137" s="631"/>
      <c r="O2137" s="744"/>
      <c r="P2137" s="744"/>
      <c r="Q2137" s="802"/>
      <c r="R2137" s="425"/>
      <c r="S2137" s="878" t="s">
        <v>2781</v>
      </c>
      <c r="T2137" s="426"/>
      <c r="U2137" s="298"/>
      <c r="V2137" s="297"/>
      <c r="W2137" s="421">
        <v>50</v>
      </c>
      <c r="X2137" s="422" t="s">
        <v>74</v>
      </c>
      <c r="Y2137" s="423">
        <v>0.41</v>
      </c>
      <c r="Z2137" s="423">
        <f t="shared" si="257"/>
        <v>20.5</v>
      </c>
      <c r="AA2137" s="423">
        <f t="shared" si="258"/>
        <v>22.96</v>
      </c>
      <c r="AB2137" s="424"/>
      <c r="AC2137" s="35"/>
      <c r="AD2137" s="60"/>
      <c r="AE2137" s="60" t="s">
        <v>75</v>
      </c>
      <c r="AF2137" s="634"/>
      <c r="AG2137" s="2"/>
    </row>
    <row r="2138" spans="1:33" ht="33" customHeight="1">
      <c r="A2138" s="662"/>
      <c r="B2138" s="665"/>
      <c r="C2138" s="743"/>
      <c r="D2138" s="744"/>
      <c r="E2138" s="744"/>
      <c r="F2138" s="744"/>
      <c r="G2138" s="744"/>
      <c r="H2138" s="744"/>
      <c r="I2138" s="744"/>
      <c r="J2138" s="771"/>
      <c r="K2138" s="744"/>
      <c r="L2138" s="744"/>
      <c r="M2138" s="631"/>
      <c r="N2138" s="631"/>
      <c r="O2138" s="744"/>
      <c r="P2138" s="744"/>
      <c r="Q2138" s="802"/>
      <c r="R2138" s="425"/>
      <c r="S2138" s="878" t="s">
        <v>2782</v>
      </c>
      <c r="T2138" s="426"/>
      <c r="U2138" s="298"/>
      <c r="V2138" s="297"/>
      <c r="W2138" s="421">
        <v>20</v>
      </c>
      <c r="X2138" s="422" t="s">
        <v>74</v>
      </c>
      <c r="Y2138" s="423">
        <v>0.8</v>
      </c>
      <c r="Z2138" s="423">
        <f t="shared" si="257"/>
        <v>16</v>
      </c>
      <c r="AA2138" s="423">
        <f t="shared" si="258"/>
        <v>17.920000000000002</v>
      </c>
      <c r="AB2138" s="424"/>
      <c r="AC2138" s="35"/>
      <c r="AD2138" s="60"/>
      <c r="AE2138" s="60" t="s">
        <v>75</v>
      </c>
      <c r="AF2138" s="634"/>
      <c r="AG2138" s="2"/>
    </row>
    <row r="2139" spans="1:33" ht="33" customHeight="1">
      <c r="A2139" s="663"/>
      <c r="B2139" s="666"/>
      <c r="C2139" s="743"/>
      <c r="D2139" s="744"/>
      <c r="E2139" s="744"/>
      <c r="F2139" s="744"/>
      <c r="G2139" s="744"/>
      <c r="H2139" s="744"/>
      <c r="I2139" s="744"/>
      <c r="J2139" s="771"/>
      <c r="K2139" s="744"/>
      <c r="L2139" s="744"/>
      <c r="M2139" s="631"/>
      <c r="N2139" s="631"/>
      <c r="O2139" s="744"/>
      <c r="P2139" s="744"/>
      <c r="Q2139" s="802"/>
      <c r="R2139" s="425" t="s">
        <v>140</v>
      </c>
      <c r="S2139" s="879" t="s">
        <v>141</v>
      </c>
      <c r="T2139" s="427"/>
      <c r="U2139" s="172" t="s">
        <v>71</v>
      </c>
      <c r="V2139" s="164" t="s">
        <v>72</v>
      </c>
      <c r="W2139" s="428"/>
      <c r="X2139" s="137"/>
      <c r="Y2139" s="138"/>
      <c r="Z2139" s="138"/>
      <c r="AA2139" s="138"/>
      <c r="AB2139" s="229">
        <f>SUM(AA2140:AA2148)</f>
        <v>1830.2480000000003</v>
      </c>
      <c r="AC2139" s="28"/>
      <c r="AD2139" s="31"/>
      <c r="AE2139" s="31"/>
      <c r="AF2139" s="634"/>
      <c r="AG2139" s="2"/>
    </row>
    <row r="2140" spans="1:33" ht="33" customHeight="1">
      <c r="A2140" s="661" t="s">
        <v>2609</v>
      </c>
      <c r="B2140" s="664" t="s">
        <v>2744</v>
      </c>
      <c r="C2140" s="743"/>
      <c r="D2140" s="744"/>
      <c r="E2140" s="744"/>
      <c r="F2140" s="744"/>
      <c r="G2140" s="744"/>
      <c r="H2140" s="744"/>
      <c r="I2140" s="744"/>
      <c r="J2140" s="771"/>
      <c r="K2140" s="744"/>
      <c r="L2140" s="744"/>
      <c r="M2140" s="631"/>
      <c r="N2140" s="631"/>
      <c r="O2140" s="744"/>
      <c r="P2140" s="744"/>
      <c r="Q2140" s="802"/>
      <c r="R2140" s="25"/>
      <c r="S2140" s="818" t="s">
        <v>2783</v>
      </c>
      <c r="T2140" s="26"/>
      <c r="U2140" s="33"/>
      <c r="V2140" s="33"/>
      <c r="W2140" s="27">
        <v>51</v>
      </c>
      <c r="X2140" s="422" t="s">
        <v>74</v>
      </c>
      <c r="Y2140" s="29">
        <v>1.5</v>
      </c>
      <c r="Z2140" s="423">
        <f t="shared" ref="Z2140:Z2148" si="259">W2140*Y2140</f>
        <v>76.5</v>
      </c>
      <c r="AA2140" s="423">
        <f t="shared" ref="AA2140:AA2148" si="260">Z2140*1.12</f>
        <v>85.68</v>
      </c>
      <c r="AB2140" s="30"/>
      <c r="AC2140" s="28"/>
      <c r="AD2140" s="31"/>
      <c r="AE2140" s="60" t="s">
        <v>75</v>
      </c>
      <c r="AF2140" s="634"/>
      <c r="AG2140" s="2"/>
    </row>
    <row r="2141" spans="1:33" ht="33" customHeight="1">
      <c r="A2141" s="662"/>
      <c r="B2141" s="665"/>
      <c r="C2141" s="743"/>
      <c r="D2141" s="744"/>
      <c r="E2141" s="744"/>
      <c r="F2141" s="744"/>
      <c r="G2141" s="744"/>
      <c r="H2141" s="744"/>
      <c r="I2141" s="744"/>
      <c r="J2141" s="771"/>
      <c r="K2141" s="744"/>
      <c r="L2141" s="744"/>
      <c r="M2141" s="631"/>
      <c r="N2141" s="631"/>
      <c r="O2141" s="744"/>
      <c r="P2141" s="744"/>
      <c r="Q2141" s="802"/>
      <c r="R2141" s="25"/>
      <c r="S2141" s="818" t="s">
        <v>2784</v>
      </c>
      <c r="T2141" s="26"/>
      <c r="U2141" s="26"/>
      <c r="V2141" s="26"/>
      <c r="W2141" s="27">
        <v>15</v>
      </c>
      <c r="X2141" s="422" t="s">
        <v>74</v>
      </c>
      <c r="Y2141" s="29">
        <v>3.5</v>
      </c>
      <c r="Z2141" s="423">
        <f t="shared" si="259"/>
        <v>52.5</v>
      </c>
      <c r="AA2141" s="423">
        <f t="shared" si="260"/>
        <v>58.800000000000004</v>
      </c>
      <c r="AB2141" s="30"/>
      <c r="AC2141" s="28"/>
      <c r="AD2141" s="31"/>
      <c r="AE2141" s="60" t="s">
        <v>75</v>
      </c>
      <c r="AF2141" s="634"/>
      <c r="AG2141" s="2"/>
    </row>
    <row r="2142" spans="1:33" ht="33" customHeight="1">
      <c r="A2142" s="662"/>
      <c r="B2142" s="665"/>
      <c r="C2142" s="743"/>
      <c r="D2142" s="744"/>
      <c r="E2142" s="744"/>
      <c r="F2142" s="744"/>
      <c r="G2142" s="744"/>
      <c r="H2142" s="744"/>
      <c r="I2142" s="744"/>
      <c r="J2142" s="771"/>
      <c r="K2142" s="744"/>
      <c r="L2142" s="744"/>
      <c r="M2142" s="631"/>
      <c r="N2142" s="631"/>
      <c r="O2142" s="744"/>
      <c r="P2142" s="744"/>
      <c r="Q2142" s="802"/>
      <c r="R2142" s="69"/>
      <c r="S2142" s="824" t="s">
        <v>2785</v>
      </c>
      <c r="T2142" s="61"/>
      <c r="U2142" s="61"/>
      <c r="V2142" s="61"/>
      <c r="W2142" s="62">
        <v>5</v>
      </c>
      <c r="X2142" s="422" t="s">
        <v>74</v>
      </c>
      <c r="Y2142" s="64">
        <v>5.09</v>
      </c>
      <c r="Z2142" s="423">
        <f t="shared" si="259"/>
        <v>25.45</v>
      </c>
      <c r="AA2142" s="423">
        <f t="shared" si="260"/>
        <v>28.504000000000001</v>
      </c>
      <c r="AB2142" s="65"/>
      <c r="AC2142" s="63"/>
      <c r="AD2142" s="66"/>
      <c r="AE2142" s="60" t="s">
        <v>75</v>
      </c>
      <c r="AF2142" s="634"/>
      <c r="AG2142" s="2"/>
    </row>
    <row r="2143" spans="1:33" ht="33" customHeight="1">
      <c r="A2143" s="662"/>
      <c r="B2143" s="665"/>
      <c r="C2143" s="743"/>
      <c r="D2143" s="744"/>
      <c r="E2143" s="744"/>
      <c r="F2143" s="744"/>
      <c r="G2143" s="744"/>
      <c r="H2143" s="744"/>
      <c r="I2143" s="744"/>
      <c r="J2143" s="771"/>
      <c r="K2143" s="744"/>
      <c r="L2143" s="744"/>
      <c r="M2143" s="631"/>
      <c r="N2143" s="631"/>
      <c r="O2143" s="744"/>
      <c r="P2143" s="744"/>
      <c r="Q2143" s="802"/>
      <c r="R2143" s="69"/>
      <c r="S2143" s="824" t="s">
        <v>2786</v>
      </c>
      <c r="T2143" s="61"/>
      <c r="U2143" s="61"/>
      <c r="V2143" s="61"/>
      <c r="W2143" s="62">
        <v>50</v>
      </c>
      <c r="X2143" s="422" t="s">
        <v>74</v>
      </c>
      <c r="Y2143" s="64">
        <v>15</v>
      </c>
      <c r="Z2143" s="423">
        <f t="shared" si="259"/>
        <v>750</v>
      </c>
      <c r="AA2143" s="423">
        <f t="shared" si="260"/>
        <v>840.00000000000011</v>
      </c>
      <c r="AB2143" s="65"/>
      <c r="AC2143" s="63"/>
      <c r="AD2143" s="66"/>
      <c r="AE2143" s="60" t="s">
        <v>75</v>
      </c>
      <c r="AF2143" s="634"/>
      <c r="AG2143" s="2"/>
    </row>
    <row r="2144" spans="1:33" ht="33" customHeight="1">
      <c r="A2144" s="662"/>
      <c r="B2144" s="665"/>
      <c r="C2144" s="743"/>
      <c r="D2144" s="744"/>
      <c r="E2144" s="744"/>
      <c r="F2144" s="744"/>
      <c r="G2144" s="744"/>
      <c r="H2144" s="744"/>
      <c r="I2144" s="744"/>
      <c r="J2144" s="771"/>
      <c r="K2144" s="744"/>
      <c r="L2144" s="744"/>
      <c r="M2144" s="631"/>
      <c r="N2144" s="631"/>
      <c r="O2144" s="744"/>
      <c r="P2144" s="744"/>
      <c r="Q2144" s="802"/>
      <c r="R2144" s="69"/>
      <c r="S2144" s="824" t="s">
        <v>2787</v>
      </c>
      <c r="T2144" s="61"/>
      <c r="U2144" s="61"/>
      <c r="V2144" s="61"/>
      <c r="W2144" s="62">
        <v>80</v>
      </c>
      <c r="X2144" s="422" t="s">
        <v>74</v>
      </c>
      <c r="Y2144" s="64">
        <v>1.44</v>
      </c>
      <c r="Z2144" s="423">
        <f t="shared" si="259"/>
        <v>115.19999999999999</v>
      </c>
      <c r="AA2144" s="423">
        <f t="shared" si="260"/>
        <v>129.024</v>
      </c>
      <c r="AB2144" s="65"/>
      <c r="AC2144" s="63"/>
      <c r="AD2144" s="66"/>
      <c r="AE2144" s="60" t="s">
        <v>75</v>
      </c>
      <c r="AF2144" s="634"/>
      <c r="AG2144" s="2"/>
    </row>
    <row r="2145" spans="1:33" ht="33" customHeight="1">
      <c r="A2145" s="662"/>
      <c r="B2145" s="665"/>
      <c r="C2145" s="743"/>
      <c r="D2145" s="744"/>
      <c r="E2145" s="744"/>
      <c r="F2145" s="744"/>
      <c r="G2145" s="744"/>
      <c r="H2145" s="744"/>
      <c r="I2145" s="744"/>
      <c r="J2145" s="771"/>
      <c r="K2145" s="744"/>
      <c r="L2145" s="744"/>
      <c r="M2145" s="631"/>
      <c r="N2145" s="631"/>
      <c r="O2145" s="744"/>
      <c r="P2145" s="744"/>
      <c r="Q2145" s="802"/>
      <c r="R2145" s="69"/>
      <c r="S2145" s="824" t="s">
        <v>2788</v>
      </c>
      <c r="T2145" s="61"/>
      <c r="U2145" s="61"/>
      <c r="V2145" s="61"/>
      <c r="W2145" s="62">
        <v>80</v>
      </c>
      <c r="X2145" s="422" t="s">
        <v>74</v>
      </c>
      <c r="Y2145" s="64">
        <v>3.5</v>
      </c>
      <c r="Z2145" s="423">
        <f t="shared" si="259"/>
        <v>280</v>
      </c>
      <c r="AA2145" s="423">
        <f t="shared" si="260"/>
        <v>313.60000000000002</v>
      </c>
      <c r="AB2145" s="65"/>
      <c r="AC2145" s="63"/>
      <c r="AD2145" s="66"/>
      <c r="AE2145" s="60" t="s">
        <v>75</v>
      </c>
      <c r="AF2145" s="634"/>
      <c r="AG2145" s="2"/>
    </row>
    <row r="2146" spans="1:33" ht="33" customHeight="1">
      <c r="A2146" s="662"/>
      <c r="B2146" s="665"/>
      <c r="C2146" s="743"/>
      <c r="D2146" s="744"/>
      <c r="E2146" s="744"/>
      <c r="F2146" s="744"/>
      <c r="G2146" s="744"/>
      <c r="H2146" s="744"/>
      <c r="I2146" s="744"/>
      <c r="J2146" s="771"/>
      <c r="K2146" s="744"/>
      <c r="L2146" s="744"/>
      <c r="M2146" s="631"/>
      <c r="N2146" s="631"/>
      <c r="O2146" s="744"/>
      <c r="P2146" s="744"/>
      <c r="Q2146" s="802"/>
      <c r="R2146" s="69"/>
      <c r="S2146" s="824" t="s">
        <v>2789</v>
      </c>
      <c r="T2146" s="61"/>
      <c r="U2146" s="61"/>
      <c r="V2146" s="61"/>
      <c r="W2146" s="62">
        <v>50</v>
      </c>
      <c r="X2146" s="422" t="s">
        <v>74</v>
      </c>
      <c r="Y2146" s="64">
        <v>3.5</v>
      </c>
      <c r="Z2146" s="423">
        <f t="shared" si="259"/>
        <v>175</v>
      </c>
      <c r="AA2146" s="423">
        <f t="shared" si="260"/>
        <v>196.00000000000003</v>
      </c>
      <c r="AB2146" s="65"/>
      <c r="AC2146" s="63"/>
      <c r="AD2146" s="66"/>
      <c r="AE2146" s="60" t="s">
        <v>75</v>
      </c>
      <c r="AF2146" s="634"/>
      <c r="AG2146" s="2"/>
    </row>
    <row r="2147" spans="1:33" ht="33" customHeight="1">
      <c r="A2147" s="662"/>
      <c r="B2147" s="665"/>
      <c r="C2147" s="743"/>
      <c r="D2147" s="744"/>
      <c r="E2147" s="744"/>
      <c r="F2147" s="744"/>
      <c r="G2147" s="744"/>
      <c r="H2147" s="744"/>
      <c r="I2147" s="744"/>
      <c r="J2147" s="771"/>
      <c r="K2147" s="744"/>
      <c r="L2147" s="744"/>
      <c r="M2147" s="631"/>
      <c r="N2147" s="631"/>
      <c r="O2147" s="744"/>
      <c r="P2147" s="744"/>
      <c r="Q2147" s="802"/>
      <c r="R2147" s="69"/>
      <c r="S2147" s="824" t="s">
        <v>2790</v>
      </c>
      <c r="T2147" s="61"/>
      <c r="U2147" s="61"/>
      <c r="V2147" s="61"/>
      <c r="W2147" s="62">
        <v>11</v>
      </c>
      <c r="X2147" s="422" t="s">
        <v>74</v>
      </c>
      <c r="Y2147" s="64">
        <v>6</v>
      </c>
      <c r="Z2147" s="423">
        <f t="shared" si="259"/>
        <v>66</v>
      </c>
      <c r="AA2147" s="423">
        <f t="shared" si="260"/>
        <v>73.92</v>
      </c>
      <c r="AB2147" s="65"/>
      <c r="AC2147" s="63"/>
      <c r="AD2147" s="66"/>
      <c r="AE2147" s="60" t="s">
        <v>75</v>
      </c>
      <c r="AF2147" s="634"/>
      <c r="AG2147" s="2"/>
    </row>
    <row r="2148" spans="1:33" ht="33" customHeight="1">
      <c r="A2148" s="662"/>
      <c r="B2148" s="665"/>
      <c r="C2148" s="745"/>
      <c r="D2148" s="746"/>
      <c r="E2148" s="746"/>
      <c r="F2148" s="746"/>
      <c r="G2148" s="746"/>
      <c r="H2148" s="746"/>
      <c r="I2148" s="746"/>
      <c r="J2148" s="772"/>
      <c r="K2148" s="746"/>
      <c r="L2148" s="746"/>
      <c r="M2148" s="632"/>
      <c r="N2148" s="632"/>
      <c r="O2148" s="746"/>
      <c r="P2148" s="746"/>
      <c r="Q2148" s="803"/>
      <c r="R2148" s="38"/>
      <c r="S2148" s="824" t="s">
        <v>2791</v>
      </c>
      <c r="T2148" s="61"/>
      <c r="U2148" s="61"/>
      <c r="V2148" s="61"/>
      <c r="W2148" s="62">
        <v>11</v>
      </c>
      <c r="X2148" s="63" t="s">
        <v>74</v>
      </c>
      <c r="Y2148" s="64">
        <v>8.5</v>
      </c>
      <c r="Z2148" s="429">
        <f t="shared" si="259"/>
        <v>93.5</v>
      </c>
      <c r="AA2148" s="429">
        <f t="shared" si="260"/>
        <v>104.72000000000001</v>
      </c>
      <c r="AB2148" s="65"/>
      <c r="AC2148" s="63"/>
      <c r="AD2148" s="66"/>
      <c r="AE2148" s="60" t="s">
        <v>75</v>
      </c>
      <c r="AF2148" s="635"/>
      <c r="AG2148" s="2"/>
    </row>
    <row r="2149" spans="1:33" ht="20.25" customHeight="1">
      <c r="A2149" s="662"/>
      <c r="B2149" s="665"/>
      <c r="C2149" s="747" t="s">
        <v>79</v>
      </c>
      <c r="D2149" s="748" t="s">
        <v>80</v>
      </c>
      <c r="E2149" s="748" t="s">
        <v>157</v>
      </c>
      <c r="F2149" s="748" t="s">
        <v>2792</v>
      </c>
      <c r="G2149" s="749" t="s">
        <v>83</v>
      </c>
      <c r="H2149" s="748" t="s">
        <v>51</v>
      </c>
      <c r="I2149" s="748" t="s">
        <v>61</v>
      </c>
      <c r="J2149" s="792" t="s">
        <v>2793</v>
      </c>
      <c r="K2149" s="776" t="s">
        <v>2794</v>
      </c>
      <c r="L2149" s="748" t="s">
        <v>2795</v>
      </c>
      <c r="M2149" s="638">
        <v>75</v>
      </c>
      <c r="N2149" s="638">
        <v>70</v>
      </c>
      <c r="O2149" s="797" t="s">
        <v>2796</v>
      </c>
      <c r="P2149" s="748" t="s">
        <v>2797</v>
      </c>
      <c r="Q2149" s="804" t="s">
        <v>2703</v>
      </c>
      <c r="R2149" s="37"/>
      <c r="S2149" s="822"/>
      <c r="T2149" s="53"/>
      <c r="U2149" s="53"/>
      <c r="V2149" s="53"/>
      <c r="W2149" s="54"/>
      <c r="X2149" s="55"/>
      <c r="Y2149" s="56"/>
      <c r="Z2149" s="36"/>
      <c r="AA2149" s="36"/>
      <c r="AB2149" s="57"/>
      <c r="AC2149" s="55"/>
      <c r="AD2149" s="58"/>
      <c r="AE2149" s="58"/>
      <c r="AF2149" s="637"/>
      <c r="AG2149" s="2"/>
    </row>
    <row r="2150" spans="1:33" ht="20.25" customHeight="1">
      <c r="A2150" s="662"/>
      <c r="B2150" s="665"/>
      <c r="C2150" s="743"/>
      <c r="D2150" s="744"/>
      <c r="E2150" s="744"/>
      <c r="F2150" s="744"/>
      <c r="G2150" s="744"/>
      <c r="H2150" s="744"/>
      <c r="I2150" s="744"/>
      <c r="J2150" s="771"/>
      <c r="K2150" s="744"/>
      <c r="L2150" s="744"/>
      <c r="M2150" s="631"/>
      <c r="N2150" s="631"/>
      <c r="O2150" s="744"/>
      <c r="P2150" s="744"/>
      <c r="Q2150" s="802"/>
      <c r="R2150" s="25"/>
      <c r="S2150" s="818"/>
      <c r="T2150" s="26"/>
      <c r="U2150" s="26"/>
      <c r="V2150" s="26"/>
      <c r="W2150" s="27"/>
      <c r="X2150" s="28"/>
      <c r="Y2150" s="29"/>
      <c r="Z2150" s="29"/>
      <c r="AA2150" s="29"/>
      <c r="AB2150" s="30"/>
      <c r="AC2150" s="28"/>
      <c r="AD2150" s="31"/>
      <c r="AE2150" s="31"/>
      <c r="AF2150" s="634"/>
      <c r="AG2150" s="2"/>
    </row>
    <row r="2151" spans="1:33" ht="20.25" customHeight="1">
      <c r="A2151" s="662"/>
      <c r="B2151" s="665"/>
      <c r="C2151" s="743"/>
      <c r="D2151" s="744"/>
      <c r="E2151" s="744"/>
      <c r="F2151" s="744"/>
      <c r="G2151" s="744"/>
      <c r="H2151" s="744"/>
      <c r="I2151" s="744"/>
      <c r="J2151" s="771"/>
      <c r="K2151" s="744"/>
      <c r="L2151" s="744"/>
      <c r="M2151" s="631"/>
      <c r="N2151" s="631"/>
      <c r="O2151" s="744"/>
      <c r="P2151" s="744"/>
      <c r="Q2151" s="802"/>
      <c r="R2151" s="25"/>
      <c r="S2151" s="818"/>
      <c r="T2151" s="26"/>
      <c r="U2151" s="26"/>
      <c r="V2151" s="26"/>
      <c r="W2151" s="27"/>
      <c r="X2151" s="28"/>
      <c r="Y2151" s="29"/>
      <c r="Z2151" s="29"/>
      <c r="AA2151" s="29"/>
      <c r="AB2151" s="30"/>
      <c r="AC2151" s="28"/>
      <c r="AD2151" s="31"/>
      <c r="AE2151" s="31"/>
      <c r="AF2151" s="634"/>
      <c r="AG2151" s="2"/>
    </row>
    <row r="2152" spans="1:33" ht="20.25" customHeight="1">
      <c r="A2152" s="662"/>
      <c r="B2152" s="665"/>
      <c r="C2152" s="743"/>
      <c r="D2152" s="744"/>
      <c r="E2152" s="744"/>
      <c r="F2152" s="744"/>
      <c r="G2152" s="744"/>
      <c r="H2152" s="744"/>
      <c r="I2152" s="744"/>
      <c r="J2152" s="771"/>
      <c r="K2152" s="744"/>
      <c r="L2152" s="744"/>
      <c r="M2152" s="631"/>
      <c r="N2152" s="631"/>
      <c r="O2152" s="744"/>
      <c r="P2152" s="744"/>
      <c r="Q2152" s="802"/>
      <c r="R2152" s="25"/>
      <c r="S2152" s="818"/>
      <c r="T2152" s="26"/>
      <c r="U2152" s="26"/>
      <c r="V2152" s="26"/>
      <c r="W2152" s="27"/>
      <c r="X2152" s="28"/>
      <c r="Y2152" s="29"/>
      <c r="Z2152" s="29"/>
      <c r="AA2152" s="29"/>
      <c r="AB2152" s="30"/>
      <c r="AC2152" s="28"/>
      <c r="AD2152" s="31"/>
      <c r="AE2152" s="31"/>
      <c r="AF2152" s="634"/>
      <c r="AG2152" s="2"/>
    </row>
    <row r="2153" spans="1:33" ht="20.25" customHeight="1">
      <c r="A2153" s="662"/>
      <c r="B2153" s="665"/>
      <c r="C2153" s="745"/>
      <c r="D2153" s="746"/>
      <c r="E2153" s="746"/>
      <c r="F2153" s="746"/>
      <c r="G2153" s="746"/>
      <c r="H2153" s="746"/>
      <c r="I2153" s="746"/>
      <c r="J2153" s="772"/>
      <c r="K2153" s="746"/>
      <c r="L2153" s="746"/>
      <c r="M2153" s="632"/>
      <c r="N2153" s="632"/>
      <c r="O2153" s="746"/>
      <c r="P2153" s="746"/>
      <c r="Q2153" s="803"/>
      <c r="R2153" s="38"/>
      <c r="S2153" s="820"/>
      <c r="T2153" s="39"/>
      <c r="U2153" s="39"/>
      <c r="V2153" s="39"/>
      <c r="W2153" s="40"/>
      <c r="X2153" s="41"/>
      <c r="Y2153" s="42"/>
      <c r="Z2153" s="42"/>
      <c r="AA2153" s="42"/>
      <c r="AB2153" s="43"/>
      <c r="AC2153" s="41"/>
      <c r="AD2153" s="44"/>
      <c r="AE2153" s="44"/>
      <c r="AF2153" s="635"/>
      <c r="AG2153" s="2"/>
    </row>
    <row r="2154" spans="1:33" ht="24.75" customHeight="1">
      <c r="A2154" s="662"/>
      <c r="B2154" s="665"/>
      <c r="C2154" s="747" t="s">
        <v>46</v>
      </c>
      <c r="D2154" s="748" t="s">
        <v>47</v>
      </c>
      <c r="E2154" s="748" t="s">
        <v>48</v>
      </c>
      <c r="F2154" s="748" t="s">
        <v>371</v>
      </c>
      <c r="G2154" s="749" t="s">
        <v>50</v>
      </c>
      <c r="H2154" s="748" t="s">
        <v>51</v>
      </c>
      <c r="I2154" s="748" t="s">
        <v>61</v>
      </c>
      <c r="J2154" s="770" t="s">
        <v>2798</v>
      </c>
      <c r="K2154" s="776" t="s">
        <v>192</v>
      </c>
      <c r="L2154" s="748" t="s">
        <v>2799</v>
      </c>
      <c r="M2154" s="638">
        <v>1</v>
      </c>
      <c r="N2154" s="724">
        <v>1</v>
      </c>
      <c r="O2154" s="797" t="s">
        <v>2800</v>
      </c>
      <c r="P2154" s="797" t="s">
        <v>2801</v>
      </c>
      <c r="Q2154" s="804" t="s">
        <v>2738</v>
      </c>
      <c r="R2154" s="59"/>
      <c r="S2154" s="823"/>
      <c r="T2154" s="49"/>
      <c r="U2154" s="49"/>
      <c r="V2154" s="49"/>
      <c r="W2154" s="34"/>
      <c r="X2154" s="35"/>
      <c r="Y2154" s="36"/>
      <c r="Z2154" s="36"/>
      <c r="AA2154" s="36"/>
      <c r="AB2154" s="50"/>
      <c r="AC2154" s="35"/>
      <c r="AD2154" s="60"/>
      <c r="AE2154" s="60"/>
      <c r="AF2154" s="637"/>
      <c r="AG2154" s="2"/>
    </row>
    <row r="2155" spans="1:33" ht="24.75" customHeight="1">
      <c r="A2155" s="662"/>
      <c r="B2155" s="665"/>
      <c r="C2155" s="743"/>
      <c r="D2155" s="744"/>
      <c r="E2155" s="744"/>
      <c r="F2155" s="744"/>
      <c r="G2155" s="744"/>
      <c r="H2155" s="744"/>
      <c r="I2155" s="744"/>
      <c r="J2155" s="771"/>
      <c r="K2155" s="744"/>
      <c r="L2155" s="744"/>
      <c r="M2155" s="631"/>
      <c r="N2155" s="631"/>
      <c r="O2155" s="744"/>
      <c r="P2155" s="744"/>
      <c r="Q2155" s="802"/>
      <c r="R2155" s="32"/>
      <c r="S2155" s="818"/>
      <c r="T2155" s="26"/>
      <c r="U2155" s="26"/>
      <c r="V2155" s="26"/>
      <c r="W2155" s="27"/>
      <c r="X2155" s="28"/>
      <c r="Y2155" s="29"/>
      <c r="Z2155" s="29"/>
      <c r="AA2155" s="29"/>
      <c r="AB2155" s="30"/>
      <c r="AC2155" s="28"/>
      <c r="AD2155" s="31"/>
      <c r="AE2155" s="31"/>
      <c r="AF2155" s="634"/>
      <c r="AG2155" s="2"/>
    </row>
    <row r="2156" spans="1:33" ht="24.75" customHeight="1">
      <c r="A2156" s="662"/>
      <c r="B2156" s="665"/>
      <c r="C2156" s="743"/>
      <c r="D2156" s="744"/>
      <c r="E2156" s="744"/>
      <c r="F2156" s="744"/>
      <c r="G2156" s="744"/>
      <c r="H2156" s="744"/>
      <c r="I2156" s="744"/>
      <c r="J2156" s="771"/>
      <c r="K2156" s="744"/>
      <c r="L2156" s="744"/>
      <c r="M2156" s="631"/>
      <c r="N2156" s="631"/>
      <c r="O2156" s="744"/>
      <c r="P2156" s="744"/>
      <c r="Q2156" s="802"/>
      <c r="R2156" s="25"/>
      <c r="S2156" s="818"/>
      <c r="T2156" s="26"/>
      <c r="U2156" s="26"/>
      <c r="V2156" s="26"/>
      <c r="W2156" s="27"/>
      <c r="X2156" s="28"/>
      <c r="Y2156" s="29"/>
      <c r="Z2156" s="29"/>
      <c r="AA2156" s="29"/>
      <c r="AB2156" s="30"/>
      <c r="AC2156" s="28"/>
      <c r="AD2156" s="31"/>
      <c r="AE2156" s="31"/>
      <c r="AF2156" s="634"/>
      <c r="AG2156" s="2"/>
    </row>
    <row r="2157" spans="1:33" ht="24.75" customHeight="1">
      <c r="A2157" s="662"/>
      <c r="B2157" s="665"/>
      <c r="C2157" s="743"/>
      <c r="D2157" s="744"/>
      <c r="E2157" s="744"/>
      <c r="F2157" s="744"/>
      <c r="G2157" s="744"/>
      <c r="H2157" s="744"/>
      <c r="I2157" s="744"/>
      <c r="J2157" s="771"/>
      <c r="K2157" s="744"/>
      <c r="L2157" s="744"/>
      <c r="M2157" s="631"/>
      <c r="N2157" s="631"/>
      <c r="O2157" s="744"/>
      <c r="P2157" s="744"/>
      <c r="Q2157" s="802"/>
      <c r="R2157" s="25"/>
      <c r="S2157" s="818"/>
      <c r="T2157" s="26"/>
      <c r="U2157" s="26"/>
      <c r="V2157" s="26"/>
      <c r="W2157" s="27"/>
      <c r="X2157" s="28"/>
      <c r="Y2157" s="29"/>
      <c r="Z2157" s="29"/>
      <c r="AA2157" s="29"/>
      <c r="AB2157" s="30"/>
      <c r="AC2157" s="28"/>
      <c r="AD2157" s="31"/>
      <c r="AE2157" s="31"/>
      <c r="AF2157" s="634"/>
      <c r="AG2157" s="2"/>
    </row>
    <row r="2158" spans="1:33" ht="24.75" customHeight="1">
      <c r="A2158" s="662"/>
      <c r="B2158" s="665"/>
      <c r="C2158" s="745"/>
      <c r="D2158" s="746"/>
      <c r="E2158" s="746"/>
      <c r="F2158" s="746"/>
      <c r="G2158" s="746"/>
      <c r="H2158" s="746"/>
      <c r="I2158" s="746"/>
      <c r="J2158" s="772"/>
      <c r="K2158" s="746"/>
      <c r="L2158" s="746"/>
      <c r="M2158" s="632"/>
      <c r="N2158" s="632"/>
      <c r="O2158" s="746"/>
      <c r="P2158" s="746"/>
      <c r="Q2158" s="803"/>
      <c r="R2158" s="69"/>
      <c r="S2158" s="820"/>
      <c r="T2158" s="39"/>
      <c r="U2158" s="39"/>
      <c r="V2158" s="39"/>
      <c r="W2158" s="40"/>
      <c r="X2158" s="41"/>
      <c r="Y2158" s="42"/>
      <c r="Z2158" s="42"/>
      <c r="AA2158" s="42"/>
      <c r="AB2158" s="43"/>
      <c r="AC2158" s="41"/>
      <c r="AD2158" s="44"/>
      <c r="AE2158" s="44"/>
      <c r="AF2158" s="635"/>
      <c r="AG2158" s="2"/>
    </row>
    <row r="2159" spans="1:33" ht="25.5" customHeight="1">
      <c r="A2159" s="662"/>
      <c r="B2159" s="665"/>
      <c r="C2159" s="747" t="s">
        <v>46</v>
      </c>
      <c r="D2159" s="748" t="s">
        <v>47</v>
      </c>
      <c r="E2159" s="748" t="s">
        <v>48</v>
      </c>
      <c r="F2159" s="748" t="s">
        <v>371</v>
      </c>
      <c r="G2159" s="749" t="s">
        <v>50</v>
      </c>
      <c r="H2159" s="748" t="s">
        <v>51</v>
      </c>
      <c r="I2159" s="748" t="s">
        <v>61</v>
      </c>
      <c r="J2159" s="770" t="s">
        <v>2802</v>
      </c>
      <c r="K2159" s="776" t="s">
        <v>473</v>
      </c>
      <c r="L2159" s="748" t="s">
        <v>2803</v>
      </c>
      <c r="M2159" s="638">
        <v>1</v>
      </c>
      <c r="N2159" s="638">
        <v>1</v>
      </c>
      <c r="O2159" s="797" t="s">
        <v>2804</v>
      </c>
      <c r="P2159" s="748" t="s">
        <v>2805</v>
      </c>
      <c r="Q2159" s="804" t="s">
        <v>2743</v>
      </c>
      <c r="R2159" s="59"/>
      <c r="S2159" s="827"/>
      <c r="T2159" s="68"/>
      <c r="U2159" s="68"/>
      <c r="V2159" s="68"/>
      <c r="W2159" s="54"/>
      <c r="X2159" s="55"/>
      <c r="Y2159" s="56"/>
      <c r="Z2159" s="56"/>
      <c r="AA2159" s="56"/>
      <c r="AB2159" s="57"/>
      <c r="AC2159" s="55"/>
      <c r="AD2159" s="58"/>
      <c r="AE2159" s="58"/>
      <c r="AF2159" s="637"/>
      <c r="AG2159" s="2"/>
    </row>
    <row r="2160" spans="1:33" ht="25.5" customHeight="1">
      <c r="A2160" s="662"/>
      <c r="B2160" s="665"/>
      <c r="C2160" s="743"/>
      <c r="D2160" s="744"/>
      <c r="E2160" s="744"/>
      <c r="F2160" s="744"/>
      <c r="G2160" s="744"/>
      <c r="H2160" s="744"/>
      <c r="I2160" s="744"/>
      <c r="J2160" s="771"/>
      <c r="K2160" s="744"/>
      <c r="L2160" s="744"/>
      <c r="M2160" s="631"/>
      <c r="N2160" s="631"/>
      <c r="O2160" s="744"/>
      <c r="P2160" s="744"/>
      <c r="Q2160" s="802"/>
      <c r="R2160" s="32"/>
      <c r="S2160" s="818"/>
      <c r="T2160" s="26"/>
      <c r="U2160" s="26"/>
      <c r="V2160" s="26"/>
      <c r="W2160" s="27"/>
      <c r="X2160" s="28"/>
      <c r="Y2160" s="29"/>
      <c r="Z2160" s="29"/>
      <c r="AA2160" s="29"/>
      <c r="AB2160" s="30"/>
      <c r="AC2160" s="28"/>
      <c r="AD2160" s="31"/>
      <c r="AE2160" s="31"/>
      <c r="AF2160" s="634"/>
      <c r="AG2160" s="2"/>
    </row>
    <row r="2161" spans="1:33" ht="25.5" customHeight="1">
      <c r="A2161" s="662"/>
      <c r="B2161" s="665"/>
      <c r="C2161" s="743"/>
      <c r="D2161" s="744"/>
      <c r="E2161" s="744"/>
      <c r="F2161" s="744"/>
      <c r="G2161" s="744"/>
      <c r="H2161" s="744"/>
      <c r="I2161" s="744"/>
      <c r="J2161" s="771"/>
      <c r="K2161" s="744"/>
      <c r="L2161" s="744"/>
      <c r="M2161" s="631"/>
      <c r="N2161" s="631"/>
      <c r="O2161" s="744"/>
      <c r="P2161" s="744"/>
      <c r="Q2161" s="802"/>
      <c r="R2161" s="25"/>
      <c r="S2161" s="818"/>
      <c r="T2161" s="26"/>
      <c r="U2161" s="26"/>
      <c r="V2161" s="26"/>
      <c r="W2161" s="27"/>
      <c r="X2161" s="28"/>
      <c r="Y2161" s="29"/>
      <c r="Z2161" s="29"/>
      <c r="AA2161" s="29"/>
      <c r="AB2161" s="30"/>
      <c r="AC2161" s="28"/>
      <c r="AD2161" s="31"/>
      <c r="AE2161" s="31"/>
      <c r="AF2161" s="634"/>
      <c r="AG2161" s="2"/>
    </row>
    <row r="2162" spans="1:33" ht="25.5" customHeight="1">
      <c r="A2162" s="662"/>
      <c r="B2162" s="665"/>
      <c r="C2162" s="743"/>
      <c r="D2162" s="744"/>
      <c r="E2162" s="744"/>
      <c r="F2162" s="744"/>
      <c r="G2162" s="744"/>
      <c r="H2162" s="744"/>
      <c r="I2162" s="744"/>
      <c r="J2162" s="771"/>
      <c r="K2162" s="744"/>
      <c r="L2162" s="744"/>
      <c r="M2162" s="631"/>
      <c r="N2162" s="631"/>
      <c r="O2162" s="744"/>
      <c r="P2162" s="744"/>
      <c r="Q2162" s="802"/>
      <c r="R2162" s="25"/>
      <c r="S2162" s="818"/>
      <c r="T2162" s="26"/>
      <c r="U2162" s="26"/>
      <c r="V2162" s="26"/>
      <c r="W2162" s="27"/>
      <c r="X2162" s="28"/>
      <c r="Y2162" s="29"/>
      <c r="Z2162" s="29"/>
      <c r="AA2162" s="29"/>
      <c r="AB2162" s="30"/>
      <c r="AC2162" s="28"/>
      <c r="AD2162" s="31"/>
      <c r="AE2162" s="31"/>
      <c r="AF2162" s="634"/>
      <c r="AG2162" s="2"/>
    </row>
    <row r="2163" spans="1:33" ht="25.5" customHeight="1">
      <c r="A2163" s="662"/>
      <c r="B2163" s="669"/>
      <c r="C2163" s="745"/>
      <c r="D2163" s="746"/>
      <c r="E2163" s="746"/>
      <c r="F2163" s="746"/>
      <c r="G2163" s="746"/>
      <c r="H2163" s="746"/>
      <c r="I2163" s="746"/>
      <c r="J2163" s="772"/>
      <c r="K2163" s="746"/>
      <c r="L2163" s="746"/>
      <c r="M2163" s="632"/>
      <c r="N2163" s="632"/>
      <c r="O2163" s="746"/>
      <c r="P2163" s="746"/>
      <c r="Q2163" s="803"/>
      <c r="R2163" s="38"/>
      <c r="S2163" s="820"/>
      <c r="T2163" s="39"/>
      <c r="U2163" s="39"/>
      <c r="V2163" s="39"/>
      <c r="W2163" s="40"/>
      <c r="X2163" s="41"/>
      <c r="Y2163" s="42"/>
      <c r="Z2163" s="42"/>
      <c r="AA2163" s="42"/>
      <c r="AB2163" s="43"/>
      <c r="AC2163" s="41"/>
      <c r="AD2163" s="44"/>
      <c r="AE2163" s="44"/>
      <c r="AF2163" s="635"/>
      <c r="AG2163" s="2"/>
    </row>
    <row r="2164" spans="1:33" ht="22.5" customHeight="1">
      <c r="A2164" s="708"/>
      <c r="B2164" s="159"/>
      <c r="C2164" s="781"/>
      <c r="D2164" s="781"/>
      <c r="E2164" s="781"/>
      <c r="F2164" s="781"/>
      <c r="G2164" s="781"/>
      <c r="H2164" s="781"/>
      <c r="I2164" s="781"/>
      <c r="J2164" s="781"/>
      <c r="K2164" s="781"/>
      <c r="L2164" s="781"/>
      <c r="M2164" s="160"/>
      <c r="N2164" s="160"/>
      <c r="O2164" s="781"/>
      <c r="P2164" s="781"/>
      <c r="Q2164" s="781"/>
      <c r="R2164" s="667" t="s">
        <v>536</v>
      </c>
      <c r="S2164" s="657"/>
      <c r="T2164" s="657"/>
      <c r="U2164" s="657"/>
      <c r="V2164" s="657"/>
      <c r="W2164" s="657"/>
      <c r="X2164" s="657"/>
      <c r="Y2164" s="657"/>
      <c r="Z2164" s="658"/>
      <c r="AA2164" s="161" t="s">
        <v>201</v>
      </c>
      <c r="AB2164" s="162">
        <f>SUM(AB2106:AB2163)</f>
        <v>1968.5456000000004</v>
      </c>
      <c r="AC2164" s="668"/>
      <c r="AD2164" s="657"/>
      <c r="AE2164" s="657"/>
      <c r="AF2164" s="660"/>
      <c r="AG2164" s="84"/>
    </row>
    <row r="2165" spans="1:33" ht="22.5" customHeight="1">
      <c r="A2165" s="79"/>
      <c r="B2165" s="167"/>
      <c r="C2165" s="783"/>
      <c r="D2165" s="783"/>
      <c r="E2165" s="783"/>
      <c r="F2165" s="783"/>
      <c r="G2165" s="783"/>
      <c r="H2165" s="783"/>
      <c r="I2165" s="783"/>
      <c r="J2165" s="783"/>
      <c r="K2165" s="783"/>
      <c r="L2165" s="783"/>
      <c r="M2165" s="167"/>
      <c r="N2165" s="167"/>
      <c r="O2165" s="783"/>
      <c r="P2165" s="783"/>
      <c r="Q2165" s="806"/>
      <c r="R2165" s="671" t="s">
        <v>2806</v>
      </c>
      <c r="S2165" s="672"/>
      <c r="T2165" s="672"/>
      <c r="U2165" s="672"/>
      <c r="V2165" s="672"/>
      <c r="W2165" s="672"/>
      <c r="X2165" s="672"/>
      <c r="Y2165" s="672"/>
      <c r="Z2165" s="673"/>
      <c r="AA2165" s="168" t="s">
        <v>201</v>
      </c>
      <c r="AB2165" s="169">
        <f>+AB2105+AB2164</f>
        <v>403893.19411200006</v>
      </c>
      <c r="AC2165" s="674"/>
      <c r="AD2165" s="672"/>
      <c r="AE2165" s="672"/>
      <c r="AF2165" s="675"/>
      <c r="AG2165" s="170"/>
    </row>
    <row r="2166" spans="1:33" ht="39" customHeight="1">
      <c r="A2166" s="652" t="s">
        <v>2807</v>
      </c>
      <c r="B2166" s="716"/>
      <c r="C2166" s="773" t="s">
        <v>46</v>
      </c>
      <c r="D2166" s="750" t="s">
        <v>47</v>
      </c>
      <c r="E2166" s="750" t="s">
        <v>59</v>
      </c>
      <c r="F2166" s="750" t="s">
        <v>132</v>
      </c>
      <c r="G2166" s="768" t="s">
        <v>50</v>
      </c>
      <c r="H2166" s="750" t="s">
        <v>51</v>
      </c>
      <c r="I2166" s="750" t="s">
        <v>61</v>
      </c>
      <c r="J2166" s="774" t="s">
        <v>2808</v>
      </c>
      <c r="K2166" s="748" t="s">
        <v>2809</v>
      </c>
      <c r="L2166" s="741" t="s">
        <v>2810</v>
      </c>
      <c r="M2166" s="713">
        <v>1</v>
      </c>
      <c r="N2166" s="713">
        <v>1</v>
      </c>
      <c r="O2166" s="741" t="s">
        <v>2811</v>
      </c>
      <c r="P2166" s="741" t="s">
        <v>2812</v>
      </c>
      <c r="Q2166" s="801" t="s">
        <v>2813</v>
      </c>
      <c r="R2166" s="414" t="s">
        <v>116</v>
      </c>
      <c r="S2166" s="821" t="s">
        <v>117</v>
      </c>
      <c r="T2166" s="46"/>
      <c r="U2166" s="67" t="s">
        <v>71</v>
      </c>
      <c r="V2166" s="68" t="s">
        <v>72</v>
      </c>
      <c r="W2166" s="34"/>
      <c r="X2166" s="35"/>
      <c r="Y2166" s="36"/>
      <c r="Z2166" s="36"/>
      <c r="AA2166" s="36"/>
      <c r="AB2166" s="50">
        <f>+AA2167</f>
        <v>51.900800000000011</v>
      </c>
      <c r="AC2166" s="35"/>
      <c r="AD2166" s="60"/>
      <c r="AE2166" s="60"/>
      <c r="AF2166" s="636"/>
      <c r="AG2166" s="2"/>
    </row>
    <row r="2167" spans="1:33" ht="39" customHeight="1">
      <c r="A2167" s="641"/>
      <c r="B2167" s="649"/>
      <c r="C2167" s="743"/>
      <c r="D2167" s="744"/>
      <c r="E2167" s="744"/>
      <c r="F2167" s="744"/>
      <c r="G2167" s="744"/>
      <c r="H2167" s="744"/>
      <c r="I2167" s="744"/>
      <c r="J2167" s="754"/>
      <c r="K2167" s="744"/>
      <c r="L2167" s="744"/>
      <c r="M2167" s="631"/>
      <c r="N2167" s="631"/>
      <c r="O2167" s="744"/>
      <c r="P2167" s="744"/>
      <c r="Q2167" s="802"/>
      <c r="R2167" s="25"/>
      <c r="S2167" s="818" t="s">
        <v>1204</v>
      </c>
      <c r="T2167" s="26"/>
      <c r="U2167" s="26"/>
      <c r="V2167" s="26"/>
      <c r="W2167" s="27">
        <v>1</v>
      </c>
      <c r="X2167" s="28" t="s">
        <v>74</v>
      </c>
      <c r="Y2167" s="29">
        <v>46.34</v>
      </c>
      <c r="Z2167" s="29">
        <f>+W2167*Y2167</f>
        <v>46.34</v>
      </c>
      <c r="AA2167" s="29">
        <f>+Z2167*1.12</f>
        <v>51.900800000000011</v>
      </c>
      <c r="AB2167" s="30"/>
      <c r="AC2167" s="28"/>
      <c r="AD2167" s="31"/>
      <c r="AE2167" s="31" t="s">
        <v>75</v>
      </c>
      <c r="AF2167" s="634"/>
      <c r="AG2167" s="2"/>
    </row>
    <row r="2168" spans="1:33" ht="39" customHeight="1">
      <c r="A2168" s="650"/>
      <c r="B2168" s="651"/>
      <c r="C2168" s="743"/>
      <c r="D2168" s="744"/>
      <c r="E2168" s="744"/>
      <c r="F2168" s="744"/>
      <c r="G2168" s="744"/>
      <c r="H2168" s="744"/>
      <c r="I2168" s="744"/>
      <c r="J2168" s="754"/>
      <c r="K2168" s="744"/>
      <c r="L2168" s="744"/>
      <c r="M2168" s="631"/>
      <c r="N2168" s="631"/>
      <c r="O2168" s="744"/>
      <c r="P2168" s="744"/>
      <c r="Q2168" s="802"/>
      <c r="R2168" s="32"/>
      <c r="S2168" s="819"/>
      <c r="T2168" s="33"/>
      <c r="U2168" s="33"/>
      <c r="V2168" s="33"/>
      <c r="W2168" s="34"/>
      <c r="X2168" s="35"/>
      <c r="Y2168" s="430"/>
      <c r="Z2168" s="29"/>
      <c r="AA2168" s="29"/>
      <c r="AB2168" s="30"/>
      <c r="AC2168" s="28"/>
      <c r="AD2168" s="31"/>
      <c r="AE2168" s="31"/>
      <c r="AF2168" s="634"/>
      <c r="AG2168" s="2"/>
    </row>
    <row r="2169" spans="1:33" ht="39" customHeight="1">
      <c r="A2169" s="647" t="s">
        <v>2807</v>
      </c>
      <c r="B2169" s="648"/>
      <c r="C2169" s="743"/>
      <c r="D2169" s="744"/>
      <c r="E2169" s="744"/>
      <c r="F2169" s="744"/>
      <c r="G2169" s="744"/>
      <c r="H2169" s="744"/>
      <c r="I2169" s="744"/>
      <c r="J2169" s="754"/>
      <c r="K2169" s="744"/>
      <c r="L2169" s="744"/>
      <c r="M2169" s="631"/>
      <c r="N2169" s="631"/>
      <c r="O2169" s="744"/>
      <c r="P2169" s="744"/>
      <c r="Q2169" s="802"/>
      <c r="R2169" s="37"/>
      <c r="S2169" s="819"/>
      <c r="T2169" s="33"/>
      <c r="U2169" s="33"/>
      <c r="V2169" s="33"/>
      <c r="W2169" s="34"/>
      <c r="X2169" s="35"/>
      <c r="Y2169" s="36"/>
      <c r="Z2169" s="29"/>
      <c r="AA2169" s="29"/>
      <c r="AB2169" s="30"/>
      <c r="AC2169" s="28"/>
      <c r="AD2169" s="31"/>
      <c r="AE2169" s="31"/>
      <c r="AF2169" s="634"/>
      <c r="AG2169" s="2"/>
    </row>
    <row r="2170" spans="1:33" ht="39" customHeight="1">
      <c r="A2170" s="641"/>
      <c r="B2170" s="649"/>
      <c r="C2170" s="745"/>
      <c r="D2170" s="746"/>
      <c r="E2170" s="746"/>
      <c r="F2170" s="746"/>
      <c r="G2170" s="746"/>
      <c r="H2170" s="746"/>
      <c r="I2170" s="746"/>
      <c r="J2170" s="756"/>
      <c r="K2170" s="746"/>
      <c r="L2170" s="746"/>
      <c r="M2170" s="632"/>
      <c r="N2170" s="632"/>
      <c r="O2170" s="746"/>
      <c r="P2170" s="746"/>
      <c r="Q2170" s="803"/>
      <c r="R2170" s="38"/>
      <c r="S2170" s="820"/>
      <c r="T2170" s="39"/>
      <c r="U2170" s="39"/>
      <c r="V2170" s="39"/>
      <c r="W2170" s="40"/>
      <c r="X2170" s="41"/>
      <c r="Y2170" s="42"/>
      <c r="Z2170" s="42"/>
      <c r="AA2170" s="42"/>
      <c r="AB2170" s="43"/>
      <c r="AC2170" s="41"/>
      <c r="AD2170" s="44"/>
      <c r="AE2170" s="44"/>
      <c r="AF2170" s="635"/>
      <c r="AG2170" s="2"/>
    </row>
    <row r="2171" spans="1:33" ht="39" customHeight="1">
      <c r="A2171" s="641"/>
      <c r="B2171" s="649"/>
      <c r="C2171" s="773" t="s">
        <v>46</v>
      </c>
      <c r="D2171" s="750" t="s">
        <v>47</v>
      </c>
      <c r="E2171" s="750" t="s">
        <v>59</v>
      </c>
      <c r="F2171" s="750" t="s">
        <v>132</v>
      </c>
      <c r="G2171" s="768" t="s">
        <v>50</v>
      </c>
      <c r="H2171" s="750" t="s">
        <v>51</v>
      </c>
      <c r="I2171" s="750" t="s">
        <v>61</v>
      </c>
      <c r="J2171" s="774" t="s">
        <v>2814</v>
      </c>
      <c r="K2171" s="748" t="s">
        <v>2815</v>
      </c>
      <c r="L2171" s="748" t="s">
        <v>2816</v>
      </c>
      <c r="M2171" s="638">
        <v>6</v>
      </c>
      <c r="N2171" s="638">
        <v>5</v>
      </c>
      <c r="O2171" s="748" t="s">
        <v>2817</v>
      </c>
      <c r="P2171" s="748" t="s">
        <v>2818</v>
      </c>
      <c r="Q2171" s="804" t="s">
        <v>2819</v>
      </c>
      <c r="R2171" s="37"/>
      <c r="S2171" s="819"/>
      <c r="T2171" s="33"/>
      <c r="U2171" s="33"/>
      <c r="V2171" s="33"/>
      <c r="W2171" s="34"/>
      <c r="X2171" s="35"/>
      <c r="Y2171" s="36"/>
      <c r="Z2171" s="29"/>
      <c r="AA2171" s="29"/>
      <c r="AB2171" s="50"/>
      <c r="AC2171" s="35"/>
      <c r="AD2171" s="35"/>
      <c r="AE2171" s="35"/>
      <c r="AF2171" s="636"/>
      <c r="AG2171" s="2"/>
    </row>
    <row r="2172" spans="1:33" ht="39" customHeight="1">
      <c r="A2172" s="641"/>
      <c r="B2172" s="649"/>
      <c r="C2172" s="743"/>
      <c r="D2172" s="744"/>
      <c r="E2172" s="744"/>
      <c r="F2172" s="744"/>
      <c r="G2172" s="744"/>
      <c r="H2172" s="744"/>
      <c r="I2172" s="744"/>
      <c r="J2172" s="754"/>
      <c r="K2172" s="744"/>
      <c r="L2172" s="744"/>
      <c r="M2172" s="631"/>
      <c r="N2172" s="631"/>
      <c r="O2172" s="744"/>
      <c r="P2172" s="744"/>
      <c r="Q2172" s="802"/>
      <c r="R2172" s="25"/>
      <c r="S2172" s="818"/>
      <c r="T2172" s="26"/>
      <c r="U2172" s="26"/>
      <c r="V2172" s="26"/>
      <c r="W2172" s="27"/>
      <c r="X2172" s="28"/>
      <c r="Y2172" s="29"/>
      <c r="Z2172" s="29"/>
      <c r="AA2172" s="29"/>
      <c r="AB2172" s="30"/>
      <c r="AC2172" s="28"/>
      <c r="AD2172" s="28"/>
      <c r="AE2172" s="28"/>
      <c r="AF2172" s="634"/>
      <c r="AG2172" s="2"/>
    </row>
    <row r="2173" spans="1:33" ht="39" customHeight="1">
      <c r="A2173" s="641"/>
      <c r="B2173" s="649"/>
      <c r="C2173" s="743"/>
      <c r="D2173" s="744"/>
      <c r="E2173" s="744"/>
      <c r="F2173" s="744"/>
      <c r="G2173" s="744"/>
      <c r="H2173" s="744"/>
      <c r="I2173" s="744"/>
      <c r="J2173" s="754"/>
      <c r="K2173" s="744"/>
      <c r="L2173" s="744"/>
      <c r="M2173" s="631"/>
      <c r="N2173" s="631"/>
      <c r="O2173" s="744"/>
      <c r="P2173" s="744"/>
      <c r="Q2173" s="802"/>
      <c r="R2173" s="25"/>
      <c r="S2173" s="818"/>
      <c r="T2173" s="26"/>
      <c r="U2173" s="26"/>
      <c r="V2173" s="26"/>
      <c r="W2173" s="27"/>
      <c r="X2173" s="28"/>
      <c r="Y2173" s="29"/>
      <c r="Z2173" s="29"/>
      <c r="AA2173" s="29"/>
      <c r="AB2173" s="30"/>
      <c r="AC2173" s="28"/>
      <c r="AD2173" s="28"/>
      <c r="AE2173" s="31"/>
      <c r="AF2173" s="634"/>
      <c r="AG2173" s="2"/>
    </row>
    <row r="2174" spans="1:33" ht="39" customHeight="1">
      <c r="A2174" s="641"/>
      <c r="B2174" s="649"/>
      <c r="C2174" s="743"/>
      <c r="D2174" s="744"/>
      <c r="E2174" s="744"/>
      <c r="F2174" s="744"/>
      <c r="G2174" s="744"/>
      <c r="H2174" s="744"/>
      <c r="I2174" s="744"/>
      <c r="J2174" s="754"/>
      <c r="K2174" s="744"/>
      <c r="L2174" s="744"/>
      <c r="M2174" s="631"/>
      <c r="N2174" s="631"/>
      <c r="O2174" s="744"/>
      <c r="P2174" s="744"/>
      <c r="Q2174" s="802"/>
      <c r="R2174" s="25"/>
      <c r="S2174" s="818"/>
      <c r="T2174" s="26"/>
      <c r="U2174" s="26"/>
      <c r="V2174" s="26"/>
      <c r="W2174" s="27"/>
      <c r="X2174" s="28"/>
      <c r="Y2174" s="29"/>
      <c r="Z2174" s="29"/>
      <c r="AA2174" s="29"/>
      <c r="AB2174" s="30"/>
      <c r="AC2174" s="28"/>
      <c r="AD2174" s="28"/>
      <c r="AE2174" s="31"/>
      <c r="AF2174" s="634"/>
      <c r="AG2174" s="2"/>
    </row>
    <row r="2175" spans="1:33" ht="39" customHeight="1">
      <c r="A2175" s="641"/>
      <c r="B2175" s="649"/>
      <c r="C2175" s="745"/>
      <c r="D2175" s="746"/>
      <c r="E2175" s="746"/>
      <c r="F2175" s="746"/>
      <c r="G2175" s="746"/>
      <c r="H2175" s="746"/>
      <c r="I2175" s="746"/>
      <c r="J2175" s="756"/>
      <c r="K2175" s="746"/>
      <c r="L2175" s="746"/>
      <c r="M2175" s="632"/>
      <c r="N2175" s="632"/>
      <c r="O2175" s="746"/>
      <c r="P2175" s="746"/>
      <c r="Q2175" s="803"/>
      <c r="R2175" s="38"/>
      <c r="S2175" s="820"/>
      <c r="T2175" s="39"/>
      <c r="U2175" s="39"/>
      <c r="V2175" s="39"/>
      <c r="W2175" s="40"/>
      <c r="X2175" s="41"/>
      <c r="Y2175" s="431"/>
      <c r="Z2175" s="42"/>
      <c r="AA2175" s="42"/>
      <c r="AB2175" s="43"/>
      <c r="AC2175" s="41"/>
      <c r="AD2175" s="41"/>
      <c r="AE2175" s="44"/>
      <c r="AF2175" s="635"/>
      <c r="AG2175" s="2"/>
    </row>
    <row r="2176" spans="1:33" ht="39" customHeight="1">
      <c r="A2176" s="641"/>
      <c r="B2176" s="649"/>
      <c r="C2176" s="747" t="s">
        <v>46</v>
      </c>
      <c r="D2176" s="748" t="s">
        <v>47</v>
      </c>
      <c r="E2176" s="748" t="s">
        <v>59</v>
      </c>
      <c r="F2176" s="748" t="s">
        <v>132</v>
      </c>
      <c r="G2176" s="749" t="s">
        <v>50</v>
      </c>
      <c r="H2176" s="748" t="s">
        <v>51</v>
      </c>
      <c r="I2176" s="748" t="s">
        <v>61</v>
      </c>
      <c r="J2176" s="774" t="s">
        <v>2820</v>
      </c>
      <c r="K2176" s="748" t="s">
        <v>2821</v>
      </c>
      <c r="L2176" s="748" t="s">
        <v>2822</v>
      </c>
      <c r="M2176" s="638">
        <v>6</v>
      </c>
      <c r="N2176" s="638">
        <v>5</v>
      </c>
      <c r="O2176" s="748" t="s">
        <v>2823</v>
      </c>
      <c r="P2176" s="748" t="s">
        <v>2824</v>
      </c>
      <c r="Q2176" s="804" t="s">
        <v>2813</v>
      </c>
      <c r="R2176" s="432" t="s">
        <v>140</v>
      </c>
      <c r="S2176" s="825" t="s">
        <v>141</v>
      </c>
      <c r="T2176" s="193"/>
      <c r="U2176" s="172" t="s">
        <v>71</v>
      </c>
      <c r="V2176" s="164" t="s">
        <v>72</v>
      </c>
      <c r="W2176" s="73"/>
      <c r="X2176" s="28"/>
      <c r="Y2176" s="29"/>
      <c r="Z2176" s="29"/>
      <c r="AA2176" s="29"/>
      <c r="AB2176" s="30">
        <f>+SUM(AA2177:AA2189)</f>
        <v>81.64800000000001</v>
      </c>
      <c r="AC2176" s="28"/>
      <c r="AD2176" s="31"/>
      <c r="AE2176" s="31"/>
      <c r="AF2176" s="637"/>
      <c r="AG2176" s="2"/>
    </row>
    <row r="2177" spans="1:33" ht="39" customHeight="1">
      <c r="A2177" s="641"/>
      <c r="B2177" s="649"/>
      <c r="C2177" s="743"/>
      <c r="D2177" s="744"/>
      <c r="E2177" s="744"/>
      <c r="F2177" s="744"/>
      <c r="G2177" s="744"/>
      <c r="H2177" s="744"/>
      <c r="I2177" s="744"/>
      <c r="J2177" s="754"/>
      <c r="K2177" s="744"/>
      <c r="L2177" s="744"/>
      <c r="M2177" s="631"/>
      <c r="N2177" s="631"/>
      <c r="O2177" s="744"/>
      <c r="P2177" s="744"/>
      <c r="Q2177" s="802"/>
      <c r="R2177" s="25"/>
      <c r="S2177" s="818" t="s">
        <v>2585</v>
      </c>
      <c r="T2177" s="26"/>
      <c r="U2177" s="33"/>
      <c r="V2177" s="33"/>
      <c r="W2177" s="27">
        <v>1</v>
      </c>
      <c r="X2177" s="28" t="s">
        <v>74</v>
      </c>
      <c r="Y2177" s="29">
        <v>72.900000000000006</v>
      </c>
      <c r="Z2177" s="29">
        <f>+W2177*Y2177</f>
        <v>72.900000000000006</v>
      </c>
      <c r="AA2177" s="29">
        <f>+Z2177*1.12</f>
        <v>81.64800000000001</v>
      </c>
      <c r="AB2177" s="30"/>
      <c r="AC2177" s="28"/>
      <c r="AD2177" s="31"/>
      <c r="AE2177" s="31" t="s">
        <v>75</v>
      </c>
      <c r="AF2177" s="634"/>
      <c r="AG2177" s="2"/>
    </row>
    <row r="2178" spans="1:33" ht="39" customHeight="1">
      <c r="A2178" s="641"/>
      <c r="B2178" s="649"/>
      <c r="C2178" s="743"/>
      <c r="D2178" s="744"/>
      <c r="E2178" s="744"/>
      <c r="F2178" s="744"/>
      <c r="G2178" s="744"/>
      <c r="H2178" s="744"/>
      <c r="I2178" s="744"/>
      <c r="J2178" s="754"/>
      <c r="K2178" s="744"/>
      <c r="L2178" s="744"/>
      <c r="M2178" s="631"/>
      <c r="N2178" s="631"/>
      <c r="O2178" s="744"/>
      <c r="P2178" s="744"/>
      <c r="Q2178" s="802"/>
      <c r="R2178" s="32"/>
      <c r="S2178" s="819"/>
      <c r="T2178" s="33"/>
      <c r="U2178" s="45"/>
      <c r="V2178" s="45"/>
      <c r="W2178" s="34"/>
      <c r="X2178" s="35"/>
      <c r="Y2178" s="36"/>
      <c r="Z2178" s="36"/>
      <c r="AA2178" s="36"/>
      <c r="AB2178" s="50"/>
      <c r="AC2178" s="35"/>
      <c r="AD2178" s="60"/>
      <c r="AE2178" s="60"/>
      <c r="AF2178" s="634"/>
      <c r="AG2178" s="2"/>
    </row>
    <row r="2179" spans="1:33" ht="39" customHeight="1">
      <c r="A2179" s="641"/>
      <c r="B2179" s="649"/>
      <c r="C2179" s="743"/>
      <c r="D2179" s="744"/>
      <c r="E2179" s="744"/>
      <c r="F2179" s="744"/>
      <c r="G2179" s="744"/>
      <c r="H2179" s="744"/>
      <c r="I2179" s="744"/>
      <c r="J2179" s="754"/>
      <c r="K2179" s="744"/>
      <c r="L2179" s="744"/>
      <c r="M2179" s="631"/>
      <c r="N2179" s="631"/>
      <c r="O2179" s="744"/>
      <c r="P2179" s="744"/>
      <c r="Q2179" s="802"/>
      <c r="R2179" s="432"/>
      <c r="S2179" s="825"/>
      <c r="T2179" s="193"/>
      <c r="U2179" s="172"/>
      <c r="V2179" s="164"/>
      <c r="W2179" s="73"/>
      <c r="X2179" s="28"/>
      <c r="Y2179" s="29"/>
      <c r="Z2179" s="29"/>
      <c r="AA2179" s="29"/>
      <c r="AB2179" s="30"/>
      <c r="AC2179" s="28"/>
      <c r="AD2179" s="31"/>
      <c r="AE2179" s="31"/>
      <c r="AF2179" s="634"/>
      <c r="AG2179" s="2"/>
    </row>
    <row r="2180" spans="1:33" ht="39" customHeight="1">
      <c r="A2180" s="641"/>
      <c r="B2180" s="649"/>
      <c r="C2180" s="745"/>
      <c r="D2180" s="746"/>
      <c r="E2180" s="746"/>
      <c r="F2180" s="746"/>
      <c r="G2180" s="746"/>
      <c r="H2180" s="746"/>
      <c r="I2180" s="746"/>
      <c r="J2180" s="756"/>
      <c r="K2180" s="746"/>
      <c r="L2180" s="746"/>
      <c r="M2180" s="632"/>
      <c r="N2180" s="632"/>
      <c r="O2180" s="746"/>
      <c r="P2180" s="746"/>
      <c r="Q2180" s="803"/>
      <c r="R2180" s="38"/>
      <c r="S2180" s="824"/>
      <c r="T2180" s="61"/>
      <c r="U2180" s="45"/>
      <c r="V2180" s="45"/>
      <c r="W2180" s="62"/>
      <c r="X2180" s="63"/>
      <c r="Y2180" s="64"/>
      <c r="Z2180" s="42"/>
      <c r="AA2180" s="42"/>
      <c r="AB2180" s="65"/>
      <c r="AC2180" s="63"/>
      <c r="AD2180" s="66"/>
      <c r="AE2180" s="66"/>
      <c r="AF2180" s="635"/>
      <c r="AG2180" s="2"/>
    </row>
    <row r="2181" spans="1:33" ht="30" customHeight="1">
      <c r="A2181" s="641"/>
      <c r="B2181" s="649"/>
      <c r="C2181" s="747" t="s">
        <v>46</v>
      </c>
      <c r="D2181" s="748" t="s">
        <v>47</v>
      </c>
      <c r="E2181" s="748" t="s">
        <v>59</v>
      </c>
      <c r="F2181" s="748" t="s">
        <v>132</v>
      </c>
      <c r="G2181" s="749" t="s">
        <v>50</v>
      </c>
      <c r="H2181" s="748" t="s">
        <v>51</v>
      </c>
      <c r="I2181" s="748" t="s">
        <v>61</v>
      </c>
      <c r="J2181" s="774" t="s">
        <v>2825</v>
      </c>
      <c r="K2181" s="748" t="s">
        <v>2826</v>
      </c>
      <c r="L2181" s="748" t="s">
        <v>2827</v>
      </c>
      <c r="M2181" s="638">
        <v>3</v>
      </c>
      <c r="N2181" s="638">
        <v>3</v>
      </c>
      <c r="O2181" s="748" t="s">
        <v>2828</v>
      </c>
      <c r="P2181" s="748" t="s">
        <v>2829</v>
      </c>
      <c r="Q2181" s="804" t="s">
        <v>2830</v>
      </c>
      <c r="R2181" s="37"/>
      <c r="S2181" s="880"/>
      <c r="T2181" s="433"/>
      <c r="U2181" s="433"/>
      <c r="V2181" s="433"/>
      <c r="W2181" s="54"/>
      <c r="X2181" s="55"/>
      <c r="Y2181" s="56"/>
      <c r="Z2181" s="29"/>
      <c r="AA2181" s="29"/>
      <c r="AB2181" s="57"/>
      <c r="AC2181" s="55"/>
      <c r="AD2181" s="58"/>
      <c r="AE2181" s="58"/>
      <c r="AF2181" s="637"/>
      <c r="AG2181" s="2"/>
    </row>
    <row r="2182" spans="1:33" ht="30" customHeight="1">
      <c r="A2182" s="641"/>
      <c r="B2182" s="649"/>
      <c r="C2182" s="743"/>
      <c r="D2182" s="744"/>
      <c r="E2182" s="744"/>
      <c r="F2182" s="744"/>
      <c r="G2182" s="744"/>
      <c r="H2182" s="744"/>
      <c r="I2182" s="744"/>
      <c r="J2182" s="754"/>
      <c r="K2182" s="744"/>
      <c r="L2182" s="744"/>
      <c r="M2182" s="631"/>
      <c r="N2182" s="631"/>
      <c r="O2182" s="744"/>
      <c r="P2182" s="744"/>
      <c r="Q2182" s="802"/>
      <c r="R2182" s="25"/>
      <c r="S2182" s="818"/>
      <c r="T2182" s="26"/>
      <c r="U2182" s="26"/>
      <c r="V2182" s="26"/>
      <c r="W2182" s="27"/>
      <c r="X2182" s="28"/>
      <c r="Y2182" s="29"/>
      <c r="Z2182" s="29"/>
      <c r="AA2182" s="29"/>
      <c r="AB2182" s="30"/>
      <c r="AC2182" s="28"/>
      <c r="AD2182" s="31"/>
      <c r="AE2182" s="31"/>
      <c r="AF2182" s="634"/>
      <c r="AG2182" s="2"/>
    </row>
    <row r="2183" spans="1:33" ht="30" customHeight="1">
      <c r="A2183" s="641"/>
      <c r="B2183" s="649"/>
      <c r="C2183" s="743"/>
      <c r="D2183" s="744"/>
      <c r="E2183" s="744"/>
      <c r="F2183" s="744"/>
      <c r="G2183" s="744"/>
      <c r="H2183" s="744"/>
      <c r="I2183" s="744"/>
      <c r="J2183" s="754"/>
      <c r="K2183" s="744"/>
      <c r="L2183" s="744"/>
      <c r="M2183" s="631"/>
      <c r="N2183" s="631"/>
      <c r="O2183" s="744"/>
      <c r="P2183" s="744"/>
      <c r="Q2183" s="802"/>
      <c r="R2183" s="25"/>
      <c r="S2183" s="818"/>
      <c r="T2183" s="26"/>
      <c r="U2183" s="26"/>
      <c r="V2183" s="26"/>
      <c r="W2183" s="27"/>
      <c r="X2183" s="28"/>
      <c r="Y2183" s="29"/>
      <c r="Z2183" s="29"/>
      <c r="AA2183" s="29"/>
      <c r="AB2183" s="30"/>
      <c r="AC2183" s="28"/>
      <c r="AD2183" s="31"/>
      <c r="AE2183" s="31"/>
      <c r="AF2183" s="634"/>
      <c r="AG2183" s="2"/>
    </row>
    <row r="2184" spans="1:33" ht="30" customHeight="1">
      <c r="A2184" s="641"/>
      <c r="B2184" s="649"/>
      <c r="C2184" s="743"/>
      <c r="D2184" s="744"/>
      <c r="E2184" s="744"/>
      <c r="F2184" s="744"/>
      <c r="G2184" s="744"/>
      <c r="H2184" s="744"/>
      <c r="I2184" s="744"/>
      <c r="J2184" s="754"/>
      <c r="K2184" s="744"/>
      <c r="L2184" s="744"/>
      <c r="M2184" s="631"/>
      <c r="N2184" s="631"/>
      <c r="O2184" s="744"/>
      <c r="P2184" s="744"/>
      <c r="Q2184" s="802"/>
      <c r="R2184" s="25"/>
      <c r="S2184" s="818"/>
      <c r="T2184" s="26"/>
      <c r="U2184" s="26"/>
      <c r="V2184" s="26"/>
      <c r="W2184" s="27"/>
      <c r="X2184" s="28"/>
      <c r="Y2184" s="29"/>
      <c r="Z2184" s="29"/>
      <c r="AA2184" s="29"/>
      <c r="AB2184" s="30"/>
      <c r="AC2184" s="28"/>
      <c r="AD2184" s="31"/>
      <c r="AE2184" s="31"/>
      <c r="AF2184" s="634"/>
      <c r="AG2184" s="2"/>
    </row>
    <row r="2185" spans="1:33" ht="30" customHeight="1">
      <c r="A2185" s="650"/>
      <c r="B2185" s="651"/>
      <c r="C2185" s="745"/>
      <c r="D2185" s="746"/>
      <c r="E2185" s="746"/>
      <c r="F2185" s="746"/>
      <c r="G2185" s="746"/>
      <c r="H2185" s="746"/>
      <c r="I2185" s="746"/>
      <c r="J2185" s="756"/>
      <c r="K2185" s="746"/>
      <c r="L2185" s="746"/>
      <c r="M2185" s="632"/>
      <c r="N2185" s="632"/>
      <c r="O2185" s="746"/>
      <c r="P2185" s="746"/>
      <c r="Q2185" s="803"/>
      <c r="R2185" s="38"/>
      <c r="S2185" s="820"/>
      <c r="T2185" s="39"/>
      <c r="U2185" s="39"/>
      <c r="V2185" s="39"/>
      <c r="W2185" s="40"/>
      <c r="X2185" s="41"/>
      <c r="Y2185" s="42"/>
      <c r="Z2185" s="42"/>
      <c r="AA2185" s="42"/>
      <c r="AB2185" s="43"/>
      <c r="AC2185" s="41"/>
      <c r="AD2185" s="44"/>
      <c r="AE2185" s="44"/>
      <c r="AF2185" s="635"/>
      <c r="AG2185" s="2"/>
    </row>
    <row r="2186" spans="1:33" ht="25.5" customHeight="1">
      <c r="A2186" s="647" t="s">
        <v>2807</v>
      </c>
      <c r="B2186" s="648"/>
      <c r="C2186" s="747" t="s">
        <v>46</v>
      </c>
      <c r="D2186" s="748" t="s">
        <v>47</v>
      </c>
      <c r="E2186" s="748" t="s">
        <v>59</v>
      </c>
      <c r="F2186" s="748" t="s">
        <v>132</v>
      </c>
      <c r="G2186" s="749" t="s">
        <v>50</v>
      </c>
      <c r="H2186" s="748" t="s">
        <v>51</v>
      </c>
      <c r="I2186" s="748" t="s">
        <v>61</v>
      </c>
      <c r="J2186" s="774" t="s">
        <v>2831</v>
      </c>
      <c r="K2186" s="748" t="s">
        <v>2832</v>
      </c>
      <c r="L2186" s="748" t="s">
        <v>2833</v>
      </c>
      <c r="M2186" s="638">
        <v>1</v>
      </c>
      <c r="N2186" s="638">
        <v>0</v>
      </c>
      <c r="O2186" s="748" t="s">
        <v>2834</v>
      </c>
      <c r="P2186" s="748" t="s">
        <v>2835</v>
      </c>
      <c r="Q2186" s="804" t="s">
        <v>2830</v>
      </c>
      <c r="R2186" s="37"/>
      <c r="S2186" s="880"/>
      <c r="T2186" s="433"/>
      <c r="U2186" s="433"/>
      <c r="V2186" s="433"/>
      <c r="W2186" s="54"/>
      <c r="X2186" s="55"/>
      <c r="Y2186" s="56"/>
      <c r="Z2186" s="29"/>
      <c r="AA2186" s="29"/>
      <c r="AB2186" s="57"/>
      <c r="AC2186" s="55"/>
      <c r="AD2186" s="58"/>
      <c r="AE2186" s="58"/>
      <c r="AF2186" s="637"/>
      <c r="AG2186" s="2"/>
    </row>
    <row r="2187" spans="1:33" ht="25.5" customHeight="1">
      <c r="A2187" s="641"/>
      <c r="B2187" s="649"/>
      <c r="C2187" s="743"/>
      <c r="D2187" s="744"/>
      <c r="E2187" s="744"/>
      <c r="F2187" s="744"/>
      <c r="G2187" s="744"/>
      <c r="H2187" s="744"/>
      <c r="I2187" s="744"/>
      <c r="J2187" s="754"/>
      <c r="K2187" s="744"/>
      <c r="L2187" s="744"/>
      <c r="M2187" s="631"/>
      <c r="N2187" s="631"/>
      <c r="O2187" s="744"/>
      <c r="P2187" s="744"/>
      <c r="Q2187" s="802"/>
      <c r="R2187" s="25"/>
      <c r="S2187" s="818"/>
      <c r="T2187" s="26"/>
      <c r="U2187" s="26"/>
      <c r="V2187" s="26"/>
      <c r="W2187" s="27"/>
      <c r="X2187" s="28"/>
      <c r="Y2187" s="29"/>
      <c r="Z2187" s="29"/>
      <c r="AA2187" s="29"/>
      <c r="AB2187" s="30"/>
      <c r="AC2187" s="28"/>
      <c r="AD2187" s="31"/>
      <c r="AE2187" s="31"/>
      <c r="AF2187" s="634"/>
      <c r="AG2187" s="2"/>
    </row>
    <row r="2188" spans="1:33" ht="25.5" customHeight="1">
      <c r="A2188" s="641"/>
      <c r="B2188" s="649"/>
      <c r="C2188" s="743"/>
      <c r="D2188" s="744"/>
      <c r="E2188" s="744"/>
      <c r="F2188" s="744"/>
      <c r="G2188" s="744"/>
      <c r="H2188" s="744"/>
      <c r="I2188" s="744"/>
      <c r="J2188" s="754"/>
      <c r="K2188" s="744"/>
      <c r="L2188" s="744"/>
      <c r="M2188" s="631"/>
      <c r="N2188" s="631"/>
      <c r="O2188" s="744"/>
      <c r="P2188" s="744"/>
      <c r="Q2188" s="802"/>
      <c r="R2188" s="25"/>
      <c r="S2188" s="818"/>
      <c r="T2188" s="26"/>
      <c r="U2188" s="26"/>
      <c r="V2188" s="26"/>
      <c r="W2188" s="27"/>
      <c r="X2188" s="28"/>
      <c r="Y2188" s="29"/>
      <c r="Z2188" s="29"/>
      <c r="AA2188" s="29"/>
      <c r="AB2188" s="30"/>
      <c r="AC2188" s="28"/>
      <c r="AD2188" s="31"/>
      <c r="AE2188" s="31"/>
      <c r="AF2188" s="634"/>
      <c r="AG2188" s="2"/>
    </row>
    <row r="2189" spans="1:33" ht="25.5" customHeight="1">
      <c r="A2189" s="641"/>
      <c r="B2189" s="649"/>
      <c r="C2189" s="743"/>
      <c r="D2189" s="744"/>
      <c r="E2189" s="744"/>
      <c r="F2189" s="744"/>
      <c r="G2189" s="744"/>
      <c r="H2189" s="744"/>
      <c r="I2189" s="744"/>
      <c r="J2189" s="754"/>
      <c r="K2189" s="744"/>
      <c r="L2189" s="744"/>
      <c r="M2189" s="631"/>
      <c r="N2189" s="631"/>
      <c r="O2189" s="744"/>
      <c r="P2189" s="744"/>
      <c r="Q2189" s="802"/>
      <c r="R2189" s="25"/>
      <c r="S2189" s="818"/>
      <c r="T2189" s="26"/>
      <c r="U2189" s="26"/>
      <c r="V2189" s="26"/>
      <c r="W2189" s="27"/>
      <c r="X2189" s="28"/>
      <c r="Y2189" s="29"/>
      <c r="Z2189" s="29"/>
      <c r="AA2189" s="29"/>
      <c r="AB2189" s="30"/>
      <c r="AC2189" s="28"/>
      <c r="AD2189" s="31"/>
      <c r="AE2189" s="31"/>
      <c r="AF2189" s="634"/>
      <c r="AG2189" s="2"/>
    </row>
    <row r="2190" spans="1:33" ht="25.5" customHeight="1">
      <c r="A2190" s="641"/>
      <c r="B2190" s="649"/>
      <c r="C2190" s="745"/>
      <c r="D2190" s="746"/>
      <c r="E2190" s="746"/>
      <c r="F2190" s="746"/>
      <c r="G2190" s="746"/>
      <c r="H2190" s="746"/>
      <c r="I2190" s="746"/>
      <c r="J2190" s="756"/>
      <c r="K2190" s="746"/>
      <c r="L2190" s="746"/>
      <c r="M2190" s="632"/>
      <c r="N2190" s="632"/>
      <c r="O2190" s="746"/>
      <c r="P2190" s="746"/>
      <c r="Q2190" s="803"/>
      <c r="R2190" s="38"/>
      <c r="S2190" s="820"/>
      <c r="T2190" s="39"/>
      <c r="U2190" s="39"/>
      <c r="V2190" s="39"/>
      <c r="W2190" s="40"/>
      <c r="X2190" s="41"/>
      <c r="Y2190" s="42"/>
      <c r="Z2190" s="42"/>
      <c r="AA2190" s="42"/>
      <c r="AB2190" s="43"/>
      <c r="AC2190" s="41"/>
      <c r="AD2190" s="44"/>
      <c r="AE2190" s="44"/>
      <c r="AF2190" s="635"/>
      <c r="AG2190" s="2"/>
    </row>
    <row r="2191" spans="1:33" ht="33.75" customHeight="1">
      <c r="A2191" s="641"/>
      <c r="B2191" s="649"/>
      <c r="C2191" s="773" t="s">
        <v>46</v>
      </c>
      <c r="D2191" s="750" t="s">
        <v>47</v>
      </c>
      <c r="E2191" s="750" t="s">
        <v>59</v>
      </c>
      <c r="F2191" s="750" t="s">
        <v>132</v>
      </c>
      <c r="G2191" s="768" t="s">
        <v>50</v>
      </c>
      <c r="H2191" s="750" t="s">
        <v>51</v>
      </c>
      <c r="I2191" s="750" t="s">
        <v>61</v>
      </c>
      <c r="J2191" s="774" t="s">
        <v>2836</v>
      </c>
      <c r="K2191" s="748" t="s">
        <v>192</v>
      </c>
      <c r="L2191" s="748" t="s">
        <v>2837</v>
      </c>
      <c r="M2191" s="638">
        <v>1</v>
      </c>
      <c r="N2191" s="638">
        <v>3</v>
      </c>
      <c r="O2191" s="748" t="s">
        <v>2838</v>
      </c>
      <c r="P2191" s="748" t="s">
        <v>2839</v>
      </c>
      <c r="Q2191" s="804" t="s">
        <v>2840</v>
      </c>
      <c r="R2191" s="434" t="s">
        <v>68</v>
      </c>
      <c r="S2191" s="822" t="s">
        <v>69</v>
      </c>
      <c r="T2191" s="435"/>
      <c r="U2191" s="436" t="s">
        <v>71</v>
      </c>
      <c r="V2191" s="437" t="s">
        <v>72</v>
      </c>
      <c r="W2191" s="438"/>
      <c r="X2191" s="55"/>
      <c r="Y2191" s="56"/>
      <c r="Z2191" s="56"/>
      <c r="AA2191" s="56"/>
      <c r="AB2191" s="57">
        <f>+SUM(AA2192:AA2195)</f>
        <v>212.8</v>
      </c>
      <c r="AC2191" s="55"/>
      <c r="AD2191" s="58"/>
      <c r="AE2191" s="58"/>
      <c r="AF2191" s="637"/>
      <c r="AG2191" s="2"/>
    </row>
    <row r="2192" spans="1:33" ht="33.75" customHeight="1">
      <c r="A2192" s="641"/>
      <c r="B2192" s="649"/>
      <c r="C2192" s="743"/>
      <c r="D2192" s="744"/>
      <c r="E2192" s="744"/>
      <c r="F2192" s="744"/>
      <c r="G2192" s="744"/>
      <c r="H2192" s="744"/>
      <c r="I2192" s="744"/>
      <c r="J2192" s="754"/>
      <c r="K2192" s="744"/>
      <c r="L2192" s="744"/>
      <c r="M2192" s="631"/>
      <c r="N2192" s="631"/>
      <c r="O2192" s="744"/>
      <c r="P2192" s="744"/>
      <c r="Q2192" s="802"/>
      <c r="R2192" s="37"/>
      <c r="S2192" s="819" t="s">
        <v>2841</v>
      </c>
      <c r="T2192" s="33"/>
      <c r="U2192" s="33"/>
      <c r="V2192" s="33"/>
      <c r="W2192" s="34">
        <v>5</v>
      </c>
      <c r="X2192" s="35" t="s">
        <v>74</v>
      </c>
      <c r="Y2192" s="36">
        <v>9.5</v>
      </c>
      <c r="Z2192" s="29">
        <f t="shared" ref="Z2192:Z2195" si="261">+W2192*Y2192</f>
        <v>47.5</v>
      </c>
      <c r="AA2192" s="29">
        <f t="shared" ref="AA2192:AA2195" si="262">+Z2192*1.12</f>
        <v>53.2</v>
      </c>
      <c r="AB2192" s="30"/>
      <c r="AC2192" s="28"/>
      <c r="AD2192" s="31"/>
      <c r="AE2192" s="28" t="s">
        <v>75</v>
      </c>
      <c r="AF2192" s="634"/>
      <c r="AG2192" s="2"/>
    </row>
    <row r="2193" spans="1:33" ht="33.75" customHeight="1">
      <c r="A2193" s="641"/>
      <c r="B2193" s="649"/>
      <c r="C2193" s="743"/>
      <c r="D2193" s="744"/>
      <c r="E2193" s="744"/>
      <c r="F2193" s="744"/>
      <c r="G2193" s="744"/>
      <c r="H2193" s="744"/>
      <c r="I2193" s="744"/>
      <c r="J2193" s="754"/>
      <c r="K2193" s="744"/>
      <c r="L2193" s="744"/>
      <c r="M2193" s="631"/>
      <c r="N2193" s="631"/>
      <c r="O2193" s="744"/>
      <c r="P2193" s="744"/>
      <c r="Q2193" s="802"/>
      <c r="R2193" s="25"/>
      <c r="S2193" s="818" t="s">
        <v>2842</v>
      </c>
      <c r="T2193" s="26"/>
      <c r="U2193" s="26"/>
      <c r="V2193" s="26"/>
      <c r="W2193" s="27">
        <v>5</v>
      </c>
      <c r="X2193" s="28" t="s">
        <v>74</v>
      </c>
      <c r="Y2193" s="29">
        <v>9.5</v>
      </c>
      <c r="Z2193" s="29">
        <f t="shared" si="261"/>
        <v>47.5</v>
      </c>
      <c r="AA2193" s="29">
        <f t="shared" si="262"/>
        <v>53.2</v>
      </c>
      <c r="AB2193" s="30"/>
      <c r="AC2193" s="28"/>
      <c r="AD2193" s="31"/>
      <c r="AE2193" s="28" t="s">
        <v>75</v>
      </c>
      <c r="AF2193" s="634"/>
      <c r="AG2193" s="2"/>
    </row>
    <row r="2194" spans="1:33" ht="33.75" customHeight="1">
      <c r="A2194" s="641"/>
      <c r="B2194" s="649"/>
      <c r="C2194" s="743"/>
      <c r="D2194" s="744"/>
      <c r="E2194" s="744"/>
      <c r="F2194" s="744"/>
      <c r="G2194" s="744"/>
      <c r="H2194" s="744"/>
      <c r="I2194" s="744"/>
      <c r="J2194" s="754"/>
      <c r="K2194" s="744"/>
      <c r="L2194" s="744"/>
      <c r="M2194" s="631"/>
      <c r="N2194" s="631"/>
      <c r="O2194" s="744"/>
      <c r="P2194" s="744"/>
      <c r="Q2194" s="802"/>
      <c r="R2194" s="37"/>
      <c r="S2194" s="819" t="s">
        <v>2843</v>
      </c>
      <c r="T2194" s="33"/>
      <c r="U2194" s="45"/>
      <c r="V2194" s="45"/>
      <c r="W2194" s="34">
        <v>5</v>
      </c>
      <c r="X2194" s="35" t="s">
        <v>74</v>
      </c>
      <c r="Y2194" s="36">
        <v>9.5</v>
      </c>
      <c r="Z2194" s="36">
        <f t="shared" si="261"/>
        <v>47.5</v>
      </c>
      <c r="AA2194" s="36">
        <f t="shared" si="262"/>
        <v>53.2</v>
      </c>
      <c r="AB2194" s="50"/>
      <c r="AC2194" s="35"/>
      <c r="AD2194" s="35"/>
      <c r="AE2194" s="35" t="s">
        <v>75</v>
      </c>
      <c r="AF2194" s="634"/>
      <c r="AG2194" s="2"/>
    </row>
    <row r="2195" spans="1:33" ht="33.75" customHeight="1">
      <c r="A2195" s="641"/>
      <c r="B2195" s="649"/>
      <c r="C2195" s="745"/>
      <c r="D2195" s="746"/>
      <c r="E2195" s="746"/>
      <c r="F2195" s="746"/>
      <c r="G2195" s="746"/>
      <c r="H2195" s="746"/>
      <c r="I2195" s="746"/>
      <c r="J2195" s="756"/>
      <c r="K2195" s="746"/>
      <c r="L2195" s="746"/>
      <c r="M2195" s="632"/>
      <c r="N2195" s="632"/>
      <c r="O2195" s="746"/>
      <c r="P2195" s="746"/>
      <c r="Q2195" s="803"/>
      <c r="R2195" s="38"/>
      <c r="S2195" s="820" t="s">
        <v>2844</v>
      </c>
      <c r="T2195" s="403"/>
      <c r="U2195" s="313"/>
      <c r="V2195" s="313"/>
      <c r="W2195" s="404">
        <v>5</v>
      </c>
      <c r="X2195" s="41" t="s">
        <v>74</v>
      </c>
      <c r="Y2195" s="42">
        <v>9.5</v>
      </c>
      <c r="Z2195" s="42">
        <f t="shared" si="261"/>
        <v>47.5</v>
      </c>
      <c r="AA2195" s="42">
        <f t="shared" si="262"/>
        <v>53.2</v>
      </c>
      <c r="AB2195" s="43"/>
      <c r="AC2195" s="41"/>
      <c r="AD2195" s="41"/>
      <c r="AE2195" s="41" t="s">
        <v>75</v>
      </c>
      <c r="AF2195" s="635"/>
      <c r="AG2195" s="2"/>
    </row>
    <row r="2196" spans="1:33" ht="45.75" customHeight="1">
      <c r="A2196" s="641"/>
      <c r="B2196" s="649"/>
      <c r="C2196" s="747" t="s">
        <v>46</v>
      </c>
      <c r="D2196" s="748" t="s">
        <v>47</v>
      </c>
      <c r="E2196" s="748" t="s">
        <v>59</v>
      </c>
      <c r="F2196" s="748" t="s">
        <v>132</v>
      </c>
      <c r="G2196" s="749" t="s">
        <v>50</v>
      </c>
      <c r="H2196" s="748" t="s">
        <v>51</v>
      </c>
      <c r="I2196" s="748" t="s">
        <v>61</v>
      </c>
      <c r="J2196" s="748" t="s">
        <v>2845</v>
      </c>
      <c r="K2196" s="748" t="s">
        <v>473</v>
      </c>
      <c r="L2196" s="748" t="s">
        <v>2846</v>
      </c>
      <c r="M2196" s="638">
        <v>1</v>
      </c>
      <c r="N2196" s="638">
        <v>1</v>
      </c>
      <c r="O2196" s="748" t="s">
        <v>2847</v>
      </c>
      <c r="P2196" s="748" t="s">
        <v>2848</v>
      </c>
      <c r="Q2196" s="804" t="s">
        <v>2840</v>
      </c>
      <c r="R2196" s="414"/>
      <c r="S2196" s="821"/>
      <c r="T2196" s="215"/>
      <c r="U2196" s="298"/>
      <c r="V2196" s="297"/>
      <c r="W2196" s="128"/>
      <c r="X2196" s="35"/>
      <c r="Y2196" s="36"/>
      <c r="Z2196" s="36"/>
      <c r="AA2196" s="36"/>
      <c r="AB2196" s="50"/>
      <c r="AC2196" s="35"/>
      <c r="AD2196" s="35"/>
      <c r="AE2196" s="60"/>
      <c r="AF2196" s="670"/>
      <c r="AG2196" s="2"/>
    </row>
    <row r="2197" spans="1:33" ht="18" customHeight="1">
      <c r="A2197" s="641"/>
      <c r="B2197" s="649"/>
      <c r="C2197" s="743"/>
      <c r="D2197" s="744"/>
      <c r="E2197" s="744"/>
      <c r="F2197" s="744"/>
      <c r="G2197" s="744"/>
      <c r="H2197" s="744"/>
      <c r="I2197" s="744"/>
      <c r="J2197" s="744"/>
      <c r="K2197" s="744"/>
      <c r="L2197" s="744"/>
      <c r="M2197" s="631"/>
      <c r="N2197" s="631"/>
      <c r="O2197" s="744"/>
      <c r="P2197" s="744"/>
      <c r="Q2197" s="802"/>
      <c r="R2197" s="25"/>
      <c r="S2197" s="818"/>
      <c r="T2197" s="330"/>
      <c r="U2197" s="155"/>
      <c r="V2197" s="155"/>
      <c r="W2197" s="73"/>
      <c r="X2197" s="28"/>
      <c r="Y2197" s="29"/>
      <c r="Z2197" s="29"/>
      <c r="AA2197" s="29"/>
      <c r="AB2197" s="30"/>
      <c r="AC2197" s="28"/>
      <c r="AD2197" s="28"/>
      <c r="AE2197" s="28"/>
      <c r="AF2197" s="634"/>
      <c r="AG2197" s="2"/>
    </row>
    <row r="2198" spans="1:33" ht="18" customHeight="1">
      <c r="A2198" s="641"/>
      <c r="B2198" s="649"/>
      <c r="C2198" s="743"/>
      <c r="D2198" s="744"/>
      <c r="E2198" s="744"/>
      <c r="F2198" s="744"/>
      <c r="G2198" s="744"/>
      <c r="H2198" s="744"/>
      <c r="I2198" s="744"/>
      <c r="J2198" s="744"/>
      <c r="K2198" s="744"/>
      <c r="L2198" s="744"/>
      <c r="M2198" s="631"/>
      <c r="N2198" s="631"/>
      <c r="O2198" s="744"/>
      <c r="P2198" s="744"/>
      <c r="Q2198" s="802"/>
      <c r="R2198" s="69"/>
      <c r="S2198" s="824"/>
      <c r="T2198" s="158"/>
      <c r="U2198" s="155"/>
      <c r="V2198" s="155"/>
      <c r="W2198" s="299"/>
      <c r="X2198" s="63"/>
      <c r="Y2198" s="64"/>
      <c r="Z2198" s="29"/>
      <c r="AA2198" s="29"/>
      <c r="AB2198" s="65"/>
      <c r="AC2198" s="63"/>
      <c r="AD2198" s="63"/>
      <c r="AE2198" s="63"/>
      <c r="AF2198" s="634"/>
      <c r="AG2198" s="2"/>
    </row>
    <row r="2199" spans="1:33" ht="18" customHeight="1">
      <c r="A2199" s="641"/>
      <c r="B2199" s="649"/>
      <c r="C2199" s="743"/>
      <c r="D2199" s="744"/>
      <c r="E2199" s="744"/>
      <c r="F2199" s="744"/>
      <c r="G2199" s="744"/>
      <c r="H2199" s="744"/>
      <c r="I2199" s="744"/>
      <c r="J2199" s="744"/>
      <c r="K2199" s="744"/>
      <c r="L2199" s="744"/>
      <c r="M2199" s="631"/>
      <c r="N2199" s="631"/>
      <c r="O2199" s="744"/>
      <c r="P2199" s="744"/>
      <c r="Q2199" s="802"/>
      <c r="R2199" s="74"/>
      <c r="S2199" s="826"/>
      <c r="T2199" s="305"/>
      <c r="U2199" s="172"/>
      <c r="V2199" s="164"/>
      <c r="W2199" s="299"/>
      <c r="X2199" s="63"/>
      <c r="Y2199" s="64"/>
      <c r="Z2199" s="29"/>
      <c r="AA2199" s="29"/>
      <c r="AB2199" s="65"/>
      <c r="AC2199" s="63"/>
      <c r="AD2199" s="63"/>
      <c r="AE2199" s="63"/>
      <c r="AF2199" s="634"/>
      <c r="AG2199" s="2"/>
    </row>
    <row r="2200" spans="1:33" ht="18" customHeight="1">
      <c r="A2200" s="714"/>
      <c r="B2200" s="715"/>
      <c r="C2200" s="745"/>
      <c r="D2200" s="746"/>
      <c r="E2200" s="746"/>
      <c r="F2200" s="746"/>
      <c r="G2200" s="746"/>
      <c r="H2200" s="746"/>
      <c r="I2200" s="746"/>
      <c r="J2200" s="746"/>
      <c r="K2200" s="746"/>
      <c r="L2200" s="746"/>
      <c r="M2200" s="632"/>
      <c r="N2200" s="632"/>
      <c r="O2200" s="746"/>
      <c r="P2200" s="746"/>
      <c r="Q2200" s="803"/>
      <c r="R2200" s="38"/>
      <c r="S2200" s="820"/>
      <c r="T2200" s="39"/>
      <c r="U2200" s="39"/>
      <c r="V2200" s="39"/>
      <c r="W2200" s="40"/>
      <c r="X2200" s="41"/>
      <c r="Y2200" s="42"/>
      <c r="Z2200" s="42"/>
      <c r="AA2200" s="42"/>
      <c r="AB2200" s="43"/>
      <c r="AC2200" s="41"/>
      <c r="AD2200" s="41"/>
      <c r="AE2200" s="41"/>
      <c r="AF2200" s="635"/>
      <c r="AG2200" s="2"/>
    </row>
    <row r="2201" spans="1:33" ht="22.5" customHeight="1">
      <c r="A2201" s="79"/>
      <c r="B2201" s="80"/>
      <c r="C2201" s="751"/>
      <c r="D2201" s="751"/>
      <c r="E2201" s="751"/>
      <c r="F2201" s="751"/>
      <c r="G2201" s="751"/>
      <c r="H2201" s="751"/>
      <c r="I2201" s="751"/>
      <c r="J2201" s="751"/>
      <c r="K2201" s="751"/>
      <c r="L2201" s="751"/>
      <c r="M2201" s="81"/>
      <c r="N2201" s="81"/>
      <c r="O2201" s="751"/>
      <c r="P2201" s="751"/>
      <c r="Q2201" s="751"/>
      <c r="R2201" s="656" t="s">
        <v>2849</v>
      </c>
      <c r="S2201" s="657"/>
      <c r="T2201" s="657"/>
      <c r="U2201" s="657"/>
      <c r="V2201" s="657"/>
      <c r="W2201" s="657"/>
      <c r="X2201" s="657"/>
      <c r="Y2201" s="657"/>
      <c r="Z2201" s="658"/>
      <c r="AA2201" s="82" t="s">
        <v>201</v>
      </c>
      <c r="AB2201" s="83">
        <f>SUM(AB2166:AB2200)</f>
        <v>346.34880000000004</v>
      </c>
      <c r="AC2201" s="659"/>
      <c r="AD2201" s="657"/>
      <c r="AE2201" s="657"/>
      <c r="AF2201" s="660"/>
      <c r="AG2201" s="84"/>
    </row>
    <row r="2202" spans="1:33" ht="21.75" customHeight="1">
      <c r="A2202" s="652" t="s">
        <v>2850</v>
      </c>
      <c r="B2202" s="716"/>
      <c r="C2202" s="773" t="s">
        <v>46</v>
      </c>
      <c r="D2202" s="750" t="s">
        <v>47</v>
      </c>
      <c r="E2202" s="750" t="s">
        <v>59</v>
      </c>
      <c r="F2202" s="750" t="s">
        <v>60</v>
      </c>
      <c r="G2202" s="768" t="s">
        <v>50</v>
      </c>
      <c r="H2202" s="750" t="s">
        <v>133</v>
      </c>
      <c r="I2202" s="750" t="s">
        <v>61</v>
      </c>
      <c r="J2202" s="741" t="s">
        <v>2851</v>
      </c>
      <c r="K2202" s="790" t="s">
        <v>2852</v>
      </c>
      <c r="L2202" s="750" t="s">
        <v>2853</v>
      </c>
      <c r="M2202" s="707">
        <v>0</v>
      </c>
      <c r="N2202" s="707">
        <v>0.25</v>
      </c>
      <c r="O2202" s="741" t="s">
        <v>2854</v>
      </c>
      <c r="P2202" s="741" t="s">
        <v>2855</v>
      </c>
      <c r="Q2202" s="801" t="s">
        <v>2856</v>
      </c>
      <c r="R2202" s="37" t="s">
        <v>116</v>
      </c>
      <c r="S2202" s="821" t="s">
        <v>1748</v>
      </c>
      <c r="T2202" s="75" t="s">
        <v>70</v>
      </c>
      <c r="U2202" s="67" t="s">
        <v>71</v>
      </c>
      <c r="V2202" s="68" t="s">
        <v>72</v>
      </c>
      <c r="W2202" s="34"/>
      <c r="X2202" s="35"/>
      <c r="Y2202" s="36"/>
      <c r="Z2202" s="36"/>
      <c r="AA2202" s="36"/>
      <c r="AB2202" s="50">
        <f>SUM(AA2203:AA2205)</f>
        <v>12.174400000000002</v>
      </c>
      <c r="AC2202" s="35"/>
      <c r="AD2202" s="60"/>
      <c r="AE2202" s="60"/>
      <c r="AF2202" s="636"/>
      <c r="AG2202" s="2"/>
    </row>
    <row r="2203" spans="1:33" ht="21.75" customHeight="1">
      <c r="A2203" s="641"/>
      <c r="B2203" s="649"/>
      <c r="C2203" s="743"/>
      <c r="D2203" s="744"/>
      <c r="E2203" s="744"/>
      <c r="F2203" s="744"/>
      <c r="G2203" s="744"/>
      <c r="H2203" s="744"/>
      <c r="I2203" s="744"/>
      <c r="J2203" s="744"/>
      <c r="K2203" s="744"/>
      <c r="L2203" s="744"/>
      <c r="M2203" s="631"/>
      <c r="N2203" s="631"/>
      <c r="O2203" s="744"/>
      <c r="P2203" s="744"/>
      <c r="Q2203" s="802"/>
      <c r="R2203" s="25"/>
      <c r="S2203" s="818" t="s">
        <v>2857</v>
      </c>
      <c r="T2203" s="26"/>
      <c r="U2203" s="26"/>
      <c r="V2203" s="26"/>
      <c r="W2203" s="27">
        <v>24</v>
      </c>
      <c r="X2203" s="28" t="s">
        <v>74</v>
      </c>
      <c r="Y2203" s="29">
        <v>0.14000000000000001</v>
      </c>
      <c r="Z2203" s="29">
        <f t="shared" ref="Z2203:Z2205" si="263">+W2203*Y2203</f>
        <v>3.3600000000000003</v>
      </c>
      <c r="AA2203" s="29">
        <f t="shared" ref="AA2203:AA2205" si="264">+Z2203*1.12</f>
        <v>3.7632000000000008</v>
      </c>
      <c r="AB2203" s="30"/>
      <c r="AC2203" s="28" t="s">
        <v>75</v>
      </c>
      <c r="AD2203" s="31"/>
      <c r="AE2203" s="31"/>
      <c r="AF2203" s="634"/>
      <c r="AG2203" s="2"/>
    </row>
    <row r="2204" spans="1:33" ht="21.75" customHeight="1">
      <c r="A2204" s="641"/>
      <c r="B2204" s="649"/>
      <c r="C2204" s="743"/>
      <c r="D2204" s="744"/>
      <c r="E2204" s="744"/>
      <c r="F2204" s="744"/>
      <c r="G2204" s="744"/>
      <c r="H2204" s="744"/>
      <c r="I2204" s="744"/>
      <c r="J2204" s="744"/>
      <c r="K2204" s="744"/>
      <c r="L2204" s="744"/>
      <c r="M2204" s="631"/>
      <c r="N2204" s="631"/>
      <c r="O2204" s="744"/>
      <c r="P2204" s="744"/>
      <c r="Q2204" s="802"/>
      <c r="R2204" s="32"/>
      <c r="S2204" s="819" t="s">
        <v>228</v>
      </c>
      <c r="T2204" s="33"/>
      <c r="U2204" s="45"/>
      <c r="V2204" s="45"/>
      <c r="W2204" s="34">
        <v>24</v>
      </c>
      <c r="X2204" s="28" t="s">
        <v>74</v>
      </c>
      <c r="Y2204" s="36">
        <v>0.14000000000000001</v>
      </c>
      <c r="Z2204" s="29">
        <f t="shared" si="263"/>
        <v>3.3600000000000003</v>
      </c>
      <c r="AA2204" s="29">
        <f t="shared" si="264"/>
        <v>3.7632000000000008</v>
      </c>
      <c r="AB2204" s="30"/>
      <c r="AC2204" s="28" t="s">
        <v>75</v>
      </c>
      <c r="AD2204" s="31"/>
      <c r="AE2204" s="31"/>
      <c r="AF2204" s="634"/>
      <c r="AG2204" s="2"/>
    </row>
    <row r="2205" spans="1:33" ht="21.75" customHeight="1">
      <c r="A2205" s="650"/>
      <c r="B2205" s="651"/>
      <c r="C2205" s="743"/>
      <c r="D2205" s="744"/>
      <c r="E2205" s="744"/>
      <c r="F2205" s="744"/>
      <c r="G2205" s="744"/>
      <c r="H2205" s="744"/>
      <c r="I2205" s="744"/>
      <c r="J2205" s="744"/>
      <c r="K2205" s="744"/>
      <c r="L2205" s="744"/>
      <c r="M2205" s="631"/>
      <c r="N2205" s="631"/>
      <c r="O2205" s="744"/>
      <c r="P2205" s="744"/>
      <c r="Q2205" s="802"/>
      <c r="R2205" s="37"/>
      <c r="S2205" s="819" t="s">
        <v>251</v>
      </c>
      <c r="T2205" s="311"/>
      <c r="U2205" s="155"/>
      <c r="V2205" s="155"/>
      <c r="W2205" s="128">
        <v>5</v>
      </c>
      <c r="X2205" s="28" t="s">
        <v>74</v>
      </c>
      <c r="Y2205" s="36">
        <v>0.83</v>
      </c>
      <c r="Z2205" s="29">
        <f t="shared" si="263"/>
        <v>4.1499999999999995</v>
      </c>
      <c r="AA2205" s="29">
        <f t="shared" si="264"/>
        <v>4.6479999999999997</v>
      </c>
      <c r="AB2205" s="30"/>
      <c r="AC2205" s="28" t="s">
        <v>75</v>
      </c>
      <c r="AD2205" s="31"/>
      <c r="AE2205" s="31"/>
      <c r="AF2205" s="634"/>
      <c r="AG2205" s="2"/>
    </row>
    <row r="2206" spans="1:33" ht="25.5">
      <c r="A2206" s="647" t="s">
        <v>2850</v>
      </c>
      <c r="B2206" s="648"/>
      <c r="C2206" s="743"/>
      <c r="D2206" s="744"/>
      <c r="E2206" s="744"/>
      <c r="F2206" s="744"/>
      <c r="G2206" s="744"/>
      <c r="H2206" s="744"/>
      <c r="I2206" s="744"/>
      <c r="J2206" s="744"/>
      <c r="K2206" s="744"/>
      <c r="L2206" s="744"/>
      <c r="M2206" s="631"/>
      <c r="N2206" s="631"/>
      <c r="O2206" s="744"/>
      <c r="P2206" s="744"/>
      <c r="Q2206" s="802"/>
      <c r="R2206" s="37" t="s">
        <v>68</v>
      </c>
      <c r="S2206" s="821" t="s">
        <v>69</v>
      </c>
      <c r="T2206" s="125" t="s">
        <v>70</v>
      </c>
      <c r="U2206" s="172" t="s">
        <v>71</v>
      </c>
      <c r="V2206" s="164" t="s">
        <v>72</v>
      </c>
      <c r="W2206" s="128"/>
      <c r="X2206" s="35"/>
      <c r="Y2206" s="36"/>
      <c r="Z2206" s="29"/>
      <c r="AA2206" s="29"/>
      <c r="AB2206" s="30">
        <f>SUM(AA2207)</f>
        <v>59.970400000000005</v>
      </c>
      <c r="AC2206" s="28"/>
      <c r="AD2206" s="31"/>
      <c r="AE2206" s="31"/>
      <c r="AF2206" s="634"/>
      <c r="AG2206" s="2"/>
    </row>
    <row r="2207" spans="1:33" ht="21.75" customHeight="1">
      <c r="A2207" s="641"/>
      <c r="B2207" s="649"/>
      <c r="C2207" s="745"/>
      <c r="D2207" s="746"/>
      <c r="E2207" s="746"/>
      <c r="F2207" s="746"/>
      <c r="G2207" s="746"/>
      <c r="H2207" s="746"/>
      <c r="I2207" s="746"/>
      <c r="J2207" s="746"/>
      <c r="K2207" s="746"/>
      <c r="L2207" s="746"/>
      <c r="M2207" s="632"/>
      <c r="N2207" s="632"/>
      <c r="O2207" s="746"/>
      <c r="P2207" s="746"/>
      <c r="Q2207" s="803"/>
      <c r="R2207" s="38"/>
      <c r="S2207" s="820" t="s">
        <v>2858</v>
      </c>
      <c r="T2207" s="39"/>
      <c r="U2207" s="198"/>
      <c r="V2207" s="198"/>
      <c r="W2207" s="40">
        <v>5</v>
      </c>
      <c r="X2207" s="41" t="s">
        <v>74</v>
      </c>
      <c r="Y2207" s="42">
        <v>10.709</v>
      </c>
      <c r="Z2207" s="42">
        <f>+W2207*Y2207</f>
        <v>53.545000000000002</v>
      </c>
      <c r="AA2207" s="42">
        <f>+Z2207*1.12</f>
        <v>59.970400000000005</v>
      </c>
      <c r="AB2207" s="43"/>
      <c r="AC2207" s="41" t="s">
        <v>75</v>
      </c>
      <c r="AD2207" s="44"/>
      <c r="AE2207" s="44"/>
      <c r="AF2207" s="635"/>
      <c r="AG2207" s="2"/>
    </row>
    <row r="2208" spans="1:33" ht="22.5" customHeight="1">
      <c r="A2208" s="641"/>
      <c r="B2208" s="649"/>
      <c r="C2208" s="773" t="s">
        <v>46</v>
      </c>
      <c r="D2208" s="750" t="s">
        <v>47</v>
      </c>
      <c r="E2208" s="750" t="s">
        <v>59</v>
      </c>
      <c r="F2208" s="750" t="s">
        <v>185</v>
      </c>
      <c r="G2208" s="768" t="s">
        <v>50</v>
      </c>
      <c r="H2208" s="750" t="s">
        <v>133</v>
      </c>
      <c r="I2208" s="750" t="s">
        <v>52</v>
      </c>
      <c r="J2208" s="750" t="s">
        <v>2859</v>
      </c>
      <c r="K2208" s="790" t="s">
        <v>2860</v>
      </c>
      <c r="L2208" s="750" t="s">
        <v>2861</v>
      </c>
      <c r="M2208" s="707">
        <v>0</v>
      </c>
      <c r="N2208" s="707">
        <v>0.25</v>
      </c>
      <c r="O2208" s="748" t="s">
        <v>2862</v>
      </c>
      <c r="P2208" s="748" t="s">
        <v>2863</v>
      </c>
      <c r="Q2208" s="804" t="s">
        <v>2864</v>
      </c>
      <c r="R2208" s="37" t="s">
        <v>116</v>
      </c>
      <c r="S2208" s="884" t="s">
        <v>1748</v>
      </c>
      <c r="T2208" s="887" t="s">
        <v>70</v>
      </c>
      <c r="U2208" s="886" t="s">
        <v>71</v>
      </c>
      <c r="V2208" s="887" t="s">
        <v>72</v>
      </c>
      <c r="W2208" s="888"/>
      <c r="X2208" s="977"/>
      <c r="Y2208" s="36"/>
      <c r="Z2208" s="36"/>
      <c r="AA2208" s="36"/>
      <c r="AB2208" s="50">
        <f>SUM(AA2209:AA2211)</f>
        <v>54.084800000000008</v>
      </c>
      <c r="AC2208" s="35"/>
      <c r="AD2208" s="60"/>
      <c r="AE2208" s="60"/>
      <c r="AF2208" s="636"/>
      <c r="AG2208" s="2"/>
    </row>
    <row r="2209" spans="1:33" ht="22.5" customHeight="1">
      <c r="A2209" s="641"/>
      <c r="B2209" s="649"/>
      <c r="C2209" s="743"/>
      <c r="D2209" s="744"/>
      <c r="E2209" s="744"/>
      <c r="F2209" s="744"/>
      <c r="G2209" s="744"/>
      <c r="H2209" s="744"/>
      <c r="I2209" s="744"/>
      <c r="J2209" s="744"/>
      <c r="K2209" s="744"/>
      <c r="L2209" s="744"/>
      <c r="M2209" s="631"/>
      <c r="N2209" s="631"/>
      <c r="O2209" s="744"/>
      <c r="P2209" s="744"/>
      <c r="Q2209" s="802"/>
      <c r="R2209" s="166"/>
      <c r="S2209" s="892" t="s">
        <v>2865</v>
      </c>
      <c r="T2209" s="893"/>
      <c r="U2209" s="893"/>
      <c r="V2209" s="893"/>
      <c r="W2209" s="894">
        <v>3</v>
      </c>
      <c r="X2209" s="979" t="s">
        <v>74</v>
      </c>
      <c r="Y2209" s="974">
        <v>12.13</v>
      </c>
      <c r="Z2209" s="29">
        <f t="shared" ref="Z2209:Z2211" si="265">+W2209*Y2209</f>
        <v>36.39</v>
      </c>
      <c r="AA2209" s="29">
        <f t="shared" ref="AA2209:AA2211" si="266">+Z2209*1.12</f>
        <v>40.756800000000005</v>
      </c>
      <c r="AB2209" s="30"/>
      <c r="AC2209" s="28" t="s">
        <v>75</v>
      </c>
      <c r="AD2209" s="31"/>
      <c r="AE2209" s="31"/>
      <c r="AF2209" s="634"/>
      <c r="AG2209" s="2"/>
    </row>
    <row r="2210" spans="1:33" ht="22.5" customHeight="1">
      <c r="A2210" s="641"/>
      <c r="B2210" s="649"/>
      <c r="C2210" s="743"/>
      <c r="D2210" s="744"/>
      <c r="E2210" s="744"/>
      <c r="F2210" s="744"/>
      <c r="G2210" s="744"/>
      <c r="H2210" s="744"/>
      <c r="I2210" s="744"/>
      <c r="J2210" s="744"/>
      <c r="K2210" s="744"/>
      <c r="L2210" s="744"/>
      <c r="M2210" s="631"/>
      <c r="N2210" s="631"/>
      <c r="O2210" s="744"/>
      <c r="P2210" s="744"/>
      <c r="Q2210" s="802"/>
      <c r="R2210" s="166"/>
      <c r="S2210" s="892" t="s">
        <v>2866</v>
      </c>
      <c r="T2210" s="893"/>
      <c r="U2210" s="893"/>
      <c r="V2210" s="893"/>
      <c r="W2210" s="894">
        <v>10</v>
      </c>
      <c r="X2210" s="979" t="s">
        <v>74</v>
      </c>
      <c r="Y2210" s="974">
        <v>0.7</v>
      </c>
      <c r="Z2210" s="29">
        <f t="shared" si="265"/>
        <v>7</v>
      </c>
      <c r="AA2210" s="29">
        <f t="shared" si="266"/>
        <v>7.8400000000000007</v>
      </c>
      <c r="AB2210" s="30"/>
      <c r="AC2210" s="28" t="s">
        <v>75</v>
      </c>
      <c r="AD2210" s="31"/>
      <c r="AE2210" s="31"/>
      <c r="AF2210" s="634"/>
      <c r="AG2210" s="2"/>
    </row>
    <row r="2211" spans="1:33" ht="22.5" customHeight="1">
      <c r="A2211" s="641"/>
      <c r="B2211" s="649"/>
      <c r="C2211" s="743"/>
      <c r="D2211" s="744"/>
      <c r="E2211" s="744"/>
      <c r="F2211" s="744"/>
      <c r="G2211" s="744"/>
      <c r="H2211" s="744"/>
      <c r="I2211" s="744"/>
      <c r="J2211" s="744"/>
      <c r="K2211" s="744"/>
      <c r="L2211" s="744"/>
      <c r="M2211" s="631"/>
      <c r="N2211" s="631"/>
      <c r="O2211" s="744"/>
      <c r="P2211" s="744"/>
      <c r="Q2211" s="802"/>
      <c r="R2211" s="973"/>
      <c r="S2211" s="892" t="s">
        <v>2867</v>
      </c>
      <c r="T2211" s="893"/>
      <c r="U2211" s="893"/>
      <c r="V2211" s="893"/>
      <c r="W2211" s="894">
        <v>10</v>
      </c>
      <c r="X2211" s="979" t="s">
        <v>74</v>
      </c>
      <c r="Y2211" s="975">
        <v>0.49</v>
      </c>
      <c r="Z2211" s="29">
        <f t="shared" si="265"/>
        <v>4.9000000000000004</v>
      </c>
      <c r="AA2211" s="29">
        <f t="shared" si="266"/>
        <v>5.4880000000000013</v>
      </c>
      <c r="AB2211" s="30"/>
      <c r="AC2211" s="28" t="s">
        <v>75</v>
      </c>
      <c r="AD2211" s="31"/>
      <c r="AE2211" s="31"/>
      <c r="AF2211" s="634"/>
      <c r="AG2211" s="2"/>
    </row>
    <row r="2212" spans="1:33" ht="25.5" customHeight="1">
      <c r="A2212" s="641"/>
      <c r="B2212" s="649"/>
      <c r="C2212" s="743"/>
      <c r="D2212" s="744"/>
      <c r="E2212" s="744"/>
      <c r="F2212" s="744"/>
      <c r="G2212" s="744"/>
      <c r="H2212" s="744"/>
      <c r="I2212" s="744"/>
      <c r="J2212" s="744"/>
      <c r="K2212" s="744"/>
      <c r="L2212" s="744"/>
      <c r="M2212" s="631"/>
      <c r="N2212" s="631"/>
      <c r="O2212" s="744"/>
      <c r="P2212" s="744"/>
      <c r="Q2212" s="802"/>
      <c r="R2212" s="163" t="s">
        <v>2868</v>
      </c>
      <c r="S2212" s="895" t="s">
        <v>2869</v>
      </c>
      <c r="T2212" s="896" t="s">
        <v>70</v>
      </c>
      <c r="U2212" s="980" t="s">
        <v>71</v>
      </c>
      <c r="V2212" s="981" t="s">
        <v>72</v>
      </c>
      <c r="W2212" s="894"/>
      <c r="X2212" s="979"/>
      <c r="Y2212" s="975"/>
      <c r="Z2212" s="29"/>
      <c r="AA2212" s="29"/>
      <c r="AB2212" s="30">
        <f>AA2213</f>
        <v>864</v>
      </c>
      <c r="AC2212" s="28"/>
      <c r="AD2212" s="31"/>
      <c r="AE2212" s="31"/>
      <c r="AF2212" s="634"/>
      <c r="AG2212" s="2"/>
    </row>
    <row r="2213" spans="1:33" ht="25.5" customHeight="1">
      <c r="A2213" s="641"/>
      <c r="B2213" s="649"/>
      <c r="C2213" s="743"/>
      <c r="D2213" s="744"/>
      <c r="E2213" s="744"/>
      <c r="F2213" s="744"/>
      <c r="G2213" s="744"/>
      <c r="H2213" s="744"/>
      <c r="I2213" s="744"/>
      <c r="J2213" s="744"/>
      <c r="K2213" s="744"/>
      <c r="L2213" s="744"/>
      <c r="M2213" s="631"/>
      <c r="N2213" s="631"/>
      <c r="O2213" s="744"/>
      <c r="P2213" s="744"/>
      <c r="Q2213" s="802"/>
      <c r="R2213" s="163"/>
      <c r="S2213" s="982" t="s">
        <v>2870</v>
      </c>
      <c r="T2213" s="907"/>
      <c r="U2213" s="908"/>
      <c r="V2213" s="907"/>
      <c r="W2213" s="909">
        <v>1</v>
      </c>
      <c r="X2213" s="983" t="s">
        <v>74</v>
      </c>
      <c r="Y2213" s="976">
        <f>968-104</f>
        <v>864</v>
      </c>
      <c r="Z2213" s="94">
        <f>+W2213*Y2213</f>
        <v>864</v>
      </c>
      <c r="AA2213" s="94">
        <f>+Z2213</f>
        <v>864</v>
      </c>
      <c r="AB2213" s="30"/>
      <c r="AC2213" s="28"/>
      <c r="AD2213" s="31"/>
      <c r="AE2213" s="31" t="s">
        <v>75</v>
      </c>
      <c r="AF2213" s="634"/>
      <c r="AG2213" s="2"/>
    </row>
    <row r="2214" spans="1:33" ht="25.5" customHeight="1">
      <c r="A2214" s="641"/>
      <c r="B2214" s="649"/>
      <c r="C2214" s="743"/>
      <c r="D2214" s="744"/>
      <c r="E2214" s="744"/>
      <c r="F2214" s="744"/>
      <c r="G2214" s="744"/>
      <c r="H2214" s="744"/>
      <c r="I2214" s="744"/>
      <c r="J2214" s="744"/>
      <c r="K2214" s="744"/>
      <c r="L2214" s="744"/>
      <c r="M2214" s="631"/>
      <c r="N2214" s="631"/>
      <c r="O2214" s="744"/>
      <c r="P2214" s="744"/>
      <c r="Q2214" s="802"/>
      <c r="R2214" s="163" t="s">
        <v>68</v>
      </c>
      <c r="S2214" s="895" t="s">
        <v>69</v>
      </c>
      <c r="T2214" s="896" t="s">
        <v>70</v>
      </c>
      <c r="U2214" s="897" t="s">
        <v>71</v>
      </c>
      <c r="V2214" s="896" t="s">
        <v>72</v>
      </c>
      <c r="W2214" s="894"/>
      <c r="X2214" s="979"/>
      <c r="Y2214" s="975"/>
      <c r="Z2214" s="29"/>
      <c r="AA2214" s="29"/>
      <c r="AB2214" s="30">
        <f>SUM(AA2215)</f>
        <v>56.56</v>
      </c>
      <c r="AC2214" s="28"/>
      <c r="AD2214" s="31"/>
      <c r="AE2214" s="31"/>
      <c r="AF2214" s="634"/>
      <c r="AG2214" s="2"/>
    </row>
    <row r="2215" spans="1:33" ht="22.5" customHeight="1">
      <c r="A2215" s="641"/>
      <c r="B2215" s="649"/>
      <c r="C2215" s="745"/>
      <c r="D2215" s="746"/>
      <c r="E2215" s="746"/>
      <c r="F2215" s="746"/>
      <c r="G2215" s="746"/>
      <c r="H2215" s="746"/>
      <c r="I2215" s="746"/>
      <c r="J2215" s="746"/>
      <c r="K2215" s="746"/>
      <c r="L2215" s="746"/>
      <c r="M2215" s="632"/>
      <c r="N2215" s="632"/>
      <c r="O2215" s="746"/>
      <c r="P2215" s="746"/>
      <c r="Q2215" s="803"/>
      <c r="R2215" s="38"/>
      <c r="S2215" s="889" t="s">
        <v>2871</v>
      </c>
      <c r="T2215" s="890"/>
      <c r="U2215" s="890"/>
      <c r="V2215" s="890"/>
      <c r="W2215" s="891">
        <v>5</v>
      </c>
      <c r="X2215" s="978" t="s">
        <v>74</v>
      </c>
      <c r="Y2215" s="42">
        <v>10.1</v>
      </c>
      <c r="Z2215" s="42">
        <f>+W2215*Y2215</f>
        <v>50.5</v>
      </c>
      <c r="AA2215" s="42">
        <f>+Z2215*1.12</f>
        <v>56.56</v>
      </c>
      <c r="AB2215" s="43"/>
      <c r="AC2215" s="41" t="s">
        <v>75</v>
      </c>
      <c r="AD2215" s="44"/>
      <c r="AE2215" s="44"/>
      <c r="AF2215" s="635"/>
      <c r="AG2215" s="2"/>
    </row>
    <row r="2216" spans="1:33" ht="33" customHeight="1">
      <c r="A2216" s="641"/>
      <c r="B2216" s="649"/>
      <c r="C2216" s="747" t="s">
        <v>46</v>
      </c>
      <c r="D2216" s="748" t="s">
        <v>47</v>
      </c>
      <c r="E2216" s="748" t="s">
        <v>59</v>
      </c>
      <c r="F2216" s="748" t="s">
        <v>185</v>
      </c>
      <c r="G2216" s="749" t="s">
        <v>50</v>
      </c>
      <c r="H2216" s="748" t="s">
        <v>133</v>
      </c>
      <c r="I2216" s="748" t="s">
        <v>61</v>
      </c>
      <c r="J2216" s="778" t="s">
        <v>2872</v>
      </c>
      <c r="K2216" s="748" t="s">
        <v>2873</v>
      </c>
      <c r="L2216" s="776" t="s">
        <v>2874</v>
      </c>
      <c r="M2216" s="638">
        <v>0</v>
      </c>
      <c r="N2216" s="638">
        <v>1</v>
      </c>
      <c r="O2216" s="748" t="s">
        <v>2875</v>
      </c>
      <c r="P2216" s="748" t="s">
        <v>2876</v>
      </c>
      <c r="Q2216" s="804" t="s">
        <v>2856</v>
      </c>
      <c r="R2216" s="37" t="s">
        <v>116</v>
      </c>
      <c r="S2216" s="821" t="s">
        <v>1748</v>
      </c>
      <c r="T2216" s="75" t="s">
        <v>70</v>
      </c>
      <c r="U2216" s="67" t="s">
        <v>71</v>
      </c>
      <c r="V2216" s="68" t="s">
        <v>72</v>
      </c>
      <c r="W2216" s="34"/>
      <c r="X2216" s="35"/>
      <c r="Y2216" s="36"/>
      <c r="Z2216" s="36"/>
      <c r="AA2216" s="36"/>
      <c r="AB2216" s="50">
        <f>SUM(AA2217:AA2219)</f>
        <v>39.132800000000003</v>
      </c>
      <c r="AC2216" s="35"/>
      <c r="AD2216" s="60"/>
      <c r="AE2216" s="60"/>
      <c r="AF2216" s="636"/>
      <c r="AG2216" s="2"/>
    </row>
    <row r="2217" spans="1:33" ht="33" customHeight="1">
      <c r="A2217" s="641"/>
      <c r="B2217" s="649"/>
      <c r="C2217" s="743"/>
      <c r="D2217" s="744"/>
      <c r="E2217" s="744"/>
      <c r="F2217" s="744"/>
      <c r="G2217" s="744"/>
      <c r="H2217" s="744"/>
      <c r="I2217" s="744"/>
      <c r="J2217" s="779"/>
      <c r="K2217" s="744"/>
      <c r="L2217" s="744"/>
      <c r="M2217" s="631"/>
      <c r="N2217" s="631"/>
      <c r="O2217" s="744"/>
      <c r="P2217" s="744"/>
      <c r="Q2217" s="802"/>
      <c r="R2217" s="25"/>
      <c r="S2217" s="818" t="s">
        <v>2877</v>
      </c>
      <c r="T2217" s="26"/>
      <c r="U2217" s="26"/>
      <c r="V2217" s="26"/>
      <c r="W2217" s="27">
        <v>30</v>
      </c>
      <c r="X2217" s="28" t="s">
        <v>74</v>
      </c>
      <c r="Y2217" s="29">
        <v>0.7</v>
      </c>
      <c r="Z2217" s="29">
        <f t="shared" ref="Z2217:Z2219" si="267">+W2217*Y2217</f>
        <v>21</v>
      </c>
      <c r="AA2217" s="29">
        <f t="shared" ref="AA2217:AA2219" si="268">+Z2217*1.12</f>
        <v>23.520000000000003</v>
      </c>
      <c r="AB2217" s="30"/>
      <c r="AC2217" s="28" t="s">
        <v>75</v>
      </c>
      <c r="AD2217" s="31"/>
      <c r="AE2217" s="31"/>
      <c r="AF2217" s="634"/>
      <c r="AG2217" s="2"/>
    </row>
    <row r="2218" spans="1:33" ht="33" customHeight="1">
      <c r="A2218" s="641"/>
      <c r="B2218" s="649"/>
      <c r="C2218" s="743"/>
      <c r="D2218" s="744"/>
      <c r="E2218" s="744"/>
      <c r="F2218" s="744"/>
      <c r="G2218" s="744"/>
      <c r="H2218" s="744"/>
      <c r="I2218" s="744"/>
      <c r="J2218" s="779"/>
      <c r="K2218" s="744"/>
      <c r="L2218" s="744"/>
      <c r="M2218" s="631"/>
      <c r="N2218" s="631"/>
      <c r="O2218" s="744"/>
      <c r="P2218" s="744"/>
      <c r="Q2218" s="802"/>
      <c r="R2218" s="32"/>
      <c r="S2218" s="819" t="s">
        <v>253</v>
      </c>
      <c r="T2218" s="33"/>
      <c r="U2218" s="33"/>
      <c r="V2218" s="33"/>
      <c r="W2218" s="34">
        <v>50</v>
      </c>
      <c r="X2218" s="28" t="s">
        <v>74</v>
      </c>
      <c r="Y2218" s="36">
        <v>0.13880000000000001</v>
      </c>
      <c r="Z2218" s="29">
        <f t="shared" si="267"/>
        <v>6.94</v>
      </c>
      <c r="AA2218" s="29">
        <f t="shared" si="268"/>
        <v>7.772800000000001</v>
      </c>
      <c r="AB2218" s="30"/>
      <c r="AC2218" s="28" t="s">
        <v>75</v>
      </c>
      <c r="AD2218" s="31"/>
      <c r="AE2218" s="31"/>
      <c r="AF2218" s="634"/>
      <c r="AG2218" s="2"/>
    </row>
    <row r="2219" spans="1:33" ht="33" customHeight="1">
      <c r="A2219" s="641"/>
      <c r="B2219" s="649"/>
      <c r="C2219" s="745"/>
      <c r="D2219" s="746"/>
      <c r="E2219" s="746"/>
      <c r="F2219" s="746"/>
      <c r="G2219" s="746"/>
      <c r="H2219" s="746"/>
      <c r="I2219" s="746"/>
      <c r="J2219" s="780"/>
      <c r="K2219" s="746"/>
      <c r="L2219" s="746"/>
      <c r="M2219" s="632"/>
      <c r="N2219" s="632"/>
      <c r="O2219" s="746"/>
      <c r="P2219" s="746"/>
      <c r="Q2219" s="803"/>
      <c r="R2219" s="38"/>
      <c r="S2219" s="820" t="s">
        <v>236</v>
      </c>
      <c r="T2219" s="39"/>
      <c r="U2219" s="39"/>
      <c r="V2219" s="39"/>
      <c r="W2219" s="40">
        <v>10</v>
      </c>
      <c r="X2219" s="41" t="s">
        <v>74</v>
      </c>
      <c r="Y2219" s="42">
        <v>0.7</v>
      </c>
      <c r="Z2219" s="42">
        <f t="shared" si="267"/>
        <v>7</v>
      </c>
      <c r="AA2219" s="42">
        <f t="shared" si="268"/>
        <v>7.8400000000000007</v>
      </c>
      <c r="AB2219" s="43"/>
      <c r="AC2219" s="41" t="s">
        <v>75</v>
      </c>
      <c r="AD2219" s="44"/>
      <c r="AE2219" s="44"/>
      <c r="AF2219" s="635"/>
      <c r="AG2219" s="2"/>
    </row>
    <row r="2220" spans="1:33" ht="18" customHeight="1">
      <c r="A2220" s="641"/>
      <c r="B2220" s="649"/>
      <c r="C2220" s="773" t="s">
        <v>46</v>
      </c>
      <c r="D2220" s="750" t="s">
        <v>47</v>
      </c>
      <c r="E2220" s="750" t="s">
        <v>59</v>
      </c>
      <c r="F2220" s="750" t="s">
        <v>151</v>
      </c>
      <c r="G2220" s="768" t="s">
        <v>50</v>
      </c>
      <c r="H2220" s="750" t="s">
        <v>133</v>
      </c>
      <c r="I2220" s="750" t="s">
        <v>52</v>
      </c>
      <c r="J2220" s="778" t="s">
        <v>2878</v>
      </c>
      <c r="K2220" s="776" t="s">
        <v>2879</v>
      </c>
      <c r="L2220" s="790" t="s">
        <v>2880</v>
      </c>
      <c r="M2220" s="698">
        <v>0</v>
      </c>
      <c r="N2220" s="698">
        <v>2</v>
      </c>
      <c r="O2220" s="750" t="s">
        <v>2881</v>
      </c>
      <c r="P2220" s="750" t="s">
        <v>2882</v>
      </c>
      <c r="Q2220" s="805" t="s">
        <v>2856</v>
      </c>
      <c r="R2220" s="37" t="s">
        <v>140</v>
      </c>
      <c r="S2220" s="821" t="s">
        <v>402</v>
      </c>
      <c r="T2220" s="75" t="s">
        <v>70</v>
      </c>
      <c r="U2220" s="67" t="s">
        <v>71</v>
      </c>
      <c r="V2220" s="68" t="s">
        <v>72</v>
      </c>
      <c r="W2220" s="34"/>
      <c r="X2220" s="35"/>
      <c r="Y2220" s="36"/>
      <c r="Z2220" s="36"/>
      <c r="AA2220" s="36"/>
      <c r="AB2220" s="50">
        <f>SUM(AA2221:AA2224)</f>
        <v>177.58720000000002</v>
      </c>
      <c r="AC2220" s="35"/>
      <c r="AD2220" s="35"/>
      <c r="AE2220" s="35"/>
      <c r="AF2220" s="636"/>
      <c r="AG2220" s="2"/>
    </row>
    <row r="2221" spans="1:33" ht="18" customHeight="1">
      <c r="A2221" s="641"/>
      <c r="B2221" s="649"/>
      <c r="C2221" s="743"/>
      <c r="D2221" s="744"/>
      <c r="E2221" s="744"/>
      <c r="F2221" s="744"/>
      <c r="G2221" s="744"/>
      <c r="H2221" s="744"/>
      <c r="I2221" s="744"/>
      <c r="J2221" s="779"/>
      <c r="K2221" s="744"/>
      <c r="L2221" s="744"/>
      <c r="M2221" s="631"/>
      <c r="N2221" s="631"/>
      <c r="O2221" s="744"/>
      <c r="P2221" s="744"/>
      <c r="Q2221" s="802"/>
      <c r="R2221" s="25"/>
      <c r="S2221" s="818" t="s">
        <v>2883</v>
      </c>
      <c r="T2221" s="26"/>
      <c r="U2221" s="26"/>
      <c r="V2221" s="26"/>
      <c r="W2221" s="27">
        <v>13</v>
      </c>
      <c r="X2221" s="28" t="s">
        <v>74</v>
      </c>
      <c r="Y2221" s="29">
        <v>9.99</v>
      </c>
      <c r="Z2221" s="29">
        <f t="shared" ref="Z2221:Z2224" si="269">+W2221*Y2221</f>
        <v>129.87</v>
      </c>
      <c r="AA2221" s="29">
        <f t="shared" ref="AA2221:AA2224" si="270">+Z2221*1.12</f>
        <v>145.45440000000002</v>
      </c>
      <c r="AB2221" s="30"/>
      <c r="AC2221" s="28" t="s">
        <v>75</v>
      </c>
      <c r="AD2221" s="28"/>
      <c r="AE2221" s="28"/>
      <c r="AF2221" s="634"/>
      <c r="AG2221" s="2"/>
    </row>
    <row r="2222" spans="1:33" ht="18" customHeight="1">
      <c r="A2222" s="641"/>
      <c r="B2222" s="649"/>
      <c r="C2222" s="743"/>
      <c r="D2222" s="744"/>
      <c r="E2222" s="744"/>
      <c r="F2222" s="744"/>
      <c r="G2222" s="744"/>
      <c r="H2222" s="744"/>
      <c r="I2222" s="744"/>
      <c r="J2222" s="779"/>
      <c r="K2222" s="744"/>
      <c r="L2222" s="744"/>
      <c r="M2222" s="631"/>
      <c r="N2222" s="631"/>
      <c r="O2222" s="744"/>
      <c r="P2222" s="744"/>
      <c r="Q2222" s="802"/>
      <c r="R2222" s="25"/>
      <c r="S2222" s="818" t="s">
        <v>2884</v>
      </c>
      <c r="T2222" s="26"/>
      <c r="U2222" s="26"/>
      <c r="V2222" s="26"/>
      <c r="W2222" s="27">
        <v>3</v>
      </c>
      <c r="X2222" s="28" t="s">
        <v>74</v>
      </c>
      <c r="Y2222" s="29">
        <v>2.89</v>
      </c>
      <c r="Z2222" s="29">
        <f t="shared" si="269"/>
        <v>8.67</v>
      </c>
      <c r="AA2222" s="29">
        <f t="shared" si="270"/>
        <v>9.7104000000000017</v>
      </c>
      <c r="AB2222" s="30"/>
      <c r="AC2222" s="28" t="s">
        <v>75</v>
      </c>
      <c r="AD2222" s="28"/>
      <c r="AE2222" s="31"/>
      <c r="AF2222" s="634"/>
      <c r="AG2222" s="2"/>
    </row>
    <row r="2223" spans="1:33" ht="18" customHeight="1">
      <c r="A2223" s="641"/>
      <c r="B2223" s="649"/>
      <c r="C2223" s="743"/>
      <c r="D2223" s="744"/>
      <c r="E2223" s="744"/>
      <c r="F2223" s="744"/>
      <c r="G2223" s="744"/>
      <c r="H2223" s="744"/>
      <c r="I2223" s="744"/>
      <c r="J2223" s="779"/>
      <c r="K2223" s="744"/>
      <c r="L2223" s="744"/>
      <c r="M2223" s="631"/>
      <c r="N2223" s="631"/>
      <c r="O2223" s="744"/>
      <c r="P2223" s="744"/>
      <c r="Q2223" s="802"/>
      <c r="R2223" s="25"/>
      <c r="S2223" s="818" t="s">
        <v>1189</v>
      </c>
      <c r="T2223" s="26"/>
      <c r="U2223" s="61"/>
      <c r="V2223" s="61"/>
      <c r="W2223" s="27">
        <v>2</v>
      </c>
      <c r="X2223" s="28" t="s">
        <v>74</v>
      </c>
      <c r="Y2223" s="29">
        <v>2.21</v>
      </c>
      <c r="Z2223" s="29">
        <f t="shared" si="269"/>
        <v>4.42</v>
      </c>
      <c r="AA2223" s="29">
        <f t="shared" si="270"/>
        <v>4.9504000000000001</v>
      </c>
      <c r="AB2223" s="30"/>
      <c r="AC2223" s="28" t="s">
        <v>75</v>
      </c>
      <c r="AD2223" s="28"/>
      <c r="AE2223" s="31"/>
      <c r="AF2223" s="634"/>
      <c r="AG2223" s="2"/>
    </row>
    <row r="2224" spans="1:33" ht="18" customHeight="1">
      <c r="A2224" s="641"/>
      <c r="B2224" s="649"/>
      <c r="C2224" s="743"/>
      <c r="D2224" s="744"/>
      <c r="E2224" s="744"/>
      <c r="F2224" s="744"/>
      <c r="G2224" s="744"/>
      <c r="H2224" s="744"/>
      <c r="I2224" s="744"/>
      <c r="J2224" s="779"/>
      <c r="K2224" s="744"/>
      <c r="L2224" s="744"/>
      <c r="M2224" s="631"/>
      <c r="N2224" s="631"/>
      <c r="O2224" s="744"/>
      <c r="P2224" s="744"/>
      <c r="Q2224" s="802"/>
      <c r="R2224" s="25"/>
      <c r="S2224" s="818" t="s">
        <v>2885</v>
      </c>
      <c r="T2224" s="330"/>
      <c r="U2224" s="155"/>
      <c r="V2224" s="155"/>
      <c r="W2224" s="73">
        <v>5</v>
      </c>
      <c r="X2224" s="28" t="s">
        <v>74</v>
      </c>
      <c r="Y2224" s="29">
        <v>3.12</v>
      </c>
      <c r="Z2224" s="29">
        <f t="shared" si="269"/>
        <v>15.600000000000001</v>
      </c>
      <c r="AA2224" s="29">
        <f t="shared" si="270"/>
        <v>17.472000000000005</v>
      </c>
      <c r="AB2224" s="30"/>
      <c r="AC2224" s="28" t="s">
        <v>75</v>
      </c>
      <c r="AD2224" s="28"/>
      <c r="AE2224" s="31"/>
      <c r="AF2224" s="634"/>
      <c r="AG2224" s="2"/>
    </row>
    <row r="2225" spans="1:33" ht="28.5" customHeight="1">
      <c r="A2225" s="641"/>
      <c r="B2225" s="649"/>
      <c r="C2225" s="743"/>
      <c r="D2225" s="744"/>
      <c r="E2225" s="744"/>
      <c r="F2225" s="744"/>
      <c r="G2225" s="744"/>
      <c r="H2225" s="744"/>
      <c r="I2225" s="744"/>
      <c r="J2225" s="779"/>
      <c r="K2225" s="744"/>
      <c r="L2225" s="744"/>
      <c r="M2225" s="631"/>
      <c r="N2225" s="631"/>
      <c r="O2225" s="744"/>
      <c r="P2225" s="744"/>
      <c r="Q2225" s="802"/>
      <c r="R2225" s="70" t="s">
        <v>68</v>
      </c>
      <c r="S2225" s="825" t="s">
        <v>69</v>
      </c>
      <c r="T2225" s="211" t="s">
        <v>70</v>
      </c>
      <c r="U2225" s="172" t="s">
        <v>71</v>
      </c>
      <c r="V2225" s="164" t="s">
        <v>72</v>
      </c>
      <c r="W2225" s="73"/>
      <c r="X2225" s="28"/>
      <c r="Y2225" s="29"/>
      <c r="Z2225" s="29"/>
      <c r="AA2225" s="29"/>
      <c r="AB2225" s="30">
        <f>SUM(AA2226)</f>
        <v>56.56</v>
      </c>
      <c r="AC2225" s="28"/>
      <c r="AD2225" s="28"/>
      <c r="AE2225" s="31"/>
      <c r="AF2225" s="634"/>
      <c r="AG2225" s="2"/>
    </row>
    <row r="2226" spans="1:33" ht="18" customHeight="1">
      <c r="A2226" s="641"/>
      <c r="B2226" s="649"/>
      <c r="C2226" s="745"/>
      <c r="D2226" s="746"/>
      <c r="E2226" s="746"/>
      <c r="F2226" s="746"/>
      <c r="G2226" s="746"/>
      <c r="H2226" s="746"/>
      <c r="I2226" s="746"/>
      <c r="J2226" s="780"/>
      <c r="K2226" s="746"/>
      <c r="L2226" s="746"/>
      <c r="M2226" s="632"/>
      <c r="N2226" s="632"/>
      <c r="O2226" s="746"/>
      <c r="P2226" s="746"/>
      <c r="Q2226" s="803"/>
      <c r="R2226" s="38"/>
      <c r="S2226" s="820" t="s">
        <v>2886</v>
      </c>
      <c r="T2226" s="39"/>
      <c r="U2226" s="198"/>
      <c r="V2226" s="198"/>
      <c r="W2226" s="40">
        <v>5</v>
      </c>
      <c r="X2226" s="41" t="s">
        <v>74</v>
      </c>
      <c r="Y2226" s="42">
        <v>10.1</v>
      </c>
      <c r="Z2226" s="42">
        <f>+W2226*Y2226</f>
        <v>50.5</v>
      </c>
      <c r="AA2226" s="42">
        <f>+Z2226*1.12</f>
        <v>56.56</v>
      </c>
      <c r="AB2226" s="43"/>
      <c r="AC2226" s="41" t="s">
        <v>75</v>
      </c>
      <c r="AD2226" s="41"/>
      <c r="AE2226" s="44"/>
      <c r="AF2226" s="635"/>
      <c r="AG2226" s="2"/>
    </row>
    <row r="2227" spans="1:33" ht="34.5" customHeight="1">
      <c r="A2227" s="641"/>
      <c r="B2227" s="649"/>
      <c r="C2227" s="747" t="s">
        <v>46</v>
      </c>
      <c r="D2227" s="748" t="s">
        <v>47</v>
      </c>
      <c r="E2227" s="748" t="s">
        <v>59</v>
      </c>
      <c r="F2227" s="748" t="s">
        <v>185</v>
      </c>
      <c r="G2227" s="749" t="s">
        <v>50</v>
      </c>
      <c r="H2227" s="748" t="s">
        <v>133</v>
      </c>
      <c r="I2227" s="748" t="s">
        <v>52</v>
      </c>
      <c r="J2227" s="778" t="s">
        <v>2887</v>
      </c>
      <c r="K2227" s="776" t="s">
        <v>2888</v>
      </c>
      <c r="L2227" s="776" t="s">
        <v>2889</v>
      </c>
      <c r="M2227" s="638">
        <v>0</v>
      </c>
      <c r="N2227" s="638">
        <v>3</v>
      </c>
      <c r="O2227" s="748" t="s">
        <v>2890</v>
      </c>
      <c r="P2227" s="748" t="s">
        <v>2891</v>
      </c>
      <c r="Q2227" s="804" t="s">
        <v>2856</v>
      </c>
      <c r="R2227" s="325" t="s">
        <v>216</v>
      </c>
      <c r="S2227" s="984" t="s">
        <v>217</v>
      </c>
      <c r="T2227" s="985" t="s">
        <v>70</v>
      </c>
      <c r="U2227" s="439" t="s">
        <v>71</v>
      </c>
      <c r="V2227" s="440" t="s">
        <v>72</v>
      </c>
      <c r="W2227" s="231"/>
      <c r="X2227" s="232"/>
      <c r="Y2227" s="106"/>
      <c r="Z2227" s="106"/>
      <c r="AA2227" s="106"/>
      <c r="AB2227" s="233">
        <f>SUM(AA2228)</f>
        <v>76.003200000000007</v>
      </c>
      <c r="AC2227" s="35"/>
      <c r="AD2227" s="60"/>
      <c r="AE2227" s="60"/>
      <c r="AF2227" s="995" t="s">
        <v>2892</v>
      </c>
      <c r="AG2227" s="2"/>
    </row>
    <row r="2228" spans="1:33" ht="34.5" customHeight="1">
      <c r="A2228" s="641"/>
      <c r="B2228" s="649"/>
      <c r="C2228" s="743"/>
      <c r="D2228" s="744"/>
      <c r="E2228" s="744"/>
      <c r="F2228" s="744"/>
      <c r="G2228" s="744"/>
      <c r="H2228" s="744"/>
      <c r="I2228" s="744"/>
      <c r="J2228" s="779"/>
      <c r="K2228" s="744"/>
      <c r="L2228" s="744"/>
      <c r="M2228" s="631"/>
      <c r="N2228" s="631"/>
      <c r="O2228" s="744"/>
      <c r="P2228" s="744"/>
      <c r="Q2228" s="802"/>
      <c r="R2228" s="973"/>
      <c r="S2228" s="892" t="s">
        <v>2893</v>
      </c>
      <c r="T2228" s="893"/>
      <c r="U2228" s="893"/>
      <c r="V2228" s="893"/>
      <c r="W2228" s="73">
        <v>2</v>
      </c>
      <c r="X2228" s="28" t="s">
        <v>74</v>
      </c>
      <c r="Y2228" s="29">
        <v>33.93</v>
      </c>
      <c r="Z2228" s="29">
        <f>+W2228*Y2228</f>
        <v>67.86</v>
      </c>
      <c r="AA2228" s="29">
        <f>+Z2228*1.12</f>
        <v>76.003200000000007</v>
      </c>
      <c r="AB2228" s="30"/>
      <c r="AC2228" s="28" t="s">
        <v>75</v>
      </c>
      <c r="AD2228" s="31"/>
      <c r="AE2228" s="31"/>
      <c r="AF2228" s="993"/>
      <c r="AG2228" s="2"/>
    </row>
    <row r="2229" spans="1:33" ht="34.5" customHeight="1">
      <c r="A2229" s="641"/>
      <c r="B2229" s="649"/>
      <c r="C2229" s="743"/>
      <c r="D2229" s="744"/>
      <c r="E2229" s="744"/>
      <c r="F2229" s="744"/>
      <c r="G2229" s="744"/>
      <c r="H2229" s="744"/>
      <c r="I2229" s="744"/>
      <c r="J2229" s="779"/>
      <c r="K2229" s="744"/>
      <c r="L2229" s="744"/>
      <c r="M2229" s="631"/>
      <c r="N2229" s="631"/>
      <c r="O2229" s="744"/>
      <c r="P2229" s="744"/>
      <c r="Q2229" s="802"/>
      <c r="R2229" s="899" t="s">
        <v>116</v>
      </c>
      <c r="S2229" s="895" t="s">
        <v>1748</v>
      </c>
      <c r="T2229" s="896" t="s">
        <v>70</v>
      </c>
      <c r="U2229" s="897" t="s">
        <v>71</v>
      </c>
      <c r="V2229" s="896" t="s">
        <v>72</v>
      </c>
      <c r="W2229" s="73"/>
      <c r="X2229" s="28"/>
      <c r="Y2229" s="29"/>
      <c r="Z2229" s="29"/>
      <c r="AA2229" s="29"/>
      <c r="AB2229" s="30">
        <f>SUM(AA2230:AA2231)</f>
        <v>10.248000000000001</v>
      </c>
      <c r="AC2229" s="28"/>
      <c r="AD2229" s="31"/>
      <c r="AE2229" s="31"/>
      <c r="AF2229" s="993"/>
      <c r="AG2229" s="2"/>
    </row>
    <row r="2230" spans="1:33" ht="34.5" customHeight="1">
      <c r="A2230" s="641"/>
      <c r="B2230" s="649"/>
      <c r="C2230" s="743"/>
      <c r="D2230" s="744"/>
      <c r="E2230" s="744"/>
      <c r="F2230" s="744"/>
      <c r="G2230" s="744"/>
      <c r="H2230" s="744"/>
      <c r="I2230" s="744"/>
      <c r="J2230" s="779"/>
      <c r="K2230" s="744"/>
      <c r="L2230" s="744"/>
      <c r="M2230" s="631"/>
      <c r="N2230" s="631"/>
      <c r="O2230" s="744"/>
      <c r="P2230" s="744"/>
      <c r="Q2230" s="802"/>
      <c r="R2230" s="166"/>
      <c r="S2230" s="892" t="s">
        <v>1335</v>
      </c>
      <c r="T2230" s="893"/>
      <c r="U2230" s="893"/>
      <c r="V2230" s="893"/>
      <c r="W2230" s="73">
        <v>10</v>
      </c>
      <c r="X2230" s="28" t="s">
        <v>74</v>
      </c>
      <c r="Y2230" s="29">
        <v>0.6</v>
      </c>
      <c r="Z2230" s="29">
        <f t="shared" ref="Z2230:Z2231" si="271">+W2230*Y2230</f>
        <v>6</v>
      </c>
      <c r="AA2230" s="29">
        <f t="shared" ref="AA2230:AA2231" si="272">+Z2230*1.12</f>
        <v>6.7200000000000006</v>
      </c>
      <c r="AB2230" s="30"/>
      <c r="AC2230" s="28" t="s">
        <v>75</v>
      </c>
      <c r="AD2230" s="31"/>
      <c r="AE2230" s="31"/>
      <c r="AF2230" s="993"/>
      <c r="AG2230" s="2"/>
    </row>
    <row r="2231" spans="1:33" ht="34.5" customHeight="1">
      <c r="A2231" s="650"/>
      <c r="B2231" s="651"/>
      <c r="C2231" s="745"/>
      <c r="D2231" s="746"/>
      <c r="E2231" s="746"/>
      <c r="F2231" s="746"/>
      <c r="G2231" s="746"/>
      <c r="H2231" s="746"/>
      <c r="I2231" s="746"/>
      <c r="J2231" s="780"/>
      <c r="K2231" s="746"/>
      <c r="L2231" s="746"/>
      <c r="M2231" s="632"/>
      <c r="N2231" s="632"/>
      <c r="O2231" s="746"/>
      <c r="P2231" s="746"/>
      <c r="Q2231" s="803"/>
      <c r="R2231" s="38"/>
      <c r="S2231" s="986" t="s">
        <v>2894</v>
      </c>
      <c r="T2231" s="969"/>
      <c r="U2231" s="969"/>
      <c r="V2231" s="969"/>
      <c r="W2231" s="62">
        <v>21</v>
      </c>
      <c r="X2231" s="63" t="s">
        <v>74</v>
      </c>
      <c r="Y2231" s="64">
        <v>0.15</v>
      </c>
      <c r="Z2231" s="42">
        <f t="shared" si="271"/>
        <v>3.15</v>
      </c>
      <c r="AA2231" s="42">
        <f t="shared" si="272"/>
        <v>3.528</v>
      </c>
      <c r="AB2231" s="65"/>
      <c r="AC2231" s="63" t="s">
        <v>75</v>
      </c>
      <c r="AD2231" s="66"/>
      <c r="AE2231" s="66"/>
      <c r="AF2231" s="994"/>
      <c r="AG2231" s="2"/>
    </row>
    <row r="2232" spans="1:33" ht="18" customHeight="1">
      <c r="A2232" s="647" t="s">
        <v>2850</v>
      </c>
      <c r="B2232" s="648"/>
      <c r="C2232" s="747" t="s">
        <v>46</v>
      </c>
      <c r="D2232" s="748" t="s">
        <v>47</v>
      </c>
      <c r="E2232" s="748" t="s">
        <v>59</v>
      </c>
      <c r="F2232" s="748" t="s">
        <v>151</v>
      </c>
      <c r="G2232" s="749" t="s">
        <v>50</v>
      </c>
      <c r="H2232" s="748" t="s">
        <v>133</v>
      </c>
      <c r="I2232" s="748" t="s">
        <v>52</v>
      </c>
      <c r="J2232" s="778" t="s">
        <v>2895</v>
      </c>
      <c r="K2232" s="748" t="s">
        <v>2896</v>
      </c>
      <c r="L2232" s="776" t="s">
        <v>2897</v>
      </c>
      <c r="M2232" s="638">
        <v>2</v>
      </c>
      <c r="N2232" s="638">
        <v>1</v>
      </c>
      <c r="O2232" s="748" t="s">
        <v>2898</v>
      </c>
      <c r="P2232" s="748" t="s">
        <v>2899</v>
      </c>
      <c r="Q2232" s="805" t="s">
        <v>2856</v>
      </c>
      <c r="R2232" s="37" t="s">
        <v>116</v>
      </c>
      <c r="S2232" s="987" t="s">
        <v>1748</v>
      </c>
      <c r="T2232" s="887" t="s">
        <v>70</v>
      </c>
      <c r="U2232" s="886" t="s">
        <v>71</v>
      </c>
      <c r="V2232" s="887" t="s">
        <v>72</v>
      </c>
      <c r="W2232" s="594"/>
      <c r="X2232" s="55"/>
      <c r="Y2232" s="56"/>
      <c r="Z2232" s="36"/>
      <c r="AA2232" s="36"/>
      <c r="AB2232" s="57">
        <f>SUM(AA2233:AA2234)</f>
        <v>31.416000000000004</v>
      </c>
      <c r="AC2232" s="55"/>
      <c r="AD2232" s="58"/>
      <c r="AE2232" s="58"/>
      <c r="AF2232" s="637"/>
      <c r="AG2232" s="2"/>
    </row>
    <row r="2233" spans="1:33" ht="18" customHeight="1">
      <c r="A2233" s="641"/>
      <c r="B2233" s="649"/>
      <c r="C2233" s="743"/>
      <c r="D2233" s="744"/>
      <c r="E2233" s="744"/>
      <c r="F2233" s="744"/>
      <c r="G2233" s="744"/>
      <c r="H2233" s="744"/>
      <c r="I2233" s="744"/>
      <c r="J2233" s="779"/>
      <c r="K2233" s="744"/>
      <c r="L2233" s="744"/>
      <c r="M2233" s="631"/>
      <c r="N2233" s="631"/>
      <c r="O2233" s="744"/>
      <c r="P2233" s="744"/>
      <c r="Q2233" s="802"/>
      <c r="R2233" s="166"/>
      <c r="S2233" s="892" t="s">
        <v>2900</v>
      </c>
      <c r="T2233" s="893"/>
      <c r="U2233" s="893"/>
      <c r="V2233" s="893"/>
      <c r="W2233" s="894">
        <v>15</v>
      </c>
      <c r="X2233" s="882" t="s">
        <v>74</v>
      </c>
      <c r="Y2233" s="29">
        <v>1.3</v>
      </c>
      <c r="Z2233" s="29">
        <f t="shared" ref="Z2233:Z2234" si="273">+W2233*Y2233</f>
        <v>19.5</v>
      </c>
      <c r="AA2233" s="29">
        <f t="shared" ref="AA2233:AA2234" si="274">+Z2233*1.12</f>
        <v>21.840000000000003</v>
      </c>
      <c r="AB2233" s="30"/>
      <c r="AC2233" s="28" t="s">
        <v>75</v>
      </c>
      <c r="AD2233" s="31"/>
      <c r="AE2233" s="31"/>
      <c r="AF2233" s="634"/>
      <c r="AG2233" s="2"/>
    </row>
    <row r="2234" spans="1:33" ht="18" customHeight="1">
      <c r="A2234" s="641"/>
      <c r="B2234" s="649"/>
      <c r="C2234" s="743"/>
      <c r="D2234" s="744"/>
      <c r="E2234" s="744"/>
      <c r="F2234" s="744"/>
      <c r="G2234" s="744"/>
      <c r="H2234" s="744"/>
      <c r="I2234" s="744"/>
      <c r="J2234" s="779"/>
      <c r="K2234" s="744"/>
      <c r="L2234" s="744"/>
      <c r="M2234" s="631"/>
      <c r="N2234" s="631"/>
      <c r="O2234" s="744"/>
      <c r="P2234" s="744"/>
      <c r="Q2234" s="802"/>
      <c r="R2234" s="166"/>
      <c r="S2234" s="892" t="s">
        <v>2901</v>
      </c>
      <c r="T2234" s="893"/>
      <c r="U2234" s="893"/>
      <c r="V2234" s="893"/>
      <c r="W2234" s="894">
        <v>15</v>
      </c>
      <c r="X2234" s="882" t="s">
        <v>74</v>
      </c>
      <c r="Y2234" s="29">
        <v>0.56999999999999995</v>
      </c>
      <c r="Z2234" s="29">
        <f t="shared" si="273"/>
        <v>8.5499999999999989</v>
      </c>
      <c r="AA2234" s="29">
        <f t="shared" si="274"/>
        <v>9.5760000000000005</v>
      </c>
      <c r="AB2234" s="30"/>
      <c r="AC2234" s="28" t="s">
        <v>75</v>
      </c>
      <c r="AD2234" s="31"/>
      <c r="AE2234" s="31"/>
      <c r="AF2234" s="634"/>
      <c r="AG2234" s="2"/>
    </row>
    <row r="2235" spans="1:33" ht="18" customHeight="1">
      <c r="A2235" s="641"/>
      <c r="B2235" s="649"/>
      <c r="C2235" s="743"/>
      <c r="D2235" s="744"/>
      <c r="E2235" s="744"/>
      <c r="F2235" s="744"/>
      <c r="G2235" s="744"/>
      <c r="H2235" s="744"/>
      <c r="I2235" s="744"/>
      <c r="J2235" s="779"/>
      <c r="K2235" s="744"/>
      <c r="L2235" s="744"/>
      <c r="M2235" s="631"/>
      <c r="N2235" s="631"/>
      <c r="O2235" s="744"/>
      <c r="P2235" s="744"/>
      <c r="Q2235" s="802"/>
      <c r="R2235" s="899" t="s">
        <v>140</v>
      </c>
      <c r="S2235" s="895" t="s">
        <v>402</v>
      </c>
      <c r="T2235" s="896" t="s">
        <v>70</v>
      </c>
      <c r="U2235" s="897" t="s">
        <v>71</v>
      </c>
      <c r="V2235" s="896" t="s">
        <v>72</v>
      </c>
      <c r="W2235" s="894"/>
      <c r="X2235" s="882"/>
      <c r="Y2235" s="29"/>
      <c r="Z2235" s="29"/>
      <c r="AA2235" s="29"/>
      <c r="AB2235" s="30">
        <f>SUM(AA2236:AA2239)</f>
        <v>17.785600000000002</v>
      </c>
      <c r="AC2235" s="28"/>
      <c r="AD2235" s="31"/>
      <c r="AE2235" s="31"/>
      <c r="AF2235" s="634"/>
      <c r="AG2235" s="2"/>
    </row>
    <row r="2236" spans="1:33" ht="18" customHeight="1">
      <c r="A2236" s="641"/>
      <c r="B2236" s="649"/>
      <c r="C2236" s="743"/>
      <c r="D2236" s="744"/>
      <c r="E2236" s="744"/>
      <c r="F2236" s="744"/>
      <c r="G2236" s="744"/>
      <c r="H2236" s="744"/>
      <c r="I2236" s="744"/>
      <c r="J2236" s="779"/>
      <c r="K2236" s="744"/>
      <c r="L2236" s="744"/>
      <c r="M2236" s="631"/>
      <c r="N2236" s="631"/>
      <c r="O2236" s="744"/>
      <c r="P2236" s="744"/>
      <c r="Q2236" s="802"/>
      <c r="R2236" s="166"/>
      <c r="S2236" s="892" t="s">
        <v>2902</v>
      </c>
      <c r="T2236" s="893"/>
      <c r="U2236" s="893"/>
      <c r="V2236" s="893"/>
      <c r="W2236" s="894">
        <v>1</v>
      </c>
      <c r="X2236" s="882" t="s">
        <v>74</v>
      </c>
      <c r="Y2236" s="29">
        <v>5.67</v>
      </c>
      <c r="Z2236" s="29">
        <f t="shared" ref="Z2236:Z2239" si="275">+W2236*Y2236</f>
        <v>5.67</v>
      </c>
      <c r="AA2236" s="29">
        <f t="shared" ref="AA2236:AA2239" si="276">+Z2236*1.12</f>
        <v>6.3504000000000005</v>
      </c>
      <c r="AB2236" s="30"/>
      <c r="AC2236" s="28" t="s">
        <v>75</v>
      </c>
      <c r="AD2236" s="31"/>
      <c r="AE2236" s="31"/>
      <c r="AF2236" s="634"/>
      <c r="AG2236" s="2"/>
    </row>
    <row r="2237" spans="1:33" ht="18" customHeight="1">
      <c r="A2237" s="641"/>
      <c r="B2237" s="649"/>
      <c r="C2237" s="743"/>
      <c r="D2237" s="744"/>
      <c r="E2237" s="744"/>
      <c r="F2237" s="744"/>
      <c r="G2237" s="744"/>
      <c r="H2237" s="744"/>
      <c r="I2237" s="744"/>
      <c r="J2237" s="779"/>
      <c r="K2237" s="744"/>
      <c r="L2237" s="744"/>
      <c r="M2237" s="631"/>
      <c r="N2237" s="631"/>
      <c r="O2237" s="744"/>
      <c r="P2237" s="744"/>
      <c r="Q2237" s="802"/>
      <c r="R2237" s="166"/>
      <c r="S2237" s="892" t="s">
        <v>300</v>
      </c>
      <c r="T2237" s="893"/>
      <c r="U2237" s="893"/>
      <c r="V2237" s="893"/>
      <c r="W2237" s="894">
        <v>5</v>
      </c>
      <c r="X2237" s="882" t="s">
        <v>74</v>
      </c>
      <c r="Y2237" s="29">
        <v>0.24</v>
      </c>
      <c r="Z2237" s="29">
        <f t="shared" si="275"/>
        <v>1.2</v>
      </c>
      <c r="AA2237" s="29">
        <f t="shared" si="276"/>
        <v>1.3440000000000001</v>
      </c>
      <c r="AB2237" s="30"/>
      <c r="AC2237" s="28" t="s">
        <v>75</v>
      </c>
      <c r="AD2237" s="31"/>
      <c r="AE2237" s="31"/>
      <c r="AF2237" s="634"/>
      <c r="AG2237" s="2"/>
    </row>
    <row r="2238" spans="1:33" ht="18" customHeight="1">
      <c r="A2238" s="641"/>
      <c r="B2238" s="649"/>
      <c r="C2238" s="743"/>
      <c r="D2238" s="744"/>
      <c r="E2238" s="744"/>
      <c r="F2238" s="744"/>
      <c r="G2238" s="744"/>
      <c r="H2238" s="744"/>
      <c r="I2238" s="744"/>
      <c r="J2238" s="779"/>
      <c r="K2238" s="744"/>
      <c r="L2238" s="744"/>
      <c r="M2238" s="631"/>
      <c r="N2238" s="631"/>
      <c r="O2238" s="744"/>
      <c r="P2238" s="744"/>
      <c r="Q2238" s="802"/>
      <c r="R2238" s="25"/>
      <c r="S2238" s="913" t="s">
        <v>2903</v>
      </c>
      <c r="T2238" s="914"/>
      <c r="U2238" s="914"/>
      <c r="V2238" s="914"/>
      <c r="W2238" s="915">
        <v>2</v>
      </c>
      <c r="X2238" s="28" t="s">
        <v>74</v>
      </c>
      <c r="Y2238" s="29">
        <v>2.48</v>
      </c>
      <c r="Z2238" s="29">
        <f t="shared" si="275"/>
        <v>4.96</v>
      </c>
      <c r="AA2238" s="29">
        <f t="shared" si="276"/>
        <v>5.5552000000000001</v>
      </c>
      <c r="AB2238" s="30"/>
      <c r="AC2238" s="28" t="s">
        <v>75</v>
      </c>
      <c r="AD2238" s="31"/>
      <c r="AE2238" s="31"/>
      <c r="AF2238" s="634"/>
      <c r="AG2238" s="2"/>
    </row>
    <row r="2239" spans="1:33" ht="18" customHeight="1">
      <c r="A2239" s="641"/>
      <c r="B2239" s="649"/>
      <c r="C2239" s="745"/>
      <c r="D2239" s="746"/>
      <c r="E2239" s="746"/>
      <c r="F2239" s="746"/>
      <c r="G2239" s="746"/>
      <c r="H2239" s="746"/>
      <c r="I2239" s="746"/>
      <c r="J2239" s="780"/>
      <c r="K2239" s="746"/>
      <c r="L2239" s="746"/>
      <c r="M2239" s="632"/>
      <c r="N2239" s="632"/>
      <c r="O2239" s="746"/>
      <c r="P2239" s="746"/>
      <c r="Q2239" s="803"/>
      <c r="R2239" s="38"/>
      <c r="S2239" s="820" t="s">
        <v>2904</v>
      </c>
      <c r="T2239" s="39"/>
      <c r="U2239" s="39"/>
      <c r="V2239" s="39"/>
      <c r="W2239" s="40">
        <v>3</v>
      </c>
      <c r="X2239" s="28" t="s">
        <v>74</v>
      </c>
      <c r="Y2239" s="42">
        <v>1.35</v>
      </c>
      <c r="Z2239" s="42">
        <f t="shared" si="275"/>
        <v>4.0500000000000007</v>
      </c>
      <c r="AA2239" s="42">
        <f t="shared" si="276"/>
        <v>4.5360000000000014</v>
      </c>
      <c r="AB2239" s="43"/>
      <c r="AC2239" s="41" t="s">
        <v>75</v>
      </c>
      <c r="AD2239" s="44"/>
      <c r="AE2239" s="44"/>
      <c r="AF2239" s="635"/>
      <c r="AG2239" s="2"/>
    </row>
    <row r="2240" spans="1:33" ht="21.75" customHeight="1">
      <c r="A2240" s="641"/>
      <c r="B2240" s="649"/>
      <c r="C2240" s="747" t="s">
        <v>46</v>
      </c>
      <c r="D2240" s="748" t="s">
        <v>47</v>
      </c>
      <c r="E2240" s="748" t="s">
        <v>59</v>
      </c>
      <c r="F2240" s="748" t="s">
        <v>656</v>
      </c>
      <c r="G2240" s="749" t="s">
        <v>50</v>
      </c>
      <c r="H2240" s="748" t="s">
        <v>133</v>
      </c>
      <c r="I2240" s="748" t="s">
        <v>126</v>
      </c>
      <c r="J2240" s="778" t="s">
        <v>2905</v>
      </c>
      <c r="K2240" s="748" t="s">
        <v>2906</v>
      </c>
      <c r="L2240" s="776" t="s">
        <v>2907</v>
      </c>
      <c r="M2240" s="638">
        <v>5</v>
      </c>
      <c r="N2240" s="638">
        <v>3</v>
      </c>
      <c r="O2240" s="748" t="s">
        <v>2908</v>
      </c>
      <c r="P2240" s="748" t="s">
        <v>2909</v>
      </c>
      <c r="Q2240" s="804" t="s">
        <v>2856</v>
      </c>
      <c r="R2240" s="37" t="s">
        <v>140</v>
      </c>
      <c r="S2240" s="822" t="s">
        <v>402</v>
      </c>
      <c r="T2240" s="75" t="s">
        <v>70</v>
      </c>
      <c r="U2240" s="67" t="s">
        <v>71</v>
      </c>
      <c r="V2240" s="68" t="s">
        <v>72</v>
      </c>
      <c r="W2240" s="54"/>
      <c r="X2240" s="55"/>
      <c r="Y2240" s="56"/>
      <c r="Z2240" s="36"/>
      <c r="AA2240" s="36"/>
      <c r="AB2240" s="57">
        <f>SUM(AA2241:AA2243)</f>
        <v>58.688000000000002</v>
      </c>
      <c r="AC2240" s="55"/>
      <c r="AD2240" s="58"/>
      <c r="AE2240" s="58"/>
      <c r="AF2240" s="637"/>
      <c r="AG2240" s="2"/>
    </row>
    <row r="2241" spans="1:33" ht="21.75" customHeight="1">
      <c r="A2241" s="641"/>
      <c r="B2241" s="649"/>
      <c r="C2241" s="743"/>
      <c r="D2241" s="744"/>
      <c r="E2241" s="744"/>
      <c r="F2241" s="744"/>
      <c r="G2241" s="744"/>
      <c r="H2241" s="744"/>
      <c r="I2241" s="744"/>
      <c r="J2241" s="779"/>
      <c r="K2241" s="744"/>
      <c r="L2241" s="744"/>
      <c r="M2241" s="631"/>
      <c r="N2241" s="631"/>
      <c r="O2241" s="744"/>
      <c r="P2241" s="744"/>
      <c r="Q2241" s="802"/>
      <c r="R2241" s="25"/>
      <c r="S2241" s="989" t="s">
        <v>1865</v>
      </c>
      <c r="T2241" s="904"/>
      <c r="U2241" s="904"/>
      <c r="V2241" s="904"/>
      <c r="W2241" s="27">
        <v>3</v>
      </c>
      <c r="X2241" s="28" t="s">
        <v>74</v>
      </c>
      <c r="Y2241" s="29">
        <v>1.3</v>
      </c>
      <c r="Z2241" s="29">
        <f t="shared" ref="Z2241:Z2243" si="277">+W2241*Y2241</f>
        <v>3.9000000000000004</v>
      </c>
      <c r="AA2241" s="29">
        <f t="shared" ref="AA2241:AA2243" si="278">+Z2241*1.12</f>
        <v>4.3680000000000012</v>
      </c>
      <c r="AB2241" s="30"/>
      <c r="AC2241" s="28" t="s">
        <v>75</v>
      </c>
      <c r="AD2241" s="31"/>
      <c r="AE2241" s="31"/>
      <c r="AF2241" s="634"/>
      <c r="AG2241" s="2"/>
    </row>
    <row r="2242" spans="1:33" ht="21.75" customHeight="1">
      <c r="A2242" s="641"/>
      <c r="B2242" s="649"/>
      <c r="C2242" s="743"/>
      <c r="D2242" s="744"/>
      <c r="E2242" s="744"/>
      <c r="F2242" s="744"/>
      <c r="G2242" s="744"/>
      <c r="H2242" s="744"/>
      <c r="I2242" s="744"/>
      <c r="J2242" s="779"/>
      <c r="K2242" s="744"/>
      <c r="L2242" s="744"/>
      <c r="M2242" s="631"/>
      <c r="N2242" s="631"/>
      <c r="O2242" s="744"/>
      <c r="P2242" s="744"/>
      <c r="Q2242" s="802"/>
      <c r="R2242" s="166"/>
      <c r="S2242" s="892" t="s">
        <v>2910</v>
      </c>
      <c r="T2242" s="893"/>
      <c r="U2242" s="893"/>
      <c r="V2242" s="893"/>
      <c r="W2242" s="988">
        <v>15</v>
      </c>
      <c r="X2242" s="28" t="s">
        <v>74</v>
      </c>
      <c r="Y2242" s="29">
        <v>2.2000000000000002</v>
      </c>
      <c r="Z2242" s="29">
        <f t="shared" si="277"/>
        <v>33</v>
      </c>
      <c r="AA2242" s="29">
        <f t="shared" si="278"/>
        <v>36.96</v>
      </c>
      <c r="AB2242" s="30"/>
      <c r="AC2242" s="28" t="s">
        <v>75</v>
      </c>
      <c r="AD2242" s="31"/>
      <c r="AE2242" s="31"/>
      <c r="AF2242" s="634"/>
      <c r="AG2242" s="2"/>
    </row>
    <row r="2243" spans="1:33" ht="21.75" customHeight="1">
      <c r="A2243" s="641"/>
      <c r="B2243" s="649"/>
      <c r="C2243" s="743"/>
      <c r="D2243" s="744"/>
      <c r="E2243" s="744"/>
      <c r="F2243" s="744"/>
      <c r="G2243" s="744"/>
      <c r="H2243" s="744"/>
      <c r="I2243" s="744"/>
      <c r="J2243" s="779"/>
      <c r="K2243" s="744"/>
      <c r="L2243" s="744"/>
      <c r="M2243" s="631"/>
      <c r="N2243" s="631"/>
      <c r="O2243" s="744"/>
      <c r="P2243" s="744"/>
      <c r="Q2243" s="802"/>
      <c r="R2243" s="166"/>
      <c r="S2243" s="892" t="s">
        <v>2911</v>
      </c>
      <c r="T2243" s="893"/>
      <c r="U2243" s="893"/>
      <c r="V2243" s="893"/>
      <c r="W2243" s="988">
        <v>10</v>
      </c>
      <c r="X2243" s="28" t="s">
        <v>74</v>
      </c>
      <c r="Y2243" s="29">
        <v>1.55</v>
      </c>
      <c r="Z2243" s="29">
        <f t="shared" si="277"/>
        <v>15.5</v>
      </c>
      <c r="AA2243" s="29">
        <f t="shared" si="278"/>
        <v>17.360000000000003</v>
      </c>
      <c r="AB2243" s="30"/>
      <c r="AC2243" s="28" t="s">
        <v>75</v>
      </c>
      <c r="AD2243" s="31"/>
      <c r="AE2243" s="31"/>
      <c r="AF2243" s="634"/>
      <c r="AG2243" s="2"/>
    </row>
    <row r="2244" spans="1:33" ht="21.75" customHeight="1">
      <c r="A2244" s="641"/>
      <c r="B2244" s="649"/>
      <c r="C2244" s="743"/>
      <c r="D2244" s="744"/>
      <c r="E2244" s="744"/>
      <c r="F2244" s="744"/>
      <c r="G2244" s="744"/>
      <c r="H2244" s="744"/>
      <c r="I2244" s="744"/>
      <c r="J2244" s="779"/>
      <c r="K2244" s="744"/>
      <c r="L2244" s="744"/>
      <c r="M2244" s="631"/>
      <c r="N2244" s="631"/>
      <c r="O2244" s="744"/>
      <c r="P2244" s="744"/>
      <c r="Q2244" s="802"/>
      <c r="R2244" s="899" t="s">
        <v>116</v>
      </c>
      <c r="S2244" s="895" t="s">
        <v>1748</v>
      </c>
      <c r="T2244" s="896" t="s">
        <v>70</v>
      </c>
      <c r="U2244" s="897" t="s">
        <v>71</v>
      </c>
      <c r="V2244" s="896" t="s">
        <v>72</v>
      </c>
      <c r="W2244" s="988"/>
      <c r="X2244" s="28"/>
      <c r="Y2244" s="29"/>
      <c r="Z2244" s="29"/>
      <c r="AA2244" s="29"/>
      <c r="AB2244" s="30">
        <f>SUM(AA2245)</f>
        <v>140.34496000000001</v>
      </c>
      <c r="AC2244" s="28"/>
      <c r="AD2244" s="31"/>
      <c r="AE2244" s="31"/>
      <c r="AF2244" s="634"/>
      <c r="AG2244" s="2"/>
    </row>
    <row r="2245" spans="1:33" ht="21.75" customHeight="1">
      <c r="A2245" s="641"/>
      <c r="B2245" s="649"/>
      <c r="C2245" s="745"/>
      <c r="D2245" s="746"/>
      <c r="E2245" s="746"/>
      <c r="F2245" s="746"/>
      <c r="G2245" s="746"/>
      <c r="H2245" s="746"/>
      <c r="I2245" s="746"/>
      <c r="J2245" s="780"/>
      <c r="K2245" s="746"/>
      <c r="L2245" s="746"/>
      <c r="M2245" s="632"/>
      <c r="N2245" s="632"/>
      <c r="O2245" s="746"/>
      <c r="P2245" s="746"/>
      <c r="Q2245" s="803"/>
      <c r="R2245" s="38"/>
      <c r="S2245" s="889" t="s">
        <v>2912</v>
      </c>
      <c r="T2245" s="890"/>
      <c r="U2245" s="890"/>
      <c r="V2245" s="890"/>
      <c r="W2245" s="40">
        <v>4</v>
      </c>
      <c r="X2245" s="41" t="s">
        <v>74</v>
      </c>
      <c r="Y2245" s="42">
        <v>31.327000000000002</v>
      </c>
      <c r="Z2245" s="42">
        <f>+W2245*Y2245</f>
        <v>125.30800000000001</v>
      </c>
      <c r="AA2245" s="42">
        <f>+Z2245*1.12</f>
        <v>140.34496000000001</v>
      </c>
      <c r="AB2245" s="43"/>
      <c r="AC2245" s="41" t="s">
        <v>75</v>
      </c>
      <c r="AD2245" s="44"/>
      <c r="AE2245" s="44"/>
      <c r="AF2245" s="635"/>
      <c r="AG2245" s="2"/>
    </row>
    <row r="2246" spans="1:33" ht="31.5" customHeight="1">
      <c r="A2246" s="641"/>
      <c r="B2246" s="649"/>
      <c r="C2246" s="747" t="s">
        <v>46</v>
      </c>
      <c r="D2246" s="748" t="s">
        <v>47</v>
      </c>
      <c r="E2246" s="748" t="s">
        <v>59</v>
      </c>
      <c r="F2246" s="748" t="s">
        <v>132</v>
      </c>
      <c r="G2246" s="749" t="s">
        <v>50</v>
      </c>
      <c r="H2246" s="748" t="s">
        <v>133</v>
      </c>
      <c r="I2246" s="748" t="s">
        <v>52</v>
      </c>
      <c r="J2246" s="778" t="s">
        <v>2913</v>
      </c>
      <c r="K2246" s="776" t="s">
        <v>2914</v>
      </c>
      <c r="L2246" s="776" t="s">
        <v>2897</v>
      </c>
      <c r="M2246" s="638">
        <v>0</v>
      </c>
      <c r="N2246" s="638">
        <v>10</v>
      </c>
      <c r="O2246" s="748" t="s">
        <v>2915</v>
      </c>
      <c r="P2246" s="748" t="s">
        <v>2916</v>
      </c>
      <c r="Q2246" s="804" t="s">
        <v>2856</v>
      </c>
      <c r="R2246" s="221" t="s">
        <v>216</v>
      </c>
      <c r="S2246" s="849" t="s">
        <v>217</v>
      </c>
      <c r="T2246" s="230" t="s">
        <v>70</v>
      </c>
      <c r="U2246" s="439" t="s">
        <v>71</v>
      </c>
      <c r="V2246" s="440" t="s">
        <v>72</v>
      </c>
      <c r="W2246" s="231"/>
      <c r="X2246" s="232"/>
      <c r="Y2246" s="106"/>
      <c r="Z2246" s="106"/>
      <c r="AA2246" s="106"/>
      <c r="AB2246" s="233">
        <f>SUM(AA2247)</f>
        <v>76.003200000000007</v>
      </c>
      <c r="AC2246" s="35"/>
      <c r="AD2246" s="60"/>
      <c r="AE2246" s="60"/>
      <c r="AF2246" s="636"/>
      <c r="AG2246" s="2"/>
    </row>
    <row r="2247" spans="1:33" ht="31.5" customHeight="1">
      <c r="A2247" s="641"/>
      <c r="B2247" s="649"/>
      <c r="C2247" s="743"/>
      <c r="D2247" s="744"/>
      <c r="E2247" s="744"/>
      <c r="F2247" s="744"/>
      <c r="G2247" s="744"/>
      <c r="H2247" s="744"/>
      <c r="I2247" s="744"/>
      <c r="J2247" s="779"/>
      <c r="K2247" s="744"/>
      <c r="L2247" s="744"/>
      <c r="M2247" s="631"/>
      <c r="N2247" s="631"/>
      <c r="O2247" s="744"/>
      <c r="P2247" s="744"/>
      <c r="Q2247" s="802"/>
      <c r="R2247" s="25"/>
      <c r="S2247" s="818" t="s">
        <v>2893</v>
      </c>
      <c r="T2247" s="330"/>
      <c r="U2247" s="155"/>
      <c r="V2247" s="155"/>
      <c r="W2247" s="73">
        <v>2</v>
      </c>
      <c r="X2247" s="28" t="s">
        <v>74</v>
      </c>
      <c r="Y2247" s="29">
        <v>33.93</v>
      </c>
      <c r="Z2247" s="29">
        <f>+W2247*Y2247</f>
        <v>67.86</v>
      </c>
      <c r="AA2247" s="29">
        <f>+Z2247*1.12</f>
        <v>76.003200000000007</v>
      </c>
      <c r="AB2247" s="30"/>
      <c r="AC2247" s="28" t="s">
        <v>75</v>
      </c>
      <c r="AD2247" s="31"/>
      <c r="AE2247" s="31"/>
      <c r="AF2247" s="634"/>
      <c r="AG2247" s="2"/>
    </row>
    <row r="2248" spans="1:33" ht="31.5" customHeight="1">
      <c r="A2248" s="641"/>
      <c r="B2248" s="649"/>
      <c r="C2248" s="743"/>
      <c r="D2248" s="744"/>
      <c r="E2248" s="744"/>
      <c r="F2248" s="744"/>
      <c r="G2248" s="744"/>
      <c r="H2248" s="744"/>
      <c r="I2248" s="744"/>
      <c r="J2248" s="779"/>
      <c r="K2248" s="744"/>
      <c r="L2248" s="744"/>
      <c r="M2248" s="631"/>
      <c r="N2248" s="631"/>
      <c r="O2248" s="744"/>
      <c r="P2248" s="744"/>
      <c r="Q2248" s="802"/>
      <c r="R2248" s="37" t="s">
        <v>68</v>
      </c>
      <c r="S2248" s="821" t="s">
        <v>69</v>
      </c>
      <c r="T2248" s="125" t="s">
        <v>70</v>
      </c>
      <c r="U2248" s="172" t="s">
        <v>71</v>
      </c>
      <c r="V2248" s="164" t="s">
        <v>72</v>
      </c>
      <c r="W2248" s="128"/>
      <c r="X2248" s="35"/>
      <c r="Y2248" s="36"/>
      <c r="Z2248" s="29"/>
      <c r="AA2248" s="29"/>
      <c r="AB2248" s="30">
        <f>SUM(AA2249)</f>
        <v>56.56</v>
      </c>
      <c r="AC2248" s="28"/>
      <c r="AD2248" s="31"/>
      <c r="AE2248" s="31"/>
      <c r="AF2248" s="634"/>
      <c r="AG2248" s="2"/>
    </row>
    <row r="2249" spans="1:33" ht="31.5" customHeight="1">
      <c r="A2249" s="641"/>
      <c r="B2249" s="649"/>
      <c r="C2249" s="745"/>
      <c r="D2249" s="746"/>
      <c r="E2249" s="746"/>
      <c r="F2249" s="746"/>
      <c r="G2249" s="746"/>
      <c r="H2249" s="746"/>
      <c r="I2249" s="746"/>
      <c r="J2249" s="780"/>
      <c r="K2249" s="746"/>
      <c r="L2249" s="746"/>
      <c r="M2249" s="632"/>
      <c r="N2249" s="632"/>
      <c r="O2249" s="746"/>
      <c r="P2249" s="746"/>
      <c r="Q2249" s="803"/>
      <c r="R2249" s="38"/>
      <c r="S2249" s="820" t="s">
        <v>2917</v>
      </c>
      <c r="T2249" s="39"/>
      <c r="U2249" s="198"/>
      <c r="V2249" s="198"/>
      <c r="W2249" s="40">
        <v>5</v>
      </c>
      <c r="X2249" s="41" t="s">
        <v>74</v>
      </c>
      <c r="Y2249" s="42">
        <v>10.1</v>
      </c>
      <c r="Z2249" s="42">
        <f>+W2249*Y2249</f>
        <v>50.5</v>
      </c>
      <c r="AA2249" s="42">
        <f>+Z2249*1.12</f>
        <v>56.56</v>
      </c>
      <c r="AB2249" s="43"/>
      <c r="AC2249" s="41" t="s">
        <v>75</v>
      </c>
      <c r="AD2249" s="44"/>
      <c r="AE2249" s="44"/>
      <c r="AF2249" s="635"/>
      <c r="AG2249" s="2"/>
    </row>
    <row r="2250" spans="1:33" ht="25.5" customHeight="1">
      <c r="A2250" s="641"/>
      <c r="B2250" s="649"/>
      <c r="C2250" s="773" t="s">
        <v>46</v>
      </c>
      <c r="D2250" s="750" t="s">
        <v>47</v>
      </c>
      <c r="E2250" s="750" t="s">
        <v>59</v>
      </c>
      <c r="F2250" s="750" t="s">
        <v>151</v>
      </c>
      <c r="G2250" s="768" t="s">
        <v>50</v>
      </c>
      <c r="H2250" s="750" t="s">
        <v>133</v>
      </c>
      <c r="I2250" s="750" t="s">
        <v>61</v>
      </c>
      <c r="J2250" s="778" t="s">
        <v>2918</v>
      </c>
      <c r="K2250" s="748" t="s">
        <v>192</v>
      </c>
      <c r="L2250" s="750" t="s">
        <v>2919</v>
      </c>
      <c r="M2250" s="698">
        <v>1</v>
      </c>
      <c r="N2250" s="698">
        <v>3</v>
      </c>
      <c r="O2250" s="750" t="s">
        <v>2920</v>
      </c>
      <c r="P2250" s="750" t="s">
        <v>2921</v>
      </c>
      <c r="Q2250" s="804" t="s">
        <v>2856</v>
      </c>
      <c r="R2250" s="37" t="s">
        <v>140</v>
      </c>
      <c r="S2250" s="821" t="s">
        <v>402</v>
      </c>
      <c r="T2250" s="75" t="s">
        <v>70</v>
      </c>
      <c r="U2250" s="67" t="s">
        <v>71</v>
      </c>
      <c r="V2250" s="68" t="s">
        <v>72</v>
      </c>
      <c r="W2250" s="34"/>
      <c r="X2250" s="35"/>
      <c r="Y2250" s="36"/>
      <c r="Z2250" s="36"/>
      <c r="AA2250" s="36"/>
      <c r="AB2250" s="50">
        <f>SUM(AA2251:AA2252)</f>
        <v>41.932800000000015</v>
      </c>
      <c r="AC2250" s="35"/>
      <c r="AD2250" s="35"/>
      <c r="AE2250" s="35"/>
      <c r="AF2250" s="636"/>
      <c r="AG2250" s="2"/>
    </row>
    <row r="2251" spans="1:33" ht="25.5" customHeight="1">
      <c r="A2251" s="641"/>
      <c r="B2251" s="649"/>
      <c r="C2251" s="743"/>
      <c r="D2251" s="744"/>
      <c r="E2251" s="744"/>
      <c r="F2251" s="744"/>
      <c r="G2251" s="744"/>
      <c r="H2251" s="744"/>
      <c r="I2251" s="744"/>
      <c r="J2251" s="779"/>
      <c r="K2251" s="744"/>
      <c r="L2251" s="744"/>
      <c r="M2251" s="631"/>
      <c r="N2251" s="631"/>
      <c r="O2251" s="744"/>
      <c r="P2251" s="744"/>
      <c r="Q2251" s="802"/>
      <c r="R2251" s="25"/>
      <c r="S2251" s="818" t="s">
        <v>2922</v>
      </c>
      <c r="T2251" s="26"/>
      <c r="U2251" s="61"/>
      <c r="V2251" s="61"/>
      <c r="W2251" s="27">
        <v>2</v>
      </c>
      <c r="X2251" s="28" t="s">
        <v>74</v>
      </c>
      <c r="Y2251" s="29">
        <v>1.57</v>
      </c>
      <c r="Z2251" s="29">
        <f t="shared" ref="Z2251:Z2252" si="279">+W2251*Y2251</f>
        <v>3.14</v>
      </c>
      <c r="AA2251" s="29">
        <f t="shared" ref="AA2251:AA2252" si="280">+Z2251*1.12</f>
        <v>3.5168000000000004</v>
      </c>
      <c r="AB2251" s="30"/>
      <c r="AC2251" s="28" t="s">
        <v>75</v>
      </c>
      <c r="AD2251" s="28"/>
      <c r="AE2251" s="28"/>
      <c r="AF2251" s="634"/>
      <c r="AG2251" s="2"/>
    </row>
    <row r="2252" spans="1:33" ht="25.5" customHeight="1">
      <c r="A2252" s="641"/>
      <c r="B2252" s="649"/>
      <c r="C2252" s="743"/>
      <c r="D2252" s="744"/>
      <c r="E2252" s="744"/>
      <c r="F2252" s="744"/>
      <c r="G2252" s="744"/>
      <c r="H2252" s="744"/>
      <c r="I2252" s="744"/>
      <c r="J2252" s="779"/>
      <c r="K2252" s="744"/>
      <c r="L2252" s="744"/>
      <c r="M2252" s="631"/>
      <c r="N2252" s="631"/>
      <c r="O2252" s="744"/>
      <c r="P2252" s="744"/>
      <c r="Q2252" s="802"/>
      <c r="R2252" s="25"/>
      <c r="S2252" s="818" t="s">
        <v>1755</v>
      </c>
      <c r="T2252" s="991"/>
      <c r="U2252" s="155"/>
      <c r="V2252" s="155"/>
      <c r="W2252" s="73">
        <v>10</v>
      </c>
      <c r="X2252" s="28" t="s">
        <v>74</v>
      </c>
      <c r="Y2252" s="29">
        <v>3.43</v>
      </c>
      <c r="Z2252" s="29">
        <f t="shared" si="279"/>
        <v>34.300000000000004</v>
      </c>
      <c r="AA2252" s="29">
        <f t="shared" si="280"/>
        <v>38.416000000000011</v>
      </c>
      <c r="AB2252" s="30"/>
      <c r="AC2252" s="28" t="s">
        <v>75</v>
      </c>
      <c r="AD2252" s="28"/>
      <c r="AE2252" s="31"/>
      <c r="AF2252" s="634"/>
      <c r="AG2252" s="2"/>
    </row>
    <row r="2253" spans="1:33" ht="25.5" customHeight="1">
      <c r="A2253" s="641"/>
      <c r="B2253" s="649"/>
      <c r="C2253" s="743"/>
      <c r="D2253" s="744"/>
      <c r="E2253" s="744"/>
      <c r="F2253" s="744"/>
      <c r="G2253" s="744"/>
      <c r="H2253" s="744"/>
      <c r="I2253" s="744"/>
      <c r="J2253" s="779"/>
      <c r="K2253" s="744"/>
      <c r="L2253" s="744"/>
      <c r="M2253" s="631"/>
      <c r="N2253" s="631"/>
      <c r="O2253" s="744"/>
      <c r="P2253" s="744"/>
      <c r="Q2253" s="802"/>
      <c r="R2253" s="70" t="s">
        <v>116</v>
      </c>
      <c r="S2253" s="825" t="s">
        <v>1748</v>
      </c>
      <c r="T2253" s="990" t="s">
        <v>70</v>
      </c>
      <c r="U2253" s="172" t="s">
        <v>71</v>
      </c>
      <c r="V2253" s="164" t="s">
        <v>72</v>
      </c>
      <c r="W2253" s="73"/>
      <c r="X2253" s="28"/>
      <c r="Y2253" s="29"/>
      <c r="Z2253" s="29"/>
      <c r="AA2253" s="29"/>
      <c r="AB2253" s="30">
        <f>SUM(AA2254)</f>
        <v>13.440000000000001</v>
      </c>
      <c r="AC2253" s="28"/>
      <c r="AD2253" s="28"/>
      <c r="AE2253" s="31"/>
      <c r="AF2253" s="634"/>
      <c r="AG2253" s="2"/>
    </row>
    <row r="2254" spans="1:33" ht="25.5" customHeight="1">
      <c r="A2254" s="641"/>
      <c r="B2254" s="649"/>
      <c r="C2254" s="745"/>
      <c r="D2254" s="746"/>
      <c r="E2254" s="746"/>
      <c r="F2254" s="746"/>
      <c r="G2254" s="746"/>
      <c r="H2254" s="746"/>
      <c r="I2254" s="746"/>
      <c r="J2254" s="780"/>
      <c r="K2254" s="746"/>
      <c r="L2254" s="746"/>
      <c r="M2254" s="632"/>
      <c r="N2254" s="632"/>
      <c r="O2254" s="746"/>
      <c r="P2254" s="746"/>
      <c r="Q2254" s="803"/>
      <c r="R2254" s="38"/>
      <c r="S2254" s="820" t="s">
        <v>2923</v>
      </c>
      <c r="T2254" s="39"/>
      <c r="U2254" s="198"/>
      <c r="V2254" s="198"/>
      <c r="W2254" s="40">
        <v>20</v>
      </c>
      <c r="X2254" s="41" t="s">
        <v>74</v>
      </c>
      <c r="Y2254" s="42">
        <v>0.6</v>
      </c>
      <c r="Z2254" s="42">
        <f>+W2254*Y2254</f>
        <v>12</v>
      </c>
      <c r="AA2254" s="42">
        <f>+Z2254*1.12</f>
        <v>13.440000000000001</v>
      </c>
      <c r="AB2254" s="43"/>
      <c r="AC2254" s="41" t="s">
        <v>75</v>
      </c>
      <c r="AD2254" s="41"/>
      <c r="AE2254" s="44"/>
      <c r="AF2254" s="635"/>
      <c r="AG2254" s="2"/>
    </row>
    <row r="2255" spans="1:33" ht="25.5" customHeight="1">
      <c r="A2255" s="641"/>
      <c r="B2255" s="649"/>
      <c r="C2255" s="747" t="s">
        <v>46</v>
      </c>
      <c r="D2255" s="748" t="s">
        <v>47</v>
      </c>
      <c r="E2255" s="748" t="s">
        <v>48</v>
      </c>
      <c r="F2255" s="748" t="s">
        <v>371</v>
      </c>
      <c r="G2255" s="749" t="s">
        <v>50</v>
      </c>
      <c r="H2255" s="748" t="s">
        <v>133</v>
      </c>
      <c r="I2255" s="748" t="s">
        <v>61</v>
      </c>
      <c r="J2255" s="770" t="s">
        <v>2924</v>
      </c>
      <c r="K2255" s="748" t="s">
        <v>473</v>
      </c>
      <c r="L2255" s="776" t="s">
        <v>2925</v>
      </c>
      <c r="M2255" s="638">
        <v>0</v>
      </c>
      <c r="N2255" s="638">
        <v>2</v>
      </c>
      <c r="O2255" s="748" t="s">
        <v>2926</v>
      </c>
      <c r="P2255" s="748" t="s">
        <v>2927</v>
      </c>
      <c r="Q2255" s="804" t="s">
        <v>2856</v>
      </c>
      <c r="R2255" s="59" t="s">
        <v>116</v>
      </c>
      <c r="S2255" s="827" t="s">
        <v>1748</v>
      </c>
      <c r="T2255" s="75" t="s">
        <v>70</v>
      </c>
      <c r="U2255" s="67" t="s">
        <v>71</v>
      </c>
      <c r="V2255" s="68" t="s">
        <v>72</v>
      </c>
      <c r="W2255" s="54"/>
      <c r="X2255" s="55"/>
      <c r="Y2255" s="56"/>
      <c r="Z2255" s="56"/>
      <c r="AA2255" s="56"/>
      <c r="AB2255" s="57">
        <f>SUM(AA2256:AA2257)</f>
        <v>96.64</v>
      </c>
      <c r="AC2255" s="55"/>
      <c r="AD2255" s="58"/>
      <c r="AE2255" s="58"/>
      <c r="AF2255" s="637"/>
      <c r="AG2255" s="2"/>
    </row>
    <row r="2256" spans="1:33" ht="25.5" customHeight="1">
      <c r="A2256" s="641"/>
      <c r="B2256" s="649"/>
      <c r="C2256" s="743"/>
      <c r="D2256" s="744"/>
      <c r="E2256" s="744"/>
      <c r="F2256" s="744"/>
      <c r="G2256" s="744"/>
      <c r="H2256" s="744"/>
      <c r="I2256" s="744"/>
      <c r="J2256" s="771"/>
      <c r="K2256" s="744"/>
      <c r="L2256" s="744"/>
      <c r="M2256" s="631"/>
      <c r="N2256" s="631"/>
      <c r="O2256" s="744"/>
      <c r="P2256" s="744"/>
      <c r="Q2256" s="802"/>
      <c r="R2256" s="32"/>
      <c r="S2256" s="818" t="s">
        <v>2928</v>
      </c>
      <c r="T2256" s="26"/>
      <c r="U2256" s="61"/>
      <c r="V2256" s="61"/>
      <c r="W2256" s="27">
        <v>10</v>
      </c>
      <c r="X2256" s="28" t="s">
        <v>74</v>
      </c>
      <c r="Y2256" s="29">
        <v>0.7</v>
      </c>
      <c r="Z2256" s="29">
        <f t="shared" ref="Z2256:Z2257" si="281">+W2256*Y2256</f>
        <v>7</v>
      </c>
      <c r="AA2256" s="29">
        <f>+Z2256*1.12</f>
        <v>7.8400000000000007</v>
      </c>
      <c r="AB2256" s="30"/>
      <c r="AC2256" s="28" t="s">
        <v>75</v>
      </c>
      <c r="AD2256" s="31"/>
      <c r="AE2256" s="31"/>
      <c r="AF2256" s="634"/>
      <c r="AG2256" s="2"/>
    </row>
    <row r="2257" spans="1:33" ht="25.5" customHeight="1">
      <c r="A2257" s="641"/>
      <c r="B2257" s="649"/>
      <c r="C2257" s="743"/>
      <c r="D2257" s="744"/>
      <c r="E2257" s="744"/>
      <c r="F2257" s="744"/>
      <c r="G2257" s="744"/>
      <c r="H2257" s="744"/>
      <c r="I2257" s="744"/>
      <c r="J2257" s="771"/>
      <c r="K2257" s="744"/>
      <c r="L2257" s="744"/>
      <c r="M2257" s="631"/>
      <c r="N2257" s="631"/>
      <c r="O2257" s="744"/>
      <c r="P2257" s="744"/>
      <c r="Q2257" s="802"/>
      <c r="R2257" s="25"/>
      <c r="S2257" s="818" t="s">
        <v>2929</v>
      </c>
      <c r="T2257" s="991"/>
      <c r="U2257" s="155"/>
      <c r="V2257" s="155"/>
      <c r="W2257" s="73">
        <v>30</v>
      </c>
      <c r="X2257" s="28" t="s">
        <v>74</v>
      </c>
      <c r="Y2257" s="29">
        <v>2.96</v>
      </c>
      <c r="Z2257" s="29">
        <f t="shared" si="281"/>
        <v>88.8</v>
      </c>
      <c r="AA2257" s="29">
        <f>Z2257</f>
        <v>88.8</v>
      </c>
      <c r="AB2257" s="30"/>
      <c r="AC2257" s="28" t="s">
        <v>75</v>
      </c>
      <c r="AD2257" s="31"/>
      <c r="AE2257" s="31"/>
      <c r="AF2257" s="634"/>
      <c r="AG2257" s="2"/>
    </row>
    <row r="2258" spans="1:33" ht="25.5" customHeight="1">
      <c r="A2258" s="641"/>
      <c r="B2258" s="649"/>
      <c r="C2258" s="743"/>
      <c r="D2258" s="744"/>
      <c r="E2258" s="744"/>
      <c r="F2258" s="744"/>
      <c r="G2258" s="744"/>
      <c r="H2258" s="744"/>
      <c r="I2258" s="744"/>
      <c r="J2258" s="771"/>
      <c r="K2258" s="744"/>
      <c r="L2258" s="744"/>
      <c r="M2258" s="631"/>
      <c r="N2258" s="631"/>
      <c r="O2258" s="744"/>
      <c r="P2258" s="744"/>
      <c r="Q2258" s="802"/>
      <c r="R2258" s="70" t="s">
        <v>140</v>
      </c>
      <c r="S2258" s="825" t="s">
        <v>402</v>
      </c>
      <c r="T2258" s="990" t="s">
        <v>70</v>
      </c>
      <c r="U2258" s="172" t="s">
        <v>71</v>
      </c>
      <c r="V2258" s="164" t="s">
        <v>72</v>
      </c>
      <c r="W2258" s="73"/>
      <c r="X2258" s="28"/>
      <c r="Y2258" s="29"/>
      <c r="Z2258" s="29"/>
      <c r="AA2258" s="29"/>
      <c r="AB2258" s="30">
        <f>SUM(AA2259)</f>
        <v>8.2656000000000009</v>
      </c>
      <c r="AC2258" s="28"/>
      <c r="AD2258" s="31"/>
      <c r="AE2258" s="31"/>
      <c r="AF2258" s="634"/>
      <c r="AG2258" s="2"/>
    </row>
    <row r="2259" spans="1:33" ht="25.5" customHeight="1">
      <c r="A2259" s="714"/>
      <c r="B2259" s="715"/>
      <c r="C2259" s="745"/>
      <c r="D2259" s="746"/>
      <c r="E2259" s="746"/>
      <c r="F2259" s="746"/>
      <c r="G2259" s="746"/>
      <c r="H2259" s="746"/>
      <c r="I2259" s="746"/>
      <c r="J2259" s="772"/>
      <c r="K2259" s="746"/>
      <c r="L2259" s="746"/>
      <c r="M2259" s="632"/>
      <c r="N2259" s="632"/>
      <c r="O2259" s="746"/>
      <c r="P2259" s="746"/>
      <c r="Q2259" s="803"/>
      <c r="R2259" s="38"/>
      <c r="S2259" s="820" t="s">
        <v>2930</v>
      </c>
      <c r="T2259" s="39"/>
      <c r="U2259" s="198"/>
      <c r="V2259" s="198"/>
      <c r="W2259" s="40">
        <v>1</v>
      </c>
      <c r="X2259" s="41" t="s">
        <v>74</v>
      </c>
      <c r="Y2259" s="42">
        <v>7.38</v>
      </c>
      <c r="Z2259" s="42">
        <f>+W2259*Y2259</f>
        <v>7.38</v>
      </c>
      <c r="AA2259" s="42">
        <f>+Z2259*1.12</f>
        <v>8.2656000000000009</v>
      </c>
      <c r="AB2259" s="43"/>
      <c r="AC2259" s="41" t="s">
        <v>75</v>
      </c>
      <c r="AD2259" s="44"/>
      <c r="AE2259" s="44"/>
      <c r="AF2259" s="635"/>
      <c r="AG2259" s="2"/>
    </row>
    <row r="2260" spans="1:33" ht="36" customHeight="1">
      <c r="A2260" s="79"/>
      <c r="B2260" s="80"/>
      <c r="C2260" s="751"/>
      <c r="D2260" s="751"/>
      <c r="E2260" s="751"/>
      <c r="F2260" s="751"/>
      <c r="G2260" s="751"/>
      <c r="H2260" s="751"/>
      <c r="I2260" s="751"/>
      <c r="J2260" s="751"/>
      <c r="K2260" s="751"/>
      <c r="L2260" s="751"/>
      <c r="M2260" s="81"/>
      <c r="N2260" s="81"/>
      <c r="O2260" s="751"/>
      <c r="P2260" s="751"/>
      <c r="Q2260" s="751"/>
      <c r="R2260" s="680" t="s">
        <v>2931</v>
      </c>
      <c r="S2260" s="657"/>
      <c r="T2260" s="657"/>
      <c r="U2260" s="657"/>
      <c r="V2260" s="657"/>
      <c r="W2260" s="657"/>
      <c r="X2260" s="657"/>
      <c r="Y2260" s="657"/>
      <c r="Z2260" s="658"/>
      <c r="AA2260" s="82" t="s">
        <v>201</v>
      </c>
      <c r="AB2260" s="83">
        <f>SUM(AB2202:AB2259)</f>
        <v>1947.3969600000005</v>
      </c>
      <c r="AC2260" s="659"/>
      <c r="AD2260" s="657"/>
      <c r="AE2260" s="657"/>
      <c r="AF2260" s="660"/>
      <c r="AG2260" s="84"/>
    </row>
    <row r="2261" spans="1:33" ht="26.25" customHeight="1">
      <c r="A2261" s="709" t="s">
        <v>2932</v>
      </c>
      <c r="B2261" s="704" t="s">
        <v>2932</v>
      </c>
      <c r="C2261" s="773" t="s">
        <v>79</v>
      </c>
      <c r="D2261" s="750" t="s">
        <v>80</v>
      </c>
      <c r="E2261" s="750" t="s">
        <v>2933</v>
      </c>
      <c r="F2261" s="750" t="s">
        <v>2934</v>
      </c>
      <c r="G2261" s="768" t="s">
        <v>83</v>
      </c>
      <c r="H2261" s="750" t="s">
        <v>84</v>
      </c>
      <c r="I2261" s="750" t="s">
        <v>52</v>
      </c>
      <c r="J2261" s="752" t="s">
        <v>2935</v>
      </c>
      <c r="K2261" s="750" t="s">
        <v>2936</v>
      </c>
      <c r="L2261" s="750" t="s">
        <v>2937</v>
      </c>
      <c r="M2261" s="698">
        <v>0</v>
      </c>
      <c r="N2261" s="698">
        <v>2</v>
      </c>
      <c r="O2261" s="750" t="s">
        <v>2938</v>
      </c>
      <c r="P2261" s="750" t="s">
        <v>2939</v>
      </c>
      <c r="Q2261" s="805" t="s">
        <v>2940</v>
      </c>
      <c r="R2261" s="37"/>
      <c r="S2261" s="821"/>
      <c r="T2261" s="46"/>
      <c r="U2261" s="46"/>
      <c r="V2261" s="46"/>
      <c r="W2261" s="34"/>
      <c r="X2261" s="35"/>
      <c r="Y2261" s="36"/>
      <c r="Z2261" s="36"/>
      <c r="AA2261" s="36"/>
      <c r="AB2261" s="50"/>
      <c r="AC2261" s="35"/>
      <c r="AD2261" s="60"/>
      <c r="AE2261" s="60"/>
      <c r="AF2261" s="636"/>
      <c r="AG2261" s="2"/>
    </row>
    <row r="2262" spans="1:33" ht="26.25" customHeight="1">
      <c r="A2262" s="662"/>
      <c r="B2262" s="665"/>
      <c r="C2262" s="743"/>
      <c r="D2262" s="744"/>
      <c r="E2262" s="744"/>
      <c r="F2262" s="744"/>
      <c r="G2262" s="744"/>
      <c r="H2262" s="744"/>
      <c r="I2262" s="744"/>
      <c r="J2262" s="754"/>
      <c r="K2262" s="744"/>
      <c r="L2262" s="744"/>
      <c r="M2262" s="631"/>
      <c r="N2262" s="631"/>
      <c r="O2262" s="744"/>
      <c r="P2262" s="744"/>
      <c r="Q2262" s="802"/>
      <c r="R2262" s="25"/>
      <c r="S2262" s="818"/>
      <c r="T2262" s="26"/>
      <c r="U2262" s="26"/>
      <c r="V2262" s="26"/>
      <c r="W2262" s="27"/>
      <c r="X2262" s="28"/>
      <c r="Y2262" s="29"/>
      <c r="Z2262" s="29"/>
      <c r="AA2262" s="29"/>
      <c r="AB2262" s="30"/>
      <c r="AC2262" s="28"/>
      <c r="AD2262" s="31"/>
      <c r="AE2262" s="31"/>
      <c r="AF2262" s="634"/>
      <c r="AG2262" s="2"/>
    </row>
    <row r="2263" spans="1:33" ht="26.25" customHeight="1">
      <c r="A2263" s="662"/>
      <c r="B2263" s="665"/>
      <c r="C2263" s="743"/>
      <c r="D2263" s="744"/>
      <c r="E2263" s="744"/>
      <c r="F2263" s="744"/>
      <c r="G2263" s="744"/>
      <c r="H2263" s="744"/>
      <c r="I2263" s="744"/>
      <c r="J2263" s="754"/>
      <c r="K2263" s="744"/>
      <c r="L2263" s="744"/>
      <c r="M2263" s="631"/>
      <c r="N2263" s="631"/>
      <c r="O2263" s="744"/>
      <c r="P2263" s="744"/>
      <c r="Q2263" s="802"/>
      <c r="R2263" s="32"/>
      <c r="S2263" s="819"/>
      <c r="T2263" s="33"/>
      <c r="U2263" s="33"/>
      <c r="V2263" s="33"/>
      <c r="W2263" s="34"/>
      <c r="X2263" s="35"/>
      <c r="Y2263" s="36"/>
      <c r="Z2263" s="29"/>
      <c r="AA2263" s="29"/>
      <c r="AB2263" s="30"/>
      <c r="AC2263" s="28"/>
      <c r="AD2263" s="31"/>
      <c r="AE2263" s="31"/>
      <c r="AF2263" s="634"/>
      <c r="AG2263" s="2"/>
    </row>
    <row r="2264" spans="1:33" ht="26.25" customHeight="1">
      <c r="A2264" s="662"/>
      <c r="B2264" s="665"/>
      <c r="C2264" s="743"/>
      <c r="D2264" s="744"/>
      <c r="E2264" s="744"/>
      <c r="F2264" s="744"/>
      <c r="G2264" s="744"/>
      <c r="H2264" s="744"/>
      <c r="I2264" s="744"/>
      <c r="J2264" s="754"/>
      <c r="K2264" s="744"/>
      <c r="L2264" s="744"/>
      <c r="M2264" s="631"/>
      <c r="N2264" s="631"/>
      <c r="O2264" s="744"/>
      <c r="P2264" s="744"/>
      <c r="Q2264" s="802"/>
      <c r="R2264" s="32"/>
      <c r="S2264" s="819"/>
      <c r="T2264" s="33"/>
      <c r="U2264" s="33"/>
      <c r="V2264" s="33"/>
      <c r="W2264" s="34"/>
      <c r="X2264" s="35"/>
      <c r="Y2264" s="36"/>
      <c r="Z2264" s="29"/>
      <c r="AA2264" s="29"/>
      <c r="AB2264" s="30"/>
      <c r="AC2264" s="28"/>
      <c r="AD2264" s="31"/>
      <c r="AE2264" s="31"/>
      <c r="AF2264" s="634"/>
      <c r="AG2264" s="2"/>
    </row>
    <row r="2265" spans="1:33" ht="26.25" customHeight="1">
      <c r="A2265" s="662"/>
      <c r="B2265" s="665"/>
      <c r="C2265" s="745"/>
      <c r="D2265" s="746"/>
      <c r="E2265" s="746"/>
      <c r="F2265" s="746"/>
      <c r="G2265" s="746"/>
      <c r="H2265" s="746"/>
      <c r="I2265" s="746"/>
      <c r="J2265" s="756"/>
      <c r="K2265" s="746"/>
      <c r="L2265" s="746"/>
      <c r="M2265" s="632"/>
      <c r="N2265" s="632"/>
      <c r="O2265" s="746"/>
      <c r="P2265" s="746"/>
      <c r="Q2265" s="803"/>
      <c r="R2265" s="38"/>
      <c r="S2265" s="820"/>
      <c r="T2265" s="39"/>
      <c r="U2265" s="39"/>
      <c r="V2265" s="39"/>
      <c r="W2265" s="40"/>
      <c r="X2265" s="41"/>
      <c r="Y2265" s="42"/>
      <c r="Z2265" s="42"/>
      <c r="AA2265" s="42"/>
      <c r="AB2265" s="43"/>
      <c r="AC2265" s="41"/>
      <c r="AD2265" s="44"/>
      <c r="AE2265" s="44"/>
      <c r="AF2265" s="635"/>
      <c r="AG2265" s="2"/>
    </row>
    <row r="2266" spans="1:33" ht="29.25" customHeight="1">
      <c r="A2266" s="662"/>
      <c r="B2266" s="665"/>
      <c r="C2266" s="773" t="s">
        <v>79</v>
      </c>
      <c r="D2266" s="750" t="s">
        <v>80</v>
      </c>
      <c r="E2266" s="750" t="s">
        <v>2933</v>
      </c>
      <c r="F2266" s="750" t="s">
        <v>2934</v>
      </c>
      <c r="G2266" s="768" t="s">
        <v>83</v>
      </c>
      <c r="H2266" s="750" t="s">
        <v>84</v>
      </c>
      <c r="I2266" s="750" t="s">
        <v>52</v>
      </c>
      <c r="J2266" s="748" t="s">
        <v>2941</v>
      </c>
      <c r="K2266" s="748" t="s">
        <v>2942</v>
      </c>
      <c r="L2266" s="750" t="s">
        <v>2943</v>
      </c>
      <c r="M2266" s="725">
        <v>1.11E-2</v>
      </c>
      <c r="N2266" s="725">
        <v>1.11E-2</v>
      </c>
      <c r="O2266" s="750" t="s">
        <v>2944</v>
      </c>
      <c r="P2266" s="750" t="s">
        <v>2945</v>
      </c>
      <c r="Q2266" s="805" t="s">
        <v>2946</v>
      </c>
      <c r="R2266" s="37"/>
      <c r="S2266" s="821"/>
      <c r="T2266" s="46"/>
      <c r="U2266" s="46"/>
      <c r="V2266" s="46"/>
      <c r="W2266" s="34"/>
      <c r="X2266" s="35"/>
      <c r="Y2266" s="36"/>
      <c r="Z2266" s="36"/>
      <c r="AA2266" s="36"/>
      <c r="AB2266" s="50"/>
      <c r="AC2266" s="35"/>
      <c r="AD2266" s="60"/>
      <c r="AE2266" s="60"/>
      <c r="AF2266" s="636"/>
      <c r="AG2266" s="2"/>
    </row>
    <row r="2267" spans="1:33" ht="29.25" customHeight="1">
      <c r="A2267" s="662"/>
      <c r="B2267" s="665"/>
      <c r="C2267" s="743"/>
      <c r="D2267" s="744"/>
      <c r="E2267" s="744"/>
      <c r="F2267" s="744"/>
      <c r="G2267" s="744"/>
      <c r="H2267" s="744"/>
      <c r="I2267" s="744"/>
      <c r="J2267" s="744"/>
      <c r="K2267" s="744"/>
      <c r="L2267" s="744"/>
      <c r="M2267" s="631"/>
      <c r="N2267" s="631"/>
      <c r="O2267" s="744"/>
      <c r="P2267" s="744"/>
      <c r="Q2267" s="802"/>
      <c r="R2267" s="25"/>
      <c r="S2267" s="818"/>
      <c r="T2267" s="26"/>
      <c r="U2267" s="26"/>
      <c r="V2267" s="26"/>
      <c r="W2267" s="27"/>
      <c r="X2267" s="28"/>
      <c r="Y2267" s="29"/>
      <c r="Z2267" s="29"/>
      <c r="AA2267" s="29"/>
      <c r="AB2267" s="30"/>
      <c r="AC2267" s="28"/>
      <c r="AD2267" s="31"/>
      <c r="AE2267" s="31"/>
      <c r="AF2267" s="634"/>
      <c r="AG2267" s="2"/>
    </row>
    <row r="2268" spans="1:33" ht="29.25" customHeight="1">
      <c r="A2268" s="662"/>
      <c r="B2268" s="665"/>
      <c r="C2268" s="743"/>
      <c r="D2268" s="744"/>
      <c r="E2268" s="744"/>
      <c r="F2268" s="744"/>
      <c r="G2268" s="744"/>
      <c r="H2268" s="744"/>
      <c r="I2268" s="744"/>
      <c r="J2268" s="744"/>
      <c r="K2268" s="744"/>
      <c r="L2268" s="744"/>
      <c r="M2268" s="631"/>
      <c r="N2268" s="631"/>
      <c r="O2268" s="744"/>
      <c r="P2268" s="744"/>
      <c r="Q2268" s="802"/>
      <c r="R2268" s="32"/>
      <c r="S2268" s="819"/>
      <c r="T2268" s="33"/>
      <c r="U2268" s="33"/>
      <c r="V2268" s="33"/>
      <c r="W2268" s="34"/>
      <c r="X2268" s="35"/>
      <c r="Y2268" s="36"/>
      <c r="Z2268" s="29"/>
      <c r="AA2268" s="29"/>
      <c r="AB2268" s="30"/>
      <c r="AC2268" s="28"/>
      <c r="AD2268" s="31"/>
      <c r="AE2268" s="31"/>
      <c r="AF2268" s="634"/>
      <c r="AG2268" s="2"/>
    </row>
    <row r="2269" spans="1:33" ht="29.25" customHeight="1">
      <c r="A2269" s="662"/>
      <c r="B2269" s="665"/>
      <c r="C2269" s="743"/>
      <c r="D2269" s="744"/>
      <c r="E2269" s="744"/>
      <c r="F2269" s="744"/>
      <c r="G2269" s="744"/>
      <c r="H2269" s="744"/>
      <c r="I2269" s="744"/>
      <c r="J2269" s="744"/>
      <c r="K2269" s="744"/>
      <c r="L2269" s="744"/>
      <c r="M2269" s="631"/>
      <c r="N2269" s="631"/>
      <c r="O2269" s="744"/>
      <c r="P2269" s="744"/>
      <c r="Q2269" s="802"/>
      <c r="R2269" s="37"/>
      <c r="S2269" s="819"/>
      <c r="T2269" s="33"/>
      <c r="U2269" s="33"/>
      <c r="V2269" s="33"/>
      <c r="W2269" s="34"/>
      <c r="X2269" s="35"/>
      <c r="Y2269" s="36"/>
      <c r="Z2269" s="29"/>
      <c r="AA2269" s="29"/>
      <c r="AB2269" s="30"/>
      <c r="AC2269" s="28"/>
      <c r="AD2269" s="31"/>
      <c r="AE2269" s="31"/>
      <c r="AF2269" s="634"/>
      <c r="AG2269" s="2"/>
    </row>
    <row r="2270" spans="1:33" ht="29.25" customHeight="1">
      <c r="A2270" s="662"/>
      <c r="B2270" s="665"/>
      <c r="C2270" s="745"/>
      <c r="D2270" s="746"/>
      <c r="E2270" s="746"/>
      <c r="F2270" s="746"/>
      <c r="G2270" s="746"/>
      <c r="H2270" s="746"/>
      <c r="I2270" s="746"/>
      <c r="J2270" s="746"/>
      <c r="K2270" s="746"/>
      <c r="L2270" s="746"/>
      <c r="M2270" s="632"/>
      <c r="N2270" s="632"/>
      <c r="O2270" s="746"/>
      <c r="P2270" s="746"/>
      <c r="Q2270" s="803"/>
      <c r="R2270" s="38"/>
      <c r="S2270" s="820"/>
      <c r="T2270" s="39"/>
      <c r="U2270" s="39"/>
      <c r="V2270" s="39"/>
      <c r="W2270" s="40"/>
      <c r="X2270" s="41"/>
      <c r="Y2270" s="42"/>
      <c r="Z2270" s="42"/>
      <c r="AA2270" s="42"/>
      <c r="AB2270" s="43"/>
      <c r="AC2270" s="41"/>
      <c r="AD2270" s="44"/>
      <c r="AE2270" s="44"/>
      <c r="AF2270" s="635"/>
      <c r="AG2270" s="2"/>
    </row>
    <row r="2271" spans="1:33" ht="25.5" customHeight="1">
      <c r="A2271" s="662"/>
      <c r="B2271" s="665"/>
      <c r="C2271" s="747" t="s">
        <v>79</v>
      </c>
      <c r="D2271" s="748" t="s">
        <v>80</v>
      </c>
      <c r="E2271" s="748" t="s">
        <v>2933</v>
      </c>
      <c r="F2271" s="748" t="s">
        <v>2934</v>
      </c>
      <c r="G2271" s="749" t="s">
        <v>83</v>
      </c>
      <c r="H2271" s="748" t="s">
        <v>84</v>
      </c>
      <c r="I2271" s="748" t="s">
        <v>52</v>
      </c>
      <c r="J2271" s="748" t="s">
        <v>2947</v>
      </c>
      <c r="K2271" s="748" t="s">
        <v>2948</v>
      </c>
      <c r="L2271" s="748" t="s">
        <v>2949</v>
      </c>
      <c r="M2271" s="638">
        <v>29</v>
      </c>
      <c r="N2271" s="638">
        <v>29</v>
      </c>
      <c r="O2271" s="748" t="s">
        <v>2950</v>
      </c>
      <c r="P2271" s="748" t="s">
        <v>2951</v>
      </c>
      <c r="Q2271" s="805" t="s">
        <v>2952</v>
      </c>
      <c r="R2271" s="37"/>
      <c r="S2271" s="821"/>
      <c r="T2271" s="46"/>
      <c r="U2271" s="46"/>
      <c r="V2271" s="46"/>
      <c r="W2271" s="34"/>
      <c r="X2271" s="35"/>
      <c r="Y2271" s="36"/>
      <c r="Z2271" s="36"/>
      <c r="AA2271" s="36"/>
      <c r="AB2271" s="50"/>
      <c r="AC2271" s="35"/>
      <c r="AD2271" s="60"/>
      <c r="AE2271" s="60"/>
      <c r="AF2271" s="637"/>
      <c r="AG2271" s="2"/>
    </row>
    <row r="2272" spans="1:33" ht="25.5" customHeight="1">
      <c r="A2272" s="662"/>
      <c r="B2272" s="665"/>
      <c r="C2272" s="743"/>
      <c r="D2272" s="744"/>
      <c r="E2272" s="744"/>
      <c r="F2272" s="744"/>
      <c r="G2272" s="744"/>
      <c r="H2272" s="744"/>
      <c r="I2272" s="744"/>
      <c r="J2272" s="744"/>
      <c r="K2272" s="744"/>
      <c r="L2272" s="744"/>
      <c r="M2272" s="631"/>
      <c r="N2272" s="631"/>
      <c r="O2272" s="744"/>
      <c r="P2272" s="744"/>
      <c r="Q2272" s="802"/>
      <c r="R2272" s="25"/>
      <c r="S2272" s="818"/>
      <c r="T2272" s="26"/>
      <c r="U2272" s="26"/>
      <c r="V2272" s="26"/>
      <c r="W2272" s="27"/>
      <c r="X2272" s="28"/>
      <c r="Y2272" s="29"/>
      <c r="Z2272" s="29"/>
      <c r="AA2272" s="29"/>
      <c r="AB2272" s="30"/>
      <c r="AC2272" s="28"/>
      <c r="AD2272" s="31"/>
      <c r="AE2272" s="31"/>
      <c r="AF2272" s="634"/>
      <c r="AG2272" s="2"/>
    </row>
    <row r="2273" spans="1:33" ht="25.5" customHeight="1">
      <c r="A2273" s="662"/>
      <c r="B2273" s="665"/>
      <c r="C2273" s="743"/>
      <c r="D2273" s="744"/>
      <c r="E2273" s="744"/>
      <c r="F2273" s="744"/>
      <c r="G2273" s="744"/>
      <c r="H2273" s="744"/>
      <c r="I2273" s="744"/>
      <c r="J2273" s="744"/>
      <c r="K2273" s="744"/>
      <c r="L2273" s="744"/>
      <c r="M2273" s="631"/>
      <c r="N2273" s="631"/>
      <c r="O2273" s="744"/>
      <c r="P2273" s="744"/>
      <c r="Q2273" s="802"/>
      <c r="R2273" s="32"/>
      <c r="S2273" s="819"/>
      <c r="T2273" s="33"/>
      <c r="U2273" s="33"/>
      <c r="V2273" s="33"/>
      <c r="W2273" s="34"/>
      <c r="X2273" s="35"/>
      <c r="Y2273" s="36"/>
      <c r="Z2273" s="29"/>
      <c r="AA2273" s="29"/>
      <c r="AB2273" s="30"/>
      <c r="AC2273" s="28"/>
      <c r="AD2273" s="31"/>
      <c r="AE2273" s="31"/>
      <c r="AF2273" s="634"/>
      <c r="AG2273" s="2"/>
    </row>
    <row r="2274" spans="1:33" ht="25.5" customHeight="1">
      <c r="A2274" s="662"/>
      <c r="B2274" s="665"/>
      <c r="C2274" s="743"/>
      <c r="D2274" s="744"/>
      <c r="E2274" s="744"/>
      <c r="F2274" s="744"/>
      <c r="G2274" s="744"/>
      <c r="H2274" s="744"/>
      <c r="I2274" s="744"/>
      <c r="J2274" s="744"/>
      <c r="K2274" s="744"/>
      <c r="L2274" s="744"/>
      <c r="M2274" s="631"/>
      <c r="N2274" s="631"/>
      <c r="O2274" s="744"/>
      <c r="P2274" s="744"/>
      <c r="Q2274" s="802"/>
      <c r="R2274" s="37"/>
      <c r="S2274" s="819"/>
      <c r="T2274" s="33"/>
      <c r="U2274" s="33"/>
      <c r="V2274" s="33"/>
      <c r="W2274" s="34"/>
      <c r="X2274" s="35"/>
      <c r="Y2274" s="36"/>
      <c r="Z2274" s="29"/>
      <c r="AA2274" s="29"/>
      <c r="AB2274" s="30"/>
      <c r="AC2274" s="28"/>
      <c r="AD2274" s="31"/>
      <c r="AE2274" s="31"/>
      <c r="AF2274" s="634"/>
      <c r="AG2274" s="2"/>
    </row>
    <row r="2275" spans="1:33" ht="25.5" customHeight="1">
      <c r="A2275" s="662"/>
      <c r="B2275" s="665"/>
      <c r="C2275" s="745"/>
      <c r="D2275" s="746"/>
      <c r="E2275" s="746"/>
      <c r="F2275" s="746"/>
      <c r="G2275" s="746"/>
      <c r="H2275" s="746"/>
      <c r="I2275" s="746"/>
      <c r="J2275" s="746"/>
      <c r="K2275" s="746"/>
      <c r="L2275" s="746"/>
      <c r="M2275" s="632"/>
      <c r="N2275" s="632"/>
      <c r="O2275" s="746"/>
      <c r="P2275" s="746"/>
      <c r="Q2275" s="803"/>
      <c r="R2275" s="38"/>
      <c r="S2275" s="820"/>
      <c r="T2275" s="39"/>
      <c r="U2275" s="39"/>
      <c r="V2275" s="39"/>
      <c r="W2275" s="40"/>
      <c r="X2275" s="41"/>
      <c r="Y2275" s="42"/>
      <c r="Z2275" s="42"/>
      <c r="AA2275" s="42"/>
      <c r="AB2275" s="43"/>
      <c r="AC2275" s="41"/>
      <c r="AD2275" s="44"/>
      <c r="AE2275" s="44"/>
      <c r="AF2275" s="635"/>
      <c r="AG2275" s="2"/>
    </row>
    <row r="2276" spans="1:33" ht="29.25" customHeight="1">
      <c r="A2276" s="662"/>
      <c r="B2276" s="665"/>
      <c r="C2276" s="773" t="s">
        <v>79</v>
      </c>
      <c r="D2276" s="750" t="s">
        <v>80</v>
      </c>
      <c r="E2276" s="750" t="s">
        <v>2933</v>
      </c>
      <c r="F2276" s="750" t="s">
        <v>2934</v>
      </c>
      <c r="G2276" s="768" t="s">
        <v>83</v>
      </c>
      <c r="H2276" s="750" t="s">
        <v>84</v>
      </c>
      <c r="I2276" s="750" t="s">
        <v>52</v>
      </c>
      <c r="J2276" s="752" t="s">
        <v>2953</v>
      </c>
      <c r="K2276" s="748" t="s">
        <v>2954</v>
      </c>
      <c r="L2276" s="750" t="s">
        <v>2955</v>
      </c>
      <c r="M2276" s="698">
        <v>4</v>
      </c>
      <c r="N2276" s="698">
        <v>3</v>
      </c>
      <c r="O2276" s="750" t="s">
        <v>2956</v>
      </c>
      <c r="P2276" s="750" t="s">
        <v>2957</v>
      </c>
      <c r="Q2276" s="805" t="s">
        <v>2946</v>
      </c>
      <c r="R2276" s="37"/>
      <c r="S2276" s="821"/>
      <c r="T2276" s="46"/>
      <c r="U2276" s="46"/>
      <c r="V2276" s="46"/>
      <c r="W2276" s="34"/>
      <c r="X2276" s="35"/>
      <c r="Y2276" s="36"/>
      <c r="Z2276" s="36"/>
      <c r="AA2276" s="36"/>
      <c r="AB2276" s="50"/>
      <c r="AC2276" s="35"/>
      <c r="AD2276" s="60"/>
      <c r="AE2276" s="60"/>
      <c r="AF2276" s="636"/>
      <c r="AG2276" s="2"/>
    </row>
    <row r="2277" spans="1:33" ht="29.25" customHeight="1">
      <c r="A2277" s="662"/>
      <c r="B2277" s="665"/>
      <c r="C2277" s="743"/>
      <c r="D2277" s="744"/>
      <c r="E2277" s="744"/>
      <c r="F2277" s="744"/>
      <c r="G2277" s="744"/>
      <c r="H2277" s="744"/>
      <c r="I2277" s="744"/>
      <c r="J2277" s="754"/>
      <c r="K2277" s="744"/>
      <c r="L2277" s="744"/>
      <c r="M2277" s="631"/>
      <c r="N2277" s="631"/>
      <c r="O2277" s="744"/>
      <c r="P2277" s="744"/>
      <c r="Q2277" s="802"/>
      <c r="R2277" s="25"/>
      <c r="S2277" s="818"/>
      <c r="T2277" s="26"/>
      <c r="U2277" s="26"/>
      <c r="V2277" s="26"/>
      <c r="W2277" s="27"/>
      <c r="X2277" s="28"/>
      <c r="Y2277" s="29"/>
      <c r="Z2277" s="29"/>
      <c r="AA2277" s="29"/>
      <c r="AB2277" s="30"/>
      <c r="AC2277" s="28"/>
      <c r="AD2277" s="31"/>
      <c r="AE2277" s="31"/>
      <c r="AF2277" s="634"/>
      <c r="AG2277" s="2"/>
    </row>
    <row r="2278" spans="1:33" ht="29.25" customHeight="1">
      <c r="A2278" s="662"/>
      <c r="B2278" s="665"/>
      <c r="C2278" s="743"/>
      <c r="D2278" s="744"/>
      <c r="E2278" s="744"/>
      <c r="F2278" s="744"/>
      <c r="G2278" s="744"/>
      <c r="H2278" s="744"/>
      <c r="I2278" s="744"/>
      <c r="J2278" s="754"/>
      <c r="K2278" s="744"/>
      <c r="L2278" s="744"/>
      <c r="M2278" s="631"/>
      <c r="N2278" s="631"/>
      <c r="O2278" s="744"/>
      <c r="P2278" s="744"/>
      <c r="Q2278" s="802"/>
      <c r="R2278" s="32"/>
      <c r="S2278" s="819"/>
      <c r="T2278" s="33"/>
      <c r="U2278" s="33"/>
      <c r="V2278" s="33"/>
      <c r="W2278" s="34"/>
      <c r="X2278" s="35"/>
      <c r="Y2278" s="36"/>
      <c r="Z2278" s="29"/>
      <c r="AA2278" s="29"/>
      <c r="AB2278" s="30"/>
      <c r="AC2278" s="28"/>
      <c r="AD2278" s="31"/>
      <c r="AE2278" s="31"/>
      <c r="AF2278" s="634"/>
      <c r="AG2278" s="2"/>
    </row>
    <row r="2279" spans="1:33" ht="29.25" customHeight="1">
      <c r="A2279" s="662"/>
      <c r="B2279" s="665"/>
      <c r="C2279" s="743"/>
      <c r="D2279" s="744"/>
      <c r="E2279" s="744"/>
      <c r="F2279" s="744"/>
      <c r="G2279" s="744"/>
      <c r="H2279" s="744"/>
      <c r="I2279" s="744"/>
      <c r="J2279" s="754"/>
      <c r="K2279" s="744"/>
      <c r="L2279" s="744"/>
      <c r="M2279" s="631"/>
      <c r="N2279" s="631"/>
      <c r="O2279" s="744"/>
      <c r="P2279" s="744"/>
      <c r="Q2279" s="802"/>
      <c r="R2279" s="37"/>
      <c r="S2279" s="819"/>
      <c r="T2279" s="33"/>
      <c r="U2279" s="33"/>
      <c r="V2279" s="33"/>
      <c r="W2279" s="34"/>
      <c r="X2279" s="35"/>
      <c r="Y2279" s="36"/>
      <c r="Z2279" s="29"/>
      <c r="AA2279" s="29"/>
      <c r="AB2279" s="30"/>
      <c r="AC2279" s="28"/>
      <c r="AD2279" s="31"/>
      <c r="AE2279" s="31"/>
      <c r="AF2279" s="634"/>
      <c r="AG2279" s="2"/>
    </row>
    <row r="2280" spans="1:33" ht="29.25" customHeight="1">
      <c r="A2280" s="663"/>
      <c r="B2280" s="666"/>
      <c r="C2280" s="745"/>
      <c r="D2280" s="746"/>
      <c r="E2280" s="746"/>
      <c r="F2280" s="746"/>
      <c r="G2280" s="746"/>
      <c r="H2280" s="746"/>
      <c r="I2280" s="746"/>
      <c r="J2280" s="756"/>
      <c r="K2280" s="746"/>
      <c r="L2280" s="746"/>
      <c r="M2280" s="632"/>
      <c r="N2280" s="632"/>
      <c r="O2280" s="746"/>
      <c r="P2280" s="746"/>
      <c r="Q2280" s="803"/>
      <c r="R2280" s="38"/>
      <c r="S2280" s="820"/>
      <c r="T2280" s="39"/>
      <c r="U2280" s="39"/>
      <c r="V2280" s="39"/>
      <c r="W2280" s="40"/>
      <c r="X2280" s="41"/>
      <c r="Y2280" s="42"/>
      <c r="Z2280" s="42"/>
      <c r="AA2280" s="42"/>
      <c r="AB2280" s="43"/>
      <c r="AC2280" s="41"/>
      <c r="AD2280" s="44"/>
      <c r="AE2280" s="44"/>
      <c r="AF2280" s="635"/>
      <c r="AG2280" s="2"/>
    </row>
    <row r="2281" spans="1:33" ht="27.75" customHeight="1">
      <c r="A2281" s="661" t="s">
        <v>2932</v>
      </c>
      <c r="B2281" s="664" t="s">
        <v>2932</v>
      </c>
      <c r="C2281" s="773" t="s">
        <v>46</v>
      </c>
      <c r="D2281" s="750" t="s">
        <v>47</v>
      </c>
      <c r="E2281" s="750" t="s">
        <v>48</v>
      </c>
      <c r="F2281" s="750" t="s">
        <v>471</v>
      </c>
      <c r="G2281" s="768" t="s">
        <v>50</v>
      </c>
      <c r="H2281" s="750" t="s">
        <v>51</v>
      </c>
      <c r="I2281" s="750" t="s">
        <v>61</v>
      </c>
      <c r="J2281" s="774" t="s">
        <v>2958</v>
      </c>
      <c r="K2281" s="748" t="s">
        <v>2959</v>
      </c>
      <c r="L2281" s="750" t="s">
        <v>2960</v>
      </c>
      <c r="M2281" s="698">
        <v>5</v>
      </c>
      <c r="N2281" s="698">
        <v>1</v>
      </c>
      <c r="O2281" s="750" t="s">
        <v>2961</v>
      </c>
      <c r="P2281" s="750" t="s">
        <v>2962</v>
      </c>
      <c r="Q2281" s="804" t="s">
        <v>2963</v>
      </c>
      <c r="R2281" s="37"/>
      <c r="S2281" s="821"/>
      <c r="T2281" s="46"/>
      <c r="U2281" s="46"/>
      <c r="V2281" s="46"/>
      <c r="W2281" s="34"/>
      <c r="X2281" s="35"/>
      <c r="Y2281" s="36"/>
      <c r="Z2281" s="36"/>
      <c r="AA2281" s="36"/>
      <c r="AB2281" s="50"/>
      <c r="AC2281" s="35"/>
      <c r="AD2281" s="35"/>
      <c r="AE2281" s="35"/>
      <c r="AF2281" s="636"/>
      <c r="AG2281" s="2"/>
    </row>
    <row r="2282" spans="1:33" ht="27.75" customHeight="1">
      <c r="A2282" s="662"/>
      <c r="B2282" s="665"/>
      <c r="C2282" s="743"/>
      <c r="D2282" s="744"/>
      <c r="E2282" s="744"/>
      <c r="F2282" s="744"/>
      <c r="G2282" s="744"/>
      <c r="H2282" s="744"/>
      <c r="I2282" s="744"/>
      <c r="J2282" s="754"/>
      <c r="K2282" s="744"/>
      <c r="L2282" s="744"/>
      <c r="M2282" s="631"/>
      <c r="N2282" s="631"/>
      <c r="O2282" s="744"/>
      <c r="P2282" s="744"/>
      <c r="Q2282" s="802"/>
      <c r="R2282" s="25"/>
      <c r="S2282" s="818"/>
      <c r="T2282" s="26"/>
      <c r="U2282" s="26"/>
      <c r="V2282" s="26"/>
      <c r="W2282" s="27"/>
      <c r="X2282" s="28"/>
      <c r="Y2282" s="29"/>
      <c r="Z2282" s="29"/>
      <c r="AA2282" s="29"/>
      <c r="AB2282" s="30"/>
      <c r="AC2282" s="28"/>
      <c r="AD2282" s="28"/>
      <c r="AE2282" s="28"/>
      <c r="AF2282" s="634"/>
      <c r="AG2282" s="2"/>
    </row>
    <row r="2283" spans="1:33" ht="27.75" customHeight="1">
      <c r="A2283" s="662"/>
      <c r="B2283" s="665"/>
      <c r="C2283" s="743"/>
      <c r="D2283" s="744"/>
      <c r="E2283" s="744"/>
      <c r="F2283" s="744"/>
      <c r="G2283" s="744"/>
      <c r="H2283" s="744"/>
      <c r="I2283" s="744"/>
      <c r="J2283" s="754"/>
      <c r="K2283" s="744"/>
      <c r="L2283" s="744"/>
      <c r="M2283" s="631"/>
      <c r="N2283" s="631"/>
      <c r="O2283" s="744"/>
      <c r="P2283" s="744"/>
      <c r="Q2283" s="802"/>
      <c r="R2283" s="25"/>
      <c r="S2283" s="818"/>
      <c r="T2283" s="26"/>
      <c r="U2283" s="26"/>
      <c r="V2283" s="26"/>
      <c r="W2283" s="27"/>
      <c r="X2283" s="28"/>
      <c r="Y2283" s="29"/>
      <c r="Z2283" s="29"/>
      <c r="AA2283" s="29"/>
      <c r="AB2283" s="30"/>
      <c r="AC2283" s="28"/>
      <c r="AD2283" s="28"/>
      <c r="AE2283" s="31"/>
      <c r="AF2283" s="634"/>
      <c r="AG2283" s="2"/>
    </row>
    <row r="2284" spans="1:33" ht="27.75" customHeight="1">
      <c r="A2284" s="662"/>
      <c r="B2284" s="665"/>
      <c r="C2284" s="743"/>
      <c r="D2284" s="744"/>
      <c r="E2284" s="744"/>
      <c r="F2284" s="744"/>
      <c r="G2284" s="744"/>
      <c r="H2284" s="744"/>
      <c r="I2284" s="744"/>
      <c r="J2284" s="754"/>
      <c r="K2284" s="744"/>
      <c r="L2284" s="744"/>
      <c r="M2284" s="631"/>
      <c r="N2284" s="631"/>
      <c r="O2284" s="744"/>
      <c r="P2284" s="744"/>
      <c r="Q2284" s="802"/>
      <c r="R2284" s="25"/>
      <c r="S2284" s="818"/>
      <c r="T2284" s="26"/>
      <c r="U2284" s="26"/>
      <c r="V2284" s="26"/>
      <c r="W2284" s="27"/>
      <c r="X2284" s="28"/>
      <c r="Y2284" s="29"/>
      <c r="Z2284" s="29"/>
      <c r="AA2284" s="29"/>
      <c r="AB2284" s="30"/>
      <c r="AC2284" s="28"/>
      <c r="AD2284" s="28"/>
      <c r="AE2284" s="31"/>
      <c r="AF2284" s="634"/>
      <c r="AG2284" s="2"/>
    </row>
    <row r="2285" spans="1:33" ht="27.75" customHeight="1">
      <c r="A2285" s="662"/>
      <c r="B2285" s="665"/>
      <c r="C2285" s="745"/>
      <c r="D2285" s="746"/>
      <c r="E2285" s="746"/>
      <c r="F2285" s="746"/>
      <c r="G2285" s="746"/>
      <c r="H2285" s="746"/>
      <c r="I2285" s="746"/>
      <c r="J2285" s="756"/>
      <c r="K2285" s="746"/>
      <c r="L2285" s="746"/>
      <c r="M2285" s="632"/>
      <c r="N2285" s="632"/>
      <c r="O2285" s="746"/>
      <c r="P2285" s="746"/>
      <c r="Q2285" s="803"/>
      <c r="R2285" s="38"/>
      <c r="S2285" s="820"/>
      <c r="T2285" s="39"/>
      <c r="U2285" s="39"/>
      <c r="V2285" s="39"/>
      <c r="W2285" s="40"/>
      <c r="X2285" s="41"/>
      <c r="Y2285" s="42"/>
      <c r="Z2285" s="42"/>
      <c r="AA2285" s="42"/>
      <c r="AB2285" s="43"/>
      <c r="AC2285" s="41"/>
      <c r="AD2285" s="41"/>
      <c r="AE2285" s="44"/>
      <c r="AF2285" s="635"/>
      <c r="AG2285" s="2"/>
    </row>
    <row r="2286" spans="1:33" ht="27" customHeight="1">
      <c r="A2286" s="662"/>
      <c r="B2286" s="665"/>
      <c r="C2286" s="747" t="s">
        <v>79</v>
      </c>
      <c r="D2286" s="748" t="s">
        <v>80</v>
      </c>
      <c r="E2286" s="748" t="s">
        <v>157</v>
      </c>
      <c r="F2286" s="748" t="s">
        <v>2964</v>
      </c>
      <c r="G2286" s="749" t="s">
        <v>83</v>
      </c>
      <c r="H2286" s="748" t="s">
        <v>440</v>
      </c>
      <c r="I2286" s="748" t="s">
        <v>126</v>
      </c>
      <c r="J2286" s="774" t="s">
        <v>2965</v>
      </c>
      <c r="K2286" s="748" t="s">
        <v>2966</v>
      </c>
      <c r="L2286" s="748" t="s">
        <v>2967</v>
      </c>
      <c r="M2286" s="638">
        <v>1</v>
      </c>
      <c r="N2286" s="638">
        <v>1</v>
      </c>
      <c r="O2286" s="748" t="s">
        <v>2968</v>
      </c>
      <c r="P2286" s="748" t="s">
        <v>2969</v>
      </c>
      <c r="Q2286" s="805" t="s">
        <v>2946</v>
      </c>
      <c r="R2286" s="59"/>
      <c r="S2286" s="823"/>
      <c r="T2286" s="49"/>
      <c r="U2286" s="49"/>
      <c r="V2286" s="49"/>
      <c r="W2286" s="34"/>
      <c r="X2286" s="35"/>
      <c r="Y2286" s="36"/>
      <c r="Z2286" s="36"/>
      <c r="AA2286" s="36"/>
      <c r="AB2286" s="50"/>
      <c r="AC2286" s="35"/>
      <c r="AD2286" s="60"/>
      <c r="AE2286" s="60"/>
      <c r="AF2286" s="637"/>
      <c r="AG2286" s="2"/>
    </row>
    <row r="2287" spans="1:33" ht="27" customHeight="1">
      <c r="A2287" s="662"/>
      <c r="B2287" s="665"/>
      <c r="C2287" s="743"/>
      <c r="D2287" s="744"/>
      <c r="E2287" s="744"/>
      <c r="F2287" s="744"/>
      <c r="G2287" s="744"/>
      <c r="H2287" s="744"/>
      <c r="I2287" s="744"/>
      <c r="J2287" s="754"/>
      <c r="K2287" s="744"/>
      <c r="L2287" s="744"/>
      <c r="M2287" s="631"/>
      <c r="N2287" s="631"/>
      <c r="O2287" s="744"/>
      <c r="P2287" s="744"/>
      <c r="Q2287" s="802"/>
      <c r="R2287" s="32"/>
      <c r="S2287" s="818"/>
      <c r="T2287" s="26"/>
      <c r="U2287" s="26"/>
      <c r="V2287" s="26"/>
      <c r="W2287" s="27"/>
      <c r="X2287" s="28"/>
      <c r="Y2287" s="29"/>
      <c r="Z2287" s="29"/>
      <c r="AA2287" s="29"/>
      <c r="AB2287" s="30"/>
      <c r="AC2287" s="28"/>
      <c r="AD2287" s="31"/>
      <c r="AE2287" s="31"/>
      <c r="AF2287" s="634"/>
      <c r="AG2287" s="2"/>
    </row>
    <row r="2288" spans="1:33" ht="27" customHeight="1">
      <c r="A2288" s="662"/>
      <c r="B2288" s="665"/>
      <c r="C2288" s="743"/>
      <c r="D2288" s="744"/>
      <c r="E2288" s="744"/>
      <c r="F2288" s="744"/>
      <c r="G2288" s="744"/>
      <c r="H2288" s="744"/>
      <c r="I2288" s="744"/>
      <c r="J2288" s="754"/>
      <c r="K2288" s="744"/>
      <c r="L2288" s="744"/>
      <c r="M2288" s="631"/>
      <c r="N2288" s="631"/>
      <c r="O2288" s="744"/>
      <c r="P2288" s="744"/>
      <c r="Q2288" s="802"/>
      <c r="R2288" s="25"/>
      <c r="S2288" s="818"/>
      <c r="T2288" s="26"/>
      <c r="U2288" s="26"/>
      <c r="V2288" s="26"/>
      <c r="W2288" s="27"/>
      <c r="X2288" s="28"/>
      <c r="Y2288" s="29"/>
      <c r="Z2288" s="29"/>
      <c r="AA2288" s="29"/>
      <c r="AB2288" s="30"/>
      <c r="AC2288" s="28"/>
      <c r="AD2288" s="31"/>
      <c r="AE2288" s="31"/>
      <c r="AF2288" s="634"/>
      <c r="AG2288" s="2"/>
    </row>
    <row r="2289" spans="1:33" ht="27" customHeight="1">
      <c r="A2289" s="662"/>
      <c r="B2289" s="665"/>
      <c r="C2289" s="743"/>
      <c r="D2289" s="744"/>
      <c r="E2289" s="744"/>
      <c r="F2289" s="744"/>
      <c r="G2289" s="744"/>
      <c r="H2289" s="744"/>
      <c r="I2289" s="744"/>
      <c r="J2289" s="754"/>
      <c r="K2289" s="744"/>
      <c r="L2289" s="744"/>
      <c r="M2289" s="631"/>
      <c r="N2289" s="631"/>
      <c r="O2289" s="744"/>
      <c r="P2289" s="744"/>
      <c r="Q2289" s="802"/>
      <c r="R2289" s="25"/>
      <c r="S2289" s="818"/>
      <c r="T2289" s="26"/>
      <c r="U2289" s="26"/>
      <c r="V2289" s="26"/>
      <c r="W2289" s="27"/>
      <c r="X2289" s="28"/>
      <c r="Y2289" s="29"/>
      <c r="Z2289" s="29"/>
      <c r="AA2289" s="29"/>
      <c r="AB2289" s="30"/>
      <c r="AC2289" s="28"/>
      <c r="AD2289" s="31"/>
      <c r="AE2289" s="31"/>
      <c r="AF2289" s="634"/>
      <c r="AG2289" s="2"/>
    </row>
    <row r="2290" spans="1:33" ht="27" customHeight="1">
      <c r="A2290" s="662"/>
      <c r="B2290" s="665"/>
      <c r="C2290" s="745"/>
      <c r="D2290" s="746"/>
      <c r="E2290" s="746"/>
      <c r="F2290" s="746"/>
      <c r="G2290" s="746"/>
      <c r="H2290" s="746"/>
      <c r="I2290" s="746"/>
      <c r="J2290" s="756"/>
      <c r="K2290" s="746"/>
      <c r="L2290" s="746"/>
      <c r="M2290" s="632"/>
      <c r="N2290" s="632"/>
      <c r="O2290" s="746"/>
      <c r="P2290" s="746"/>
      <c r="Q2290" s="803"/>
      <c r="R2290" s="38"/>
      <c r="S2290" s="824"/>
      <c r="T2290" s="61"/>
      <c r="U2290" s="61"/>
      <c r="V2290" s="61"/>
      <c r="W2290" s="62"/>
      <c r="X2290" s="63"/>
      <c r="Y2290" s="64"/>
      <c r="Z2290" s="42"/>
      <c r="AA2290" s="42"/>
      <c r="AB2290" s="65"/>
      <c r="AC2290" s="63"/>
      <c r="AD2290" s="66"/>
      <c r="AE2290" s="66"/>
      <c r="AF2290" s="635"/>
      <c r="AG2290" s="2"/>
    </row>
    <row r="2291" spans="1:33" ht="27" customHeight="1">
      <c r="A2291" s="662"/>
      <c r="B2291" s="665"/>
      <c r="C2291" s="747" t="s">
        <v>79</v>
      </c>
      <c r="D2291" s="748" t="s">
        <v>80</v>
      </c>
      <c r="E2291" s="748" t="s">
        <v>157</v>
      </c>
      <c r="F2291" s="748" t="s">
        <v>2964</v>
      </c>
      <c r="G2291" s="749" t="s">
        <v>83</v>
      </c>
      <c r="H2291" s="748" t="s">
        <v>51</v>
      </c>
      <c r="I2291" s="748" t="s">
        <v>52</v>
      </c>
      <c r="J2291" s="774" t="s">
        <v>2970</v>
      </c>
      <c r="K2291" s="748" t="s">
        <v>205</v>
      </c>
      <c r="L2291" s="748" t="s">
        <v>2971</v>
      </c>
      <c r="M2291" s="638">
        <v>1</v>
      </c>
      <c r="N2291" s="638">
        <v>1</v>
      </c>
      <c r="O2291" s="748" t="s">
        <v>2972</v>
      </c>
      <c r="P2291" s="748" t="s">
        <v>2973</v>
      </c>
      <c r="Q2291" s="804" t="s">
        <v>2963</v>
      </c>
      <c r="R2291" s="37"/>
      <c r="S2291" s="822"/>
      <c r="T2291" s="53"/>
      <c r="U2291" s="53"/>
      <c r="V2291" s="53"/>
      <c r="W2291" s="54"/>
      <c r="X2291" s="55"/>
      <c r="Y2291" s="56"/>
      <c r="Z2291" s="36"/>
      <c r="AA2291" s="36"/>
      <c r="AB2291" s="57"/>
      <c r="AC2291" s="55"/>
      <c r="AD2291" s="58"/>
      <c r="AE2291" s="58"/>
      <c r="AF2291" s="637"/>
      <c r="AG2291" s="2"/>
    </row>
    <row r="2292" spans="1:33" ht="27" customHeight="1">
      <c r="A2292" s="662"/>
      <c r="B2292" s="665"/>
      <c r="C2292" s="743"/>
      <c r="D2292" s="744"/>
      <c r="E2292" s="744"/>
      <c r="F2292" s="744"/>
      <c r="G2292" s="744"/>
      <c r="H2292" s="744"/>
      <c r="I2292" s="744"/>
      <c r="J2292" s="754"/>
      <c r="K2292" s="744"/>
      <c r="L2292" s="744"/>
      <c r="M2292" s="631"/>
      <c r="N2292" s="631"/>
      <c r="O2292" s="744"/>
      <c r="P2292" s="744"/>
      <c r="Q2292" s="802"/>
      <c r="R2292" s="25"/>
      <c r="S2292" s="818"/>
      <c r="T2292" s="26"/>
      <c r="U2292" s="26"/>
      <c r="V2292" s="26"/>
      <c r="W2292" s="27"/>
      <c r="X2292" s="28"/>
      <c r="Y2292" s="29"/>
      <c r="Z2292" s="29"/>
      <c r="AA2292" s="29"/>
      <c r="AB2292" s="30"/>
      <c r="AC2292" s="28"/>
      <c r="AD2292" s="31"/>
      <c r="AE2292" s="31"/>
      <c r="AF2292" s="634"/>
      <c r="AG2292" s="2"/>
    </row>
    <row r="2293" spans="1:33" ht="27" customHeight="1">
      <c r="A2293" s="662"/>
      <c r="B2293" s="665"/>
      <c r="C2293" s="743"/>
      <c r="D2293" s="744"/>
      <c r="E2293" s="744"/>
      <c r="F2293" s="744"/>
      <c r="G2293" s="744"/>
      <c r="H2293" s="744"/>
      <c r="I2293" s="744"/>
      <c r="J2293" s="754"/>
      <c r="K2293" s="744"/>
      <c r="L2293" s="744"/>
      <c r="M2293" s="631"/>
      <c r="N2293" s="631"/>
      <c r="O2293" s="744"/>
      <c r="P2293" s="744"/>
      <c r="Q2293" s="802"/>
      <c r="R2293" s="25"/>
      <c r="S2293" s="818"/>
      <c r="T2293" s="26"/>
      <c r="U2293" s="26"/>
      <c r="V2293" s="26"/>
      <c r="W2293" s="27"/>
      <c r="X2293" s="28"/>
      <c r="Y2293" s="29"/>
      <c r="Z2293" s="29"/>
      <c r="AA2293" s="29"/>
      <c r="AB2293" s="30"/>
      <c r="AC2293" s="28"/>
      <c r="AD2293" s="31"/>
      <c r="AE2293" s="31"/>
      <c r="AF2293" s="634"/>
      <c r="AG2293" s="2"/>
    </row>
    <row r="2294" spans="1:33" ht="27" customHeight="1">
      <c r="A2294" s="662"/>
      <c r="B2294" s="665"/>
      <c r="C2294" s="743"/>
      <c r="D2294" s="744"/>
      <c r="E2294" s="744"/>
      <c r="F2294" s="744"/>
      <c r="G2294" s="744"/>
      <c r="H2294" s="744"/>
      <c r="I2294" s="744"/>
      <c r="J2294" s="754"/>
      <c r="K2294" s="744"/>
      <c r="L2294" s="744"/>
      <c r="M2294" s="631"/>
      <c r="N2294" s="631"/>
      <c r="O2294" s="744"/>
      <c r="P2294" s="744"/>
      <c r="Q2294" s="802"/>
      <c r="R2294" s="25"/>
      <c r="S2294" s="818"/>
      <c r="T2294" s="26"/>
      <c r="U2294" s="26"/>
      <c r="V2294" s="26"/>
      <c r="W2294" s="27"/>
      <c r="X2294" s="28"/>
      <c r="Y2294" s="29"/>
      <c r="Z2294" s="29"/>
      <c r="AA2294" s="29"/>
      <c r="AB2294" s="30"/>
      <c r="AC2294" s="28"/>
      <c r="AD2294" s="31"/>
      <c r="AE2294" s="31"/>
      <c r="AF2294" s="634"/>
      <c r="AG2294" s="2"/>
    </row>
    <row r="2295" spans="1:33" ht="27" customHeight="1">
      <c r="A2295" s="662"/>
      <c r="B2295" s="665"/>
      <c r="C2295" s="745"/>
      <c r="D2295" s="746"/>
      <c r="E2295" s="746"/>
      <c r="F2295" s="746"/>
      <c r="G2295" s="746"/>
      <c r="H2295" s="746"/>
      <c r="I2295" s="746"/>
      <c r="J2295" s="756"/>
      <c r="K2295" s="746"/>
      <c r="L2295" s="746"/>
      <c r="M2295" s="632"/>
      <c r="N2295" s="632"/>
      <c r="O2295" s="746"/>
      <c r="P2295" s="746"/>
      <c r="Q2295" s="803"/>
      <c r="R2295" s="38"/>
      <c r="S2295" s="820"/>
      <c r="T2295" s="39"/>
      <c r="U2295" s="39"/>
      <c r="V2295" s="39"/>
      <c r="W2295" s="40"/>
      <c r="X2295" s="41"/>
      <c r="Y2295" s="42"/>
      <c r="Z2295" s="42"/>
      <c r="AA2295" s="42"/>
      <c r="AB2295" s="43"/>
      <c r="AC2295" s="41"/>
      <c r="AD2295" s="44"/>
      <c r="AE2295" s="44"/>
      <c r="AF2295" s="635"/>
      <c r="AG2295" s="2"/>
    </row>
    <row r="2296" spans="1:33" ht="26.25" customHeight="1">
      <c r="A2296" s="662"/>
      <c r="B2296" s="665"/>
      <c r="C2296" s="747" t="s">
        <v>46</v>
      </c>
      <c r="D2296" s="748" t="s">
        <v>47</v>
      </c>
      <c r="E2296" s="748" t="s">
        <v>48</v>
      </c>
      <c r="F2296" s="748" t="s">
        <v>338</v>
      </c>
      <c r="G2296" s="749" t="s">
        <v>50</v>
      </c>
      <c r="H2296" s="748" t="s">
        <v>51</v>
      </c>
      <c r="I2296" s="748" t="s">
        <v>61</v>
      </c>
      <c r="J2296" s="774" t="s">
        <v>2974</v>
      </c>
      <c r="K2296" s="748" t="s">
        <v>2975</v>
      </c>
      <c r="L2296" s="748" t="s">
        <v>2976</v>
      </c>
      <c r="M2296" s="638">
        <v>1</v>
      </c>
      <c r="N2296" s="638">
        <v>1</v>
      </c>
      <c r="O2296" s="748" t="s">
        <v>2977</v>
      </c>
      <c r="P2296" s="748" t="s">
        <v>2978</v>
      </c>
      <c r="Q2296" s="804" t="s">
        <v>2979</v>
      </c>
      <c r="R2296" s="37"/>
      <c r="S2296" s="822"/>
      <c r="T2296" s="53"/>
      <c r="U2296" s="53"/>
      <c r="V2296" s="53"/>
      <c r="W2296" s="54"/>
      <c r="X2296" s="55"/>
      <c r="Y2296" s="56"/>
      <c r="Z2296" s="36"/>
      <c r="AA2296" s="36"/>
      <c r="AB2296" s="57"/>
      <c r="AC2296" s="55"/>
      <c r="AD2296" s="58"/>
      <c r="AE2296" s="58"/>
      <c r="AF2296" s="637"/>
      <c r="AG2296" s="2"/>
    </row>
    <row r="2297" spans="1:33" ht="26.25" customHeight="1">
      <c r="A2297" s="662"/>
      <c r="B2297" s="665"/>
      <c r="C2297" s="743"/>
      <c r="D2297" s="744"/>
      <c r="E2297" s="744"/>
      <c r="F2297" s="744"/>
      <c r="G2297" s="744"/>
      <c r="H2297" s="744"/>
      <c r="I2297" s="744"/>
      <c r="J2297" s="754"/>
      <c r="K2297" s="744"/>
      <c r="L2297" s="744"/>
      <c r="M2297" s="631"/>
      <c r="N2297" s="631"/>
      <c r="O2297" s="744"/>
      <c r="P2297" s="744"/>
      <c r="Q2297" s="802"/>
      <c r="R2297" s="25"/>
      <c r="S2297" s="818"/>
      <c r="T2297" s="26"/>
      <c r="U2297" s="26"/>
      <c r="V2297" s="26"/>
      <c r="W2297" s="27"/>
      <c r="X2297" s="28"/>
      <c r="Y2297" s="29"/>
      <c r="Z2297" s="29"/>
      <c r="AA2297" s="29"/>
      <c r="AB2297" s="30"/>
      <c r="AC2297" s="28"/>
      <c r="AD2297" s="31"/>
      <c r="AE2297" s="31"/>
      <c r="AF2297" s="634"/>
      <c r="AG2297" s="2"/>
    </row>
    <row r="2298" spans="1:33" ht="26.25" customHeight="1">
      <c r="A2298" s="662"/>
      <c r="B2298" s="665"/>
      <c r="C2298" s="743"/>
      <c r="D2298" s="744"/>
      <c r="E2298" s="744"/>
      <c r="F2298" s="744"/>
      <c r="G2298" s="744"/>
      <c r="H2298" s="744"/>
      <c r="I2298" s="744"/>
      <c r="J2298" s="754"/>
      <c r="K2298" s="744"/>
      <c r="L2298" s="744"/>
      <c r="M2298" s="631"/>
      <c r="N2298" s="631"/>
      <c r="O2298" s="744"/>
      <c r="P2298" s="744"/>
      <c r="Q2298" s="802"/>
      <c r="R2298" s="25"/>
      <c r="S2298" s="818"/>
      <c r="T2298" s="26"/>
      <c r="U2298" s="26"/>
      <c r="V2298" s="26"/>
      <c r="W2298" s="27"/>
      <c r="X2298" s="28"/>
      <c r="Y2298" s="29"/>
      <c r="Z2298" s="29"/>
      <c r="AA2298" s="29"/>
      <c r="AB2298" s="30"/>
      <c r="AC2298" s="28"/>
      <c r="AD2298" s="31"/>
      <c r="AE2298" s="31"/>
      <c r="AF2298" s="634"/>
      <c r="AG2298" s="2"/>
    </row>
    <row r="2299" spans="1:33" ht="26.25" customHeight="1">
      <c r="A2299" s="662"/>
      <c r="B2299" s="665"/>
      <c r="C2299" s="743"/>
      <c r="D2299" s="744"/>
      <c r="E2299" s="744"/>
      <c r="F2299" s="744"/>
      <c r="G2299" s="744"/>
      <c r="H2299" s="744"/>
      <c r="I2299" s="744"/>
      <c r="J2299" s="754"/>
      <c r="K2299" s="744"/>
      <c r="L2299" s="744"/>
      <c r="M2299" s="631"/>
      <c r="N2299" s="631"/>
      <c r="O2299" s="744"/>
      <c r="P2299" s="744"/>
      <c r="Q2299" s="802"/>
      <c r="R2299" s="25"/>
      <c r="S2299" s="818"/>
      <c r="T2299" s="26"/>
      <c r="U2299" s="26"/>
      <c r="V2299" s="26"/>
      <c r="W2299" s="27"/>
      <c r="X2299" s="28"/>
      <c r="Y2299" s="29"/>
      <c r="Z2299" s="29"/>
      <c r="AA2299" s="29"/>
      <c r="AB2299" s="30"/>
      <c r="AC2299" s="28"/>
      <c r="AD2299" s="31"/>
      <c r="AE2299" s="31"/>
      <c r="AF2299" s="634"/>
      <c r="AG2299" s="2"/>
    </row>
    <row r="2300" spans="1:33" ht="26.25" customHeight="1">
      <c r="A2300" s="662"/>
      <c r="B2300" s="665"/>
      <c r="C2300" s="745"/>
      <c r="D2300" s="746"/>
      <c r="E2300" s="746"/>
      <c r="F2300" s="746"/>
      <c r="G2300" s="746"/>
      <c r="H2300" s="746"/>
      <c r="I2300" s="746"/>
      <c r="J2300" s="756"/>
      <c r="K2300" s="746"/>
      <c r="L2300" s="746"/>
      <c r="M2300" s="632"/>
      <c r="N2300" s="632"/>
      <c r="O2300" s="746"/>
      <c r="P2300" s="746"/>
      <c r="Q2300" s="803"/>
      <c r="R2300" s="38"/>
      <c r="S2300" s="820"/>
      <c r="T2300" s="39"/>
      <c r="U2300" s="39"/>
      <c r="V2300" s="39"/>
      <c r="W2300" s="40"/>
      <c r="X2300" s="41"/>
      <c r="Y2300" s="42"/>
      <c r="Z2300" s="42"/>
      <c r="AA2300" s="42"/>
      <c r="AB2300" s="43"/>
      <c r="AC2300" s="41"/>
      <c r="AD2300" s="44"/>
      <c r="AE2300" s="44"/>
      <c r="AF2300" s="635"/>
      <c r="AG2300" s="2"/>
    </row>
    <row r="2301" spans="1:33" ht="25.5" customHeight="1">
      <c r="A2301" s="662"/>
      <c r="B2301" s="665"/>
      <c r="C2301" s="773" t="s">
        <v>79</v>
      </c>
      <c r="D2301" s="750" t="s">
        <v>80</v>
      </c>
      <c r="E2301" s="750" t="s">
        <v>157</v>
      </c>
      <c r="F2301" s="750" t="s">
        <v>2964</v>
      </c>
      <c r="G2301" s="768" t="s">
        <v>83</v>
      </c>
      <c r="H2301" s="750" t="s">
        <v>51</v>
      </c>
      <c r="I2301" s="750" t="s">
        <v>126</v>
      </c>
      <c r="J2301" s="774" t="s">
        <v>2980</v>
      </c>
      <c r="K2301" s="748" t="s">
        <v>2981</v>
      </c>
      <c r="L2301" s="750" t="s">
        <v>2982</v>
      </c>
      <c r="M2301" s="698">
        <v>8</v>
      </c>
      <c r="N2301" s="698">
        <v>2</v>
      </c>
      <c r="O2301" s="750" t="s">
        <v>2983</v>
      </c>
      <c r="P2301" s="750" t="s">
        <v>2984</v>
      </c>
      <c r="Q2301" s="805" t="s">
        <v>2985</v>
      </c>
      <c r="R2301" s="37" t="s">
        <v>264</v>
      </c>
      <c r="S2301" s="821" t="s">
        <v>197</v>
      </c>
      <c r="T2301" s="125" t="s">
        <v>70</v>
      </c>
      <c r="U2301" s="172" t="s">
        <v>71</v>
      </c>
      <c r="V2301" s="164" t="s">
        <v>72</v>
      </c>
      <c r="W2301" s="128"/>
      <c r="X2301" s="35"/>
      <c r="Y2301" s="36"/>
      <c r="Z2301" s="29"/>
      <c r="AA2301" s="29"/>
      <c r="AB2301" s="30">
        <f>SUM(AA2302)</f>
        <v>13.440000000000001</v>
      </c>
      <c r="AC2301" s="28"/>
      <c r="AD2301" s="31"/>
      <c r="AE2301" s="31"/>
      <c r="AF2301" s="636"/>
      <c r="AG2301" s="2"/>
    </row>
    <row r="2302" spans="1:33" ht="25.5" customHeight="1">
      <c r="A2302" s="662"/>
      <c r="B2302" s="665"/>
      <c r="C2302" s="743"/>
      <c r="D2302" s="744"/>
      <c r="E2302" s="744"/>
      <c r="F2302" s="744"/>
      <c r="G2302" s="744"/>
      <c r="H2302" s="744"/>
      <c r="I2302" s="744"/>
      <c r="J2302" s="754"/>
      <c r="K2302" s="744"/>
      <c r="L2302" s="744"/>
      <c r="M2302" s="631"/>
      <c r="N2302" s="631"/>
      <c r="O2302" s="744"/>
      <c r="P2302" s="744"/>
      <c r="Q2302" s="802"/>
      <c r="R2302" s="270"/>
      <c r="S2302" s="840" t="s">
        <v>2986</v>
      </c>
      <c r="T2302" s="45"/>
      <c r="U2302" s="45"/>
      <c r="V2302" s="45"/>
      <c r="W2302" s="124">
        <v>1</v>
      </c>
      <c r="X2302" s="120" t="s">
        <v>74</v>
      </c>
      <c r="Y2302" s="174">
        <v>12</v>
      </c>
      <c r="Z2302" s="64">
        <f>+W2302*Y2302</f>
        <v>12</v>
      </c>
      <c r="AA2302" s="64">
        <f>+Z2302*1.12</f>
        <v>13.440000000000001</v>
      </c>
      <c r="AB2302" s="65"/>
      <c r="AC2302" s="63"/>
      <c r="AD2302" s="66"/>
      <c r="AE2302" s="66" t="s">
        <v>75</v>
      </c>
      <c r="AF2302" s="634"/>
      <c r="AG2302" s="2"/>
    </row>
    <row r="2303" spans="1:33" ht="25.5" customHeight="1">
      <c r="A2303" s="663"/>
      <c r="B2303" s="666"/>
      <c r="C2303" s="743"/>
      <c r="D2303" s="744"/>
      <c r="E2303" s="744"/>
      <c r="F2303" s="744"/>
      <c r="G2303" s="744"/>
      <c r="H2303" s="744"/>
      <c r="I2303" s="744"/>
      <c r="J2303" s="754"/>
      <c r="K2303" s="744"/>
      <c r="L2303" s="744"/>
      <c r="M2303" s="631"/>
      <c r="N2303" s="631"/>
      <c r="O2303" s="744"/>
      <c r="P2303" s="744"/>
      <c r="Q2303" s="802"/>
      <c r="R2303" s="70"/>
      <c r="S2303" s="825"/>
      <c r="T2303" s="71"/>
      <c r="U2303" s="72"/>
      <c r="V2303" s="71"/>
      <c r="W2303" s="27"/>
      <c r="X2303" s="28"/>
      <c r="Y2303" s="29"/>
      <c r="Z2303" s="29"/>
      <c r="AA2303" s="29"/>
      <c r="AB2303" s="30"/>
      <c r="AC2303" s="28"/>
      <c r="AD2303" s="31"/>
      <c r="AE2303" s="31"/>
      <c r="AF2303" s="634"/>
      <c r="AG2303" s="2"/>
    </row>
    <row r="2304" spans="1:33" ht="25.5" customHeight="1">
      <c r="A2304" s="661" t="s">
        <v>2932</v>
      </c>
      <c r="B2304" s="664" t="s">
        <v>2932</v>
      </c>
      <c r="C2304" s="743"/>
      <c r="D2304" s="744"/>
      <c r="E2304" s="744"/>
      <c r="F2304" s="744"/>
      <c r="G2304" s="744"/>
      <c r="H2304" s="744"/>
      <c r="I2304" s="744"/>
      <c r="J2304" s="754"/>
      <c r="K2304" s="744"/>
      <c r="L2304" s="744"/>
      <c r="M2304" s="631"/>
      <c r="N2304" s="631"/>
      <c r="O2304" s="744"/>
      <c r="P2304" s="744"/>
      <c r="Q2304" s="802"/>
      <c r="R2304" s="70"/>
      <c r="S2304" s="818"/>
      <c r="T2304" s="26"/>
      <c r="U2304" s="26"/>
      <c r="V2304" s="26"/>
      <c r="W2304" s="27"/>
      <c r="X2304" s="28"/>
      <c r="Y2304" s="29"/>
      <c r="Z2304" s="29"/>
      <c r="AA2304" s="29"/>
      <c r="AB2304" s="30"/>
      <c r="AC2304" s="28"/>
      <c r="AD2304" s="31"/>
      <c r="AE2304" s="31"/>
      <c r="AF2304" s="634"/>
      <c r="AG2304" s="2"/>
    </row>
    <row r="2305" spans="1:33" ht="25.5" customHeight="1">
      <c r="A2305" s="662"/>
      <c r="B2305" s="665"/>
      <c r="C2305" s="745"/>
      <c r="D2305" s="746"/>
      <c r="E2305" s="746"/>
      <c r="F2305" s="746"/>
      <c r="G2305" s="746"/>
      <c r="H2305" s="746"/>
      <c r="I2305" s="746"/>
      <c r="J2305" s="756"/>
      <c r="K2305" s="746"/>
      <c r="L2305" s="746"/>
      <c r="M2305" s="632"/>
      <c r="N2305" s="632"/>
      <c r="O2305" s="746"/>
      <c r="P2305" s="746"/>
      <c r="Q2305" s="803"/>
      <c r="R2305" s="38"/>
      <c r="S2305" s="820"/>
      <c r="T2305" s="39"/>
      <c r="U2305" s="39"/>
      <c r="V2305" s="39"/>
      <c r="W2305" s="40"/>
      <c r="X2305" s="41"/>
      <c r="Y2305" s="42"/>
      <c r="Z2305" s="42"/>
      <c r="AA2305" s="42"/>
      <c r="AB2305" s="43"/>
      <c r="AC2305" s="41"/>
      <c r="AD2305" s="44"/>
      <c r="AE2305" s="44"/>
      <c r="AF2305" s="635"/>
      <c r="AG2305" s="2"/>
    </row>
    <row r="2306" spans="1:33" ht="27" customHeight="1">
      <c r="A2306" s="662"/>
      <c r="B2306" s="665"/>
      <c r="C2306" s="773" t="s">
        <v>46</v>
      </c>
      <c r="D2306" s="750" t="s">
        <v>47</v>
      </c>
      <c r="E2306" s="750" t="s">
        <v>59</v>
      </c>
      <c r="F2306" s="750" t="s">
        <v>151</v>
      </c>
      <c r="G2306" s="768" t="s">
        <v>50</v>
      </c>
      <c r="H2306" s="750" t="s">
        <v>133</v>
      </c>
      <c r="I2306" s="750" t="s">
        <v>61</v>
      </c>
      <c r="J2306" s="774" t="s">
        <v>2987</v>
      </c>
      <c r="K2306" s="748" t="s">
        <v>192</v>
      </c>
      <c r="L2306" s="750" t="s">
        <v>2988</v>
      </c>
      <c r="M2306" s="698">
        <v>1</v>
      </c>
      <c r="N2306" s="698">
        <v>2</v>
      </c>
      <c r="O2306" s="750" t="s">
        <v>2989</v>
      </c>
      <c r="P2306" s="750" t="s">
        <v>2990</v>
      </c>
      <c r="Q2306" s="805" t="s">
        <v>2946</v>
      </c>
      <c r="R2306" s="37"/>
      <c r="S2306" s="821"/>
      <c r="T2306" s="46"/>
      <c r="U2306" s="46"/>
      <c r="V2306" s="46"/>
      <c r="W2306" s="34"/>
      <c r="X2306" s="35"/>
      <c r="Y2306" s="36"/>
      <c r="Z2306" s="36"/>
      <c r="AA2306" s="36"/>
      <c r="AB2306" s="50"/>
      <c r="AC2306" s="35"/>
      <c r="AD2306" s="35"/>
      <c r="AE2306" s="35"/>
      <c r="AF2306" s="636"/>
      <c r="AG2306" s="2"/>
    </row>
    <row r="2307" spans="1:33" ht="27" customHeight="1">
      <c r="A2307" s="662"/>
      <c r="B2307" s="665"/>
      <c r="C2307" s="743"/>
      <c r="D2307" s="744"/>
      <c r="E2307" s="744"/>
      <c r="F2307" s="744"/>
      <c r="G2307" s="744"/>
      <c r="H2307" s="744"/>
      <c r="I2307" s="744"/>
      <c r="J2307" s="754"/>
      <c r="K2307" s="744"/>
      <c r="L2307" s="744"/>
      <c r="M2307" s="631"/>
      <c r="N2307" s="631"/>
      <c r="O2307" s="744"/>
      <c r="P2307" s="744"/>
      <c r="Q2307" s="802"/>
      <c r="R2307" s="25"/>
      <c r="S2307" s="818"/>
      <c r="T2307" s="26"/>
      <c r="U2307" s="26"/>
      <c r="V2307" s="26"/>
      <c r="W2307" s="27"/>
      <c r="X2307" s="28"/>
      <c r="Y2307" s="29"/>
      <c r="Z2307" s="29"/>
      <c r="AA2307" s="29"/>
      <c r="AB2307" s="30"/>
      <c r="AC2307" s="28"/>
      <c r="AD2307" s="28"/>
      <c r="AE2307" s="28"/>
      <c r="AF2307" s="634"/>
      <c r="AG2307" s="2"/>
    </row>
    <row r="2308" spans="1:33" ht="27" customHeight="1">
      <c r="A2308" s="662"/>
      <c r="B2308" s="665"/>
      <c r="C2308" s="743"/>
      <c r="D2308" s="744"/>
      <c r="E2308" s="744"/>
      <c r="F2308" s="744"/>
      <c r="G2308" s="744"/>
      <c r="H2308" s="744"/>
      <c r="I2308" s="744"/>
      <c r="J2308" s="754"/>
      <c r="K2308" s="744"/>
      <c r="L2308" s="744"/>
      <c r="M2308" s="631"/>
      <c r="N2308" s="631"/>
      <c r="O2308" s="744"/>
      <c r="P2308" s="744"/>
      <c r="Q2308" s="802"/>
      <c r="R2308" s="25"/>
      <c r="S2308" s="818"/>
      <c r="T2308" s="26"/>
      <c r="U2308" s="26"/>
      <c r="V2308" s="26"/>
      <c r="W2308" s="27"/>
      <c r="X2308" s="28"/>
      <c r="Y2308" s="29"/>
      <c r="Z2308" s="29"/>
      <c r="AA2308" s="29"/>
      <c r="AB2308" s="30"/>
      <c r="AC2308" s="28"/>
      <c r="AD2308" s="28"/>
      <c r="AE2308" s="31"/>
      <c r="AF2308" s="634"/>
      <c r="AG2308" s="2"/>
    </row>
    <row r="2309" spans="1:33" ht="27" customHeight="1">
      <c r="A2309" s="662"/>
      <c r="B2309" s="665"/>
      <c r="C2309" s="743"/>
      <c r="D2309" s="744"/>
      <c r="E2309" s="744"/>
      <c r="F2309" s="744"/>
      <c r="G2309" s="744"/>
      <c r="H2309" s="744"/>
      <c r="I2309" s="744"/>
      <c r="J2309" s="754"/>
      <c r="K2309" s="744"/>
      <c r="L2309" s="744"/>
      <c r="M2309" s="631"/>
      <c r="N2309" s="631"/>
      <c r="O2309" s="744"/>
      <c r="P2309" s="744"/>
      <c r="Q2309" s="802"/>
      <c r="R2309" s="25"/>
      <c r="S2309" s="818"/>
      <c r="T2309" s="26"/>
      <c r="U2309" s="26"/>
      <c r="V2309" s="26"/>
      <c r="W2309" s="27"/>
      <c r="X2309" s="28"/>
      <c r="Y2309" s="29"/>
      <c r="Z2309" s="29"/>
      <c r="AA2309" s="29"/>
      <c r="AB2309" s="30"/>
      <c r="AC2309" s="28"/>
      <c r="AD2309" s="28"/>
      <c r="AE2309" s="31"/>
      <c r="AF2309" s="634"/>
      <c r="AG2309" s="2"/>
    </row>
    <row r="2310" spans="1:33" ht="27" customHeight="1">
      <c r="A2310" s="662"/>
      <c r="B2310" s="665"/>
      <c r="C2310" s="745"/>
      <c r="D2310" s="746"/>
      <c r="E2310" s="746"/>
      <c r="F2310" s="746"/>
      <c r="G2310" s="746"/>
      <c r="H2310" s="746"/>
      <c r="I2310" s="746"/>
      <c r="J2310" s="756"/>
      <c r="K2310" s="746"/>
      <c r="L2310" s="746"/>
      <c r="M2310" s="632"/>
      <c r="N2310" s="632"/>
      <c r="O2310" s="746"/>
      <c r="P2310" s="746"/>
      <c r="Q2310" s="803"/>
      <c r="R2310" s="38"/>
      <c r="S2310" s="820"/>
      <c r="T2310" s="39"/>
      <c r="U2310" s="39"/>
      <c r="V2310" s="39"/>
      <c r="W2310" s="40"/>
      <c r="X2310" s="41"/>
      <c r="Y2310" s="42"/>
      <c r="Z2310" s="42"/>
      <c r="AA2310" s="42"/>
      <c r="AB2310" s="43"/>
      <c r="AC2310" s="41"/>
      <c r="AD2310" s="41"/>
      <c r="AE2310" s="44"/>
      <c r="AF2310" s="635"/>
      <c r="AG2310" s="2"/>
    </row>
    <row r="2311" spans="1:33" ht="29.25" customHeight="1">
      <c r="A2311" s="662"/>
      <c r="B2311" s="665"/>
      <c r="C2311" s="747" t="s">
        <v>46</v>
      </c>
      <c r="D2311" s="748" t="s">
        <v>47</v>
      </c>
      <c r="E2311" s="748" t="s">
        <v>48</v>
      </c>
      <c r="F2311" s="748" t="s">
        <v>493</v>
      </c>
      <c r="G2311" s="749" t="s">
        <v>50</v>
      </c>
      <c r="H2311" s="748" t="s">
        <v>133</v>
      </c>
      <c r="I2311" s="748" t="s">
        <v>61</v>
      </c>
      <c r="J2311" s="774" t="s">
        <v>2991</v>
      </c>
      <c r="K2311" s="748" t="s">
        <v>473</v>
      </c>
      <c r="L2311" s="748" t="s">
        <v>2992</v>
      </c>
      <c r="M2311" s="638">
        <v>170</v>
      </c>
      <c r="N2311" s="638">
        <v>155</v>
      </c>
      <c r="O2311" s="748" t="s">
        <v>2993</v>
      </c>
      <c r="P2311" s="748" t="s">
        <v>2994</v>
      </c>
      <c r="Q2311" s="804" t="s">
        <v>2995</v>
      </c>
      <c r="R2311" s="59"/>
      <c r="S2311" s="827"/>
      <c r="T2311" s="68"/>
      <c r="U2311" s="68"/>
      <c r="V2311" s="68"/>
      <c r="W2311" s="54"/>
      <c r="X2311" s="55"/>
      <c r="Y2311" s="56"/>
      <c r="Z2311" s="56"/>
      <c r="AA2311" s="56"/>
      <c r="AB2311" s="57"/>
      <c r="AC2311" s="55"/>
      <c r="AD2311" s="58"/>
      <c r="AE2311" s="58"/>
      <c r="AF2311" s="637"/>
      <c r="AG2311" s="2"/>
    </row>
    <row r="2312" spans="1:33" ht="29.25" customHeight="1">
      <c r="A2312" s="662"/>
      <c r="B2312" s="665"/>
      <c r="C2312" s="743"/>
      <c r="D2312" s="744"/>
      <c r="E2312" s="744"/>
      <c r="F2312" s="744"/>
      <c r="G2312" s="744"/>
      <c r="H2312" s="744"/>
      <c r="I2312" s="744"/>
      <c r="J2312" s="754"/>
      <c r="K2312" s="744"/>
      <c r="L2312" s="744"/>
      <c r="M2312" s="631"/>
      <c r="N2312" s="631"/>
      <c r="O2312" s="744"/>
      <c r="P2312" s="744"/>
      <c r="Q2312" s="802"/>
      <c r="R2312" s="32"/>
      <c r="S2312" s="818"/>
      <c r="T2312" s="26"/>
      <c r="U2312" s="26"/>
      <c r="V2312" s="26"/>
      <c r="W2312" s="27"/>
      <c r="X2312" s="28"/>
      <c r="Y2312" s="29"/>
      <c r="Z2312" s="29"/>
      <c r="AA2312" s="29"/>
      <c r="AB2312" s="30"/>
      <c r="AC2312" s="28"/>
      <c r="AD2312" s="31"/>
      <c r="AE2312" s="31"/>
      <c r="AF2312" s="634"/>
      <c r="AG2312" s="2"/>
    </row>
    <row r="2313" spans="1:33" ht="29.25" customHeight="1">
      <c r="A2313" s="662"/>
      <c r="B2313" s="665"/>
      <c r="C2313" s="743"/>
      <c r="D2313" s="744"/>
      <c r="E2313" s="744"/>
      <c r="F2313" s="744"/>
      <c r="G2313" s="744"/>
      <c r="H2313" s="744"/>
      <c r="I2313" s="744"/>
      <c r="J2313" s="754"/>
      <c r="K2313" s="744"/>
      <c r="L2313" s="744"/>
      <c r="M2313" s="631"/>
      <c r="N2313" s="631"/>
      <c r="O2313" s="744"/>
      <c r="P2313" s="744"/>
      <c r="Q2313" s="802"/>
      <c r="R2313" s="25"/>
      <c r="S2313" s="818"/>
      <c r="T2313" s="26"/>
      <c r="U2313" s="26"/>
      <c r="V2313" s="26"/>
      <c r="W2313" s="27"/>
      <c r="X2313" s="28"/>
      <c r="Y2313" s="29"/>
      <c r="Z2313" s="29"/>
      <c r="AA2313" s="29"/>
      <c r="AB2313" s="30"/>
      <c r="AC2313" s="28"/>
      <c r="AD2313" s="31"/>
      <c r="AE2313" s="31"/>
      <c r="AF2313" s="634"/>
      <c r="AG2313" s="2"/>
    </row>
    <row r="2314" spans="1:33" ht="29.25" customHeight="1">
      <c r="A2314" s="662"/>
      <c r="B2314" s="665"/>
      <c r="C2314" s="743"/>
      <c r="D2314" s="744"/>
      <c r="E2314" s="744"/>
      <c r="F2314" s="744"/>
      <c r="G2314" s="744"/>
      <c r="H2314" s="744"/>
      <c r="I2314" s="744"/>
      <c r="J2314" s="754"/>
      <c r="K2314" s="744"/>
      <c r="L2314" s="744"/>
      <c r="M2314" s="631"/>
      <c r="N2314" s="631"/>
      <c r="O2314" s="744"/>
      <c r="P2314" s="744"/>
      <c r="Q2314" s="802"/>
      <c r="R2314" s="25"/>
      <c r="S2314" s="818"/>
      <c r="T2314" s="26"/>
      <c r="U2314" s="26"/>
      <c r="V2314" s="26"/>
      <c r="W2314" s="27"/>
      <c r="X2314" s="28"/>
      <c r="Y2314" s="29"/>
      <c r="Z2314" s="29"/>
      <c r="AA2314" s="29"/>
      <c r="AB2314" s="30"/>
      <c r="AC2314" s="28"/>
      <c r="AD2314" s="31"/>
      <c r="AE2314" s="31"/>
      <c r="AF2314" s="634"/>
      <c r="AG2314" s="2"/>
    </row>
    <row r="2315" spans="1:33" ht="29.25" customHeight="1">
      <c r="A2315" s="662"/>
      <c r="B2315" s="669"/>
      <c r="C2315" s="745"/>
      <c r="D2315" s="746"/>
      <c r="E2315" s="746"/>
      <c r="F2315" s="746"/>
      <c r="G2315" s="746"/>
      <c r="H2315" s="746"/>
      <c r="I2315" s="746"/>
      <c r="J2315" s="756"/>
      <c r="K2315" s="746"/>
      <c r="L2315" s="746"/>
      <c r="M2315" s="632"/>
      <c r="N2315" s="632"/>
      <c r="O2315" s="746"/>
      <c r="P2315" s="746"/>
      <c r="Q2315" s="803"/>
      <c r="R2315" s="38"/>
      <c r="S2315" s="820"/>
      <c r="T2315" s="39"/>
      <c r="U2315" s="39"/>
      <c r="V2315" s="39"/>
      <c r="W2315" s="40"/>
      <c r="X2315" s="41"/>
      <c r="Y2315" s="42"/>
      <c r="Z2315" s="42"/>
      <c r="AA2315" s="42"/>
      <c r="AB2315" s="43"/>
      <c r="AC2315" s="41"/>
      <c r="AD2315" s="44"/>
      <c r="AE2315" s="44"/>
      <c r="AF2315" s="635"/>
      <c r="AG2315" s="2"/>
    </row>
    <row r="2316" spans="1:33" ht="22.5" customHeight="1">
      <c r="A2316" s="662"/>
      <c r="B2316" s="159"/>
      <c r="C2316" s="781"/>
      <c r="D2316" s="781"/>
      <c r="E2316" s="781"/>
      <c r="F2316" s="781"/>
      <c r="G2316" s="781"/>
      <c r="H2316" s="781"/>
      <c r="I2316" s="781"/>
      <c r="J2316" s="781"/>
      <c r="K2316" s="781"/>
      <c r="L2316" s="781"/>
      <c r="M2316" s="160"/>
      <c r="N2316" s="160"/>
      <c r="O2316" s="781"/>
      <c r="P2316" s="781"/>
      <c r="Q2316" s="781"/>
      <c r="R2316" s="667" t="s">
        <v>536</v>
      </c>
      <c r="S2316" s="657"/>
      <c r="T2316" s="657"/>
      <c r="U2316" s="657"/>
      <c r="V2316" s="657"/>
      <c r="W2316" s="657"/>
      <c r="X2316" s="657"/>
      <c r="Y2316" s="657"/>
      <c r="Z2316" s="658"/>
      <c r="AA2316" s="161" t="s">
        <v>201</v>
      </c>
      <c r="AB2316" s="162">
        <f>SUM(AB2261:AB2315)</f>
        <v>13.440000000000001</v>
      </c>
      <c r="AC2316" s="668"/>
      <c r="AD2316" s="657"/>
      <c r="AE2316" s="657"/>
      <c r="AF2316" s="660"/>
      <c r="AG2316" s="84"/>
    </row>
    <row r="2317" spans="1:33" ht="49.5" customHeight="1">
      <c r="A2317" s="662"/>
      <c r="B2317" s="704" t="s">
        <v>2996</v>
      </c>
      <c r="C2317" s="773" t="s">
        <v>46</v>
      </c>
      <c r="D2317" s="750" t="s">
        <v>47</v>
      </c>
      <c r="E2317" s="750" t="s">
        <v>59</v>
      </c>
      <c r="F2317" s="750" t="s">
        <v>2997</v>
      </c>
      <c r="G2317" s="768" t="s">
        <v>50</v>
      </c>
      <c r="H2317" s="750" t="s">
        <v>51</v>
      </c>
      <c r="I2317" s="750" t="s">
        <v>61</v>
      </c>
      <c r="J2317" s="752" t="s">
        <v>2998</v>
      </c>
      <c r="K2317" s="748" t="s">
        <v>2999</v>
      </c>
      <c r="L2317" s="750" t="s">
        <v>3000</v>
      </c>
      <c r="M2317" s="698">
        <v>4</v>
      </c>
      <c r="N2317" s="698">
        <v>4</v>
      </c>
      <c r="O2317" s="750" t="s">
        <v>3001</v>
      </c>
      <c r="P2317" s="750" t="s">
        <v>3002</v>
      </c>
      <c r="Q2317" s="805" t="s">
        <v>3003</v>
      </c>
      <c r="R2317" s="37"/>
      <c r="S2317" s="821"/>
      <c r="T2317" s="46"/>
      <c r="U2317" s="46"/>
      <c r="V2317" s="46"/>
      <c r="W2317" s="34"/>
      <c r="X2317" s="35"/>
      <c r="Y2317" s="36"/>
      <c r="Z2317" s="36"/>
      <c r="AA2317" s="36"/>
      <c r="AB2317" s="50"/>
      <c r="AC2317" s="35"/>
      <c r="AD2317" s="60"/>
      <c r="AE2317" s="60"/>
      <c r="AF2317" s="636"/>
      <c r="AG2317" s="2"/>
    </row>
    <row r="2318" spans="1:33" ht="49.5" customHeight="1">
      <c r="A2318" s="662"/>
      <c r="B2318" s="665"/>
      <c r="C2318" s="743"/>
      <c r="D2318" s="744"/>
      <c r="E2318" s="744"/>
      <c r="F2318" s="744"/>
      <c r="G2318" s="744"/>
      <c r="H2318" s="744"/>
      <c r="I2318" s="744"/>
      <c r="J2318" s="754"/>
      <c r="K2318" s="744"/>
      <c r="L2318" s="744"/>
      <c r="M2318" s="631"/>
      <c r="N2318" s="631"/>
      <c r="O2318" s="744"/>
      <c r="P2318" s="744"/>
      <c r="Q2318" s="802"/>
      <c r="R2318" s="25"/>
      <c r="S2318" s="818"/>
      <c r="T2318" s="26"/>
      <c r="U2318" s="26"/>
      <c r="V2318" s="26"/>
      <c r="W2318" s="27"/>
      <c r="X2318" s="28"/>
      <c r="Y2318" s="29"/>
      <c r="Z2318" s="29"/>
      <c r="AA2318" s="29"/>
      <c r="AB2318" s="30"/>
      <c r="AC2318" s="28"/>
      <c r="AD2318" s="31"/>
      <c r="AE2318" s="31"/>
      <c r="AF2318" s="634"/>
      <c r="AG2318" s="2"/>
    </row>
    <row r="2319" spans="1:33" ht="49.5" customHeight="1">
      <c r="A2319" s="662"/>
      <c r="B2319" s="665"/>
      <c r="C2319" s="743"/>
      <c r="D2319" s="744"/>
      <c r="E2319" s="744"/>
      <c r="F2319" s="744"/>
      <c r="G2319" s="744"/>
      <c r="H2319" s="744"/>
      <c r="I2319" s="744"/>
      <c r="J2319" s="754"/>
      <c r="K2319" s="744"/>
      <c r="L2319" s="744"/>
      <c r="M2319" s="631"/>
      <c r="N2319" s="631"/>
      <c r="O2319" s="744"/>
      <c r="P2319" s="744"/>
      <c r="Q2319" s="802"/>
      <c r="R2319" s="32"/>
      <c r="S2319" s="819"/>
      <c r="T2319" s="33"/>
      <c r="U2319" s="33"/>
      <c r="V2319" s="33"/>
      <c r="W2319" s="34"/>
      <c r="X2319" s="35"/>
      <c r="Y2319" s="36"/>
      <c r="Z2319" s="29"/>
      <c r="AA2319" s="29"/>
      <c r="AB2319" s="30"/>
      <c r="AC2319" s="28"/>
      <c r="AD2319" s="31"/>
      <c r="AE2319" s="31"/>
      <c r="AF2319" s="634"/>
      <c r="AG2319" s="2"/>
    </row>
    <row r="2320" spans="1:33" ht="49.5" customHeight="1">
      <c r="A2320" s="662"/>
      <c r="B2320" s="665"/>
      <c r="C2320" s="743"/>
      <c r="D2320" s="744"/>
      <c r="E2320" s="744"/>
      <c r="F2320" s="744"/>
      <c r="G2320" s="744"/>
      <c r="H2320" s="744"/>
      <c r="I2320" s="744"/>
      <c r="J2320" s="754"/>
      <c r="K2320" s="744"/>
      <c r="L2320" s="744"/>
      <c r="M2320" s="631"/>
      <c r="N2320" s="631"/>
      <c r="O2320" s="744"/>
      <c r="P2320" s="744"/>
      <c r="Q2320" s="802"/>
      <c r="R2320" s="37"/>
      <c r="S2320" s="819"/>
      <c r="T2320" s="33"/>
      <c r="U2320" s="33"/>
      <c r="V2320" s="33"/>
      <c r="W2320" s="34"/>
      <c r="X2320" s="35"/>
      <c r="Y2320" s="36"/>
      <c r="Z2320" s="29"/>
      <c r="AA2320" s="29"/>
      <c r="AB2320" s="30"/>
      <c r="AC2320" s="28"/>
      <c r="AD2320" s="31"/>
      <c r="AE2320" s="31"/>
      <c r="AF2320" s="634"/>
      <c r="AG2320" s="2"/>
    </row>
    <row r="2321" spans="1:33" ht="49.5" customHeight="1">
      <c r="A2321" s="663"/>
      <c r="B2321" s="666"/>
      <c r="C2321" s="745"/>
      <c r="D2321" s="746"/>
      <c r="E2321" s="746"/>
      <c r="F2321" s="746"/>
      <c r="G2321" s="746"/>
      <c r="H2321" s="746"/>
      <c r="I2321" s="746"/>
      <c r="J2321" s="756"/>
      <c r="K2321" s="746"/>
      <c r="L2321" s="746"/>
      <c r="M2321" s="632"/>
      <c r="N2321" s="632"/>
      <c r="O2321" s="746"/>
      <c r="P2321" s="746"/>
      <c r="Q2321" s="803"/>
      <c r="R2321" s="38"/>
      <c r="S2321" s="820"/>
      <c r="T2321" s="39"/>
      <c r="U2321" s="39"/>
      <c r="V2321" s="39"/>
      <c r="W2321" s="40"/>
      <c r="X2321" s="41"/>
      <c r="Y2321" s="42"/>
      <c r="Z2321" s="42"/>
      <c r="AA2321" s="42"/>
      <c r="AB2321" s="43"/>
      <c r="AC2321" s="41"/>
      <c r="AD2321" s="44"/>
      <c r="AE2321" s="44"/>
      <c r="AF2321" s="635"/>
      <c r="AG2321" s="2"/>
    </row>
    <row r="2322" spans="1:33" ht="43.5" customHeight="1">
      <c r="A2322" s="661" t="s">
        <v>2932</v>
      </c>
      <c r="B2322" s="664" t="s">
        <v>2996</v>
      </c>
      <c r="C2322" s="773" t="s">
        <v>46</v>
      </c>
      <c r="D2322" s="750" t="s">
        <v>47</v>
      </c>
      <c r="E2322" s="750" t="s">
        <v>59</v>
      </c>
      <c r="F2322" s="750" t="s">
        <v>2997</v>
      </c>
      <c r="G2322" s="768" t="s">
        <v>50</v>
      </c>
      <c r="H2322" s="750" t="s">
        <v>51</v>
      </c>
      <c r="I2322" s="750" t="s">
        <v>61</v>
      </c>
      <c r="J2322" s="774" t="s">
        <v>3004</v>
      </c>
      <c r="K2322" s="748" t="s">
        <v>3005</v>
      </c>
      <c r="L2322" s="750" t="s">
        <v>3006</v>
      </c>
      <c r="M2322" s="698">
        <v>0</v>
      </c>
      <c r="N2322" s="698">
        <v>4</v>
      </c>
      <c r="O2322" s="750" t="s">
        <v>3007</v>
      </c>
      <c r="P2322" s="750" t="s">
        <v>3008</v>
      </c>
      <c r="Q2322" s="805" t="s">
        <v>3009</v>
      </c>
      <c r="R2322" s="37"/>
      <c r="S2322" s="821"/>
      <c r="T2322" s="46"/>
      <c r="U2322" s="46"/>
      <c r="V2322" s="46"/>
      <c r="W2322" s="34"/>
      <c r="X2322" s="35"/>
      <c r="Y2322" s="36"/>
      <c r="Z2322" s="36"/>
      <c r="AA2322" s="36"/>
      <c r="AB2322" s="50"/>
      <c r="AC2322" s="35"/>
      <c r="AD2322" s="35"/>
      <c r="AE2322" s="35"/>
      <c r="AF2322" s="636"/>
      <c r="AG2322" s="2"/>
    </row>
    <row r="2323" spans="1:33" ht="43.5" customHeight="1">
      <c r="A2323" s="662"/>
      <c r="B2323" s="665"/>
      <c r="C2323" s="743"/>
      <c r="D2323" s="744"/>
      <c r="E2323" s="744"/>
      <c r="F2323" s="744"/>
      <c r="G2323" s="744"/>
      <c r="H2323" s="744"/>
      <c r="I2323" s="744"/>
      <c r="J2323" s="754"/>
      <c r="K2323" s="744"/>
      <c r="L2323" s="744"/>
      <c r="M2323" s="631"/>
      <c r="N2323" s="631"/>
      <c r="O2323" s="744"/>
      <c r="P2323" s="744"/>
      <c r="Q2323" s="802"/>
      <c r="R2323" s="25"/>
      <c r="S2323" s="818"/>
      <c r="T2323" s="26"/>
      <c r="U2323" s="26"/>
      <c r="V2323" s="26"/>
      <c r="W2323" s="27"/>
      <c r="X2323" s="28"/>
      <c r="Y2323" s="29"/>
      <c r="Z2323" s="29"/>
      <c r="AA2323" s="29"/>
      <c r="AB2323" s="30"/>
      <c r="AC2323" s="28"/>
      <c r="AD2323" s="28"/>
      <c r="AE2323" s="28"/>
      <c r="AF2323" s="634"/>
      <c r="AG2323" s="2"/>
    </row>
    <row r="2324" spans="1:33" ht="43.5" customHeight="1">
      <c r="A2324" s="662"/>
      <c r="B2324" s="665"/>
      <c r="C2324" s="743"/>
      <c r="D2324" s="744"/>
      <c r="E2324" s="744"/>
      <c r="F2324" s="744"/>
      <c r="G2324" s="744"/>
      <c r="H2324" s="744"/>
      <c r="I2324" s="744"/>
      <c r="J2324" s="754"/>
      <c r="K2324" s="744"/>
      <c r="L2324" s="744"/>
      <c r="M2324" s="631"/>
      <c r="N2324" s="631"/>
      <c r="O2324" s="744"/>
      <c r="P2324" s="744"/>
      <c r="Q2324" s="802"/>
      <c r="R2324" s="25"/>
      <c r="S2324" s="818"/>
      <c r="T2324" s="26"/>
      <c r="U2324" s="26"/>
      <c r="V2324" s="26"/>
      <c r="W2324" s="27"/>
      <c r="X2324" s="28"/>
      <c r="Y2324" s="29"/>
      <c r="Z2324" s="29"/>
      <c r="AA2324" s="29"/>
      <c r="AB2324" s="30"/>
      <c r="AC2324" s="28"/>
      <c r="AD2324" s="28"/>
      <c r="AE2324" s="31"/>
      <c r="AF2324" s="634"/>
      <c r="AG2324" s="2"/>
    </row>
    <row r="2325" spans="1:33" ht="43.5" customHeight="1">
      <c r="A2325" s="662"/>
      <c r="B2325" s="665"/>
      <c r="C2325" s="743"/>
      <c r="D2325" s="744"/>
      <c r="E2325" s="744"/>
      <c r="F2325" s="744"/>
      <c r="G2325" s="744"/>
      <c r="H2325" s="744"/>
      <c r="I2325" s="744"/>
      <c r="J2325" s="754"/>
      <c r="K2325" s="744"/>
      <c r="L2325" s="744"/>
      <c r="M2325" s="631"/>
      <c r="N2325" s="631"/>
      <c r="O2325" s="744"/>
      <c r="P2325" s="744"/>
      <c r="Q2325" s="802"/>
      <c r="R2325" s="25"/>
      <c r="S2325" s="818"/>
      <c r="T2325" s="26"/>
      <c r="U2325" s="26"/>
      <c r="V2325" s="26"/>
      <c r="W2325" s="27"/>
      <c r="X2325" s="28"/>
      <c r="Y2325" s="29"/>
      <c r="Z2325" s="29"/>
      <c r="AA2325" s="29"/>
      <c r="AB2325" s="30"/>
      <c r="AC2325" s="28"/>
      <c r="AD2325" s="28"/>
      <c r="AE2325" s="31"/>
      <c r="AF2325" s="634"/>
      <c r="AG2325" s="2"/>
    </row>
    <row r="2326" spans="1:33" ht="43.5" customHeight="1">
      <c r="A2326" s="662"/>
      <c r="B2326" s="665"/>
      <c r="C2326" s="745"/>
      <c r="D2326" s="746"/>
      <c r="E2326" s="746"/>
      <c r="F2326" s="746"/>
      <c r="G2326" s="746"/>
      <c r="H2326" s="746"/>
      <c r="I2326" s="746"/>
      <c r="J2326" s="756"/>
      <c r="K2326" s="746"/>
      <c r="L2326" s="746"/>
      <c r="M2326" s="632"/>
      <c r="N2326" s="632"/>
      <c r="O2326" s="746"/>
      <c r="P2326" s="746"/>
      <c r="Q2326" s="803"/>
      <c r="R2326" s="38"/>
      <c r="S2326" s="820"/>
      <c r="T2326" s="39"/>
      <c r="U2326" s="39"/>
      <c r="V2326" s="39"/>
      <c r="W2326" s="40"/>
      <c r="X2326" s="41"/>
      <c r="Y2326" s="42"/>
      <c r="Z2326" s="42"/>
      <c r="AA2326" s="42"/>
      <c r="AB2326" s="43"/>
      <c r="AC2326" s="41"/>
      <c r="AD2326" s="41"/>
      <c r="AE2326" s="44"/>
      <c r="AF2326" s="635"/>
      <c r="AG2326" s="2"/>
    </row>
    <row r="2327" spans="1:33" ht="24.75" customHeight="1">
      <c r="A2327" s="662"/>
      <c r="B2327" s="665"/>
      <c r="C2327" s="747" t="s">
        <v>46</v>
      </c>
      <c r="D2327" s="748" t="s">
        <v>47</v>
      </c>
      <c r="E2327" s="748" t="s">
        <v>48</v>
      </c>
      <c r="F2327" s="748" t="s">
        <v>471</v>
      </c>
      <c r="G2327" s="749" t="s">
        <v>50</v>
      </c>
      <c r="H2327" s="748" t="s">
        <v>51</v>
      </c>
      <c r="I2327" s="748" t="s">
        <v>61</v>
      </c>
      <c r="J2327" s="774" t="s">
        <v>3010</v>
      </c>
      <c r="K2327" s="748" t="s">
        <v>3011</v>
      </c>
      <c r="L2327" s="748" t="s">
        <v>3012</v>
      </c>
      <c r="M2327" s="638">
        <v>0</v>
      </c>
      <c r="N2327" s="638">
        <v>1</v>
      </c>
      <c r="O2327" s="748" t="s">
        <v>3013</v>
      </c>
      <c r="P2327" s="748" t="s">
        <v>3014</v>
      </c>
      <c r="Q2327" s="804" t="s">
        <v>3015</v>
      </c>
      <c r="R2327" s="37"/>
      <c r="S2327" s="822"/>
      <c r="T2327" s="53"/>
      <c r="U2327" s="53"/>
      <c r="V2327" s="53"/>
      <c r="W2327" s="54"/>
      <c r="X2327" s="55"/>
      <c r="Y2327" s="56"/>
      <c r="Z2327" s="36"/>
      <c r="AA2327" s="36"/>
      <c r="AB2327" s="57"/>
      <c r="AC2327" s="55"/>
      <c r="AD2327" s="58"/>
      <c r="AE2327" s="58"/>
      <c r="AF2327" s="637"/>
      <c r="AG2327" s="2"/>
    </row>
    <row r="2328" spans="1:33" ht="24.75" customHeight="1">
      <c r="A2328" s="662"/>
      <c r="B2328" s="665"/>
      <c r="C2328" s="743"/>
      <c r="D2328" s="744"/>
      <c r="E2328" s="744"/>
      <c r="F2328" s="744"/>
      <c r="G2328" s="744"/>
      <c r="H2328" s="744"/>
      <c r="I2328" s="744"/>
      <c r="J2328" s="754"/>
      <c r="K2328" s="744"/>
      <c r="L2328" s="744"/>
      <c r="M2328" s="631"/>
      <c r="N2328" s="631"/>
      <c r="O2328" s="744"/>
      <c r="P2328" s="744"/>
      <c r="Q2328" s="802"/>
      <c r="R2328" s="25"/>
      <c r="S2328" s="818"/>
      <c r="T2328" s="26"/>
      <c r="U2328" s="26"/>
      <c r="V2328" s="26"/>
      <c r="W2328" s="27"/>
      <c r="X2328" s="28"/>
      <c r="Y2328" s="29"/>
      <c r="Z2328" s="29"/>
      <c r="AA2328" s="29"/>
      <c r="AB2328" s="30"/>
      <c r="AC2328" s="28"/>
      <c r="AD2328" s="31"/>
      <c r="AE2328" s="31"/>
      <c r="AF2328" s="634"/>
      <c r="AG2328" s="2"/>
    </row>
    <row r="2329" spans="1:33" ht="24.75" customHeight="1">
      <c r="A2329" s="662"/>
      <c r="B2329" s="665"/>
      <c r="C2329" s="743"/>
      <c r="D2329" s="744"/>
      <c r="E2329" s="744"/>
      <c r="F2329" s="744"/>
      <c r="G2329" s="744"/>
      <c r="H2329" s="744"/>
      <c r="I2329" s="744"/>
      <c r="J2329" s="754"/>
      <c r="K2329" s="744"/>
      <c r="L2329" s="744"/>
      <c r="M2329" s="631"/>
      <c r="N2329" s="631"/>
      <c r="O2329" s="744"/>
      <c r="P2329" s="744"/>
      <c r="Q2329" s="802"/>
      <c r="R2329" s="25"/>
      <c r="S2329" s="818"/>
      <c r="T2329" s="26"/>
      <c r="U2329" s="26"/>
      <c r="V2329" s="26"/>
      <c r="W2329" s="27"/>
      <c r="X2329" s="28"/>
      <c r="Y2329" s="29"/>
      <c r="Z2329" s="29"/>
      <c r="AA2329" s="29"/>
      <c r="AB2329" s="30"/>
      <c r="AC2329" s="28"/>
      <c r="AD2329" s="31"/>
      <c r="AE2329" s="31"/>
      <c r="AF2329" s="634"/>
      <c r="AG2329" s="2"/>
    </row>
    <row r="2330" spans="1:33" ht="24.75" customHeight="1">
      <c r="A2330" s="662"/>
      <c r="B2330" s="665"/>
      <c r="C2330" s="743"/>
      <c r="D2330" s="744"/>
      <c r="E2330" s="744"/>
      <c r="F2330" s="744"/>
      <c r="G2330" s="744"/>
      <c r="H2330" s="744"/>
      <c r="I2330" s="744"/>
      <c r="J2330" s="754"/>
      <c r="K2330" s="744"/>
      <c r="L2330" s="744"/>
      <c r="M2330" s="631"/>
      <c r="N2330" s="631"/>
      <c r="O2330" s="744"/>
      <c r="P2330" s="744"/>
      <c r="Q2330" s="802"/>
      <c r="R2330" s="25"/>
      <c r="S2330" s="818"/>
      <c r="T2330" s="26"/>
      <c r="U2330" s="26"/>
      <c r="V2330" s="26"/>
      <c r="W2330" s="27"/>
      <c r="X2330" s="28"/>
      <c r="Y2330" s="29"/>
      <c r="Z2330" s="29"/>
      <c r="AA2330" s="29"/>
      <c r="AB2330" s="30"/>
      <c r="AC2330" s="28"/>
      <c r="AD2330" s="31"/>
      <c r="AE2330" s="31"/>
      <c r="AF2330" s="634"/>
      <c r="AG2330" s="2"/>
    </row>
    <row r="2331" spans="1:33" ht="24.75" customHeight="1">
      <c r="A2331" s="662"/>
      <c r="B2331" s="665"/>
      <c r="C2331" s="745"/>
      <c r="D2331" s="746"/>
      <c r="E2331" s="746"/>
      <c r="F2331" s="746"/>
      <c r="G2331" s="746"/>
      <c r="H2331" s="746"/>
      <c r="I2331" s="746"/>
      <c r="J2331" s="756"/>
      <c r="K2331" s="746"/>
      <c r="L2331" s="746"/>
      <c r="M2331" s="632"/>
      <c r="N2331" s="632"/>
      <c r="O2331" s="746"/>
      <c r="P2331" s="746"/>
      <c r="Q2331" s="803"/>
      <c r="R2331" s="38"/>
      <c r="S2331" s="820"/>
      <c r="T2331" s="39"/>
      <c r="U2331" s="39"/>
      <c r="V2331" s="39"/>
      <c r="W2331" s="40"/>
      <c r="X2331" s="41"/>
      <c r="Y2331" s="42"/>
      <c r="Z2331" s="42"/>
      <c r="AA2331" s="42"/>
      <c r="AB2331" s="43"/>
      <c r="AC2331" s="41"/>
      <c r="AD2331" s="44"/>
      <c r="AE2331" s="44"/>
      <c r="AF2331" s="635"/>
      <c r="AG2331" s="2"/>
    </row>
    <row r="2332" spans="1:33" ht="43.5" customHeight="1">
      <c r="A2332" s="662"/>
      <c r="B2332" s="665"/>
      <c r="C2332" s="747" t="s">
        <v>79</v>
      </c>
      <c r="D2332" s="748" t="s">
        <v>80</v>
      </c>
      <c r="E2332" s="748" t="s">
        <v>3016</v>
      </c>
      <c r="F2332" s="748" t="s">
        <v>3017</v>
      </c>
      <c r="G2332" s="749" t="s">
        <v>83</v>
      </c>
      <c r="H2332" s="748" t="s">
        <v>51</v>
      </c>
      <c r="I2332" s="748" t="s">
        <v>61</v>
      </c>
      <c r="J2332" s="774" t="s">
        <v>3018</v>
      </c>
      <c r="K2332" s="748" t="s">
        <v>3019</v>
      </c>
      <c r="L2332" s="748" t="s">
        <v>3020</v>
      </c>
      <c r="M2332" s="638">
        <v>300</v>
      </c>
      <c r="N2332" s="638">
        <v>300</v>
      </c>
      <c r="O2332" s="748" t="s">
        <v>3021</v>
      </c>
      <c r="P2332" s="748" t="s">
        <v>3022</v>
      </c>
      <c r="Q2332" s="804" t="s">
        <v>3009</v>
      </c>
      <c r="R2332" s="37"/>
      <c r="S2332" s="822"/>
      <c r="T2332" s="53"/>
      <c r="U2332" s="53"/>
      <c r="V2332" s="53"/>
      <c r="W2332" s="54"/>
      <c r="X2332" s="55"/>
      <c r="Y2332" s="56"/>
      <c r="Z2332" s="36"/>
      <c r="AA2332" s="36"/>
      <c r="AB2332" s="57"/>
      <c r="AC2332" s="55"/>
      <c r="AD2332" s="58"/>
      <c r="AE2332" s="58"/>
      <c r="AF2332" s="637"/>
      <c r="AG2332" s="2"/>
    </row>
    <row r="2333" spans="1:33" ht="43.5" customHeight="1">
      <c r="A2333" s="662"/>
      <c r="B2333" s="665"/>
      <c r="C2333" s="743"/>
      <c r="D2333" s="744"/>
      <c r="E2333" s="744"/>
      <c r="F2333" s="744"/>
      <c r="G2333" s="744"/>
      <c r="H2333" s="744"/>
      <c r="I2333" s="744"/>
      <c r="J2333" s="754"/>
      <c r="K2333" s="744"/>
      <c r="L2333" s="744"/>
      <c r="M2333" s="631"/>
      <c r="N2333" s="631"/>
      <c r="O2333" s="744"/>
      <c r="P2333" s="744"/>
      <c r="Q2333" s="802"/>
      <c r="R2333" s="25"/>
      <c r="S2333" s="818"/>
      <c r="T2333" s="26"/>
      <c r="U2333" s="26"/>
      <c r="V2333" s="26"/>
      <c r="W2333" s="27"/>
      <c r="X2333" s="28"/>
      <c r="Y2333" s="29"/>
      <c r="Z2333" s="29"/>
      <c r="AA2333" s="29"/>
      <c r="AB2333" s="30"/>
      <c r="AC2333" s="28"/>
      <c r="AD2333" s="31"/>
      <c r="AE2333" s="31"/>
      <c r="AF2333" s="634"/>
      <c r="AG2333" s="2"/>
    </row>
    <row r="2334" spans="1:33" ht="43.5" customHeight="1">
      <c r="A2334" s="662"/>
      <c r="B2334" s="665"/>
      <c r="C2334" s="743"/>
      <c r="D2334" s="744"/>
      <c r="E2334" s="744"/>
      <c r="F2334" s="744"/>
      <c r="G2334" s="744"/>
      <c r="H2334" s="744"/>
      <c r="I2334" s="744"/>
      <c r="J2334" s="754"/>
      <c r="K2334" s="744"/>
      <c r="L2334" s="744"/>
      <c r="M2334" s="631"/>
      <c r="N2334" s="631"/>
      <c r="O2334" s="744"/>
      <c r="P2334" s="744"/>
      <c r="Q2334" s="802"/>
      <c r="R2334" s="25"/>
      <c r="S2334" s="818"/>
      <c r="T2334" s="26"/>
      <c r="U2334" s="26"/>
      <c r="V2334" s="26"/>
      <c r="W2334" s="27"/>
      <c r="X2334" s="28"/>
      <c r="Y2334" s="29"/>
      <c r="Z2334" s="29"/>
      <c r="AA2334" s="29"/>
      <c r="AB2334" s="30"/>
      <c r="AC2334" s="28"/>
      <c r="AD2334" s="31"/>
      <c r="AE2334" s="31"/>
      <c r="AF2334" s="634"/>
      <c r="AG2334" s="2"/>
    </row>
    <row r="2335" spans="1:33" ht="43.5" customHeight="1">
      <c r="A2335" s="662"/>
      <c r="B2335" s="665"/>
      <c r="C2335" s="743"/>
      <c r="D2335" s="744"/>
      <c r="E2335" s="744"/>
      <c r="F2335" s="744"/>
      <c r="G2335" s="744"/>
      <c r="H2335" s="744"/>
      <c r="I2335" s="744"/>
      <c r="J2335" s="754"/>
      <c r="K2335" s="744"/>
      <c r="L2335" s="744"/>
      <c r="M2335" s="631"/>
      <c r="N2335" s="631"/>
      <c r="O2335" s="744"/>
      <c r="P2335" s="744"/>
      <c r="Q2335" s="802"/>
      <c r="R2335" s="25"/>
      <c r="S2335" s="818"/>
      <c r="T2335" s="26"/>
      <c r="U2335" s="26"/>
      <c r="V2335" s="26"/>
      <c r="W2335" s="27"/>
      <c r="X2335" s="28"/>
      <c r="Y2335" s="29"/>
      <c r="Z2335" s="29"/>
      <c r="AA2335" s="29"/>
      <c r="AB2335" s="30"/>
      <c r="AC2335" s="28"/>
      <c r="AD2335" s="31"/>
      <c r="AE2335" s="31"/>
      <c r="AF2335" s="634"/>
      <c r="AG2335" s="2"/>
    </row>
    <row r="2336" spans="1:33" ht="43.5" customHeight="1">
      <c r="A2336" s="662"/>
      <c r="B2336" s="665"/>
      <c r="C2336" s="745"/>
      <c r="D2336" s="746"/>
      <c r="E2336" s="746"/>
      <c r="F2336" s="746"/>
      <c r="G2336" s="746"/>
      <c r="H2336" s="746"/>
      <c r="I2336" s="746"/>
      <c r="J2336" s="756"/>
      <c r="K2336" s="746"/>
      <c r="L2336" s="746"/>
      <c r="M2336" s="632"/>
      <c r="N2336" s="632"/>
      <c r="O2336" s="746"/>
      <c r="P2336" s="746"/>
      <c r="Q2336" s="803"/>
      <c r="R2336" s="38"/>
      <c r="S2336" s="820"/>
      <c r="T2336" s="39"/>
      <c r="U2336" s="39"/>
      <c r="V2336" s="39"/>
      <c r="W2336" s="40"/>
      <c r="X2336" s="41"/>
      <c r="Y2336" s="42"/>
      <c r="Z2336" s="42"/>
      <c r="AA2336" s="42"/>
      <c r="AB2336" s="43"/>
      <c r="AC2336" s="41"/>
      <c r="AD2336" s="44"/>
      <c r="AE2336" s="44"/>
      <c r="AF2336" s="635"/>
      <c r="AG2336" s="2"/>
    </row>
    <row r="2337" spans="1:33" ht="25.5" customHeight="1">
      <c r="A2337" s="662"/>
      <c r="B2337" s="665"/>
      <c r="C2337" s="773" t="s">
        <v>46</v>
      </c>
      <c r="D2337" s="750" t="s">
        <v>47</v>
      </c>
      <c r="E2337" s="750" t="s">
        <v>48</v>
      </c>
      <c r="F2337" s="750" t="s">
        <v>471</v>
      </c>
      <c r="G2337" s="768" t="s">
        <v>50</v>
      </c>
      <c r="H2337" s="750" t="s">
        <v>51</v>
      </c>
      <c r="I2337" s="750" t="s">
        <v>61</v>
      </c>
      <c r="J2337" s="774" t="s">
        <v>3023</v>
      </c>
      <c r="K2337" s="748" t="s">
        <v>3024</v>
      </c>
      <c r="L2337" s="750" t="s">
        <v>3025</v>
      </c>
      <c r="M2337" s="698">
        <v>0</v>
      </c>
      <c r="N2337" s="698">
        <v>1</v>
      </c>
      <c r="O2337" s="750" t="s">
        <v>3026</v>
      </c>
      <c r="P2337" s="750" t="s">
        <v>3027</v>
      </c>
      <c r="Q2337" s="805" t="s">
        <v>3015</v>
      </c>
      <c r="R2337" s="37"/>
      <c r="S2337" s="821"/>
      <c r="T2337" s="46"/>
      <c r="U2337" s="46"/>
      <c r="V2337" s="46"/>
      <c r="W2337" s="34"/>
      <c r="X2337" s="35"/>
      <c r="Y2337" s="36"/>
      <c r="Z2337" s="36"/>
      <c r="AA2337" s="36"/>
      <c r="AB2337" s="50"/>
      <c r="AC2337" s="35"/>
      <c r="AD2337" s="60"/>
      <c r="AE2337" s="60"/>
      <c r="AF2337" s="636"/>
      <c r="AG2337" s="2"/>
    </row>
    <row r="2338" spans="1:33" ht="25.5" customHeight="1">
      <c r="A2338" s="662"/>
      <c r="B2338" s="665"/>
      <c r="C2338" s="743"/>
      <c r="D2338" s="744"/>
      <c r="E2338" s="744"/>
      <c r="F2338" s="744"/>
      <c r="G2338" s="744"/>
      <c r="H2338" s="744"/>
      <c r="I2338" s="744"/>
      <c r="J2338" s="754"/>
      <c r="K2338" s="744"/>
      <c r="L2338" s="744"/>
      <c r="M2338" s="631"/>
      <c r="N2338" s="631"/>
      <c r="O2338" s="744"/>
      <c r="P2338" s="744"/>
      <c r="Q2338" s="802"/>
      <c r="R2338" s="25"/>
      <c r="S2338" s="818"/>
      <c r="T2338" s="26"/>
      <c r="U2338" s="26"/>
      <c r="V2338" s="26"/>
      <c r="W2338" s="27"/>
      <c r="X2338" s="28"/>
      <c r="Y2338" s="29"/>
      <c r="Z2338" s="29"/>
      <c r="AA2338" s="29"/>
      <c r="AB2338" s="30"/>
      <c r="AC2338" s="28"/>
      <c r="AD2338" s="31"/>
      <c r="AE2338" s="31"/>
      <c r="AF2338" s="634"/>
      <c r="AG2338" s="2"/>
    </row>
    <row r="2339" spans="1:33" ht="25.5" customHeight="1">
      <c r="A2339" s="663"/>
      <c r="B2339" s="666"/>
      <c r="C2339" s="743"/>
      <c r="D2339" s="744"/>
      <c r="E2339" s="744"/>
      <c r="F2339" s="744"/>
      <c r="G2339" s="744"/>
      <c r="H2339" s="744"/>
      <c r="I2339" s="744"/>
      <c r="J2339" s="754"/>
      <c r="K2339" s="744"/>
      <c r="L2339" s="744"/>
      <c r="M2339" s="631"/>
      <c r="N2339" s="631"/>
      <c r="O2339" s="744"/>
      <c r="P2339" s="744"/>
      <c r="Q2339" s="802"/>
      <c r="R2339" s="32"/>
      <c r="S2339" s="819"/>
      <c r="T2339" s="33"/>
      <c r="U2339" s="33"/>
      <c r="V2339" s="33"/>
      <c r="W2339" s="34"/>
      <c r="X2339" s="35"/>
      <c r="Y2339" s="36"/>
      <c r="Z2339" s="29"/>
      <c r="AA2339" s="29"/>
      <c r="AB2339" s="30"/>
      <c r="AC2339" s="28"/>
      <c r="AD2339" s="31"/>
      <c r="AE2339" s="31"/>
      <c r="AF2339" s="634"/>
      <c r="AG2339" s="2"/>
    </row>
    <row r="2340" spans="1:33" ht="25.5" customHeight="1">
      <c r="A2340" s="661" t="s">
        <v>2932</v>
      </c>
      <c r="B2340" s="664" t="s">
        <v>2996</v>
      </c>
      <c r="C2340" s="743"/>
      <c r="D2340" s="744"/>
      <c r="E2340" s="744"/>
      <c r="F2340" s="744"/>
      <c r="G2340" s="744"/>
      <c r="H2340" s="744"/>
      <c r="I2340" s="744"/>
      <c r="J2340" s="754"/>
      <c r="K2340" s="744"/>
      <c r="L2340" s="744"/>
      <c r="M2340" s="631"/>
      <c r="N2340" s="631"/>
      <c r="O2340" s="744"/>
      <c r="P2340" s="744"/>
      <c r="Q2340" s="802"/>
      <c r="R2340" s="37"/>
      <c r="S2340" s="819"/>
      <c r="T2340" s="33"/>
      <c r="U2340" s="33"/>
      <c r="V2340" s="33"/>
      <c r="W2340" s="34"/>
      <c r="X2340" s="35"/>
      <c r="Y2340" s="36"/>
      <c r="Z2340" s="29"/>
      <c r="AA2340" s="29"/>
      <c r="AB2340" s="30"/>
      <c r="AC2340" s="28"/>
      <c r="AD2340" s="31"/>
      <c r="AE2340" s="31"/>
      <c r="AF2340" s="634"/>
      <c r="AG2340" s="2"/>
    </row>
    <row r="2341" spans="1:33" ht="25.5" customHeight="1">
      <c r="A2341" s="662"/>
      <c r="B2341" s="665"/>
      <c r="C2341" s="745"/>
      <c r="D2341" s="746"/>
      <c r="E2341" s="746"/>
      <c r="F2341" s="746"/>
      <c r="G2341" s="746"/>
      <c r="H2341" s="746"/>
      <c r="I2341" s="746"/>
      <c r="J2341" s="756"/>
      <c r="K2341" s="746"/>
      <c r="L2341" s="746"/>
      <c r="M2341" s="632"/>
      <c r="N2341" s="632"/>
      <c r="O2341" s="746"/>
      <c r="P2341" s="746"/>
      <c r="Q2341" s="803"/>
      <c r="R2341" s="38"/>
      <c r="S2341" s="820"/>
      <c r="T2341" s="39"/>
      <c r="U2341" s="39"/>
      <c r="V2341" s="39"/>
      <c r="W2341" s="40"/>
      <c r="X2341" s="41"/>
      <c r="Y2341" s="42"/>
      <c r="Z2341" s="42"/>
      <c r="AA2341" s="42"/>
      <c r="AB2341" s="43"/>
      <c r="AC2341" s="41"/>
      <c r="AD2341" s="44"/>
      <c r="AE2341" s="44"/>
      <c r="AF2341" s="635"/>
      <c r="AG2341" s="2"/>
    </row>
    <row r="2342" spans="1:33" ht="44.25" customHeight="1">
      <c r="A2342" s="662"/>
      <c r="B2342" s="665"/>
      <c r="C2342" s="773" t="s">
        <v>46</v>
      </c>
      <c r="D2342" s="750" t="s">
        <v>47</v>
      </c>
      <c r="E2342" s="750" t="s">
        <v>59</v>
      </c>
      <c r="F2342" s="750" t="s">
        <v>2997</v>
      </c>
      <c r="G2342" s="768" t="s">
        <v>50</v>
      </c>
      <c r="H2342" s="750" t="s">
        <v>51</v>
      </c>
      <c r="I2342" s="750" t="s">
        <v>61</v>
      </c>
      <c r="J2342" s="774" t="s">
        <v>3028</v>
      </c>
      <c r="K2342" s="748" t="s">
        <v>3029</v>
      </c>
      <c r="L2342" s="750" t="s">
        <v>3030</v>
      </c>
      <c r="M2342" s="698">
        <v>80</v>
      </c>
      <c r="N2342" s="698">
        <v>80</v>
      </c>
      <c r="O2342" s="750" t="s">
        <v>3031</v>
      </c>
      <c r="P2342" s="750" t="s">
        <v>3032</v>
      </c>
      <c r="Q2342" s="805" t="s">
        <v>3009</v>
      </c>
      <c r="R2342" s="37"/>
      <c r="S2342" s="821"/>
      <c r="T2342" s="46"/>
      <c r="U2342" s="46"/>
      <c r="V2342" s="46"/>
      <c r="W2342" s="34"/>
      <c r="X2342" s="35"/>
      <c r="Y2342" s="36"/>
      <c r="Z2342" s="36"/>
      <c r="AA2342" s="36"/>
      <c r="AB2342" s="50"/>
      <c r="AC2342" s="35"/>
      <c r="AD2342" s="35"/>
      <c r="AE2342" s="35"/>
      <c r="AF2342" s="636"/>
      <c r="AG2342" s="2"/>
    </row>
    <row r="2343" spans="1:33" ht="44.25" customHeight="1">
      <c r="A2343" s="662"/>
      <c r="B2343" s="665"/>
      <c r="C2343" s="743"/>
      <c r="D2343" s="744"/>
      <c r="E2343" s="744"/>
      <c r="F2343" s="744"/>
      <c r="G2343" s="744"/>
      <c r="H2343" s="744"/>
      <c r="I2343" s="744"/>
      <c r="J2343" s="754"/>
      <c r="K2343" s="744"/>
      <c r="L2343" s="744"/>
      <c r="M2343" s="631"/>
      <c r="N2343" s="631"/>
      <c r="O2343" s="744"/>
      <c r="P2343" s="744"/>
      <c r="Q2343" s="802"/>
      <c r="R2343" s="25"/>
      <c r="S2343" s="818"/>
      <c r="T2343" s="26"/>
      <c r="U2343" s="26"/>
      <c r="V2343" s="26"/>
      <c r="W2343" s="27"/>
      <c r="X2343" s="28"/>
      <c r="Y2343" s="29"/>
      <c r="Z2343" s="29"/>
      <c r="AA2343" s="29"/>
      <c r="AB2343" s="30"/>
      <c r="AC2343" s="28"/>
      <c r="AD2343" s="28"/>
      <c r="AE2343" s="28"/>
      <c r="AF2343" s="634"/>
      <c r="AG2343" s="2"/>
    </row>
    <row r="2344" spans="1:33" ht="44.25" customHeight="1">
      <c r="A2344" s="662"/>
      <c r="B2344" s="665"/>
      <c r="C2344" s="743"/>
      <c r="D2344" s="744"/>
      <c r="E2344" s="744"/>
      <c r="F2344" s="744"/>
      <c r="G2344" s="744"/>
      <c r="H2344" s="744"/>
      <c r="I2344" s="744"/>
      <c r="J2344" s="754"/>
      <c r="K2344" s="744"/>
      <c r="L2344" s="744"/>
      <c r="M2344" s="631"/>
      <c r="N2344" s="631"/>
      <c r="O2344" s="744"/>
      <c r="P2344" s="744"/>
      <c r="Q2344" s="802"/>
      <c r="R2344" s="25"/>
      <c r="S2344" s="818"/>
      <c r="T2344" s="26"/>
      <c r="U2344" s="26"/>
      <c r="V2344" s="26"/>
      <c r="W2344" s="27"/>
      <c r="X2344" s="28"/>
      <c r="Y2344" s="29"/>
      <c r="Z2344" s="29"/>
      <c r="AA2344" s="29"/>
      <c r="AB2344" s="30"/>
      <c r="AC2344" s="28"/>
      <c r="AD2344" s="28"/>
      <c r="AE2344" s="31"/>
      <c r="AF2344" s="634"/>
      <c r="AG2344" s="2"/>
    </row>
    <row r="2345" spans="1:33" ht="44.25" customHeight="1">
      <c r="A2345" s="662"/>
      <c r="B2345" s="665"/>
      <c r="C2345" s="743"/>
      <c r="D2345" s="744"/>
      <c r="E2345" s="744"/>
      <c r="F2345" s="744"/>
      <c r="G2345" s="744"/>
      <c r="H2345" s="744"/>
      <c r="I2345" s="744"/>
      <c r="J2345" s="754"/>
      <c r="K2345" s="744"/>
      <c r="L2345" s="744"/>
      <c r="M2345" s="631"/>
      <c r="N2345" s="631"/>
      <c r="O2345" s="744"/>
      <c r="P2345" s="744"/>
      <c r="Q2345" s="802"/>
      <c r="R2345" s="25"/>
      <c r="S2345" s="818"/>
      <c r="T2345" s="26"/>
      <c r="U2345" s="26"/>
      <c r="V2345" s="26"/>
      <c r="W2345" s="27"/>
      <c r="X2345" s="28"/>
      <c r="Y2345" s="29"/>
      <c r="Z2345" s="29"/>
      <c r="AA2345" s="29"/>
      <c r="AB2345" s="30"/>
      <c r="AC2345" s="28"/>
      <c r="AD2345" s="28"/>
      <c r="AE2345" s="31"/>
      <c r="AF2345" s="634"/>
      <c r="AG2345" s="2"/>
    </row>
    <row r="2346" spans="1:33" ht="44.25" customHeight="1">
      <c r="A2346" s="662"/>
      <c r="B2346" s="665"/>
      <c r="C2346" s="745"/>
      <c r="D2346" s="746"/>
      <c r="E2346" s="746"/>
      <c r="F2346" s="746"/>
      <c r="G2346" s="746"/>
      <c r="H2346" s="746"/>
      <c r="I2346" s="746"/>
      <c r="J2346" s="756"/>
      <c r="K2346" s="746"/>
      <c r="L2346" s="746"/>
      <c r="M2346" s="632"/>
      <c r="N2346" s="632"/>
      <c r="O2346" s="746"/>
      <c r="P2346" s="746"/>
      <c r="Q2346" s="803"/>
      <c r="R2346" s="38"/>
      <c r="S2346" s="820"/>
      <c r="T2346" s="39"/>
      <c r="U2346" s="39"/>
      <c r="V2346" s="39"/>
      <c r="W2346" s="40"/>
      <c r="X2346" s="41"/>
      <c r="Y2346" s="42"/>
      <c r="Z2346" s="42"/>
      <c r="AA2346" s="42"/>
      <c r="AB2346" s="43"/>
      <c r="AC2346" s="41"/>
      <c r="AD2346" s="41"/>
      <c r="AE2346" s="44"/>
      <c r="AF2346" s="635"/>
      <c r="AG2346" s="2"/>
    </row>
    <row r="2347" spans="1:33" ht="43.5" customHeight="1">
      <c r="A2347" s="662"/>
      <c r="B2347" s="665"/>
      <c r="C2347" s="747" t="s">
        <v>46</v>
      </c>
      <c r="D2347" s="748" t="s">
        <v>47</v>
      </c>
      <c r="E2347" s="748" t="s">
        <v>59</v>
      </c>
      <c r="F2347" s="748" t="s">
        <v>2997</v>
      </c>
      <c r="G2347" s="749" t="s">
        <v>50</v>
      </c>
      <c r="H2347" s="748" t="s">
        <v>51</v>
      </c>
      <c r="I2347" s="748" t="s">
        <v>61</v>
      </c>
      <c r="J2347" s="766" t="s">
        <v>3033</v>
      </c>
      <c r="K2347" s="748" t="s">
        <v>3034</v>
      </c>
      <c r="L2347" s="748" t="s">
        <v>3035</v>
      </c>
      <c r="M2347" s="638">
        <v>276</v>
      </c>
      <c r="N2347" s="638">
        <v>276</v>
      </c>
      <c r="O2347" s="748" t="s">
        <v>3036</v>
      </c>
      <c r="P2347" s="748" t="s">
        <v>3037</v>
      </c>
      <c r="Q2347" s="804" t="s">
        <v>3009</v>
      </c>
      <c r="R2347" s="59"/>
      <c r="S2347" s="823"/>
      <c r="T2347" s="49"/>
      <c r="U2347" s="67"/>
      <c r="V2347" s="68"/>
      <c r="W2347" s="34"/>
      <c r="X2347" s="35"/>
      <c r="Y2347" s="36"/>
      <c r="Z2347" s="36"/>
      <c r="AA2347" s="36"/>
      <c r="AB2347" s="50"/>
      <c r="AC2347" s="35"/>
      <c r="AD2347" s="60"/>
      <c r="AE2347" s="60"/>
      <c r="AF2347" s="637"/>
      <c r="AG2347" s="2"/>
    </row>
    <row r="2348" spans="1:33" ht="43.5" customHeight="1">
      <c r="A2348" s="662"/>
      <c r="B2348" s="665"/>
      <c r="C2348" s="743"/>
      <c r="D2348" s="744"/>
      <c r="E2348" s="744"/>
      <c r="F2348" s="744"/>
      <c r="G2348" s="744"/>
      <c r="H2348" s="744"/>
      <c r="I2348" s="744"/>
      <c r="J2348" s="761"/>
      <c r="K2348" s="744"/>
      <c r="L2348" s="744"/>
      <c r="M2348" s="631"/>
      <c r="N2348" s="631"/>
      <c r="O2348" s="744"/>
      <c r="P2348" s="744"/>
      <c r="Q2348" s="802"/>
      <c r="R2348" s="32"/>
      <c r="S2348" s="818"/>
      <c r="T2348" s="26"/>
      <c r="U2348" s="26"/>
      <c r="V2348" s="26"/>
      <c r="W2348" s="27"/>
      <c r="X2348" s="28"/>
      <c r="Y2348" s="29"/>
      <c r="Z2348" s="29"/>
      <c r="AA2348" s="29"/>
      <c r="AB2348" s="30"/>
      <c r="AC2348" s="28"/>
      <c r="AD2348" s="31"/>
      <c r="AE2348" s="31"/>
      <c r="AF2348" s="634"/>
      <c r="AG2348" s="2"/>
    </row>
    <row r="2349" spans="1:33" ht="43.5" customHeight="1">
      <c r="A2349" s="662"/>
      <c r="B2349" s="665"/>
      <c r="C2349" s="743"/>
      <c r="D2349" s="744"/>
      <c r="E2349" s="744"/>
      <c r="F2349" s="744"/>
      <c r="G2349" s="744"/>
      <c r="H2349" s="744"/>
      <c r="I2349" s="744"/>
      <c r="J2349" s="761"/>
      <c r="K2349" s="744"/>
      <c r="L2349" s="744"/>
      <c r="M2349" s="631"/>
      <c r="N2349" s="631"/>
      <c r="O2349" s="744"/>
      <c r="P2349" s="744"/>
      <c r="Q2349" s="802"/>
      <c r="R2349" s="25"/>
      <c r="S2349" s="818"/>
      <c r="T2349" s="26"/>
      <c r="U2349" s="26"/>
      <c r="V2349" s="26"/>
      <c r="W2349" s="27"/>
      <c r="X2349" s="28"/>
      <c r="Y2349" s="29"/>
      <c r="Z2349" s="29"/>
      <c r="AA2349" s="29"/>
      <c r="AB2349" s="30"/>
      <c r="AC2349" s="28"/>
      <c r="AD2349" s="31"/>
      <c r="AE2349" s="31"/>
      <c r="AF2349" s="634"/>
      <c r="AG2349" s="2"/>
    </row>
    <row r="2350" spans="1:33" ht="43.5" customHeight="1">
      <c r="A2350" s="662"/>
      <c r="B2350" s="665"/>
      <c r="C2350" s="743"/>
      <c r="D2350" s="744"/>
      <c r="E2350" s="744"/>
      <c r="F2350" s="744"/>
      <c r="G2350" s="744"/>
      <c r="H2350" s="744"/>
      <c r="I2350" s="744"/>
      <c r="J2350" s="761"/>
      <c r="K2350" s="744"/>
      <c r="L2350" s="744"/>
      <c r="M2350" s="631"/>
      <c r="N2350" s="631"/>
      <c r="O2350" s="744"/>
      <c r="P2350" s="744"/>
      <c r="Q2350" s="802"/>
      <c r="R2350" s="25"/>
      <c r="S2350" s="818"/>
      <c r="T2350" s="26"/>
      <c r="U2350" s="26"/>
      <c r="V2350" s="26"/>
      <c r="W2350" s="27"/>
      <c r="X2350" s="28"/>
      <c r="Y2350" s="29"/>
      <c r="Z2350" s="29"/>
      <c r="AA2350" s="29"/>
      <c r="AB2350" s="30"/>
      <c r="AC2350" s="28"/>
      <c r="AD2350" s="31"/>
      <c r="AE2350" s="31"/>
      <c r="AF2350" s="634"/>
      <c r="AG2350" s="2"/>
    </row>
    <row r="2351" spans="1:33" ht="43.5" customHeight="1">
      <c r="A2351" s="662"/>
      <c r="B2351" s="665"/>
      <c r="C2351" s="745"/>
      <c r="D2351" s="746"/>
      <c r="E2351" s="746"/>
      <c r="F2351" s="746"/>
      <c r="G2351" s="746"/>
      <c r="H2351" s="746"/>
      <c r="I2351" s="746"/>
      <c r="J2351" s="763"/>
      <c r="K2351" s="746"/>
      <c r="L2351" s="746"/>
      <c r="M2351" s="632"/>
      <c r="N2351" s="632"/>
      <c r="O2351" s="746"/>
      <c r="P2351" s="746"/>
      <c r="Q2351" s="803"/>
      <c r="R2351" s="38"/>
      <c r="S2351" s="824"/>
      <c r="T2351" s="61"/>
      <c r="U2351" s="61"/>
      <c r="V2351" s="61"/>
      <c r="W2351" s="62"/>
      <c r="X2351" s="63"/>
      <c r="Y2351" s="64"/>
      <c r="Z2351" s="42"/>
      <c r="AA2351" s="42"/>
      <c r="AB2351" s="65"/>
      <c r="AC2351" s="63"/>
      <c r="AD2351" s="66"/>
      <c r="AE2351" s="66"/>
      <c r="AF2351" s="635"/>
      <c r="AG2351" s="2"/>
    </row>
    <row r="2352" spans="1:33" ht="43.5" customHeight="1">
      <c r="A2352" s="662"/>
      <c r="B2352" s="665"/>
      <c r="C2352" s="747" t="s">
        <v>79</v>
      </c>
      <c r="D2352" s="748" t="s">
        <v>80</v>
      </c>
      <c r="E2352" s="748" t="s">
        <v>157</v>
      </c>
      <c r="F2352" s="748" t="s">
        <v>158</v>
      </c>
      <c r="G2352" s="749" t="s">
        <v>83</v>
      </c>
      <c r="H2352" s="748" t="s">
        <v>51</v>
      </c>
      <c r="I2352" s="748" t="s">
        <v>61</v>
      </c>
      <c r="J2352" s="766" t="s">
        <v>3038</v>
      </c>
      <c r="K2352" s="748" t="s">
        <v>3039</v>
      </c>
      <c r="L2352" s="748" t="s">
        <v>3040</v>
      </c>
      <c r="M2352" s="638">
        <v>15</v>
      </c>
      <c r="N2352" s="638">
        <v>15</v>
      </c>
      <c r="O2352" s="748" t="s">
        <v>3041</v>
      </c>
      <c r="P2352" s="748" t="s">
        <v>3042</v>
      </c>
      <c r="Q2352" s="804" t="s">
        <v>3009</v>
      </c>
      <c r="R2352" s="37" t="s">
        <v>279</v>
      </c>
      <c r="S2352" s="822" t="s">
        <v>197</v>
      </c>
      <c r="T2352" s="47" t="s">
        <v>70</v>
      </c>
      <c r="U2352" s="67" t="s">
        <v>71</v>
      </c>
      <c r="V2352" s="68" t="s">
        <v>72</v>
      </c>
      <c r="W2352" s="54"/>
      <c r="X2352" s="55"/>
      <c r="Y2352" s="56"/>
      <c r="Z2352" s="36"/>
      <c r="AA2352" s="36"/>
      <c r="AB2352" s="57">
        <f>+SUM(AA2353:AA2356)</f>
        <v>322.56</v>
      </c>
      <c r="AC2352" s="55"/>
      <c r="AD2352" s="58"/>
      <c r="AE2352" s="58"/>
      <c r="AF2352" s="637"/>
      <c r="AG2352" s="2"/>
    </row>
    <row r="2353" spans="1:33" ht="43.5" customHeight="1">
      <c r="A2353" s="662"/>
      <c r="B2353" s="665"/>
      <c r="C2353" s="743"/>
      <c r="D2353" s="744"/>
      <c r="E2353" s="744"/>
      <c r="F2353" s="744"/>
      <c r="G2353" s="744"/>
      <c r="H2353" s="744"/>
      <c r="I2353" s="744"/>
      <c r="J2353" s="761"/>
      <c r="K2353" s="744"/>
      <c r="L2353" s="744"/>
      <c r="M2353" s="631"/>
      <c r="N2353" s="631"/>
      <c r="O2353" s="744"/>
      <c r="P2353" s="744"/>
      <c r="Q2353" s="802"/>
      <c r="R2353" s="32"/>
      <c r="S2353" s="819" t="s">
        <v>3043</v>
      </c>
      <c r="T2353" s="33"/>
      <c r="U2353" s="165"/>
      <c r="V2353" s="165"/>
      <c r="W2353" s="34">
        <v>1</v>
      </c>
      <c r="X2353" s="28" t="s">
        <v>74</v>
      </c>
      <c r="Y2353" s="29">
        <v>100</v>
      </c>
      <c r="Z2353" s="29">
        <f t="shared" ref="Z2353:Z2356" si="282">+W2353*Y2353</f>
        <v>100</v>
      </c>
      <c r="AA2353" s="29">
        <f t="shared" ref="AA2353:AA2356" si="283">+Z2353*1.12</f>
        <v>112.00000000000001</v>
      </c>
      <c r="AB2353" s="50"/>
      <c r="AC2353" s="35"/>
      <c r="AD2353" s="60"/>
      <c r="AE2353" s="60" t="s">
        <v>75</v>
      </c>
      <c r="AF2353" s="634"/>
      <c r="AG2353" s="2"/>
    </row>
    <row r="2354" spans="1:33" ht="43.5" customHeight="1">
      <c r="A2354" s="662"/>
      <c r="B2354" s="665"/>
      <c r="C2354" s="743"/>
      <c r="D2354" s="744"/>
      <c r="E2354" s="744"/>
      <c r="F2354" s="744"/>
      <c r="G2354" s="744"/>
      <c r="H2354" s="744"/>
      <c r="I2354" s="744"/>
      <c r="J2354" s="761"/>
      <c r="K2354" s="744"/>
      <c r="L2354" s="744"/>
      <c r="M2354" s="631"/>
      <c r="N2354" s="631"/>
      <c r="O2354" s="744"/>
      <c r="P2354" s="744"/>
      <c r="Q2354" s="802"/>
      <c r="R2354" s="25"/>
      <c r="S2354" s="818" t="s">
        <v>3044</v>
      </c>
      <c r="T2354" s="26"/>
      <c r="U2354" s="26"/>
      <c r="V2354" s="26"/>
      <c r="W2354" s="27">
        <v>3</v>
      </c>
      <c r="X2354" s="28" t="s">
        <v>74</v>
      </c>
      <c r="Y2354" s="29">
        <v>21</v>
      </c>
      <c r="Z2354" s="29">
        <f t="shared" si="282"/>
        <v>63</v>
      </c>
      <c r="AA2354" s="29">
        <f t="shared" si="283"/>
        <v>70.56</v>
      </c>
      <c r="AB2354" s="30"/>
      <c r="AC2354" s="28"/>
      <c r="AD2354" s="31"/>
      <c r="AE2354" s="31" t="s">
        <v>75</v>
      </c>
      <c r="AF2354" s="634"/>
      <c r="AG2354" s="2"/>
    </row>
    <row r="2355" spans="1:33" ht="43.5" customHeight="1">
      <c r="A2355" s="663"/>
      <c r="B2355" s="666"/>
      <c r="C2355" s="743"/>
      <c r="D2355" s="744"/>
      <c r="E2355" s="744"/>
      <c r="F2355" s="744"/>
      <c r="G2355" s="744"/>
      <c r="H2355" s="744"/>
      <c r="I2355" s="744"/>
      <c r="J2355" s="761"/>
      <c r="K2355" s="744"/>
      <c r="L2355" s="744"/>
      <c r="M2355" s="631"/>
      <c r="N2355" s="631"/>
      <c r="O2355" s="744"/>
      <c r="P2355" s="744"/>
      <c r="Q2355" s="802"/>
      <c r="R2355" s="25"/>
      <c r="S2355" s="818" t="s">
        <v>3045</v>
      </c>
      <c r="T2355" s="26"/>
      <c r="U2355" s="26"/>
      <c r="V2355" s="26"/>
      <c r="W2355" s="27">
        <v>3</v>
      </c>
      <c r="X2355" s="28" t="s">
        <v>74</v>
      </c>
      <c r="Y2355" s="29">
        <v>20</v>
      </c>
      <c r="Z2355" s="29">
        <f t="shared" si="282"/>
        <v>60</v>
      </c>
      <c r="AA2355" s="29">
        <f t="shared" si="283"/>
        <v>67.2</v>
      </c>
      <c r="AB2355" s="30"/>
      <c r="AC2355" s="28"/>
      <c r="AD2355" s="31"/>
      <c r="AE2355" s="31" t="s">
        <v>75</v>
      </c>
      <c r="AF2355" s="634"/>
      <c r="AG2355" s="2"/>
    </row>
    <row r="2356" spans="1:33" ht="43.5" customHeight="1">
      <c r="A2356" s="661" t="s">
        <v>2932</v>
      </c>
      <c r="B2356" s="664" t="s">
        <v>2996</v>
      </c>
      <c r="C2356" s="743"/>
      <c r="D2356" s="744"/>
      <c r="E2356" s="744"/>
      <c r="F2356" s="744"/>
      <c r="G2356" s="744"/>
      <c r="H2356" s="744"/>
      <c r="I2356" s="744"/>
      <c r="J2356" s="761"/>
      <c r="K2356" s="744"/>
      <c r="L2356" s="744"/>
      <c r="M2356" s="631"/>
      <c r="N2356" s="631"/>
      <c r="O2356" s="744"/>
      <c r="P2356" s="744"/>
      <c r="Q2356" s="802"/>
      <c r="R2356" s="25"/>
      <c r="S2356" s="818" t="s">
        <v>1420</v>
      </c>
      <c r="T2356" s="26"/>
      <c r="U2356" s="26"/>
      <c r="V2356" s="26"/>
      <c r="W2356" s="27">
        <v>1</v>
      </c>
      <c r="X2356" s="28" t="s">
        <v>74</v>
      </c>
      <c r="Y2356" s="29">
        <v>65</v>
      </c>
      <c r="Z2356" s="29">
        <f t="shared" si="282"/>
        <v>65</v>
      </c>
      <c r="AA2356" s="29">
        <f t="shared" si="283"/>
        <v>72.800000000000011</v>
      </c>
      <c r="AB2356" s="30"/>
      <c r="AC2356" s="28"/>
      <c r="AD2356" s="31"/>
      <c r="AE2356" s="31" t="s">
        <v>75</v>
      </c>
      <c r="AF2356" s="634"/>
      <c r="AG2356" s="2"/>
    </row>
    <row r="2357" spans="1:33" ht="43.5" customHeight="1">
      <c r="A2357" s="662"/>
      <c r="B2357" s="665"/>
      <c r="C2357" s="745"/>
      <c r="D2357" s="746"/>
      <c r="E2357" s="746"/>
      <c r="F2357" s="746"/>
      <c r="G2357" s="746"/>
      <c r="H2357" s="746"/>
      <c r="I2357" s="746"/>
      <c r="J2357" s="763"/>
      <c r="K2357" s="746"/>
      <c r="L2357" s="746"/>
      <c r="M2357" s="632"/>
      <c r="N2357" s="632"/>
      <c r="O2357" s="746"/>
      <c r="P2357" s="746"/>
      <c r="Q2357" s="803"/>
      <c r="R2357" s="38"/>
      <c r="S2357" s="820"/>
      <c r="T2357" s="39"/>
      <c r="U2357" s="39"/>
      <c r="V2357" s="39"/>
      <c r="W2357" s="40"/>
      <c r="X2357" s="41"/>
      <c r="Y2357" s="42"/>
      <c r="Z2357" s="42"/>
      <c r="AA2357" s="42"/>
      <c r="AB2357" s="43"/>
      <c r="AC2357" s="41"/>
      <c r="AD2357" s="44"/>
      <c r="AE2357" s="44"/>
      <c r="AF2357" s="635"/>
      <c r="AG2357" s="2"/>
    </row>
    <row r="2358" spans="1:33" ht="42.75" customHeight="1">
      <c r="A2358" s="662"/>
      <c r="B2358" s="665"/>
      <c r="C2358" s="747" t="s">
        <v>46</v>
      </c>
      <c r="D2358" s="748" t="s">
        <v>47</v>
      </c>
      <c r="E2358" s="748" t="s">
        <v>59</v>
      </c>
      <c r="F2358" s="748" t="s">
        <v>2997</v>
      </c>
      <c r="G2358" s="749" t="s">
        <v>50</v>
      </c>
      <c r="H2358" s="748" t="s">
        <v>51</v>
      </c>
      <c r="I2358" s="748" t="s">
        <v>61</v>
      </c>
      <c r="J2358" s="766" t="s">
        <v>3046</v>
      </c>
      <c r="K2358" s="748" t="s">
        <v>3047</v>
      </c>
      <c r="L2358" s="748" t="s">
        <v>3048</v>
      </c>
      <c r="M2358" s="638">
        <v>0</v>
      </c>
      <c r="N2358" s="638">
        <v>1</v>
      </c>
      <c r="O2358" s="748" t="s">
        <v>3049</v>
      </c>
      <c r="P2358" s="748" t="s">
        <v>3050</v>
      </c>
      <c r="Q2358" s="804" t="s">
        <v>3009</v>
      </c>
      <c r="R2358" s="221" t="s">
        <v>3051</v>
      </c>
      <c r="S2358" s="865" t="s">
        <v>217</v>
      </c>
      <c r="T2358" s="222" t="s">
        <v>70</v>
      </c>
      <c r="U2358" s="238" t="s">
        <v>71</v>
      </c>
      <c r="V2358" s="239" t="s">
        <v>72</v>
      </c>
      <c r="W2358" s="224"/>
      <c r="X2358" s="225"/>
      <c r="Y2358" s="226"/>
      <c r="Z2358" s="106"/>
      <c r="AA2358" s="106"/>
      <c r="AB2358" s="227">
        <f>+AA2359</f>
        <v>66.95920000000001</v>
      </c>
      <c r="AC2358" s="55"/>
      <c r="AD2358" s="58"/>
      <c r="AE2358" s="58"/>
      <c r="AF2358" s="637"/>
      <c r="AG2358" s="2"/>
    </row>
    <row r="2359" spans="1:33" ht="42.75" customHeight="1">
      <c r="A2359" s="662"/>
      <c r="B2359" s="665"/>
      <c r="C2359" s="743"/>
      <c r="D2359" s="744"/>
      <c r="E2359" s="744"/>
      <c r="F2359" s="744"/>
      <c r="G2359" s="744"/>
      <c r="H2359" s="744"/>
      <c r="I2359" s="744"/>
      <c r="J2359" s="761"/>
      <c r="K2359" s="744"/>
      <c r="L2359" s="744"/>
      <c r="M2359" s="631"/>
      <c r="N2359" s="631"/>
      <c r="O2359" s="744"/>
      <c r="P2359" s="744"/>
      <c r="Q2359" s="802"/>
      <c r="R2359" s="25"/>
      <c r="S2359" s="818" t="s">
        <v>3052</v>
      </c>
      <c r="T2359" s="26"/>
      <c r="U2359" s="26"/>
      <c r="V2359" s="26"/>
      <c r="W2359" s="27">
        <v>5</v>
      </c>
      <c r="X2359" s="28" t="s">
        <v>74</v>
      </c>
      <c r="Y2359" s="29">
        <v>11.957000000000001</v>
      </c>
      <c r="Z2359" s="29">
        <f>+W2359*Y2359</f>
        <v>59.785000000000004</v>
      </c>
      <c r="AA2359" s="29">
        <f>+Z2359*1.12</f>
        <v>66.95920000000001</v>
      </c>
      <c r="AB2359" s="30"/>
      <c r="AC2359" s="28"/>
      <c r="AD2359" s="31"/>
      <c r="AE2359" s="31" t="s">
        <v>75</v>
      </c>
      <c r="AF2359" s="634"/>
      <c r="AG2359" s="2"/>
    </row>
    <row r="2360" spans="1:33" ht="42.75" customHeight="1">
      <c r="A2360" s="662"/>
      <c r="B2360" s="665"/>
      <c r="C2360" s="743"/>
      <c r="D2360" s="744"/>
      <c r="E2360" s="744"/>
      <c r="F2360" s="744"/>
      <c r="G2360" s="744"/>
      <c r="H2360" s="744"/>
      <c r="I2360" s="744"/>
      <c r="J2360" s="761"/>
      <c r="K2360" s="744"/>
      <c r="L2360" s="744"/>
      <c r="M2360" s="631"/>
      <c r="N2360" s="631"/>
      <c r="O2360" s="744"/>
      <c r="P2360" s="744"/>
      <c r="Q2360" s="802"/>
      <c r="R2360" s="25"/>
      <c r="S2360" s="818"/>
      <c r="T2360" s="26"/>
      <c r="U2360" s="26"/>
      <c r="V2360" s="26"/>
      <c r="W2360" s="27"/>
      <c r="X2360" s="28"/>
      <c r="Y2360" s="29"/>
      <c r="Z2360" s="29"/>
      <c r="AA2360" s="29"/>
      <c r="AB2360" s="30"/>
      <c r="AC2360" s="28"/>
      <c r="AD2360" s="31"/>
      <c r="AE2360" s="31"/>
      <c r="AF2360" s="634"/>
      <c r="AG2360" s="2"/>
    </row>
    <row r="2361" spans="1:33" ht="42.75" customHeight="1">
      <c r="A2361" s="662"/>
      <c r="B2361" s="665"/>
      <c r="C2361" s="743"/>
      <c r="D2361" s="744"/>
      <c r="E2361" s="744"/>
      <c r="F2361" s="744"/>
      <c r="G2361" s="744"/>
      <c r="H2361" s="744"/>
      <c r="I2361" s="744"/>
      <c r="J2361" s="761"/>
      <c r="K2361" s="744"/>
      <c r="L2361" s="744"/>
      <c r="M2361" s="631"/>
      <c r="N2361" s="631"/>
      <c r="O2361" s="744"/>
      <c r="P2361" s="744"/>
      <c r="Q2361" s="802"/>
      <c r="R2361" s="25"/>
      <c r="S2361" s="818"/>
      <c r="T2361" s="26"/>
      <c r="U2361" s="26"/>
      <c r="V2361" s="26"/>
      <c r="W2361" s="27"/>
      <c r="X2361" s="28"/>
      <c r="Y2361" s="29"/>
      <c r="Z2361" s="29"/>
      <c r="AA2361" s="29"/>
      <c r="AB2361" s="30"/>
      <c r="AC2361" s="28"/>
      <c r="AD2361" s="31"/>
      <c r="AE2361" s="31"/>
      <c r="AF2361" s="634"/>
      <c r="AG2361" s="2"/>
    </row>
    <row r="2362" spans="1:33" ht="42.75" customHeight="1">
      <c r="A2362" s="662"/>
      <c r="B2362" s="665"/>
      <c r="C2362" s="745"/>
      <c r="D2362" s="746"/>
      <c r="E2362" s="746"/>
      <c r="F2362" s="746"/>
      <c r="G2362" s="746"/>
      <c r="H2362" s="746"/>
      <c r="I2362" s="746"/>
      <c r="J2362" s="763"/>
      <c r="K2362" s="746"/>
      <c r="L2362" s="746"/>
      <c r="M2362" s="632"/>
      <c r="N2362" s="632"/>
      <c r="O2362" s="746"/>
      <c r="P2362" s="746"/>
      <c r="Q2362" s="803"/>
      <c r="R2362" s="38"/>
      <c r="S2362" s="820"/>
      <c r="T2362" s="39"/>
      <c r="U2362" s="39"/>
      <c r="V2362" s="39"/>
      <c r="W2362" s="40"/>
      <c r="X2362" s="41"/>
      <c r="Y2362" s="42"/>
      <c r="Z2362" s="42"/>
      <c r="AA2362" s="42"/>
      <c r="AB2362" s="43"/>
      <c r="AC2362" s="41"/>
      <c r="AD2362" s="44"/>
      <c r="AE2362" s="44"/>
      <c r="AF2362" s="635"/>
      <c r="AG2362" s="2"/>
    </row>
    <row r="2363" spans="1:33" ht="42.75" customHeight="1">
      <c r="A2363" s="662"/>
      <c r="B2363" s="665"/>
      <c r="C2363" s="747" t="s">
        <v>46</v>
      </c>
      <c r="D2363" s="748" t="s">
        <v>47</v>
      </c>
      <c r="E2363" s="748" t="s">
        <v>59</v>
      </c>
      <c r="F2363" s="748" t="s">
        <v>2997</v>
      </c>
      <c r="G2363" s="749" t="s">
        <v>50</v>
      </c>
      <c r="H2363" s="748" t="s">
        <v>51</v>
      </c>
      <c r="I2363" s="748" t="s">
        <v>61</v>
      </c>
      <c r="J2363" s="766" t="s">
        <v>3053</v>
      </c>
      <c r="K2363" s="748" t="s">
        <v>3054</v>
      </c>
      <c r="L2363" s="748" t="s">
        <v>3055</v>
      </c>
      <c r="M2363" s="638">
        <v>169</v>
      </c>
      <c r="N2363" s="638">
        <v>0</v>
      </c>
      <c r="O2363" s="748" t="s">
        <v>3056</v>
      </c>
      <c r="P2363" s="748" t="s">
        <v>3057</v>
      </c>
      <c r="Q2363" s="804" t="s">
        <v>3009</v>
      </c>
      <c r="R2363" s="59" t="s">
        <v>3058</v>
      </c>
      <c r="S2363" s="823" t="s">
        <v>3059</v>
      </c>
      <c r="T2363" s="97" t="s">
        <v>70</v>
      </c>
      <c r="U2363" s="322" t="s">
        <v>71</v>
      </c>
      <c r="V2363" s="96" t="s">
        <v>72</v>
      </c>
      <c r="W2363" s="34"/>
      <c r="X2363" s="35"/>
      <c r="Y2363" s="36"/>
      <c r="Z2363" s="36"/>
      <c r="AA2363" s="36"/>
      <c r="AB2363" s="50">
        <f>+AA2364</f>
        <v>7213.85</v>
      </c>
      <c r="AC2363" s="35"/>
      <c r="AD2363" s="60"/>
      <c r="AE2363" s="60"/>
      <c r="AF2363" s="637"/>
      <c r="AG2363" s="2"/>
    </row>
    <row r="2364" spans="1:33" ht="42.75" customHeight="1">
      <c r="A2364" s="662"/>
      <c r="B2364" s="665"/>
      <c r="C2364" s="743"/>
      <c r="D2364" s="744"/>
      <c r="E2364" s="744"/>
      <c r="F2364" s="744"/>
      <c r="G2364" s="744"/>
      <c r="H2364" s="744"/>
      <c r="I2364" s="744"/>
      <c r="J2364" s="761"/>
      <c r="K2364" s="744"/>
      <c r="L2364" s="744"/>
      <c r="M2364" s="631"/>
      <c r="N2364" s="631"/>
      <c r="O2364" s="744"/>
      <c r="P2364" s="744"/>
      <c r="Q2364" s="802"/>
      <c r="R2364" s="32"/>
      <c r="S2364" s="818" t="s">
        <v>3060</v>
      </c>
      <c r="T2364" s="330"/>
      <c r="U2364" s="155"/>
      <c r="V2364" s="155"/>
      <c r="W2364" s="73">
        <v>1</v>
      </c>
      <c r="X2364" s="28" t="s">
        <v>74</v>
      </c>
      <c r="Y2364" s="29">
        <v>7213.85</v>
      </c>
      <c r="Z2364" s="29">
        <f>+W2364*Y2364</f>
        <v>7213.85</v>
      </c>
      <c r="AA2364" s="29">
        <f>+Z2364</f>
        <v>7213.85</v>
      </c>
      <c r="AB2364" s="30"/>
      <c r="AC2364" s="28"/>
      <c r="AD2364" s="31" t="s">
        <v>75</v>
      </c>
      <c r="AE2364" s="112" t="s">
        <v>75</v>
      </c>
      <c r="AF2364" s="634"/>
      <c r="AG2364" s="2"/>
    </row>
    <row r="2365" spans="1:33" ht="42.75" customHeight="1">
      <c r="A2365" s="662"/>
      <c r="B2365" s="665"/>
      <c r="C2365" s="743"/>
      <c r="D2365" s="744"/>
      <c r="E2365" s="744"/>
      <c r="F2365" s="744"/>
      <c r="G2365" s="744"/>
      <c r="H2365" s="744"/>
      <c r="I2365" s="744"/>
      <c r="J2365" s="761"/>
      <c r="K2365" s="744"/>
      <c r="L2365" s="744"/>
      <c r="M2365" s="631"/>
      <c r="N2365" s="631"/>
      <c r="O2365" s="744"/>
      <c r="P2365" s="744"/>
      <c r="Q2365" s="802"/>
      <c r="R2365" s="70"/>
      <c r="S2365" s="825"/>
      <c r="T2365" s="193"/>
      <c r="U2365" s="172"/>
      <c r="V2365" s="164"/>
      <c r="W2365" s="73"/>
      <c r="X2365" s="28"/>
      <c r="Y2365" s="29"/>
      <c r="Z2365" s="29"/>
      <c r="AA2365" s="29"/>
      <c r="AB2365" s="30"/>
      <c r="AC2365" s="28"/>
      <c r="AD2365" s="31"/>
      <c r="AE2365" s="31"/>
      <c r="AF2365" s="634"/>
      <c r="AG2365" s="2"/>
    </row>
    <row r="2366" spans="1:33" ht="42.75" customHeight="1">
      <c r="A2366" s="662"/>
      <c r="B2366" s="665"/>
      <c r="C2366" s="743"/>
      <c r="D2366" s="744"/>
      <c r="E2366" s="744"/>
      <c r="F2366" s="744"/>
      <c r="G2366" s="744"/>
      <c r="H2366" s="744"/>
      <c r="I2366" s="744"/>
      <c r="J2366" s="761"/>
      <c r="K2366" s="744"/>
      <c r="L2366" s="744"/>
      <c r="M2366" s="631"/>
      <c r="N2366" s="631"/>
      <c r="O2366" s="744"/>
      <c r="P2366" s="744"/>
      <c r="Q2366" s="802"/>
      <c r="R2366" s="25"/>
      <c r="S2366" s="818"/>
      <c r="T2366" s="26"/>
      <c r="U2366" s="33"/>
      <c r="V2366" s="33"/>
      <c r="W2366" s="27"/>
      <c r="X2366" s="28"/>
      <c r="Y2366" s="29"/>
      <c r="Z2366" s="29"/>
      <c r="AA2366" s="29"/>
      <c r="AB2366" s="30"/>
      <c r="AC2366" s="28"/>
      <c r="AD2366" s="31"/>
      <c r="AE2366" s="31"/>
      <c r="AF2366" s="634"/>
      <c r="AG2366" s="2"/>
    </row>
    <row r="2367" spans="1:33" ht="42.75" customHeight="1">
      <c r="A2367" s="662"/>
      <c r="B2367" s="665"/>
      <c r="C2367" s="745"/>
      <c r="D2367" s="746"/>
      <c r="E2367" s="746"/>
      <c r="F2367" s="746"/>
      <c r="G2367" s="746"/>
      <c r="H2367" s="746"/>
      <c r="I2367" s="746"/>
      <c r="J2367" s="763"/>
      <c r="K2367" s="746"/>
      <c r="L2367" s="746"/>
      <c r="M2367" s="632"/>
      <c r="N2367" s="632"/>
      <c r="O2367" s="746"/>
      <c r="P2367" s="746"/>
      <c r="Q2367" s="803"/>
      <c r="R2367" s="38"/>
      <c r="S2367" s="824"/>
      <c r="T2367" s="61"/>
      <c r="U2367" s="61"/>
      <c r="V2367" s="61"/>
      <c r="W2367" s="62"/>
      <c r="X2367" s="63"/>
      <c r="Y2367" s="64"/>
      <c r="Z2367" s="42"/>
      <c r="AA2367" s="42"/>
      <c r="AB2367" s="65"/>
      <c r="AC2367" s="63"/>
      <c r="AD2367" s="66"/>
      <c r="AE2367" s="66"/>
      <c r="AF2367" s="635"/>
      <c r="AG2367" s="2"/>
    </row>
    <row r="2368" spans="1:33" ht="18" customHeight="1">
      <c r="A2368" s="662"/>
      <c r="B2368" s="665"/>
      <c r="C2368" s="747" t="s">
        <v>46</v>
      </c>
      <c r="D2368" s="748" t="s">
        <v>47</v>
      </c>
      <c r="E2368" s="748" t="s">
        <v>48</v>
      </c>
      <c r="F2368" s="748" t="s">
        <v>471</v>
      </c>
      <c r="G2368" s="749" t="s">
        <v>50</v>
      </c>
      <c r="H2368" s="748" t="s">
        <v>51</v>
      </c>
      <c r="I2368" s="748" t="s">
        <v>61</v>
      </c>
      <c r="J2368" s="766" t="s">
        <v>3061</v>
      </c>
      <c r="K2368" s="748" t="s">
        <v>3062</v>
      </c>
      <c r="L2368" s="748" t="s">
        <v>3063</v>
      </c>
      <c r="M2368" s="638">
        <v>0</v>
      </c>
      <c r="N2368" s="638">
        <v>1</v>
      </c>
      <c r="O2368" s="748" t="s">
        <v>3064</v>
      </c>
      <c r="P2368" s="748" t="s">
        <v>3065</v>
      </c>
      <c r="Q2368" s="804" t="s">
        <v>3015</v>
      </c>
      <c r="R2368" s="37"/>
      <c r="S2368" s="822"/>
      <c r="T2368" s="53"/>
      <c r="U2368" s="67"/>
      <c r="V2368" s="68"/>
      <c r="W2368" s="54"/>
      <c r="X2368" s="55"/>
      <c r="Y2368" s="56"/>
      <c r="Z2368" s="36"/>
      <c r="AA2368" s="36"/>
      <c r="AB2368" s="57"/>
      <c r="AC2368" s="55"/>
      <c r="AD2368" s="58"/>
      <c r="AE2368" s="58"/>
      <c r="AF2368" s="637"/>
      <c r="AG2368" s="2"/>
    </row>
    <row r="2369" spans="1:33" ht="33.75" customHeight="1">
      <c r="A2369" s="662"/>
      <c r="B2369" s="665"/>
      <c r="C2369" s="743"/>
      <c r="D2369" s="744"/>
      <c r="E2369" s="744"/>
      <c r="F2369" s="744"/>
      <c r="G2369" s="744"/>
      <c r="H2369" s="744"/>
      <c r="I2369" s="744"/>
      <c r="J2369" s="761"/>
      <c r="K2369" s="744"/>
      <c r="L2369" s="744"/>
      <c r="M2369" s="631"/>
      <c r="N2369" s="631"/>
      <c r="O2369" s="744"/>
      <c r="P2369" s="744"/>
      <c r="Q2369" s="802"/>
      <c r="R2369" s="25"/>
      <c r="S2369" s="818"/>
      <c r="T2369" s="26"/>
      <c r="U2369" s="26"/>
      <c r="V2369" s="26"/>
      <c r="W2369" s="27"/>
      <c r="X2369" s="28"/>
      <c r="Y2369" s="29"/>
      <c r="Z2369" s="29"/>
      <c r="AA2369" s="29"/>
      <c r="AB2369" s="30"/>
      <c r="AC2369" s="28"/>
      <c r="AD2369" s="31"/>
      <c r="AE2369" s="31"/>
      <c r="AF2369" s="634"/>
      <c r="AG2369" s="2"/>
    </row>
    <row r="2370" spans="1:33" ht="33.75" customHeight="1">
      <c r="A2370" s="662"/>
      <c r="B2370" s="665"/>
      <c r="C2370" s="743"/>
      <c r="D2370" s="744"/>
      <c r="E2370" s="744"/>
      <c r="F2370" s="744"/>
      <c r="G2370" s="744"/>
      <c r="H2370" s="744"/>
      <c r="I2370" s="744"/>
      <c r="J2370" s="761"/>
      <c r="K2370" s="744"/>
      <c r="L2370" s="744"/>
      <c r="M2370" s="631"/>
      <c r="N2370" s="631"/>
      <c r="O2370" s="744"/>
      <c r="P2370" s="744"/>
      <c r="Q2370" s="802"/>
      <c r="R2370" s="25"/>
      <c r="S2370" s="818"/>
      <c r="T2370" s="26"/>
      <c r="U2370" s="26"/>
      <c r="V2370" s="26"/>
      <c r="W2370" s="27"/>
      <c r="X2370" s="28"/>
      <c r="Y2370" s="29"/>
      <c r="Z2370" s="29"/>
      <c r="AA2370" s="29"/>
      <c r="AB2370" s="30"/>
      <c r="AC2370" s="28"/>
      <c r="AD2370" s="31"/>
      <c r="AE2370" s="31"/>
      <c r="AF2370" s="634"/>
      <c r="AG2370" s="2"/>
    </row>
    <row r="2371" spans="1:33" ht="18" customHeight="1">
      <c r="A2371" s="662"/>
      <c r="B2371" s="665"/>
      <c r="C2371" s="743"/>
      <c r="D2371" s="744"/>
      <c r="E2371" s="744"/>
      <c r="F2371" s="744"/>
      <c r="G2371" s="744"/>
      <c r="H2371" s="744"/>
      <c r="I2371" s="744"/>
      <c r="J2371" s="761"/>
      <c r="K2371" s="744"/>
      <c r="L2371" s="744"/>
      <c r="M2371" s="631"/>
      <c r="N2371" s="631"/>
      <c r="O2371" s="744"/>
      <c r="P2371" s="744"/>
      <c r="Q2371" s="802"/>
      <c r="R2371" s="25"/>
      <c r="S2371" s="818"/>
      <c r="T2371" s="26"/>
      <c r="U2371" s="26"/>
      <c r="V2371" s="26"/>
      <c r="W2371" s="27"/>
      <c r="X2371" s="28"/>
      <c r="Y2371" s="29"/>
      <c r="Z2371" s="29"/>
      <c r="AA2371" s="29"/>
      <c r="AB2371" s="30"/>
      <c r="AC2371" s="28"/>
      <c r="AD2371" s="31"/>
      <c r="AE2371" s="31"/>
      <c r="AF2371" s="634"/>
      <c r="AG2371" s="2"/>
    </row>
    <row r="2372" spans="1:33" ht="20.25" customHeight="1">
      <c r="A2372" s="663"/>
      <c r="B2372" s="666"/>
      <c r="C2372" s="745"/>
      <c r="D2372" s="746"/>
      <c r="E2372" s="746"/>
      <c r="F2372" s="746"/>
      <c r="G2372" s="746"/>
      <c r="H2372" s="746"/>
      <c r="I2372" s="746"/>
      <c r="J2372" s="763"/>
      <c r="K2372" s="746"/>
      <c r="L2372" s="746"/>
      <c r="M2372" s="632"/>
      <c r="N2372" s="632"/>
      <c r="O2372" s="746"/>
      <c r="P2372" s="746"/>
      <c r="Q2372" s="803"/>
      <c r="R2372" s="38"/>
      <c r="S2372" s="820"/>
      <c r="T2372" s="39"/>
      <c r="U2372" s="39"/>
      <c r="V2372" s="39"/>
      <c r="W2372" s="40"/>
      <c r="X2372" s="41"/>
      <c r="Y2372" s="42"/>
      <c r="Z2372" s="42"/>
      <c r="AA2372" s="42"/>
      <c r="AB2372" s="43"/>
      <c r="AC2372" s="41"/>
      <c r="AD2372" s="44"/>
      <c r="AE2372" s="44"/>
      <c r="AF2372" s="635"/>
      <c r="AG2372" s="2"/>
    </row>
    <row r="2373" spans="1:33" ht="43.5" customHeight="1">
      <c r="A2373" s="661" t="s">
        <v>2932</v>
      </c>
      <c r="B2373" s="664" t="s">
        <v>2996</v>
      </c>
      <c r="C2373" s="747" t="s">
        <v>46</v>
      </c>
      <c r="D2373" s="748" t="s">
        <v>47</v>
      </c>
      <c r="E2373" s="748" t="s">
        <v>59</v>
      </c>
      <c r="F2373" s="748" t="s">
        <v>2997</v>
      </c>
      <c r="G2373" s="749" t="s">
        <v>50</v>
      </c>
      <c r="H2373" s="748" t="s">
        <v>51</v>
      </c>
      <c r="I2373" s="748" t="s">
        <v>61</v>
      </c>
      <c r="J2373" s="766" t="s">
        <v>3066</v>
      </c>
      <c r="K2373" s="748" t="s">
        <v>192</v>
      </c>
      <c r="L2373" s="748" t="s">
        <v>3067</v>
      </c>
      <c r="M2373" s="638">
        <v>1</v>
      </c>
      <c r="N2373" s="638">
        <v>3</v>
      </c>
      <c r="O2373" s="748" t="s">
        <v>3068</v>
      </c>
      <c r="P2373" s="748" t="s">
        <v>3069</v>
      </c>
      <c r="Q2373" s="804" t="s">
        <v>3009</v>
      </c>
      <c r="R2373" s="59"/>
      <c r="S2373" s="823"/>
      <c r="T2373" s="49"/>
      <c r="U2373" s="49"/>
      <c r="V2373" s="49"/>
      <c r="W2373" s="34"/>
      <c r="X2373" s="35"/>
      <c r="Y2373" s="36"/>
      <c r="Z2373" s="36"/>
      <c r="AA2373" s="36"/>
      <c r="AB2373" s="50"/>
      <c r="AC2373" s="35"/>
      <c r="AD2373" s="60"/>
      <c r="AE2373" s="60"/>
      <c r="AF2373" s="637"/>
      <c r="AG2373" s="2"/>
    </row>
    <row r="2374" spans="1:33" ht="43.5" customHeight="1">
      <c r="A2374" s="662"/>
      <c r="B2374" s="665"/>
      <c r="C2374" s="743"/>
      <c r="D2374" s="744"/>
      <c r="E2374" s="744"/>
      <c r="F2374" s="744"/>
      <c r="G2374" s="744"/>
      <c r="H2374" s="744"/>
      <c r="I2374" s="744"/>
      <c r="J2374" s="761"/>
      <c r="K2374" s="744"/>
      <c r="L2374" s="744"/>
      <c r="M2374" s="631"/>
      <c r="N2374" s="631"/>
      <c r="O2374" s="744"/>
      <c r="P2374" s="744"/>
      <c r="Q2374" s="802"/>
      <c r="R2374" s="32"/>
      <c r="S2374" s="818"/>
      <c r="T2374" s="26"/>
      <c r="U2374" s="26"/>
      <c r="V2374" s="26"/>
      <c r="W2374" s="27"/>
      <c r="X2374" s="28"/>
      <c r="Y2374" s="29"/>
      <c r="Z2374" s="29"/>
      <c r="AA2374" s="29"/>
      <c r="AB2374" s="30"/>
      <c r="AC2374" s="28"/>
      <c r="AD2374" s="31"/>
      <c r="AE2374" s="31"/>
      <c r="AF2374" s="634"/>
      <c r="AG2374" s="2"/>
    </row>
    <row r="2375" spans="1:33" ht="43.5" customHeight="1">
      <c r="A2375" s="662"/>
      <c r="B2375" s="665"/>
      <c r="C2375" s="743"/>
      <c r="D2375" s="744"/>
      <c r="E2375" s="744"/>
      <c r="F2375" s="744"/>
      <c r="G2375" s="744"/>
      <c r="H2375" s="744"/>
      <c r="I2375" s="744"/>
      <c r="J2375" s="761"/>
      <c r="K2375" s="744"/>
      <c r="L2375" s="744"/>
      <c r="M2375" s="631"/>
      <c r="N2375" s="631"/>
      <c r="O2375" s="744"/>
      <c r="P2375" s="744"/>
      <c r="Q2375" s="802"/>
      <c r="R2375" s="25"/>
      <c r="S2375" s="818"/>
      <c r="T2375" s="26"/>
      <c r="U2375" s="26"/>
      <c r="V2375" s="26"/>
      <c r="W2375" s="27"/>
      <c r="X2375" s="28"/>
      <c r="Y2375" s="29"/>
      <c r="Z2375" s="29"/>
      <c r="AA2375" s="29"/>
      <c r="AB2375" s="30"/>
      <c r="AC2375" s="28"/>
      <c r="AD2375" s="31"/>
      <c r="AE2375" s="31"/>
      <c r="AF2375" s="634"/>
      <c r="AG2375" s="2"/>
    </row>
    <row r="2376" spans="1:33" ht="43.5" customHeight="1">
      <c r="A2376" s="662"/>
      <c r="B2376" s="665"/>
      <c r="C2376" s="743"/>
      <c r="D2376" s="744"/>
      <c r="E2376" s="744"/>
      <c r="F2376" s="744"/>
      <c r="G2376" s="744"/>
      <c r="H2376" s="744"/>
      <c r="I2376" s="744"/>
      <c r="J2376" s="761"/>
      <c r="K2376" s="744"/>
      <c r="L2376" s="744"/>
      <c r="M2376" s="631"/>
      <c r="N2376" s="631"/>
      <c r="O2376" s="744"/>
      <c r="P2376" s="744"/>
      <c r="Q2376" s="802"/>
      <c r="R2376" s="25"/>
      <c r="S2376" s="818"/>
      <c r="T2376" s="26"/>
      <c r="U2376" s="26"/>
      <c r="V2376" s="26"/>
      <c r="W2376" s="27"/>
      <c r="X2376" s="28"/>
      <c r="Y2376" s="29"/>
      <c r="Z2376" s="29"/>
      <c r="AA2376" s="29"/>
      <c r="AB2376" s="30"/>
      <c r="AC2376" s="28"/>
      <c r="AD2376" s="31"/>
      <c r="AE2376" s="31"/>
      <c r="AF2376" s="634"/>
      <c r="AG2376" s="2"/>
    </row>
    <row r="2377" spans="1:33" ht="43.5" customHeight="1">
      <c r="A2377" s="662"/>
      <c r="B2377" s="665"/>
      <c r="C2377" s="745"/>
      <c r="D2377" s="746"/>
      <c r="E2377" s="746"/>
      <c r="F2377" s="746"/>
      <c r="G2377" s="746"/>
      <c r="H2377" s="746"/>
      <c r="I2377" s="746"/>
      <c r="J2377" s="763"/>
      <c r="K2377" s="746"/>
      <c r="L2377" s="746"/>
      <c r="M2377" s="632"/>
      <c r="N2377" s="632"/>
      <c r="O2377" s="746"/>
      <c r="P2377" s="746"/>
      <c r="Q2377" s="803"/>
      <c r="R2377" s="69"/>
      <c r="S2377" s="820"/>
      <c r="T2377" s="39"/>
      <c r="U2377" s="39"/>
      <c r="V2377" s="39"/>
      <c r="W2377" s="40"/>
      <c r="X2377" s="41"/>
      <c r="Y2377" s="42"/>
      <c r="Z2377" s="42"/>
      <c r="AA2377" s="42"/>
      <c r="AB2377" s="43"/>
      <c r="AC2377" s="41"/>
      <c r="AD2377" s="44"/>
      <c r="AE2377" s="44"/>
      <c r="AF2377" s="635"/>
      <c r="AG2377" s="2"/>
    </row>
    <row r="2378" spans="1:33" ht="28.5" customHeight="1">
      <c r="A2378" s="662"/>
      <c r="B2378" s="665"/>
      <c r="C2378" s="747" t="s">
        <v>46</v>
      </c>
      <c r="D2378" s="748" t="s">
        <v>47</v>
      </c>
      <c r="E2378" s="748" t="s">
        <v>48</v>
      </c>
      <c r="F2378" s="748" t="s">
        <v>371</v>
      </c>
      <c r="G2378" s="749" t="s">
        <v>50</v>
      </c>
      <c r="H2378" s="748" t="s">
        <v>51</v>
      </c>
      <c r="I2378" s="748" t="s">
        <v>61</v>
      </c>
      <c r="J2378" s="766" t="s">
        <v>3070</v>
      </c>
      <c r="K2378" s="748" t="s">
        <v>473</v>
      </c>
      <c r="L2378" s="748" t="s">
        <v>3071</v>
      </c>
      <c r="M2378" s="638">
        <v>0</v>
      </c>
      <c r="N2378" s="638">
        <v>1</v>
      </c>
      <c r="O2378" s="748" t="s">
        <v>3072</v>
      </c>
      <c r="P2378" s="748" t="s">
        <v>3073</v>
      </c>
      <c r="Q2378" s="804" t="s">
        <v>3074</v>
      </c>
      <c r="R2378" s="59"/>
      <c r="S2378" s="827"/>
      <c r="T2378" s="68"/>
      <c r="U2378" s="68"/>
      <c r="V2378" s="68"/>
      <c r="W2378" s="54"/>
      <c r="X2378" s="55"/>
      <c r="Y2378" s="56"/>
      <c r="Z2378" s="56"/>
      <c r="AA2378" s="56"/>
      <c r="AB2378" s="57"/>
      <c r="AC2378" s="55"/>
      <c r="AD2378" s="58"/>
      <c r="AE2378" s="58"/>
      <c r="AF2378" s="637"/>
      <c r="AG2378" s="2"/>
    </row>
    <row r="2379" spans="1:33" ht="28.5" customHeight="1">
      <c r="A2379" s="662"/>
      <c r="B2379" s="665"/>
      <c r="C2379" s="743"/>
      <c r="D2379" s="744"/>
      <c r="E2379" s="744"/>
      <c r="F2379" s="744"/>
      <c r="G2379" s="744"/>
      <c r="H2379" s="744"/>
      <c r="I2379" s="744"/>
      <c r="J2379" s="761"/>
      <c r="K2379" s="744"/>
      <c r="L2379" s="744"/>
      <c r="M2379" s="631"/>
      <c r="N2379" s="631"/>
      <c r="O2379" s="744"/>
      <c r="P2379" s="744"/>
      <c r="Q2379" s="802"/>
      <c r="R2379" s="32"/>
      <c r="S2379" s="818"/>
      <c r="T2379" s="26"/>
      <c r="U2379" s="26"/>
      <c r="V2379" s="26"/>
      <c r="W2379" s="27"/>
      <c r="X2379" s="28"/>
      <c r="Y2379" s="29"/>
      <c r="Z2379" s="29"/>
      <c r="AA2379" s="29"/>
      <c r="AB2379" s="30"/>
      <c r="AC2379" s="28"/>
      <c r="AD2379" s="31"/>
      <c r="AE2379" s="31"/>
      <c r="AF2379" s="634"/>
      <c r="AG2379" s="2"/>
    </row>
    <row r="2380" spans="1:33" ht="28.5" customHeight="1">
      <c r="A2380" s="662"/>
      <c r="B2380" s="665"/>
      <c r="C2380" s="743"/>
      <c r="D2380" s="744"/>
      <c r="E2380" s="744"/>
      <c r="F2380" s="744"/>
      <c r="G2380" s="744"/>
      <c r="H2380" s="744"/>
      <c r="I2380" s="744"/>
      <c r="J2380" s="761"/>
      <c r="K2380" s="744"/>
      <c r="L2380" s="744"/>
      <c r="M2380" s="631"/>
      <c r="N2380" s="631"/>
      <c r="O2380" s="744"/>
      <c r="P2380" s="744"/>
      <c r="Q2380" s="802"/>
      <c r="R2380" s="25"/>
      <c r="S2380" s="818"/>
      <c r="T2380" s="26"/>
      <c r="U2380" s="26"/>
      <c r="V2380" s="26"/>
      <c r="W2380" s="27"/>
      <c r="X2380" s="28"/>
      <c r="Y2380" s="29"/>
      <c r="Z2380" s="29"/>
      <c r="AA2380" s="29"/>
      <c r="AB2380" s="30"/>
      <c r="AC2380" s="28"/>
      <c r="AD2380" s="31"/>
      <c r="AE2380" s="31"/>
      <c r="AF2380" s="634"/>
      <c r="AG2380" s="2"/>
    </row>
    <row r="2381" spans="1:33" ht="28.5" customHeight="1">
      <c r="A2381" s="662"/>
      <c r="B2381" s="665"/>
      <c r="C2381" s="743"/>
      <c r="D2381" s="744"/>
      <c r="E2381" s="744"/>
      <c r="F2381" s="744"/>
      <c r="G2381" s="744"/>
      <c r="H2381" s="744"/>
      <c r="I2381" s="744"/>
      <c r="J2381" s="761"/>
      <c r="K2381" s="744"/>
      <c r="L2381" s="744"/>
      <c r="M2381" s="631"/>
      <c r="N2381" s="631"/>
      <c r="O2381" s="744"/>
      <c r="P2381" s="744"/>
      <c r="Q2381" s="802"/>
      <c r="R2381" s="25"/>
      <c r="S2381" s="818"/>
      <c r="T2381" s="26"/>
      <c r="U2381" s="26"/>
      <c r="V2381" s="26"/>
      <c r="W2381" s="27"/>
      <c r="X2381" s="28"/>
      <c r="Y2381" s="29"/>
      <c r="Z2381" s="29"/>
      <c r="AA2381" s="29"/>
      <c r="AB2381" s="30"/>
      <c r="AC2381" s="28"/>
      <c r="AD2381" s="31"/>
      <c r="AE2381" s="31"/>
      <c r="AF2381" s="634"/>
      <c r="AG2381" s="2"/>
    </row>
    <row r="2382" spans="1:33" ht="28.5" customHeight="1">
      <c r="A2382" s="662"/>
      <c r="B2382" s="669"/>
      <c r="C2382" s="745"/>
      <c r="D2382" s="746"/>
      <c r="E2382" s="746"/>
      <c r="F2382" s="746"/>
      <c r="G2382" s="746"/>
      <c r="H2382" s="746"/>
      <c r="I2382" s="746"/>
      <c r="J2382" s="763"/>
      <c r="K2382" s="746"/>
      <c r="L2382" s="746"/>
      <c r="M2382" s="632"/>
      <c r="N2382" s="632"/>
      <c r="O2382" s="746"/>
      <c r="P2382" s="746"/>
      <c r="Q2382" s="803"/>
      <c r="R2382" s="38"/>
      <c r="S2382" s="820"/>
      <c r="T2382" s="39"/>
      <c r="U2382" s="39"/>
      <c r="V2382" s="39"/>
      <c r="W2382" s="40"/>
      <c r="X2382" s="41"/>
      <c r="Y2382" s="42"/>
      <c r="Z2382" s="42"/>
      <c r="AA2382" s="42"/>
      <c r="AB2382" s="43"/>
      <c r="AC2382" s="41"/>
      <c r="AD2382" s="44"/>
      <c r="AE2382" s="44"/>
      <c r="AF2382" s="635"/>
      <c r="AG2382" s="2"/>
    </row>
    <row r="2383" spans="1:33" ht="22.5" customHeight="1">
      <c r="A2383" s="662"/>
      <c r="B2383" s="159"/>
      <c r="C2383" s="781"/>
      <c r="D2383" s="781"/>
      <c r="E2383" s="781"/>
      <c r="F2383" s="781"/>
      <c r="G2383" s="781"/>
      <c r="H2383" s="781"/>
      <c r="I2383" s="781"/>
      <c r="J2383" s="781"/>
      <c r="K2383" s="781"/>
      <c r="L2383" s="781"/>
      <c r="M2383" s="160"/>
      <c r="N2383" s="160"/>
      <c r="O2383" s="781"/>
      <c r="P2383" s="781"/>
      <c r="Q2383" s="781"/>
      <c r="R2383" s="667" t="s">
        <v>536</v>
      </c>
      <c r="S2383" s="657"/>
      <c r="T2383" s="657"/>
      <c r="U2383" s="657"/>
      <c r="V2383" s="657"/>
      <c r="W2383" s="657"/>
      <c r="X2383" s="657"/>
      <c r="Y2383" s="657"/>
      <c r="Z2383" s="658"/>
      <c r="AA2383" s="161" t="s">
        <v>201</v>
      </c>
      <c r="AB2383" s="162">
        <f>SUM(AB2317:AB2382)</f>
        <v>7603.3692000000001</v>
      </c>
      <c r="AC2383" s="668"/>
      <c r="AD2383" s="657"/>
      <c r="AE2383" s="657"/>
      <c r="AF2383" s="660"/>
      <c r="AG2383" s="84"/>
    </row>
    <row r="2384" spans="1:33" ht="37.5" customHeight="1">
      <c r="A2384" s="662"/>
      <c r="B2384" s="704" t="s">
        <v>3075</v>
      </c>
      <c r="C2384" s="740" t="s">
        <v>79</v>
      </c>
      <c r="D2384" s="741" t="s">
        <v>80</v>
      </c>
      <c r="E2384" s="741" t="s">
        <v>157</v>
      </c>
      <c r="F2384" s="741" t="s">
        <v>203</v>
      </c>
      <c r="G2384" s="742" t="s">
        <v>83</v>
      </c>
      <c r="H2384" s="741" t="s">
        <v>51</v>
      </c>
      <c r="I2384" s="741" t="s">
        <v>52</v>
      </c>
      <c r="J2384" s="774" t="s">
        <v>3076</v>
      </c>
      <c r="K2384" s="748" t="s">
        <v>3077</v>
      </c>
      <c r="L2384" s="741" t="s">
        <v>3078</v>
      </c>
      <c r="M2384" s="713">
        <v>0</v>
      </c>
      <c r="N2384" s="713">
        <v>1</v>
      </c>
      <c r="O2384" s="741" t="s">
        <v>3079</v>
      </c>
      <c r="P2384" s="741" t="s">
        <v>3080</v>
      </c>
      <c r="Q2384" s="801" t="s">
        <v>3081</v>
      </c>
      <c r="R2384" s="414" t="s">
        <v>116</v>
      </c>
      <c r="S2384" s="821" t="s">
        <v>117</v>
      </c>
      <c r="T2384" s="100" t="s">
        <v>70</v>
      </c>
      <c r="U2384" s="67" t="s">
        <v>71</v>
      </c>
      <c r="V2384" s="68" t="s">
        <v>72</v>
      </c>
      <c r="W2384" s="34"/>
      <c r="X2384" s="35"/>
      <c r="Y2384" s="36"/>
      <c r="Z2384" s="36"/>
      <c r="AA2384" s="36"/>
      <c r="AB2384" s="50">
        <f>SUM(AA2385:AA2389)</f>
        <v>43.142400000000009</v>
      </c>
      <c r="AC2384" s="35"/>
      <c r="AD2384" s="60"/>
      <c r="AE2384" s="60"/>
      <c r="AF2384" s="636"/>
      <c r="AG2384" s="2"/>
    </row>
    <row r="2385" spans="1:33" ht="37.5" customHeight="1">
      <c r="A2385" s="662"/>
      <c r="B2385" s="665"/>
      <c r="C2385" s="743"/>
      <c r="D2385" s="744"/>
      <c r="E2385" s="744"/>
      <c r="F2385" s="744"/>
      <c r="G2385" s="744"/>
      <c r="H2385" s="744"/>
      <c r="I2385" s="744"/>
      <c r="J2385" s="754"/>
      <c r="K2385" s="744"/>
      <c r="L2385" s="744"/>
      <c r="M2385" s="631"/>
      <c r="N2385" s="631"/>
      <c r="O2385" s="744"/>
      <c r="P2385" s="744"/>
      <c r="Q2385" s="802"/>
      <c r="R2385" s="25"/>
      <c r="S2385" s="818" t="s">
        <v>1204</v>
      </c>
      <c r="T2385" s="26"/>
      <c r="U2385" s="26"/>
      <c r="V2385" s="26"/>
      <c r="W2385" s="27">
        <v>1</v>
      </c>
      <c r="X2385" s="28" t="s">
        <v>74</v>
      </c>
      <c r="Y2385" s="29">
        <v>38.520000000000003</v>
      </c>
      <c r="Z2385" s="29">
        <f>+W2385*Y2385</f>
        <v>38.520000000000003</v>
      </c>
      <c r="AA2385" s="29">
        <f>+Z2385*1.12</f>
        <v>43.142400000000009</v>
      </c>
      <c r="AB2385" s="30"/>
      <c r="AC2385" s="28"/>
      <c r="AD2385" s="31"/>
      <c r="AE2385" s="31" t="s">
        <v>75</v>
      </c>
      <c r="AF2385" s="634"/>
      <c r="AG2385" s="2"/>
    </row>
    <row r="2386" spans="1:33" ht="37.5" customHeight="1">
      <c r="A2386" s="662"/>
      <c r="B2386" s="665"/>
      <c r="C2386" s="743"/>
      <c r="D2386" s="744"/>
      <c r="E2386" s="744"/>
      <c r="F2386" s="744"/>
      <c r="G2386" s="744"/>
      <c r="H2386" s="744"/>
      <c r="I2386" s="744"/>
      <c r="J2386" s="754"/>
      <c r="K2386" s="744"/>
      <c r="L2386" s="744"/>
      <c r="M2386" s="631"/>
      <c r="N2386" s="631"/>
      <c r="O2386" s="744"/>
      <c r="P2386" s="744"/>
      <c r="Q2386" s="802"/>
      <c r="R2386" s="32"/>
      <c r="S2386" s="819"/>
      <c r="T2386" s="33"/>
      <c r="U2386" s="33"/>
      <c r="V2386" s="33"/>
      <c r="W2386" s="34"/>
      <c r="X2386" s="28"/>
      <c r="Y2386" s="36"/>
      <c r="Z2386" s="29"/>
      <c r="AA2386" s="29"/>
      <c r="AB2386" s="30"/>
      <c r="AC2386" s="28"/>
      <c r="AD2386" s="31"/>
      <c r="AE2386" s="31"/>
      <c r="AF2386" s="634"/>
      <c r="AG2386" s="2"/>
    </row>
    <row r="2387" spans="1:33" ht="37.5" customHeight="1">
      <c r="A2387" s="662"/>
      <c r="B2387" s="665"/>
      <c r="C2387" s="743"/>
      <c r="D2387" s="744"/>
      <c r="E2387" s="744"/>
      <c r="F2387" s="744"/>
      <c r="G2387" s="744"/>
      <c r="H2387" s="744"/>
      <c r="I2387" s="744"/>
      <c r="J2387" s="754"/>
      <c r="K2387" s="744"/>
      <c r="L2387" s="744"/>
      <c r="M2387" s="631"/>
      <c r="N2387" s="631"/>
      <c r="O2387" s="744"/>
      <c r="P2387" s="744"/>
      <c r="Q2387" s="802"/>
      <c r="R2387" s="37"/>
      <c r="S2387" s="819"/>
      <c r="T2387" s="33"/>
      <c r="U2387" s="33"/>
      <c r="V2387" s="33"/>
      <c r="W2387" s="34"/>
      <c r="X2387" s="28"/>
      <c r="Y2387" s="36"/>
      <c r="Z2387" s="29"/>
      <c r="AA2387" s="29"/>
      <c r="AB2387" s="30"/>
      <c r="AC2387" s="28"/>
      <c r="AD2387" s="31"/>
      <c r="AE2387" s="31"/>
      <c r="AF2387" s="634"/>
      <c r="AG2387" s="2"/>
    </row>
    <row r="2388" spans="1:33" ht="37.5" customHeight="1">
      <c r="A2388" s="662"/>
      <c r="B2388" s="665"/>
      <c r="C2388" s="743"/>
      <c r="D2388" s="744"/>
      <c r="E2388" s="744"/>
      <c r="F2388" s="744"/>
      <c r="G2388" s="744"/>
      <c r="H2388" s="744"/>
      <c r="I2388" s="744"/>
      <c r="J2388" s="754"/>
      <c r="K2388" s="744"/>
      <c r="L2388" s="744"/>
      <c r="M2388" s="631"/>
      <c r="N2388" s="631"/>
      <c r="O2388" s="744"/>
      <c r="P2388" s="744"/>
      <c r="Q2388" s="802"/>
      <c r="R2388" s="37"/>
      <c r="S2388" s="819"/>
      <c r="T2388" s="33"/>
      <c r="U2388" s="33"/>
      <c r="V2388" s="33"/>
      <c r="W2388" s="34"/>
      <c r="X2388" s="28"/>
      <c r="Y2388" s="36"/>
      <c r="Z2388" s="29"/>
      <c r="AA2388" s="29"/>
      <c r="AB2388" s="30"/>
      <c r="AC2388" s="28"/>
      <c r="AD2388" s="31"/>
      <c r="AE2388" s="31"/>
      <c r="AF2388" s="634"/>
      <c r="AG2388" s="2"/>
    </row>
    <row r="2389" spans="1:33" ht="37.5" customHeight="1">
      <c r="A2389" s="663"/>
      <c r="B2389" s="666"/>
      <c r="C2389" s="745"/>
      <c r="D2389" s="746"/>
      <c r="E2389" s="746"/>
      <c r="F2389" s="746"/>
      <c r="G2389" s="746"/>
      <c r="H2389" s="746"/>
      <c r="I2389" s="746"/>
      <c r="J2389" s="756"/>
      <c r="K2389" s="746"/>
      <c r="L2389" s="746"/>
      <c r="M2389" s="632"/>
      <c r="N2389" s="632"/>
      <c r="O2389" s="746"/>
      <c r="P2389" s="746"/>
      <c r="Q2389" s="803"/>
      <c r="R2389" s="38"/>
      <c r="S2389" s="820"/>
      <c r="T2389" s="39"/>
      <c r="U2389" s="39"/>
      <c r="V2389" s="39"/>
      <c r="W2389" s="40"/>
      <c r="X2389" s="41"/>
      <c r="Y2389" s="42"/>
      <c r="Z2389" s="42"/>
      <c r="AA2389" s="42"/>
      <c r="AB2389" s="43"/>
      <c r="AC2389" s="41"/>
      <c r="AD2389" s="44"/>
      <c r="AE2389" s="44"/>
      <c r="AF2389" s="635"/>
      <c r="AG2389" s="2"/>
    </row>
    <row r="2390" spans="1:33" ht="36.75" customHeight="1">
      <c r="A2390" s="661" t="s">
        <v>2932</v>
      </c>
      <c r="B2390" s="664" t="s">
        <v>3075</v>
      </c>
      <c r="C2390" s="773" t="s">
        <v>46</v>
      </c>
      <c r="D2390" s="750" t="s">
        <v>47</v>
      </c>
      <c r="E2390" s="750" t="s">
        <v>48</v>
      </c>
      <c r="F2390" s="750" t="s">
        <v>471</v>
      </c>
      <c r="G2390" s="768" t="s">
        <v>50</v>
      </c>
      <c r="H2390" s="750" t="s">
        <v>51</v>
      </c>
      <c r="I2390" s="750" t="s">
        <v>52</v>
      </c>
      <c r="J2390" s="774" t="s">
        <v>3082</v>
      </c>
      <c r="K2390" s="748" t="s">
        <v>3083</v>
      </c>
      <c r="L2390" s="750" t="s">
        <v>3084</v>
      </c>
      <c r="M2390" s="698">
        <v>1</v>
      </c>
      <c r="N2390" s="698">
        <v>1</v>
      </c>
      <c r="O2390" s="750" t="s">
        <v>3085</v>
      </c>
      <c r="P2390" s="750" t="s">
        <v>3086</v>
      </c>
      <c r="Q2390" s="805" t="s">
        <v>3087</v>
      </c>
      <c r="R2390" s="414"/>
      <c r="S2390" s="821"/>
      <c r="T2390" s="46"/>
      <c r="U2390" s="67"/>
      <c r="V2390" s="68"/>
      <c r="W2390" s="34"/>
      <c r="X2390" s="35"/>
      <c r="Y2390" s="36"/>
      <c r="Z2390" s="36"/>
      <c r="AA2390" s="36"/>
      <c r="AB2390" s="50"/>
      <c r="AC2390" s="35"/>
      <c r="AD2390" s="35"/>
      <c r="AE2390" s="35"/>
      <c r="AF2390" s="636"/>
      <c r="AG2390" s="2"/>
    </row>
    <row r="2391" spans="1:33" ht="36.75" customHeight="1">
      <c r="A2391" s="662"/>
      <c r="B2391" s="665"/>
      <c r="C2391" s="743"/>
      <c r="D2391" s="744"/>
      <c r="E2391" s="744"/>
      <c r="F2391" s="744"/>
      <c r="G2391" s="744"/>
      <c r="H2391" s="744"/>
      <c r="I2391" s="744"/>
      <c r="J2391" s="754"/>
      <c r="K2391" s="744"/>
      <c r="L2391" s="744"/>
      <c r="M2391" s="631"/>
      <c r="N2391" s="631"/>
      <c r="O2391" s="744"/>
      <c r="P2391" s="744"/>
      <c r="Q2391" s="802"/>
      <c r="R2391" s="25"/>
      <c r="S2391" s="818"/>
      <c r="T2391" s="26"/>
      <c r="U2391" s="26"/>
      <c r="V2391" s="26"/>
      <c r="W2391" s="27"/>
      <c r="X2391" s="28"/>
      <c r="Y2391" s="29"/>
      <c r="Z2391" s="29"/>
      <c r="AA2391" s="29"/>
      <c r="AB2391" s="30"/>
      <c r="AC2391" s="28"/>
      <c r="AD2391" s="28"/>
      <c r="AE2391" s="28"/>
      <c r="AF2391" s="634"/>
      <c r="AG2391" s="2"/>
    </row>
    <row r="2392" spans="1:33" ht="36.75" customHeight="1">
      <c r="A2392" s="662"/>
      <c r="B2392" s="665"/>
      <c r="C2392" s="743"/>
      <c r="D2392" s="744"/>
      <c r="E2392" s="744"/>
      <c r="F2392" s="744"/>
      <c r="G2392" s="744"/>
      <c r="H2392" s="744"/>
      <c r="I2392" s="744"/>
      <c r="J2392" s="754"/>
      <c r="K2392" s="744"/>
      <c r="L2392" s="744"/>
      <c r="M2392" s="631"/>
      <c r="N2392" s="631"/>
      <c r="O2392" s="744"/>
      <c r="P2392" s="744"/>
      <c r="Q2392" s="802"/>
      <c r="R2392" s="25"/>
      <c r="S2392" s="818"/>
      <c r="T2392" s="26"/>
      <c r="U2392" s="26"/>
      <c r="V2392" s="26"/>
      <c r="W2392" s="27"/>
      <c r="X2392" s="28"/>
      <c r="Y2392" s="29"/>
      <c r="Z2392" s="29"/>
      <c r="AA2392" s="29"/>
      <c r="AB2392" s="30"/>
      <c r="AC2392" s="28"/>
      <c r="AD2392" s="28"/>
      <c r="AE2392" s="31"/>
      <c r="AF2392" s="634"/>
      <c r="AG2392" s="2"/>
    </row>
    <row r="2393" spans="1:33" ht="36.75" customHeight="1">
      <c r="A2393" s="662"/>
      <c r="B2393" s="665"/>
      <c r="C2393" s="743"/>
      <c r="D2393" s="744"/>
      <c r="E2393" s="744"/>
      <c r="F2393" s="744"/>
      <c r="G2393" s="744"/>
      <c r="H2393" s="744"/>
      <c r="I2393" s="744"/>
      <c r="J2393" s="754"/>
      <c r="K2393" s="744"/>
      <c r="L2393" s="744"/>
      <c r="M2393" s="631"/>
      <c r="N2393" s="631"/>
      <c r="O2393" s="744"/>
      <c r="P2393" s="744"/>
      <c r="Q2393" s="802"/>
      <c r="R2393" s="25"/>
      <c r="S2393" s="818"/>
      <c r="T2393" s="26"/>
      <c r="U2393" s="26"/>
      <c r="V2393" s="26"/>
      <c r="W2393" s="27"/>
      <c r="X2393" s="28"/>
      <c r="Y2393" s="29"/>
      <c r="Z2393" s="29"/>
      <c r="AA2393" s="29"/>
      <c r="AB2393" s="30"/>
      <c r="AC2393" s="28"/>
      <c r="AD2393" s="28"/>
      <c r="AE2393" s="31"/>
      <c r="AF2393" s="634"/>
      <c r="AG2393" s="2"/>
    </row>
    <row r="2394" spans="1:33" ht="36.75" customHeight="1">
      <c r="A2394" s="662"/>
      <c r="B2394" s="665"/>
      <c r="C2394" s="745"/>
      <c r="D2394" s="746"/>
      <c r="E2394" s="746"/>
      <c r="F2394" s="746"/>
      <c r="G2394" s="746"/>
      <c r="H2394" s="746"/>
      <c r="I2394" s="746"/>
      <c r="J2394" s="756"/>
      <c r="K2394" s="746"/>
      <c r="L2394" s="746"/>
      <c r="M2394" s="632"/>
      <c r="N2394" s="632"/>
      <c r="O2394" s="746"/>
      <c r="P2394" s="746"/>
      <c r="Q2394" s="803"/>
      <c r="R2394" s="38"/>
      <c r="S2394" s="820"/>
      <c r="T2394" s="39"/>
      <c r="U2394" s="39"/>
      <c r="V2394" s="39"/>
      <c r="W2394" s="40"/>
      <c r="X2394" s="41"/>
      <c r="Y2394" s="42"/>
      <c r="Z2394" s="42"/>
      <c r="AA2394" s="42"/>
      <c r="AB2394" s="43"/>
      <c r="AC2394" s="41"/>
      <c r="AD2394" s="41"/>
      <c r="AE2394" s="44"/>
      <c r="AF2394" s="635"/>
      <c r="AG2394" s="2"/>
    </row>
    <row r="2395" spans="1:33" ht="32.25" customHeight="1">
      <c r="A2395" s="662"/>
      <c r="B2395" s="665"/>
      <c r="C2395" s="747" t="s">
        <v>79</v>
      </c>
      <c r="D2395" s="748" t="s">
        <v>80</v>
      </c>
      <c r="E2395" s="748" t="s">
        <v>2933</v>
      </c>
      <c r="F2395" s="748" t="s">
        <v>3088</v>
      </c>
      <c r="G2395" s="749" t="s">
        <v>83</v>
      </c>
      <c r="H2395" s="748" t="s">
        <v>51</v>
      </c>
      <c r="I2395" s="748" t="s">
        <v>61</v>
      </c>
      <c r="J2395" s="800" t="s">
        <v>3089</v>
      </c>
      <c r="K2395" s="748" t="s">
        <v>3090</v>
      </c>
      <c r="L2395" s="748" t="s">
        <v>3091</v>
      </c>
      <c r="M2395" s="638">
        <v>1</v>
      </c>
      <c r="N2395" s="638">
        <v>1</v>
      </c>
      <c r="O2395" s="748" t="s">
        <v>3092</v>
      </c>
      <c r="P2395" s="748" t="s">
        <v>3093</v>
      </c>
      <c r="Q2395" s="804" t="s">
        <v>3094</v>
      </c>
      <c r="R2395" s="434" t="s">
        <v>68</v>
      </c>
      <c r="S2395" s="823" t="s">
        <v>3095</v>
      </c>
      <c r="T2395" s="97" t="s">
        <v>70</v>
      </c>
      <c r="U2395" s="67" t="s">
        <v>71</v>
      </c>
      <c r="V2395" s="68" t="s">
        <v>72</v>
      </c>
      <c r="W2395" s="34"/>
      <c r="X2395" s="35"/>
      <c r="Y2395" s="36"/>
      <c r="Z2395" s="36"/>
      <c r="AA2395" s="36"/>
      <c r="AB2395" s="50">
        <f>SUM(AA2396:AA2397)</f>
        <v>420.00000000000006</v>
      </c>
      <c r="AC2395" s="35"/>
      <c r="AD2395" s="60"/>
      <c r="AE2395" s="60"/>
      <c r="AF2395" s="637"/>
      <c r="AG2395" s="2"/>
    </row>
    <row r="2396" spans="1:33" ht="32.25" customHeight="1">
      <c r="A2396" s="662"/>
      <c r="B2396" s="665"/>
      <c r="C2396" s="743"/>
      <c r="D2396" s="744"/>
      <c r="E2396" s="744"/>
      <c r="F2396" s="744"/>
      <c r="G2396" s="744"/>
      <c r="H2396" s="744"/>
      <c r="I2396" s="744"/>
      <c r="J2396" s="754"/>
      <c r="K2396" s="744"/>
      <c r="L2396" s="744"/>
      <c r="M2396" s="631"/>
      <c r="N2396" s="631"/>
      <c r="O2396" s="744"/>
      <c r="P2396" s="744"/>
      <c r="Q2396" s="802"/>
      <c r="R2396" s="32"/>
      <c r="S2396" s="818" t="s">
        <v>3096</v>
      </c>
      <c r="T2396" s="26"/>
      <c r="U2396" s="26"/>
      <c r="V2396" s="26"/>
      <c r="W2396" s="27">
        <v>1</v>
      </c>
      <c r="X2396" s="28" t="s">
        <v>74</v>
      </c>
      <c r="Y2396" s="29">
        <v>270</v>
      </c>
      <c r="Z2396" s="29">
        <f t="shared" ref="Z2396:Z2397" si="284">+W2396*Y2396</f>
        <v>270</v>
      </c>
      <c r="AA2396" s="29">
        <f t="shared" ref="AA2396:AA2397" si="285">+Z2396*1.12</f>
        <v>302.40000000000003</v>
      </c>
      <c r="AB2396" s="30"/>
      <c r="AC2396" s="28"/>
      <c r="AD2396" s="31"/>
      <c r="AE2396" s="31" t="s">
        <v>75</v>
      </c>
      <c r="AF2396" s="634"/>
      <c r="AG2396" s="2"/>
    </row>
    <row r="2397" spans="1:33" ht="32.25" customHeight="1">
      <c r="A2397" s="662"/>
      <c r="B2397" s="665"/>
      <c r="C2397" s="743"/>
      <c r="D2397" s="744"/>
      <c r="E2397" s="744"/>
      <c r="F2397" s="744"/>
      <c r="G2397" s="744"/>
      <c r="H2397" s="744"/>
      <c r="I2397" s="744"/>
      <c r="J2397" s="754"/>
      <c r="K2397" s="744"/>
      <c r="L2397" s="744"/>
      <c r="M2397" s="631"/>
      <c r="N2397" s="631"/>
      <c r="O2397" s="744"/>
      <c r="P2397" s="744"/>
      <c r="Q2397" s="802"/>
      <c r="R2397" s="25"/>
      <c r="S2397" s="818" t="s">
        <v>3097</v>
      </c>
      <c r="T2397" s="26"/>
      <c r="U2397" s="26"/>
      <c r="V2397" s="26"/>
      <c r="W2397" s="27">
        <v>1</v>
      </c>
      <c r="X2397" s="28" t="s">
        <v>74</v>
      </c>
      <c r="Y2397" s="29">
        <v>105</v>
      </c>
      <c r="Z2397" s="29">
        <f t="shared" si="284"/>
        <v>105</v>
      </c>
      <c r="AA2397" s="29">
        <f t="shared" si="285"/>
        <v>117.60000000000001</v>
      </c>
      <c r="AB2397" s="30"/>
      <c r="AC2397" s="28"/>
      <c r="AD2397" s="31"/>
      <c r="AE2397" s="31" t="s">
        <v>75</v>
      </c>
      <c r="AF2397" s="634"/>
      <c r="AG2397" s="2"/>
    </row>
    <row r="2398" spans="1:33" ht="32.25" customHeight="1">
      <c r="A2398" s="662"/>
      <c r="B2398" s="665"/>
      <c r="C2398" s="743"/>
      <c r="D2398" s="744"/>
      <c r="E2398" s="744"/>
      <c r="F2398" s="744"/>
      <c r="G2398" s="744"/>
      <c r="H2398" s="744"/>
      <c r="I2398" s="744"/>
      <c r="J2398" s="754"/>
      <c r="K2398" s="744"/>
      <c r="L2398" s="744"/>
      <c r="M2398" s="631"/>
      <c r="N2398" s="631"/>
      <c r="O2398" s="744"/>
      <c r="P2398" s="744"/>
      <c r="Q2398" s="802"/>
      <c r="R2398" s="25"/>
      <c r="S2398" s="818"/>
      <c r="T2398" s="26"/>
      <c r="U2398" s="26"/>
      <c r="V2398" s="26"/>
      <c r="W2398" s="27"/>
      <c r="X2398" s="28"/>
      <c r="Y2398" s="29"/>
      <c r="Z2398" s="29"/>
      <c r="AA2398" s="29"/>
      <c r="AB2398" s="30"/>
      <c r="AC2398" s="28"/>
      <c r="AD2398" s="31"/>
      <c r="AE2398" s="31"/>
      <c r="AF2398" s="634"/>
      <c r="AG2398" s="2"/>
    </row>
    <row r="2399" spans="1:33" ht="32.25" customHeight="1">
      <c r="A2399" s="662"/>
      <c r="B2399" s="665"/>
      <c r="C2399" s="745"/>
      <c r="D2399" s="746"/>
      <c r="E2399" s="746"/>
      <c r="F2399" s="746"/>
      <c r="G2399" s="746"/>
      <c r="H2399" s="746"/>
      <c r="I2399" s="746"/>
      <c r="J2399" s="756"/>
      <c r="K2399" s="746"/>
      <c r="L2399" s="746"/>
      <c r="M2399" s="632"/>
      <c r="N2399" s="632"/>
      <c r="O2399" s="746"/>
      <c r="P2399" s="746"/>
      <c r="Q2399" s="803"/>
      <c r="R2399" s="38"/>
      <c r="S2399" s="824"/>
      <c r="T2399" s="61"/>
      <c r="U2399" s="61"/>
      <c r="V2399" s="61"/>
      <c r="W2399" s="62"/>
      <c r="X2399" s="63"/>
      <c r="Y2399" s="64"/>
      <c r="Z2399" s="42"/>
      <c r="AA2399" s="42"/>
      <c r="AB2399" s="65"/>
      <c r="AC2399" s="63"/>
      <c r="AD2399" s="66"/>
      <c r="AE2399" s="66"/>
      <c r="AF2399" s="635"/>
      <c r="AG2399" s="2"/>
    </row>
    <row r="2400" spans="1:33" ht="27" customHeight="1">
      <c r="A2400" s="662"/>
      <c r="B2400" s="665"/>
      <c r="C2400" s="747" t="s">
        <v>79</v>
      </c>
      <c r="D2400" s="748" t="s">
        <v>80</v>
      </c>
      <c r="E2400" s="748" t="s">
        <v>157</v>
      </c>
      <c r="F2400" s="748" t="s">
        <v>2964</v>
      </c>
      <c r="G2400" s="749" t="s">
        <v>83</v>
      </c>
      <c r="H2400" s="748" t="s">
        <v>51</v>
      </c>
      <c r="I2400" s="748" t="s">
        <v>52</v>
      </c>
      <c r="J2400" s="774" t="s">
        <v>3098</v>
      </c>
      <c r="K2400" s="748" t="s">
        <v>3099</v>
      </c>
      <c r="L2400" s="748" t="s">
        <v>3100</v>
      </c>
      <c r="M2400" s="638">
        <v>2</v>
      </c>
      <c r="N2400" s="638">
        <v>1</v>
      </c>
      <c r="O2400" s="748" t="s">
        <v>3101</v>
      </c>
      <c r="P2400" s="748" t="s">
        <v>3102</v>
      </c>
      <c r="Q2400" s="805" t="s">
        <v>3087</v>
      </c>
      <c r="R2400" s="414" t="s">
        <v>140</v>
      </c>
      <c r="S2400" s="822" t="s">
        <v>141</v>
      </c>
      <c r="T2400" s="47" t="s">
        <v>70</v>
      </c>
      <c r="U2400" s="67" t="s">
        <v>71</v>
      </c>
      <c r="V2400" s="68" t="s">
        <v>72</v>
      </c>
      <c r="W2400" s="54"/>
      <c r="X2400" s="55"/>
      <c r="Y2400" s="56"/>
      <c r="Z2400" s="36"/>
      <c r="AA2400" s="36"/>
      <c r="AB2400" s="57">
        <f>SUM(AA2401:AA2404)</f>
        <v>143.66240000000002</v>
      </c>
      <c r="AC2400" s="55"/>
      <c r="AD2400" s="58"/>
      <c r="AE2400" s="58"/>
      <c r="AF2400" s="637"/>
      <c r="AG2400" s="2"/>
    </row>
    <row r="2401" spans="1:33" ht="27" customHeight="1">
      <c r="A2401" s="662"/>
      <c r="B2401" s="665"/>
      <c r="C2401" s="743"/>
      <c r="D2401" s="744"/>
      <c r="E2401" s="744"/>
      <c r="F2401" s="744"/>
      <c r="G2401" s="744"/>
      <c r="H2401" s="744"/>
      <c r="I2401" s="744"/>
      <c r="J2401" s="754"/>
      <c r="K2401" s="744"/>
      <c r="L2401" s="744"/>
      <c r="M2401" s="631"/>
      <c r="N2401" s="631"/>
      <c r="O2401" s="744"/>
      <c r="P2401" s="744"/>
      <c r="Q2401" s="802"/>
      <c r="R2401" s="25"/>
      <c r="S2401" s="818" t="s">
        <v>2585</v>
      </c>
      <c r="T2401" s="26"/>
      <c r="U2401" s="26"/>
      <c r="V2401" s="26"/>
      <c r="W2401" s="27">
        <v>1</v>
      </c>
      <c r="X2401" s="28" t="s">
        <v>74</v>
      </c>
      <c r="Y2401" s="29">
        <v>128.27000000000001</v>
      </c>
      <c r="Z2401" s="29">
        <f>+W2401*Y2401</f>
        <v>128.27000000000001</v>
      </c>
      <c r="AA2401" s="29">
        <f>+Z2401*1.12</f>
        <v>143.66240000000002</v>
      </c>
      <c r="AB2401" s="30"/>
      <c r="AC2401" s="28"/>
      <c r="AD2401" s="31"/>
      <c r="AE2401" s="31" t="s">
        <v>75</v>
      </c>
      <c r="AF2401" s="634"/>
      <c r="AG2401" s="2"/>
    </row>
    <row r="2402" spans="1:33" ht="27" customHeight="1">
      <c r="A2402" s="662"/>
      <c r="B2402" s="665"/>
      <c r="C2402" s="743"/>
      <c r="D2402" s="744"/>
      <c r="E2402" s="744"/>
      <c r="F2402" s="744"/>
      <c r="G2402" s="744"/>
      <c r="H2402" s="744"/>
      <c r="I2402" s="744"/>
      <c r="J2402" s="754"/>
      <c r="K2402" s="744"/>
      <c r="L2402" s="744"/>
      <c r="M2402" s="631"/>
      <c r="N2402" s="631"/>
      <c r="O2402" s="744"/>
      <c r="P2402" s="744"/>
      <c r="Q2402" s="802"/>
      <c r="R2402" s="25"/>
      <c r="S2402" s="818"/>
      <c r="T2402" s="26"/>
      <c r="U2402" s="26"/>
      <c r="V2402" s="26"/>
      <c r="W2402" s="27"/>
      <c r="X2402" s="28"/>
      <c r="Y2402" s="29"/>
      <c r="Z2402" s="29"/>
      <c r="AA2402" s="29"/>
      <c r="AB2402" s="30"/>
      <c r="AC2402" s="28"/>
      <c r="AD2402" s="31"/>
      <c r="AE2402" s="31"/>
      <c r="AF2402" s="634"/>
      <c r="AG2402" s="2"/>
    </row>
    <row r="2403" spans="1:33" ht="27" customHeight="1">
      <c r="A2403" s="662"/>
      <c r="B2403" s="665"/>
      <c r="C2403" s="743"/>
      <c r="D2403" s="744"/>
      <c r="E2403" s="744"/>
      <c r="F2403" s="744"/>
      <c r="G2403" s="744"/>
      <c r="H2403" s="744"/>
      <c r="I2403" s="744"/>
      <c r="J2403" s="754"/>
      <c r="K2403" s="744"/>
      <c r="L2403" s="744"/>
      <c r="M2403" s="631"/>
      <c r="N2403" s="631"/>
      <c r="O2403" s="744"/>
      <c r="P2403" s="744"/>
      <c r="Q2403" s="802"/>
      <c r="R2403" s="25"/>
      <c r="S2403" s="818"/>
      <c r="T2403" s="26"/>
      <c r="U2403" s="26"/>
      <c r="V2403" s="26"/>
      <c r="W2403" s="27"/>
      <c r="X2403" s="28"/>
      <c r="Y2403" s="29"/>
      <c r="Z2403" s="29"/>
      <c r="AA2403" s="29"/>
      <c r="AB2403" s="30"/>
      <c r="AC2403" s="28"/>
      <c r="AD2403" s="31"/>
      <c r="AE2403" s="31"/>
      <c r="AF2403" s="634"/>
      <c r="AG2403" s="2"/>
    </row>
    <row r="2404" spans="1:33" ht="27" customHeight="1">
      <c r="A2404" s="662"/>
      <c r="B2404" s="665"/>
      <c r="C2404" s="745"/>
      <c r="D2404" s="746"/>
      <c r="E2404" s="746"/>
      <c r="F2404" s="746"/>
      <c r="G2404" s="746"/>
      <c r="H2404" s="746"/>
      <c r="I2404" s="746"/>
      <c r="J2404" s="756"/>
      <c r="K2404" s="746"/>
      <c r="L2404" s="746"/>
      <c r="M2404" s="632"/>
      <c r="N2404" s="632"/>
      <c r="O2404" s="746"/>
      <c r="P2404" s="746"/>
      <c r="Q2404" s="803"/>
      <c r="R2404" s="38"/>
      <c r="S2404" s="820"/>
      <c r="T2404" s="39"/>
      <c r="U2404" s="39"/>
      <c r="V2404" s="39"/>
      <c r="W2404" s="40"/>
      <c r="X2404" s="41"/>
      <c r="Y2404" s="42"/>
      <c r="Z2404" s="42"/>
      <c r="AA2404" s="42"/>
      <c r="AB2404" s="43"/>
      <c r="AC2404" s="41"/>
      <c r="AD2404" s="44"/>
      <c r="AE2404" s="44"/>
      <c r="AF2404" s="635"/>
      <c r="AG2404" s="2"/>
    </row>
    <row r="2405" spans="1:33" ht="31.5" customHeight="1">
      <c r="A2405" s="662"/>
      <c r="B2405" s="665"/>
      <c r="C2405" s="747" t="s">
        <v>79</v>
      </c>
      <c r="D2405" s="748" t="s">
        <v>80</v>
      </c>
      <c r="E2405" s="748" t="s">
        <v>2933</v>
      </c>
      <c r="F2405" s="748" t="s">
        <v>2934</v>
      </c>
      <c r="G2405" s="749" t="s">
        <v>83</v>
      </c>
      <c r="H2405" s="748" t="s">
        <v>51</v>
      </c>
      <c r="I2405" s="748" t="s">
        <v>52</v>
      </c>
      <c r="J2405" s="774" t="s">
        <v>3103</v>
      </c>
      <c r="K2405" s="748" t="s">
        <v>3104</v>
      </c>
      <c r="L2405" s="748" t="s">
        <v>3105</v>
      </c>
      <c r="M2405" s="638">
        <v>1</v>
      </c>
      <c r="N2405" s="638">
        <v>1</v>
      </c>
      <c r="O2405" s="748" t="s">
        <v>3106</v>
      </c>
      <c r="P2405" s="748" t="s">
        <v>3107</v>
      </c>
      <c r="Q2405" s="804" t="s">
        <v>3094</v>
      </c>
      <c r="R2405" s="414"/>
      <c r="S2405" s="822"/>
      <c r="T2405" s="53"/>
      <c r="U2405" s="67"/>
      <c r="V2405" s="68"/>
      <c r="W2405" s="54"/>
      <c r="X2405" s="55"/>
      <c r="Y2405" s="56"/>
      <c r="Z2405" s="36"/>
      <c r="AA2405" s="36"/>
      <c r="AB2405" s="57"/>
      <c r="AC2405" s="55"/>
      <c r="AD2405" s="58"/>
      <c r="AE2405" s="58"/>
      <c r="AF2405" s="637"/>
      <c r="AG2405" s="2"/>
    </row>
    <row r="2406" spans="1:33" ht="31.5" customHeight="1">
      <c r="A2406" s="662"/>
      <c r="B2406" s="665"/>
      <c r="C2406" s="743"/>
      <c r="D2406" s="744"/>
      <c r="E2406" s="744"/>
      <c r="F2406" s="744"/>
      <c r="G2406" s="744"/>
      <c r="H2406" s="744"/>
      <c r="I2406" s="744"/>
      <c r="J2406" s="754"/>
      <c r="K2406" s="744"/>
      <c r="L2406" s="744"/>
      <c r="M2406" s="631"/>
      <c r="N2406" s="631"/>
      <c r="O2406" s="744"/>
      <c r="P2406" s="744"/>
      <c r="Q2406" s="802"/>
      <c r="R2406" s="25"/>
      <c r="S2406" s="818"/>
      <c r="T2406" s="26"/>
      <c r="U2406" s="26"/>
      <c r="V2406" s="26"/>
      <c r="W2406" s="27"/>
      <c r="X2406" s="28"/>
      <c r="Y2406" s="29"/>
      <c r="Z2406" s="29"/>
      <c r="AA2406" s="29"/>
      <c r="AB2406" s="30"/>
      <c r="AC2406" s="28"/>
      <c r="AD2406" s="31"/>
      <c r="AE2406" s="31"/>
      <c r="AF2406" s="634"/>
      <c r="AG2406" s="2"/>
    </row>
    <row r="2407" spans="1:33" ht="31.5" customHeight="1">
      <c r="A2407" s="662"/>
      <c r="B2407" s="665"/>
      <c r="C2407" s="743"/>
      <c r="D2407" s="744"/>
      <c r="E2407" s="744"/>
      <c r="F2407" s="744"/>
      <c r="G2407" s="744"/>
      <c r="H2407" s="744"/>
      <c r="I2407" s="744"/>
      <c r="J2407" s="754"/>
      <c r="K2407" s="744"/>
      <c r="L2407" s="744"/>
      <c r="M2407" s="631"/>
      <c r="N2407" s="631"/>
      <c r="O2407" s="744"/>
      <c r="P2407" s="744"/>
      <c r="Q2407" s="802"/>
      <c r="R2407" s="25"/>
      <c r="S2407" s="818"/>
      <c r="T2407" s="26"/>
      <c r="U2407" s="26"/>
      <c r="V2407" s="26"/>
      <c r="W2407" s="27"/>
      <c r="X2407" s="28"/>
      <c r="Y2407" s="29"/>
      <c r="Z2407" s="29"/>
      <c r="AA2407" s="29"/>
      <c r="AB2407" s="30"/>
      <c r="AC2407" s="28"/>
      <c r="AD2407" s="31"/>
      <c r="AE2407" s="31"/>
      <c r="AF2407" s="634"/>
      <c r="AG2407" s="2"/>
    </row>
    <row r="2408" spans="1:33" ht="31.5" customHeight="1">
      <c r="A2408" s="662"/>
      <c r="B2408" s="665"/>
      <c r="C2408" s="743"/>
      <c r="D2408" s="744"/>
      <c r="E2408" s="744"/>
      <c r="F2408" s="744"/>
      <c r="G2408" s="744"/>
      <c r="H2408" s="744"/>
      <c r="I2408" s="744"/>
      <c r="J2408" s="754"/>
      <c r="K2408" s="744"/>
      <c r="L2408" s="744"/>
      <c r="M2408" s="631"/>
      <c r="N2408" s="631"/>
      <c r="O2408" s="744"/>
      <c r="P2408" s="744"/>
      <c r="Q2408" s="802"/>
      <c r="R2408" s="25"/>
      <c r="S2408" s="818"/>
      <c r="T2408" s="26"/>
      <c r="U2408" s="26"/>
      <c r="V2408" s="26"/>
      <c r="W2408" s="27"/>
      <c r="X2408" s="28"/>
      <c r="Y2408" s="29"/>
      <c r="Z2408" s="29"/>
      <c r="AA2408" s="29"/>
      <c r="AB2408" s="30"/>
      <c r="AC2408" s="28"/>
      <c r="AD2408" s="31"/>
      <c r="AE2408" s="31"/>
      <c r="AF2408" s="634"/>
      <c r="AG2408" s="2"/>
    </row>
    <row r="2409" spans="1:33" ht="31.5" customHeight="1">
      <c r="A2409" s="663"/>
      <c r="B2409" s="666"/>
      <c r="C2409" s="745"/>
      <c r="D2409" s="746"/>
      <c r="E2409" s="746"/>
      <c r="F2409" s="746"/>
      <c r="G2409" s="746"/>
      <c r="H2409" s="746"/>
      <c r="I2409" s="746"/>
      <c r="J2409" s="756"/>
      <c r="K2409" s="746"/>
      <c r="L2409" s="746"/>
      <c r="M2409" s="632"/>
      <c r="N2409" s="632"/>
      <c r="O2409" s="746"/>
      <c r="P2409" s="746"/>
      <c r="Q2409" s="803"/>
      <c r="R2409" s="38"/>
      <c r="S2409" s="820"/>
      <c r="T2409" s="39"/>
      <c r="U2409" s="39"/>
      <c r="V2409" s="39"/>
      <c r="W2409" s="40"/>
      <c r="X2409" s="41"/>
      <c r="Y2409" s="42"/>
      <c r="Z2409" s="42"/>
      <c r="AA2409" s="42"/>
      <c r="AB2409" s="43"/>
      <c r="AC2409" s="41"/>
      <c r="AD2409" s="44"/>
      <c r="AE2409" s="44"/>
      <c r="AF2409" s="635"/>
      <c r="AG2409" s="2"/>
    </row>
    <row r="2410" spans="1:33" ht="36" customHeight="1">
      <c r="A2410" s="661" t="s">
        <v>2932</v>
      </c>
      <c r="B2410" s="664" t="s">
        <v>3075</v>
      </c>
      <c r="C2410" s="773" t="s">
        <v>79</v>
      </c>
      <c r="D2410" s="750" t="s">
        <v>80</v>
      </c>
      <c r="E2410" s="750" t="s">
        <v>2933</v>
      </c>
      <c r="F2410" s="750" t="s">
        <v>2934</v>
      </c>
      <c r="G2410" s="768" t="s">
        <v>83</v>
      </c>
      <c r="H2410" s="750" t="s">
        <v>51</v>
      </c>
      <c r="I2410" s="750" t="s">
        <v>52</v>
      </c>
      <c r="J2410" s="774" t="s">
        <v>3108</v>
      </c>
      <c r="K2410" s="748" t="s">
        <v>3109</v>
      </c>
      <c r="L2410" s="750" t="s">
        <v>3110</v>
      </c>
      <c r="M2410" s="698">
        <v>5</v>
      </c>
      <c r="N2410" s="698">
        <v>3</v>
      </c>
      <c r="O2410" s="750" t="s">
        <v>3111</v>
      </c>
      <c r="P2410" s="750" t="s">
        <v>3112</v>
      </c>
      <c r="Q2410" s="804" t="s">
        <v>3094</v>
      </c>
      <c r="R2410" s="414"/>
      <c r="S2410" s="821"/>
      <c r="T2410" s="46"/>
      <c r="U2410" s="67"/>
      <c r="V2410" s="68"/>
      <c r="W2410" s="34"/>
      <c r="X2410" s="35"/>
      <c r="Y2410" s="36"/>
      <c r="Z2410" s="36"/>
      <c r="AA2410" s="36"/>
      <c r="AB2410" s="50"/>
      <c r="AC2410" s="35"/>
      <c r="AD2410" s="60"/>
      <c r="AE2410" s="60"/>
      <c r="AF2410" s="636"/>
      <c r="AG2410" s="2"/>
    </row>
    <row r="2411" spans="1:33" ht="36" customHeight="1">
      <c r="A2411" s="662"/>
      <c r="B2411" s="665"/>
      <c r="C2411" s="743"/>
      <c r="D2411" s="744"/>
      <c r="E2411" s="744"/>
      <c r="F2411" s="744"/>
      <c r="G2411" s="744"/>
      <c r="H2411" s="744"/>
      <c r="I2411" s="744"/>
      <c r="J2411" s="754"/>
      <c r="K2411" s="744"/>
      <c r="L2411" s="744"/>
      <c r="M2411" s="631"/>
      <c r="N2411" s="631"/>
      <c r="O2411" s="744"/>
      <c r="P2411" s="744"/>
      <c r="Q2411" s="802"/>
      <c r="R2411" s="25"/>
      <c r="S2411" s="818"/>
      <c r="T2411" s="26"/>
      <c r="U2411" s="26"/>
      <c r="V2411" s="26"/>
      <c r="W2411" s="27"/>
      <c r="X2411" s="28"/>
      <c r="Y2411" s="29"/>
      <c r="Z2411" s="29"/>
      <c r="AA2411" s="29"/>
      <c r="AB2411" s="30"/>
      <c r="AC2411" s="28"/>
      <c r="AD2411" s="31"/>
      <c r="AE2411" s="31"/>
      <c r="AF2411" s="634"/>
      <c r="AG2411" s="2"/>
    </row>
    <row r="2412" spans="1:33" ht="36" customHeight="1">
      <c r="A2412" s="662"/>
      <c r="B2412" s="665"/>
      <c r="C2412" s="743"/>
      <c r="D2412" s="744"/>
      <c r="E2412" s="744"/>
      <c r="F2412" s="744"/>
      <c r="G2412" s="744"/>
      <c r="H2412" s="744"/>
      <c r="I2412" s="744"/>
      <c r="J2412" s="754"/>
      <c r="K2412" s="744"/>
      <c r="L2412" s="744"/>
      <c r="M2412" s="631"/>
      <c r="N2412" s="631"/>
      <c r="O2412" s="744"/>
      <c r="P2412" s="744"/>
      <c r="Q2412" s="802"/>
      <c r="R2412" s="32"/>
      <c r="S2412" s="819"/>
      <c r="T2412" s="33"/>
      <c r="U2412" s="33"/>
      <c r="V2412" s="33"/>
      <c r="W2412" s="34"/>
      <c r="X2412" s="35"/>
      <c r="Y2412" s="36"/>
      <c r="Z2412" s="29"/>
      <c r="AA2412" s="29"/>
      <c r="AB2412" s="30"/>
      <c r="AC2412" s="28"/>
      <c r="AD2412" s="31"/>
      <c r="AE2412" s="31"/>
      <c r="AF2412" s="634"/>
      <c r="AG2412" s="2"/>
    </row>
    <row r="2413" spans="1:33" ht="36" customHeight="1">
      <c r="A2413" s="662"/>
      <c r="B2413" s="665"/>
      <c r="C2413" s="743"/>
      <c r="D2413" s="744"/>
      <c r="E2413" s="744"/>
      <c r="F2413" s="744"/>
      <c r="G2413" s="744"/>
      <c r="H2413" s="744"/>
      <c r="I2413" s="744"/>
      <c r="J2413" s="754"/>
      <c r="K2413" s="744"/>
      <c r="L2413" s="744"/>
      <c r="M2413" s="631"/>
      <c r="N2413" s="631"/>
      <c r="O2413" s="744"/>
      <c r="P2413" s="744"/>
      <c r="Q2413" s="802"/>
      <c r="R2413" s="37"/>
      <c r="S2413" s="819"/>
      <c r="T2413" s="33"/>
      <c r="U2413" s="33"/>
      <c r="V2413" s="33"/>
      <c r="W2413" s="34"/>
      <c r="X2413" s="35"/>
      <c r="Y2413" s="36"/>
      <c r="Z2413" s="29"/>
      <c r="AA2413" s="29"/>
      <c r="AB2413" s="30"/>
      <c r="AC2413" s="28"/>
      <c r="AD2413" s="31"/>
      <c r="AE2413" s="31"/>
      <c r="AF2413" s="634"/>
      <c r="AG2413" s="2"/>
    </row>
    <row r="2414" spans="1:33" ht="36" customHeight="1">
      <c r="A2414" s="662"/>
      <c r="B2414" s="665"/>
      <c r="C2414" s="745"/>
      <c r="D2414" s="746"/>
      <c r="E2414" s="746"/>
      <c r="F2414" s="746"/>
      <c r="G2414" s="746"/>
      <c r="H2414" s="746"/>
      <c r="I2414" s="746"/>
      <c r="J2414" s="756"/>
      <c r="K2414" s="746"/>
      <c r="L2414" s="746"/>
      <c r="M2414" s="632"/>
      <c r="N2414" s="632"/>
      <c r="O2414" s="746"/>
      <c r="P2414" s="746"/>
      <c r="Q2414" s="803"/>
      <c r="R2414" s="38"/>
      <c r="S2414" s="820"/>
      <c r="T2414" s="39"/>
      <c r="U2414" s="39"/>
      <c r="V2414" s="39"/>
      <c r="W2414" s="40"/>
      <c r="X2414" s="41"/>
      <c r="Y2414" s="42"/>
      <c r="Z2414" s="42"/>
      <c r="AA2414" s="42"/>
      <c r="AB2414" s="43"/>
      <c r="AC2414" s="41"/>
      <c r="AD2414" s="44"/>
      <c r="AE2414" s="44"/>
      <c r="AF2414" s="635"/>
      <c r="AG2414" s="2"/>
    </row>
    <row r="2415" spans="1:33" ht="51.75" customHeight="1">
      <c r="A2415" s="662"/>
      <c r="B2415" s="665"/>
      <c r="C2415" s="773" t="s">
        <v>79</v>
      </c>
      <c r="D2415" s="750" t="s">
        <v>80</v>
      </c>
      <c r="E2415" s="750" t="s">
        <v>157</v>
      </c>
      <c r="F2415" s="750" t="s">
        <v>2964</v>
      </c>
      <c r="G2415" s="768" t="s">
        <v>83</v>
      </c>
      <c r="H2415" s="750" t="s">
        <v>51</v>
      </c>
      <c r="I2415" s="750" t="s">
        <v>126</v>
      </c>
      <c r="J2415" s="774" t="s">
        <v>3113</v>
      </c>
      <c r="K2415" s="748" t="s">
        <v>3114</v>
      </c>
      <c r="L2415" s="750" t="s">
        <v>3115</v>
      </c>
      <c r="M2415" s="698">
        <v>5</v>
      </c>
      <c r="N2415" s="698">
        <v>4</v>
      </c>
      <c r="O2415" s="750" t="s">
        <v>3116</v>
      </c>
      <c r="P2415" s="750" t="s">
        <v>3117</v>
      </c>
      <c r="Q2415" s="804" t="s">
        <v>3081</v>
      </c>
      <c r="R2415" s="414"/>
      <c r="S2415" s="821"/>
      <c r="T2415" s="46"/>
      <c r="U2415" s="67"/>
      <c r="V2415" s="68"/>
      <c r="W2415" s="34"/>
      <c r="X2415" s="35"/>
      <c r="Y2415" s="36"/>
      <c r="Z2415" s="36"/>
      <c r="AA2415" s="36"/>
      <c r="AB2415" s="50"/>
      <c r="AC2415" s="35"/>
      <c r="AD2415" s="35"/>
      <c r="AE2415" s="35"/>
      <c r="AF2415" s="636"/>
      <c r="AG2415" s="2"/>
    </row>
    <row r="2416" spans="1:33" ht="51.75" customHeight="1">
      <c r="A2416" s="662"/>
      <c r="B2416" s="665"/>
      <c r="C2416" s="743"/>
      <c r="D2416" s="744"/>
      <c r="E2416" s="744"/>
      <c r="F2416" s="744"/>
      <c r="G2416" s="744"/>
      <c r="H2416" s="744"/>
      <c r="I2416" s="744"/>
      <c r="J2416" s="754"/>
      <c r="K2416" s="744"/>
      <c r="L2416" s="744"/>
      <c r="M2416" s="631"/>
      <c r="N2416" s="631"/>
      <c r="O2416" s="744"/>
      <c r="P2416" s="744"/>
      <c r="Q2416" s="802"/>
      <c r="R2416" s="25"/>
      <c r="S2416" s="818"/>
      <c r="T2416" s="26"/>
      <c r="U2416" s="26"/>
      <c r="V2416" s="26"/>
      <c r="W2416" s="27"/>
      <c r="X2416" s="28"/>
      <c r="Y2416" s="29"/>
      <c r="Z2416" s="29"/>
      <c r="AA2416" s="29"/>
      <c r="AB2416" s="30"/>
      <c r="AC2416" s="28"/>
      <c r="AD2416" s="28"/>
      <c r="AE2416" s="28"/>
      <c r="AF2416" s="634"/>
      <c r="AG2416" s="2"/>
    </row>
    <row r="2417" spans="1:33" ht="51.75" customHeight="1">
      <c r="A2417" s="662"/>
      <c r="B2417" s="665"/>
      <c r="C2417" s="743"/>
      <c r="D2417" s="744"/>
      <c r="E2417" s="744"/>
      <c r="F2417" s="744"/>
      <c r="G2417" s="744"/>
      <c r="H2417" s="744"/>
      <c r="I2417" s="744"/>
      <c r="J2417" s="754"/>
      <c r="K2417" s="744"/>
      <c r="L2417" s="744"/>
      <c r="M2417" s="631"/>
      <c r="N2417" s="631"/>
      <c r="O2417" s="744"/>
      <c r="P2417" s="744"/>
      <c r="Q2417" s="802"/>
      <c r="R2417" s="25"/>
      <c r="S2417" s="818"/>
      <c r="T2417" s="26"/>
      <c r="U2417" s="26"/>
      <c r="V2417" s="26"/>
      <c r="W2417" s="27"/>
      <c r="X2417" s="28"/>
      <c r="Y2417" s="29"/>
      <c r="Z2417" s="29"/>
      <c r="AA2417" s="29"/>
      <c r="AB2417" s="30"/>
      <c r="AC2417" s="28"/>
      <c r="AD2417" s="28"/>
      <c r="AE2417" s="31"/>
      <c r="AF2417" s="634"/>
      <c r="AG2417" s="2"/>
    </row>
    <row r="2418" spans="1:33" ht="51.75" customHeight="1">
      <c r="A2418" s="662"/>
      <c r="B2418" s="665"/>
      <c r="C2418" s="743"/>
      <c r="D2418" s="744"/>
      <c r="E2418" s="744"/>
      <c r="F2418" s="744"/>
      <c r="G2418" s="744"/>
      <c r="H2418" s="744"/>
      <c r="I2418" s="744"/>
      <c r="J2418" s="754"/>
      <c r="K2418" s="744"/>
      <c r="L2418" s="744"/>
      <c r="M2418" s="631"/>
      <c r="N2418" s="631"/>
      <c r="O2418" s="744"/>
      <c r="P2418" s="744"/>
      <c r="Q2418" s="802"/>
      <c r="R2418" s="25"/>
      <c r="S2418" s="818"/>
      <c r="T2418" s="26"/>
      <c r="U2418" s="26"/>
      <c r="V2418" s="26"/>
      <c r="W2418" s="27"/>
      <c r="X2418" s="28"/>
      <c r="Y2418" s="29"/>
      <c r="Z2418" s="29"/>
      <c r="AA2418" s="29"/>
      <c r="AB2418" s="30"/>
      <c r="AC2418" s="28"/>
      <c r="AD2418" s="28"/>
      <c r="AE2418" s="31"/>
      <c r="AF2418" s="634"/>
      <c r="AG2418" s="2"/>
    </row>
    <row r="2419" spans="1:33" ht="51.75" customHeight="1">
      <c r="A2419" s="662"/>
      <c r="B2419" s="665"/>
      <c r="C2419" s="745"/>
      <c r="D2419" s="746"/>
      <c r="E2419" s="746"/>
      <c r="F2419" s="746"/>
      <c r="G2419" s="746"/>
      <c r="H2419" s="746"/>
      <c r="I2419" s="746"/>
      <c r="J2419" s="756"/>
      <c r="K2419" s="746"/>
      <c r="L2419" s="746"/>
      <c r="M2419" s="632"/>
      <c r="N2419" s="632"/>
      <c r="O2419" s="746"/>
      <c r="P2419" s="746"/>
      <c r="Q2419" s="803"/>
      <c r="R2419" s="38"/>
      <c r="S2419" s="820"/>
      <c r="T2419" s="39"/>
      <c r="U2419" s="39"/>
      <c r="V2419" s="39"/>
      <c r="W2419" s="40"/>
      <c r="X2419" s="41"/>
      <c r="Y2419" s="42"/>
      <c r="Z2419" s="42"/>
      <c r="AA2419" s="42"/>
      <c r="AB2419" s="43"/>
      <c r="AC2419" s="41"/>
      <c r="AD2419" s="41"/>
      <c r="AE2419" s="44"/>
      <c r="AF2419" s="635"/>
      <c r="AG2419" s="2"/>
    </row>
    <row r="2420" spans="1:33" ht="35.25" customHeight="1">
      <c r="A2420" s="662"/>
      <c r="B2420" s="665"/>
      <c r="C2420" s="747" t="s">
        <v>46</v>
      </c>
      <c r="D2420" s="748" t="s">
        <v>47</v>
      </c>
      <c r="E2420" s="748" t="s">
        <v>59</v>
      </c>
      <c r="F2420" s="748" t="s">
        <v>151</v>
      </c>
      <c r="G2420" s="749" t="s">
        <v>50</v>
      </c>
      <c r="H2420" s="748" t="s">
        <v>133</v>
      </c>
      <c r="I2420" s="748" t="s">
        <v>61</v>
      </c>
      <c r="J2420" s="774" t="s">
        <v>3118</v>
      </c>
      <c r="K2420" s="748" t="s">
        <v>192</v>
      </c>
      <c r="L2420" s="748" t="s">
        <v>3119</v>
      </c>
      <c r="M2420" s="638">
        <v>1</v>
      </c>
      <c r="N2420" s="638">
        <v>3</v>
      </c>
      <c r="O2420" s="750" t="s">
        <v>3120</v>
      </c>
      <c r="P2420" s="750" t="s">
        <v>3121</v>
      </c>
      <c r="Q2420" s="804" t="s">
        <v>3094</v>
      </c>
      <c r="R2420" s="414"/>
      <c r="S2420" s="823"/>
      <c r="T2420" s="49"/>
      <c r="U2420" s="67"/>
      <c r="V2420" s="68"/>
      <c r="W2420" s="34"/>
      <c r="X2420" s="35"/>
      <c r="Y2420" s="36"/>
      <c r="Z2420" s="36"/>
      <c r="AA2420" s="36"/>
      <c r="AB2420" s="50"/>
      <c r="AC2420" s="35"/>
      <c r="AD2420" s="60"/>
      <c r="AE2420" s="60"/>
      <c r="AF2420" s="637"/>
      <c r="AG2420" s="2"/>
    </row>
    <row r="2421" spans="1:33" ht="35.25" customHeight="1">
      <c r="A2421" s="662"/>
      <c r="B2421" s="665"/>
      <c r="C2421" s="743"/>
      <c r="D2421" s="744"/>
      <c r="E2421" s="744"/>
      <c r="F2421" s="744"/>
      <c r="G2421" s="744"/>
      <c r="H2421" s="744"/>
      <c r="I2421" s="744"/>
      <c r="J2421" s="754"/>
      <c r="K2421" s="744"/>
      <c r="L2421" s="744"/>
      <c r="M2421" s="631"/>
      <c r="N2421" s="631"/>
      <c r="O2421" s="744"/>
      <c r="P2421" s="744"/>
      <c r="Q2421" s="802"/>
      <c r="R2421" s="32"/>
      <c r="S2421" s="818"/>
      <c r="T2421" s="26"/>
      <c r="U2421" s="26"/>
      <c r="V2421" s="26"/>
      <c r="W2421" s="27"/>
      <c r="X2421" s="28"/>
      <c r="Y2421" s="29"/>
      <c r="Z2421" s="29"/>
      <c r="AA2421" s="29"/>
      <c r="AB2421" s="30"/>
      <c r="AC2421" s="28"/>
      <c r="AD2421" s="31"/>
      <c r="AE2421" s="31"/>
      <c r="AF2421" s="634"/>
      <c r="AG2421" s="2"/>
    </row>
    <row r="2422" spans="1:33" ht="35.25" customHeight="1">
      <c r="A2422" s="662"/>
      <c r="B2422" s="665"/>
      <c r="C2422" s="743"/>
      <c r="D2422" s="744"/>
      <c r="E2422" s="744"/>
      <c r="F2422" s="744"/>
      <c r="G2422" s="744"/>
      <c r="H2422" s="744"/>
      <c r="I2422" s="744"/>
      <c r="J2422" s="754"/>
      <c r="K2422" s="744"/>
      <c r="L2422" s="744"/>
      <c r="M2422" s="631"/>
      <c r="N2422" s="631"/>
      <c r="O2422" s="744"/>
      <c r="P2422" s="744"/>
      <c r="Q2422" s="802"/>
      <c r="R2422" s="25"/>
      <c r="S2422" s="818"/>
      <c r="T2422" s="26"/>
      <c r="U2422" s="26"/>
      <c r="V2422" s="26"/>
      <c r="W2422" s="27"/>
      <c r="X2422" s="28"/>
      <c r="Y2422" s="29"/>
      <c r="Z2422" s="29"/>
      <c r="AA2422" s="29"/>
      <c r="AB2422" s="30"/>
      <c r="AC2422" s="28"/>
      <c r="AD2422" s="31"/>
      <c r="AE2422" s="31"/>
      <c r="AF2422" s="634"/>
      <c r="AG2422" s="2"/>
    </row>
    <row r="2423" spans="1:33" ht="35.25" customHeight="1">
      <c r="A2423" s="662"/>
      <c r="B2423" s="665"/>
      <c r="C2423" s="743"/>
      <c r="D2423" s="744"/>
      <c r="E2423" s="744"/>
      <c r="F2423" s="744"/>
      <c r="G2423" s="744"/>
      <c r="H2423" s="744"/>
      <c r="I2423" s="744"/>
      <c r="J2423" s="754"/>
      <c r="K2423" s="744"/>
      <c r="L2423" s="744"/>
      <c r="M2423" s="631"/>
      <c r="N2423" s="631"/>
      <c r="O2423" s="744"/>
      <c r="P2423" s="744"/>
      <c r="Q2423" s="802"/>
      <c r="R2423" s="25"/>
      <c r="S2423" s="818"/>
      <c r="T2423" s="26"/>
      <c r="U2423" s="26"/>
      <c r="V2423" s="26"/>
      <c r="W2423" s="27"/>
      <c r="X2423" s="28"/>
      <c r="Y2423" s="29"/>
      <c r="Z2423" s="29"/>
      <c r="AA2423" s="29"/>
      <c r="AB2423" s="30"/>
      <c r="AC2423" s="28"/>
      <c r="AD2423" s="31"/>
      <c r="AE2423" s="31"/>
      <c r="AF2423" s="634"/>
      <c r="AG2423" s="2"/>
    </row>
    <row r="2424" spans="1:33" ht="35.25" customHeight="1">
      <c r="A2424" s="663"/>
      <c r="B2424" s="666"/>
      <c r="C2424" s="745"/>
      <c r="D2424" s="746"/>
      <c r="E2424" s="746"/>
      <c r="F2424" s="746"/>
      <c r="G2424" s="746"/>
      <c r="H2424" s="746"/>
      <c r="I2424" s="746"/>
      <c r="J2424" s="756"/>
      <c r="K2424" s="746"/>
      <c r="L2424" s="746"/>
      <c r="M2424" s="632"/>
      <c r="N2424" s="632"/>
      <c r="O2424" s="746"/>
      <c r="P2424" s="746"/>
      <c r="Q2424" s="803"/>
      <c r="R2424" s="38"/>
      <c r="S2424" s="824"/>
      <c r="T2424" s="61"/>
      <c r="U2424" s="61"/>
      <c r="V2424" s="61"/>
      <c r="W2424" s="62"/>
      <c r="X2424" s="63"/>
      <c r="Y2424" s="64"/>
      <c r="Z2424" s="42"/>
      <c r="AA2424" s="42"/>
      <c r="AB2424" s="65"/>
      <c r="AC2424" s="63"/>
      <c r="AD2424" s="66"/>
      <c r="AE2424" s="66"/>
      <c r="AF2424" s="635"/>
      <c r="AG2424" s="2"/>
    </row>
    <row r="2425" spans="1:33" ht="33" customHeight="1">
      <c r="A2425" s="661" t="s">
        <v>2932</v>
      </c>
      <c r="B2425" s="664" t="s">
        <v>3075</v>
      </c>
      <c r="C2425" s="747" t="s">
        <v>46</v>
      </c>
      <c r="D2425" s="748" t="s">
        <v>47</v>
      </c>
      <c r="E2425" s="748" t="s">
        <v>48</v>
      </c>
      <c r="F2425" s="748" t="s">
        <v>493</v>
      </c>
      <c r="G2425" s="749" t="s">
        <v>50</v>
      </c>
      <c r="H2425" s="748" t="s">
        <v>133</v>
      </c>
      <c r="I2425" s="748" t="s">
        <v>61</v>
      </c>
      <c r="J2425" s="774" t="s">
        <v>3122</v>
      </c>
      <c r="K2425" s="748" t="s">
        <v>473</v>
      </c>
      <c r="L2425" s="748" t="s">
        <v>2992</v>
      </c>
      <c r="M2425" s="638">
        <v>10</v>
      </c>
      <c r="N2425" s="638">
        <v>10</v>
      </c>
      <c r="O2425" s="748" t="s">
        <v>3123</v>
      </c>
      <c r="P2425" s="748" t="s">
        <v>3124</v>
      </c>
      <c r="Q2425" s="804" t="s">
        <v>3094</v>
      </c>
      <c r="R2425" s="414"/>
      <c r="S2425" s="822"/>
      <c r="T2425" s="53"/>
      <c r="U2425" s="67"/>
      <c r="V2425" s="68"/>
      <c r="W2425" s="54"/>
      <c r="X2425" s="55"/>
      <c r="Y2425" s="56"/>
      <c r="Z2425" s="56"/>
      <c r="AA2425" s="56"/>
      <c r="AB2425" s="57"/>
      <c r="AC2425" s="55"/>
      <c r="AD2425" s="58"/>
      <c r="AE2425" s="58"/>
      <c r="AF2425" s="637"/>
      <c r="AG2425" s="2"/>
    </row>
    <row r="2426" spans="1:33" ht="33" customHeight="1">
      <c r="A2426" s="662"/>
      <c r="B2426" s="665"/>
      <c r="C2426" s="743"/>
      <c r="D2426" s="744"/>
      <c r="E2426" s="744"/>
      <c r="F2426" s="744"/>
      <c r="G2426" s="744"/>
      <c r="H2426" s="744"/>
      <c r="I2426" s="744"/>
      <c r="J2426" s="754"/>
      <c r="K2426" s="744"/>
      <c r="L2426" s="744"/>
      <c r="M2426" s="631"/>
      <c r="N2426" s="631"/>
      <c r="O2426" s="744"/>
      <c r="P2426" s="744"/>
      <c r="Q2426" s="802"/>
      <c r="R2426" s="25"/>
      <c r="S2426" s="818"/>
      <c r="T2426" s="26"/>
      <c r="U2426" s="26"/>
      <c r="V2426" s="26"/>
      <c r="W2426" s="27"/>
      <c r="X2426" s="28"/>
      <c r="Y2426" s="29"/>
      <c r="Z2426" s="29"/>
      <c r="AA2426" s="29"/>
      <c r="AB2426" s="30"/>
      <c r="AC2426" s="28"/>
      <c r="AD2426" s="31"/>
      <c r="AE2426" s="31"/>
      <c r="AF2426" s="634"/>
      <c r="AG2426" s="2"/>
    </row>
    <row r="2427" spans="1:33" ht="33" customHeight="1">
      <c r="A2427" s="662"/>
      <c r="B2427" s="665"/>
      <c r="C2427" s="743"/>
      <c r="D2427" s="744"/>
      <c r="E2427" s="744"/>
      <c r="F2427" s="744"/>
      <c r="G2427" s="744"/>
      <c r="H2427" s="744"/>
      <c r="I2427" s="744"/>
      <c r="J2427" s="754"/>
      <c r="K2427" s="744"/>
      <c r="L2427" s="744"/>
      <c r="M2427" s="631"/>
      <c r="N2427" s="631"/>
      <c r="O2427" s="744"/>
      <c r="P2427" s="744"/>
      <c r="Q2427" s="802"/>
      <c r="R2427" s="25"/>
      <c r="S2427" s="818"/>
      <c r="T2427" s="26"/>
      <c r="U2427" s="26"/>
      <c r="V2427" s="26"/>
      <c r="W2427" s="27"/>
      <c r="X2427" s="28"/>
      <c r="Y2427" s="29"/>
      <c r="Z2427" s="29"/>
      <c r="AA2427" s="29"/>
      <c r="AB2427" s="30"/>
      <c r="AC2427" s="28"/>
      <c r="AD2427" s="31"/>
      <c r="AE2427" s="31"/>
      <c r="AF2427" s="634"/>
      <c r="AG2427" s="2"/>
    </row>
    <row r="2428" spans="1:33" ht="33" customHeight="1">
      <c r="A2428" s="662"/>
      <c r="B2428" s="665"/>
      <c r="C2428" s="743"/>
      <c r="D2428" s="744"/>
      <c r="E2428" s="744"/>
      <c r="F2428" s="744"/>
      <c r="G2428" s="744"/>
      <c r="H2428" s="744"/>
      <c r="I2428" s="744"/>
      <c r="J2428" s="754"/>
      <c r="K2428" s="744"/>
      <c r="L2428" s="744"/>
      <c r="M2428" s="631"/>
      <c r="N2428" s="631"/>
      <c r="O2428" s="744"/>
      <c r="P2428" s="744"/>
      <c r="Q2428" s="802"/>
      <c r="R2428" s="25"/>
      <c r="S2428" s="818"/>
      <c r="T2428" s="26"/>
      <c r="U2428" s="26"/>
      <c r="V2428" s="26"/>
      <c r="W2428" s="27"/>
      <c r="X2428" s="28"/>
      <c r="Y2428" s="29"/>
      <c r="Z2428" s="29"/>
      <c r="AA2428" s="29"/>
      <c r="AB2428" s="30"/>
      <c r="AC2428" s="28"/>
      <c r="AD2428" s="31"/>
      <c r="AE2428" s="31"/>
      <c r="AF2428" s="634"/>
      <c r="AG2428" s="2"/>
    </row>
    <row r="2429" spans="1:33" ht="33" customHeight="1">
      <c r="A2429" s="662"/>
      <c r="B2429" s="669"/>
      <c r="C2429" s="745"/>
      <c r="D2429" s="746"/>
      <c r="E2429" s="746"/>
      <c r="F2429" s="746"/>
      <c r="G2429" s="746"/>
      <c r="H2429" s="746"/>
      <c r="I2429" s="746"/>
      <c r="J2429" s="756"/>
      <c r="K2429" s="746"/>
      <c r="L2429" s="746"/>
      <c r="M2429" s="632"/>
      <c r="N2429" s="632"/>
      <c r="O2429" s="746"/>
      <c r="P2429" s="746"/>
      <c r="Q2429" s="803"/>
      <c r="R2429" s="38"/>
      <c r="S2429" s="820"/>
      <c r="T2429" s="39"/>
      <c r="U2429" s="39"/>
      <c r="V2429" s="39"/>
      <c r="W2429" s="40"/>
      <c r="X2429" s="41"/>
      <c r="Y2429" s="42"/>
      <c r="Z2429" s="42"/>
      <c r="AA2429" s="42"/>
      <c r="AB2429" s="43"/>
      <c r="AC2429" s="41"/>
      <c r="AD2429" s="44"/>
      <c r="AE2429" s="44"/>
      <c r="AF2429" s="635"/>
      <c r="AG2429" s="2"/>
    </row>
    <row r="2430" spans="1:33" ht="22.5" customHeight="1">
      <c r="A2430" s="708"/>
      <c r="B2430" s="441"/>
      <c r="C2430" s="442"/>
      <c r="D2430" s="443"/>
      <c r="E2430" s="443"/>
      <c r="F2430" s="443"/>
      <c r="G2430" s="443"/>
      <c r="H2430" s="443"/>
      <c r="I2430" s="443"/>
      <c r="J2430" s="443"/>
      <c r="K2430" s="443"/>
      <c r="L2430" s="443"/>
      <c r="M2430" s="443"/>
      <c r="N2430" s="443"/>
      <c r="O2430" s="443"/>
      <c r="P2430" s="443"/>
      <c r="Q2430" s="443"/>
      <c r="R2430" s="691" t="s">
        <v>536</v>
      </c>
      <c r="S2430" s="692"/>
      <c r="T2430" s="692"/>
      <c r="U2430" s="692"/>
      <c r="V2430" s="692"/>
      <c r="W2430" s="692"/>
      <c r="X2430" s="692"/>
      <c r="Y2430" s="692"/>
      <c r="Z2430" s="693"/>
      <c r="AA2430" s="444" t="s">
        <v>201</v>
      </c>
      <c r="AB2430" s="445">
        <f>SUM(AB2384:AB2429)</f>
        <v>606.80480000000011</v>
      </c>
      <c r="AC2430" s="694"/>
      <c r="AD2430" s="692"/>
      <c r="AE2430" s="692"/>
      <c r="AF2430" s="695"/>
      <c r="AG2430" s="84"/>
    </row>
    <row r="2431" spans="1:33" ht="22.5" customHeight="1">
      <c r="A2431" s="216"/>
      <c r="B2431" s="446"/>
      <c r="C2431" s="446"/>
      <c r="D2431" s="446"/>
      <c r="E2431" s="446"/>
      <c r="F2431" s="446"/>
      <c r="G2431" s="446"/>
      <c r="H2431" s="446"/>
      <c r="I2431" s="446"/>
      <c r="J2431" s="446"/>
      <c r="K2431" s="446"/>
      <c r="L2431" s="446"/>
      <c r="M2431" s="446"/>
      <c r="N2431" s="446"/>
      <c r="O2431" s="446"/>
      <c r="P2431" s="446"/>
      <c r="Q2431" s="447"/>
      <c r="R2431" s="681" t="s">
        <v>3125</v>
      </c>
      <c r="S2431" s="682"/>
      <c r="T2431" s="682"/>
      <c r="U2431" s="682"/>
      <c r="V2431" s="682"/>
      <c r="W2431" s="682"/>
      <c r="X2431" s="682"/>
      <c r="Y2431" s="682"/>
      <c r="Z2431" s="683"/>
      <c r="AA2431" s="448" t="s">
        <v>201</v>
      </c>
      <c r="AB2431" s="449">
        <f>+AB2316+AB2383+AB2430</f>
        <v>8223.6139999999996</v>
      </c>
      <c r="AC2431" s="696"/>
      <c r="AD2431" s="682"/>
      <c r="AE2431" s="682"/>
      <c r="AF2431" s="697"/>
      <c r="AG2431" s="170"/>
    </row>
    <row r="2432" spans="1:33" ht="30" customHeight="1">
      <c r="A2432" s="450"/>
      <c r="B2432" s="451"/>
      <c r="C2432" s="451"/>
      <c r="D2432" s="451"/>
      <c r="E2432" s="451"/>
      <c r="F2432" s="451"/>
      <c r="G2432" s="451"/>
      <c r="H2432" s="451"/>
      <c r="I2432" s="451"/>
      <c r="J2432" s="451"/>
      <c r="K2432" s="451"/>
      <c r="L2432" s="451"/>
      <c r="M2432" s="451"/>
      <c r="N2432" s="451"/>
      <c r="O2432" s="451"/>
      <c r="P2432" s="451"/>
      <c r="Q2432" s="452"/>
      <c r="R2432" s="684" t="s">
        <v>3126</v>
      </c>
      <c r="S2432" s="685"/>
      <c r="T2432" s="685"/>
      <c r="U2432" s="685"/>
      <c r="V2432" s="685"/>
      <c r="W2432" s="685"/>
      <c r="X2432" s="685"/>
      <c r="Y2432" s="685"/>
      <c r="Z2432" s="686"/>
      <c r="AA2432" s="453" t="s">
        <v>201</v>
      </c>
      <c r="AB2432" s="454">
        <f>+AB87+AB159+AB224+AB273+AB379+AB487+AB616+AB827+AB1224+AB1585+AB2001+AB2165+AB2201+AB2260+AB2431</f>
        <v>4188647.7437088001</v>
      </c>
      <c r="AC2432" s="687"/>
      <c r="AD2432" s="685"/>
      <c r="AE2432" s="685"/>
      <c r="AF2432" s="688"/>
      <c r="AG2432" s="170"/>
    </row>
    <row r="2433" spans="1:33" ht="16.5" customHeight="1">
      <c r="A2433" s="455"/>
      <c r="B2433" s="456"/>
      <c r="C2433" s="457" t="s">
        <v>3127</v>
      </c>
      <c r="D2433" s="458" t="s">
        <v>3128</v>
      </c>
      <c r="E2433" s="459"/>
      <c r="F2433" s="459"/>
      <c r="G2433" s="459"/>
      <c r="H2433" s="459"/>
      <c r="I2433" s="459"/>
      <c r="J2433" s="459"/>
      <c r="K2433" s="459"/>
      <c r="L2433" s="459"/>
      <c r="M2433" s="459"/>
      <c r="N2433" s="459"/>
      <c r="O2433" s="459"/>
      <c r="P2433" s="459"/>
      <c r="Q2433" s="459"/>
      <c r="R2433" s="460"/>
      <c r="S2433" s="455"/>
      <c r="T2433" s="455"/>
      <c r="U2433" s="455"/>
      <c r="V2433" s="455"/>
      <c r="W2433" s="455"/>
      <c r="X2433" s="455"/>
      <c r="Y2433" s="455"/>
      <c r="Z2433" s="455"/>
      <c r="AA2433" s="455"/>
      <c r="AB2433" s="461"/>
      <c r="AC2433" s="455"/>
      <c r="AD2433" s="455"/>
      <c r="AE2433" s="455"/>
      <c r="AF2433" s="455"/>
      <c r="AG2433" s="2"/>
    </row>
    <row r="2434" spans="1:33" ht="16.5" customHeight="1">
      <c r="A2434" s="455"/>
      <c r="B2434" s="456"/>
      <c r="C2434" s="457" t="s">
        <v>3129</v>
      </c>
      <c r="D2434" s="462">
        <v>44782</v>
      </c>
      <c r="E2434" s="459"/>
      <c r="F2434" s="459"/>
      <c r="G2434" s="459"/>
      <c r="H2434" s="459"/>
      <c r="I2434" s="459"/>
      <c r="J2434" s="459"/>
      <c r="K2434" s="459"/>
      <c r="L2434" s="459"/>
      <c r="M2434" s="459"/>
      <c r="N2434" s="459"/>
      <c r="O2434" s="459"/>
      <c r="P2434" s="459"/>
      <c r="Q2434" s="459"/>
      <c r="R2434" s="460"/>
      <c r="S2434" s="455"/>
      <c r="T2434" s="455"/>
      <c r="U2434" s="455"/>
      <c r="V2434" s="455"/>
      <c r="W2434" s="455"/>
      <c r="X2434" s="455"/>
      <c r="Y2434" s="455"/>
      <c r="Z2434" s="455"/>
      <c r="AA2434" s="455"/>
      <c r="AB2434" s="461"/>
      <c r="AC2434" s="455"/>
      <c r="AD2434" s="455"/>
      <c r="AE2434" s="455"/>
      <c r="AF2434" s="455"/>
      <c r="AG2434" s="2"/>
    </row>
    <row r="2435" spans="1:33" ht="37.5" customHeight="1">
      <c r="A2435" s="455"/>
      <c r="B2435" s="455"/>
      <c r="C2435" s="463" t="s">
        <v>3130</v>
      </c>
      <c r="D2435" s="464">
        <v>44886</v>
      </c>
      <c r="E2435" s="459"/>
      <c r="F2435" s="459"/>
      <c r="G2435" s="459"/>
      <c r="H2435" s="459"/>
      <c r="I2435" s="459"/>
      <c r="J2435" s="459"/>
      <c r="K2435" s="459"/>
      <c r="L2435" s="459"/>
      <c r="M2435" s="459"/>
      <c r="N2435" s="459"/>
      <c r="O2435" s="459"/>
      <c r="P2435" s="459"/>
      <c r="Q2435" s="459"/>
      <c r="R2435" s="689" t="s">
        <v>3131</v>
      </c>
      <c r="S2435" s="596"/>
      <c r="T2435" s="596"/>
      <c r="U2435" s="465"/>
      <c r="V2435" s="465"/>
      <c r="W2435" s="465"/>
      <c r="X2435" s="455"/>
      <c r="Y2435" s="455"/>
      <c r="Z2435" s="455"/>
      <c r="AA2435" s="455"/>
      <c r="AB2435" s="461"/>
      <c r="AC2435" s="455"/>
      <c r="AD2435" s="455"/>
      <c r="AE2435" s="455"/>
      <c r="AF2435" s="455"/>
      <c r="AG2435" s="2"/>
    </row>
    <row r="2436" spans="1:33" ht="16.5" customHeight="1">
      <c r="A2436" s="455"/>
      <c r="B2436" s="455"/>
      <c r="C2436" s="459" t="s">
        <v>3132</v>
      </c>
      <c r="D2436" s="459"/>
      <c r="E2436" s="459"/>
      <c r="F2436" s="459"/>
      <c r="G2436" s="459"/>
      <c r="H2436" s="459"/>
      <c r="I2436" s="459"/>
      <c r="J2436" s="459"/>
      <c r="K2436" s="459"/>
      <c r="L2436" s="459"/>
      <c r="M2436" s="459"/>
      <c r="N2436" s="459"/>
      <c r="O2436" s="459"/>
      <c r="P2436" s="459"/>
      <c r="Q2436" s="459"/>
      <c r="R2436" s="466"/>
      <c r="S2436" s="466"/>
      <c r="T2436" s="466"/>
      <c r="U2436" s="466"/>
      <c r="V2436" s="466"/>
      <c r="W2436" s="466"/>
      <c r="X2436" s="455"/>
      <c r="Y2436" s="455"/>
      <c r="Z2436" s="455"/>
      <c r="AA2436" s="455"/>
      <c r="AB2436" s="467"/>
      <c r="AC2436" s="455"/>
      <c r="AD2436" s="455"/>
      <c r="AE2436" s="455"/>
      <c r="AF2436" s="455"/>
      <c r="AG2436" s="2"/>
    </row>
    <row r="2437" spans="1:33" ht="16.5" customHeight="1">
      <c r="A2437" s="455"/>
      <c r="B2437" s="455"/>
      <c r="C2437" s="468" t="s">
        <v>3133</v>
      </c>
      <c r="D2437" s="459"/>
      <c r="E2437" s="459"/>
      <c r="F2437" s="459"/>
      <c r="G2437" s="459"/>
      <c r="H2437" s="459"/>
      <c r="I2437" s="459"/>
      <c r="J2437" s="459"/>
      <c r="K2437" s="459"/>
      <c r="L2437" s="459"/>
      <c r="M2437" s="459"/>
      <c r="N2437" s="459"/>
      <c r="O2437" s="459"/>
      <c r="P2437" s="459"/>
      <c r="Q2437" s="459"/>
      <c r="R2437" s="469" t="s">
        <v>3134</v>
      </c>
      <c r="S2437" s="470" t="s">
        <v>3135</v>
      </c>
      <c r="T2437" s="471" t="s">
        <v>3136</v>
      </c>
      <c r="U2437" s="455"/>
      <c r="V2437" s="455"/>
      <c r="W2437" s="455"/>
      <c r="X2437" s="455"/>
      <c r="Y2437" s="461"/>
      <c r="Z2437" s="455"/>
      <c r="AA2437" s="455"/>
      <c r="AB2437" s="455"/>
      <c r="AC2437" s="455"/>
      <c r="AD2437" s="455"/>
      <c r="AE2437" s="455"/>
      <c r="AF2437" s="455"/>
      <c r="AG2437" s="2"/>
    </row>
    <row r="2438" spans="1:33" ht="16.5" customHeight="1">
      <c r="A2438" s="455"/>
      <c r="B2438" s="455"/>
      <c r="C2438" s="459"/>
      <c r="D2438" s="459"/>
      <c r="E2438" s="459"/>
      <c r="F2438" s="459"/>
      <c r="G2438" s="459"/>
      <c r="H2438" s="459"/>
      <c r="I2438" s="459"/>
      <c r="J2438" s="459"/>
      <c r="K2438" s="459"/>
      <c r="L2438" s="459"/>
      <c r="M2438" s="459"/>
      <c r="N2438" s="459"/>
      <c r="O2438" s="459"/>
      <c r="P2438" s="459"/>
      <c r="Q2438" s="459"/>
      <c r="R2438" s="472" t="s">
        <v>314</v>
      </c>
      <c r="S2438" s="473" t="s">
        <v>315</v>
      </c>
      <c r="T2438" s="474">
        <f>AB162</f>
        <v>50000</v>
      </c>
      <c r="U2438" s="455"/>
      <c r="V2438" s="455"/>
      <c r="W2438" s="455"/>
      <c r="X2438" s="455"/>
      <c r="Y2438" s="461"/>
      <c r="Z2438" s="455"/>
      <c r="AA2438" s="455"/>
      <c r="AB2438" s="455"/>
      <c r="AC2438" s="455"/>
      <c r="AD2438" s="455"/>
      <c r="AE2438" s="455"/>
      <c r="AF2438" s="455"/>
      <c r="AG2438" s="2"/>
    </row>
    <row r="2439" spans="1:33" ht="16.5" customHeight="1">
      <c r="A2439" s="455"/>
      <c r="B2439" s="455"/>
      <c r="C2439" s="459"/>
      <c r="D2439" s="459"/>
      <c r="E2439" s="459"/>
      <c r="F2439" s="459"/>
      <c r="G2439" s="459"/>
      <c r="H2439" s="459"/>
      <c r="I2439" s="459"/>
      <c r="J2439" s="459"/>
      <c r="K2439" s="459"/>
      <c r="L2439" s="459"/>
      <c r="M2439" s="459"/>
      <c r="N2439" s="459"/>
      <c r="O2439" s="459"/>
      <c r="P2439" s="459"/>
      <c r="Q2439" s="459"/>
      <c r="R2439" s="472" t="s">
        <v>317</v>
      </c>
      <c r="S2439" s="473" t="s">
        <v>315</v>
      </c>
      <c r="T2439" s="474">
        <f>+AB164</f>
        <v>4870</v>
      </c>
      <c r="U2439" s="455"/>
      <c r="V2439" s="455"/>
      <c r="W2439" s="455"/>
      <c r="X2439" s="455"/>
      <c r="Y2439" s="461"/>
      <c r="Z2439" s="455"/>
      <c r="AA2439" s="455"/>
      <c r="AB2439" s="455"/>
      <c r="AC2439" s="455"/>
      <c r="AD2439" s="455"/>
      <c r="AE2439" s="455"/>
      <c r="AF2439" s="455"/>
      <c r="AG2439" s="2"/>
    </row>
    <row r="2440" spans="1:33" ht="16.5" customHeight="1">
      <c r="A2440" s="455"/>
      <c r="B2440" s="455"/>
      <c r="C2440" s="459"/>
      <c r="D2440" s="459"/>
      <c r="E2440" s="459"/>
      <c r="F2440" s="459"/>
      <c r="G2440" s="459"/>
      <c r="H2440" s="459"/>
      <c r="I2440" s="459"/>
      <c r="J2440" s="459"/>
      <c r="K2440" s="459"/>
      <c r="L2440" s="459"/>
      <c r="M2440" s="459"/>
      <c r="N2440" s="459"/>
      <c r="O2440" s="459"/>
      <c r="P2440" s="459"/>
      <c r="Q2440" s="459"/>
      <c r="R2440" s="472" t="s">
        <v>318</v>
      </c>
      <c r="S2440" s="473" t="s">
        <v>319</v>
      </c>
      <c r="T2440" s="474">
        <f>AB166</f>
        <v>59081.54</v>
      </c>
      <c r="U2440" s="455"/>
      <c r="V2440" s="455"/>
      <c r="W2440" s="455"/>
      <c r="X2440" s="455"/>
      <c r="Y2440" s="461"/>
      <c r="Z2440" s="455"/>
      <c r="AA2440" s="455"/>
      <c r="AB2440" s="455"/>
      <c r="AC2440" s="455"/>
      <c r="AD2440" s="455"/>
      <c r="AE2440" s="455"/>
      <c r="AF2440" s="455"/>
      <c r="AG2440" s="2"/>
    </row>
    <row r="2441" spans="1:33" ht="16.5" customHeight="1">
      <c r="A2441" s="455"/>
      <c r="B2441" s="455"/>
      <c r="C2441" s="459"/>
      <c r="D2441" s="459"/>
      <c r="E2441" s="459"/>
      <c r="F2441" s="459"/>
      <c r="G2441" s="459"/>
      <c r="H2441" s="459"/>
      <c r="I2441" s="459"/>
      <c r="J2441" s="459"/>
      <c r="K2441" s="459"/>
      <c r="L2441" s="459"/>
      <c r="M2441" s="459"/>
      <c r="N2441" s="459"/>
      <c r="O2441" s="459"/>
      <c r="P2441" s="459"/>
      <c r="Q2441" s="459"/>
      <c r="R2441" s="472" t="s">
        <v>311</v>
      </c>
      <c r="S2441" s="473" t="s">
        <v>312</v>
      </c>
      <c r="T2441" s="474">
        <f>+AB160</f>
        <v>15800</v>
      </c>
      <c r="U2441" s="455"/>
      <c r="V2441" s="455"/>
      <c r="W2441" s="455"/>
      <c r="X2441" s="455"/>
      <c r="Y2441" s="461"/>
      <c r="Z2441" s="455"/>
      <c r="AA2441" s="455"/>
      <c r="AB2441" s="455"/>
      <c r="AC2441" s="455"/>
      <c r="AD2441" s="455"/>
      <c r="AE2441" s="455"/>
      <c r="AF2441" s="455"/>
      <c r="AG2441" s="2"/>
    </row>
    <row r="2442" spans="1:33" ht="33">
      <c r="A2442" s="455"/>
      <c r="B2442" s="455"/>
      <c r="C2442" s="459"/>
      <c r="D2442" s="459"/>
      <c r="E2442" s="459"/>
      <c r="F2442" s="459"/>
      <c r="G2442" s="459"/>
      <c r="H2442" s="459"/>
      <c r="I2442" s="459"/>
      <c r="J2442" s="459"/>
      <c r="K2442" s="459"/>
      <c r="L2442" s="459"/>
      <c r="M2442" s="459"/>
      <c r="N2442" s="459"/>
      <c r="O2442" s="459"/>
      <c r="P2442" s="459"/>
      <c r="Q2442" s="459"/>
      <c r="R2442" s="472" t="s">
        <v>321</v>
      </c>
      <c r="S2442" s="473" t="s">
        <v>404</v>
      </c>
      <c r="T2442" s="474">
        <f>+AB168+AB227+AB498+AB1586</f>
        <v>1304.2704000000001</v>
      </c>
      <c r="U2442" s="455"/>
      <c r="V2442" s="455"/>
      <c r="W2442" s="455"/>
      <c r="X2442" s="455"/>
      <c r="Y2442" s="461"/>
      <c r="Z2442" s="455"/>
      <c r="AA2442" s="455"/>
      <c r="AB2442" s="455"/>
      <c r="AC2442" s="455"/>
      <c r="AD2442" s="455"/>
      <c r="AE2442" s="455"/>
      <c r="AF2442" s="455"/>
      <c r="AG2442" s="2"/>
    </row>
    <row r="2443" spans="1:33" ht="33">
      <c r="A2443" s="455"/>
      <c r="B2443" s="455"/>
      <c r="C2443" s="459"/>
      <c r="D2443" s="459"/>
      <c r="E2443" s="459"/>
      <c r="F2443" s="459"/>
      <c r="G2443" s="459"/>
      <c r="H2443" s="459"/>
      <c r="I2443" s="459"/>
      <c r="J2443" s="459"/>
      <c r="K2443" s="459"/>
      <c r="L2443" s="459"/>
      <c r="M2443" s="459"/>
      <c r="N2443" s="459"/>
      <c r="O2443" s="459"/>
      <c r="P2443" s="459"/>
      <c r="Q2443" s="459"/>
      <c r="R2443" s="472" t="s">
        <v>504</v>
      </c>
      <c r="S2443" s="473" t="s">
        <v>404</v>
      </c>
      <c r="T2443" s="474">
        <f>+AB289+AB1412</f>
        <v>3296</v>
      </c>
      <c r="U2443" s="455"/>
      <c r="V2443" s="455"/>
      <c r="W2443" s="455"/>
      <c r="X2443" s="455"/>
      <c r="Y2443" s="461"/>
      <c r="Z2443" s="455"/>
      <c r="AA2443" s="455"/>
      <c r="AB2443" s="455"/>
      <c r="AC2443" s="455"/>
      <c r="AD2443" s="455"/>
      <c r="AE2443" s="455"/>
      <c r="AF2443" s="455"/>
      <c r="AG2443" s="2"/>
    </row>
    <row r="2444" spans="1:33" ht="16.5" customHeight="1">
      <c r="A2444" s="455"/>
      <c r="B2444" s="455"/>
      <c r="C2444" s="459"/>
      <c r="D2444" s="459"/>
      <c r="E2444" s="459"/>
      <c r="F2444" s="459"/>
      <c r="G2444" s="459"/>
      <c r="H2444" s="459"/>
      <c r="I2444" s="459"/>
      <c r="J2444" s="459"/>
      <c r="K2444" s="459"/>
      <c r="L2444" s="459"/>
      <c r="M2444" s="459"/>
      <c r="N2444" s="459"/>
      <c r="O2444" s="459"/>
      <c r="P2444" s="459"/>
      <c r="Q2444" s="459"/>
      <c r="R2444" s="472" t="s">
        <v>925</v>
      </c>
      <c r="S2444" s="475" t="s">
        <v>926</v>
      </c>
      <c r="T2444" s="474">
        <f>AB657</f>
        <v>53432.75</v>
      </c>
      <c r="U2444" s="455" t="s">
        <v>435</v>
      </c>
      <c r="V2444" s="455"/>
      <c r="W2444" s="455"/>
      <c r="X2444" s="455"/>
      <c r="Y2444" s="461"/>
      <c r="Z2444" s="455"/>
      <c r="AA2444" s="455"/>
      <c r="AB2444" s="455"/>
      <c r="AC2444" s="455"/>
      <c r="AD2444" s="455"/>
      <c r="AE2444" s="455"/>
      <c r="AF2444" s="455"/>
      <c r="AG2444" s="2"/>
    </row>
    <row r="2445" spans="1:33" ht="16.5" customHeight="1">
      <c r="A2445" s="455"/>
      <c r="B2445" s="455"/>
      <c r="C2445" s="459"/>
      <c r="D2445" s="459"/>
      <c r="E2445" s="459"/>
      <c r="F2445" s="459"/>
      <c r="G2445" s="459"/>
      <c r="H2445" s="459"/>
      <c r="I2445" s="459"/>
      <c r="J2445" s="459"/>
      <c r="K2445" s="459"/>
      <c r="L2445" s="459"/>
      <c r="M2445" s="459"/>
      <c r="N2445" s="459"/>
      <c r="O2445" s="459"/>
      <c r="P2445" s="459"/>
      <c r="Q2445" s="459"/>
      <c r="R2445" s="472" t="s">
        <v>521</v>
      </c>
      <c r="S2445" s="476" t="s">
        <v>522</v>
      </c>
      <c r="T2445" s="474">
        <f>+AB311</f>
        <v>5746.0479999999998</v>
      </c>
      <c r="U2445" s="455"/>
      <c r="V2445" s="455"/>
      <c r="W2445" s="455"/>
      <c r="X2445" s="455"/>
      <c r="Y2445" s="461"/>
      <c r="Z2445" s="455"/>
      <c r="AA2445" s="455"/>
      <c r="AB2445" s="455"/>
      <c r="AC2445" s="455"/>
      <c r="AD2445" s="455"/>
      <c r="AE2445" s="455"/>
      <c r="AF2445" s="455"/>
      <c r="AG2445" s="2"/>
    </row>
    <row r="2446" spans="1:33" ht="16.5" customHeight="1">
      <c r="A2446" s="455"/>
      <c r="B2446" s="455"/>
      <c r="C2446" s="459"/>
      <c r="D2446" s="459"/>
      <c r="E2446" s="459"/>
      <c r="F2446" s="459"/>
      <c r="G2446" s="459"/>
      <c r="H2446" s="459"/>
      <c r="I2446" s="459"/>
      <c r="J2446" s="459"/>
      <c r="K2446" s="459"/>
      <c r="L2446" s="459"/>
      <c r="M2446" s="459"/>
      <c r="N2446" s="459"/>
      <c r="O2446" s="459"/>
      <c r="P2446" s="459"/>
      <c r="Q2446" s="459"/>
      <c r="R2446" s="472" t="s">
        <v>525</v>
      </c>
      <c r="S2446" s="476" t="s">
        <v>522</v>
      </c>
      <c r="T2446" s="474">
        <f>AB313</f>
        <v>1000.0032000000001</v>
      </c>
      <c r="U2446" s="455"/>
      <c r="V2446" s="455"/>
      <c r="W2446" s="455"/>
      <c r="X2446" s="455"/>
      <c r="Y2446" s="461"/>
      <c r="Z2446" s="455"/>
      <c r="AA2446" s="455"/>
      <c r="AB2446" s="455"/>
      <c r="AC2446" s="455"/>
      <c r="AD2446" s="455"/>
      <c r="AE2446" s="455"/>
      <c r="AF2446" s="455"/>
      <c r="AG2446" s="2"/>
    </row>
    <row r="2447" spans="1:33" ht="16.5" customHeight="1">
      <c r="A2447" s="455"/>
      <c r="B2447" s="455"/>
      <c r="C2447" s="459"/>
      <c r="D2447" s="459"/>
      <c r="E2447" s="459"/>
      <c r="F2447" s="459"/>
      <c r="G2447" s="459"/>
      <c r="H2447" s="459"/>
      <c r="I2447" s="459"/>
      <c r="J2447" s="459"/>
      <c r="K2447" s="459"/>
      <c r="L2447" s="459"/>
      <c r="M2447" s="459"/>
      <c r="N2447" s="459"/>
      <c r="O2447" s="459"/>
      <c r="P2447" s="459"/>
      <c r="Q2447" s="459"/>
      <c r="R2447" s="472" t="s">
        <v>180</v>
      </c>
      <c r="S2447" s="476" t="s">
        <v>181</v>
      </c>
      <c r="T2447" s="474">
        <f>+AB71</f>
        <v>814.72159999999997</v>
      </c>
      <c r="U2447" s="455"/>
      <c r="V2447" s="455"/>
      <c r="W2447" s="455"/>
      <c r="X2447" s="455"/>
      <c r="Y2447" s="461"/>
      <c r="Z2447" s="455"/>
      <c r="AA2447" s="455"/>
      <c r="AB2447" s="455"/>
      <c r="AC2447" s="455"/>
      <c r="AD2447" s="455"/>
      <c r="AE2447" s="455"/>
      <c r="AF2447" s="455"/>
      <c r="AG2447" s="2"/>
    </row>
    <row r="2448" spans="1:33" ht="16.5" customHeight="1">
      <c r="A2448" s="455"/>
      <c r="B2448" s="455"/>
      <c r="C2448" s="459"/>
      <c r="D2448" s="459"/>
      <c r="E2448" s="459"/>
      <c r="F2448" s="459"/>
      <c r="G2448" s="459"/>
      <c r="H2448" s="459"/>
      <c r="I2448" s="459"/>
      <c r="J2448" s="459"/>
      <c r="K2448" s="459"/>
      <c r="L2448" s="459"/>
      <c r="M2448" s="459"/>
      <c r="N2448" s="459"/>
      <c r="O2448" s="459"/>
      <c r="P2448" s="459"/>
      <c r="Q2448" s="459"/>
      <c r="R2448" s="472" t="s">
        <v>183</v>
      </c>
      <c r="S2448" s="476" t="s">
        <v>184</v>
      </c>
      <c r="T2448" s="474">
        <f>AB73</f>
        <v>10000</v>
      </c>
      <c r="U2448" s="455"/>
      <c r="V2448" s="455"/>
      <c r="W2448" s="455"/>
      <c r="X2448" s="455"/>
      <c r="Y2448" s="461"/>
      <c r="Z2448" s="455"/>
      <c r="AA2448" s="455"/>
      <c r="AB2448" s="455"/>
      <c r="AC2448" s="455"/>
      <c r="AD2448" s="455"/>
      <c r="AE2448" s="455"/>
      <c r="AF2448" s="455"/>
      <c r="AG2448" s="2"/>
    </row>
    <row r="2449" spans="1:33" ht="49.5">
      <c r="A2449" s="455"/>
      <c r="B2449" s="455"/>
      <c r="C2449" s="459"/>
      <c r="D2449" s="459"/>
      <c r="E2449" s="459"/>
      <c r="F2449" s="459"/>
      <c r="G2449" s="459"/>
      <c r="H2449" s="459"/>
      <c r="I2449" s="459"/>
      <c r="J2449" s="459"/>
      <c r="K2449" s="459"/>
      <c r="L2449" s="459"/>
      <c r="M2449" s="459"/>
      <c r="N2449" s="459"/>
      <c r="O2449" s="459"/>
      <c r="P2449" s="459"/>
      <c r="Q2449" s="459"/>
      <c r="R2449" s="472" t="s">
        <v>2536</v>
      </c>
      <c r="S2449" s="476" t="s">
        <v>2158</v>
      </c>
      <c r="T2449" s="474">
        <f>+AB1932</f>
        <v>18288.96</v>
      </c>
      <c r="U2449" s="455"/>
      <c r="V2449" s="455"/>
      <c r="W2449" s="455"/>
      <c r="X2449" s="455"/>
      <c r="Y2449" s="461"/>
      <c r="Z2449" s="455"/>
      <c r="AA2449" s="455"/>
      <c r="AB2449" s="455"/>
      <c r="AC2449" s="455"/>
      <c r="AD2449" s="455"/>
      <c r="AE2449" s="455"/>
      <c r="AF2449" s="455"/>
      <c r="AG2449" s="2"/>
    </row>
    <row r="2450" spans="1:33" ht="49.5">
      <c r="A2450" s="455"/>
      <c r="B2450" s="455"/>
      <c r="C2450" s="459"/>
      <c r="D2450" s="459"/>
      <c r="E2450" s="459"/>
      <c r="F2450" s="459"/>
      <c r="G2450" s="459"/>
      <c r="H2450" s="459"/>
      <c r="I2450" s="459"/>
      <c r="J2450" s="459"/>
      <c r="K2450" s="459"/>
      <c r="L2450" s="459"/>
      <c r="M2450" s="459"/>
      <c r="N2450" s="459"/>
      <c r="O2450" s="459"/>
      <c r="P2450" s="459"/>
      <c r="Q2450" s="459"/>
      <c r="R2450" s="472" t="s">
        <v>2157</v>
      </c>
      <c r="S2450" s="476" t="s">
        <v>2158</v>
      </c>
      <c r="T2450" s="477">
        <f>+AB1618+AB1934+AB1941</f>
        <v>72643.014800000004</v>
      </c>
      <c r="U2450" s="478" t="s">
        <v>3137</v>
      </c>
      <c r="V2450" s="455"/>
      <c r="W2450" s="455"/>
      <c r="X2450" s="455"/>
      <c r="Y2450" s="461"/>
      <c r="Z2450" s="455"/>
      <c r="AA2450" s="455"/>
      <c r="AB2450" s="479"/>
      <c r="AC2450" s="455"/>
      <c r="AD2450" s="455"/>
      <c r="AE2450" s="455"/>
      <c r="AF2450" s="455"/>
      <c r="AG2450" s="2"/>
    </row>
    <row r="2451" spans="1:33" ht="33">
      <c r="A2451" s="455"/>
      <c r="B2451" s="455"/>
      <c r="C2451" s="459"/>
      <c r="D2451" s="459"/>
      <c r="E2451" s="459"/>
      <c r="F2451" s="459"/>
      <c r="G2451" s="459"/>
      <c r="H2451" s="459"/>
      <c r="I2451" s="459"/>
      <c r="J2451" s="459"/>
      <c r="K2451" s="459"/>
      <c r="L2451" s="459"/>
      <c r="M2451" s="459"/>
      <c r="N2451" s="459"/>
      <c r="O2451" s="459"/>
      <c r="P2451" s="459"/>
      <c r="Q2451" s="459"/>
      <c r="R2451" s="480" t="s">
        <v>345</v>
      </c>
      <c r="S2451" s="476" t="s">
        <v>346</v>
      </c>
      <c r="T2451" s="477">
        <f>AB188</f>
        <v>1098.28</v>
      </c>
      <c r="U2451" s="455"/>
      <c r="V2451" s="455"/>
      <c r="W2451" s="455"/>
      <c r="X2451" s="455"/>
      <c r="Y2451" s="461"/>
      <c r="Z2451" s="455"/>
      <c r="AA2451" s="455"/>
      <c r="AB2451" s="455"/>
      <c r="AC2451" s="455"/>
      <c r="AD2451" s="455"/>
      <c r="AE2451" s="455"/>
      <c r="AF2451" s="455"/>
      <c r="AG2451" s="2"/>
    </row>
    <row r="2452" spans="1:33" ht="33">
      <c r="A2452" s="455"/>
      <c r="B2452" s="455"/>
      <c r="C2452" s="459"/>
      <c r="D2452" s="459"/>
      <c r="E2452" s="459"/>
      <c r="F2452" s="459"/>
      <c r="G2452" s="459"/>
      <c r="H2452" s="459"/>
      <c r="I2452" s="459"/>
      <c r="J2452" s="459"/>
      <c r="K2452" s="459"/>
      <c r="L2452" s="459"/>
      <c r="M2452" s="459"/>
      <c r="N2452" s="459"/>
      <c r="O2452" s="459"/>
      <c r="P2452" s="459"/>
      <c r="Q2452" s="459"/>
      <c r="R2452" s="481" t="s">
        <v>1153</v>
      </c>
      <c r="S2452" s="476" t="s">
        <v>1154</v>
      </c>
      <c r="T2452" s="477">
        <f>+AB838+AB1956</f>
        <v>11043.91928</v>
      </c>
      <c r="U2452" s="455"/>
      <c r="V2452" s="455"/>
      <c r="W2452" s="455"/>
      <c r="X2452" s="455"/>
      <c r="Y2452" s="461"/>
      <c r="Z2452" s="455"/>
      <c r="AA2452" s="455"/>
      <c r="AB2452" s="455"/>
      <c r="AC2452" s="455"/>
      <c r="AD2452" s="455"/>
      <c r="AE2452" s="455"/>
      <c r="AF2452" s="455"/>
      <c r="AG2452" s="2"/>
    </row>
    <row r="2453" spans="1:33" ht="33">
      <c r="A2453" s="455"/>
      <c r="B2453" s="455"/>
      <c r="C2453" s="459"/>
      <c r="D2453" s="459"/>
      <c r="E2453" s="459"/>
      <c r="F2453" s="459"/>
      <c r="G2453" s="459"/>
      <c r="H2453" s="459"/>
      <c r="I2453" s="459"/>
      <c r="J2453" s="459"/>
      <c r="K2453" s="459"/>
      <c r="L2453" s="459"/>
      <c r="M2453" s="459"/>
      <c r="N2453" s="459"/>
      <c r="O2453" s="459"/>
      <c r="P2453" s="459"/>
      <c r="Q2453" s="459"/>
      <c r="R2453" s="481" t="s">
        <v>1156</v>
      </c>
      <c r="S2453" s="476" t="s">
        <v>1154</v>
      </c>
      <c r="T2453" s="477">
        <f>+AB840+AB1308+AB1588+AB1958+AB2050</f>
        <v>17879.967936000001</v>
      </c>
      <c r="U2453" s="455"/>
      <c r="V2453" s="455"/>
      <c r="W2453" s="455"/>
      <c r="X2453" s="455"/>
      <c r="Y2453" s="461"/>
      <c r="Z2453" s="455"/>
      <c r="AA2453" s="455"/>
      <c r="AB2453" s="455"/>
      <c r="AC2453" s="455"/>
      <c r="AD2453" s="455"/>
      <c r="AE2453" s="455"/>
      <c r="AF2453" s="455"/>
      <c r="AG2453" s="2"/>
    </row>
    <row r="2454" spans="1:33" ht="33">
      <c r="A2454" s="455"/>
      <c r="B2454" s="455"/>
      <c r="C2454" s="459"/>
      <c r="D2454" s="459"/>
      <c r="E2454" s="459"/>
      <c r="F2454" s="459"/>
      <c r="G2454" s="459"/>
      <c r="H2454" s="459"/>
      <c r="I2454" s="459"/>
      <c r="J2454" s="459"/>
      <c r="K2454" s="459"/>
      <c r="L2454" s="459"/>
      <c r="M2454" s="459"/>
      <c r="N2454" s="459"/>
      <c r="O2454" s="459"/>
      <c r="P2454" s="459"/>
      <c r="Q2454" s="459"/>
      <c r="R2454" s="481" t="s">
        <v>2124</v>
      </c>
      <c r="S2454" s="482" t="s">
        <v>2125</v>
      </c>
      <c r="T2454" s="477">
        <f>+AB1590</f>
        <v>22579.690000000002</v>
      </c>
      <c r="U2454" s="455"/>
      <c r="V2454" s="455"/>
      <c r="W2454" s="455"/>
      <c r="X2454" s="455"/>
      <c r="Y2454" s="461"/>
      <c r="Z2454" s="455"/>
      <c r="AA2454" s="455"/>
      <c r="AB2454" s="455"/>
      <c r="AC2454" s="455"/>
      <c r="AD2454" s="455"/>
      <c r="AE2454" s="455"/>
      <c r="AF2454" s="455"/>
      <c r="AG2454" s="2"/>
    </row>
    <row r="2455" spans="1:33" ht="33">
      <c r="A2455" s="455"/>
      <c r="B2455" s="455"/>
      <c r="C2455" s="459"/>
      <c r="D2455" s="459"/>
      <c r="E2455" s="459"/>
      <c r="F2455" s="459"/>
      <c r="G2455" s="459"/>
      <c r="H2455" s="459"/>
      <c r="I2455" s="459"/>
      <c r="J2455" s="459"/>
      <c r="K2455" s="459"/>
      <c r="L2455" s="459"/>
      <c r="M2455" s="459"/>
      <c r="N2455" s="459"/>
      <c r="O2455" s="459"/>
      <c r="P2455" s="459"/>
      <c r="Q2455" s="459"/>
      <c r="R2455" s="481" t="s">
        <v>2723</v>
      </c>
      <c r="S2455" s="482" t="s">
        <v>2724</v>
      </c>
      <c r="T2455" s="477">
        <f>+AB2087</f>
        <v>4001</v>
      </c>
      <c r="U2455" s="455"/>
      <c r="V2455" s="455"/>
      <c r="W2455" s="455"/>
      <c r="X2455" s="455"/>
      <c r="Y2455" s="461"/>
      <c r="Z2455" s="455"/>
      <c r="AA2455" s="455"/>
      <c r="AB2455" s="455"/>
      <c r="AC2455" s="455"/>
      <c r="AD2455" s="455"/>
      <c r="AE2455" s="455"/>
      <c r="AF2455" s="455"/>
      <c r="AG2455" s="2"/>
    </row>
    <row r="2456" spans="1:33" ht="16.5" customHeight="1">
      <c r="A2456" s="455"/>
      <c r="B2456" s="455"/>
      <c r="C2456" s="459"/>
      <c r="D2456" s="459"/>
      <c r="E2456" s="459"/>
      <c r="F2456" s="459"/>
      <c r="G2456" s="459"/>
      <c r="H2456" s="459"/>
      <c r="I2456" s="459"/>
      <c r="J2456" s="459"/>
      <c r="K2456" s="459"/>
      <c r="L2456" s="459"/>
      <c r="M2456" s="459"/>
      <c r="N2456" s="459"/>
      <c r="O2456" s="459"/>
      <c r="P2456" s="459"/>
      <c r="Q2456" s="459"/>
      <c r="R2456" s="481" t="s">
        <v>2127</v>
      </c>
      <c r="S2456" s="482" t="s">
        <v>2128</v>
      </c>
      <c r="T2456" s="477">
        <f>+AB1592</f>
        <v>8928.57</v>
      </c>
      <c r="U2456" s="455"/>
      <c r="V2456" s="455"/>
      <c r="W2456" s="455"/>
      <c r="X2456" s="455"/>
      <c r="Y2456" s="461"/>
      <c r="Z2456" s="455"/>
      <c r="AA2456" s="455"/>
      <c r="AB2456" s="455"/>
      <c r="AC2456" s="455"/>
      <c r="AD2456" s="455"/>
      <c r="AE2456" s="455"/>
      <c r="AF2456" s="455"/>
      <c r="AG2456" s="2"/>
    </row>
    <row r="2457" spans="1:33" ht="16.5" customHeight="1">
      <c r="A2457" s="455"/>
      <c r="B2457" s="455"/>
      <c r="C2457" s="459"/>
      <c r="D2457" s="459"/>
      <c r="E2457" s="459"/>
      <c r="F2457" s="459"/>
      <c r="G2457" s="459"/>
      <c r="H2457" s="459"/>
      <c r="I2457" s="459"/>
      <c r="J2457" s="459"/>
      <c r="K2457" s="459"/>
      <c r="L2457" s="459"/>
      <c r="M2457" s="459"/>
      <c r="N2457" s="459"/>
      <c r="O2457" s="459"/>
      <c r="P2457" s="459"/>
      <c r="Q2457" s="459"/>
      <c r="R2457" s="481" t="s">
        <v>1360</v>
      </c>
      <c r="S2457" s="482" t="s">
        <v>1361</v>
      </c>
      <c r="T2457" s="477">
        <f>+AB992</f>
        <v>5936</v>
      </c>
      <c r="U2457" s="455"/>
      <c r="V2457" s="455"/>
      <c r="W2457" s="455"/>
      <c r="X2457" s="455"/>
      <c r="Y2457" s="461"/>
      <c r="Z2457" s="455"/>
      <c r="AA2457" s="455"/>
      <c r="AB2457" s="455"/>
      <c r="AC2457" s="455"/>
      <c r="AD2457" s="455"/>
      <c r="AE2457" s="455"/>
      <c r="AF2457" s="455"/>
      <c r="AG2457" s="2"/>
    </row>
    <row r="2458" spans="1:33" ht="33">
      <c r="A2458" s="455"/>
      <c r="B2458" s="455"/>
      <c r="C2458" s="459"/>
      <c r="D2458" s="459"/>
      <c r="E2458" s="459"/>
      <c r="F2458" s="459"/>
      <c r="G2458" s="459"/>
      <c r="H2458" s="459"/>
      <c r="I2458" s="459"/>
      <c r="J2458" s="459"/>
      <c r="K2458" s="459"/>
      <c r="L2458" s="459"/>
      <c r="M2458" s="459"/>
      <c r="N2458" s="459"/>
      <c r="O2458" s="459"/>
      <c r="P2458" s="459"/>
      <c r="Q2458" s="459"/>
      <c r="R2458" s="483" t="s">
        <v>2868</v>
      </c>
      <c r="S2458" s="482" t="s">
        <v>929</v>
      </c>
      <c r="T2458" s="477">
        <f>AB2212</f>
        <v>864</v>
      </c>
      <c r="U2458" s="455"/>
      <c r="V2458" s="455"/>
      <c r="W2458" s="455"/>
      <c r="X2458" s="455"/>
      <c r="Y2458" s="461"/>
      <c r="Z2458" s="455"/>
      <c r="AA2458" s="455"/>
      <c r="AB2458" s="455"/>
      <c r="AC2458" s="455"/>
      <c r="AD2458" s="455"/>
      <c r="AE2458" s="455"/>
      <c r="AF2458" s="455"/>
      <c r="AG2458" s="2"/>
    </row>
    <row r="2459" spans="1:33" ht="33">
      <c r="A2459" s="455"/>
      <c r="B2459" s="455"/>
      <c r="C2459" s="459"/>
      <c r="D2459" s="459"/>
      <c r="E2459" s="459"/>
      <c r="F2459" s="459"/>
      <c r="G2459" s="459"/>
      <c r="H2459" s="459"/>
      <c r="I2459" s="459"/>
      <c r="J2459" s="459"/>
      <c r="K2459" s="459"/>
      <c r="L2459" s="459"/>
      <c r="M2459" s="459"/>
      <c r="N2459" s="459"/>
      <c r="O2459" s="459"/>
      <c r="P2459" s="459"/>
      <c r="Q2459" s="459"/>
      <c r="R2459" s="483" t="s">
        <v>928</v>
      </c>
      <c r="S2459" s="482" t="s">
        <v>929</v>
      </c>
      <c r="T2459" s="477">
        <f>AB659</f>
        <v>3723.36</v>
      </c>
      <c r="U2459" s="479" t="s">
        <v>435</v>
      </c>
      <c r="V2459" s="455"/>
      <c r="W2459" s="455"/>
      <c r="X2459" s="455"/>
      <c r="Y2459" s="461"/>
      <c r="Z2459" s="455"/>
      <c r="AA2459" s="455"/>
      <c r="AB2459" s="455"/>
      <c r="AC2459" s="455"/>
      <c r="AD2459" s="455"/>
      <c r="AE2459" s="455"/>
      <c r="AF2459" s="455"/>
      <c r="AG2459" s="2"/>
    </row>
    <row r="2460" spans="1:33" ht="33">
      <c r="A2460" s="455"/>
      <c r="B2460" s="455"/>
      <c r="C2460" s="459"/>
      <c r="D2460" s="459"/>
      <c r="E2460" s="459"/>
      <c r="F2460" s="459"/>
      <c r="G2460" s="459"/>
      <c r="H2460" s="459"/>
      <c r="I2460" s="459"/>
      <c r="J2460" s="459"/>
      <c r="K2460" s="459"/>
      <c r="L2460" s="459"/>
      <c r="M2460" s="459"/>
      <c r="N2460" s="459"/>
      <c r="O2460" s="459"/>
      <c r="P2460" s="459"/>
      <c r="Q2460" s="459"/>
      <c r="R2460" s="472" t="s">
        <v>1079</v>
      </c>
      <c r="S2460" s="482" t="s">
        <v>1080</v>
      </c>
      <c r="T2460" s="477">
        <f>+AB66+AB773+AB1227</f>
        <v>2910</v>
      </c>
      <c r="U2460" s="455"/>
      <c r="V2460" s="455"/>
      <c r="W2460" s="455"/>
      <c r="X2460" s="455"/>
      <c r="Y2460" s="461"/>
      <c r="Z2460" s="455"/>
      <c r="AA2460" s="455"/>
      <c r="AB2460" s="455"/>
      <c r="AC2460" s="455"/>
      <c r="AD2460" s="455"/>
      <c r="AE2460" s="455"/>
      <c r="AF2460" s="455"/>
      <c r="AG2460" s="2"/>
    </row>
    <row r="2461" spans="1:33" ht="33">
      <c r="A2461" s="455"/>
      <c r="B2461" s="455"/>
      <c r="C2461" s="459"/>
      <c r="D2461" s="459"/>
      <c r="E2461" s="459"/>
      <c r="F2461" s="459"/>
      <c r="G2461" s="459"/>
      <c r="H2461" s="459"/>
      <c r="I2461" s="459"/>
      <c r="J2461" s="459"/>
      <c r="K2461" s="459"/>
      <c r="L2461" s="459"/>
      <c r="M2461" s="459"/>
      <c r="N2461" s="459"/>
      <c r="O2461" s="459"/>
      <c r="P2461" s="459"/>
      <c r="Q2461" s="459"/>
      <c r="R2461" s="472" t="s">
        <v>1082</v>
      </c>
      <c r="S2461" s="482" t="s">
        <v>1080</v>
      </c>
      <c r="T2461" s="477">
        <f>+AB662+AB775</f>
        <v>3284.34</v>
      </c>
      <c r="U2461" s="455"/>
      <c r="V2461" s="455"/>
      <c r="W2461" s="455"/>
      <c r="X2461" s="455"/>
      <c r="Y2461" s="461"/>
      <c r="Z2461" s="455"/>
      <c r="AA2461" s="455"/>
      <c r="AB2461" s="455"/>
      <c r="AC2461" s="455"/>
      <c r="AD2461" s="455"/>
      <c r="AE2461" s="455"/>
      <c r="AF2461" s="455"/>
      <c r="AG2461" s="2"/>
    </row>
    <row r="2462" spans="1:33" ht="16.5" customHeight="1">
      <c r="A2462" s="455"/>
      <c r="B2462" s="455"/>
      <c r="C2462" s="459"/>
      <c r="D2462" s="459"/>
      <c r="E2462" s="459"/>
      <c r="F2462" s="459"/>
      <c r="G2462" s="459"/>
      <c r="H2462" s="459"/>
      <c r="I2462" s="459"/>
      <c r="J2462" s="459"/>
      <c r="K2462" s="459"/>
      <c r="L2462" s="459"/>
      <c r="M2462" s="459"/>
      <c r="N2462" s="459"/>
      <c r="O2462" s="459"/>
      <c r="P2462" s="459"/>
      <c r="Q2462" s="459"/>
      <c r="R2462" s="472" t="s">
        <v>1173</v>
      </c>
      <c r="S2462" s="482" t="s">
        <v>3138</v>
      </c>
      <c r="T2462" s="474">
        <f>+AB854</f>
        <v>1734.0000047999999</v>
      </c>
      <c r="U2462" s="455"/>
      <c r="V2462" s="455"/>
      <c r="W2462" s="455"/>
      <c r="X2462" s="455"/>
      <c r="Y2462" s="461"/>
      <c r="Z2462" s="455"/>
      <c r="AA2462" s="455"/>
      <c r="AB2462" s="455"/>
      <c r="AC2462" s="455"/>
      <c r="AD2462" s="455"/>
      <c r="AE2462" s="455"/>
      <c r="AF2462" s="455"/>
      <c r="AG2462" s="2"/>
    </row>
    <row r="2463" spans="1:33" ht="16.5" customHeight="1">
      <c r="A2463" s="455"/>
      <c r="B2463" s="455"/>
      <c r="C2463" s="459"/>
      <c r="D2463" s="459"/>
      <c r="E2463" s="459"/>
      <c r="F2463" s="459"/>
      <c r="G2463" s="459"/>
      <c r="H2463" s="459"/>
      <c r="I2463" s="459"/>
      <c r="J2463" s="459"/>
      <c r="K2463" s="459"/>
      <c r="L2463" s="459"/>
      <c r="M2463" s="459"/>
      <c r="N2463" s="459"/>
      <c r="O2463" s="459"/>
      <c r="P2463" s="459"/>
      <c r="Q2463" s="459"/>
      <c r="R2463" s="472" t="s">
        <v>1176</v>
      </c>
      <c r="S2463" s="482" t="s">
        <v>3138</v>
      </c>
      <c r="T2463" s="477">
        <f>+AB856+AB1974</f>
        <v>42491.7</v>
      </c>
      <c r="U2463" s="455"/>
      <c r="V2463" s="455"/>
      <c r="W2463" s="455"/>
      <c r="X2463" s="455"/>
      <c r="Y2463" s="461"/>
      <c r="Z2463" s="455"/>
      <c r="AA2463" s="455"/>
      <c r="AB2463" s="455"/>
      <c r="AC2463" s="455"/>
      <c r="AD2463" s="455"/>
      <c r="AE2463" s="455"/>
      <c r="AF2463" s="455"/>
      <c r="AG2463" s="2"/>
    </row>
    <row r="2464" spans="1:33" ht="16.5" customHeight="1">
      <c r="A2464" s="455"/>
      <c r="B2464" s="455"/>
      <c r="C2464" s="459"/>
      <c r="D2464" s="459"/>
      <c r="E2464" s="459"/>
      <c r="F2464" s="459"/>
      <c r="G2464" s="459"/>
      <c r="H2464" s="459"/>
      <c r="I2464" s="459"/>
      <c r="J2464" s="459"/>
      <c r="K2464" s="459"/>
      <c r="L2464" s="459"/>
      <c r="M2464" s="459"/>
      <c r="N2464" s="459"/>
      <c r="O2464" s="459"/>
      <c r="P2464" s="459"/>
      <c r="Q2464" s="459"/>
      <c r="R2464" s="472" t="s">
        <v>1179</v>
      </c>
      <c r="S2464" s="482" t="s">
        <v>3138</v>
      </c>
      <c r="T2464" s="477">
        <f>+AB859</f>
        <v>16498.652800000003</v>
      </c>
      <c r="U2464" s="455"/>
      <c r="V2464" s="455"/>
      <c r="W2464" s="455"/>
      <c r="X2464" s="455"/>
      <c r="Y2464" s="461"/>
      <c r="Z2464" s="455"/>
      <c r="AA2464" s="455"/>
      <c r="AB2464" s="455"/>
      <c r="AC2464" s="455"/>
      <c r="AD2464" s="455"/>
      <c r="AE2464" s="455"/>
      <c r="AF2464" s="455"/>
      <c r="AG2464" s="2"/>
    </row>
    <row r="2465" spans="1:33" ht="16.5" customHeight="1">
      <c r="A2465" s="455"/>
      <c r="B2465" s="455"/>
      <c r="C2465" s="459"/>
      <c r="D2465" s="459"/>
      <c r="E2465" s="459"/>
      <c r="F2465" s="459"/>
      <c r="G2465" s="459"/>
      <c r="H2465" s="459"/>
      <c r="I2465" s="459"/>
      <c r="J2465" s="459"/>
      <c r="K2465" s="459"/>
      <c r="L2465" s="459"/>
      <c r="M2465" s="459"/>
      <c r="N2465" s="459"/>
      <c r="O2465" s="459"/>
      <c r="P2465" s="459"/>
      <c r="Q2465" s="459"/>
      <c r="R2465" s="472" t="s">
        <v>1096</v>
      </c>
      <c r="S2465" s="482" t="s">
        <v>1097</v>
      </c>
      <c r="T2465" s="477">
        <f>+AB786+AB1594+AB1976</f>
        <v>23794.587936000004</v>
      </c>
      <c r="U2465" s="455"/>
      <c r="V2465" s="455"/>
      <c r="W2465" s="455"/>
      <c r="X2465" s="455"/>
      <c r="Y2465" s="461"/>
      <c r="Z2465" s="455"/>
      <c r="AA2465" s="455"/>
      <c r="AB2465" s="455"/>
      <c r="AC2465" s="455"/>
      <c r="AD2465" s="455"/>
      <c r="AE2465" s="455"/>
      <c r="AF2465" s="455"/>
      <c r="AG2465" s="2"/>
    </row>
    <row r="2466" spans="1:33" ht="16.5" customHeight="1">
      <c r="A2466" s="455"/>
      <c r="B2466" s="455"/>
      <c r="C2466" s="459"/>
      <c r="D2466" s="459"/>
      <c r="E2466" s="459"/>
      <c r="F2466" s="459"/>
      <c r="G2466" s="459"/>
      <c r="H2466" s="459"/>
      <c r="I2466" s="459"/>
      <c r="J2466" s="459"/>
      <c r="K2466" s="459"/>
      <c r="L2466" s="459"/>
      <c r="M2466" s="459"/>
      <c r="N2466" s="459"/>
      <c r="O2466" s="459"/>
      <c r="P2466" s="459"/>
      <c r="Q2466" s="459"/>
      <c r="R2466" s="472" t="s">
        <v>2136</v>
      </c>
      <c r="S2466" s="482" t="s">
        <v>1097</v>
      </c>
      <c r="T2466" s="477">
        <f>AB1596</f>
        <v>4951.0944</v>
      </c>
      <c r="U2466" s="455"/>
      <c r="V2466" s="455"/>
      <c r="W2466" s="455"/>
      <c r="X2466" s="455"/>
      <c r="Y2466" s="461"/>
      <c r="Z2466" s="455"/>
      <c r="AA2466" s="455"/>
      <c r="AB2466" s="455"/>
      <c r="AC2466" s="455"/>
      <c r="AD2466" s="455"/>
      <c r="AE2466" s="455"/>
      <c r="AF2466" s="455"/>
      <c r="AG2466" s="2"/>
    </row>
    <row r="2467" spans="1:33" ht="16.5" customHeight="1">
      <c r="A2467" s="455"/>
      <c r="B2467" s="455"/>
      <c r="C2467" s="459"/>
      <c r="D2467" s="459"/>
      <c r="E2467" s="459"/>
      <c r="F2467" s="459"/>
      <c r="G2467" s="459"/>
      <c r="H2467" s="459"/>
      <c r="I2467" s="459"/>
      <c r="J2467" s="459"/>
      <c r="K2467" s="459"/>
      <c r="L2467" s="459"/>
      <c r="M2467" s="459"/>
      <c r="N2467" s="459"/>
      <c r="O2467" s="459"/>
      <c r="P2467" s="459"/>
      <c r="Q2467" s="459"/>
      <c r="R2467" s="481" t="s">
        <v>116</v>
      </c>
      <c r="S2467" s="482" t="s">
        <v>117</v>
      </c>
      <c r="T2467" s="477">
        <f>+AB35+AB97+AB566+AB606+AB703+AB724+AB871+AB927+AB951+AB971+AB976+AB986+AB1021+AB1049+AB1055+AB1059+AB1080+AB1112+AB1229+AB1250+AB1310+AB1326+AB1330+AB1336+AB1343+AB1346+AB1358+AB1368+AB1373+AB1376+AB1383+AB1472+AB1493+AB1510+AB1516+AB1521+AB1526+AB1537+AB1749+AB1791+AB1808+AB1866+AB1882+AB1886+AB1901+AB1908+AB1911+AB1919+AB1922+AB1924+AB2131+AB2166+AB2202+AB2208+AB2216+AB2229+AB2232+AB2244+AB2253+AB2255+AB2384</f>
        <v>4668.6281120000003</v>
      </c>
      <c r="U2467" s="455"/>
      <c r="V2467" s="455"/>
      <c r="W2467" s="455"/>
      <c r="X2467" s="455"/>
      <c r="Y2467" s="461"/>
      <c r="Z2467" s="455"/>
      <c r="AA2467" s="455"/>
      <c r="AB2467" s="455"/>
      <c r="AC2467" s="455"/>
      <c r="AD2467" s="455"/>
      <c r="AE2467" s="455"/>
      <c r="AF2467" s="455"/>
      <c r="AG2467" s="2"/>
    </row>
    <row r="2468" spans="1:33" ht="16.5" customHeight="1">
      <c r="A2468" s="455"/>
      <c r="B2468" s="455"/>
      <c r="C2468" s="459"/>
      <c r="D2468" s="459"/>
      <c r="E2468" s="459"/>
      <c r="F2468" s="459"/>
      <c r="G2468" s="459"/>
      <c r="H2468" s="459"/>
      <c r="I2468" s="459"/>
      <c r="J2468" s="459"/>
      <c r="K2468" s="459"/>
      <c r="L2468" s="459"/>
      <c r="M2468" s="459"/>
      <c r="N2468" s="459"/>
      <c r="O2468" s="459"/>
      <c r="P2468" s="459"/>
      <c r="Q2468" s="459"/>
      <c r="R2468" s="481" t="s">
        <v>425</v>
      </c>
      <c r="S2468" s="482" t="s">
        <v>117</v>
      </c>
      <c r="T2468" s="477">
        <f>+AB235+AB358+AB664+AB1388+AB1711</f>
        <v>1472.0513120000001</v>
      </c>
      <c r="U2468" s="455"/>
      <c r="V2468" s="455"/>
      <c r="W2468" s="455"/>
      <c r="X2468" s="455"/>
      <c r="Y2468" s="461"/>
      <c r="Z2468" s="455"/>
      <c r="AA2468" s="455"/>
      <c r="AB2468" s="455"/>
      <c r="AC2468" s="455"/>
      <c r="AD2468" s="455"/>
      <c r="AE2468" s="455"/>
      <c r="AF2468" s="455"/>
      <c r="AG2468" s="2"/>
    </row>
    <row r="2469" spans="1:33" ht="16.5" customHeight="1">
      <c r="A2469" s="455"/>
      <c r="B2469" s="455"/>
      <c r="C2469" s="459"/>
      <c r="D2469" s="459"/>
      <c r="E2469" s="459"/>
      <c r="F2469" s="459"/>
      <c r="G2469" s="459"/>
      <c r="H2469" s="459"/>
      <c r="I2469" s="459"/>
      <c r="J2469" s="459"/>
      <c r="K2469" s="459"/>
      <c r="L2469" s="459"/>
      <c r="M2469" s="459"/>
      <c r="N2469" s="459"/>
      <c r="O2469" s="459"/>
      <c r="P2469" s="459"/>
      <c r="Q2469" s="459"/>
      <c r="R2469" s="481" t="s">
        <v>140</v>
      </c>
      <c r="S2469" s="482" t="s">
        <v>141</v>
      </c>
      <c r="T2469" s="477">
        <f>+AB47+AB143+AB225+AB599+AB713+AB861+AB866+AB934+AB1012+AB1095+AB1123+AB1243+AB1313+AB1333+AB1338+AB1349+AB1362+AB1378+AB1391+AB1459+AB1481+AB1501+AB1531+AB1540+AB1803+AB1825+AB1873+AB1891+AB1904+AB1929+AB1980+AB2139+AB2176+AB2220+AB2235+AB2240+AB2250+AB2258+AB2400</f>
        <v>4458.4629919999998</v>
      </c>
      <c r="U2469" s="455"/>
      <c r="V2469" s="455"/>
      <c r="W2469" s="455"/>
      <c r="X2469" s="455"/>
      <c r="Y2469" s="461"/>
      <c r="Z2469" s="455"/>
      <c r="AA2469" s="455"/>
      <c r="AB2469" s="455"/>
      <c r="AC2469" s="455"/>
      <c r="AD2469" s="455"/>
      <c r="AE2469" s="455"/>
      <c r="AF2469" s="455"/>
      <c r="AG2469" s="2"/>
    </row>
    <row r="2470" spans="1:33" ht="16.5" customHeight="1">
      <c r="A2470" s="455"/>
      <c r="B2470" s="455"/>
      <c r="C2470" s="459"/>
      <c r="D2470" s="459"/>
      <c r="E2470" s="459"/>
      <c r="F2470" s="459"/>
      <c r="G2470" s="459"/>
      <c r="H2470" s="459"/>
      <c r="I2470" s="459"/>
      <c r="J2470" s="459"/>
      <c r="K2470" s="459"/>
      <c r="L2470" s="459"/>
      <c r="M2470" s="459"/>
      <c r="N2470" s="459"/>
      <c r="O2470" s="459"/>
      <c r="P2470" s="459"/>
      <c r="Q2470" s="459"/>
      <c r="R2470" s="481" t="s">
        <v>2238</v>
      </c>
      <c r="S2470" s="482" t="s">
        <v>141</v>
      </c>
      <c r="T2470" s="477">
        <f>+AB1683+AB1982</f>
        <v>1380.7880000000002</v>
      </c>
      <c r="U2470" s="455"/>
      <c r="V2470" s="455"/>
      <c r="W2470" s="455"/>
      <c r="X2470" s="455"/>
      <c r="Y2470" s="461"/>
      <c r="Z2470" s="455"/>
      <c r="AA2470" s="455"/>
      <c r="AB2470" s="455"/>
      <c r="AC2470" s="455"/>
      <c r="AD2470" s="455"/>
      <c r="AE2470" s="455"/>
      <c r="AF2470" s="455"/>
      <c r="AG2470" s="2"/>
    </row>
    <row r="2471" spans="1:33" ht="33">
      <c r="A2471" s="455"/>
      <c r="B2471" s="455"/>
      <c r="C2471" s="459"/>
      <c r="D2471" s="459"/>
      <c r="E2471" s="459"/>
      <c r="F2471" s="459"/>
      <c r="G2471" s="459"/>
      <c r="H2471" s="459"/>
      <c r="I2471" s="459"/>
      <c r="J2471" s="459"/>
      <c r="K2471" s="459"/>
      <c r="L2471" s="459"/>
      <c r="M2471" s="459"/>
      <c r="N2471" s="459"/>
      <c r="O2471" s="459"/>
      <c r="P2471" s="459"/>
      <c r="Q2471" s="459"/>
      <c r="R2471" s="481" t="s">
        <v>68</v>
      </c>
      <c r="S2471" s="482" t="s">
        <v>69</v>
      </c>
      <c r="T2471" s="477">
        <f>+AB15+AB88+AB183+AB284+AB513+AB551+AB579+AB647+AB845+AB873+AB1017+AB1031+AB1057+AB1078+AB1082+AB1236+AB1269+AB1318+AB1328+AB1341+AB1352+AB1364+AB1371+AB1381+AB1401+AB1407+AB1414+AB1419+AB1429+AB1434+AB1439+AB1444+AB1449+AB1466+AB1477+AB1497+AB1512+AB1518+AB1523+AB1528+AB1598+AB1781+AB1801+AB1821+AB1875+AB1884+AB1896+AB1906+AB1914+AB1984+AB2191+AB2206+AB2214+AB2225+AB2248+AB2395+AB929</f>
        <v>13563.969200000001</v>
      </c>
      <c r="U2471" s="455"/>
      <c r="V2471" s="455"/>
      <c r="W2471" s="455"/>
      <c r="X2471" s="455"/>
      <c r="Y2471" s="461"/>
      <c r="Z2471" s="455"/>
      <c r="AA2471" s="455"/>
      <c r="AB2471" s="455"/>
      <c r="AC2471" s="455"/>
      <c r="AD2471" s="455"/>
      <c r="AE2471" s="455"/>
      <c r="AF2471" s="455"/>
      <c r="AG2471" s="2"/>
    </row>
    <row r="2472" spans="1:33" ht="33">
      <c r="A2472" s="455"/>
      <c r="B2472" s="455"/>
      <c r="C2472" s="459"/>
      <c r="D2472" s="459"/>
      <c r="E2472" s="459"/>
      <c r="F2472" s="459"/>
      <c r="G2472" s="459"/>
      <c r="H2472" s="459"/>
      <c r="I2472" s="459"/>
      <c r="J2472" s="459"/>
      <c r="K2472" s="459"/>
      <c r="L2472" s="459"/>
      <c r="M2472" s="459"/>
      <c r="N2472" s="459"/>
      <c r="O2472" s="459"/>
      <c r="P2472" s="459"/>
      <c r="Q2472" s="459"/>
      <c r="R2472" s="481" t="s">
        <v>412</v>
      </c>
      <c r="S2472" s="482" t="s">
        <v>69</v>
      </c>
      <c r="T2472" s="477">
        <f>+AB230</f>
        <v>236.54400000000004</v>
      </c>
      <c r="U2472" s="455"/>
      <c r="V2472" s="455"/>
      <c r="W2472" s="455"/>
      <c r="X2472" s="455"/>
      <c r="Y2472" s="461"/>
      <c r="Z2472" s="455"/>
      <c r="AA2472" s="455"/>
      <c r="AB2472" s="455"/>
      <c r="AC2472" s="455"/>
      <c r="AD2472" s="455"/>
      <c r="AE2472" s="455"/>
      <c r="AF2472" s="455"/>
      <c r="AG2472" s="2"/>
    </row>
    <row r="2473" spans="1:33" ht="16.5" customHeight="1">
      <c r="A2473" s="455"/>
      <c r="B2473" s="455"/>
      <c r="C2473" s="459"/>
      <c r="D2473" s="459"/>
      <c r="E2473" s="459"/>
      <c r="F2473" s="459"/>
      <c r="G2473" s="459"/>
      <c r="H2473" s="459"/>
      <c r="I2473" s="459"/>
      <c r="J2473" s="459"/>
      <c r="K2473" s="459"/>
      <c r="L2473" s="459"/>
      <c r="M2473" s="459"/>
      <c r="N2473" s="459"/>
      <c r="O2473" s="459"/>
      <c r="P2473" s="459"/>
      <c r="Q2473" s="459"/>
      <c r="R2473" s="481" t="s">
        <v>1522</v>
      </c>
      <c r="S2473" s="482" t="s">
        <v>1523</v>
      </c>
      <c r="T2473" s="477">
        <f>+AB1129</f>
        <v>2998.95</v>
      </c>
      <c r="U2473" s="455"/>
      <c r="V2473" s="455"/>
      <c r="W2473" s="455"/>
      <c r="X2473" s="455"/>
      <c r="Y2473" s="461"/>
      <c r="Z2473" s="455"/>
      <c r="AA2473" s="455"/>
      <c r="AB2473" s="455"/>
      <c r="AC2473" s="455"/>
      <c r="AD2473" s="455"/>
      <c r="AE2473" s="455"/>
      <c r="AF2473" s="455"/>
      <c r="AG2473" s="2"/>
    </row>
    <row r="2474" spans="1:33" ht="33">
      <c r="A2474" s="455"/>
      <c r="B2474" s="455"/>
      <c r="C2474" s="459"/>
      <c r="D2474" s="459"/>
      <c r="E2474" s="459"/>
      <c r="F2474" s="459"/>
      <c r="G2474" s="459"/>
      <c r="H2474" s="459"/>
      <c r="I2474" s="459"/>
      <c r="J2474" s="459"/>
      <c r="K2474" s="459"/>
      <c r="L2474" s="459"/>
      <c r="M2474" s="459"/>
      <c r="N2474" s="459"/>
      <c r="O2474" s="459"/>
      <c r="P2474" s="459"/>
      <c r="Q2474" s="459"/>
      <c r="R2474" s="481" t="s">
        <v>2596</v>
      </c>
      <c r="S2474" s="482" t="s">
        <v>3139</v>
      </c>
      <c r="T2474" s="477">
        <f>+AB1990</f>
        <v>722.46</v>
      </c>
      <c r="U2474" s="455"/>
      <c r="V2474" s="455"/>
      <c r="W2474" s="455"/>
      <c r="X2474" s="455"/>
      <c r="Y2474" s="461"/>
      <c r="Z2474" s="455"/>
      <c r="AA2474" s="455"/>
      <c r="AB2474" s="455"/>
      <c r="AC2474" s="455"/>
      <c r="AD2474" s="455"/>
      <c r="AE2474" s="455"/>
      <c r="AF2474" s="455"/>
      <c r="AG2474" s="2"/>
    </row>
    <row r="2475" spans="1:33" ht="33">
      <c r="A2475" s="455"/>
      <c r="B2475" s="455"/>
      <c r="C2475" s="459"/>
      <c r="D2475" s="459"/>
      <c r="E2475" s="459"/>
      <c r="F2475" s="459"/>
      <c r="G2475" s="459"/>
      <c r="H2475" s="459"/>
      <c r="I2475" s="459"/>
      <c r="J2475" s="459"/>
      <c r="K2475" s="459"/>
      <c r="L2475" s="459"/>
      <c r="M2475" s="459"/>
      <c r="N2475" s="459"/>
      <c r="O2475" s="459"/>
      <c r="P2475" s="459"/>
      <c r="Q2475" s="459"/>
      <c r="R2475" s="481" t="s">
        <v>948</v>
      </c>
      <c r="S2475" s="482" t="s">
        <v>3139</v>
      </c>
      <c r="T2475" s="477">
        <f>+AB670+AB1992</f>
        <v>8994.52</v>
      </c>
      <c r="U2475" s="455"/>
      <c r="V2475" s="455"/>
      <c r="W2475" s="455"/>
      <c r="X2475" s="455"/>
      <c r="Y2475" s="461"/>
      <c r="Z2475" s="455"/>
      <c r="AA2475" s="455"/>
      <c r="AB2475" s="455"/>
      <c r="AC2475" s="455"/>
      <c r="AD2475" s="455"/>
      <c r="AE2475" s="455"/>
      <c r="AF2475" s="455"/>
      <c r="AG2475" s="2"/>
    </row>
    <row r="2476" spans="1:33" ht="16.5" customHeight="1">
      <c r="A2476" s="455"/>
      <c r="B2476" s="455"/>
      <c r="C2476" s="459"/>
      <c r="D2476" s="459"/>
      <c r="E2476" s="459"/>
      <c r="F2476" s="459"/>
      <c r="G2476" s="459"/>
      <c r="H2476" s="459"/>
      <c r="I2476" s="459"/>
      <c r="J2476" s="459"/>
      <c r="K2476" s="459"/>
      <c r="L2476" s="459"/>
      <c r="M2476" s="459"/>
      <c r="N2476" s="459"/>
      <c r="O2476" s="459"/>
      <c r="P2476" s="459"/>
      <c r="Q2476" s="459"/>
      <c r="R2476" s="472" t="s">
        <v>982</v>
      </c>
      <c r="S2476" s="482" t="s">
        <v>983</v>
      </c>
      <c r="T2476" s="477">
        <f>+AB700+AB778+AB1613</f>
        <v>2695.04</v>
      </c>
      <c r="U2476" s="484">
        <f>+AB700+AB778</f>
        <v>193.04</v>
      </c>
      <c r="V2476" s="455"/>
      <c r="W2476" s="455"/>
      <c r="X2476" s="455"/>
      <c r="Y2476" s="461"/>
      <c r="Z2476" s="455"/>
      <c r="AA2476" s="455"/>
      <c r="AB2476" s="455"/>
      <c r="AC2476" s="455"/>
      <c r="AD2476" s="455"/>
      <c r="AE2476" s="455"/>
      <c r="AF2476" s="455"/>
      <c r="AG2476" s="2"/>
    </row>
    <row r="2477" spans="1:33" ht="16.5" customHeight="1">
      <c r="A2477" s="455"/>
      <c r="B2477" s="455"/>
      <c r="C2477" s="459"/>
      <c r="D2477" s="459"/>
      <c r="E2477" s="459"/>
      <c r="F2477" s="459"/>
      <c r="G2477" s="459"/>
      <c r="H2477" s="459"/>
      <c r="I2477" s="459"/>
      <c r="J2477" s="459"/>
      <c r="K2477" s="459"/>
      <c r="L2477" s="459"/>
      <c r="M2477" s="459"/>
      <c r="N2477" s="459"/>
      <c r="O2477" s="459"/>
      <c r="P2477" s="459"/>
      <c r="Q2477" s="459"/>
      <c r="R2477" s="472" t="s">
        <v>1086</v>
      </c>
      <c r="S2477" s="482" t="s">
        <v>983</v>
      </c>
      <c r="T2477" s="477">
        <f>+AB782+AB1616+AB1995</f>
        <v>6558.0798399999994</v>
      </c>
      <c r="U2477" s="455"/>
      <c r="V2477" s="455"/>
      <c r="W2477" s="455"/>
      <c r="X2477" s="455"/>
      <c r="Y2477" s="461"/>
      <c r="Z2477" s="455"/>
      <c r="AA2477" s="455"/>
      <c r="AB2477" s="455"/>
      <c r="AC2477" s="455"/>
      <c r="AD2477" s="455"/>
      <c r="AE2477" s="455"/>
      <c r="AF2477" s="455"/>
      <c r="AG2477" s="2"/>
    </row>
    <row r="2478" spans="1:33" ht="16.5">
      <c r="A2478" s="455"/>
      <c r="B2478" s="455"/>
      <c r="C2478" s="459"/>
      <c r="D2478" s="459"/>
      <c r="E2478" s="459"/>
      <c r="F2478" s="459"/>
      <c r="G2478" s="459"/>
      <c r="H2478" s="459"/>
      <c r="I2478" s="459"/>
      <c r="J2478" s="459"/>
      <c r="K2478" s="459"/>
      <c r="L2478" s="459"/>
      <c r="M2478" s="459"/>
      <c r="N2478" s="459"/>
      <c r="O2478" s="459"/>
      <c r="P2478" s="459"/>
      <c r="Q2478" s="459"/>
      <c r="R2478" s="481" t="s">
        <v>1558</v>
      </c>
      <c r="S2478" s="482" t="s">
        <v>1559</v>
      </c>
      <c r="T2478" s="477">
        <f>+AB1163</f>
        <v>1415.8</v>
      </c>
      <c r="U2478" s="455"/>
      <c r="V2478" s="455"/>
      <c r="W2478" s="455"/>
      <c r="X2478" s="455"/>
      <c r="Y2478" s="461"/>
      <c r="Z2478" s="455"/>
      <c r="AA2478" s="455"/>
      <c r="AB2478" s="455"/>
      <c r="AC2478" s="455"/>
      <c r="AD2478" s="455"/>
      <c r="AE2478" s="455"/>
      <c r="AF2478" s="455"/>
      <c r="AG2478" s="2"/>
    </row>
    <row r="2479" spans="1:33" ht="16.5" customHeight="1">
      <c r="A2479" s="455"/>
      <c r="B2479" s="455"/>
      <c r="C2479" s="459"/>
      <c r="D2479" s="459"/>
      <c r="E2479" s="459"/>
      <c r="F2479" s="459"/>
      <c r="G2479" s="459"/>
      <c r="H2479" s="459"/>
      <c r="I2479" s="459"/>
      <c r="J2479" s="459"/>
      <c r="K2479" s="459"/>
      <c r="L2479" s="459"/>
      <c r="M2479" s="459"/>
      <c r="N2479" s="459"/>
      <c r="O2479" s="459"/>
      <c r="P2479" s="459"/>
      <c r="Q2479" s="459"/>
      <c r="R2479" s="481" t="s">
        <v>1561</v>
      </c>
      <c r="S2479" s="482" t="s">
        <v>1559</v>
      </c>
      <c r="T2479" s="477">
        <f>+AB1165</f>
        <v>2325.02</v>
      </c>
      <c r="U2479" s="455"/>
      <c r="V2479" s="455"/>
      <c r="W2479" s="455"/>
      <c r="X2479" s="455"/>
      <c r="Y2479" s="461"/>
      <c r="Z2479" s="455"/>
      <c r="AA2479" s="455"/>
      <c r="AB2479" s="455"/>
      <c r="AC2479" s="455"/>
      <c r="AD2479" s="455"/>
      <c r="AE2479" s="455"/>
      <c r="AF2479" s="455"/>
      <c r="AG2479" s="2"/>
    </row>
    <row r="2480" spans="1:33" ht="16.5" customHeight="1">
      <c r="A2480" s="455"/>
      <c r="B2480" s="455"/>
      <c r="C2480" s="459"/>
      <c r="D2480" s="459"/>
      <c r="E2480" s="459"/>
      <c r="F2480" s="459"/>
      <c r="G2480" s="459"/>
      <c r="H2480" s="459"/>
      <c r="I2480" s="459"/>
      <c r="J2480" s="459"/>
      <c r="K2480" s="459"/>
      <c r="L2480" s="459"/>
      <c r="M2480" s="459"/>
      <c r="N2480" s="459"/>
      <c r="O2480" s="459"/>
      <c r="P2480" s="459"/>
      <c r="Q2480" s="459"/>
      <c r="R2480" s="481" t="s">
        <v>2648</v>
      </c>
      <c r="S2480" s="482" t="s">
        <v>2649</v>
      </c>
      <c r="T2480" s="477">
        <f>+AB2027</f>
        <v>2499.9744000000005</v>
      </c>
      <c r="U2480" s="455"/>
      <c r="V2480" s="455"/>
      <c r="W2480" s="455"/>
      <c r="X2480" s="455"/>
      <c r="Y2480" s="461"/>
      <c r="Z2480" s="455"/>
      <c r="AA2480" s="455"/>
      <c r="AB2480" s="455"/>
      <c r="AC2480" s="455"/>
      <c r="AD2480" s="455"/>
      <c r="AE2480" s="455"/>
      <c r="AF2480" s="455"/>
      <c r="AG2480" s="2"/>
    </row>
    <row r="2481" spans="1:33" ht="16.5" customHeight="1">
      <c r="A2481" s="455"/>
      <c r="B2481" s="455"/>
      <c r="C2481" s="459"/>
      <c r="D2481" s="459"/>
      <c r="E2481" s="459"/>
      <c r="F2481" s="459"/>
      <c r="G2481" s="459"/>
      <c r="H2481" s="459"/>
      <c r="I2481" s="459"/>
      <c r="J2481" s="459"/>
      <c r="K2481" s="459"/>
      <c r="L2481" s="459"/>
      <c r="M2481" s="459"/>
      <c r="N2481" s="459"/>
      <c r="O2481" s="459"/>
      <c r="P2481" s="459"/>
      <c r="Q2481" s="459"/>
      <c r="R2481" s="481" t="s">
        <v>360</v>
      </c>
      <c r="S2481" s="482" t="s">
        <v>361</v>
      </c>
      <c r="T2481" s="477">
        <f>+AB197</f>
        <v>5125.33</v>
      </c>
      <c r="U2481" s="455" t="s">
        <v>362</v>
      </c>
      <c r="V2481" s="455"/>
      <c r="W2481" s="455"/>
      <c r="X2481" s="455"/>
      <c r="Y2481" s="461"/>
      <c r="Z2481" s="455"/>
      <c r="AA2481" s="455"/>
      <c r="AB2481" s="455"/>
      <c r="AC2481" s="455"/>
      <c r="AD2481" s="455"/>
      <c r="AE2481" s="455"/>
      <c r="AF2481" s="455"/>
      <c r="AG2481" s="2"/>
    </row>
    <row r="2482" spans="1:33" ht="16.5" customHeight="1">
      <c r="A2482" s="455"/>
      <c r="B2482" s="455"/>
      <c r="C2482" s="459"/>
      <c r="D2482" s="459"/>
      <c r="E2482" s="459"/>
      <c r="F2482" s="459"/>
      <c r="G2482" s="459"/>
      <c r="H2482" s="459"/>
      <c r="I2482" s="459"/>
      <c r="J2482" s="459"/>
      <c r="K2482" s="459"/>
      <c r="L2482" s="459"/>
      <c r="M2482" s="459"/>
      <c r="N2482" s="459"/>
      <c r="O2482" s="459"/>
      <c r="P2482" s="459"/>
      <c r="Q2482" s="459"/>
      <c r="R2482" s="481" t="s">
        <v>216</v>
      </c>
      <c r="S2482" s="482" t="s">
        <v>217</v>
      </c>
      <c r="T2482" s="477">
        <f>+AB95+AB698+AB2227+AB2246</f>
        <v>259.05600000000004</v>
      </c>
      <c r="U2482" s="455"/>
      <c r="V2482" s="455"/>
      <c r="W2482" s="455"/>
      <c r="X2482" s="455"/>
      <c r="Y2482" s="461"/>
      <c r="Z2482" s="455"/>
      <c r="AA2482" s="455"/>
      <c r="AB2482" s="455"/>
      <c r="AC2482" s="455"/>
      <c r="AD2482" s="455"/>
      <c r="AE2482" s="455"/>
      <c r="AF2482" s="455"/>
      <c r="AG2482" s="2"/>
    </row>
    <row r="2483" spans="1:33" ht="16.5" customHeight="1">
      <c r="A2483" s="455"/>
      <c r="B2483" s="455"/>
      <c r="C2483" s="459"/>
      <c r="D2483" s="459"/>
      <c r="E2483" s="459"/>
      <c r="F2483" s="459"/>
      <c r="G2483" s="459"/>
      <c r="H2483" s="459"/>
      <c r="I2483" s="459"/>
      <c r="J2483" s="459"/>
      <c r="K2483" s="459"/>
      <c r="L2483" s="459"/>
      <c r="M2483" s="459"/>
      <c r="N2483" s="459"/>
      <c r="O2483" s="459"/>
      <c r="P2483" s="459"/>
      <c r="Q2483" s="459"/>
      <c r="R2483" s="481" t="s">
        <v>3051</v>
      </c>
      <c r="S2483" s="482" t="s">
        <v>217</v>
      </c>
      <c r="T2483" s="477">
        <f>+AB2358</f>
        <v>66.95920000000001</v>
      </c>
      <c r="U2483" s="455"/>
      <c r="V2483" s="455"/>
      <c r="W2483" s="455"/>
      <c r="X2483" s="455"/>
      <c r="Y2483" s="461"/>
      <c r="Z2483" s="455"/>
      <c r="AA2483" s="455"/>
      <c r="AB2483" s="455"/>
      <c r="AC2483" s="455"/>
      <c r="AD2483" s="455"/>
      <c r="AE2483" s="455"/>
      <c r="AF2483" s="455"/>
      <c r="AG2483" s="2"/>
    </row>
    <row r="2484" spans="1:33" ht="16.5" customHeight="1">
      <c r="A2484" s="455"/>
      <c r="B2484" s="455"/>
      <c r="C2484" s="459"/>
      <c r="D2484" s="459"/>
      <c r="E2484" s="459"/>
      <c r="F2484" s="459"/>
      <c r="G2484" s="459"/>
      <c r="H2484" s="459"/>
      <c r="I2484" s="459"/>
      <c r="J2484" s="459"/>
      <c r="K2484" s="459"/>
      <c r="L2484" s="459"/>
      <c r="M2484" s="459"/>
      <c r="N2484" s="459"/>
      <c r="O2484" s="459"/>
      <c r="P2484" s="459"/>
      <c r="Q2484" s="459"/>
      <c r="R2484" s="481" t="s">
        <v>1105</v>
      </c>
      <c r="S2484" s="482" t="s">
        <v>1106</v>
      </c>
      <c r="T2484" s="477">
        <f>+AB797</f>
        <v>284</v>
      </c>
      <c r="U2484" s="455"/>
      <c r="V2484" s="455"/>
      <c r="W2484" s="455"/>
      <c r="X2484" s="455"/>
      <c r="Y2484" s="461"/>
      <c r="Z2484" s="455"/>
      <c r="AA2484" s="455"/>
      <c r="AB2484" s="455"/>
      <c r="AC2484" s="455"/>
      <c r="AD2484" s="455"/>
      <c r="AE2484" s="455"/>
      <c r="AF2484" s="455"/>
      <c r="AG2484" s="2"/>
    </row>
    <row r="2485" spans="1:33" ht="16.5" customHeight="1">
      <c r="A2485" s="455"/>
      <c r="B2485" s="455"/>
      <c r="C2485" s="459"/>
      <c r="D2485" s="459"/>
      <c r="E2485" s="459"/>
      <c r="F2485" s="459"/>
      <c r="G2485" s="459"/>
      <c r="H2485" s="459"/>
      <c r="I2485" s="459"/>
      <c r="J2485" s="459"/>
      <c r="K2485" s="459"/>
      <c r="L2485" s="459"/>
      <c r="M2485" s="459"/>
      <c r="N2485" s="459"/>
      <c r="O2485" s="459"/>
      <c r="P2485" s="459"/>
      <c r="Q2485" s="459"/>
      <c r="R2485" s="481" t="s">
        <v>264</v>
      </c>
      <c r="S2485" s="482" t="s">
        <v>197</v>
      </c>
      <c r="T2485" s="477">
        <f>+AB128+AB380+AB493+AB503+AB508+AB518+AB556+AB563+AB610+AB708+AB722+AB1039+AB1225+AB1274+AB1461+AB1786+AB2301</f>
        <v>2768.20768</v>
      </c>
      <c r="U2485" s="455"/>
      <c r="V2485" s="455"/>
      <c r="W2485" s="455"/>
      <c r="X2485" s="455"/>
      <c r="Y2485" s="461"/>
      <c r="Z2485" s="455"/>
      <c r="AA2485" s="455"/>
      <c r="AB2485" s="455"/>
      <c r="AC2485" s="455"/>
      <c r="AD2485" s="455"/>
      <c r="AE2485" s="455"/>
      <c r="AF2485" s="455"/>
      <c r="AG2485" s="2"/>
    </row>
    <row r="2486" spans="1:33" ht="16.5" customHeight="1">
      <c r="A2486" s="455"/>
      <c r="B2486" s="455"/>
      <c r="C2486" s="459"/>
      <c r="D2486" s="459"/>
      <c r="E2486" s="459"/>
      <c r="F2486" s="459"/>
      <c r="G2486" s="459"/>
      <c r="H2486" s="459"/>
      <c r="I2486" s="459"/>
      <c r="J2486" s="459"/>
      <c r="K2486" s="459"/>
      <c r="L2486" s="459"/>
      <c r="M2486" s="459"/>
      <c r="N2486" s="459"/>
      <c r="O2486" s="459"/>
      <c r="P2486" s="459"/>
      <c r="Q2486" s="459"/>
      <c r="R2486" s="481" t="s">
        <v>279</v>
      </c>
      <c r="S2486" s="482" t="s">
        <v>197</v>
      </c>
      <c r="T2486" s="477">
        <f>+AB138+AB622+AB801+AB2352</f>
        <v>1071.28</v>
      </c>
      <c r="U2486" s="455"/>
      <c r="V2486" s="455"/>
      <c r="W2486" s="455"/>
      <c r="X2486" s="455"/>
      <c r="Y2486" s="461"/>
      <c r="Z2486" s="455"/>
      <c r="AA2486" s="455"/>
      <c r="AB2486" s="455"/>
      <c r="AC2486" s="455"/>
      <c r="AD2486" s="455"/>
      <c r="AE2486" s="455"/>
      <c r="AF2486" s="455"/>
      <c r="AG2486" s="2"/>
    </row>
    <row r="2487" spans="1:33" ht="35.25" customHeight="1">
      <c r="A2487" s="455"/>
      <c r="B2487" s="455"/>
      <c r="C2487" s="459"/>
      <c r="D2487" s="459"/>
      <c r="E2487" s="459"/>
      <c r="F2487" s="459"/>
      <c r="G2487" s="459"/>
      <c r="H2487" s="459"/>
      <c r="I2487" s="459"/>
      <c r="J2487" s="459"/>
      <c r="K2487" s="459"/>
      <c r="L2487" s="459"/>
      <c r="M2487" s="459"/>
      <c r="N2487" s="459"/>
      <c r="O2487" s="459"/>
      <c r="P2487" s="459"/>
      <c r="Q2487" s="459"/>
      <c r="R2487" s="481" t="s">
        <v>171</v>
      </c>
      <c r="S2487" s="482" t="s">
        <v>172</v>
      </c>
      <c r="T2487" s="477">
        <f>AB68+AB2080</f>
        <v>4127.2089599999999</v>
      </c>
      <c r="U2487" s="455"/>
      <c r="V2487" s="455"/>
      <c r="W2487" s="455"/>
      <c r="X2487" s="455"/>
      <c r="Y2487" s="461"/>
      <c r="Z2487" s="455"/>
      <c r="AA2487" s="455"/>
      <c r="AB2487" s="455"/>
      <c r="AC2487" s="455"/>
      <c r="AD2487" s="455"/>
      <c r="AE2487" s="455"/>
      <c r="AF2487" s="455"/>
      <c r="AG2487" s="2"/>
    </row>
    <row r="2488" spans="1:33" ht="16.5" customHeight="1">
      <c r="A2488" s="455"/>
      <c r="B2488" s="455"/>
      <c r="C2488" s="459"/>
      <c r="D2488" s="459"/>
      <c r="E2488" s="459"/>
      <c r="F2488" s="459"/>
      <c r="G2488" s="459"/>
      <c r="H2488" s="459"/>
      <c r="I2488" s="459"/>
      <c r="J2488" s="459"/>
      <c r="K2488" s="459"/>
      <c r="L2488" s="459"/>
      <c r="M2488" s="459"/>
      <c r="N2488" s="459"/>
      <c r="O2488" s="459"/>
      <c r="P2488" s="459"/>
      <c r="Q2488" s="459"/>
      <c r="R2488" s="481" t="s">
        <v>3058</v>
      </c>
      <c r="S2488" s="482" t="s">
        <v>3059</v>
      </c>
      <c r="T2488" s="477">
        <f>+AB2363</f>
        <v>7213.85</v>
      </c>
      <c r="U2488" s="455"/>
      <c r="V2488" s="455"/>
      <c r="W2488" s="455"/>
      <c r="X2488" s="455"/>
      <c r="Y2488" s="461"/>
      <c r="Z2488" s="455"/>
      <c r="AA2488" s="455"/>
      <c r="AB2488" s="455"/>
      <c r="AC2488" s="455"/>
      <c r="AD2488" s="455"/>
      <c r="AE2488" s="455"/>
      <c r="AF2488" s="455"/>
      <c r="AG2488" s="2"/>
    </row>
    <row r="2489" spans="1:33" ht="16.5" customHeight="1">
      <c r="A2489" s="455"/>
      <c r="B2489" s="455"/>
      <c r="C2489" s="459"/>
      <c r="D2489" s="459"/>
      <c r="E2489" s="459"/>
      <c r="F2489" s="459"/>
      <c r="G2489" s="459"/>
      <c r="H2489" s="459"/>
      <c r="I2489" s="459"/>
      <c r="J2489" s="459"/>
      <c r="K2489" s="459"/>
      <c r="L2489" s="459"/>
      <c r="M2489" s="459"/>
      <c r="N2489" s="459"/>
      <c r="O2489" s="459"/>
      <c r="P2489" s="459"/>
      <c r="Q2489" s="459"/>
      <c r="R2489" s="481" t="s">
        <v>992</v>
      </c>
      <c r="S2489" s="482" t="s">
        <v>993</v>
      </c>
      <c r="T2489" s="477">
        <f>+AB705</f>
        <v>100.65664000000001</v>
      </c>
      <c r="U2489" s="455"/>
      <c r="V2489" s="455"/>
      <c r="W2489" s="455"/>
      <c r="X2489" s="455"/>
      <c r="Y2489" s="461"/>
      <c r="Z2489" s="455"/>
      <c r="AA2489" s="455"/>
      <c r="AB2489" s="455"/>
      <c r="AC2489" s="455"/>
      <c r="AD2489" s="455"/>
      <c r="AE2489" s="455"/>
      <c r="AF2489" s="455"/>
      <c r="AG2489" s="2"/>
    </row>
    <row r="2490" spans="1:33" ht="33">
      <c r="A2490" s="455"/>
      <c r="B2490" s="455"/>
      <c r="C2490" s="459"/>
      <c r="D2490" s="459"/>
      <c r="E2490" s="459"/>
      <c r="F2490" s="459"/>
      <c r="G2490" s="459"/>
      <c r="H2490" s="459"/>
      <c r="I2490" s="459"/>
      <c r="J2490" s="459"/>
      <c r="K2490" s="459"/>
      <c r="L2490" s="459"/>
      <c r="M2490" s="459"/>
      <c r="N2490" s="459"/>
      <c r="O2490" s="459"/>
      <c r="P2490" s="459"/>
      <c r="Q2490" s="459"/>
      <c r="R2490" s="485" t="s">
        <v>2216</v>
      </c>
      <c r="S2490" s="486" t="s">
        <v>2217</v>
      </c>
      <c r="T2490" s="474">
        <f>+AB1660</f>
        <v>34092.85</v>
      </c>
      <c r="U2490" s="455"/>
      <c r="V2490" s="455"/>
      <c r="W2490" s="455"/>
      <c r="X2490" s="455"/>
      <c r="Y2490" s="461"/>
      <c r="Z2490" s="455"/>
      <c r="AA2490" s="455"/>
      <c r="AB2490" s="455"/>
      <c r="AC2490" s="455"/>
      <c r="AD2490" s="455"/>
      <c r="AE2490" s="455"/>
      <c r="AF2490" s="455"/>
      <c r="AG2490" s="2"/>
    </row>
    <row r="2491" spans="1:33" ht="33">
      <c r="A2491" s="455"/>
      <c r="B2491" s="455"/>
      <c r="C2491" s="459"/>
      <c r="D2491" s="459"/>
      <c r="E2491" s="459"/>
      <c r="F2491" s="459"/>
      <c r="G2491" s="459"/>
      <c r="H2491" s="459"/>
      <c r="I2491" s="459"/>
      <c r="J2491" s="459"/>
      <c r="K2491" s="459"/>
      <c r="L2491" s="459"/>
      <c r="M2491" s="459"/>
      <c r="N2491" s="459"/>
      <c r="O2491" s="459"/>
      <c r="P2491" s="459"/>
      <c r="Q2491" s="459"/>
      <c r="R2491" s="485" t="s">
        <v>2221</v>
      </c>
      <c r="S2491" s="486" t="s">
        <v>2217</v>
      </c>
      <c r="T2491" s="487">
        <f>+AB1664</f>
        <v>16551.98</v>
      </c>
      <c r="U2491" s="455"/>
      <c r="V2491" s="455"/>
      <c r="W2491" s="455"/>
      <c r="X2491" s="455"/>
      <c r="Y2491" s="461"/>
      <c r="Z2491" s="455"/>
      <c r="AA2491" s="455"/>
      <c r="AB2491" s="455"/>
      <c r="AC2491" s="455"/>
      <c r="AD2491" s="455"/>
      <c r="AE2491" s="455"/>
      <c r="AF2491" s="455"/>
      <c r="AG2491" s="2"/>
    </row>
    <row r="2492" spans="1:33" ht="16.5" customHeight="1">
      <c r="A2492" s="455"/>
      <c r="B2492" s="455"/>
      <c r="C2492" s="459"/>
      <c r="D2492" s="459"/>
      <c r="E2492" s="459"/>
      <c r="F2492" s="459"/>
      <c r="G2492" s="459"/>
      <c r="H2492" s="459"/>
      <c r="I2492" s="459"/>
      <c r="J2492" s="459"/>
      <c r="K2492" s="459"/>
      <c r="L2492" s="459"/>
      <c r="M2492" s="459"/>
      <c r="N2492" s="459"/>
      <c r="O2492" s="459"/>
      <c r="P2492" s="459"/>
      <c r="Q2492" s="459"/>
      <c r="R2492" s="480" t="s">
        <v>1222</v>
      </c>
      <c r="S2492" s="488" t="s">
        <v>1223</v>
      </c>
      <c r="T2492" s="487">
        <f>+AB885+AB1632+AB2067</f>
        <v>19322.68</v>
      </c>
      <c r="U2492" s="455"/>
      <c r="V2492" s="455"/>
      <c r="W2492" s="455"/>
      <c r="X2492" s="455"/>
      <c r="Y2492" s="461"/>
      <c r="Z2492" s="455"/>
      <c r="AA2492" s="455"/>
      <c r="AB2492" s="455"/>
      <c r="AC2492" s="455"/>
      <c r="AD2492" s="455"/>
      <c r="AE2492" s="455"/>
      <c r="AF2492" s="455"/>
      <c r="AG2492" s="2"/>
    </row>
    <row r="2493" spans="1:33" ht="16.5" customHeight="1">
      <c r="A2493" s="455"/>
      <c r="B2493" s="455"/>
      <c r="C2493" s="459"/>
      <c r="D2493" s="459"/>
      <c r="E2493" s="459"/>
      <c r="F2493" s="459"/>
      <c r="G2493" s="459"/>
      <c r="H2493" s="459"/>
      <c r="I2493" s="459"/>
      <c r="J2493" s="459"/>
      <c r="K2493" s="459"/>
      <c r="L2493" s="459"/>
      <c r="M2493" s="459"/>
      <c r="N2493" s="459"/>
      <c r="O2493" s="459"/>
      <c r="P2493" s="459"/>
      <c r="Q2493" s="459"/>
      <c r="R2493" s="480" t="s">
        <v>2179</v>
      </c>
      <c r="S2493" s="488" t="s">
        <v>1223</v>
      </c>
      <c r="T2493" s="487">
        <f>+AB1634+AB2064</f>
        <v>176801.57</v>
      </c>
      <c r="U2493" s="455"/>
      <c r="V2493" s="455"/>
      <c r="W2493" s="455"/>
      <c r="X2493" s="455"/>
      <c r="Y2493" s="461"/>
      <c r="Z2493" s="455"/>
      <c r="AA2493" s="455"/>
      <c r="AB2493" s="455"/>
      <c r="AC2493" s="455"/>
      <c r="AD2493" s="455"/>
      <c r="AE2493" s="455"/>
      <c r="AF2493" s="455"/>
      <c r="AG2493" s="2"/>
    </row>
    <row r="2494" spans="1:33" ht="16.5" customHeight="1">
      <c r="A2494" s="455"/>
      <c r="B2494" s="455"/>
      <c r="C2494" s="459"/>
      <c r="D2494" s="459"/>
      <c r="E2494" s="459"/>
      <c r="F2494" s="459"/>
      <c r="G2494" s="459"/>
      <c r="H2494" s="459"/>
      <c r="I2494" s="459"/>
      <c r="J2494" s="459"/>
      <c r="K2494" s="459"/>
      <c r="L2494" s="459"/>
      <c r="M2494" s="459"/>
      <c r="N2494" s="459"/>
      <c r="O2494" s="459"/>
      <c r="P2494" s="459"/>
      <c r="Q2494" s="459"/>
      <c r="R2494" s="480" t="s">
        <v>1827</v>
      </c>
      <c r="S2494" s="488" t="s">
        <v>1828</v>
      </c>
      <c r="T2494" s="487">
        <f>+AB1366</f>
        <v>170</v>
      </c>
      <c r="U2494" s="455"/>
      <c r="V2494" s="455"/>
      <c r="W2494" s="455"/>
      <c r="X2494" s="455"/>
      <c r="Y2494" s="461"/>
      <c r="Z2494" s="455"/>
      <c r="AA2494" s="455"/>
      <c r="AB2494" s="455"/>
      <c r="AC2494" s="455"/>
      <c r="AD2494" s="455"/>
      <c r="AE2494" s="455"/>
      <c r="AF2494" s="455"/>
      <c r="AG2494" s="2"/>
    </row>
    <row r="2495" spans="1:33" ht="49.5">
      <c r="A2495" s="455"/>
      <c r="B2495" s="455"/>
      <c r="C2495" s="459"/>
      <c r="D2495" s="459"/>
      <c r="E2495" s="459"/>
      <c r="F2495" s="459"/>
      <c r="G2495" s="459"/>
      <c r="H2495" s="459"/>
      <c r="I2495" s="459"/>
      <c r="J2495" s="459"/>
      <c r="K2495" s="459"/>
      <c r="L2495" s="459"/>
      <c r="M2495" s="459"/>
      <c r="N2495" s="459"/>
      <c r="O2495" s="459"/>
      <c r="P2495" s="459"/>
      <c r="Q2495" s="459"/>
      <c r="R2495" s="480" t="s">
        <v>437</v>
      </c>
      <c r="S2495" s="488" t="s">
        <v>438</v>
      </c>
      <c r="T2495" s="487">
        <f>AB244</f>
        <v>900</v>
      </c>
      <c r="U2495" s="455"/>
      <c r="V2495" s="455"/>
      <c r="W2495" s="455"/>
      <c r="X2495" s="455"/>
      <c r="Y2495" s="461"/>
      <c r="Z2495" s="455"/>
      <c r="AA2495" s="455"/>
      <c r="AB2495" s="455"/>
      <c r="AC2495" s="455"/>
      <c r="AD2495" s="455"/>
      <c r="AE2495" s="455"/>
      <c r="AF2495" s="455"/>
      <c r="AG2495" s="2"/>
    </row>
    <row r="2496" spans="1:33" ht="49.5">
      <c r="A2496" s="455"/>
      <c r="B2496" s="455"/>
      <c r="C2496" s="459"/>
      <c r="D2496" s="459"/>
      <c r="E2496" s="459"/>
      <c r="F2496" s="459"/>
      <c r="G2496" s="459"/>
      <c r="H2496" s="459"/>
      <c r="I2496" s="459"/>
      <c r="J2496" s="459"/>
      <c r="K2496" s="459"/>
      <c r="L2496" s="459"/>
      <c r="M2496" s="459"/>
      <c r="N2496" s="459"/>
      <c r="O2496" s="459"/>
      <c r="P2496" s="459"/>
      <c r="Q2496" s="459"/>
      <c r="R2496" s="480" t="s">
        <v>439</v>
      </c>
      <c r="S2496" s="488" t="s">
        <v>438</v>
      </c>
      <c r="T2496" s="487">
        <f>AB246</f>
        <v>544</v>
      </c>
      <c r="U2496" s="455"/>
      <c r="V2496" s="455"/>
      <c r="W2496" s="455"/>
      <c r="X2496" s="455"/>
      <c r="Y2496" s="461"/>
      <c r="Z2496" s="455"/>
      <c r="AA2496" s="455"/>
      <c r="AB2496" s="455"/>
      <c r="AC2496" s="455"/>
      <c r="AD2496" s="455"/>
      <c r="AE2496" s="455"/>
      <c r="AF2496" s="455"/>
      <c r="AG2496" s="2"/>
    </row>
    <row r="2497" spans="1:33" ht="16.5" customHeight="1">
      <c r="A2497" s="455"/>
      <c r="B2497" s="455"/>
      <c r="C2497" s="459"/>
      <c r="D2497" s="459"/>
      <c r="E2497" s="459"/>
      <c r="F2497" s="459"/>
      <c r="G2497" s="459"/>
      <c r="H2497" s="459"/>
      <c r="I2497" s="459"/>
      <c r="J2497" s="459"/>
      <c r="K2497" s="459"/>
      <c r="L2497" s="459"/>
      <c r="M2497" s="459"/>
      <c r="N2497" s="459"/>
      <c r="O2497" s="459"/>
      <c r="P2497" s="459"/>
      <c r="Q2497" s="459"/>
      <c r="R2497" s="480" t="s">
        <v>1254</v>
      </c>
      <c r="S2497" s="488" t="s">
        <v>1255</v>
      </c>
      <c r="T2497" s="487">
        <f t="shared" ref="T2497:T2498" si="286">AB907</f>
        <v>31449.43</v>
      </c>
      <c r="U2497" s="455"/>
      <c r="V2497" s="455"/>
      <c r="W2497" s="455"/>
      <c r="X2497" s="455"/>
      <c r="Y2497" s="461"/>
      <c r="Z2497" s="455"/>
      <c r="AA2497" s="455"/>
      <c r="AB2497" s="455"/>
      <c r="AC2497" s="455"/>
      <c r="AD2497" s="455"/>
      <c r="AE2497" s="455"/>
      <c r="AF2497" s="455"/>
      <c r="AG2497" s="2"/>
    </row>
    <row r="2498" spans="1:33" ht="16.5" customHeight="1">
      <c r="A2498" s="455"/>
      <c r="B2498" s="455"/>
      <c r="C2498" s="459"/>
      <c r="D2498" s="459"/>
      <c r="E2498" s="459"/>
      <c r="F2498" s="459"/>
      <c r="G2498" s="459"/>
      <c r="H2498" s="459"/>
      <c r="I2498" s="459"/>
      <c r="J2498" s="459"/>
      <c r="K2498" s="459"/>
      <c r="L2498" s="459"/>
      <c r="M2498" s="459"/>
      <c r="N2498" s="459"/>
      <c r="O2498" s="459"/>
      <c r="P2498" s="459"/>
      <c r="Q2498" s="459"/>
      <c r="R2498" s="480" t="s">
        <v>1256</v>
      </c>
      <c r="S2498" s="488" t="s">
        <v>3140</v>
      </c>
      <c r="T2498" s="487">
        <f t="shared" si="286"/>
        <v>62543.71</v>
      </c>
      <c r="U2498" s="455"/>
      <c r="V2498" s="455"/>
      <c r="W2498" s="455"/>
      <c r="X2498" s="455"/>
      <c r="Y2498" s="461"/>
      <c r="Z2498" s="455"/>
      <c r="AA2498" s="455"/>
      <c r="AB2498" s="455"/>
      <c r="AC2498" s="455"/>
      <c r="AD2498" s="455"/>
      <c r="AE2498" s="455"/>
      <c r="AF2498" s="455"/>
      <c r="AG2498" s="2"/>
    </row>
    <row r="2499" spans="1:33" ht="16.5" customHeight="1">
      <c r="A2499" s="455"/>
      <c r="B2499" s="455"/>
      <c r="C2499" s="459"/>
      <c r="D2499" s="459"/>
      <c r="E2499" s="459"/>
      <c r="F2499" s="459"/>
      <c r="G2499" s="459"/>
      <c r="H2499" s="459"/>
      <c r="I2499" s="459"/>
      <c r="J2499" s="459"/>
      <c r="K2499" s="459"/>
      <c r="L2499" s="459"/>
      <c r="M2499" s="459"/>
      <c r="N2499" s="459"/>
      <c r="O2499" s="459"/>
      <c r="P2499" s="459"/>
      <c r="Q2499" s="459"/>
      <c r="R2499" s="480" t="s">
        <v>1641</v>
      </c>
      <c r="S2499" s="488" t="s">
        <v>1642</v>
      </c>
      <c r="T2499" s="487">
        <f>AB1234</f>
        <v>500</v>
      </c>
      <c r="U2499" s="455"/>
      <c r="V2499" s="455"/>
      <c r="W2499" s="455"/>
      <c r="X2499" s="455"/>
      <c r="Y2499" s="461"/>
      <c r="Z2499" s="455"/>
      <c r="AA2499" s="455"/>
      <c r="AB2499" s="455"/>
      <c r="AC2499" s="455"/>
      <c r="AD2499" s="455"/>
      <c r="AE2499" s="455"/>
      <c r="AF2499" s="455"/>
      <c r="AG2499" s="2"/>
    </row>
    <row r="2500" spans="1:33" ht="16.5" customHeight="1">
      <c r="A2500" s="455"/>
      <c r="B2500" s="455"/>
      <c r="C2500" s="459"/>
      <c r="D2500" s="459"/>
      <c r="E2500" s="459"/>
      <c r="F2500" s="459"/>
      <c r="G2500" s="459"/>
      <c r="H2500" s="459"/>
      <c r="I2500" s="459"/>
      <c r="J2500" s="459"/>
      <c r="K2500" s="459"/>
      <c r="L2500" s="459"/>
      <c r="M2500" s="459"/>
      <c r="N2500" s="459"/>
      <c r="O2500" s="459"/>
      <c r="P2500" s="459"/>
      <c r="Q2500" s="459"/>
      <c r="R2500" s="480" t="s">
        <v>2683</v>
      </c>
      <c r="S2500" s="488" t="s">
        <v>3141</v>
      </c>
      <c r="T2500" s="487">
        <f>+AB2056</f>
        <v>78200</v>
      </c>
      <c r="U2500" s="455"/>
      <c r="V2500" s="455"/>
      <c r="W2500" s="455"/>
      <c r="X2500" s="455"/>
      <c r="Y2500" s="461"/>
      <c r="Z2500" s="455"/>
      <c r="AA2500" s="455"/>
      <c r="AB2500" s="455"/>
      <c r="AC2500" s="455"/>
      <c r="AD2500" s="455"/>
      <c r="AE2500" s="455"/>
      <c r="AF2500" s="455"/>
      <c r="AG2500" s="2"/>
    </row>
    <row r="2501" spans="1:33" ht="16.5" customHeight="1">
      <c r="A2501" s="455"/>
      <c r="B2501" s="455"/>
      <c r="C2501" s="459"/>
      <c r="D2501" s="459"/>
      <c r="E2501" s="459"/>
      <c r="F2501" s="459"/>
      <c r="G2501" s="459"/>
      <c r="H2501" s="459"/>
      <c r="I2501" s="459"/>
      <c r="J2501" s="459"/>
      <c r="K2501" s="459"/>
      <c r="L2501" s="459"/>
      <c r="M2501" s="459"/>
      <c r="N2501" s="459"/>
      <c r="O2501" s="459"/>
      <c r="P2501" s="459"/>
      <c r="Q2501" s="459"/>
      <c r="R2501" s="480" t="s">
        <v>457</v>
      </c>
      <c r="S2501" s="488" t="s">
        <v>458</v>
      </c>
      <c r="T2501" s="477">
        <f>+AB253+AB1233</f>
        <v>1322854.46</v>
      </c>
      <c r="U2501" s="455"/>
      <c r="V2501" s="455"/>
      <c r="W2501" s="455"/>
      <c r="X2501" s="455"/>
      <c r="Y2501" s="461"/>
      <c r="Z2501" s="455"/>
      <c r="AA2501" s="455"/>
      <c r="AB2501" s="455"/>
      <c r="AC2501" s="455"/>
      <c r="AD2501" s="455"/>
      <c r="AE2501" s="455"/>
      <c r="AF2501" s="455"/>
      <c r="AG2501" s="2"/>
    </row>
    <row r="2502" spans="1:33" ht="16.5" customHeight="1">
      <c r="A2502" s="455"/>
      <c r="B2502" s="455"/>
      <c r="C2502" s="459"/>
      <c r="D2502" s="459"/>
      <c r="E2502" s="459"/>
      <c r="F2502" s="459"/>
      <c r="G2502" s="459"/>
      <c r="H2502" s="459"/>
      <c r="I2502" s="459"/>
      <c r="J2502" s="459"/>
      <c r="K2502" s="459"/>
      <c r="L2502" s="459"/>
      <c r="M2502" s="459"/>
      <c r="N2502" s="459"/>
      <c r="O2502" s="459"/>
      <c r="P2502" s="459"/>
      <c r="Q2502" s="459"/>
      <c r="R2502" s="480" t="s">
        <v>1231</v>
      </c>
      <c r="S2502" s="488" t="s">
        <v>1232</v>
      </c>
      <c r="T2502" s="487">
        <f>AB890</f>
        <v>15966</v>
      </c>
      <c r="U2502" s="455"/>
      <c r="V2502" s="455"/>
      <c r="W2502" s="2"/>
      <c r="X2502" s="2"/>
      <c r="Y2502" s="489"/>
      <c r="Z2502" s="2"/>
      <c r="AA2502" s="2"/>
      <c r="AB2502" s="2"/>
      <c r="AC2502" s="2"/>
      <c r="AD2502" s="2"/>
      <c r="AE2502" s="2"/>
      <c r="AF2502" s="2"/>
      <c r="AG2502" s="2"/>
    </row>
    <row r="2503" spans="1:33" ht="16.5" customHeight="1">
      <c r="A2503" s="455"/>
      <c r="B2503" s="455"/>
      <c r="C2503" s="459"/>
      <c r="D2503" s="459"/>
      <c r="E2503" s="459"/>
      <c r="F2503" s="459"/>
      <c r="G2503" s="459"/>
      <c r="H2503" s="459"/>
      <c r="I2503" s="459"/>
      <c r="J2503" s="459"/>
      <c r="K2503" s="459"/>
      <c r="L2503" s="459"/>
      <c r="M2503" s="459"/>
      <c r="N2503" s="459"/>
      <c r="O2503" s="459"/>
      <c r="P2503" s="459"/>
      <c r="Q2503" s="459"/>
      <c r="R2503" s="480" t="s">
        <v>1236</v>
      </c>
      <c r="S2503" s="488" t="s">
        <v>1237</v>
      </c>
      <c r="T2503" s="487">
        <f>AB892</f>
        <v>408033.4</v>
      </c>
      <c r="U2503" s="455"/>
      <c r="V2503" s="455"/>
      <c r="W2503" s="2"/>
      <c r="X2503" s="2"/>
      <c r="Y2503" s="489"/>
      <c r="Z2503" s="2"/>
      <c r="AA2503" s="2"/>
      <c r="AB2503" s="2"/>
      <c r="AC2503" s="2"/>
      <c r="AD2503" s="2"/>
      <c r="AE2503" s="2"/>
      <c r="AF2503" s="2"/>
      <c r="AG2503" s="2"/>
    </row>
    <row r="2504" spans="1:33" ht="16.5" customHeight="1">
      <c r="A2504" s="455"/>
      <c r="B2504" s="455"/>
      <c r="C2504" s="459"/>
      <c r="D2504" s="459"/>
      <c r="E2504" s="459"/>
      <c r="F2504" s="459"/>
      <c r="G2504" s="459"/>
      <c r="H2504" s="459"/>
      <c r="I2504" s="459"/>
      <c r="J2504" s="459"/>
      <c r="K2504" s="459"/>
      <c r="L2504" s="459"/>
      <c r="M2504" s="459"/>
      <c r="N2504" s="459"/>
      <c r="O2504" s="459"/>
      <c r="P2504" s="459"/>
      <c r="Q2504" s="459"/>
      <c r="R2504" s="480" t="s">
        <v>2190</v>
      </c>
      <c r="S2504" s="488" t="s">
        <v>2191</v>
      </c>
      <c r="T2504" s="487">
        <f>AB1645</f>
        <v>75157.11</v>
      </c>
      <c r="U2504" s="455"/>
      <c r="V2504" s="455"/>
      <c r="W2504" s="2"/>
      <c r="X2504" s="2"/>
      <c r="Y2504" s="489"/>
      <c r="Z2504" s="2"/>
      <c r="AA2504" s="2"/>
      <c r="AB2504" s="2"/>
      <c r="AC2504" s="2"/>
      <c r="AD2504" s="2"/>
      <c r="AE2504" s="2"/>
      <c r="AF2504" s="2"/>
      <c r="AG2504" s="2"/>
    </row>
    <row r="2505" spans="1:33" ht="49.5">
      <c r="A2505" s="455"/>
      <c r="B2505" s="455"/>
      <c r="C2505" s="459"/>
      <c r="D2505" s="459"/>
      <c r="E2505" s="459"/>
      <c r="F2505" s="459"/>
      <c r="G2505" s="459"/>
      <c r="H2505" s="459"/>
      <c r="I2505" s="459"/>
      <c r="J2505" s="459"/>
      <c r="K2505" s="459"/>
      <c r="L2505" s="459"/>
      <c r="M2505" s="459"/>
      <c r="N2505" s="459"/>
      <c r="O2505" s="459"/>
      <c r="P2505" s="459"/>
      <c r="Q2505" s="459"/>
      <c r="R2505" s="480" t="s">
        <v>2565</v>
      </c>
      <c r="S2505" s="482" t="s">
        <v>2158</v>
      </c>
      <c r="T2505" s="487">
        <f>AB1968</f>
        <v>60000</v>
      </c>
      <c r="U2505" s="479" t="s">
        <v>362</v>
      </c>
      <c r="V2505" s="455"/>
      <c r="W2505" s="2"/>
      <c r="X2505" s="2"/>
      <c r="Y2505" s="489"/>
      <c r="Z2505" s="2"/>
      <c r="AA2505" s="2"/>
      <c r="AB2505" s="2"/>
      <c r="AC2505" s="2"/>
      <c r="AD2505" s="2"/>
      <c r="AE2505" s="2"/>
      <c r="AF2505" s="2"/>
      <c r="AG2505" s="2"/>
    </row>
    <row r="2506" spans="1:33" ht="16.5" customHeight="1">
      <c r="A2506" s="455"/>
      <c r="B2506" s="455"/>
      <c r="C2506" s="459"/>
      <c r="D2506" s="459"/>
      <c r="E2506" s="459"/>
      <c r="F2506" s="459"/>
      <c r="G2506" s="459"/>
      <c r="H2506" s="459"/>
      <c r="I2506" s="459"/>
      <c r="J2506" s="459"/>
      <c r="K2506" s="459"/>
      <c r="L2506" s="459"/>
      <c r="M2506" s="459"/>
      <c r="N2506" s="459"/>
      <c r="O2506" s="459"/>
      <c r="P2506" s="459"/>
      <c r="Q2506" s="459"/>
      <c r="R2506" s="480" t="s">
        <v>676</v>
      </c>
      <c r="S2506" s="488" t="s">
        <v>677</v>
      </c>
      <c r="T2506" s="487">
        <f>AB451</f>
        <v>60000</v>
      </c>
      <c r="U2506" s="455" t="s">
        <v>435</v>
      </c>
      <c r="V2506" s="455"/>
      <c r="W2506" s="2"/>
      <c r="X2506" s="2"/>
      <c r="Y2506" s="489"/>
      <c r="Z2506" s="2"/>
      <c r="AA2506" s="2"/>
      <c r="AB2506" s="2"/>
      <c r="AC2506" s="2"/>
      <c r="AD2506" s="2"/>
      <c r="AE2506" s="2"/>
      <c r="AF2506" s="2"/>
      <c r="AG2506" s="2"/>
    </row>
    <row r="2507" spans="1:33" ht="16.5" customHeight="1">
      <c r="A2507" s="455"/>
      <c r="B2507" s="455"/>
      <c r="C2507" s="459"/>
      <c r="D2507" s="459"/>
      <c r="E2507" s="459"/>
      <c r="F2507" s="459"/>
      <c r="G2507" s="459"/>
      <c r="H2507" s="459"/>
      <c r="I2507" s="459"/>
      <c r="J2507" s="459"/>
      <c r="K2507" s="459"/>
      <c r="L2507" s="459"/>
      <c r="M2507" s="459"/>
      <c r="N2507" s="459"/>
      <c r="O2507" s="459"/>
      <c r="P2507" s="459"/>
      <c r="Q2507" s="459"/>
      <c r="R2507" s="480" t="s">
        <v>937</v>
      </c>
      <c r="S2507" s="488" t="s">
        <v>938</v>
      </c>
      <c r="T2507" s="487">
        <f>AB666</f>
        <v>243203.28</v>
      </c>
      <c r="U2507" s="455" t="s">
        <v>435</v>
      </c>
      <c r="V2507" s="455"/>
      <c r="W2507" s="2"/>
      <c r="X2507" s="2"/>
      <c r="Y2507" s="490"/>
      <c r="Z2507" s="491"/>
      <c r="AA2507" s="2"/>
      <c r="AB2507" s="2"/>
      <c r="AC2507" s="2"/>
      <c r="AD2507" s="2"/>
      <c r="AE2507" s="2"/>
      <c r="AF2507" s="2"/>
      <c r="AG2507" s="2"/>
    </row>
    <row r="2508" spans="1:33" ht="16.5" customHeight="1">
      <c r="A2508" s="455"/>
      <c r="B2508" s="455"/>
      <c r="C2508" s="459"/>
      <c r="D2508" s="459"/>
      <c r="E2508" s="459"/>
      <c r="F2508" s="459"/>
      <c r="G2508" s="459"/>
      <c r="H2508" s="459"/>
      <c r="I2508" s="459"/>
      <c r="J2508" s="459"/>
      <c r="K2508" s="459"/>
      <c r="L2508" s="459"/>
      <c r="M2508" s="459"/>
      <c r="N2508" s="459"/>
      <c r="O2508" s="459"/>
      <c r="P2508" s="459"/>
      <c r="Q2508" s="459"/>
      <c r="R2508" s="480" t="s">
        <v>1029</v>
      </c>
      <c r="S2508" s="488" t="s">
        <v>273</v>
      </c>
      <c r="T2508" s="487">
        <f>+AB727+AB1622+AB1624</f>
        <v>23517.889000000003</v>
      </c>
      <c r="U2508" s="492" t="s">
        <v>3142</v>
      </c>
      <c r="V2508" s="455"/>
      <c r="W2508" s="493"/>
      <c r="X2508" s="2"/>
      <c r="Y2508" s="494"/>
      <c r="Z2508" s="2"/>
      <c r="AA2508" s="490"/>
      <c r="AB2508" s="2"/>
      <c r="AC2508" s="2"/>
      <c r="AD2508" s="2"/>
      <c r="AE2508" s="2"/>
      <c r="AF2508" s="2"/>
      <c r="AG2508" s="2"/>
    </row>
    <row r="2509" spans="1:33" ht="16.5" customHeight="1">
      <c r="A2509" s="455"/>
      <c r="B2509" s="455"/>
      <c r="C2509" s="459"/>
      <c r="D2509" s="459"/>
      <c r="E2509" s="459"/>
      <c r="F2509" s="459"/>
      <c r="G2509" s="459"/>
      <c r="H2509" s="459"/>
      <c r="I2509" s="459"/>
      <c r="J2509" s="459"/>
      <c r="K2509" s="459"/>
      <c r="L2509" s="459"/>
      <c r="M2509" s="459"/>
      <c r="N2509" s="459"/>
      <c r="O2509" s="459"/>
      <c r="P2509" s="459"/>
      <c r="Q2509" s="459"/>
      <c r="R2509" s="480" t="s">
        <v>272</v>
      </c>
      <c r="S2509" s="488" t="s">
        <v>273</v>
      </c>
      <c r="T2509" s="487">
        <f>+AB133+AB545</f>
        <v>869.28800000000001</v>
      </c>
      <c r="U2509" s="460"/>
      <c r="V2509" s="455"/>
      <c r="W2509" s="2"/>
      <c r="X2509" s="2"/>
      <c r="Y2509" s="489"/>
      <c r="Z2509" s="2"/>
      <c r="AA2509" s="2"/>
      <c r="AB2509" s="2"/>
      <c r="AC2509" s="2"/>
      <c r="AD2509" s="2"/>
      <c r="AE2509" s="2"/>
      <c r="AF2509" s="2"/>
      <c r="AG2509" s="2"/>
    </row>
    <row r="2510" spans="1:33" ht="16.5" customHeight="1">
      <c r="A2510" s="455"/>
      <c r="B2510" s="455"/>
      <c r="C2510" s="459"/>
      <c r="D2510" s="459"/>
      <c r="E2510" s="459"/>
      <c r="F2510" s="459"/>
      <c r="G2510" s="459"/>
      <c r="H2510" s="459"/>
      <c r="I2510" s="459"/>
      <c r="J2510" s="459"/>
      <c r="K2510" s="459"/>
      <c r="L2510" s="459"/>
      <c r="M2510" s="459"/>
      <c r="N2510" s="459"/>
      <c r="O2510" s="459"/>
      <c r="P2510" s="459"/>
      <c r="Q2510" s="459"/>
      <c r="R2510" s="480" t="s">
        <v>354</v>
      </c>
      <c r="S2510" s="488" t="s">
        <v>273</v>
      </c>
      <c r="T2510" s="487">
        <f>+AB191+AB905+AB997+AB1076+AB1620</f>
        <v>8198.0619839999999</v>
      </c>
      <c r="U2510" s="492"/>
      <c r="V2510" s="455"/>
      <c r="W2510" s="2"/>
      <c r="X2510" s="2"/>
      <c r="Y2510" s="489"/>
      <c r="Z2510" s="2"/>
      <c r="AA2510" s="490"/>
      <c r="AB2510" s="2"/>
      <c r="AC2510" s="2"/>
      <c r="AD2510" s="2"/>
      <c r="AE2510" s="2"/>
      <c r="AF2510" s="2"/>
      <c r="AG2510" s="2"/>
    </row>
    <row r="2511" spans="1:33" ht="16.5" customHeight="1">
      <c r="A2511" s="455"/>
      <c r="B2511" s="455"/>
      <c r="C2511" s="459"/>
      <c r="D2511" s="459"/>
      <c r="E2511" s="459"/>
      <c r="F2511" s="459"/>
      <c r="G2511" s="459"/>
      <c r="H2511" s="459"/>
      <c r="I2511" s="459"/>
      <c r="J2511" s="459"/>
      <c r="K2511" s="459"/>
      <c r="L2511" s="459"/>
      <c r="M2511" s="459"/>
      <c r="N2511" s="459"/>
      <c r="O2511" s="459"/>
      <c r="P2511" s="459"/>
      <c r="Q2511" s="459"/>
      <c r="R2511" s="480" t="s">
        <v>957</v>
      </c>
      <c r="S2511" s="488" t="s">
        <v>217</v>
      </c>
      <c r="T2511" s="487">
        <f>+AB675+AB1643</f>
        <v>39927.76999999999</v>
      </c>
      <c r="U2511" s="495" t="s">
        <v>3143</v>
      </c>
      <c r="W2511" s="496"/>
      <c r="X2511" s="493"/>
      <c r="Y2511" s="493"/>
      <c r="Z2511" s="493"/>
      <c r="AA2511" s="490"/>
      <c r="AB2511" s="2"/>
      <c r="AC2511" s="493"/>
      <c r="AD2511" s="493"/>
      <c r="AE2511" s="2"/>
      <c r="AF2511" s="2"/>
      <c r="AG2511" s="2"/>
    </row>
    <row r="2512" spans="1:33" ht="16.5" customHeight="1">
      <c r="A2512" s="455"/>
      <c r="B2512" s="455"/>
      <c r="C2512" s="459"/>
      <c r="D2512" s="459"/>
      <c r="E2512" s="459"/>
      <c r="F2512" s="459"/>
      <c r="G2512" s="459"/>
      <c r="H2512" s="459"/>
      <c r="I2512" s="459"/>
      <c r="J2512" s="459"/>
      <c r="K2512" s="459"/>
      <c r="L2512" s="459"/>
      <c r="M2512" s="459"/>
      <c r="N2512" s="459"/>
      <c r="O2512" s="459"/>
      <c r="P2512" s="459"/>
      <c r="Q2512" s="459"/>
      <c r="R2512" s="480" t="s">
        <v>502</v>
      </c>
      <c r="S2512" s="488" t="s">
        <v>217</v>
      </c>
      <c r="T2512" s="487">
        <f>+AB1636+AB287+AB1639+AB677+AB679</f>
        <v>124178.82</v>
      </c>
      <c r="U2512" s="497" t="s">
        <v>3144</v>
      </c>
      <c r="W2512" s="498"/>
      <c r="X2512" s="499"/>
      <c r="Y2512" s="500"/>
      <c r="Z2512" s="500"/>
      <c r="AA2512" s="498"/>
      <c r="AB2512" s="499"/>
      <c r="AC2512" s="490"/>
      <c r="AD2512" s="493"/>
      <c r="AE2512" s="2"/>
      <c r="AF2512" s="2"/>
      <c r="AG2512" s="2"/>
    </row>
    <row r="2513" spans="1:33" ht="16.5" customHeight="1">
      <c r="A2513" s="455"/>
      <c r="B2513" s="455"/>
      <c r="C2513" s="459"/>
      <c r="D2513" s="459"/>
      <c r="E2513" s="459"/>
      <c r="F2513" s="459"/>
      <c r="G2513" s="459"/>
      <c r="H2513" s="459"/>
      <c r="I2513" s="459"/>
      <c r="J2513" s="459"/>
      <c r="K2513" s="459"/>
      <c r="L2513" s="459"/>
      <c r="M2513" s="459"/>
      <c r="N2513" s="459"/>
      <c r="O2513" s="459"/>
      <c r="P2513" s="459"/>
      <c r="Q2513" s="459"/>
      <c r="R2513" s="480" t="s">
        <v>961</v>
      </c>
      <c r="S2513" s="488" t="s">
        <v>217</v>
      </c>
      <c r="T2513" s="487">
        <f>+AB795+AB1641+AB685</f>
        <v>21139.440000000002</v>
      </c>
      <c r="U2513" s="501" t="s">
        <v>3145</v>
      </c>
      <c r="W2513" s="498"/>
      <c r="X2513" s="2"/>
      <c r="Y2513" s="500"/>
      <c r="Z2513" s="500"/>
      <c r="AA2513" s="493"/>
      <c r="AB2513" s="493"/>
      <c r="AC2513" s="490"/>
      <c r="AD2513" s="2"/>
      <c r="AE2513" s="2"/>
      <c r="AF2513" s="2"/>
      <c r="AG2513" s="2"/>
    </row>
    <row r="2514" spans="1:33" ht="16.5" customHeight="1">
      <c r="A2514" s="455"/>
      <c r="B2514" s="455"/>
      <c r="C2514" s="459"/>
      <c r="D2514" s="459"/>
      <c r="E2514" s="459"/>
      <c r="F2514" s="459"/>
      <c r="G2514" s="459"/>
      <c r="H2514" s="459"/>
      <c r="I2514" s="459"/>
      <c r="J2514" s="459"/>
      <c r="K2514" s="459"/>
      <c r="L2514" s="459"/>
      <c r="M2514" s="459"/>
      <c r="N2514" s="459"/>
      <c r="O2514" s="459"/>
      <c r="P2514" s="459"/>
      <c r="Q2514" s="459"/>
      <c r="R2514" s="480" t="s">
        <v>2570</v>
      </c>
      <c r="S2514" s="488" t="s">
        <v>217</v>
      </c>
      <c r="T2514" s="487">
        <f>+AB1972</f>
        <v>41849.31</v>
      </c>
      <c r="U2514" s="501" t="s">
        <v>362</v>
      </c>
      <c r="W2514" s="498"/>
      <c r="X2514" s="2"/>
      <c r="Y2514" s="500"/>
      <c r="Z2514" s="500"/>
      <c r="AA2514" s="493"/>
      <c r="AB2514" s="2"/>
      <c r="AC2514" s="490"/>
      <c r="AD2514" s="2"/>
      <c r="AE2514" s="2"/>
      <c r="AF2514" s="2"/>
      <c r="AG2514" s="2"/>
    </row>
    <row r="2515" spans="1:33" ht="16.5" customHeight="1">
      <c r="A2515" s="455"/>
      <c r="B2515" s="455"/>
      <c r="C2515" s="459"/>
      <c r="D2515" s="459"/>
      <c r="E2515" s="459"/>
      <c r="F2515" s="459"/>
      <c r="G2515" s="459"/>
      <c r="H2515" s="459"/>
      <c r="I2515" s="459"/>
      <c r="J2515" s="459"/>
      <c r="K2515" s="459"/>
      <c r="L2515" s="459"/>
      <c r="M2515" s="459"/>
      <c r="N2515" s="459"/>
      <c r="O2515" s="459"/>
      <c r="P2515" s="459"/>
      <c r="Q2515" s="459"/>
      <c r="R2515" s="480" t="s">
        <v>2569</v>
      </c>
      <c r="S2515" s="488" t="s">
        <v>217</v>
      </c>
      <c r="T2515" s="487">
        <f>AB1970</f>
        <v>162357.14000000001</v>
      </c>
      <c r="U2515" s="501" t="s">
        <v>362</v>
      </c>
      <c r="W2515" s="498"/>
      <c r="X2515" s="2"/>
      <c r="Y2515" s="500"/>
      <c r="Z2515" s="500"/>
      <c r="AA2515" s="493"/>
      <c r="AB2515" s="2"/>
      <c r="AC2515" s="490"/>
      <c r="AD2515" s="2"/>
      <c r="AE2515" s="2"/>
      <c r="AF2515" s="2"/>
      <c r="AG2515" s="2"/>
    </row>
    <row r="2516" spans="1:33" ht="16.5" customHeight="1">
      <c r="A2516" s="455"/>
      <c r="B2516" s="455"/>
      <c r="C2516" s="459"/>
      <c r="D2516" s="459"/>
      <c r="E2516" s="459"/>
      <c r="F2516" s="459"/>
      <c r="G2516" s="459"/>
      <c r="H2516" s="459"/>
      <c r="I2516" s="459"/>
      <c r="J2516" s="459"/>
      <c r="K2516" s="459"/>
      <c r="L2516" s="459"/>
      <c r="M2516" s="459"/>
      <c r="N2516" s="459"/>
      <c r="O2516" s="459"/>
      <c r="P2516" s="459"/>
      <c r="Q2516" s="459"/>
      <c r="R2516" s="480" t="s">
        <v>2194</v>
      </c>
      <c r="S2516" s="488" t="s">
        <v>217</v>
      </c>
      <c r="T2516" s="487">
        <f>AB1647</f>
        <v>80077.83</v>
      </c>
      <c r="W2516" s="499"/>
      <c r="X2516" s="2"/>
      <c r="Y2516" s="500"/>
      <c r="Z2516" s="500"/>
      <c r="AA2516" s="493"/>
      <c r="AB2516" s="2"/>
      <c r="AC2516" s="490"/>
      <c r="AD2516" s="2"/>
      <c r="AE2516" s="2"/>
      <c r="AF2516" s="2"/>
      <c r="AG2516" s="2"/>
    </row>
    <row r="2517" spans="1:33" ht="16.5" customHeight="1">
      <c r="A2517" s="455"/>
      <c r="B2517" s="455"/>
      <c r="C2517" s="459"/>
      <c r="D2517" s="459"/>
      <c r="E2517" s="459"/>
      <c r="F2517" s="459"/>
      <c r="G2517" s="459"/>
      <c r="H2517" s="459"/>
      <c r="I2517" s="459"/>
      <c r="J2517" s="459"/>
      <c r="K2517" s="459"/>
      <c r="L2517" s="459"/>
      <c r="M2517" s="459"/>
      <c r="N2517" s="459"/>
      <c r="O2517" s="459"/>
      <c r="P2517" s="459"/>
      <c r="Q2517" s="459"/>
      <c r="R2517" s="480" t="s">
        <v>2202</v>
      </c>
      <c r="S2517" s="488" t="s">
        <v>2203</v>
      </c>
      <c r="T2517" s="487">
        <f>+AB1651</f>
        <v>1993.6000000000001</v>
      </c>
      <c r="W2517" s="498"/>
      <c r="X2517" s="2"/>
      <c r="Y2517" s="500"/>
      <c r="Z2517" s="500"/>
      <c r="AA2517" s="493"/>
      <c r="AB2517" s="493"/>
      <c r="AC2517" s="490"/>
      <c r="AD2517" s="493"/>
      <c r="AE2517" s="2"/>
      <c r="AF2517" s="2"/>
      <c r="AG2517" s="2"/>
    </row>
    <row r="2518" spans="1:33" ht="16.5" customHeight="1">
      <c r="A2518" s="455"/>
      <c r="B2518" s="455"/>
      <c r="C2518" s="459"/>
      <c r="D2518" s="459"/>
      <c r="E2518" s="459"/>
      <c r="F2518" s="459"/>
      <c r="G2518" s="459"/>
      <c r="H2518" s="459"/>
      <c r="I2518" s="459"/>
      <c r="J2518" s="459"/>
      <c r="K2518" s="459"/>
      <c r="L2518" s="459"/>
      <c r="M2518" s="459"/>
      <c r="N2518" s="459"/>
      <c r="O2518" s="459"/>
      <c r="P2518" s="459"/>
      <c r="Q2518" s="459"/>
      <c r="R2518" s="480" t="s">
        <v>196</v>
      </c>
      <c r="S2518" s="488" t="s">
        <v>197</v>
      </c>
      <c r="T2518" s="487">
        <f>+AB82+AB385+AB510+AB547+AB842+AB1074+AB1241+AB1324+AB1356+AB1463+AB2053+AB683+AB242+AB681</f>
        <v>211143.558032</v>
      </c>
      <c r="U2518" s="497" t="s">
        <v>3146</v>
      </c>
      <c r="V2518" s="502"/>
      <c r="W2518" s="503"/>
      <c r="X2518" s="502"/>
      <c r="Y2518" s="504"/>
      <c r="Z2518" s="502"/>
      <c r="AA2518" s="502"/>
      <c r="AB2518" s="502"/>
      <c r="AC2518" s="504"/>
      <c r="AD2518" s="505"/>
      <c r="AE2518" s="502"/>
      <c r="AF2518" s="504"/>
      <c r="AG2518" s="502"/>
    </row>
    <row r="2519" spans="1:33" ht="16.5" customHeight="1">
      <c r="A2519" s="455"/>
      <c r="B2519" s="455"/>
      <c r="C2519" s="459"/>
      <c r="D2519" s="459"/>
      <c r="E2519" s="459"/>
      <c r="F2519" s="459"/>
      <c r="G2519" s="459"/>
      <c r="H2519" s="459"/>
      <c r="I2519" s="459"/>
      <c r="J2519" s="459"/>
      <c r="K2519" s="459"/>
      <c r="L2519" s="459"/>
      <c r="M2519" s="459"/>
      <c r="N2519" s="459"/>
      <c r="O2519" s="459"/>
      <c r="P2519" s="459"/>
      <c r="Q2519" s="459"/>
      <c r="R2519" s="480" t="s">
        <v>2451</v>
      </c>
      <c r="S2519" s="488" t="s">
        <v>197</v>
      </c>
      <c r="T2519" s="487">
        <f>AB1880</f>
        <v>2558</v>
      </c>
      <c r="U2519" s="501"/>
      <c r="V2519" s="500"/>
      <c r="W2519" s="493"/>
      <c r="X2519" s="2"/>
      <c r="Y2519" s="500"/>
      <c r="Z2519" s="493"/>
      <c r="AA2519" s="494"/>
      <c r="AB2519" s="506"/>
      <c r="AC2519" s="490"/>
      <c r="AD2519" s="493"/>
      <c r="AE2519" s="2"/>
      <c r="AF2519" s="2"/>
      <c r="AG2519" s="2"/>
    </row>
    <row r="2520" spans="1:33" ht="16.5" customHeight="1">
      <c r="A2520" s="455"/>
      <c r="B2520" s="455"/>
      <c r="C2520" s="459"/>
      <c r="D2520" s="459"/>
      <c r="E2520" s="459"/>
      <c r="F2520" s="459"/>
      <c r="G2520" s="459"/>
      <c r="H2520" s="459"/>
      <c r="I2520" s="459"/>
      <c r="J2520" s="459"/>
      <c r="K2520" s="459"/>
      <c r="L2520" s="459"/>
      <c r="M2520" s="459"/>
      <c r="N2520" s="459"/>
      <c r="O2520" s="459"/>
      <c r="P2520" s="459"/>
      <c r="Q2520" s="459"/>
      <c r="R2520" s="480" t="s">
        <v>433</v>
      </c>
      <c r="S2520" s="488" t="s">
        <v>197</v>
      </c>
      <c r="T2520" s="487">
        <f>+AB240</f>
        <v>344</v>
      </c>
      <c r="U2520" s="501"/>
      <c r="W2520" s="493"/>
      <c r="X2520" s="2"/>
      <c r="Y2520" s="500"/>
      <c r="Z2520" s="493"/>
      <c r="AA2520" s="494"/>
      <c r="AB2520" s="507"/>
      <c r="AC2520" s="490"/>
      <c r="AD2520" s="493"/>
      <c r="AE2520" s="2"/>
      <c r="AF2520" s="2"/>
      <c r="AG2520" s="2"/>
    </row>
    <row r="2521" spans="1:33" ht="16.5" customHeight="1">
      <c r="A2521" s="455"/>
      <c r="B2521" s="455"/>
      <c r="C2521" s="459"/>
      <c r="D2521" s="459"/>
      <c r="E2521" s="459"/>
      <c r="F2521" s="459"/>
      <c r="G2521" s="459"/>
      <c r="H2521" s="459"/>
      <c r="I2521" s="459"/>
      <c r="J2521" s="459"/>
      <c r="K2521" s="459"/>
      <c r="L2521" s="459"/>
      <c r="M2521" s="459"/>
      <c r="N2521" s="459"/>
      <c r="O2521" s="459"/>
      <c r="P2521" s="459"/>
      <c r="Q2521" s="459"/>
      <c r="R2521" s="480" t="s">
        <v>941</v>
      </c>
      <c r="S2521" s="488" t="s">
        <v>197</v>
      </c>
      <c r="T2521" s="487">
        <f>AB668</f>
        <v>238043.26</v>
      </c>
      <c r="U2521" s="501" t="s">
        <v>435</v>
      </c>
      <c r="W2521" s="2"/>
      <c r="X2521" s="2"/>
      <c r="Y2521" s="2"/>
      <c r="Z2521" s="2"/>
      <c r="AA2521" s="494"/>
      <c r="AB2521" s="2"/>
      <c r="AC2521" s="2"/>
      <c r="AD2521" s="2"/>
      <c r="AE2521" s="2"/>
      <c r="AF2521" s="2"/>
      <c r="AG2521" s="2"/>
    </row>
    <row r="2522" spans="1:33" ht="16.5" customHeight="1">
      <c r="A2522" s="455"/>
      <c r="B2522" s="455"/>
      <c r="C2522" s="459"/>
      <c r="D2522" s="459"/>
      <c r="E2522" s="459"/>
      <c r="F2522" s="459"/>
      <c r="G2522" s="459"/>
      <c r="H2522" s="459"/>
      <c r="I2522" s="459"/>
      <c r="J2522" s="459"/>
      <c r="K2522" s="459"/>
      <c r="L2522" s="459"/>
      <c r="M2522" s="459"/>
      <c r="N2522" s="459"/>
      <c r="O2522" s="459"/>
      <c r="P2522" s="459"/>
      <c r="Q2522" s="459"/>
      <c r="R2522" s="480" t="s">
        <v>2195</v>
      </c>
      <c r="S2522" s="488" t="s">
        <v>197</v>
      </c>
      <c r="T2522" s="487">
        <f>AB1649</f>
        <v>6100</v>
      </c>
      <c r="U2522" s="455"/>
      <c r="V2522" s="455"/>
      <c r="W2522" s="2"/>
      <c r="X2522" s="2"/>
      <c r="Y2522" s="489"/>
      <c r="Z2522" s="2"/>
      <c r="AA2522" s="2"/>
      <c r="AB2522" s="2"/>
      <c r="AC2522" s="2"/>
      <c r="AD2522" s="2"/>
      <c r="AE2522" s="2"/>
      <c r="AF2522" s="2"/>
      <c r="AG2522" s="2"/>
    </row>
    <row r="2523" spans="1:33" ht="33">
      <c r="A2523" s="455"/>
      <c r="B2523" s="455"/>
      <c r="C2523" s="459"/>
      <c r="D2523" s="459"/>
      <c r="E2523" s="459"/>
      <c r="F2523" s="459"/>
      <c r="G2523" s="459"/>
      <c r="H2523" s="459"/>
      <c r="I2523" s="459"/>
      <c r="J2523" s="459"/>
      <c r="K2523" s="459"/>
      <c r="L2523" s="459"/>
      <c r="M2523" s="459"/>
      <c r="N2523" s="459"/>
      <c r="O2523" s="459"/>
      <c r="P2523" s="459"/>
      <c r="Q2523" s="459"/>
      <c r="R2523" s="508" t="s">
        <v>447</v>
      </c>
      <c r="S2523" s="509" t="s">
        <v>448</v>
      </c>
      <c r="T2523" s="510">
        <f>+AB248+AB1235</f>
        <v>77056</v>
      </c>
      <c r="U2523" s="479" t="s">
        <v>3147</v>
      </c>
      <c r="V2523" s="455"/>
      <c r="W2523" s="2"/>
      <c r="X2523" s="493"/>
      <c r="Y2523" s="490"/>
      <c r="Z2523" s="2"/>
      <c r="AA2523" s="2"/>
      <c r="AB2523" s="2"/>
      <c r="AC2523" s="2"/>
      <c r="AD2523" s="2"/>
      <c r="AE2523" s="2"/>
      <c r="AF2523" s="2"/>
      <c r="AG2523" s="2"/>
    </row>
    <row r="2524" spans="1:33" ht="16.5" customHeight="1">
      <c r="A2524" s="455"/>
      <c r="B2524" s="455"/>
      <c r="C2524" s="459"/>
      <c r="D2524" s="459"/>
      <c r="E2524" s="459"/>
      <c r="F2524" s="459"/>
      <c r="G2524" s="459"/>
      <c r="H2524" s="459"/>
      <c r="I2524" s="459"/>
      <c r="J2524" s="459"/>
      <c r="K2524" s="459"/>
      <c r="L2524" s="459"/>
      <c r="M2524" s="459"/>
      <c r="N2524" s="459"/>
      <c r="O2524" s="459"/>
      <c r="P2524" s="459"/>
      <c r="Q2524" s="459"/>
      <c r="R2524" s="511"/>
      <c r="S2524" s="512" t="s">
        <v>3148</v>
      </c>
      <c r="T2524" s="513">
        <f>SUM(T2438:T2523)</f>
        <v>4188647.7437087996</v>
      </c>
      <c r="U2524" s="455"/>
      <c r="V2524" s="484"/>
      <c r="W2524" s="2"/>
      <c r="X2524" s="493"/>
      <c r="Y2524" s="490"/>
      <c r="Z2524" s="2"/>
      <c r="AA2524" s="2"/>
      <c r="AB2524" s="2"/>
      <c r="AC2524" s="2"/>
      <c r="AD2524" s="2"/>
      <c r="AE2524" s="2"/>
      <c r="AF2524" s="2"/>
      <c r="AG2524" s="2"/>
    </row>
    <row r="2525" spans="1:33" ht="16.5" customHeight="1">
      <c r="A2525" s="455"/>
      <c r="B2525" s="455"/>
      <c r="C2525" s="459"/>
      <c r="D2525" s="459"/>
      <c r="E2525" s="459"/>
      <c r="F2525" s="459"/>
      <c r="G2525" s="459"/>
      <c r="H2525" s="459"/>
      <c r="I2525" s="459"/>
      <c r="J2525" s="459"/>
      <c r="K2525" s="459"/>
      <c r="L2525" s="459"/>
      <c r="M2525" s="459"/>
      <c r="N2525" s="459"/>
      <c r="O2525" s="459"/>
      <c r="P2525" s="459"/>
      <c r="Q2525" s="459"/>
      <c r="R2525" s="460"/>
      <c r="S2525" s="455"/>
      <c r="T2525" s="455"/>
      <c r="U2525" s="455"/>
      <c r="V2525" s="484"/>
      <c r="W2525" s="2"/>
      <c r="X2525" s="2"/>
      <c r="Y2525" s="489"/>
      <c r="Z2525" s="2"/>
      <c r="AA2525" s="2"/>
      <c r="AB2525" s="2"/>
      <c r="AC2525" s="2"/>
      <c r="AD2525" s="2"/>
      <c r="AE2525" s="2"/>
      <c r="AF2525" s="2"/>
      <c r="AG2525" s="2"/>
    </row>
    <row r="2526" spans="1:33" ht="16.5" customHeight="1">
      <c r="A2526" s="455"/>
      <c r="B2526" s="455"/>
      <c r="C2526" s="459"/>
      <c r="D2526" s="459"/>
      <c r="E2526" s="459"/>
      <c r="F2526" s="459"/>
      <c r="G2526" s="459"/>
      <c r="H2526" s="459"/>
      <c r="I2526" s="459"/>
      <c r="J2526" s="459"/>
      <c r="K2526" s="459"/>
      <c r="L2526" s="459"/>
      <c r="M2526" s="459"/>
      <c r="N2526" s="459"/>
      <c r="O2526" s="459"/>
      <c r="P2526" s="459"/>
      <c r="Q2526" s="459"/>
      <c r="R2526" s="460"/>
      <c r="S2526" s="455"/>
      <c r="T2526" s="455"/>
      <c r="U2526" s="455"/>
      <c r="V2526" s="455"/>
      <c r="W2526" s="2"/>
      <c r="X2526" s="2"/>
      <c r="Y2526" s="489"/>
      <c r="Z2526" s="2"/>
      <c r="AA2526" s="2"/>
      <c r="AB2526" s="2"/>
      <c r="AC2526" s="2"/>
      <c r="AD2526" s="2"/>
      <c r="AE2526" s="2"/>
      <c r="AF2526" s="2"/>
      <c r="AG2526" s="2"/>
    </row>
    <row r="2527" spans="1:33" ht="16.5" customHeight="1">
      <c r="A2527" s="455"/>
      <c r="B2527" s="455"/>
      <c r="C2527" s="459"/>
      <c r="D2527" s="459"/>
      <c r="E2527" s="459"/>
      <c r="F2527" s="459"/>
      <c r="G2527" s="459"/>
      <c r="H2527" s="459"/>
      <c r="I2527" s="459"/>
      <c r="J2527" s="459"/>
      <c r="K2527" s="459"/>
      <c r="L2527" s="459"/>
      <c r="M2527" s="459"/>
      <c r="N2527" s="459"/>
      <c r="O2527" s="459"/>
      <c r="P2527" s="459"/>
      <c r="Q2527" s="459"/>
      <c r="R2527" s="514"/>
      <c r="S2527" s="515"/>
      <c r="T2527" s="516"/>
      <c r="U2527" s="455"/>
      <c r="V2527" s="455"/>
      <c r="W2527" s="2"/>
      <c r="X2527" s="2"/>
      <c r="Y2527" s="489"/>
      <c r="Z2527" s="2"/>
      <c r="AA2527" s="2"/>
      <c r="AB2527" s="2"/>
      <c r="AC2527" s="2"/>
      <c r="AD2527" s="2"/>
      <c r="AE2527" s="2"/>
      <c r="AF2527" s="2"/>
      <c r="AG2527" s="2"/>
    </row>
    <row r="2528" spans="1:33" ht="16.5" customHeight="1">
      <c r="A2528" s="455"/>
      <c r="B2528" s="455"/>
      <c r="C2528" s="459"/>
      <c r="D2528" s="459"/>
      <c r="E2528" s="459"/>
      <c r="F2528" s="459"/>
      <c r="G2528" s="459"/>
      <c r="H2528" s="459"/>
      <c r="I2528" s="459"/>
      <c r="J2528" s="459"/>
      <c r="K2528" s="459"/>
      <c r="L2528" s="459"/>
      <c r="M2528" s="459"/>
      <c r="N2528" s="459"/>
      <c r="O2528" s="459"/>
      <c r="P2528" s="459"/>
      <c r="Q2528" s="459"/>
      <c r="R2528" s="517" t="s">
        <v>3149</v>
      </c>
      <c r="S2528" s="518"/>
      <c r="T2528" s="519"/>
      <c r="U2528" s="455"/>
      <c r="V2528" s="455"/>
      <c r="W2528" s="2"/>
      <c r="X2528" s="2"/>
      <c r="Y2528" s="489"/>
      <c r="Z2528" s="2"/>
      <c r="AA2528" s="2"/>
      <c r="AB2528" s="2"/>
      <c r="AC2528" s="2"/>
      <c r="AD2528" s="2"/>
      <c r="AE2528" s="2"/>
      <c r="AF2528" s="2"/>
      <c r="AG2528" s="2"/>
    </row>
    <row r="2529" spans="1:33" ht="16.5" customHeight="1">
      <c r="A2529" s="455"/>
      <c r="B2529" s="455"/>
      <c r="C2529" s="459"/>
      <c r="D2529" s="459"/>
      <c r="E2529" s="459"/>
      <c r="F2529" s="459"/>
      <c r="G2529" s="459"/>
      <c r="H2529" s="459"/>
      <c r="I2529" s="459"/>
      <c r="J2529" s="459"/>
      <c r="K2529" s="459"/>
      <c r="L2529" s="459"/>
      <c r="M2529" s="459"/>
      <c r="N2529" s="459"/>
      <c r="O2529" s="459"/>
      <c r="P2529" s="459"/>
      <c r="Q2529" s="459"/>
      <c r="R2529" s="520" t="s">
        <v>3150</v>
      </c>
      <c r="S2529" s="521"/>
      <c r="T2529" s="522">
        <f>+T2438+T2440+T2441+T2442+T2444+T2445+T2447+T2448+T2449+T2451+T2452+T2456+T2458+T2460+T2462+T2465+T2467+T2469+T2471+T2473+T2474+T2476+T2478+T2480+T2482+T2485+T2489+T2490+T2492+T2495+T2498+T2500+T2501+T2508+T2511+T2514+T2518</f>
        <v>2135345.0792768002</v>
      </c>
      <c r="U2529" s="455"/>
      <c r="V2529" s="455"/>
      <c r="W2529" s="2"/>
      <c r="X2529" s="2"/>
      <c r="Y2529" s="489"/>
      <c r="Z2529" s="2"/>
      <c r="AA2529" s="2"/>
      <c r="AB2529" s="2"/>
      <c r="AC2529" s="2"/>
      <c r="AD2529" s="2"/>
      <c r="AE2529" s="2"/>
      <c r="AF2529" s="2"/>
      <c r="AG2529" s="2"/>
    </row>
    <row r="2530" spans="1:33" ht="16.5" customHeight="1">
      <c r="A2530" s="455"/>
      <c r="B2530" s="455"/>
      <c r="C2530" s="459"/>
      <c r="D2530" s="459"/>
      <c r="E2530" s="459"/>
      <c r="F2530" s="459"/>
      <c r="G2530" s="459"/>
      <c r="H2530" s="459"/>
      <c r="I2530" s="459"/>
      <c r="J2530" s="459"/>
      <c r="K2530" s="459"/>
      <c r="L2530" s="459"/>
      <c r="M2530" s="459"/>
      <c r="N2530" s="459"/>
      <c r="O2530" s="459"/>
      <c r="P2530" s="459"/>
      <c r="Q2530" s="459"/>
      <c r="R2530" s="523" t="s">
        <v>3151</v>
      </c>
      <c r="S2530" s="524"/>
      <c r="T2530" s="525">
        <f>+T2439+T2443+T2446+T2450+T2453+T2454+T2455+T2457+T2459+T2461+T2463+T2466+T2468+T2470+T2472+T2475+T2477+T2481+T2483+T2484+T2486+T2488+T2491+T2493+T2494+T2496+T2499+T2509+T2512+T2519</f>
        <v>541233.23068799998</v>
      </c>
      <c r="U2530" s="455"/>
      <c r="V2530" s="455"/>
      <c r="W2530" s="2"/>
      <c r="X2530" s="2"/>
      <c r="Y2530" s="489"/>
      <c r="Z2530" s="2"/>
      <c r="AA2530" s="2"/>
      <c r="AB2530" s="2"/>
      <c r="AC2530" s="2"/>
      <c r="AD2530" s="2"/>
      <c r="AE2530" s="2"/>
      <c r="AF2530" s="2"/>
      <c r="AG2530" s="2"/>
    </row>
    <row r="2531" spans="1:33" ht="16.5" customHeight="1">
      <c r="A2531" s="455"/>
      <c r="B2531" s="455"/>
      <c r="C2531" s="459"/>
      <c r="D2531" s="459"/>
      <c r="E2531" s="459"/>
      <c r="F2531" s="459"/>
      <c r="G2531" s="459"/>
      <c r="H2531" s="459"/>
      <c r="I2531" s="459"/>
      <c r="J2531" s="459"/>
      <c r="K2531" s="459"/>
      <c r="L2531" s="459"/>
      <c r="M2531" s="459"/>
      <c r="N2531" s="459"/>
      <c r="O2531" s="459"/>
      <c r="P2531" s="459"/>
      <c r="Q2531" s="459"/>
      <c r="R2531" s="523" t="s">
        <v>3152</v>
      </c>
      <c r="S2531" s="524"/>
      <c r="T2531" s="526">
        <f>+T2464+T2479+T2487+T2497+T2510+T2513+T2517+T2520+T2523</f>
        <v>163131.41374400002</v>
      </c>
      <c r="U2531" s="455"/>
      <c r="V2531" s="455"/>
      <c r="W2531" s="2"/>
      <c r="X2531" s="2"/>
      <c r="Y2531" s="489"/>
      <c r="Z2531" s="2"/>
      <c r="AA2531" s="2"/>
      <c r="AB2531" s="2"/>
      <c r="AC2531" s="2"/>
      <c r="AD2531" s="2"/>
      <c r="AE2531" s="2"/>
      <c r="AF2531" s="2"/>
      <c r="AG2531" s="2"/>
    </row>
    <row r="2532" spans="1:33" ht="16.5" customHeight="1">
      <c r="A2532" s="455"/>
      <c r="B2532" s="455"/>
      <c r="C2532" s="459"/>
      <c r="D2532" s="459"/>
      <c r="E2532" s="459"/>
      <c r="F2532" s="459"/>
      <c r="G2532" s="459"/>
      <c r="H2532" s="459"/>
      <c r="I2532" s="459"/>
      <c r="J2532" s="459"/>
      <c r="K2532" s="459"/>
      <c r="L2532" s="459"/>
      <c r="M2532" s="459"/>
      <c r="N2532" s="459"/>
      <c r="O2532" s="459"/>
      <c r="P2532" s="459"/>
      <c r="Q2532" s="459"/>
      <c r="R2532" s="523" t="s">
        <v>3153</v>
      </c>
      <c r="S2532" s="527"/>
      <c r="T2532" s="528">
        <f>+T2502+T2503+T2504+T2505+T2506+T2507+T2515+T2516+T2521+T2522</f>
        <v>1348938.02</v>
      </c>
      <c r="U2532" s="455"/>
      <c r="V2532" s="455"/>
      <c r="W2532" s="2"/>
      <c r="X2532" s="2"/>
      <c r="Y2532" s="489"/>
      <c r="Z2532" s="2"/>
      <c r="AA2532" s="2"/>
      <c r="AB2532" s="2"/>
      <c r="AC2532" s="2"/>
      <c r="AD2532" s="2"/>
      <c r="AE2532" s="2"/>
      <c r="AF2532" s="2"/>
      <c r="AG2532" s="2"/>
    </row>
    <row r="2533" spans="1:33" ht="16.5" customHeight="1">
      <c r="A2533" s="455"/>
      <c r="B2533" s="455"/>
      <c r="C2533" s="459"/>
      <c r="D2533" s="459"/>
      <c r="E2533" s="459"/>
      <c r="F2533" s="459"/>
      <c r="G2533" s="459"/>
      <c r="H2533" s="459"/>
      <c r="I2533" s="459"/>
      <c r="J2533" s="459"/>
      <c r="K2533" s="459"/>
      <c r="L2533" s="459"/>
      <c r="M2533" s="459"/>
      <c r="N2533" s="459"/>
      <c r="O2533" s="459"/>
      <c r="P2533" s="459"/>
      <c r="Q2533" s="459"/>
      <c r="R2533" s="529" t="s">
        <v>3154</v>
      </c>
      <c r="S2533" s="530"/>
      <c r="T2533" s="531">
        <f>SUM(T2529:T2532)</f>
        <v>4188647.7437088001</v>
      </c>
      <c r="U2533" s="532"/>
      <c r="V2533" s="455"/>
      <c r="W2533" s="2"/>
      <c r="X2533" s="2"/>
      <c r="Y2533" s="489"/>
      <c r="Z2533" s="2"/>
      <c r="AA2533" s="2"/>
      <c r="AB2533" s="2"/>
      <c r="AC2533" s="2"/>
      <c r="AD2533" s="2"/>
      <c r="AE2533" s="2"/>
      <c r="AF2533" s="2"/>
      <c r="AG2533" s="2"/>
    </row>
    <row r="2534" spans="1:33" ht="16.5" customHeight="1">
      <c r="A2534" s="455"/>
      <c r="B2534" s="455"/>
      <c r="C2534" s="459"/>
      <c r="D2534" s="459"/>
      <c r="E2534" s="459"/>
      <c r="F2534" s="459"/>
      <c r="G2534" s="459"/>
      <c r="H2534" s="459"/>
      <c r="I2534" s="459"/>
      <c r="J2534" s="459"/>
      <c r="K2534" s="459"/>
      <c r="L2534" s="459"/>
      <c r="M2534" s="459"/>
      <c r="N2534" s="459"/>
      <c r="O2534" s="459"/>
      <c r="P2534" s="459"/>
      <c r="Q2534" s="459"/>
      <c r="R2534" s="529"/>
      <c r="S2534" s="530"/>
      <c r="T2534" s="533"/>
      <c r="U2534" s="455"/>
      <c r="V2534" s="455"/>
      <c r="W2534" s="2"/>
      <c r="X2534" s="2"/>
      <c r="Y2534" s="489"/>
      <c r="Z2534" s="2"/>
      <c r="AA2534" s="2"/>
      <c r="AB2534" s="2"/>
      <c r="AC2534" s="2"/>
      <c r="AD2534" s="2"/>
      <c r="AE2534" s="2"/>
      <c r="AF2534" s="2"/>
      <c r="AG2534" s="2"/>
    </row>
    <row r="2535" spans="1:33" ht="16.5" customHeight="1">
      <c r="A2535" s="455"/>
      <c r="B2535" s="455"/>
      <c r="C2535" s="459"/>
      <c r="D2535" s="459"/>
      <c r="E2535" s="459"/>
      <c r="F2535" s="459"/>
      <c r="G2535" s="459"/>
      <c r="H2535" s="459"/>
      <c r="I2535" s="459"/>
      <c r="J2535" s="459"/>
      <c r="K2535" s="459"/>
      <c r="L2535" s="459"/>
      <c r="M2535" s="459"/>
      <c r="N2535" s="459"/>
      <c r="O2535" s="459"/>
      <c r="P2535" s="459"/>
      <c r="Q2535" s="459"/>
      <c r="R2535" s="517" t="s">
        <v>3155</v>
      </c>
      <c r="S2535" s="518"/>
      <c r="T2535" s="534"/>
      <c r="U2535" s="455"/>
      <c r="V2535" s="455"/>
      <c r="W2535" s="2"/>
      <c r="X2535" s="2"/>
      <c r="Y2535" s="489"/>
      <c r="Z2535" s="2"/>
      <c r="AA2535" s="2"/>
      <c r="AB2535" s="2"/>
      <c r="AC2535" s="2"/>
      <c r="AD2535" s="2"/>
      <c r="AE2535" s="2"/>
      <c r="AF2535" s="2"/>
      <c r="AG2535" s="2"/>
    </row>
    <row r="2536" spans="1:33" ht="16.5" customHeight="1">
      <c r="A2536" s="455"/>
      <c r="B2536" s="455"/>
      <c r="C2536" s="459"/>
      <c r="D2536" s="459"/>
      <c r="E2536" s="459"/>
      <c r="F2536" s="459"/>
      <c r="G2536" s="459"/>
      <c r="H2536" s="459"/>
      <c r="I2536" s="459"/>
      <c r="J2536" s="459"/>
      <c r="K2536" s="459"/>
      <c r="L2536" s="459"/>
      <c r="M2536" s="459"/>
      <c r="N2536" s="459"/>
      <c r="O2536" s="459"/>
      <c r="P2536" s="459"/>
      <c r="Q2536" s="459"/>
      <c r="R2536" s="535" t="s">
        <v>3156</v>
      </c>
      <c r="S2536" s="536"/>
      <c r="T2536" s="537">
        <f>+SUM(T2438:T2489)</f>
        <v>543003.30669280002</v>
      </c>
      <c r="U2536" s="455"/>
      <c r="V2536" s="455"/>
      <c r="W2536" s="2"/>
      <c r="X2536" s="2"/>
      <c r="Y2536" s="489"/>
      <c r="Z2536" s="2"/>
      <c r="AA2536" s="2"/>
      <c r="AB2536" s="2"/>
      <c r="AC2536" s="2"/>
      <c r="AD2536" s="2"/>
      <c r="AE2536" s="2"/>
      <c r="AF2536" s="2"/>
      <c r="AG2536" s="2"/>
    </row>
    <row r="2537" spans="1:33" ht="16.5" customHeight="1">
      <c r="A2537" s="455"/>
      <c r="B2537" s="455"/>
      <c r="C2537" s="459"/>
      <c r="D2537" s="459"/>
      <c r="E2537" s="459"/>
      <c r="F2537" s="459"/>
      <c r="G2537" s="459"/>
      <c r="H2537" s="459"/>
      <c r="I2537" s="459"/>
      <c r="J2537" s="459"/>
      <c r="K2537" s="459"/>
      <c r="L2537" s="459"/>
      <c r="M2537" s="459"/>
      <c r="N2537" s="459"/>
      <c r="O2537" s="459"/>
      <c r="P2537" s="459"/>
      <c r="Q2537" s="459"/>
      <c r="R2537" s="538" t="s">
        <v>3157</v>
      </c>
      <c r="S2537" s="539"/>
      <c r="T2537" s="522">
        <f>+SUM(T2490:T2498)</f>
        <v>342376.22000000003</v>
      </c>
      <c r="U2537" s="455"/>
      <c r="V2537" s="455"/>
      <c r="W2537" s="2"/>
      <c r="X2537" s="2"/>
      <c r="Y2537" s="489"/>
      <c r="Z2537" s="2"/>
      <c r="AA2537" s="2"/>
      <c r="AB2537" s="2"/>
      <c r="AC2537" s="2"/>
      <c r="AD2537" s="2"/>
      <c r="AE2537" s="2"/>
      <c r="AF2537" s="2"/>
      <c r="AG2537" s="2"/>
    </row>
    <row r="2538" spans="1:33" ht="16.5" customHeight="1">
      <c r="A2538" s="455"/>
      <c r="B2538" s="455"/>
      <c r="C2538" s="459"/>
      <c r="D2538" s="459"/>
      <c r="E2538" s="459"/>
      <c r="F2538" s="459"/>
      <c r="G2538" s="459"/>
      <c r="H2538" s="459"/>
      <c r="I2538" s="459"/>
      <c r="J2538" s="459"/>
      <c r="K2538" s="459"/>
      <c r="L2538" s="459"/>
      <c r="M2538" s="459"/>
      <c r="N2538" s="459"/>
      <c r="O2538" s="459"/>
      <c r="P2538" s="459"/>
      <c r="Q2538" s="459"/>
      <c r="R2538" s="538" t="s">
        <v>3158</v>
      </c>
      <c r="S2538" s="539"/>
      <c r="T2538" s="526">
        <f>+SUM(T2499:T2501)</f>
        <v>1401554.46</v>
      </c>
      <c r="U2538" s="455"/>
      <c r="V2538" s="455"/>
      <c r="W2538" s="2"/>
      <c r="X2538" s="2"/>
      <c r="Y2538" s="489"/>
      <c r="Z2538" s="2"/>
      <c r="AA2538" s="2"/>
      <c r="AB2538" s="2"/>
      <c r="AC2538" s="2"/>
      <c r="AD2538" s="2"/>
      <c r="AE2538" s="2"/>
      <c r="AF2538" s="2"/>
      <c r="AG2538" s="2"/>
    </row>
    <row r="2539" spans="1:33" ht="16.5" customHeight="1">
      <c r="A2539" s="455"/>
      <c r="B2539" s="455"/>
      <c r="C2539" s="459"/>
      <c r="D2539" s="459"/>
      <c r="E2539" s="459"/>
      <c r="F2539" s="459"/>
      <c r="G2539" s="459"/>
      <c r="H2539" s="459"/>
      <c r="I2539" s="459"/>
      <c r="J2539" s="459"/>
      <c r="K2539" s="459"/>
      <c r="L2539" s="459"/>
      <c r="M2539" s="459"/>
      <c r="N2539" s="459"/>
      <c r="O2539" s="459"/>
      <c r="P2539" s="459"/>
      <c r="Q2539" s="459"/>
      <c r="R2539" s="538" t="s">
        <v>3159</v>
      </c>
      <c r="S2539" s="539"/>
      <c r="T2539" s="526">
        <f>+SUM(T2502:T2503)</f>
        <v>423999.4</v>
      </c>
      <c r="U2539" s="455"/>
      <c r="V2539" s="455"/>
      <c r="W2539" s="2"/>
      <c r="X2539" s="2"/>
      <c r="Y2539" s="489"/>
      <c r="Z2539" s="2"/>
      <c r="AA2539" s="2"/>
      <c r="AB2539" s="2"/>
      <c r="AC2539" s="2"/>
      <c r="AD2539" s="2"/>
      <c r="AE2539" s="2"/>
      <c r="AF2539" s="2"/>
      <c r="AG2539" s="2"/>
    </row>
    <row r="2540" spans="1:33" ht="16.5" customHeight="1">
      <c r="A2540" s="455"/>
      <c r="B2540" s="455"/>
      <c r="C2540" s="459"/>
      <c r="D2540" s="459"/>
      <c r="E2540" s="459"/>
      <c r="F2540" s="459"/>
      <c r="G2540" s="459"/>
      <c r="H2540" s="459"/>
      <c r="I2540" s="459"/>
      <c r="J2540" s="459"/>
      <c r="K2540" s="459"/>
      <c r="L2540" s="459"/>
      <c r="M2540" s="459"/>
      <c r="N2540" s="459"/>
      <c r="O2540" s="459"/>
      <c r="P2540" s="459"/>
      <c r="Q2540" s="459"/>
      <c r="R2540" s="538" t="s">
        <v>3160</v>
      </c>
      <c r="S2540" s="539"/>
      <c r="T2540" s="526">
        <f>SUM(T2504:T2507)</f>
        <v>438360.39</v>
      </c>
      <c r="U2540" s="455"/>
      <c r="V2540" s="455"/>
      <c r="W2540" s="2"/>
      <c r="X2540" s="2"/>
      <c r="Y2540" s="489"/>
      <c r="Z2540" s="2"/>
      <c r="AA2540" s="2"/>
      <c r="AB2540" s="2"/>
      <c r="AC2540" s="2"/>
      <c r="AD2540" s="2"/>
      <c r="AE2540" s="2"/>
      <c r="AF2540" s="2"/>
      <c r="AG2540" s="2"/>
    </row>
    <row r="2541" spans="1:33" ht="16.5" customHeight="1">
      <c r="A2541" s="455"/>
      <c r="B2541" s="455"/>
      <c r="C2541" s="459"/>
      <c r="D2541" s="459"/>
      <c r="E2541" s="459"/>
      <c r="F2541" s="459"/>
      <c r="G2541" s="459"/>
      <c r="H2541" s="459"/>
      <c r="I2541" s="459"/>
      <c r="J2541" s="459"/>
      <c r="K2541" s="459"/>
      <c r="L2541" s="459"/>
      <c r="M2541" s="459"/>
      <c r="N2541" s="459"/>
      <c r="O2541" s="459"/>
      <c r="P2541" s="459"/>
      <c r="Q2541" s="459"/>
      <c r="R2541" s="540" t="s">
        <v>3161</v>
      </c>
      <c r="S2541" s="539"/>
      <c r="T2541" s="526">
        <f>+SUM(T2508:T2522)</f>
        <v>962297.96701600007</v>
      </c>
      <c r="U2541" s="455"/>
      <c r="V2541" s="455"/>
      <c r="W2541" s="2"/>
      <c r="X2541" s="2"/>
      <c r="Y2541" s="489"/>
      <c r="Z2541" s="2"/>
      <c r="AA2541" s="2"/>
      <c r="AB2541" s="2"/>
      <c r="AC2541" s="2"/>
      <c r="AD2541" s="2"/>
      <c r="AE2541" s="2"/>
      <c r="AF2541" s="2"/>
      <c r="AG2541" s="2"/>
    </row>
    <row r="2542" spans="1:33" ht="16.5" customHeight="1">
      <c r="A2542" s="455"/>
      <c r="B2542" s="455"/>
      <c r="C2542" s="459"/>
      <c r="D2542" s="459"/>
      <c r="E2542" s="459"/>
      <c r="F2542" s="459"/>
      <c r="G2542" s="459"/>
      <c r="H2542" s="459"/>
      <c r="I2542" s="459"/>
      <c r="J2542" s="459"/>
      <c r="K2542" s="459"/>
      <c r="L2542" s="459"/>
      <c r="M2542" s="459"/>
      <c r="N2542" s="459"/>
      <c r="O2542" s="459"/>
      <c r="P2542" s="459"/>
      <c r="Q2542" s="459"/>
      <c r="R2542" s="538" t="s">
        <v>3162</v>
      </c>
      <c r="S2542" s="539"/>
      <c r="T2542" s="528">
        <f>+SUM(T2523)</f>
        <v>77056</v>
      </c>
      <c r="U2542" s="455"/>
      <c r="V2542" s="455"/>
      <c r="W2542" s="2"/>
      <c r="X2542" s="2"/>
      <c r="Y2542" s="489"/>
      <c r="Z2542" s="2"/>
      <c r="AA2542" s="2"/>
      <c r="AB2542" s="2"/>
      <c r="AC2542" s="2"/>
      <c r="AD2542" s="2"/>
      <c r="AE2542" s="2"/>
      <c r="AF2542" s="2"/>
      <c r="AG2542" s="2"/>
    </row>
    <row r="2543" spans="1:33" ht="16.5" customHeight="1">
      <c r="A2543" s="455"/>
      <c r="B2543" s="455"/>
      <c r="C2543" s="459"/>
      <c r="D2543" s="459"/>
      <c r="E2543" s="459"/>
      <c r="F2543" s="459"/>
      <c r="G2543" s="459"/>
      <c r="H2543" s="459"/>
      <c r="I2543" s="459"/>
      <c r="J2543" s="459"/>
      <c r="K2543" s="459"/>
      <c r="L2543" s="459"/>
      <c r="M2543" s="459"/>
      <c r="N2543" s="459"/>
      <c r="O2543" s="459"/>
      <c r="P2543" s="459"/>
      <c r="Q2543" s="459"/>
      <c r="R2543" s="529" t="s">
        <v>3154</v>
      </c>
      <c r="S2543" s="530"/>
      <c r="T2543" s="531">
        <f>SUM(T2536:T2542)</f>
        <v>4188647.7437088005</v>
      </c>
      <c r="U2543" s="541"/>
      <c r="V2543" s="455"/>
      <c r="W2543" s="2"/>
      <c r="X2543" s="2"/>
      <c r="Y2543" s="489"/>
      <c r="Z2543" s="2"/>
      <c r="AA2543" s="2"/>
      <c r="AB2543" s="2"/>
      <c r="AC2543" s="2"/>
      <c r="AD2543" s="2"/>
      <c r="AE2543" s="2"/>
      <c r="AF2543" s="2"/>
      <c r="AG2543" s="2"/>
    </row>
    <row r="2544" spans="1:33" ht="16.5" customHeight="1">
      <c r="A2544" s="455"/>
      <c r="B2544" s="455"/>
      <c r="C2544" s="459"/>
      <c r="D2544" s="459"/>
      <c r="E2544" s="459"/>
      <c r="F2544" s="459"/>
      <c r="G2544" s="459"/>
      <c r="H2544" s="459"/>
      <c r="I2544" s="459"/>
      <c r="J2544" s="459"/>
      <c r="K2544" s="459"/>
      <c r="L2544" s="459"/>
      <c r="M2544" s="459"/>
      <c r="N2544" s="459"/>
      <c r="O2544" s="459"/>
      <c r="P2544" s="459"/>
      <c r="Q2544" s="459"/>
      <c r="R2544" s="542"/>
      <c r="S2544" s="543"/>
      <c r="T2544" s="544"/>
      <c r="U2544" s="455"/>
      <c r="V2544" s="455"/>
      <c r="W2544" s="2"/>
      <c r="X2544" s="2"/>
      <c r="Y2544" s="489"/>
      <c r="Z2544" s="2"/>
      <c r="AA2544" s="2"/>
      <c r="AB2544" s="2"/>
      <c r="AC2544" s="2"/>
      <c r="AD2544" s="2"/>
      <c r="AE2544" s="2"/>
      <c r="AF2544" s="2"/>
      <c r="AG2544" s="2"/>
    </row>
    <row r="2545" spans="1:33" ht="16.5" customHeight="1">
      <c r="A2545" s="455"/>
      <c r="B2545" s="455"/>
      <c r="C2545" s="459"/>
      <c r="D2545" s="459"/>
      <c r="E2545" s="459"/>
      <c r="F2545" s="459"/>
      <c r="G2545" s="459"/>
      <c r="H2545" s="459"/>
      <c r="I2545" s="459"/>
      <c r="J2545" s="459"/>
      <c r="K2545" s="459"/>
      <c r="L2545" s="459"/>
      <c r="M2545" s="459"/>
      <c r="N2545" s="459"/>
      <c r="O2545" s="459"/>
      <c r="P2545" s="459"/>
      <c r="Q2545" s="459"/>
      <c r="R2545" s="460"/>
      <c r="S2545" s="455"/>
      <c r="T2545" s="455"/>
      <c r="U2545" s="455"/>
      <c r="V2545" s="455"/>
      <c r="W2545" s="2"/>
      <c r="X2545" s="2"/>
      <c r="Y2545" s="2"/>
      <c r="Z2545" s="2"/>
      <c r="AA2545" s="2"/>
      <c r="AB2545" s="489"/>
      <c r="AC2545" s="2"/>
      <c r="AD2545" s="2"/>
      <c r="AE2545" s="2"/>
      <c r="AF2545" s="2"/>
      <c r="AG2545" s="2"/>
    </row>
    <row r="2546" spans="1:33" ht="96" customHeight="1">
      <c r="A2546" s="455"/>
      <c r="B2546" s="455"/>
      <c r="C2546" s="459"/>
      <c r="D2546" s="459"/>
      <c r="E2546" s="459"/>
      <c r="F2546" s="459"/>
      <c r="G2546" s="459"/>
      <c r="H2546" s="459"/>
      <c r="I2546" s="459"/>
      <c r="J2546" s="459"/>
      <c r="K2546" s="459"/>
      <c r="L2546" s="459"/>
      <c r="M2546" s="459"/>
      <c r="N2546" s="459"/>
      <c r="O2546" s="459"/>
      <c r="P2546" s="459"/>
      <c r="Q2546" s="459"/>
      <c r="R2546" s="690" t="s">
        <v>3163</v>
      </c>
      <c r="S2546" s="596"/>
      <c r="T2546" s="596"/>
      <c r="U2546" s="545"/>
      <c r="V2546" s="545"/>
      <c r="W2546" s="546"/>
      <c r="X2546" s="2"/>
      <c r="Y2546" s="2"/>
      <c r="Z2546" s="2"/>
      <c r="AA2546" s="2"/>
      <c r="AB2546" s="489"/>
      <c r="AC2546" s="2"/>
      <c r="AD2546" s="2"/>
      <c r="AE2546" s="2"/>
      <c r="AF2546" s="2"/>
      <c r="AG2546" s="2"/>
    </row>
    <row r="2547" spans="1:33">
      <c r="W2547" s="500"/>
      <c r="X2547" s="500"/>
      <c r="Y2547" s="500"/>
      <c r="Z2547" s="500"/>
      <c r="AA2547" s="500"/>
      <c r="AB2547" s="500"/>
      <c r="AC2547" s="500"/>
      <c r="AD2547" s="500"/>
      <c r="AE2547" s="500"/>
      <c r="AF2547" s="500"/>
      <c r="AG2547" s="500"/>
    </row>
    <row r="2548" spans="1:33">
      <c r="W2548" s="500"/>
      <c r="X2548" s="500"/>
      <c r="Y2548" s="500"/>
      <c r="Z2548" s="500"/>
      <c r="AA2548" s="500"/>
      <c r="AB2548" s="500"/>
      <c r="AC2548" s="500"/>
      <c r="AD2548" s="500"/>
      <c r="AE2548" s="500"/>
      <c r="AF2548" s="500"/>
      <c r="AG2548" s="500"/>
    </row>
    <row r="2549" spans="1:33">
      <c r="W2549" s="500"/>
      <c r="X2549" s="500"/>
      <c r="Y2549" s="500"/>
      <c r="Z2549" s="500"/>
      <c r="AA2549" s="500"/>
      <c r="AB2549" s="500"/>
      <c r="AC2549" s="500"/>
      <c r="AD2549" s="500"/>
      <c r="AE2549" s="500"/>
      <c r="AF2549" s="500"/>
      <c r="AG2549" s="500"/>
    </row>
    <row r="2550" spans="1:33">
      <c r="W2550" s="500"/>
      <c r="X2550" s="500"/>
      <c r="Y2550" s="500"/>
      <c r="Z2550" s="500"/>
      <c r="AA2550" s="500"/>
      <c r="AB2550" s="500"/>
      <c r="AC2550" s="500"/>
      <c r="AD2550" s="500"/>
      <c r="AE2550" s="500"/>
      <c r="AF2550" s="500"/>
      <c r="AG2550" s="500"/>
    </row>
    <row r="2551" spans="1:33">
      <c r="W2551" s="500"/>
      <c r="X2551" s="500"/>
      <c r="Y2551" s="500"/>
      <c r="Z2551" s="500"/>
      <c r="AA2551" s="500"/>
      <c r="AB2551" s="500"/>
      <c r="AC2551" s="500"/>
      <c r="AD2551" s="500"/>
      <c r="AE2551" s="500"/>
      <c r="AF2551" s="500"/>
      <c r="AG2551" s="500"/>
    </row>
    <row r="2552" spans="1:33">
      <c r="W2552" s="500"/>
      <c r="X2552" s="500"/>
      <c r="Y2552" s="500"/>
      <c r="Z2552" s="500"/>
      <c r="AA2552" s="500"/>
      <c r="AB2552" s="500"/>
      <c r="AC2552" s="500"/>
      <c r="AD2552" s="500"/>
      <c r="AE2552" s="500"/>
      <c r="AF2552" s="500"/>
      <c r="AG2552" s="500"/>
    </row>
    <row r="2553" spans="1:33">
      <c r="W2553" s="500"/>
      <c r="X2553" s="500"/>
      <c r="Y2553" s="500"/>
      <c r="Z2553" s="500"/>
      <c r="AA2553" s="500"/>
      <c r="AB2553" s="500"/>
      <c r="AC2553" s="500"/>
      <c r="AD2553" s="500"/>
      <c r="AE2553" s="500"/>
      <c r="AF2553" s="500"/>
      <c r="AG2553" s="500"/>
    </row>
    <row r="2554" spans="1:33">
      <c r="W2554" s="500"/>
      <c r="X2554" s="500"/>
      <c r="Y2554" s="500"/>
      <c r="Z2554" s="500"/>
      <c r="AA2554" s="500"/>
      <c r="AB2554" s="500"/>
      <c r="AC2554" s="500"/>
      <c r="AD2554" s="500"/>
      <c r="AE2554" s="500"/>
      <c r="AF2554" s="500"/>
      <c r="AG2554" s="500"/>
    </row>
    <row r="2555" spans="1:33">
      <c r="W2555" s="500"/>
      <c r="X2555" s="500"/>
      <c r="Y2555" s="500"/>
      <c r="Z2555" s="500"/>
      <c r="AA2555" s="500"/>
      <c r="AB2555" s="500"/>
      <c r="AC2555" s="500"/>
      <c r="AD2555" s="500"/>
      <c r="AE2555" s="500"/>
      <c r="AF2555" s="500"/>
      <c r="AG2555" s="500"/>
    </row>
    <row r="2556" spans="1:33">
      <c r="W2556" s="500"/>
      <c r="X2556" s="500"/>
      <c r="Y2556" s="500"/>
      <c r="Z2556" s="500"/>
      <c r="AA2556" s="500"/>
      <c r="AB2556" s="500"/>
      <c r="AC2556" s="500"/>
      <c r="AD2556" s="500"/>
      <c r="AE2556" s="500"/>
      <c r="AF2556" s="500"/>
      <c r="AG2556" s="500"/>
    </row>
    <row r="2557" spans="1:33">
      <c r="W2557" s="500"/>
      <c r="X2557" s="500"/>
      <c r="Y2557" s="500"/>
      <c r="Z2557" s="500"/>
      <c r="AA2557" s="500"/>
      <c r="AB2557" s="500"/>
      <c r="AC2557" s="500"/>
      <c r="AD2557" s="500"/>
      <c r="AE2557" s="500"/>
      <c r="AF2557" s="500"/>
      <c r="AG2557" s="500"/>
    </row>
    <row r="2558" spans="1:33">
      <c r="W2558" s="500"/>
      <c r="X2558" s="500"/>
      <c r="Y2558" s="500"/>
      <c r="Z2558" s="500"/>
      <c r="AA2558" s="500"/>
      <c r="AB2558" s="500"/>
      <c r="AC2558" s="500"/>
      <c r="AD2558" s="500"/>
      <c r="AE2558" s="500"/>
      <c r="AF2558" s="500"/>
      <c r="AG2558" s="500"/>
    </row>
    <row r="2559" spans="1:33">
      <c r="W2559" s="500"/>
      <c r="X2559" s="500"/>
      <c r="Y2559" s="500"/>
      <c r="Z2559" s="500"/>
      <c r="AA2559" s="500"/>
      <c r="AB2559" s="500"/>
      <c r="AC2559" s="500"/>
      <c r="AD2559" s="500"/>
      <c r="AE2559" s="500"/>
      <c r="AF2559" s="500"/>
      <c r="AG2559" s="500"/>
    </row>
    <row r="2560" spans="1:33">
      <c r="W2560" s="500"/>
      <c r="X2560" s="500"/>
      <c r="Y2560" s="500"/>
      <c r="Z2560" s="500"/>
      <c r="AA2560" s="500"/>
      <c r="AB2560" s="500"/>
      <c r="AC2560" s="500"/>
      <c r="AD2560" s="500"/>
      <c r="AE2560" s="500"/>
      <c r="AF2560" s="500"/>
      <c r="AG2560" s="500"/>
    </row>
    <row r="2561" spans="23:33">
      <c r="W2561" s="500"/>
      <c r="X2561" s="500"/>
      <c r="Y2561" s="500"/>
      <c r="Z2561" s="500"/>
      <c r="AA2561" s="500"/>
      <c r="AB2561" s="500"/>
      <c r="AC2561" s="500"/>
      <c r="AD2561" s="500"/>
      <c r="AE2561" s="500"/>
      <c r="AF2561" s="500"/>
      <c r="AG2561" s="500"/>
    </row>
    <row r="2562" spans="23:33">
      <c r="W2562" s="500"/>
      <c r="X2562" s="500"/>
      <c r="Y2562" s="500"/>
      <c r="Z2562" s="500"/>
      <c r="AA2562" s="500"/>
      <c r="AB2562" s="500"/>
      <c r="AC2562" s="500"/>
      <c r="AD2562" s="500"/>
      <c r="AE2562" s="500"/>
      <c r="AF2562" s="500"/>
      <c r="AG2562" s="500"/>
    </row>
    <row r="2563" spans="23:33">
      <c r="W2563" s="500"/>
      <c r="X2563" s="500"/>
      <c r="Y2563" s="500"/>
      <c r="Z2563" s="500"/>
      <c r="AA2563" s="500"/>
      <c r="AB2563" s="500"/>
      <c r="AC2563" s="500"/>
      <c r="AD2563" s="500"/>
      <c r="AE2563" s="500"/>
      <c r="AF2563" s="500"/>
      <c r="AG2563" s="500"/>
    </row>
    <row r="2564" spans="23:33">
      <c r="W2564" s="500"/>
      <c r="X2564" s="500"/>
      <c r="Y2564" s="500"/>
      <c r="Z2564" s="500"/>
      <c r="AA2564" s="500"/>
      <c r="AB2564" s="500"/>
      <c r="AC2564" s="500"/>
      <c r="AD2564" s="500"/>
      <c r="AE2564" s="500"/>
      <c r="AF2564" s="500"/>
      <c r="AG2564" s="500"/>
    </row>
    <row r="2565" spans="23:33">
      <c r="W2565" s="500"/>
      <c r="X2565" s="500"/>
      <c r="Y2565" s="500"/>
      <c r="Z2565" s="500"/>
      <c r="AA2565" s="500"/>
      <c r="AB2565" s="500"/>
      <c r="AC2565" s="500"/>
      <c r="AD2565" s="500"/>
      <c r="AE2565" s="500"/>
      <c r="AF2565" s="500"/>
      <c r="AG2565" s="500"/>
    </row>
    <row r="2566" spans="23:33">
      <c r="W2566" s="500"/>
      <c r="X2566" s="500"/>
      <c r="Y2566" s="500"/>
      <c r="Z2566" s="500"/>
      <c r="AA2566" s="500"/>
      <c r="AB2566" s="500"/>
      <c r="AC2566" s="500"/>
      <c r="AD2566" s="500"/>
      <c r="AE2566" s="500"/>
      <c r="AF2566" s="500"/>
      <c r="AG2566" s="500"/>
    </row>
    <row r="2567" spans="23:33">
      <c r="W2567" s="500"/>
      <c r="X2567" s="500"/>
      <c r="Y2567" s="500"/>
      <c r="Z2567" s="500"/>
      <c r="AA2567" s="500"/>
      <c r="AB2567" s="500"/>
      <c r="AC2567" s="500"/>
      <c r="AD2567" s="500"/>
      <c r="AE2567" s="500"/>
      <c r="AF2567" s="500"/>
      <c r="AG2567" s="500"/>
    </row>
    <row r="2568" spans="23:33">
      <c r="W2568" s="500"/>
      <c r="X2568" s="500"/>
      <c r="Y2568" s="500"/>
      <c r="Z2568" s="500"/>
      <c r="AA2568" s="500"/>
      <c r="AB2568" s="500"/>
      <c r="AC2568" s="500"/>
      <c r="AD2568" s="500"/>
      <c r="AE2568" s="500"/>
      <c r="AF2568" s="500"/>
      <c r="AG2568" s="500"/>
    </row>
    <row r="2569" spans="23:33">
      <c r="W2569" s="500"/>
      <c r="X2569" s="500"/>
      <c r="Y2569" s="500"/>
      <c r="Z2569" s="500"/>
      <c r="AA2569" s="500"/>
      <c r="AB2569" s="500"/>
      <c r="AC2569" s="500"/>
      <c r="AD2569" s="500"/>
      <c r="AE2569" s="500"/>
      <c r="AF2569" s="500"/>
      <c r="AG2569" s="500"/>
    </row>
    <row r="2570" spans="23:33">
      <c r="W2570" s="500"/>
      <c r="X2570" s="500"/>
      <c r="Y2570" s="500"/>
      <c r="Z2570" s="500"/>
      <c r="AA2570" s="500"/>
      <c r="AB2570" s="500"/>
      <c r="AC2570" s="500"/>
      <c r="AD2570" s="500"/>
      <c r="AE2570" s="500"/>
      <c r="AF2570" s="500"/>
      <c r="AG2570" s="500"/>
    </row>
    <row r="2571" spans="23:33">
      <c r="W2571" s="500"/>
      <c r="X2571" s="500"/>
      <c r="Y2571" s="500"/>
      <c r="Z2571" s="500"/>
      <c r="AA2571" s="500"/>
      <c r="AB2571" s="500"/>
      <c r="AC2571" s="500"/>
      <c r="AD2571" s="500"/>
      <c r="AE2571" s="500"/>
      <c r="AF2571" s="500"/>
      <c r="AG2571" s="500"/>
    </row>
    <row r="2572" spans="23:33">
      <c r="W2572" s="500"/>
      <c r="X2572" s="500"/>
      <c r="Y2572" s="500"/>
      <c r="Z2572" s="500"/>
      <c r="AA2572" s="500"/>
      <c r="AB2572" s="500"/>
      <c r="AC2572" s="500"/>
      <c r="AD2572" s="500"/>
      <c r="AE2572" s="500"/>
      <c r="AF2572" s="500"/>
      <c r="AG2572" s="500"/>
    </row>
    <row r="2573" spans="23:33">
      <c r="W2573" s="500"/>
      <c r="X2573" s="500"/>
      <c r="Y2573" s="500"/>
      <c r="Z2573" s="500"/>
      <c r="AA2573" s="500"/>
      <c r="AB2573" s="500"/>
      <c r="AC2573" s="500"/>
      <c r="AD2573" s="500"/>
      <c r="AE2573" s="500"/>
      <c r="AF2573" s="500"/>
      <c r="AG2573" s="500"/>
    </row>
    <row r="2574" spans="23:33">
      <c r="W2574" s="500"/>
      <c r="X2574" s="500"/>
      <c r="Y2574" s="500"/>
      <c r="Z2574" s="500"/>
      <c r="AA2574" s="500"/>
      <c r="AB2574" s="500"/>
      <c r="AC2574" s="500"/>
      <c r="AD2574" s="500"/>
      <c r="AE2574" s="500"/>
      <c r="AF2574" s="500"/>
      <c r="AG2574" s="500"/>
    </row>
    <row r="2575" spans="23:33">
      <c r="W2575" s="500"/>
      <c r="X2575" s="500"/>
      <c r="Y2575" s="500"/>
      <c r="Z2575" s="500"/>
      <c r="AA2575" s="500"/>
      <c r="AB2575" s="500"/>
      <c r="AC2575" s="500"/>
      <c r="AD2575" s="500"/>
      <c r="AE2575" s="500"/>
      <c r="AF2575" s="500"/>
      <c r="AG2575" s="500"/>
    </row>
    <row r="2576" spans="23:33">
      <c r="W2576" s="500"/>
      <c r="X2576" s="500"/>
      <c r="Y2576" s="500"/>
      <c r="Z2576" s="500"/>
      <c r="AA2576" s="500"/>
      <c r="AB2576" s="500"/>
      <c r="AC2576" s="500"/>
      <c r="AD2576" s="500"/>
      <c r="AE2576" s="500"/>
      <c r="AF2576" s="500"/>
      <c r="AG2576" s="500"/>
    </row>
    <row r="2577" spans="23:33">
      <c r="W2577" s="500"/>
      <c r="X2577" s="500"/>
      <c r="Y2577" s="500"/>
      <c r="Z2577" s="500"/>
      <c r="AA2577" s="500"/>
      <c r="AB2577" s="500"/>
      <c r="AC2577" s="500"/>
      <c r="AD2577" s="500"/>
      <c r="AE2577" s="500"/>
      <c r="AF2577" s="500"/>
      <c r="AG2577" s="500"/>
    </row>
    <row r="2578" spans="23:33">
      <c r="W2578" s="500"/>
      <c r="X2578" s="500"/>
      <c r="Y2578" s="500"/>
      <c r="Z2578" s="500"/>
      <c r="AA2578" s="500"/>
      <c r="AB2578" s="500"/>
      <c r="AC2578" s="500"/>
      <c r="AD2578" s="500"/>
      <c r="AE2578" s="500"/>
      <c r="AF2578" s="500"/>
      <c r="AG2578" s="500"/>
    </row>
    <row r="2579" spans="23:33">
      <c r="W2579" s="500"/>
      <c r="X2579" s="500"/>
      <c r="Y2579" s="500"/>
      <c r="Z2579" s="500"/>
      <c r="AA2579" s="500"/>
      <c r="AB2579" s="500"/>
      <c r="AC2579" s="500"/>
      <c r="AD2579" s="500"/>
      <c r="AE2579" s="500"/>
      <c r="AF2579" s="500"/>
      <c r="AG2579" s="500"/>
    </row>
    <row r="2580" spans="23:33">
      <c r="W2580" s="500"/>
      <c r="X2580" s="500"/>
      <c r="Y2580" s="500"/>
      <c r="Z2580" s="500"/>
      <c r="AA2580" s="500"/>
      <c r="AB2580" s="500"/>
      <c r="AC2580" s="500"/>
      <c r="AD2580" s="500"/>
      <c r="AE2580" s="500"/>
      <c r="AF2580" s="500"/>
      <c r="AG2580" s="500"/>
    </row>
    <row r="2581" spans="23:33">
      <c r="W2581" s="500"/>
      <c r="X2581" s="500"/>
      <c r="Y2581" s="500"/>
      <c r="Z2581" s="500"/>
      <c r="AA2581" s="500"/>
      <c r="AB2581" s="500"/>
      <c r="AC2581" s="500"/>
      <c r="AD2581" s="500"/>
      <c r="AE2581" s="500"/>
      <c r="AF2581" s="500"/>
      <c r="AG2581" s="500"/>
    </row>
    <row r="2582" spans="23:33">
      <c r="W2582" s="500"/>
      <c r="X2582" s="500"/>
      <c r="Y2582" s="500"/>
      <c r="Z2582" s="500"/>
      <c r="AA2582" s="500"/>
      <c r="AB2582" s="500"/>
      <c r="AC2582" s="500"/>
      <c r="AD2582" s="500"/>
      <c r="AE2582" s="500"/>
      <c r="AF2582" s="500"/>
      <c r="AG2582" s="500"/>
    </row>
    <row r="2583" spans="23:33">
      <c r="W2583" s="500"/>
      <c r="X2583" s="500"/>
      <c r="Y2583" s="500"/>
      <c r="Z2583" s="500"/>
      <c r="AA2583" s="500"/>
      <c r="AB2583" s="500"/>
      <c r="AC2583" s="500"/>
      <c r="AD2583" s="500"/>
      <c r="AE2583" s="500"/>
      <c r="AF2583" s="500"/>
      <c r="AG2583" s="500"/>
    </row>
    <row r="2584" spans="23:33">
      <c r="W2584" s="500"/>
      <c r="X2584" s="500"/>
      <c r="Y2584" s="500"/>
      <c r="Z2584" s="500"/>
      <c r="AA2584" s="500"/>
      <c r="AB2584" s="500"/>
      <c r="AC2584" s="500"/>
      <c r="AD2584" s="500"/>
      <c r="AE2584" s="500"/>
      <c r="AF2584" s="500"/>
      <c r="AG2584" s="500"/>
    </row>
    <row r="2585" spans="23:33">
      <c r="W2585" s="500"/>
      <c r="X2585" s="500"/>
      <c r="Y2585" s="500"/>
      <c r="Z2585" s="500"/>
      <c r="AA2585" s="500"/>
      <c r="AB2585" s="500"/>
      <c r="AC2585" s="500"/>
      <c r="AD2585" s="500"/>
      <c r="AE2585" s="500"/>
      <c r="AF2585" s="500"/>
      <c r="AG2585" s="500"/>
    </row>
    <row r="2586" spans="23:33">
      <c r="W2586" s="500"/>
      <c r="X2586" s="500"/>
      <c r="Y2586" s="500"/>
      <c r="Z2586" s="500"/>
      <c r="AA2586" s="500"/>
      <c r="AB2586" s="500"/>
      <c r="AC2586" s="500"/>
      <c r="AD2586" s="500"/>
      <c r="AE2586" s="500"/>
      <c r="AF2586" s="500"/>
      <c r="AG2586" s="500"/>
    </row>
    <row r="2587" spans="23:33">
      <c r="W2587" s="500"/>
      <c r="X2587" s="500"/>
      <c r="Y2587" s="500"/>
      <c r="Z2587" s="500"/>
      <c r="AA2587" s="500"/>
      <c r="AB2587" s="500"/>
      <c r="AC2587" s="500"/>
      <c r="AD2587" s="500"/>
      <c r="AE2587" s="500"/>
      <c r="AF2587" s="500"/>
      <c r="AG2587" s="500"/>
    </row>
    <row r="2588" spans="23:33">
      <c r="W2588" s="500"/>
      <c r="X2588" s="500"/>
      <c r="Y2588" s="500"/>
      <c r="Z2588" s="500"/>
      <c r="AA2588" s="500"/>
      <c r="AB2588" s="500"/>
      <c r="AC2588" s="500"/>
      <c r="AD2588" s="500"/>
      <c r="AE2588" s="500"/>
      <c r="AF2588" s="500"/>
      <c r="AG2588" s="500"/>
    </row>
    <row r="2589" spans="23:33">
      <c r="W2589" s="500"/>
      <c r="X2589" s="500"/>
      <c r="Y2589" s="500"/>
      <c r="Z2589" s="500"/>
      <c r="AA2589" s="500"/>
      <c r="AB2589" s="500"/>
      <c r="AC2589" s="500"/>
      <c r="AD2589" s="500"/>
      <c r="AE2589" s="500"/>
      <c r="AF2589" s="500"/>
      <c r="AG2589" s="500"/>
    </row>
    <row r="2590" spans="23:33">
      <c r="W2590" s="500"/>
      <c r="X2590" s="500"/>
      <c r="Y2590" s="500"/>
      <c r="Z2590" s="500"/>
      <c r="AA2590" s="500"/>
      <c r="AB2590" s="500"/>
      <c r="AC2590" s="500"/>
      <c r="AD2590" s="500"/>
      <c r="AE2590" s="500"/>
      <c r="AF2590" s="500"/>
      <c r="AG2590" s="500"/>
    </row>
    <row r="2591" spans="23:33">
      <c r="W2591" s="500"/>
      <c r="X2591" s="500"/>
      <c r="Y2591" s="500"/>
      <c r="Z2591" s="500"/>
      <c r="AA2591" s="500"/>
      <c r="AB2591" s="500"/>
      <c r="AC2591" s="500"/>
      <c r="AD2591" s="500"/>
      <c r="AE2591" s="500"/>
      <c r="AF2591" s="500"/>
      <c r="AG2591" s="500"/>
    </row>
    <row r="2592" spans="23:33">
      <c r="W2592" s="500"/>
      <c r="X2592" s="500"/>
      <c r="Y2592" s="500"/>
      <c r="Z2592" s="500"/>
      <c r="AA2592" s="500"/>
      <c r="AB2592" s="500"/>
      <c r="AC2592" s="500"/>
      <c r="AD2592" s="500"/>
      <c r="AE2592" s="500"/>
      <c r="AF2592" s="500"/>
      <c r="AG2592" s="500"/>
    </row>
    <row r="2593" spans="23:33">
      <c r="W2593" s="500"/>
      <c r="X2593" s="500"/>
      <c r="Y2593" s="500"/>
      <c r="Z2593" s="500"/>
      <c r="AA2593" s="500"/>
      <c r="AB2593" s="500"/>
      <c r="AC2593" s="500"/>
      <c r="AD2593" s="500"/>
      <c r="AE2593" s="500"/>
      <c r="AF2593" s="500"/>
      <c r="AG2593" s="500"/>
    </row>
    <row r="2594" spans="23:33">
      <c r="W2594" s="500"/>
      <c r="X2594" s="500"/>
      <c r="Y2594" s="500"/>
      <c r="Z2594" s="500"/>
      <c r="AA2594" s="500"/>
      <c r="AB2594" s="500"/>
      <c r="AC2594" s="500"/>
      <c r="AD2594" s="500"/>
      <c r="AE2594" s="500"/>
      <c r="AF2594" s="500"/>
      <c r="AG2594" s="500"/>
    </row>
    <row r="2595" spans="23:33">
      <c r="W2595" s="500"/>
      <c r="X2595" s="500"/>
      <c r="Y2595" s="500"/>
      <c r="Z2595" s="500"/>
      <c r="AA2595" s="500"/>
      <c r="AB2595" s="500"/>
      <c r="AC2595" s="500"/>
      <c r="AD2595" s="500"/>
      <c r="AE2595" s="500"/>
      <c r="AF2595" s="500"/>
      <c r="AG2595" s="500"/>
    </row>
    <row r="2596" spans="23:33">
      <c r="W2596" s="500"/>
      <c r="X2596" s="500"/>
      <c r="Y2596" s="500"/>
      <c r="Z2596" s="500"/>
      <c r="AA2596" s="500"/>
      <c r="AB2596" s="500"/>
      <c r="AC2596" s="500"/>
      <c r="AD2596" s="500"/>
      <c r="AE2596" s="500"/>
      <c r="AF2596" s="500"/>
      <c r="AG2596" s="500"/>
    </row>
    <row r="2597" spans="23:33">
      <c r="W2597" s="500"/>
      <c r="X2597" s="500"/>
      <c r="Y2597" s="500"/>
      <c r="Z2597" s="500"/>
      <c r="AA2597" s="500"/>
      <c r="AB2597" s="500"/>
      <c r="AC2597" s="500"/>
      <c r="AD2597" s="500"/>
      <c r="AE2597" s="500"/>
      <c r="AF2597" s="500"/>
      <c r="AG2597" s="500"/>
    </row>
    <row r="2598" spans="23:33">
      <c r="W2598" s="500"/>
      <c r="X2598" s="500"/>
      <c r="Y2598" s="500"/>
      <c r="Z2598" s="500"/>
      <c r="AA2598" s="500"/>
      <c r="AB2598" s="500"/>
      <c r="AC2598" s="500"/>
      <c r="AD2598" s="500"/>
      <c r="AE2598" s="500"/>
      <c r="AF2598" s="500"/>
      <c r="AG2598" s="500"/>
    </row>
    <row r="2599" spans="23:33">
      <c r="W2599" s="500"/>
      <c r="X2599" s="500"/>
      <c r="Y2599" s="500"/>
      <c r="Z2599" s="500"/>
      <c r="AA2599" s="500"/>
      <c r="AB2599" s="500"/>
      <c r="AC2599" s="500"/>
      <c r="AD2599" s="500"/>
      <c r="AE2599" s="500"/>
      <c r="AF2599" s="500"/>
      <c r="AG2599" s="500"/>
    </row>
  </sheetData>
  <mergeCells count="6386">
    <mergeCell ref="E2420:E2424"/>
    <mergeCell ref="F2420:F2424"/>
    <mergeCell ref="E2425:E2429"/>
    <mergeCell ref="F2425:F2429"/>
    <mergeCell ref="E2296:E2300"/>
    <mergeCell ref="E2301:E2305"/>
    <mergeCell ref="F2276:F2280"/>
    <mergeCell ref="F2281:F2285"/>
    <mergeCell ref="F2286:F2290"/>
    <mergeCell ref="F2291:F2295"/>
    <mergeCell ref="F2296:F2300"/>
    <mergeCell ref="F2301:F2305"/>
    <mergeCell ref="F2306:F2310"/>
    <mergeCell ref="E2306:E2310"/>
    <mergeCell ref="E2311:E2315"/>
    <mergeCell ref="E2317:E2321"/>
    <mergeCell ref="E2322:E2326"/>
    <mergeCell ref="E2327:E2331"/>
    <mergeCell ref="E2332:E2336"/>
    <mergeCell ref="E2337:E2341"/>
    <mergeCell ref="E2415:E2419"/>
    <mergeCell ref="F2415:F2419"/>
    <mergeCell ref="E2400:E2404"/>
    <mergeCell ref="F2400:F2404"/>
    <mergeCell ref="E2405:E2409"/>
    <mergeCell ref="F2405:F2409"/>
    <mergeCell ref="E2410:E2414"/>
    <mergeCell ref="F2410:F2414"/>
    <mergeCell ref="E2358:E2362"/>
    <mergeCell ref="F2358:F2362"/>
    <mergeCell ref="E2363:E2367"/>
    <mergeCell ref="F2363:F2367"/>
    <mergeCell ref="F2347:F2351"/>
    <mergeCell ref="F2352:F2357"/>
    <mergeCell ref="F2311:F2315"/>
    <mergeCell ref="F2317:F2321"/>
    <mergeCell ref="F2322:F2326"/>
    <mergeCell ref="F2327:F2331"/>
    <mergeCell ref="F2332:F2336"/>
    <mergeCell ref="F2337:F2341"/>
    <mergeCell ref="F2342:F2346"/>
    <mergeCell ref="E2342:E2346"/>
    <mergeCell ref="E2347:E2351"/>
    <mergeCell ref="E2352:E2357"/>
    <mergeCell ref="E2216:E2219"/>
    <mergeCell ref="F2216:F2219"/>
    <mergeCell ref="E2220:E2226"/>
    <mergeCell ref="F2220:F2226"/>
    <mergeCell ref="E2227:E2231"/>
    <mergeCell ref="F2227:F2231"/>
    <mergeCell ref="F2232:F2239"/>
    <mergeCell ref="E2232:E2239"/>
    <mergeCell ref="E2240:E2245"/>
    <mergeCell ref="E2246:E2249"/>
    <mergeCell ref="E2250:E2254"/>
    <mergeCell ref="E2255:E2259"/>
    <mergeCell ref="E2261:E2265"/>
    <mergeCell ref="E2266:E2270"/>
    <mergeCell ref="F2240:F2245"/>
    <mergeCell ref="F2246:F2249"/>
    <mergeCell ref="F2250:F2254"/>
    <mergeCell ref="F2255:F2259"/>
    <mergeCell ref="F2261:F2265"/>
    <mergeCell ref="F2266:F2270"/>
    <mergeCell ref="F2395:F2399"/>
    <mergeCell ref="E2395:E2399"/>
    <mergeCell ref="E2208:E2215"/>
    <mergeCell ref="C2227:C2231"/>
    <mergeCell ref="D2227:D2231"/>
    <mergeCell ref="D2232:D2239"/>
    <mergeCell ref="D2240:D2245"/>
    <mergeCell ref="D2246:D2249"/>
    <mergeCell ref="D2250:D2254"/>
    <mergeCell ref="D2255:D2259"/>
    <mergeCell ref="A2232:B2259"/>
    <mergeCell ref="C2232:C2239"/>
    <mergeCell ref="C2240:C2245"/>
    <mergeCell ref="C2246:C2249"/>
    <mergeCell ref="C2250:C2254"/>
    <mergeCell ref="B2261:B2280"/>
    <mergeCell ref="C2276:C2280"/>
    <mergeCell ref="C2255:C2259"/>
    <mergeCell ref="C2261:C2265"/>
    <mergeCell ref="D2261:D2265"/>
    <mergeCell ref="D2266:D2270"/>
    <mergeCell ref="C2266:C2270"/>
    <mergeCell ref="C2271:C2275"/>
    <mergeCell ref="D2271:D2275"/>
    <mergeCell ref="D2276:D2280"/>
    <mergeCell ref="E2368:E2372"/>
    <mergeCell ref="F2368:F2372"/>
    <mergeCell ref="E2373:E2377"/>
    <mergeCell ref="F2373:F2377"/>
    <mergeCell ref="E2378:E2382"/>
    <mergeCell ref="F2378:F2382"/>
    <mergeCell ref="F2384:F2389"/>
    <mergeCell ref="C2176:C2180"/>
    <mergeCell ref="D2176:D2180"/>
    <mergeCell ref="E2176:E2180"/>
    <mergeCell ref="F2176:F2180"/>
    <mergeCell ref="C2159:C2163"/>
    <mergeCell ref="D2159:D2163"/>
    <mergeCell ref="A2169:B2185"/>
    <mergeCell ref="C2171:C2175"/>
    <mergeCell ref="D2171:D2175"/>
    <mergeCell ref="E2171:E2175"/>
    <mergeCell ref="F2171:F2175"/>
    <mergeCell ref="C2196:C2200"/>
    <mergeCell ref="D2196:D2200"/>
    <mergeCell ref="E2196:E2200"/>
    <mergeCell ref="F2196:F2200"/>
    <mergeCell ref="A2202:B2205"/>
    <mergeCell ref="C2202:C2207"/>
    <mergeCell ref="D2202:D2207"/>
    <mergeCell ref="E2202:E2207"/>
    <mergeCell ref="F2202:F2207"/>
    <mergeCell ref="E2181:E2185"/>
    <mergeCell ref="F2181:F2185"/>
    <mergeCell ref="E2186:E2190"/>
    <mergeCell ref="F2186:F2190"/>
    <mergeCell ref="E2191:E2195"/>
    <mergeCell ref="F2191:F2195"/>
    <mergeCell ref="C2191:C2195"/>
    <mergeCell ref="K2415:K2419"/>
    <mergeCell ref="L2415:L2419"/>
    <mergeCell ref="M2415:M2419"/>
    <mergeCell ref="N2425:N2429"/>
    <mergeCell ref="O2425:O2429"/>
    <mergeCell ref="P2425:P2429"/>
    <mergeCell ref="Q2425:Q2429"/>
    <mergeCell ref="G2425:G2429"/>
    <mergeCell ref="H2425:H2429"/>
    <mergeCell ref="I2425:I2429"/>
    <mergeCell ref="J2425:J2429"/>
    <mergeCell ref="K2425:K2429"/>
    <mergeCell ref="L2425:L2429"/>
    <mergeCell ref="M2425:M2429"/>
    <mergeCell ref="N2420:N2424"/>
    <mergeCell ref="O2420:O2424"/>
    <mergeCell ref="P2420:P2424"/>
    <mergeCell ref="Q2420:Q2424"/>
    <mergeCell ref="G2420:G2424"/>
    <mergeCell ref="H2420:H2424"/>
    <mergeCell ref="I2420:I2424"/>
    <mergeCell ref="J2420:J2424"/>
    <mergeCell ref="K2420:K2424"/>
    <mergeCell ref="L2420:L2424"/>
    <mergeCell ref="M2420:M2424"/>
    <mergeCell ref="N2405:N2409"/>
    <mergeCell ref="O2405:O2409"/>
    <mergeCell ref="P2405:P2409"/>
    <mergeCell ref="Q2405:Q2409"/>
    <mergeCell ref="G2405:G2409"/>
    <mergeCell ref="H2405:H2409"/>
    <mergeCell ref="I2405:I2409"/>
    <mergeCell ref="J2405:J2409"/>
    <mergeCell ref="K2405:K2409"/>
    <mergeCell ref="L2405:L2409"/>
    <mergeCell ref="M2405:M2409"/>
    <mergeCell ref="N2410:N2414"/>
    <mergeCell ref="O2410:O2414"/>
    <mergeCell ref="P2410:P2414"/>
    <mergeCell ref="Q2410:Q2414"/>
    <mergeCell ref="G2410:G2414"/>
    <mergeCell ref="H2410:H2414"/>
    <mergeCell ref="I2410:I2414"/>
    <mergeCell ref="J2410:J2414"/>
    <mergeCell ref="K2410:K2414"/>
    <mergeCell ref="L2410:L2414"/>
    <mergeCell ref="M2410:M2414"/>
    <mergeCell ref="N2415:N2419"/>
    <mergeCell ref="O2415:O2419"/>
    <mergeCell ref="P2415:P2419"/>
    <mergeCell ref="Q2415:Q2419"/>
    <mergeCell ref="G2415:G2419"/>
    <mergeCell ref="H2415:H2419"/>
    <mergeCell ref="I2415:I2419"/>
    <mergeCell ref="J2415:J2419"/>
    <mergeCell ref="N2395:N2399"/>
    <mergeCell ref="O2395:O2399"/>
    <mergeCell ref="P2395:P2399"/>
    <mergeCell ref="Q2395:Q2399"/>
    <mergeCell ref="G2395:G2399"/>
    <mergeCell ref="H2395:H2399"/>
    <mergeCell ref="I2395:I2399"/>
    <mergeCell ref="J2395:J2399"/>
    <mergeCell ref="K2395:K2399"/>
    <mergeCell ref="L2395:L2399"/>
    <mergeCell ref="M2395:M2399"/>
    <mergeCell ref="N2400:N2404"/>
    <mergeCell ref="O2400:O2404"/>
    <mergeCell ref="P2400:P2404"/>
    <mergeCell ref="Q2400:Q2404"/>
    <mergeCell ref="G2400:G2404"/>
    <mergeCell ref="H2400:H2404"/>
    <mergeCell ref="I2400:I2404"/>
    <mergeCell ref="J2400:J2404"/>
    <mergeCell ref="K2400:K2404"/>
    <mergeCell ref="L2400:L2404"/>
    <mergeCell ref="M2400:M2404"/>
    <mergeCell ref="F2390:F2394"/>
    <mergeCell ref="L2390:L2394"/>
    <mergeCell ref="M2390:M2394"/>
    <mergeCell ref="N2390:N2394"/>
    <mergeCell ref="O2390:O2394"/>
    <mergeCell ref="P2390:P2394"/>
    <mergeCell ref="Q2390:Q2394"/>
    <mergeCell ref="E2384:E2389"/>
    <mergeCell ref="E2390:E2394"/>
    <mergeCell ref="G2390:G2394"/>
    <mergeCell ref="H2390:H2394"/>
    <mergeCell ref="I2390:I2394"/>
    <mergeCell ref="J2390:J2394"/>
    <mergeCell ref="K2390:K2394"/>
    <mergeCell ref="C2181:C2185"/>
    <mergeCell ref="D2181:D2185"/>
    <mergeCell ref="A2186:B2200"/>
    <mergeCell ref="C2186:C2190"/>
    <mergeCell ref="D2186:D2190"/>
    <mergeCell ref="D2191:D2195"/>
    <mergeCell ref="A2206:B2231"/>
    <mergeCell ref="C2286:C2290"/>
    <mergeCell ref="C2291:C2295"/>
    <mergeCell ref="C2296:C2300"/>
    <mergeCell ref="C2301:C2305"/>
    <mergeCell ref="C2306:C2310"/>
    <mergeCell ref="C2311:C2315"/>
    <mergeCell ref="C2317:C2321"/>
    <mergeCell ref="B2340:B2355"/>
    <mergeCell ref="B2356:B2372"/>
    <mergeCell ref="D2373:D2377"/>
    <mergeCell ref="C2281:C2285"/>
    <mergeCell ref="C2425:C2429"/>
    <mergeCell ref="D2415:D2419"/>
    <mergeCell ref="D2420:D2424"/>
    <mergeCell ref="D2425:D2429"/>
    <mergeCell ref="C2395:C2399"/>
    <mergeCell ref="D2395:D2399"/>
    <mergeCell ref="C2400:C2404"/>
    <mergeCell ref="D2400:D2404"/>
    <mergeCell ref="C2405:C2409"/>
    <mergeCell ref="D2405:D2409"/>
    <mergeCell ref="D2410:D2414"/>
    <mergeCell ref="C2384:C2389"/>
    <mergeCell ref="D2384:D2389"/>
    <mergeCell ref="C2390:C2394"/>
    <mergeCell ref="D2390:D2394"/>
    <mergeCell ref="C2410:C2414"/>
    <mergeCell ref="C2415:C2419"/>
    <mergeCell ref="C2420:C2424"/>
    <mergeCell ref="C2368:C2372"/>
    <mergeCell ref="C2373:C2377"/>
    <mergeCell ref="C2378:C2382"/>
    <mergeCell ref="D2281:D2285"/>
    <mergeCell ref="D2286:D2290"/>
    <mergeCell ref="D2327:D2331"/>
    <mergeCell ref="D2332:D2336"/>
    <mergeCell ref="D2291:D2295"/>
    <mergeCell ref="D2296:D2300"/>
    <mergeCell ref="D2301:D2305"/>
    <mergeCell ref="D2306:D2310"/>
    <mergeCell ref="D2311:D2315"/>
    <mergeCell ref="D2317:D2321"/>
    <mergeCell ref="D2322:D2326"/>
    <mergeCell ref="C2347:C2351"/>
    <mergeCell ref="D2347:D2351"/>
    <mergeCell ref="C2322:C2326"/>
    <mergeCell ref="A2390:A2409"/>
    <mergeCell ref="A2410:A2424"/>
    <mergeCell ref="A2425:A2430"/>
    <mergeCell ref="B2410:B2424"/>
    <mergeCell ref="B2425:B2429"/>
    <mergeCell ref="A2322:A2339"/>
    <mergeCell ref="A2340:A2355"/>
    <mergeCell ref="A2356:A2372"/>
    <mergeCell ref="A2373:A2389"/>
    <mergeCell ref="B2373:B2382"/>
    <mergeCell ref="B2384:B2389"/>
    <mergeCell ref="B2390:B2409"/>
    <mergeCell ref="C2208:C2215"/>
    <mergeCell ref="D2208:D2215"/>
    <mergeCell ref="C2216:C2219"/>
    <mergeCell ref="D2216:D2219"/>
    <mergeCell ref="C2220:C2226"/>
    <mergeCell ref="D2220:D2226"/>
    <mergeCell ref="D2378:D2382"/>
    <mergeCell ref="C2327:C2331"/>
    <mergeCell ref="C2332:C2336"/>
    <mergeCell ref="C2337:C2341"/>
    <mergeCell ref="D2337:D2341"/>
    <mergeCell ref="C2342:C2346"/>
    <mergeCell ref="D2342:D2346"/>
    <mergeCell ref="C2352:C2357"/>
    <mergeCell ref="D2352:D2357"/>
    <mergeCell ref="C2358:C2362"/>
    <mergeCell ref="D2358:D2362"/>
    <mergeCell ref="C2363:C2367"/>
    <mergeCell ref="D2363:D2367"/>
    <mergeCell ref="D2368:D2372"/>
    <mergeCell ref="N2342:N2346"/>
    <mergeCell ref="O2342:O2346"/>
    <mergeCell ref="P2342:P2346"/>
    <mergeCell ref="Q2342:Q2346"/>
    <mergeCell ref="G2342:G2346"/>
    <mergeCell ref="H2342:H2346"/>
    <mergeCell ref="I2342:I2346"/>
    <mergeCell ref="J2342:J2346"/>
    <mergeCell ref="K2342:K2346"/>
    <mergeCell ref="L2342:L2346"/>
    <mergeCell ref="M2342:M2346"/>
    <mergeCell ref="A2261:A2280"/>
    <mergeCell ref="A2281:A2303"/>
    <mergeCell ref="B2281:B2303"/>
    <mergeCell ref="A2304:A2321"/>
    <mergeCell ref="B2304:B2315"/>
    <mergeCell ref="B2317:B2321"/>
    <mergeCell ref="B2322:B2339"/>
    <mergeCell ref="F2271:F2275"/>
    <mergeCell ref="E2271:E2275"/>
    <mergeCell ref="E2276:E2280"/>
    <mergeCell ref="E2281:E2285"/>
    <mergeCell ref="E2286:E2290"/>
    <mergeCell ref="E2291:E2295"/>
    <mergeCell ref="N2332:N2336"/>
    <mergeCell ref="O2332:O2336"/>
    <mergeCell ref="P2332:P2336"/>
    <mergeCell ref="Q2332:Q2336"/>
    <mergeCell ref="G2332:G2336"/>
    <mergeCell ref="H2332:H2336"/>
    <mergeCell ref="I2332:I2336"/>
    <mergeCell ref="J2332:J2336"/>
    <mergeCell ref="K2332:K2336"/>
    <mergeCell ref="L2332:L2336"/>
    <mergeCell ref="M2332:M2336"/>
    <mergeCell ref="N2337:N2341"/>
    <mergeCell ref="O2337:O2341"/>
    <mergeCell ref="P2337:P2341"/>
    <mergeCell ref="Q2337:Q2341"/>
    <mergeCell ref="G2337:G2341"/>
    <mergeCell ref="H2337:H2341"/>
    <mergeCell ref="I2337:I2341"/>
    <mergeCell ref="J2337:J2341"/>
    <mergeCell ref="K2337:K2341"/>
    <mergeCell ref="L2337:L2341"/>
    <mergeCell ref="M2337:M2341"/>
    <mergeCell ref="N2322:N2326"/>
    <mergeCell ref="O2322:O2326"/>
    <mergeCell ref="P2322:P2326"/>
    <mergeCell ref="Q2322:Q2326"/>
    <mergeCell ref="G2322:G2326"/>
    <mergeCell ref="H2322:H2326"/>
    <mergeCell ref="I2322:I2326"/>
    <mergeCell ref="J2322:J2326"/>
    <mergeCell ref="K2322:K2326"/>
    <mergeCell ref="L2322:L2326"/>
    <mergeCell ref="M2322:M2326"/>
    <mergeCell ref="N2327:N2331"/>
    <mergeCell ref="O2327:O2331"/>
    <mergeCell ref="P2327:P2331"/>
    <mergeCell ref="Q2327:Q2331"/>
    <mergeCell ref="G2327:G2331"/>
    <mergeCell ref="H2327:H2331"/>
    <mergeCell ref="I2327:I2331"/>
    <mergeCell ref="J2327:J2331"/>
    <mergeCell ref="K2327:K2331"/>
    <mergeCell ref="L2327:L2331"/>
    <mergeCell ref="M2327:M2331"/>
    <mergeCell ref="N2311:N2315"/>
    <mergeCell ref="O2311:O2315"/>
    <mergeCell ref="P2311:P2315"/>
    <mergeCell ref="Q2311:Q2315"/>
    <mergeCell ref="G2311:G2315"/>
    <mergeCell ref="H2311:H2315"/>
    <mergeCell ref="I2311:I2315"/>
    <mergeCell ref="J2311:J2315"/>
    <mergeCell ref="K2311:K2315"/>
    <mergeCell ref="L2311:L2315"/>
    <mergeCell ref="M2311:M2315"/>
    <mergeCell ref="N2317:N2321"/>
    <mergeCell ref="O2317:O2321"/>
    <mergeCell ref="P2317:P2321"/>
    <mergeCell ref="Q2317:Q2321"/>
    <mergeCell ref="G2317:G2321"/>
    <mergeCell ref="H2317:H2321"/>
    <mergeCell ref="I2317:I2321"/>
    <mergeCell ref="J2317:J2321"/>
    <mergeCell ref="K2317:K2321"/>
    <mergeCell ref="L2317:L2321"/>
    <mergeCell ref="M2317:M2321"/>
    <mergeCell ref="N2301:N2305"/>
    <mergeCell ref="O2301:O2305"/>
    <mergeCell ref="P2301:P2305"/>
    <mergeCell ref="Q2301:Q2305"/>
    <mergeCell ref="G2301:G2305"/>
    <mergeCell ref="H2301:H2305"/>
    <mergeCell ref="I2301:I2305"/>
    <mergeCell ref="J2301:J2305"/>
    <mergeCell ref="K2301:K2305"/>
    <mergeCell ref="L2301:L2305"/>
    <mergeCell ref="M2301:M2305"/>
    <mergeCell ref="N2306:N2310"/>
    <mergeCell ref="O2306:O2310"/>
    <mergeCell ref="P2306:P2310"/>
    <mergeCell ref="Q2306:Q2310"/>
    <mergeCell ref="G2306:G2310"/>
    <mergeCell ref="H2306:H2310"/>
    <mergeCell ref="I2306:I2310"/>
    <mergeCell ref="J2306:J2310"/>
    <mergeCell ref="K2306:K2310"/>
    <mergeCell ref="L2306:L2310"/>
    <mergeCell ref="M2306:M2310"/>
    <mergeCell ref="N2291:N2295"/>
    <mergeCell ref="O2291:O2295"/>
    <mergeCell ref="P2291:P2295"/>
    <mergeCell ref="Q2291:Q2295"/>
    <mergeCell ref="G2291:G2295"/>
    <mergeCell ref="H2291:H2295"/>
    <mergeCell ref="I2291:I2295"/>
    <mergeCell ref="J2291:J2295"/>
    <mergeCell ref="K2291:K2295"/>
    <mergeCell ref="L2291:L2295"/>
    <mergeCell ref="M2291:M2295"/>
    <mergeCell ref="N2296:N2300"/>
    <mergeCell ref="O2296:O2300"/>
    <mergeCell ref="P2296:P2300"/>
    <mergeCell ref="Q2296:Q2300"/>
    <mergeCell ref="G2296:G2300"/>
    <mergeCell ref="H2296:H2300"/>
    <mergeCell ref="I2296:I2300"/>
    <mergeCell ref="J2296:J2300"/>
    <mergeCell ref="K2296:K2300"/>
    <mergeCell ref="L2296:L2300"/>
    <mergeCell ref="M2296:M2300"/>
    <mergeCell ref="N2281:N2285"/>
    <mergeCell ref="O2281:O2285"/>
    <mergeCell ref="P2281:P2285"/>
    <mergeCell ref="Q2281:Q2285"/>
    <mergeCell ref="G2281:G2285"/>
    <mergeCell ref="H2281:H2285"/>
    <mergeCell ref="I2281:I2285"/>
    <mergeCell ref="J2281:J2285"/>
    <mergeCell ref="K2281:K2285"/>
    <mergeCell ref="L2281:L2285"/>
    <mergeCell ref="M2281:M2285"/>
    <mergeCell ref="N2286:N2290"/>
    <mergeCell ref="O2286:O2290"/>
    <mergeCell ref="P2286:P2290"/>
    <mergeCell ref="Q2286:Q2290"/>
    <mergeCell ref="G2286:G2290"/>
    <mergeCell ref="H2286:H2290"/>
    <mergeCell ref="I2286:I2290"/>
    <mergeCell ref="J2286:J2290"/>
    <mergeCell ref="K2286:K2290"/>
    <mergeCell ref="L2286:L2290"/>
    <mergeCell ref="M2286:M2290"/>
    <mergeCell ref="N2271:N2275"/>
    <mergeCell ref="O2271:O2275"/>
    <mergeCell ref="P2271:P2275"/>
    <mergeCell ref="Q2271:Q2275"/>
    <mergeCell ref="G2271:G2275"/>
    <mergeCell ref="H2271:H2275"/>
    <mergeCell ref="I2271:I2275"/>
    <mergeCell ref="J2271:J2275"/>
    <mergeCell ref="K2271:K2275"/>
    <mergeCell ref="L2271:L2275"/>
    <mergeCell ref="M2271:M2275"/>
    <mergeCell ref="N2276:N2280"/>
    <mergeCell ref="O2276:O2280"/>
    <mergeCell ref="P2276:P2280"/>
    <mergeCell ref="Q2276:Q2280"/>
    <mergeCell ref="G2276:G2280"/>
    <mergeCell ref="H2276:H2280"/>
    <mergeCell ref="I2276:I2280"/>
    <mergeCell ref="J2276:J2280"/>
    <mergeCell ref="K2276:K2280"/>
    <mergeCell ref="L2276:L2280"/>
    <mergeCell ref="M2276:M2280"/>
    <mergeCell ref="N2261:N2265"/>
    <mergeCell ref="O2261:O2265"/>
    <mergeCell ref="P2261:P2265"/>
    <mergeCell ref="Q2261:Q2265"/>
    <mergeCell ref="G2261:G2265"/>
    <mergeCell ref="H2261:H2265"/>
    <mergeCell ref="I2261:I2265"/>
    <mergeCell ref="J2261:J2265"/>
    <mergeCell ref="K2261:K2265"/>
    <mergeCell ref="L2261:L2265"/>
    <mergeCell ref="M2261:M2265"/>
    <mergeCell ref="N2266:N2270"/>
    <mergeCell ref="O2266:O2270"/>
    <mergeCell ref="P2266:P2270"/>
    <mergeCell ref="Q2266:Q2270"/>
    <mergeCell ref="G2266:G2270"/>
    <mergeCell ref="H2266:H2270"/>
    <mergeCell ref="I2266:I2270"/>
    <mergeCell ref="J2266:J2270"/>
    <mergeCell ref="K2266:K2270"/>
    <mergeCell ref="L2266:L2270"/>
    <mergeCell ref="M2266:M2270"/>
    <mergeCell ref="N2250:N2254"/>
    <mergeCell ref="O2250:O2254"/>
    <mergeCell ref="P2250:P2254"/>
    <mergeCell ref="Q2250:Q2254"/>
    <mergeCell ref="G2250:G2254"/>
    <mergeCell ref="H2250:H2254"/>
    <mergeCell ref="I2250:I2254"/>
    <mergeCell ref="J2250:J2254"/>
    <mergeCell ref="K2250:K2254"/>
    <mergeCell ref="L2250:L2254"/>
    <mergeCell ref="M2250:M2254"/>
    <mergeCell ref="N2255:N2259"/>
    <mergeCell ref="O2255:O2259"/>
    <mergeCell ref="P2255:P2259"/>
    <mergeCell ref="Q2255:Q2259"/>
    <mergeCell ref="G2255:G2259"/>
    <mergeCell ref="H2255:H2259"/>
    <mergeCell ref="I2255:I2259"/>
    <mergeCell ref="J2255:J2259"/>
    <mergeCell ref="K2255:K2259"/>
    <mergeCell ref="L2255:L2259"/>
    <mergeCell ref="M2255:M2259"/>
    <mergeCell ref="M2227:M2231"/>
    <mergeCell ref="N2240:N2245"/>
    <mergeCell ref="O2240:O2245"/>
    <mergeCell ref="P2240:P2245"/>
    <mergeCell ref="Q2240:Q2245"/>
    <mergeCell ref="G2240:G2245"/>
    <mergeCell ref="H2240:H2245"/>
    <mergeCell ref="I2240:I2245"/>
    <mergeCell ref="J2240:J2245"/>
    <mergeCell ref="K2240:K2245"/>
    <mergeCell ref="L2240:L2245"/>
    <mergeCell ref="M2240:M2245"/>
    <mergeCell ref="N2246:N2249"/>
    <mergeCell ref="O2246:O2249"/>
    <mergeCell ref="P2246:P2249"/>
    <mergeCell ref="Q2246:Q2249"/>
    <mergeCell ref="G2246:G2249"/>
    <mergeCell ref="H2246:H2249"/>
    <mergeCell ref="I2246:I2249"/>
    <mergeCell ref="J2246:J2249"/>
    <mergeCell ref="K2246:K2249"/>
    <mergeCell ref="L2246:L2249"/>
    <mergeCell ref="M2246:M2249"/>
    <mergeCell ref="O2159:O2163"/>
    <mergeCell ref="P2159:P2163"/>
    <mergeCell ref="Q2159:Q2163"/>
    <mergeCell ref="H2159:H2163"/>
    <mergeCell ref="I2159:I2163"/>
    <mergeCell ref="J2159:J2163"/>
    <mergeCell ref="K2159:K2163"/>
    <mergeCell ref="L2159:L2163"/>
    <mergeCell ref="M2159:M2163"/>
    <mergeCell ref="N2159:N2163"/>
    <mergeCell ref="N2191:N2195"/>
    <mergeCell ref="O2191:O2195"/>
    <mergeCell ref="P2191:P2195"/>
    <mergeCell ref="Q2191:Q2195"/>
    <mergeCell ref="G2191:G2195"/>
    <mergeCell ref="H2191:H2195"/>
    <mergeCell ref="I2191:I2195"/>
    <mergeCell ref="J2191:J2195"/>
    <mergeCell ref="K2191:K2195"/>
    <mergeCell ref="L2191:L2195"/>
    <mergeCell ref="M2191:M2195"/>
    <mergeCell ref="H2166:H2170"/>
    <mergeCell ref="P2166:P2170"/>
    <mergeCell ref="Q2166:Q2170"/>
    <mergeCell ref="I2166:I2170"/>
    <mergeCell ref="J2166:J2170"/>
    <mergeCell ref="K2166:K2170"/>
    <mergeCell ref="L2166:L2170"/>
    <mergeCell ref="M2166:M2170"/>
    <mergeCell ref="N2166:N2170"/>
    <mergeCell ref="O2166:O2170"/>
    <mergeCell ref="N2176:N2180"/>
    <mergeCell ref="M2154:M2158"/>
    <mergeCell ref="N2154:N2158"/>
    <mergeCell ref="O2154:O2158"/>
    <mergeCell ref="P2154:P2158"/>
    <mergeCell ref="Q2154:Q2158"/>
    <mergeCell ref="C2154:C2158"/>
    <mergeCell ref="D2154:D2158"/>
    <mergeCell ref="H2154:H2158"/>
    <mergeCell ref="I2154:I2158"/>
    <mergeCell ref="J2154:J2158"/>
    <mergeCell ref="K2154:K2158"/>
    <mergeCell ref="L2154:L2158"/>
    <mergeCell ref="E2126:E2130"/>
    <mergeCell ref="F2126:F2130"/>
    <mergeCell ref="G2126:G2130"/>
    <mergeCell ref="C2131:C2148"/>
    <mergeCell ref="D2131:D2148"/>
    <mergeCell ref="E2131:E2148"/>
    <mergeCell ref="F2131:F2148"/>
    <mergeCell ref="G2131:G2148"/>
    <mergeCell ref="H2131:H2148"/>
    <mergeCell ref="I2131:I2148"/>
    <mergeCell ref="C2149:C2153"/>
    <mergeCell ref="D2149:D2153"/>
    <mergeCell ref="N2131:N2148"/>
    <mergeCell ref="N2149:N2153"/>
    <mergeCell ref="O2149:O2153"/>
    <mergeCell ref="P2149:P2153"/>
    <mergeCell ref="Q2149:Q2153"/>
    <mergeCell ref="J2131:J2148"/>
    <mergeCell ref="K2131:K2148"/>
    <mergeCell ref="L2131:L2148"/>
    <mergeCell ref="P2095:P2099"/>
    <mergeCell ref="Q2095:Q2099"/>
    <mergeCell ref="J2090:J2094"/>
    <mergeCell ref="K2090:K2094"/>
    <mergeCell ref="L2090:L2094"/>
    <mergeCell ref="N2090:N2094"/>
    <mergeCell ref="O2090:O2094"/>
    <mergeCell ref="P2090:P2094"/>
    <mergeCell ref="Q2090:Q2094"/>
    <mergeCell ref="L2149:L2153"/>
    <mergeCell ref="M2149:M2153"/>
    <mergeCell ref="E2149:E2153"/>
    <mergeCell ref="F2149:F2153"/>
    <mergeCell ref="G2149:G2153"/>
    <mergeCell ref="H2149:H2153"/>
    <mergeCell ref="I2149:I2153"/>
    <mergeCell ref="J2149:J2153"/>
    <mergeCell ref="K2149:K2153"/>
    <mergeCell ref="M2131:M2148"/>
    <mergeCell ref="O2131:O2148"/>
    <mergeCell ref="P2131:P2148"/>
    <mergeCell ref="Q2131:Q2148"/>
    <mergeCell ref="E2116:E2120"/>
    <mergeCell ref="F2116:F2120"/>
    <mergeCell ref="N2111:N2115"/>
    <mergeCell ref="O2111:O2115"/>
    <mergeCell ref="M2090:M2094"/>
    <mergeCell ref="M2095:M2099"/>
    <mergeCell ref="N2095:N2099"/>
    <mergeCell ref="O2095:O2099"/>
    <mergeCell ref="N2106:N2110"/>
    <mergeCell ref="O2106:O2110"/>
    <mergeCell ref="C2075:C2079"/>
    <mergeCell ref="M2075:M2079"/>
    <mergeCell ref="N2075:N2079"/>
    <mergeCell ref="O2075:O2079"/>
    <mergeCell ref="P2075:P2079"/>
    <mergeCell ref="Q2075:Q2079"/>
    <mergeCell ref="F2075:F2079"/>
    <mergeCell ref="G2075:G2079"/>
    <mergeCell ref="H2075:H2079"/>
    <mergeCell ref="I2075:I2079"/>
    <mergeCell ref="J2075:J2079"/>
    <mergeCell ref="K2075:K2079"/>
    <mergeCell ref="L2075:L2079"/>
    <mergeCell ref="M2080:M2089"/>
    <mergeCell ref="N2080:N2089"/>
    <mergeCell ref="O2080:O2089"/>
    <mergeCell ref="P2080:P2089"/>
    <mergeCell ref="Q2080:Q2089"/>
    <mergeCell ref="E2080:E2089"/>
    <mergeCell ref="F2080:F2089"/>
    <mergeCell ref="H2080:H2089"/>
    <mergeCell ref="I2080:I2089"/>
    <mergeCell ref="J2080:J2089"/>
    <mergeCell ref="K2080:K2089"/>
    <mergeCell ref="L2080:L2089"/>
    <mergeCell ref="P2106:P2110"/>
    <mergeCell ref="Q2106:Q2110"/>
    <mergeCell ref="B2106:B2113"/>
    <mergeCell ref="C2106:C2110"/>
    <mergeCell ref="E2106:E2110"/>
    <mergeCell ref="F2106:F2110"/>
    <mergeCell ref="G2106:G2110"/>
    <mergeCell ref="H2106:H2110"/>
    <mergeCell ref="I2106:I2110"/>
    <mergeCell ref="C2080:C2089"/>
    <mergeCell ref="D2080:D2089"/>
    <mergeCell ref="A2090:A2113"/>
    <mergeCell ref="B2090:B2104"/>
    <mergeCell ref="C2090:C2094"/>
    <mergeCell ref="D2090:D2094"/>
    <mergeCell ref="C2095:C2099"/>
    <mergeCell ref="D2106:D2110"/>
    <mergeCell ref="C2111:C2115"/>
    <mergeCell ref="D2111:D2115"/>
    <mergeCell ref="E2111:E2115"/>
    <mergeCell ref="F2111:F2115"/>
    <mergeCell ref="G2111:G2115"/>
    <mergeCell ref="H2111:H2115"/>
    <mergeCell ref="P2111:P2115"/>
    <mergeCell ref="Q2111:Q2115"/>
    <mergeCell ref="I2111:I2115"/>
    <mergeCell ref="J2111:J2115"/>
    <mergeCell ref="K2111:K2115"/>
    <mergeCell ref="L2111:L2115"/>
    <mergeCell ref="M2111:M2115"/>
    <mergeCell ref="F2100:F2104"/>
    <mergeCell ref="G2100:G2104"/>
    <mergeCell ref="O2176:O2180"/>
    <mergeCell ref="P2176:P2180"/>
    <mergeCell ref="Q2176:Q2180"/>
    <mergeCell ref="G2176:G2180"/>
    <mergeCell ref="H2176:H2180"/>
    <mergeCell ref="I2176:I2180"/>
    <mergeCell ref="J2176:J2180"/>
    <mergeCell ref="K2176:K2180"/>
    <mergeCell ref="L2176:L2180"/>
    <mergeCell ref="M2176:M2180"/>
    <mergeCell ref="B2063:B2089"/>
    <mergeCell ref="D2064:D2069"/>
    <mergeCell ref="E2064:E2069"/>
    <mergeCell ref="F2064:F2069"/>
    <mergeCell ref="G2064:G2069"/>
    <mergeCell ref="G2070:G2074"/>
    <mergeCell ref="G2080:G2089"/>
    <mergeCell ref="E2154:E2158"/>
    <mergeCell ref="F2154:F2158"/>
    <mergeCell ref="G2154:G2158"/>
    <mergeCell ref="E2159:E2163"/>
    <mergeCell ref="F2159:F2163"/>
    <mergeCell ref="G2159:G2163"/>
    <mergeCell ref="A2166:B2168"/>
    <mergeCell ref="C2166:C2170"/>
    <mergeCell ref="D2166:D2170"/>
    <mergeCell ref="E2166:E2170"/>
    <mergeCell ref="F2166:F2170"/>
    <mergeCell ref="G2166:G2170"/>
    <mergeCell ref="C2100:C2104"/>
    <mergeCell ref="D2100:D2104"/>
    <mergeCell ref="E2100:E2104"/>
    <mergeCell ref="B2114:B2139"/>
    <mergeCell ref="B2140:B2163"/>
    <mergeCell ref="A2063:A2089"/>
    <mergeCell ref="A2114:A2139"/>
    <mergeCell ref="C2116:C2120"/>
    <mergeCell ref="D2116:D2120"/>
    <mergeCell ref="A2140:A2164"/>
    <mergeCell ref="C2121:C2125"/>
    <mergeCell ref="D2121:D2125"/>
    <mergeCell ref="L2121:L2125"/>
    <mergeCell ref="M2121:M2125"/>
    <mergeCell ref="N2121:N2125"/>
    <mergeCell ref="O2121:O2125"/>
    <mergeCell ref="P2121:P2125"/>
    <mergeCell ref="Q2121:Q2125"/>
    <mergeCell ref="E2121:E2125"/>
    <mergeCell ref="F2121:F2125"/>
    <mergeCell ref="G2121:G2125"/>
    <mergeCell ref="H2121:H2125"/>
    <mergeCell ref="I2121:I2125"/>
    <mergeCell ref="J2121:J2125"/>
    <mergeCell ref="K2121:K2125"/>
    <mergeCell ref="M2126:M2130"/>
    <mergeCell ref="N2126:N2130"/>
    <mergeCell ref="O2126:O2130"/>
    <mergeCell ref="P2126:P2130"/>
    <mergeCell ref="Q2126:Q2130"/>
    <mergeCell ref="C2126:C2130"/>
    <mergeCell ref="D2126:D2130"/>
    <mergeCell ref="H2126:H2130"/>
    <mergeCell ref="I2126:I2130"/>
    <mergeCell ref="J2126:J2130"/>
    <mergeCell ref="K2126:K2130"/>
    <mergeCell ref="L2126:L2130"/>
    <mergeCell ref="D2075:D2079"/>
    <mergeCell ref="E2075:E2079"/>
    <mergeCell ref="E2090:E2094"/>
    <mergeCell ref="F2090:F2094"/>
    <mergeCell ref="G2090:G2094"/>
    <mergeCell ref="H2090:H2094"/>
    <mergeCell ref="I2090:I2094"/>
    <mergeCell ref="N2116:N2120"/>
    <mergeCell ref="O2116:O2120"/>
    <mergeCell ref="P2116:P2120"/>
    <mergeCell ref="Q2116:Q2120"/>
    <mergeCell ref="G2116:G2120"/>
    <mergeCell ref="H2116:H2120"/>
    <mergeCell ref="I2116:I2120"/>
    <mergeCell ref="J2116:J2120"/>
    <mergeCell ref="K2116:K2120"/>
    <mergeCell ref="L2116:L2120"/>
    <mergeCell ref="M2116:M2120"/>
    <mergeCell ref="J2100:J2104"/>
    <mergeCell ref="K2100:K2104"/>
    <mergeCell ref="L2100:L2104"/>
    <mergeCell ref="M2100:M2104"/>
    <mergeCell ref="N2100:N2104"/>
    <mergeCell ref="O2100:O2104"/>
    <mergeCell ref="P2100:P2104"/>
    <mergeCell ref="Q2100:Q2104"/>
    <mergeCell ref="H2100:H2104"/>
    <mergeCell ref="I2100:I2104"/>
    <mergeCell ref="J2106:J2110"/>
    <mergeCell ref="K2106:K2110"/>
    <mergeCell ref="L2106:L2110"/>
    <mergeCell ref="M2106:M2110"/>
    <mergeCell ref="N2373:N2377"/>
    <mergeCell ref="O2373:O2377"/>
    <mergeCell ref="P2373:P2377"/>
    <mergeCell ref="Q2373:Q2377"/>
    <mergeCell ref="G2373:G2377"/>
    <mergeCell ref="H2373:H2377"/>
    <mergeCell ref="I2373:I2377"/>
    <mergeCell ref="J2373:J2377"/>
    <mergeCell ref="K2373:K2377"/>
    <mergeCell ref="L2373:L2377"/>
    <mergeCell ref="M2373:M2377"/>
    <mergeCell ref="N2378:N2382"/>
    <mergeCell ref="O2378:O2382"/>
    <mergeCell ref="P2378:P2382"/>
    <mergeCell ref="Q2378:Q2382"/>
    <mergeCell ref="G2378:G2382"/>
    <mergeCell ref="H2378:H2382"/>
    <mergeCell ref="I2378:I2382"/>
    <mergeCell ref="J2378:J2382"/>
    <mergeCell ref="K2378:K2382"/>
    <mergeCell ref="L2378:L2382"/>
    <mergeCell ref="M2378:M2382"/>
    <mergeCell ref="N2363:N2367"/>
    <mergeCell ref="O2363:O2367"/>
    <mergeCell ref="P2363:P2367"/>
    <mergeCell ref="Q2363:Q2367"/>
    <mergeCell ref="G2363:G2367"/>
    <mergeCell ref="H2363:H2367"/>
    <mergeCell ref="I2363:I2367"/>
    <mergeCell ref="J2363:J2367"/>
    <mergeCell ref="Q2368:Q2372"/>
    <mergeCell ref="G2368:G2372"/>
    <mergeCell ref="H2368:H2372"/>
    <mergeCell ref="I2368:I2372"/>
    <mergeCell ref="J2368:J2372"/>
    <mergeCell ref="K2368:K2372"/>
    <mergeCell ref="L2368:L2372"/>
    <mergeCell ref="M2368:M2372"/>
    <mergeCell ref="K2347:K2351"/>
    <mergeCell ref="L2347:L2351"/>
    <mergeCell ref="M2347:M2351"/>
    <mergeCell ref="N2352:N2357"/>
    <mergeCell ref="O2352:O2357"/>
    <mergeCell ref="P2352:P2357"/>
    <mergeCell ref="Q2352:Q2357"/>
    <mergeCell ref="G2352:G2357"/>
    <mergeCell ref="H2352:H2357"/>
    <mergeCell ref="I2352:I2357"/>
    <mergeCell ref="J2352:J2357"/>
    <mergeCell ref="K2352:K2357"/>
    <mergeCell ref="L2352:L2357"/>
    <mergeCell ref="M2352:M2357"/>
    <mergeCell ref="N2358:N2362"/>
    <mergeCell ref="O2358:O2362"/>
    <mergeCell ref="P2358:P2362"/>
    <mergeCell ref="Q2358:Q2362"/>
    <mergeCell ref="N2220:N2226"/>
    <mergeCell ref="O2220:O2226"/>
    <mergeCell ref="P2220:P2226"/>
    <mergeCell ref="Q2220:Q2226"/>
    <mergeCell ref="G2220:G2226"/>
    <mergeCell ref="H2220:H2226"/>
    <mergeCell ref="I2220:I2226"/>
    <mergeCell ref="J2220:J2226"/>
    <mergeCell ref="K2220:K2226"/>
    <mergeCell ref="L2220:L2226"/>
    <mergeCell ref="M2220:M2226"/>
    <mergeCell ref="N2232:N2239"/>
    <mergeCell ref="O2232:O2239"/>
    <mergeCell ref="P2232:P2239"/>
    <mergeCell ref="Q2232:Q2239"/>
    <mergeCell ref="G2232:G2239"/>
    <mergeCell ref="H2232:H2239"/>
    <mergeCell ref="I2232:I2239"/>
    <mergeCell ref="J2232:J2239"/>
    <mergeCell ref="K2232:K2239"/>
    <mergeCell ref="L2232:L2239"/>
    <mergeCell ref="M2232:M2239"/>
    <mergeCell ref="N2227:N2231"/>
    <mergeCell ref="O2227:O2231"/>
    <mergeCell ref="P2227:P2231"/>
    <mergeCell ref="Q2227:Q2231"/>
    <mergeCell ref="G2227:G2231"/>
    <mergeCell ref="H2227:H2231"/>
    <mergeCell ref="I2227:I2231"/>
    <mergeCell ref="J2227:J2231"/>
    <mergeCell ref="K2227:K2231"/>
    <mergeCell ref="L2227:L2231"/>
    <mergeCell ref="N2384:N2389"/>
    <mergeCell ref="O2384:O2389"/>
    <mergeCell ref="P2384:P2389"/>
    <mergeCell ref="Q2384:Q2389"/>
    <mergeCell ref="G2384:G2389"/>
    <mergeCell ref="H2384:H2389"/>
    <mergeCell ref="I2384:I2389"/>
    <mergeCell ref="J2384:J2389"/>
    <mergeCell ref="K2384:K2389"/>
    <mergeCell ref="L2384:L2389"/>
    <mergeCell ref="M2384:M2389"/>
    <mergeCell ref="N2347:N2351"/>
    <mergeCell ref="O2347:O2351"/>
    <mergeCell ref="P2347:P2351"/>
    <mergeCell ref="Q2347:Q2351"/>
    <mergeCell ref="G2347:G2351"/>
    <mergeCell ref="H2347:H2351"/>
    <mergeCell ref="I2347:I2351"/>
    <mergeCell ref="J2347:J2351"/>
    <mergeCell ref="G2358:G2362"/>
    <mergeCell ref="H2358:H2362"/>
    <mergeCell ref="I2358:I2362"/>
    <mergeCell ref="J2358:J2362"/>
    <mergeCell ref="K2358:K2362"/>
    <mergeCell ref="L2358:L2362"/>
    <mergeCell ref="M2358:M2362"/>
    <mergeCell ref="K2363:K2367"/>
    <mergeCell ref="L2363:L2367"/>
    <mergeCell ref="M2363:M2367"/>
    <mergeCell ref="N2368:N2372"/>
    <mergeCell ref="O2368:O2372"/>
    <mergeCell ref="P2368:P2372"/>
    <mergeCell ref="M2208:M2215"/>
    <mergeCell ref="N2208:N2215"/>
    <mergeCell ref="O2208:O2215"/>
    <mergeCell ref="P2208:P2215"/>
    <mergeCell ref="Q2208:Q2215"/>
    <mergeCell ref="F2208:F2215"/>
    <mergeCell ref="G2208:G2215"/>
    <mergeCell ref="H2208:H2215"/>
    <mergeCell ref="I2208:I2215"/>
    <mergeCell ref="J2208:J2215"/>
    <mergeCell ref="K2208:K2215"/>
    <mergeCell ref="L2208:L2215"/>
    <mergeCell ref="N2216:N2219"/>
    <mergeCell ref="O2216:O2219"/>
    <mergeCell ref="P2216:P2219"/>
    <mergeCell ref="Q2216:Q2219"/>
    <mergeCell ref="G2216:G2219"/>
    <mergeCell ref="H2216:H2219"/>
    <mergeCell ref="I2216:I2219"/>
    <mergeCell ref="J2216:J2219"/>
    <mergeCell ref="K2216:K2219"/>
    <mergeCell ref="L2216:L2219"/>
    <mergeCell ref="M2216:M2219"/>
    <mergeCell ref="D1608:D1612"/>
    <mergeCell ref="H1608:H1612"/>
    <mergeCell ref="I1608:I1612"/>
    <mergeCell ref="J1608:J1612"/>
    <mergeCell ref="K1608:K1612"/>
    <mergeCell ref="L1608:L1612"/>
    <mergeCell ref="K1629:K1631"/>
    <mergeCell ref="L1629:L1631"/>
    <mergeCell ref="M1629:M1631"/>
    <mergeCell ref="N1629:N1631"/>
    <mergeCell ref="O1629:O1631"/>
    <mergeCell ref="P1629:P1631"/>
    <mergeCell ref="Q1629:Q1631"/>
    <mergeCell ref="D1629:D1631"/>
    <mergeCell ref="E1629:E1631"/>
    <mergeCell ref="F1629:F1631"/>
    <mergeCell ref="G1629:G1631"/>
    <mergeCell ref="H1629:H1631"/>
    <mergeCell ref="I1629:I1631"/>
    <mergeCell ref="J1629:J1631"/>
    <mergeCell ref="P1608:P1612"/>
    <mergeCell ref="Q1608:Q1612"/>
    <mergeCell ref="P1613:P1623"/>
    <mergeCell ref="Q1613:Q1623"/>
    <mergeCell ref="H1613:H1623"/>
    <mergeCell ref="I1613:I1623"/>
    <mergeCell ref="J1613:J1623"/>
    <mergeCell ref="K1613:K1623"/>
    <mergeCell ref="L1613:L1623"/>
    <mergeCell ref="P1624:P1628"/>
    <mergeCell ref="Q1624:Q1628"/>
    <mergeCell ref="I1624:I1628"/>
    <mergeCell ref="A1586:A1598"/>
    <mergeCell ref="B1586:B1598"/>
    <mergeCell ref="C1590:C1593"/>
    <mergeCell ref="D1590:D1593"/>
    <mergeCell ref="E1590:E1593"/>
    <mergeCell ref="F1590:F1593"/>
    <mergeCell ref="G1590:G1593"/>
    <mergeCell ref="O1603:O1607"/>
    <mergeCell ref="P1603:P1607"/>
    <mergeCell ref="Q1603:Q1607"/>
    <mergeCell ref="H1603:H1607"/>
    <mergeCell ref="I1603:I1607"/>
    <mergeCell ref="J1603:J1607"/>
    <mergeCell ref="K1603:K1607"/>
    <mergeCell ref="L1603:L1607"/>
    <mergeCell ref="M1603:M1607"/>
    <mergeCell ref="N1603:N1607"/>
    <mergeCell ref="C1586:C1589"/>
    <mergeCell ref="D1586:D1589"/>
    <mergeCell ref="E1586:E1589"/>
    <mergeCell ref="F1586:F1589"/>
    <mergeCell ref="G1586:G1589"/>
    <mergeCell ref="J1594:J1602"/>
    <mergeCell ref="K1594:K1602"/>
    <mergeCell ref="L1594:L1602"/>
    <mergeCell ref="M1594:M1602"/>
    <mergeCell ref="N1594:N1602"/>
    <mergeCell ref="O1594:O1602"/>
    <mergeCell ref="P1594:P1602"/>
    <mergeCell ref="Q1594:Q1602"/>
    <mergeCell ref="C1594:C1602"/>
    <mergeCell ref="D1594:D1602"/>
    <mergeCell ref="E1594:E1602"/>
    <mergeCell ref="F1594:F1602"/>
    <mergeCell ref="G1594:G1602"/>
    <mergeCell ref="H1594:H1602"/>
    <mergeCell ref="I1594:I1602"/>
    <mergeCell ref="O1586:O1589"/>
    <mergeCell ref="P1586:P1589"/>
    <mergeCell ref="Q1586:Q1589"/>
    <mergeCell ref="H1586:H1589"/>
    <mergeCell ref="I1586:I1589"/>
    <mergeCell ref="J1586:J1589"/>
    <mergeCell ref="K1586:K1589"/>
    <mergeCell ref="L1586:L1589"/>
    <mergeCell ref="M1586:M1589"/>
    <mergeCell ref="N1586:N1589"/>
    <mergeCell ref="O1590:O1593"/>
    <mergeCell ref="P1590:P1593"/>
    <mergeCell ref="Q1590:Q1593"/>
    <mergeCell ref="H1590:H1593"/>
    <mergeCell ref="I1590:I1593"/>
    <mergeCell ref="J1590:J1593"/>
    <mergeCell ref="K1590:K1593"/>
    <mergeCell ref="L1590:L1593"/>
    <mergeCell ref="M1590:M1593"/>
    <mergeCell ref="N1590:N1593"/>
    <mergeCell ref="P1579:P1583"/>
    <mergeCell ref="Q1579:Q1583"/>
    <mergeCell ref="D1579:D1583"/>
    <mergeCell ref="E1579:E1583"/>
    <mergeCell ref="F1579:F1583"/>
    <mergeCell ref="G1579:G1583"/>
    <mergeCell ref="H1579:H1583"/>
    <mergeCell ref="I1579:I1583"/>
    <mergeCell ref="J1579:J1583"/>
    <mergeCell ref="C1544:C1548"/>
    <mergeCell ref="C1554:C1558"/>
    <mergeCell ref="C1559:C1563"/>
    <mergeCell ref="A1562:A1584"/>
    <mergeCell ref="B1562:B1583"/>
    <mergeCell ref="C1564:C1568"/>
    <mergeCell ref="E1574:E1578"/>
    <mergeCell ref="C1569:C1573"/>
    <mergeCell ref="C1579:C1583"/>
    <mergeCell ref="C1574:C1578"/>
    <mergeCell ref="D1574:D1578"/>
    <mergeCell ref="F1574:F1578"/>
    <mergeCell ref="G1574:G1578"/>
    <mergeCell ref="H1574:H1578"/>
    <mergeCell ref="I1574:I1578"/>
    <mergeCell ref="J1574:J1578"/>
    <mergeCell ref="P1554:P1558"/>
    <mergeCell ref="Q1554:Q1558"/>
    <mergeCell ref="D1554:D1558"/>
    <mergeCell ref="E1554:E1558"/>
    <mergeCell ref="F1554:F1558"/>
    <mergeCell ref="A1539:A1561"/>
    <mergeCell ref="B1544:B1561"/>
    <mergeCell ref="D1544:D1548"/>
    <mergeCell ref="E1544:E1548"/>
    <mergeCell ref="E1549:E1553"/>
    <mergeCell ref="K1579:K1583"/>
    <mergeCell ref="L1579:L1583"/>
    <mergeCell ref="M1579:M1583"/>
    <mergeCell ref="M1569:M1573"/>
    <mergeCell ref="N1569:N1573"/>
    <mergeCell ref="O1569:O1573"/>
    <mergeCell ref="P1569:P1573"/>
    <mergeCell ref="Q1569:Q1573"/>
    <mergeCell ref="K1559:K1563"/>
    <mergeCell ref="L1559:L1563"/>
    <mergeCell ref="M1559:M1563"/>
    <mergeCell ref="N1559:N1563"/>
    <mergeCell ref="O1559:O1563"/>
    <mergeCell ref="P1559:P1563"/>
    <mergeCell ref="Q1559:Q1563"/>
    <mergeCell ref="K1574:K1578"/>
    <mergeCell ref="L1574:L1578"/>
    <mergeCell ref="M1574:M1578"/>
    <mergeCell ref="N1574:N1578"/>
    <mergeCell ref="O1574:O1578"/>
    <mergeCell ref="P1574:P1578"/>
    <mergeCell ref="Q1574:Q1578"/>
    <mergeCell ref="M1554:M1558"/>
    <mergeCell ref="N1554:N1558"/>
    <mergeCell ref="O1554:O1558"/>
    <mergeCell ref="N1579:N1583"/>
    <mergeCell ref="O1579:O1583"/>
    <mergeCell ref="H1554:H1558"/>
    <mergeCell ref="I1554:I1558"/>
    <mergeCell ref="J1554:J1558"/>
    <mergeCell ref="D1559:D1563"/>
    <mergeCell ref="E1559:E1563"/>
    <mergeCell ref="F1559:F1563"/>
    <mergeCell ref="G1559:G1563"/>
    <mergeCell ref="H1559:H1563"/>
    <mergeCell ref="I1559:I1563"/>
    <mergeCell ref="J1559:J1563"/>
    <mergeCell ref="C1549:C1553"/>
    <mergeCell ref="D1549:D1553"/>
    <mergeCell ref="F1549:F1553"/>
    <mergeCell ref="G1549:G1553"/>
    <mergeCell ref="H1549:H1553"/>
    <mergeCell ref="I1549:I1553"/>
    <mergeCell ref="J1549:J1553"/>
    <mergeCell ref="K1569:K1573"/>
    <mergeCell ref="L1569:L1573"/>
    <mergeCell ref="D1569:D1573"/>
    <mergeCell ref="E1569:E1573"/>
    <mergeCell ref="F1569:F1573"/>
    <mergeCell ref="G1569:G1573"/>
    <mergeCell ref="H1569:H1573"/>
    <mergeCell ref="I1569:I1573"/>
    <mergeCell ref="J1569:J1573"/>
    <mergeCell ref="C1510:C1515"/>
    <mergeCell ref="D1510:D1515"/>
    <mergeCell ref="D1521:D1525"/>
    <mergeCell ref="E1521:E1525"/>
    <mergeCell ref="E1526:E1536"/>
    <mergeCell ref="K1554:K1558"/>
    <mergeCell ref="L1554:L1558"/>
    <mergeCell ref="M1544:M1548"/>
    <mergeCell ref="K1526:K1536"/>
    <mergeCell ref="L1526:L1536"/>
    <mergeCell ref="M1526:M1536"/>
    <mergeCell ref="E1510:E1515"/>
    <mergeCell ref="F1510:F1515"/>
    <mergeCell ref="H1510:H1515"/>
    <mergeCell ref="I1510:I1515"/>
    <mergeCell ref="J1510:J1515"/>
    <mergeCell ref="K1510:K1515"/>
    <mergeCell ref="L1510:L1515"/>
    <mergeCell ref="L1516:L1520"/>
    <mergeCell ref="K1564:K1568"/>
    <mergeCell ref="L1564:L1568"/>
    <mergeCell ref="M1564:M1568"/>
    <mergeCell ref="G1554:G1558"/>
    <mergeCell ref="N1544:N1548"/>
    <mergeCell ref="O1544:O1548"/>
    <mergeCell ref="P1544:P1548"/>
    <mergeCell ref="Q1544:Q1548"/>
    <mergeCell ref="F1544:F1548"/>
    <mergeCell ref="G1544:G1548"/>
    <mergeCell ref="H1544:H1548"/>
    <mergeCell ref="I1544:I1548"/>
    <mergeCell ref="J1544:J1548"/>
    <mergeCell ref="K1544:K1548"/>
    <mergeCell ref="L1544:L1548"/>
    <mergeCell ref="K1549:K1553"/>
    <mergeCell ref="L1549:L1553"/>
    <mergeCell ref="M1549:M1553"/>
    <mergeCell ref="N1549:N1553"/>
    <mergeCell ref="O1549:O1553"/>
    <mergeCell ref="P1549:P1553"/>
    <mergeCell ref="Q1549:Q1553"/>
    <mergeCell ref="N1526:N1536"/>
    <mergeCell ref="O1526:O1536"/>
    <mergeCell ref="P1526:P1536"/>
    <mergeCell ref="Q1526:Q1536"/>
    <mergeCell ref="C1526:C1536"/>
    <mergeCell ref="D1526:D1536"/>
    <mergeCell ref="F1526:F1536"/>
    <mergeCell ref="G1526:G1536"/>
    <mergeCell ref="H1526:H1536"/>
    <mergeCell ref="I1526:I1536"/>
    <mergeCell ref="J1526:J1536"/>
    <mergeCell ref="K1537:K1542"/>
    <mergeCell ref="L1537:L1542"/>
    <mergeCell ref="M1537:M1542"/>
    <mergeCell ref="N1537:N1542"/>
    <mergeCell ref="O1537:O1542"/>
    <mergeCell ref="P1537:P1542"/>
    <mergeCell ref="Q1537:Q1542"/>
    <mergeCell ref="D1537:D1542"/>
    <mergeCell ref="E1537:E1542"/>
    <mergeCell ref="F1537:F1542"/>
    <mergeCell ref="G1537:G1542"/>
    <mergeCell ref="H1537:H1542"/>
    <mergeCell ref="I1537:I1542"/>
    <mergeCell ref="J1537:J1542"/>
    <mergeCell ref="C1537:C1542"/>
    <mergeCell ref="C1493:C1509"/>
    <mergeCell ref="C1516:C1520"/>
    <mergeCell ref="A1493:A1519"/>
    <mergeCell ref="B1493:B1519"/>
    <mergeCell ref="D1493:D1509"/>
    <mergeCell ref="E1493:E1509"/>
    <mergeCell ref="F1493:F1509"/>
    <mergeCell ref="G1493:G1509"/>
    <mergeCell ref="G1510:G1515"/>
    <mergeCell ref="D1516:D1520"/>
    <mergeCell ref="E1516:E1520"/>
    <mergeCell ref="F1516:F1520"/>
    <mergeCell ref="G1516:G1520"/>
    <mergeCell ref="H1516:H1520"/>
    <mergeCell ref="I1516:I1520"/>
    <mergeCell ref="J1516:J1520"/>
    <mergeCell ref="K1516:K1520"/>
    <mergeCell ref="A1520:A1538"/>
    <mergeCell ref="B1520:B1538"/>
    <mergeCell ref="C1521:C1525"/>
    <mergeCell ref="O1493:O1509"/>
    <mergeCell ref="P1493:P1509"/>
    <mergeCell ref="Q1493:Q1509"/>
    <mergeCell ref="H1493:H1509"/>
    <mergeCell ref="I1493:I1509"/>
    <mergeCell ref="J1493:J1509"/>
    <mergeCell ref="K1493:K1509"/>
    <mergeCell ref="L1493:L1509"/>
    <mergeCell ref="M1493:M1509"/>
    <mergeCell ref="N1493:N1509"/>
    <mergeCell ref="M1521:M1525"/>
    <mergeCell ref="N1521:N1525"/>
    <mergeCell ref="F1521:F1525"/>
    <mergeCell ref="G1521:G1525"/>
    <mergeCell ref="H1521:H1525"/>
    <mergeCell ref="I1521:I1525"/>
    <mergeCell ref="J1521:J1525"/>
    <mergeCell ref="K1521:K1525"/>
    <mergeCell ref="L1521:L1525"/>
    <mergeCell ref="M1510:M1515"/>
    <mergeCell ref="N1510:N1515"/>
    <mergeCell ref="O1510:O1515"/>
    <mergeCell ref="P1510:P1515"/>
    <mergeCell ref="Q1510:Q1515"/>
    <mergeCell ref="O1521:O1525"/>
    <mergeCell ref="P1521:P1525"/>
    <mergeCell ref="Q1521:Q1525"/>
    <mergeCell ref="M1516:M1520"/>
    <mergeCell ref="N1516:N1520"/>
    <mergeCell ref="O1516:O1520"/>
    <mergeCell ref="P1516:P1520"/>
    <mergeCell ref="Q1516:Q1520"/>
    <mergeCell ref="N1472:N1492"/>
    <mergeCell ref="O1472:O1492"/>
    <mergeCell ref="P1472:P1492"/>
    <mergeCell ref="Q1472:Q1492"/>
    <mergeCell ref="G1472:G1492"/>
    <mergeCell ref="H1472:H1492"/>
    <mergeCell ref="I1472:I1492"/>
    <mergeCell ref="J1472:J1492"/>
    <mergeCell ref="K1472:K1492"/>
    <mergeCell ref="L1472:L1492"/>
    <mergeCell ref="M1472:M1492"/>
    <mergeCell ref="A1451:A1467"/>
    <mergeCell ref="A1468:A1492"/>
    <mergeCell ref="B1472:B1492"/>
    <mergeCell ref="C1472:C1492"/>
    <mergeCell ref="D1472:D1492"/>
    <mergeCell ref="E1472:E1492"/>
    <mergeCell ref="F1472:F1492"/>
    <mergeCell ref="O1466:O1470"/>
    <mergeCell ref="P1466:P1470"/>
    <mergeCell ref="Q1466:Q1470"/>
    <mergeCell ref="H1466:H1470"/>
    <mergeCell ref="I1466:I1470"/>
    <mergeCell ref="J1466:J1470"/>
    <mergeCell ref="K1466:K1470"/>
    <mergeCell ref="L1466:L1470"/>
    <mergeCell ref="M1466:M1470"/>
    <mergeCell ref="N1466:N1470"/>
    <mergeCell ref="C1459:C1465"/>
    <mergeCell ref="D1459:D1465"/>
    <mergeCell ref="C1466:C1470"/>
    <mergeCell ref="D1466:D1470"/>
    <mergeCell ref="E1466:E1470"/>
    <mergeCell ref="F1466:F1470"/>
    <mergeCell ref="G1466:G1470"/>
    <mergeCell ref="G1459:G1465"/>
    <mergeCell ref="O1454:O1458"/>
    <mergeCell ref="P1454:P1458"/>
    <mergeCell ref="Q1454:Q1458"/>
    <mergeCell ref="H1454:H1458"/>
    <mergeCell ref="I1454:I1458"/>
    <mergeCell ref="J1454:J1458"/>
    <mergeCell ref="K1454:K1458"/>
    <mergeCell ref="L1454:L1458"/>
    <mergeCell ref="M1454:M1458"/>
    <mergeCell ref="N1454:N1458"/>
    <mergeCell ref="M1459:M1465"/>
    <mergeCell ref="N1459:N1465"/>
    <mergeCell ref="O1459:O1465"/>
    <mergeCell ref="P1459:P1465"/>
    <mergeCell ref="Q1459:Q1465"/>
    <mergeCell ref="E1459:E1465"/>
    <mergeCell ref="F1459:F1465"/>
    <mergeCell ref="H1459:H1465"/>
    <mergeCell ref="I1459:I1465"/>
    <mergeCell ref="J1459:J1465"/>
    <mergeCell ref="K1459:K1465"/>
    <mergeCell ref="L1459:L1465"/>
    <mergeCell ref="E1454:E1458"/>
    <mergeCell ref="F1454:F1458"/>
    <mergeCell ref="G1454:G1458"/>
    <mergeCell ref="B1326:B1350"/>
    <mergeCell ref="B1351:B1377"/>
    <mergeCell ref="B1179:B1202"/>
    <mergeCell ref="B1203:B1222"/>
    <mergeCell ref="B1225:B1228"/>
    <mergeCell ref="B1229:B1244"/>
    <mergeCell ref="B1250:B1273"/>
    <mergeCell ref="B1274:B1296"/>
    <mergeCell ref="B1297:B1306"/>
    <mergeCell ref="A1437:A1450"/>
    <mergeCell ref="B1437:B1450"/>
    <mergeCell ref="C1439:C1443"/>
    <mergeCell ref="D1439:D1443"/>
    <mergeCell ref="E1439:E1443"/>
    <mergeCell ref="F1439:F1443"/>
    <mergeCell ref="G1439:G1443"/>
    <mergeCell ref="G1444:G1448"/>
    <mergeCell ref="C1444:C1448"/>
    <mergeCell ref="D1444:D1448"/>
    <mergeCell ref="C1449:C1453"/>
    <mergeCell ref="D1449:D1453"/>
    <mergeCell ref="E1449:E1453"/>
    <mergeCell ref="F1449:F1453"/>
    <mergeCell ref="G1449:G1453"/>
    <mergeCell ref="B1451:B1467"/>
    <mergeCell ref="C1454:C1458"/>
    <mergeCell ref="D1454:D1458"/>
    <mergeCell ref="C1292:C1296"/>
    <mergeCell ref="D1292:D1296"/>
    <mergeCell ref="E1292:E1296"/>
    <mergeCell ref="F1292:F1296"/>
    <mergeCell ref="G1292:G1296"/>
    <mergeCell ref="B581:B605"/>
    <mergeCell ref="B606:B614"/>
    <mergeCell ref="A606:A615"/>
    <mergeCell ref="A617:A630"/>
    <mergeCell ref="B617:B630"/>
    <mergeCell ref="A631:A654"/>
    <mergeCell ref="B631:B654"/>
    <mergeCell ref="A655:A688"/>
    <mergeCell ref="B698:B711"/>
    <mergeCell ref="B788:B809"/>
    <mergeCell ref="B810:B825"/>
    <mergeCell ref="A738:A761"/>
    <mergeCell ref="B738:B761"/>
    <mergeCell ref="A762:A787"/>
    <mergeCell ref="B762:B771"/>
    <mergeCell ref="B773:B787"/>
    <mergeCell ref="A788:A809"/>
    <mergeCell ref="A810:A826"/>
    <mergeCell ref="J747:J751"/>
    <mergeCell ref="K747:K751"/>
    <mergeCell ref="L747:L751"/>
    <mergeCell ref="M747:M751"/>
    <mergeCell ref="N747:N751"/>
    <mergeCell ref="O747:O751"/>
    <mergeCell ref="P747:P751"/>
    <mergeCell ref="Q747:Q751"/>
    <mergeCell ref="C747:C751"/>
    <mergeCell ref="D747:D751"/>
    <mergeCell ref="E747:E751"/>
    <mergeCell ref="F747:F751"/>
    <mergeCell ref="G747:G751"/>
    <mergeCell ref="H747:H751"/>
    <mergeCell ref="I747:I751"/>
    <mergeCell ref="A1326:A1350"/>
    <mergeCell ref="A1351:A1377"/>
    <mergeCell ref="A1179:A1202"/>
    <mergeCell ref="A1203:A1223"/>
    <mergeCell ref="A1225:A1228"/>
    <mergeCell ref="A1229:A1244"/>
    <mergeCell ref="A1245:A1273"/>
    <mergeCell ref="A1274:A1296"/>
    <mergeCell ref="A1297:A1325"/>
    <mergeCell ref="A828:A832"/>
    <mergeCell ref="B828:B832"/>
    <mergeCell ref="A833:A856"/>
    <mergeCell ref="B833:B856"/>
    <mergeCell ref="A857:A872"/>
    <mergeCell ref="B857:B872"/>
    <mergeCell ref="B873:B889"/>
    <mergeCell ref="B1308:B1325"/>
    <mergeCell ref="C732:C736"/>
    <mergeCell ref="D732:D736"/>
    <mergeCell ref="A689:A711"/>
    <mergeCell ref="A712:A737"/>
    <mergeCell ref="B712:B737"/>
    <mergeCell ref="C713:C721"/>
    <mergeCell ref="D713:D721"/>
    <mergeCell ref="E713:E721"/>
    <mergeCell ref="F713:F721"/>
    <mergeCell ref="O732:O736"/>
    <mergeCell ref="P732:P736"/>
    <mergeCell ref="L727:L731"/>
    <mergeCell ref="M727:M731"/>
    <mergeCell ref="N727:N731"/>
    <mergeCell ref="O727:O731"/>
    <mergeCell ref="P727:P731"/>
    <mergeCell ref="Q727:Q731"/>
    <mergeCell ref="N732:N736"/>
    <mergeCell ref="Q732:Q736"/>
    <mergeCell ref="P713:P721"/>
    <mergeCell ref="Q713:Q721"/>
    <mergeCell ref="J708:J712"/>
    <mergeCell ref="K708:K712"/>
    <mergeCell ref="L708:L712"/>
    <mergeCell ref="M708:M712"/>
    <mergeCell ref="N708:N712"/>
    <mergeCell ref="O708:O712"/>
    <mergeCell ref="Q708:Q712"/>
    <mergeCell ref="C722:C726"/>
    <mergeCell ref="D722:D726"/>
    <mergeCell ref="E722:E726"/>
    <mergeCell ref="F722:F726"/>
    <mergeCell ref="C727:C731"/>
    <mergeCell ref="D727:D731"/>
    <mergeCell ref="E727:E731"/>
    <mergeCell ref="F727:F731"/>
    <mergeCell ref="G727:G731"/>
    <mergeCell ref="H727:H731"/>
    <mergeCell ref="I727:I731"/>
    <mergeCell ref="J727:J731"/>
    <mergeCell ref="K727:K731"/>
    <mergeCell ref="M692:M696"/>
    <mergeCell ref="N692:N696"/>
    <mergeCell ref="B655:B688"/>
    <mergeCell ref="B689:B696"/>
    <mergeCell ref="C692:C696"/>
    <mergeCell ref="D692:D696"/>
    <mergeCell ref="E692:E696"/>
    <mergeCell ref="F692:F696"/>
    <mergeCell ref="G692:G696"/>
    <mergeCell ref="L698:L702"/>
    <mergeCell ref="L703:L707"/>
    <mergeCell ref="M703:M707"/>
    <mergeCell ref="N703:N707"/>
    <mergeCell ref="N722:N726"/>
    <mergeCell ref="I698:I702"/>
    <mergeCell ref="J670:J674"/>
    <mergeCell ref="K670:K674"/>
    <mergeCell ref="L670:L674"/>
    <mergeCell ref="M670:M674"/>
    <mergeCell ref="N670:N674"/>
    <mergeCell ref="L657:L663"/>
    <mergeCell ref="M657:M663"/>
    <mergeCell ref="N657:N663"/>
    <mergeCell ref="O703:O707"/>
    <mergeCell ref="P703:P707"/>
    <mergeCell ref="Q703:Q707"/>
    <mergeCell ref="C708:C712"/>
    <mergeCell ref="D708:D712"/>
    <mergeCell ref="E708:E712"/>
    <mergeCell ref="F708:F712"/>
    <mergeCell ref="G708:G712"/>
    <mergeCell ref="H708:H712"/>
    <mergeCell ref="I708:I712"/>
    <mergeCell ref="P708:P712"/>
    <mergeCell ref="F610:F614"/>
    <mergeCell ref="G610:G614"/>
    <mergeCell ref="H610:H614"/>
    <mergeCell ref="I610:I614"/>
    <mergeCell ref="N713:N721"/>
    <mergeCell ref="O713:O721"/>
    <mergeCell ref="G713:G721"/>
    <mergeCell ref="H713:H721"/>
    <mergeCell ref="I713:I721"/>
    <mergeCell ref="J713:J721"/>
    <mergeCell ref="K713:K721"/>
    <mergeCell ref="L713:L721"/>
    <mergeCell ref="M713:M721"/>
    <mergeCell ref="C703:C707"/>
    <mergeCell ref="D703:D707"/>
    <mergeCell ref="E703:E707"/>
    <mergeCell ref="F703:F707"/>
    <mergeCell ref="C698:C702"/>
    <mergeCell ref="D698:D702"/>
    <mergeCell ref="E698:E702"/>
    <mergeCell ref="F698:F702"/>
    <mergeCell ref="O722:O726"/>
    <mergeCell ref="P722:P726"/>
    <mergeCell ref="Q722:Q726"/>
    <mergeCell ref="G722:G726"/>
    <mergeCell ref="H722:H726"/>
    <mergeCell ref="I722:I726"/>
    <mergeCell ref="J722:J726"/>
    <mergeCell ref="K722:K726"/>
    <mergeCell ref="L722:L726"/>
    <mergeCell ref="M722:M726"/>
    <mergeCell ref="O692:O696"/>
    <mergeCell ref="P692:P696"/>
    <mergeCell ref="Q692:Q696"/>
    <mergeCell ref="H692:H696"/>
    <mergeCell ref="I692:I696"/>
    <mergeCell ref="J692:J696"/>
    <mergeCell ref="K692:K696"/>
    <mergeCell ref="L692:L696"/>
    <mergeCell ref="J703:J707"/>
    <mergeCell ref="K703:K707"/>
    <mergeCell ref="G703:G707"/>
    <mergeCell ref="H703:H707"/>
    <mergeCell ref="I703:I707"/>
    <mergeCell ref="J698:J702"/>
    <mergeCell ref="K698:K702"/>
    <mergeCell ref="M698:M702"/>
    <mergeCell ref="N698:N702"/>
    <mergeCell ref="O698:O702"/>
    <mergeCell ref="P698:P702"/>
    <mergeCell ref="Q698:Q702"/>
    <mergeCell ref="G698:G702"/>
    <mergeCell ref="H698:H702"/>
    <mergeCell ref="A512:A530"/>
    <mergeCell ref="D513:D519"/>
    <mergeCell ref="E513:E519"/>
    <mergeCell ref="E520:E524"/>
    <mergeCell ref="A531:A553"/>
    <mergeCell ref="K566:K583"/>
    <mergeCell ref="L566:L583"/>
    <mergeCell ref="M566:M583"/>
    <mergeCell ref="N566:N583"/>
    <mergeCell ref="O566:O583"/>
    <mergeCell ref="P566:P583"/>
    <mergeCell ref="Q566:Q583"/>
    <mergeCell ref="C584:C588"/>
    <mergeCell ref="D584:D588"/>
    <mergeCell ref="E584:E588"/>
    <mergeCell ref="F584:F588"/>
    <mergeCell ref="G584:G588"/>
    <mergeCell ref="H584:H588"/>
    <mergeCell ref="I584:I588"/>
    <mergeCell ref="L584:L588"/>
    <mergeCell ref="J584:J588"/>
    <mergeCell ref="K584:K588"/>
    <mergeCell ref="M584:M588"/>
    <mergeCell ref="N584:N588"/>
    <mergeCell ref="O584:O588"/>
    <mergeCell ref="P584:P588"/>
    <mergeCell ref="Q584:Q588"/>
    <mergeCell ref="B512:B530"/>
    <mergeCell ref="B531:B549"/>
    <mergeCell ref="A554:A580"/>
    <mergeCell ref="B554:B580"/>
    <mergeCell ref="A581:A605"/>
    <mergeCell ref="C503:C507"/>
    <mergeCell ref="D503:D507"/>
    <mergeCell ref="L589:L593"/>
    <mergeCell ref="M589:M593"/>
    <mergeCell ref="N589:N593"/>
    <mergeCell ref="O589:O593"/>
    <mergeCell ref="P589:P593"/>
    <mergeCell ref="Q589:Q593"/>
    <mergeCell ref="J610:J614"/>
    <mergeCell ref="K610:K614"/>
    <mergeCell ref="L610:L614"/>
    <mergeCell ref="M610:M614"/>
    <mergeCell ref="N610:N614"/>
    <mergeCell ref="O610:O614"/>
    <mergeCell ref="P610:P614"/>
    <mergeCell ref="Q610:Q614"/>
    <mergeCell ref="C610:C614"/>
    <mergeCell ref="L1330:L1335"/>
    <mergeCell ref="M1330:M1335"/>
    <mergeCell ref="N1330:N1335"/>
    <mergeCell ref="O1330:O1335"/>
    <mergeCell ref="P1330:P1335"/>
    <mergeCell ref="Q1330:Q1335"/>
    <mergeCell ref="C1330:C1335"/>
    <mergeCell ref="D1330:D1335"/>
    <mergeCell ref="E1330:E1335"/>
    <mergeCell ref="F1330:F1335"/>
    <mergeCell ref="G1330:G1335"/>
    <mergeCell ref="H1330:H1335"/>
    <mergeCell ref="I1330:I1335"/>
    <mergeCell ref="J1346:J1357"/>
    <mergeCell ref="K1346:K1357"/>
    <mergeCell ref="L1346:L1357"/>
    <mergeCell ref="M1346:M1357"/>
    <mergeCell ref="N1346:N1357"/>
    <mergeCell ref="O1346:O1357"/>
    <mergeCell ref="P1346:P1357"/>
    <mergeCell ref="Q1346:Q1357"/>
    <mergeCell ref="C1346:C1357"/>
    <mergeCell ref="D1346:D1357"/>
    <mergeCell ref="E1346:E1357"/>
    <mergeCell ref="F1346:F1357"/>
    <mergeCell ref="G1346:G1357"/>
    <mergeCell ref="H1346:H1357"/>
    <mergeCell ref="I1346:I1357"/>
    <mergeCell ref="J1297:J1301"/>
    <mergeCell ref="K1297:K1301"/>
    <mergeCell ref="L1297:L1301"/>
    <mergeCell ref="M1297:M1301"/>
    <mergeCell ref="N1297:N1301"/>
    <mergeCell ref="O1297:O1301"/>
    <mergeCell ref="P1297:P1301"/>
    <mergeCell ref="Q1297:Q1301"/>
    <mergeCell ref="C1297:C1301"/>
    <mergeCell ref="D1297:D1301"/>
    <mergeCell ref="E1297:E1301"/>
    <mergeCell ref="F1297:F1301"/>
    <mergeCell ref="G1297:G1301"/>
    <mergeCell ref="H1297:H1301"/>
    <mergeCell ref="I1297:I1301"/>
    <mergeCell ref="J1326:J1329"/>
    <mergeCell ref="K1326:K1329"/>
    <mergeCell ref="L1326:L1329"/>
    <mergeCell ref="M1326:M1329"/>
    <mergeCell ref="N1326:N1329"/>
    <mergeCell ref="O1326:O1329"/>
    <mergeCell ref="P1326:P1329"/>
    <mergeCell ref="Q1326:Q1329"/>
    <mergeCell ref="C1326:C1329"/>
    <mergeCell ref="D1326:D1329"/>
    <mergeCell ref="E1326:E1329"/>
    <mergeCell ref="F1326:F1329"/>
    <mergeCell ref="G1326:G1329"/>
    <mergeCell ref="H1326:H1329"/>
    <mergeCell ref="I1326:I1329"/>
    <mergeCell ref="J1308:J1325"/>
    <mergeCell ref="K1308:K1325"/>
    <mergeCell ref="L1308:L1325"/>
    <mergeCell ref="M1308:M1325"/>
    <mergeCell ref="N1308:N1325"/>
    <mergeCell ref="O1308:O1325"/>
    <mergeCell ref="P1308:P1325"/>
    <mergeCell ref="Q1308:Q1325"/>
    <mergeCell ref="C1308:C1325"/>
    <mergeCell ref="D1308:D1325"/>
    <mergeCell ref="E1308:E1325"/>
    <mergeCell ref="F1308:F1325"/>
    <mergeCell ref="G1308:G1325"/>
    <mergeCell ref="H1308:H1325"/>
    <mergeCell ref="I1308:I1325"/>
    <mergeCell ref="J1336:J1342"/>
    <mergeCell ref="K1336:K1342"/>
    <mergeCell ref="L1336:L1342"/>
    <mergeCell ref="M1336:M1342"/>
    <mergeCell ref="N1336:N1342"/>
    <mergeCell ref="O1336:O1342"/>
    <mergeCell ref="P1336:P1342"/>
    <mergeCell ref="Q1336:Q1342"/>
    <mergeCell ref="C1336:C1342"/>
    <mergeCell ref="D1336:D1342"/>
    <mergeCell ref="E1336:E1342"/>
    <mergeCell ref="F1336:F1342"/>
    <mergeCell ref="G1336:G1342"/>
    <mergeCell ref="H1336:H1342"/>
    <mergeCell ref="I1336:I1342"/>
    <mergeCell ref="J1330:J1335"/>
    <mergeCell ref="K1330:K1335"/>
    <mergeCell ref="G1277:G1281"/>
    <mergeCell ref="H1277:H1281"/>
    <mergeCell ref="I1277:I1281"/>
    <mergeCell ref="L1287:L1291"/>
    <mergeCell ref="M1287:M1291"/>
    <mergeCell ref="N1287:N1291"/>
    <mergeCell ref="O1287:O1291"/>
    <mergeCell ref="P1287:P1291"/>
    <mergeCell ref="Q1287:Q1291"/>
    <mergeCell ref="E1287:E1291"/>
    <mergeCell ref="F1287:F1291"/>
    <mergeCell ref="G1287:G1291"/>
    <mergeCell ref="H1287:H1291"/>
    <mergeCell ref="I1287:I1291"/>
    <mergeCell ref="J1287:J1291"/>
    <mergeCell ref="K1287:K1291"/>
    <mergeCell ref="J1292:J1296"/>
    <mergeCell ref="K1292:K1296"/>
    <mergeCell ref="L1292:L1296"/>
    <mergeCell ref="M1292:M1296"/>
    <mergeCell ref="N1292:N1296"/>
    <mergeCell ref="O1292:O1296"/>
    <mergeCell ref="P1292:P1296"/>
    <mergeCell ref="Q1292:Q1296"/>
    <mergeCell ref="H1292:H1296"/>
    <mergeCell ref="I1292:I1296"/>
    <mergeCell ref="C1229:C1232"/>
    <mergeCell ref="D1229:D1232"/>
    <mergeCell ref="E1229:E1232"/>
    <mergeCell ref="F1229:F1232"/>
    <mergeCell ref="G1229:G1232"/>
    <mergeCell ref="H1229:H1232"/>
    <mergeCell ref="I1229:I1232"/>
    <mergeCell ref="J1302:J1306"/>
    <mergeCell ref="K1302:K1306"/>
    <mergeCell ref="L1302:L1306"/>
    <mergeCell ref="M1302:M1306"/>
    <mergeCell ref="N1302:N1306"/>
    <mergeCell ref="O1302:O1306"/>
    <mergeCell ref="P1302:P1306"/>
    <mergeCell ref="Q1302:Q1306"/>
    <mergeCell ref="C1302:C1306"/>
    <mergeCell ref="D1302:D1306"/>
    <mergeCell ref="E1302:E1306"/>
    <mergeCell ref="F1302:F1306"/>
    <mergeCell ref="G1302:G1306"/>
    <mergeCell ref="H1302:H1306"/>
    <mergeCell ref="I1302:I1306"/>
    <mergeCell ref="J1277:J1281"/>
    <mergeCell ref="K1277:K1281"/>
    <mergeCell ref="L1277:L1281"/>
    <mergeCell ref="M1277:M1281"/>
    <mergeCell ref="N1277:N1281"/>
    <mergeCell ref="O1277:O1281"/>
    <mergeCell ref="P1277:P1281"/>
    <mergeCell ref="Q1277:Q1281"/>
    <mergeCell ref="C1277:C1281"/>
    <mergeCell ref="D1277:D1281"/>
    <mergeCell ref="J1208:J1212"/>
    <mergeCell ref="K1208:K1212"/>
    <mergeCell ref="L1208:L1212"/>
    <mergeCell ref="M1208:M1212"/>
    <mergeCell ref="N1208:N1212"/>
    <mergeCell ref="O1208:O1212"/>
    <mergeCell ref="P1208:P1212"/>
    <mergeCell ref="Q1208:Q1212"/>
    <mergeCell ref="C1208:C1212"/>
    <mergeCell ref="D1208:D1212"/>
    <mergeCell ref="E1208:E1212"/>
    <mergeCell ref="F1208:F1212"/>
    <mergeCell ref="G1208:G1212"/>
    <mergeCell ref="H1208:H1212"/>
    <mergeCell ref="I1208:I1212"/>
    <mergeCell ref="J1213:J1217"/>
    <mergeCell ref="K1213:K1217"/>
    <mergeCell ref="L1213:L1217"/>
    <mergeCell ref="M1213:M1217"/>
    <mergeCell ref="N1213:N1217"/>
    <mergeCell ref="O1213:O1217"/>
    <mergeCell ref="P1213:P1217"/>
    <mergeCell ref="Q1213:Q1217"/>
    <mergeCell ref="C1213:C1217"/>
    <mergeCell ref="D1213:D1217"/>
    <mergeCell ref="E1213:E1217"/>
    <mergeCell ref="F1213:F1217"/>
    <mergeCell ref="G1213:G1217"/>
    <mergeCell ref="H1213:H1217"/>
    <mergeCell ref="I1213:I1217"/>
    <mergeCell ref="C1218:C1222"/>
    <mergeCell ref="D1218:D1222"/>
    <mergeCell ref="E1218:E1222"/>
    <mergeCell ref="F1218:F1222"/>
    <mergeCell ref="G1218:G1222"/>
    <mergeCell ref="H1218:H1222"/>
    <mergeCell ref="I1218:I1222"/>
    <mergeCell ref="A873:A889"/>
    <mergeCell ref="A890:A903"/>
    <mergeCell ref="A904:A926"/>
    <mergeCell ref="A927:A945"/>
    <mergeCell ref="A946:A960"/>
    <mergeCell ref="A961:A975"/>
    <mergeCell ref="A976:A989"/>
    <mergeCell ref="A990:A1012"/>
    <mergeCell ref="A1013:A1031"/>
    <mergeCell ref="A1032:A1053"/>
    <mergeCell ref="A1054:A1077"/>
    <mergeCell ref="B1055:B1077"/>
    <mergeCell ref="A1078:A1093"/>
    <mergeCell ref="B1078:B1093"/>
    <mergeCell ref="C1178:C1182"/>
    <mergeCell ref="D1178:D1182"/>
    <mergeCell ref="E1178:E1182"/>
    <mergeCell ref="F1178:F1182"/>
    <mergeCell ref="G1178:G1182"/>
    <mergeCell ref="H1178:H1182"/>
    <mergeCell ref="I1178:I1182"/>
    <mergeCell ref="C1173:C1177"/>
    <mergeCell ref="D1173:D1177"/>
    <mergeCell ref="E1173:E1177"/>
    <mergeCell ref="F1173:F1177"/>
    <mergeCell ref="N1564:N1568"/>
    <mergeCell ref="O1564:O1568"/>
    <mergeCell ref="P1564:P1568"/>
    <mergeCell ref="Q1564:Q1568"/>
    <mergeCell ref="D1564:D1568"/>
    <mergeCell ref="E1564:E1568"/>
    <mergeCell ref="F1564:F1568"/>
    <mergeCell ref="G1564:G1568"/>
    <mergeCell ref="H1564:H1568"/>
    <mergeCell ref="I1564:I1568"/>
    <mergeCell ref="J1564:J1568"/>
    <mergeCell ref="J1218:J1222"/>
    <mergeCell ref="K1218:K1222"/>
    <mergeCell ref="L1218:L1222"/>
    <mergeCell ref="M1218:M1222"/>
    <mergeCell ref="N1218:N1222"/>
    <mergeCell ref="O1218:O1222"/>
    <mergeCell ref="P1218:P1222"/>
    <mergeCell ref="Q1218:Q1222"/>
    <mergeCell ref="J1229:J1232"/>
    <mergeCell ref="K1229:K1232"/>
    <mergeCell ref="L1229:L1232"/>
    <mergeCell ref="M1229:M1232"/>
    <mergeCell ref="N1229:N1232"/>
    <mergeCell ref="O1229:O1232"/>
    <mergeCell ref="P1229:P1232"/>
    <mergeCell ref="Q1229:Q1232"/>
    <mergeCell ref="E1277:E1281"/>
    <mergeCell ref="F1277:F1281"/>
    <mergeCell ref="D1368:D1372"/>
    <mergeCell ref="E1368:E1372"/>
    <mergeCell ref="F1368:F1372"/>
    <mergeCell ref="C1434:C1438"/>
    <mergeCell ref="A1423:A1436"/>
    <mergeCell ref="B1423:B1436"/>
    <mergeCell ref="D1424:D1428"/>
    <mergeCell ref="E1424:E1428"/>
    <mergeCell ref="F1424:F1428"/>
    <mergeCell ref="G1424:G1428"/>
    <mergeCell ref="G1429:G1433"/>
    <mergeCell ref="K1434:K1438"/>
    <mergeCell ref="L1434:L1438"/>
    <mergeCell ref="M1434:M1438"/>
    <mergeCell ref="N1434:N1438"/>
    <mergeCell ref="O1434:O1438"/>
    <mergeCell ref="P1434:P1438"/>
    <mergeCell ref="Q1434:Q1438"/>
    <mergeCell ref="D1434:D1438"/>
    <mergeCell ref="E1434:E1438"/>
    <mergeCell ref="F1434:F1438"/>
    <mergeCell ref="G1434:G1438"/>
    <mergeCell ref="H1434:H1438"/>
    <mergeCell ref="I1434:I1438"/>
    <mergeCell ref="J1434:J1438"/>
    <mergeCell ref="C1419:C1423"/>
    <mergeCell ref="D1419:D1423"/>
    <mergeCell ref="E1419:E1423"/>
    <mergeCell ref="F1419:F1423"/>
    <mergeCell ref="M1429:M1433"/>
    <mergeCell ref="N1429:N1433"/>
    <mergeCell ref="O1429:O1433"/>
    <mergeCell ref="P1429:P1433"/>
    <mergeCell ref="Q1429:Q1433"/>
    <mergeCell ref="C1429:C1433"/>
    <mergeCell ref="G1368:G1372"/>
    <mergeCell ref="H1368:H1372"/>
    <mergeCell ref="I1368:I1372"/>
    <mergeCell ref="Q1368:Q1372"/>
    <mergeCell ref="Q1383:Q1405"/>
    <mergeCell ref="J1368:J1372"/>
    <mergeCell ref="K1368:K1372"/>
    <mergeCell ref="L1368:L1372"/>
    <mergeCell ref="M1368:M1372"/>
    <mergeCell ref="N1368:N1372"/>
    <mergeCell ref="O1368:O1372"/>
    <mergeCell ref="P1368:P1372"/>
    <mergeCell ref="O1424:O1428"/>
    <mergeCell ref="P1424:P1428"/>
    <mergeCell ref="H1424:H1428"/>
    <mergeCell ref="I1424:I1428"/>
    <mergeCell ref="J1424:J1428"/>
    <mergeCell ref="K1424:K1428"/>
    <mergeCell ref="L1424:L1428"/>
    <mergeCell ref="M1424:M1428"/>
    <mergeCell ref="N1424:N1428"/>
    <mergeCell ref="N1383:N1405"/>
    <mergeCell ref="G1419:G1423"/>
    <mergeCell ref="H1419:H1423"/>
    <mergeCell ref="I1419:I1423"/>
    <mergeCell ref="J1343:J1345"/>
    <mergeCell ref="K1343:K1345"/>
    <mergeCell ref="L1343:L1345"/>
    <mergeCell ref="M1343:M1345"/>
    <mergeCell ref="N1343:N1345"/>
    <mergeCell ref="O1343:O1345"/>
    <mergeCell ref="P1343:P1345"/>
    <mergeCell ref="Q1343:Q1345"/>
    <mergeCell ref="C1343:C1345"/>
    <mergeCell ref="D1343:D1345"/>
    <mergeCell ref="E1343:E1345"/>
    <mergeCell ref="F1343:F1345"/>
    <mergeCell ref="G1343:G1345"/>
    <mergeCell ref="H1343:H1345"/>
    <mergeCell ref="I1343:I1345"/>
    <mergeCell ref="J1358:J1367"/>
    <mergeCell ref="K1358:K1367"/>
    <mergeCell ref="L1358:L1367"/>
    <mergeCell ref="M1358:M1367"/>
    <mergeCell ref="N1358:N1367"/>
    <mergeCell ref="O1358:O1367"/>
    <mergeCell ref="P1358:P1367"/>
    <mergeCell ref="Q1358:Q1367"/>
    <mergeCell ref="C1358:C1367"/>
    <mergeCell ref="D1358:D1367"/>
    <mergeCell ref="E1358:E1367"/>
    <mergeCell ref="F1358:F1367"/>
    <mergeCell ref="G1358:G1367"/>
    <mergeCell ref="H1358:H1367"/>
    <mergeCell ref="I1358:I1367"/>
    <mergeCell ref="M1373:M1375"/>
    <mergeCell ref="N1373:N1375"/>
    <mergeCell ref="O1373:O1375"/>
    <mergeCell ref="P1373:P1375"/>
    <mergeCell ref="Q1373:Q1375"/>
    <mergeCell ref="C1373:C1375"/>
    <mergeCell ref="D1373:D1375"/>
    <mergeCell ref="E1373:E1375"/>
    <mergeCell ref="F1373:F1375"/>
    <mergeCell ref="G1373:G1375"/>
    <mergeCell ref="H1373:H1375"/>
    <mergeCell ref="I1373:I1375"/>
    <mergeCell ref="J1376:J1382"/>
    <mergeCell ref="K1376:K1382"/>
    <mergeCell ref="L1376:L1382"/>
    <mergeCell ref="M1376:M1382"/>
    <mergeCell ref="N1376:N1382"/>
    <mergeCell ref="O1376:O1382"/>
    <mergeCell ref="P1376:P1382"/>
    <mergeCell ref="Q1376:Q1382"/>
    <mergeCell ref="C1376:C1382"/>
    <mergeCell ref="D1376:D1382"/>
    <mergeCell ref="E1376:E1382"/>
    <mergeCell ref="F1376:F1382"/>
    <mergeCell ref="G1376:G1382"/>
    <mergeCell ref="H1376:H1382"/>
    <mergeCell ref="I1376:I1382"/>
    <mergeCell ref="M1444:M1448"/>
    <mergeCell ref="N1444:N1448"/>
    <mergeCell ref="O1444:O1448"/>
    <mergeCell ref="P1444:P1448"/>
    <mergeCell ref="Q1444:Q1448"/>
    <mergeCell ref="E1444:E1448"/>
    <mergeCell ref="F1444:F1448"/>
    <mergeCell ref="H1444:H1448"/>
    <mergeCell ref="I1444:I1448"/>
    <mergeCell ref="J1444:J1448"/>
    <mergeCell ref="K1444:K1448"/>
    <mergeCell ref="L1444:L1448"/>
    <mergeCell ref="O1449:O1453"/>
    <mergeCell ref="P1449:P1453"/>
    <mergeCell ref="Q1449:Q1453"/>
    <mergeCell ref="H1449:H1453"/>
    <mergeCell ref="I1449:I1453"/>
    <mergeCell ref="J1449:J1453"/>
    <mergeCell ref="K1449:K1453"/>
    <mergeCell ref="L1449:L1453"/>
    <mergeCell ref="M1449:M1453"/>
    <mergeCell ref="N1449:N1453"/>
    <mergeCell ref="A1378:A1407"/>
    <mergeCell ref="B1378:B1405"/>
    <mergeCell ref="C1383:C1405"/>
    <mergeCell ref="D1383:D1405"/>
    <mergeCell ref="E1383:E1405"/>
    <mergeCell ref="F1383:F1405"/>
    <mergeCell ref="G1383:G1405"/>
    <mergeCell ref="A1408:A1422"/>
    <mergeCell ref="B1408:B1422"/>
    <mergeCell ref="C1412:C1418"/>
    <mergeCell ref="D1412:D1418"/>
    <mergeCell ref="E1412:E1418"/>
    <mergeCell ref="F1412:F1418"/>
    <mergeCell ref="G1412:G1418"/>
    <mergeCell ref="O1439:O1443"/>
    <mergeCell ref="P1439:P1443"/>
    <mergeCell ref="Q1439:Q1443"/>
    <mergeCell ref="H1439:H1443"/>
    <mergeCell ref="I1439:I1443"/>
    <mergeCell ref="J1439:J1443"/>
    <mergeCell ref="K1439:K1443"/>
    <mergeCell ref="L1439:L1443"/>
    <mergeCell ref="M1439:M1443"/>
    <mergeCell ref="N1439:N1443"/>
    <mergeCell ref="O1383:O1405"/>
    <mergeCell ref="P1383:P1405"/>
    <mergeCell ref="H1383:H1405"/>
    <mergeCell ref="I1383:I1405"/>
    <mergeCell ref="J1383:J1405"/>
    <mergeCell ref="K1383:K1405"/>
    <mergeCell ref="L1383:L1405"/>
    <mergeCell ref="M1383:M1405"/>
    <mergeCell ref="D1429:D1433"/>
    <mergeCell ref="H1429:H1433"/>
    <mergeCell ref="I1429:I1433"/>
    <mergeCell ref="J1429:J1433"/>
    <mergeCell ref="K1429:K1433"/>
    <mergeCell ref="L1429:L1433"/>
    <mergeCell ref="E1429:E1433"/>
    <mergeCell ref="F1429:F1433"/>
    <mergeCell ref="C1424:C1428"/>
    <mergeCell ref="O1412:O1418"/>
    <mergeCell ref="P1412:P1418"/>
    <mergeCell ref="Q1412:Q1418"/>
    <mergeCell ref="Q1424:Q1428"/>
    <mergeCell ref="H1412:H1418"/>
    <mergeCell ref="I1412:I1418"/>
    <mergeCell ref="J1412:J1418"/>
    <mergeCell ref="K1412:K1418"/>
    <mergeCell ref="L1412:L1418"/>
    <mergeCell ref="M1412:M1418"/>
    <mergeCell ref="N1412:N1418"/>
    <mergeCell ref="J1419:J1423"/>
    <mergeCell ref="K1419:K1423"/>
    <mergeCell ref="L1419:L1423"/>
    <mergeCell ref="M1419:M1423"/>
    <mergeCell ref="N1419:N1423"/>
    <mergeCell ref="O1419:O1423"/>
    <mergeCell ref="P1419:P1423"/>
    <mergeCell ref="Q1419:Q1423"/>
    <mergeCell ref="N1274:N1276"/>
    <mergeCell ref="O1274:O1276"/>
    <mergeCell ref="P1274:P1276"/>
    <mergeCell ref="Q1274:Q1276"/>
    <mergeCell ref="C1274:C1276"/>
    <mergeCell ref="D1274:D1276"/>
    <mergeCell ref="E1274:E1276"/>
    <mergeCell ref="F1274:F1276"/>
    <mergeCell ref="G1274:G1276"/>
    <mergeCell ref="H1274:H1276"/>
    <mergeCell ref="I1274:I1276"/>
    <mergeCell ref="C1287:C1291"/>
    <mergeCell ref="D1287:D1291"/>
    <mergeCell ref="J1407:J1411"/>
    <mergeCell ref="K1407:K1411"/>
    <mergeCell ref="L1407:L1411"/>
    <mergeCell ref="M1407:M1411"/>
    <mergeCell ref="N1407:N1411"/>
    <mergeCell ref="O1407:O1411"/>
    <mergeCell ref="P1407:P1411"/>
    <mergeCell ref="Q1407:Q1411"/>
    <mergeCell ref="C1407:C1411"/>
    <mergeCell ref="D1407:D1411"/>
    <mergeCell ref="E1407:E1411"/>
    <mergeCell ref="F1407:F1411"/>
    <mergeCell ref="G1407:G1411"/>
    <mergeCell ref="H1407:H1411"/>
    <mergeCell ref="I1407:I1411"/>
    <mergeCell ref="J1373:J1375"/>
    <mergeCell ref="K1373:K1375"/>
    <mergeCell ref="C1368:C1372"/>
    <mergeCell ref="L1373:L1375"/>
    <mergeCell ref="J1241:J1248"/>
    <mergeCell ref="K1241:K1248"/>
    <mergeCell ref="L1241:L1248"/>
    <mergeCell ref="M1241:M1248"/>
    <mergeCell ref="N1241:N1248"/>
    <mergeCell ref="O1241:O1248"/>
    <mergeCell ref="P1241:P1248"/>
    <mergeCell ref="Q1241:Q1248"/>
    <mergeCell ref="C1241:C1248"/>
    <mergeCell ref="D1241:D1248"/>
    <mergeCell ref="E1241:E1248"/>
    <mergeCell ref="F1241:F1248"/>
    <mergeCell ref="G1241:G1248"/>
    <mergeCell ref="H1241:H1248"/>
    <mergeCell ref="I1241:I1248"/>
    <mergeCell ref="J1269:J1273"/>
    <mergeCell ref="K1269:K1273"/>
    <mergeCell ref="L1269:L1273"/>
    <mergeCell ref="M1269:M1273"/>
    <mergeCell ref="N1269:N1273"/>
    <mergeCell ref="O1269:O1273"/>
    <mergeCell ref="P1269:P1273"/>
    <mergeCell ref="Q1269:Q1273"/>
    <mergeCell ref="C1269:C1273"/>
    <mergeCell ref="D1269:D1273"/>
    <mergeCell ref="E1269:E1273"/>
    <mergeCell ref="F1269:F1273"/>
    <mergeCell ref="G1269:G1273"/>
    <mergeCell ref="H1269:H1273"/>
    <mergeCell ref="I1269:I1273"/>
    <mergeCell ref="J1263:J1268"/>
    <mergeCell ref="K1263:K1268"/>
    <mergeCell ref="L1263:L1268"/>
    <mergeCell ref="M1263:M1268"/>
    <mergeCell ref="N1263:N1268"/>
    <mergeCell ref="O1263:O1268"/>
    <mergeCell ref="P1263:P1268"/>
    <mergeCell ref="Q1263:Q1268"/>
    <mergeCell ref="C1263:C1268"/>
    <mergeCell ref="D1263:D1268"/>
    <mergeCell ref="E1263:E1268"/>
    <mergeCell ref="F1263:F1268"/>
    <mergeCell ref="G1263:G1268"/>
    <mergeCell ref="H1263:H1268"/>
    <mergeCell ref="I1263:I1268"/>
    <mergeCell ref="J1282:J1286"/>
    <mergeCell ref="K1282:K1286"/>
    <mergeCell ref="L1282:L1286"/>
    <mergeCell ref="M1282:M1286"/>
    <mergeCell ref="N1282:N1286"/>
    <mergeCell ref="O1282:O1286"/>
    <mergeCell ref="P1282:P1286"/>
    <mergeCell ref="Q1282:Q1286"/>
    <mergeCell ref="C1282:C1286"/>
    <mergeCell ref="D1282:D1286"/>
    <mergeCell ref="E1282:E1286"/>
    <mergeCell ref="F1282:F1286"/>
    <mergeCell ref="G1282:G1286"/>
    <mergeCell ref="H1282:H1286"/>
    <mergeCell ref="I1282:I1286"/>
    <mergeCell ref="J1274:J1276"/>
    <mergeCell ref="K1274:K1276"/>
    <mergeCell ref="L1274:L1276"/>
    <mergeCell ref="M1274:M1276"/>
    <mergeCell ref="D1233:D1235"/>
    <mergeCell ref="E1233:E1235"/>
    <mergeCell ref="F1233:F1235"/>
    <mergeCell ref="G1233:G1235"/>
    <mergeCell ref="H1233:H1235"/>
    <mergeCell ref="I1233:I1235"/>
    <mergeCell ref="J1236:J1240"/>
    <mergeCell ref="K1236:K1240"/>
    <mergeCell ref="L1236:L1240"/>
    <mergeCell ref="M1236:M1240"/>
    <mergeCell ref="N1236:N1240"/>
    <mergeCell ref="O1236:O1240"/>
    <mergeCell ref="P1236:P1240"/>
    <mergeCell ref="Q1236:Q1240"/>
    <mergeCell ref="C1236:C1240"/>
    <mergeCell ref="D1236:D1240"/>
    <mergeCell ref="E1236:E1240"/>
    <mergeCell ref="F1236:F1240"/>
    <mergeCell ref="G1236:G1240"/>
    <mergeCell ref="H1236:H1240"/>
    <mergeCell ref="I1236:I1240"/>
    <mergeCell ref="Q1250:Q1262"/>
    <mergeCell ref="C1250:C1262"/>
    <mergeCell ref="D1250:D1262"/>
    <mergeCell ref="E1250:E1262"/>
    <mergeCell ref="F1250:F1262"/>
    <mergeCell ref="G1250:G1262"/>
    <mergeCell ref="H1250:H1262"/>
    <mergeCell ref="I1250:I1262"/>
    <mergeCell ref="J1225:J1228"/>
    <mergeCell ref="K1225:K1228"/>
    <mergeCell ref="L1225:L1228"/>
    <mergeCell ref="M1225:M1228"/>
    <mergeCell ref="N1225:N1228"/>
    <mergeCell ref="O1225:O1228"/>
    <mergeCell ref="P1225:P1228"/>
    <mergeCell ref="Q1225:Q1228"/>
    <mergeCell ref="C1225:C1228"/>
    <mergeCell ref="D1225:D1228"/>
    <mergeCell ref="E1225:E1228"/>
    <mergeCell ref="F1225:F1228"/>
    <mergeCell ref="G1225:G1228"/>
    <mergeCell ref="H1225:H1228"/>
    <mergeCell ref="I1225:I1228"/>
    <mergeCell ref="J1233:J1235"/>
    <mergeCell ref="K1233:K1235"/>
    <mergeCell ref="L1233:L1235"/>
    <mergeCell ref="M1233:M1235"/>
    <mergeCell ref="N1233:N1235"/>
    <mergeCell ref="O1233:O1235"/>
    <mergeCell ref="P1233:P1235"/>
    <mergeCell ref="Q1233:Q1235"/>
    <mergeCell ref="C1233:C1235"/>
    <mergeCell ref="L1193:L1197"/>
    <mergeCell ref="M1193:M1197"/>
    <mergeCell ref="N1193:N1197"/>
    <mergeCell ref="O1193:O1197"/>
    <mergeCell ref="P1193:P1197"/>
    <mergeCell ref="Q1193:Q1197"/>
    <mergeCell ref="C1193:C1197"/>
    <mergeCell ref="D1193:D1197"/>
    <mergeCell ref="E1193:E1197"/>
    <mergeCell ref="F1193:F1197"/>
    <mergeCell ref="G1193:G1197"/>
    <mergeCell ref="H1193:H1197"/>
    <mergeCell ref="I1193:I1197"/>
    <mergeCell ref="J1203:J1207"/>
    <mergeCell ref="K1203:K1207"/>
    <mergeCell ref="L1203:L1207"/>
    <mergeCell ref="M1203:M1207"/>
    <mergeCell ref="N1203:N1207"/>
    <mergeCell ref="O1203:O1207"/>
    <mergeCell ref="P1203:P1207"/>
    <mergeCell ref="Q1203:Q1207"/>
    <mergeCell ref="C1203:C1207"/>
    <mergeCell ref="D1203:D1207"/>
    <mergeCell ref="E1203:E1207"/>
    <mergeCell ref="F1203:F1207"/>
    <mergeCell ref="G1203:G1207"/>
    <mergeCell ref="H1203:H1207"/>
    <mergeCell ref="I1203:I1207"/>
    <mergeCell ref="J1198:J1202"/>
    <mergeCell ref="K1198:K1202"/>
    <mergeCell ref="L1198:L1202"/>
    <mergeCell ref="M1198:M1202"/>
    <mergeCell ref="J1188:J1192"/>
    <mergeCell ref="K1188:K1192"/>
    <mergeCell ref="L1188:L1192"/>
    <mergeCell ref="M1188:M1192"/>
    <mergeCell ref="N1188:N1192"/>
    <mergeCell ref="O1188:O1192"/>
    <mergeCell ref="P1188:P1192"/>
    <mergeCell ref="Q1188:Q1192"/>
    <mergeCell ref="C1188:C1192"/>
    <mergeCell ref="D1188:D1192"/>
    <mergeCell ref="E1188:E1192"/>
    <mergeCell ref="F1188:F1192"/>
    <mergeCell ref="G1188:G1192"/>
    <mergeCell ref="H1188:H1192"/>
    <mergeCell ref="I1188:I1192"/>
    <mergeCell ref="J1183:J1187"/>
    <mergeCell ref="K1183:K1187"/>
    <mergeCell ref="L1183:L1187"/>
    <mergeCell ref="M1183:M1187"/>
    <mergeCell ref="N1183:N1187"/>
    <mergeCell ref="O1183:O1187"/>
    <mergeCell ref="P1183:P1187"/>
    <mergeCell ref="Q1183:Q1187"/>
    <mergeCell ref="C1183:C1187"/>
    <mergeCell ref="D1183:D1187"/>
    <mergeCell ref="E1183:E1187"/>
    <mergeCell ref="F1183:F1187"/>
    <mergeCell ref="G1183:G1187"/>
    <mergeCell ref="H1183:H1187"/>
    <mergeCell ref="I1183:I1187"/>
    <mergeCell ref="N1198:N1202"/>
    <mergeCell ref="O1198:O1202"/>
    <mergeCell ref="P1198:P1202"/>
    <mergeCell ref="Q1198:Q1202"/>
    <mergeCell ref="C1198:C1202"/>
    <mergeCell ref="D1198:D1202"/>
    <mergeCell ref="E1198:E1202"/>
    <mergeCell ref="F1198:F1202"/>
    <mergeCell ref="G1198:G1202"/>
    <mergeCell ref="H1198:H1202"/>
    <mergeCell ref="I1198:I1202"/>
    <mergeCell ref="J1193:J1197"/>
    <mergeCell ref="K1193:K1197"/>
    <mergeCell ref="A1094:A1110"/>
    <mergeCell ref="B1094:B1110"/>
    <mergeCell ref="A1111:A1135"/>
    <mergeCell ref="B1111:B1116"/>
    <mergeCell ref="B1118:B1135"/>
    <mergeCell ref="C1123:C1172"/>
    <mergeCell ref="D1123:D1172"/>
    <mergeCell ref="O1173:O1177"/>
    <mergeCell ref="P1173:P1177"/>
    <mergeCell ref="Q1173:Q1177"/>
    <mergeCell ref="H1173:H1177"/>
    <mergeCell ref="I1173:I1177"/>
    <mergeCell ref="J1173:J1177"/>
    <mergeCell ref="K1173:K1177"/>
    <mergeCell ref="L1173:L1177"/>
    <mergeCell ref="M1173:M1177"/>
    <mergeCell ref="N1173:N1177"/>
    <mergeCell ref="A1163:A1178"/>
    <mergeCell ref="B1163:B1178"/>
    <mergeCell ref="G1173:G1177"/>
    <mergeCell ref="J1178:J1182"/>
    <mergeCell ref="K1178:K1182"/>
    <mergeCell ref="L1178:L1182"/>
    <mergeCell ref="M1178:M1182"/>
    <mergeCell ref="N1178:N1182"/>
    <mergeCell ref="O1178:O1182"/>
    <mergeCell ref="P1178:P1182"/>
    <mergeCell ref="Q1178:Q1182"/>
    <mergeCell ref="J1118:J1122"/>
    <mergeCell ref="K1118:K1122"/>
    <mergeCell ref="L1118:L1122"/>
    <mergeCell ref="M1118:M1122"/>
    <mergeCell ref="N1118:N1122"/>
    <mergeCell ref="O1118:O1122"/>
    <mergeCell ref="P1118:P1122"/>
    <mergeCell ref="Q1118:Q1122"/>
    <mergeCell ref="C1118:C1122"/>
    <mergeCell ref="D1118:D1122"/>
    <mergeCell ref="E1118:E1122"/>
    <mergeCell ref="F1118:F1122"/>
    <mergeCell ref="G1118:G1122"/>
    <mergeCell ref="H1118:H1122"/>
    <mergeCell ref="I1118:I1122"/>
    <mergeCell ref="L1123:L1172"/>
    <mergeCell ref="M1123:M1172"/>
    <mergeCell ref="N1123:N1172"/>
    <mergeCell ref="O1123:O1172"/>
    <mergeCell ref="P1123:P1172"/>
    <mergeCell ref="Q1123:Q1172"/>
    <mergeCell ref="E1123:E1172"/>
    <mergeCell ref="F1123:F1172"/>
    <mergeCell ref="G1123:G1172"/>
    <mergeCell ref="H1123:H1172"/>
    <mergeCell ref="I1123:I1172"/>
    <mergeCell ref="J1123:J1172"/>
    <mergeCell ref="K1123:K1172"/>
    <mergeCell ref="J1112:J1116"/>
    <mergeCell ref="K1112:K1116"/>
    <mergeCell ref="L1112:L1116"/>
    <mergeCell ref="M1112:M1116"/>
    <mergeCell ref="N1112:N1116"/>
    <mergeCell ref="O1112:O1116"/>
    <mergeCell ref="P1112:P1116"/>
    <mergeCell ref="Q1112:Q1116"/>
    <mergeCell ref="C1112:C1116"/>
    <mergeCell ref="D1112:D1116"/>
    <mergeCell ref="E1112:E1116"/>
    <mergeCell ref="F1112:F1116"/>
    <mergeCell ref="G1112:G1116"/>
    <mergeCell ref="H1112:H1116"/>
    <mergeCell ref="I1112:I1116"/>
    <mergeCell ref="J1102:J1106"/>
    <mergeCell ref="K1102:K1106"/>
    <mergeCell ref="L1102:L1106"/>
    <mergeCell ref="M1102:M1106"/>
    <mergeCell ref="N1102:N1106"/>
    <mergeCell ref="O1102:O1106"/>
    <mergeCell ref="P1102:P1106"/>
    <mergeCell ref="Q1102:Q1106"/>
    <mergeCell ref="C1102:C1106"/>
    <mergeCell ref="D1102:D1106"/>
    <mergeCell ref="E1102:E1106"/>
    <mergeCell ref="F1102:F1106"/>
    <mergeCell ref="G1102:G1106"/>
    <mergeCell ref="H1102:H1106"/>
    <mergeCell ref="I1102:I1106"/>
    <mergeCell ref="J1107:J1111"/>
    <mergeCell ref="K1107:K1111"/>
    <mergeCell ref="N1090:N1094"/>
    <mergeCell ref="O1090:O1094"/>
    <mergeCell ref="P1090:P1094"/>
    <mergeCell ref="Q1090:Q1094"/>
    <mergeCell ref="C1090:C1094"/>
    <mergeCell ref="D1090:D1094"/>
    <mergeCell ref="E1090:E1094"/>
    <mergeCell ref="F1090:F1094"/>
    <mergeCell ref="G1090:G1094"/>
    <mergeCell ref="H1090:H1094"/>
    <mergeCell ref="I1090:I1094"/>
    <mergeCell ref="J1095:J1101"/>
    <mergeCell ref="K1095:K1101"/>
    <mergeCell ref="L1095:L1101"/>
    <mergeCell ref="M1095:M1101"/>
    <mergeCell ref="N1095:N1101"/>
    <mergeCell ref="O1095:O1101"/>
    <mergeCell ref="P1095:P1101"/>
    <mergeCell ref="Q1095:Q1101"/>
    <mergeCell ref="C1095:C1101"/>
    <mergeCell ref="D1095:D1101"/>
    <mergeCell ref="E1095:E1101"/>
    <mergeCell ref="F1095:F1101"/>
    <mergeCell ref="G1095:G1101"/>
    <mergeCell ref="H1095:H1101"/>
    <mergeCell ref="I1095:I1101"/>
    <mergeCell ref="L1107:L1111"/>
    <mergeCell ref="M1107:M1111"/>
    <mergeCell ref="N1107:N1111"/>
    <mergeCell ref="O1107:O1111"/>
    <mergeCell ref="P1107:P1111"/>
    <mergeCell ref="Q1107:Q1111"/>
    <mergeCell ref="C1107:C1111"/>
    <mergeCell ref="D1107:D1111"/>
    <mergeCell ref="E1107:E1111"/>
    <mergeCell ref="F1107:F1111"/>
    <mergeCell ref="G1107:G1111"/>
    <mergeCell ref="H1107:H1111"/>
    <mergeCell ref="I1107:I1111"/>
    <mergeCell ref="J1080:J1084"/>
    <mergeCell ref="K1080:K1084"/>
    <mergeCell ref="L1080:L1084"/>
    <mergeCell ref="M1080:M1084"/>
    <mergeCell ref="N1080:N1084"/>
    <mergeCell ref="O1080:O1084"/>
    <mergeCell ref="P1080:P1084"/>
    <mergeCell ref="Q1080:Q1084"/>
    <mergeCell ref="C1080:C1084"/>
    <mergeCell ref="D1080:D1084"/>
    <mergeCell ref="E1080:E1084"/>
    <mergeCell ref="F1080:F1084"/>
    <mergeCell ref="G1080:G1084"/>
    <mergeCell ref="H1080:H1084"/>
    <mergeCell ref="I1080:I1084"/>
    <mergeCell ref="J1090:J1094"/>
    <mergeCell ref="K1090:K1094"/>
    <mergeCell ref="L1090:L1094"/>
    <mergeCell ref="M1090:M1094"/>
    <mergeCell ref="J1059:J1079"/>
    <mergeCell ref="K1059:K1079"/>
    <mergeCell ref="L1059:L1079"/>
    <mergeCell ref="M1059:M1079"/>
    <mergeCell ref="N1059:N1079"/>
    <mergeCell ref="O1059:O1079"/>
    <mergeCell ref="P1059:P1079"/>
    <mergeCell ref="Q1059:Q1079"/>
    <mergeCell ref="C1059:C1079"/>
    <mergeCell ref="D1059:D1079"/>
    <mergeCell ref="E1059:E1079"/>
    <mergeCell ref="F1059:F1079"/>
    <mergeCell ref="G1059:G1079"/>
    <mergeCell ref="H1059:H1079"/>
    <mergeCell ref="I1059:I1079"/>
    <mergeCell ref="J1085:J1089"/>
    <mergeCell ref="K1085:K1089"/>
    <mergeCell ref="L1085:L1089"/>
    <mergeCell ref="M1085:M1089"/>
    <mergeCell ref="N1085:N1089"/>
    <mergeCell ref="O1085:O1089"/>
    <mergeCell ref="P1085:P1089"/>
    <mergeCell ref="Q1085:Q1089"/>
    <mergeCell ref="C1085:C1089"/>
    <mergeCell ref="D1085:D1089"/>
    <mergeCell ref="E1085:E1089"/>
    <mergeCell ref="F1085:F1089"/>
    <mergeCell ref="G1085:G1089"/>
    <mergeCell ref="H1085:H1089"/>
    <mergeCell ref="I1085:I1089"/>
    <mergeCell ref="H1049:H1053"/>
    <mergeCell ref="I1049:I1053"/>
    <mergeCell ref="J1055:J1058"/>
    <mergeCell ref="K1055:K1058"/>
    <mergeCell ref="L1055:L1058"/>
    <mergeCell ref="M1055:M1058"/>
    <mergeCell ref="N1055:N1058"/>
    <mergeCell ref="O1055:O1058"/>
    <mergeCell ref="P1055:P1058"/>
    <mergeCell ref="Q1055:Q1058"/>
    <mergeCell ref="C1055:C1058"/>
    <mergeCell ref="D1055:D1058"/>
    <mergeCell ref="E1055:E1058"/>
    <mergeCell ref="F1055:F1058"/>
    <mergeCell ref="G1055:G1058"/>
    <mergeCell ref="H1055:H1058"/>
    <mergeCell ref="I1055:I1058"/>
    <mergeCell ref="D1049:D1053"/>
    <mergeCell ref="O1044:O1048"/>
    <mergeCell ref="P1044:P1048"/>
    <mergeCell ref="Q1044:Q1048"/>
    <mergeCell ref="G1044:G1048"/>
    <mergeCell ref="H1044:H1048"/>
    <mergeCell ref="J1044:J1048"/>
    <mergeCell ref="K1044:K1048"/>
    <mergeCell ref="L1044:L1048"/>
    <mergeCell ref="M1044:M1048"/>
    <mergeCell ref="N1044:N1048"/>
    <mergeCell ref="B1032:B1053"/>
    <mergeCell ref="C1049:C1053"/>
    <mergeCell ref="J1049:J1053"/>
    <mergeCell ref="K1049:K1053"/>
    <mergeCell ref="L1049:L1053"/>
    <mergeCell ref="M1049:M1053"/>
    <mergeCell ref="N1049:N1053"/>
    <mergeCell ref="O1049:O1053"/>
    <mergeCell ref="P1049:P1053"/>
    <mergeCell ref="Q1049:Q1053"/>
    <mergeCell ref="E1039:E1043"/>
    <mergeCell ref="F1039:F1043"/>
    <mergeCell ref="G1039:G1043"/>
    <mergeCell ref="H1039:H1043"/>
    <mergeCell ref="I1039:I1043"/>
    <mergeCell ref="I1044:I1048"/>
    <mergeCell ref="E1044:E1048"/>
    <mergeCell ref="F1044:F1048"/>
    <mergeCell ref="E1049:E1053"/>
    <mergeCell ref="F1049:F1053"/>
    <mergeCell ref="G1049:G1053"/>
    <mergeCell ref="D1039:D1043"/>
    <mergeCell ref="B890:B903"/>
    <mergeCell ref="B904:B925"/>
    <mergeCell ref="B927:B945"/>
    <mergeCell ref="B946:B960"/>
    <mergeCell ref="B961:B975"/>
    <mergeCell ref="B976:B990"/>
    <mergeCell ref="B992:B1012"/>
    <mergeCell ref="J1039:J1043"/>
    <mergeCell ref="K1039:K1043"/>
    <mergeCell ref="L1039:L1043"/>
    <mergeCell ref="M1039:M1043"/>
    <mergeCell ref="N1039:N1043"/>
    <mergeCell ref="O1039:O1043"/>
    <mergeCell ref="P1039:P1043"/>
    <mergeCell ref="Q1039:Q1043"/>
    <mergeCell ref="C1044:C1048"/>
    <mergeCell ref="D1044:D1048"/>
    <mergeCell ref="B1013:B1031"/>
    <mergeCell ref="L1021:L1033"/>
    <mergeCell ref="M1021:M1033"/>
    <mergeCell ref="N1021:N1033"/>
    <mergeCell ref="O1021:O1033"/>
    <mergeCell ref="P1021:P1033"/>
    <mergeCell ref="Q1021:Q1033"/>
    <mergeCell ref="C1021:C1033"/>
    <mergeCell ref="D1021:D1033"/>
    <mergeCell ref="E1021:E1033"/>
    <mergeCell ref="F1021:F1033"/>
    <mergeCell ref="G1021:G1033"/>
    <mergeCell ref="H1021:H1033"/>
    <mergeCell ref="I1021:I1033"/>
    <mergeCell ref="C1039:C1043"/>
    <mergeCell ref="J637:J641"/>
    <mergeCell ref="K637:K641"/>
    <mergeCell ref="L637:L641"/>
    <mergeCell ref="M637:M641"/>
    <mergeCell ref="N637:N641"/>
    <mergeCell ref="O637:O641"/>
    <mergeCell ref="P637:P641"/>
    <mergeCell ref="Q637:Q641"/>
    <mergeCell ref="C637:C641"/>
    <mergeCell ref="D637:D641"/>
    <mergeCell ref="E637:E641"/>
    <mergeCell ref="F637:F641"/>
    <mergeCell ref="G637:G641"/>
    <mergeCell ref="H637:H641"/>
    <mergeCell ref="I637:I641"/>
    <mergeCell ref="J642:J646"/>
    <mergeCell ref="K642:K646"/>
    <mergeCell ref="L642:L646"/>
    <mergeCell ref="M642:M646"/>
    <mergeCell ref="N642:N646"/>
    <mergeCell ref="O642:O646"/>
    <mergeCell ref="P642:P646"/>
    <mergeCell ref="Q642:Q646"/>
    <mergeCell ref="C642:C646"/>
    <mergeCell ref="D642:D646"/>
    <mergeCell ref="E642:E646"/>
    <mergeCell ref="F642:F646"/>
    <mergeCell ref="G642:G646"/>
    <mergeCell ref="H642:H646"/>
    <mergeCell ref="I642:I646"/>
    <mergeCell ref="J604:J609"/>
    <mergeCell ref="K604:K609"/>
    <mergeCell ref="L604:L609"/>
    <mergeCell ref="M604:M609"/>
    <mergeCell ref="N604:N609"/>
    <mergeCell ref="O604:O609"/>
    <mergeCell ref="P604:P609"/>
    <mergeCell ref="Q604:Q609"/>
    <mergeCell ref="C604:C609"/>
    <mergeCell ref="D604:D609"/>
    <mergeCell ref="E604:E609"/>
    <mergeCell ref="F604:F609"/>
    <mergeCell ref="G604:G609"/>
    <mergeCell ref="H604:H609"/>
    <mergeCell ref="I604:I609"/>
    <mergeCell ref="J632:J636"/>
    <mergeCell ref="K632:K636"/>
    <mergeCell ref="L632:L636"/>
    <mergeCell ref="M632:M636"/>
    <mergeCell ref="N632:N636"/>
    <mergeCell ref="O632:O636"/>
    <mergeCell ref="P632:P636"/>
    <mergeCell ref="Q632:Q636"/>
    <mergeCell ref="C632:C636"/>
    <mergeCell ref="D632:D636"/>
    <mergeCell ref="E632:E636"/>
    <mergeCell ref="F632:F636"/>
    <mergeCell ref="G632:G636"/>
    <mergeCell ref="H632:H636"/>
    <mergeCell ref="I632:I636"/>
    <mergeCell ref="D610:D614"/>
    <mergeCell ref="E610:E614"/>
    <mergeCell ref="E535:E544"/>
    <mergeCell ref="C545:C549"/>
    <mergeCell ref="D545:D549"/>
    <mergeCell ref="E545:E549"/>
    <mergeCell ref="F545:F549"/>
    <mergeCell ref="G545:G549"/>
    <mergeCell ref="H545:H549"/>
    <mergeCell ref="P545:P549"/>
    <mergeCell ref="Q545:Q549"/>
    <mergeCell ref="I545:I549"/>
    <mergeCell ref="J545:J549"/>
    <mergeCell ref="K545:K549"/>
    <mergeCell ref="L545:L549"/>
    <mergeCell ref="M545:M549"/>
    <mergeCell ref="N545:N549"/>
    <mergeCell ref="O545:O549"/>
    <mergeCell ref="B551:B553"/>
    <mergeCell ref="C551:C555"/>
    <mergeCell ref="D551:D555"/>
    <mergeCell ref="E551:E555"/>
    <mergeCell ref="F551:F555"/>
    <mergeCell ref="G551:G555"/>
    <mergeCell ref="H551:H555"/>
    <mergeCell ref="A498:A511"/>
    <mergeCell ref="B498:B511"/>
    <mergeCell ref="D498:D502"/>
    <mergeCell ref="E498:E502"/>
    <mergeCell ref="F498:F502"/>
    <mergeCell ref="G498:G502"/>
    <mergeCell ref="G503:G507"/>
    <mergeCell ref="K535:K544"/>
    <mergeCell ref="L535:L544"/>
    <mergeCell ref="M535:M544"/>
    <mergeCell ref="N535:N544"/>
    <mergeCell ref="O535:O544"/>
    <mergeCell ref="P535:P544"/>
    <mergeCell ref="Q535:Q544"/>
    <mergeCell ref="C535:C544"/>
    <mergeCell ref="D535:D544"/>
    <mergeCell ref="F535:F544"/>
    <mergeCell ref="H535:H544"/>
    <mergeCell ref="I535:I544"/>
    <mergeCell ref="J535:J544"/>
    <mergeCell ref="C520:C524"/>
    <mergeCell ref="D520:D524"/>
    <mergeCell ref="F520:F524"/>
    <mergeCell ref="G520:G524"/>
    <mergeCell ref="H520:H524"/>
    <mergeCell ref="I520:I524"/>
    <mergeCell ref="J520:J524"/>
    <mergeCell ref="C513:C519"/>
    <mergeCell ref="C525:C529"/>
    <mergeCell ref="C530:C534"/>
    <mergeCell ref="M525:M529"/>
    <mergeCell ref="N525:N529"/>
    <mergeCell ref="J1002:J1006"/>
    <mergeCell ref="K1002:K1006"/>
    <mergeCell ref="L1002:L1006"/>
    <mergeCell ref="M1002:M1006"/>
    <mergeCell ref="N1002:N1006"/>
    <mergeCell ref="O1002:O1006"/>
    <mergeCell ref="P1002:P1006"/>
    <mergeCell ref="Q1002:Q1006"/>
    <mergeCell ref="C1002:C1006"/>
    <mergeCell ref="D1002:D1006"/>
    <mergeCell ref="E1002:E1006"/>
    <mergeCell ref="F1002:F1006"/>
    <mergeCell ref="G1002:G1006"/>
    <mergeCell ref="H1002:H1006"/>
    <mergeCell ref="I1002:I1006"/>
    <mergeCell ref="J1017:J1020"/>
    <mergeCell ref="K1017:K1020"/>
    <mergeCell ref="L1017:L1020"/>
    <mergeCell ref="M1017:M1020"/>
    <mergeCell ref="N1017:N1020"/>
    <mergeCell ref="O1017:O1020"/>
    <mergeCell ref="P1017:P1020"/>
    <mergeCell ref="Q1017:Q1020"/>
    <mergeCell ref="C1017:C1020"/>
    <mergeCell ref="D1017:D1020"/>
    <mergeCell ref="E1017:E1020"/>
    <mergeCell ref="F1017:F1020"/>
    <mergeCell ref="G1017:G1020"/>
    <mergeCell ref="H1017:H1020"/>
    <mergeCell ref="I1017:I1020"/>
    <mergeCell ref="J1012:J1016"/>
    <mergeCell ref="K1012:K1016"/>
    <mergeCell ref="L1012:L1016"/>
    <mergeCell ref="M1012:M1016"/>
    <mergeCell ref="N1012:N1016"/>
    <mergeCell ref="O1012:O1016"/>
    <mergeCell ref="P1012:P1016"/>
    <mergeCell ref="Q1012:Q1016"/>
    <mergeCell ref="C1012:C1016"/>
    <mergeCell ref="D1012:D1016"/>
    <mergeCell ref="E1012:E1016"/>
    <mergeCell ref="F1012:F1016"/>
    <mergeCell ref="G1012:G1016"/>
    <mergeCell ref="H1012:H1016"/>
    <mergeCell ref="I1012:I1016"/>
    <mergeCell ref="J1034:J1038"/>
    <mergeCell ref="K1034:K1038"/>
    <mergeCell ref="L1034:L1038"/>
    <mergeCell ref="M1034:M1038"/>
    <mergeCell ref="N1034:N1038"/>
    <mergeCell ref="O1034:O1038"/>
    <mergeCell ref="P1034:P1038"/>
    <mergeCell ref="Q1034:Q1038"/>
    <mergeCell ref="C1034:C1038"/>
    <mergeCell ref="D1034:D1038"/>
    <mergeCell ref="E1034:E1038"/>
    <mergeCell ref="F1034:F1038"/>
    <mergeCell ref="G1034:G1038"/>
    <mergeCell ref="H1034:H1038"/>
    <mergeCell ref="I1034:I1038"/>
    <mergeCell ref="J1021:J1033"/>
    <mergeCell ref="K1021:K1033"/>
    <mergeCell ref="F992:F996"/>
    <mergeCell ref="G992:G996"/>
    <mergeCell ref="H992:H996"/>
    <mergeCell ref="I992:I996"/>
    <mergeCell ref="J997:J1001"/>
    <mergeCell ref="K997:K1001"/>
    <mergeCell ref="L997:L1001"/>
    <mergeCell ref="M997:M1001"/>
    <mergeCell ref="N997:N1001"/>
    <mergeCell ref="O997:O1001"/>
    <mergeCell ref="P997:P1001"/>
    <mergeCell ref="Q997:Q1001"/>
    <mergeCell ref="C997:C1001"/>
    <mergeCell ref="D997:D1001"/>
    <mergeCell ref="E997:E1001"/>
    <mergeCell ref="F997:F1001"/>
    <mergeCell ref="G997:G1001"/>
    <mergeCell ref="H997:H1001"/>
    <mergeCell ref="I997:I1001"/>
    <mergeCell ref="D1007:D1011"/>
    <mergeCell ref="E1007:E1011"/>
    <mergeCell ref="F1007:F1011"/>
    <mergeCell ref="G1007:G1011"/>
    <mergeCell ref="H1007:H1011"/>
    <mergeCell ref="I1007:I1011"/>
    <mergeCell ref="J976:J980"/>
    <mergeCell ref="K976:K980"/>
    <mergeCell ref="L976:L980"/>
    <mergeCell ref="M976:M980"/>
    <mergeCell ref="N976:N980"/>
    <mergeCell ref="O976:O980"/>
    <mergeCell ref="P976:P980"/>
    <mergeCell ref="Q976:Q980"/>
    <mergeCell ref="C976:C980"/>
    <mergeCell ref="D976:D980"/>
    <mergeCell ref="E976:E980"/>
    <mergeCell ref="F976:F980"/>
    <mergeCell ref="G976:G980"/>
    <mergeCell ref="H976:H980"/>
    <mergeCell ref="I976:I980"/>
    <mergeCell ref="J992:J996"/>
    <mergeCell ref="K992:K996"/>
    <mergeCell ref="L992:L996"/>
    <mergeCell ref="M992:M996"/>
    <mergeCell ref="N992:N996"/>
    <mergeCell ref="O992:O996"/>
    <mergeCell ref="P992:P996"/>
    <mergeCell ref="Q992:Q996"/>
    <mergeCell ref="C992:C996"/>
    <mergeCell ref="D992:D996"/>
    <mergeCell ref="E992:E996"/>
    <mergeCell ref="N971:N975"/>
    <mergeCell ref="O971:O975"/>
    <mergeCell ref="P971:P975"/>
    <mergeCell ref="Q971:Q975"/>
    <mergeCell ref="C971:C975"/>
    <mergeCell ref="D971:D975"/>
    <mergeCell ref="E971:E975"/>
    <mergeCell ref="F971:F975"/>
    <mergeCell ref="G971:G975"/>
    <mergeCell ref="H971:H975"/>
    <mergeCell ref="I971:I975"/>
    <mergeCell ref="J986:J990"/>
    <mergeCell ref="K986:K990"/>
    <mergeCell ref="L986:L990"/>
    <mergeCell ref="M986:M990"/>
    <mergeCell ref="N986:N990"/>
    <mergeCell ref="O986:O990"/>
    <mergeCell ref="P986:P990"/>
    <mergeCell ref="Q986:Q990"/>
    <mergeCell ref="C986:C990"/>
    <mergeCell ref="D986:D990"/>
    <mergeCell ref="E986:E990"/>
    <mergeCell ref="F986:F990"/>
    <mergeCell ref="G986:G990"/>
    <mergeCell ref="H986:H990"/>
    <mergeCell ref="I986:I990"/>
    <mergeCell ref="J951:J955"/>
    <mergeCell ref="K951:K955"/>
    <mergeCell ref="L951:L955"/>
    <mergeCell ref="M951:M955"/>
    <mergeCell ref="N951:N955"/>
    <mergeCell ref="O951:O955"/>
    <mergeCell ref="P951:P955"/>
    <mergeCell ref="Q951:Q955"/>
    <mergeCell ref="C951:C955"/>
    <mergeCell ref="D951:D955"/>
    <mergeCell ref="E951:E955"/>
    <mergeCell ref="F951:F955"/>
    <mergeCell ref="G951:G955"/>
    <mergeCell ref="H951:H955"/>
    <mergeCell ref="I951:I955"/>
    <mergeCell ref="J966:J970"/>
    <mergeCell ref="K966:K970"/>
    <mergeCell ref="L966:L970"/>
    <mergeCell ref="M966:M970"/>
    <mergeCell ref="N966:N970"/>
    <mergeCell ref="O966:O970"/>
    <mergeCell ref="P966:P970"/>
    <mergeCell ref="Q966:Q970"/>
    <mergeCell ref="C966:C970"/>
    <mergeCell ref="D966:D970"/>
    <mergeCell ref="E966:E970"/>
    <mergeCell ref="F966:F970"/>
    <mergeCell ref="G966:G970"/>
    <mergeCell ref="H966:H970"/>
    <mergeCell ref="I966:I970"/>
    <mergeCell ref="J961:J965"/>
    <mergeCell ref="K961:K965"/>
    <mergeCell ref="L961:L965"/>
    <mergeCell ref="M961:M965"/>
    <mergeCell ref="N961:N965"/>
    <mergeCell ref="O961:O965"/>
    <mergeCell ref="P961:P965"/>
    <mergeCell ref="Q961:Q965"/>
    <mergeCell ref="C961:C965"/>
    <mergeCell ref="D961:D965"/>
    <mergeCell ref="E961:E965"/>
    <mergeCell ref="F961:F965"/>
    <mergeCell ref="G961:G965"/>
    <mergeCell ref="H961:H965"/>
    <mergeCell ref="I961:I965"/>
    <mergeCell ref="J981:J985"/>
    <mergeCell ref="K981:K985"/>
    <mergeCell ref="L981:L985"/>
    <mergeCell ref="M981:M985"/>
    <mergeCell ref="N981:N985"/>
    <mergeCell ref="O981:O985"/>
    <mergeCell ref="P981:P985"/>
    <mergeCell ref="Q981:Q985"/>
    <mergeCell ref="C981:C985"/>
    <mergeCell ref="D981:D985"/>
    <mergeCell ref="E981:E985"/>
    <mergeCell ref="F981:F985"/>
    <mergeCell ref="G981:G985"/>
    <mergeCell ref="H981:H985"/>
    <mergeCell ref="I981:I985"/>
    <mergeCell ref="J971:J975"/>
    <mergeCell ref="K971:K975"/>
    <mergeCell ref="L971:L975"/>
    <mergeCell ref="M971:M975"/>
    <mergeCell ref="L941:L945"/>
    <mergeCell ref="M941:M945"/>
    <mergeCell ref="N941:N945"/>
    <mergeCell ref="O941:O945"/>
    <mergeCell ref="P941:P945"/>
    <mergeCell ref="Q941:Q945"/>
    <mergeCell ref="C941:C945"/>
    <mergeCell ref="D941:D945"/>
    <mergeCell ref="E941:E945"/>
    <mergeCell ref="F941:F945"/>
    <mergeCell ref="G941:G945"/>
    <mergeCell ref="H941:H945"/>
    <mergeCell ref="I941:I945"/>
    <mergeCell ref="J946:J950"/>
    <mergeCell ref="K946:K950"/>
    <mergeCell ref="L946:L950"/>
    <mergeCell ref="M946:M950"/>
    <mergeCell ref="N946:N950"/>
    <mergeCell ref="O946:O950"/>
    <mergeCell ref="P946:P950"/>
    <mergeCell ref="Q946:Q950"/>
    <mergeCell ref="C946:C950"/>
    <mergeCell ref="D946:D950"/>
    <mergeCell ref="E946:E950"/>
    <mergeCell ref="F946:F950"/>
    <mergeCell ref="G946:G950"/>
    <mergeCell ref="H946:H950"/>
    <mergeCell ref="I946:I950"/>
    <mergeCell ref="J956:J960"/>
    <mergeCell ref="K956:K960"/>
    <mergeCell ref="L956:L960"/>
    <mergeCell ref="M956:M960"/>
    <mergeCell ref="N956:N960"/>
    <mergeCell ref="O956:O960"/>
    <mergeCell ref="P956:P960"/>
    <mergeCell ref="Q956:Q960"/>
    <mergeCell ref="C956:C960"/>
    <mergeCell ref="D956:D960"/>
    <mergeCell ref="E956:E960"/>
    <mergeCell ref="F956:F960"/>
    <mergeCell ref="G956:G960"/>
    <mergeCell ref="H956:H960"/>
    <mergeCell ref="I956:I960"/>
    <mergeCell ref="J921:J925"/>
    <mergeCell ref="K921:K925"/>
    <mergeCell ref="L921:L925"/>
    <mergeCell ref="M921:M925"/>
    <mergeCell ref="N921:N925"/>
    <mergeCell ref="O921:O925"/>
    <mergeCell ref="P921:P925"/>
    <mergeCell ref="Q921:Q925"/>
    <mergeCell ref="C921:C925"/>
    <mergeCell ref="D921:D925"/>
    <mergeCell ref="E921:E925"/>
    <mergeCell ref="F921:F925"/>
    <mergeCell ref="G921:G925"/>
    <mergeCell ref="H921:H925"/>
    <mergeCell ref="I921:I925"/>
    <mergeCell ref="J941:J945"/>
    <mergeCell ref="K941:K945"/>
    <mergeCell ref="N916:N920"/>
    <mergeCell ref="O916:O920"/>
    <mergeCell ref="P916:P920"/>
    <mergeCell ref="Q916:Q920"/>
    <mergeCell ref="C916:C920"/>
    <mergeCell ref="D916:D920"/>
    <mergeCell ref="E916:E920"/>
    <mergeCell ref="F916:F920"/>
    <mergeCell ref="G916:G920"/>
    <mergeCell ref="H916:H920"/>
    <mergeCell ref="I916:I920"/>
    <mergeCell ref="J936:J940"/>
    <mergeCell ref="K936:K940"/>
    <mergeCell ref="L936:L940"/>
    <mergeCell ref="M936:M940"/>
    <mergeCell ref="N936:N940"/>
    <mergeCell ref="O936:O940"/>
    <mergeCell ref="P936:P940"/>
    <mergeCell ref="Q936:Q940"/>
    <mergeCell ref="C936:C940"/>
    <mergeCell ref="D936:D940"/>
    <mergeCell ref="E936:E940"/>
    <mergeCell ref="F936:F940"/>
    <mergeCell ref="G936:G940"/>
    <mergeCell ref="H936:H940"/>
    <mergeCell ref="I936:I940"/>
    <mergeCell ref="J895:J899"/>
    <mergeCell ref="K895:K899"/>
    <mergeCell ref="L895:L899"/>
    <mergeCell ref="M895:M899"/>
    <mergeCell ref="N895:N899"/>
    <mergeCell ref="O895:O899"/>
    <mergeCell ref="P895:P899"/>
    <mergeCell ref="Q895:Q899"/>
    <mergeCell ref="C895:C899"/>
    <mergeCell ref="D895:D899"/>
    <mergeCell ref="E895:E899"/>
    <mergeCell ref="F895:F899"/>
    <mergeCell ref="G895:G899"/>
    <mergeCell ref="H895:H899"/>
    <mergeCell ref="I895:I899"/>
    <mergeCell ref="J911:J915"/>
    <mergeCell ref="K911:K915"/>
    <mergeCell ref="L911:L915"/>
    <mergeCell ref="M911:M915"/>
    <mergeCell ref="N911:N915"/>
    <mergeCell ref="O911:O915"/>
    <mergeCell ref="P911:P915"/>
    <mergeCell ref="Q911:Q915"/>
    <mergeCell ref="C911:C915"/>
    <mergeCell ref="D911:D915"/>
    <mergeCell ref="E911:E915"/>
    <mergeCell ref="F911:F915"/>
    <mergeCell ref="G911:G915"/>
    <mergeCell ref="H911:H915"/>
    <mergeCell ref="I911:I915"/>
    <mergeCell ref="J905:J910"/>
    <mergeCell ref="K905:K910"/>
    <mergeCell ref="L905:L910"/>
    <mergeCell ref="M905:M910"/>
    <mergeCell ref="N905:N910"/>
    <mergeCell ref="O905:O910"/>
    <mergeCell ref="P905:P910"/>
    <mergeCell ref="Q905:Q910"/>
    <mergeCell ref="C905:C910"/>
    <mergeCell ref="D905:D910"/>
    <mergeCell ref="E905:E910"/>
    <mergeCell ref="F905:F910"/>
    <mergeCell ref="G905:G910"/>
    <mergeCell ref="H905:H910"/>
    <mergeCell ref="I905:I910"/>
    <mergeCell ref="J927:J935"/>
    <mergeCell ref="K927:K935"/>
    <mergeCell ref="L927:L935"/>
    <mergeCell ref="M927:M935"/>
    <mergeCell ref="N927:N935"/>
    <mergeCell ref="O927:O935"/>
    <mergeCell ref="P927:P935"/>
    <mergeCell ref="Q927:Q935"/>
    <mergeCell ref="C927:C935"/>
    <mergeCell ref="D927:D935"/>
    <mergeCell ref="E927:E935"/>
    <mergeCell ref="F927:F935"/>
    <mergeCell ref="G927:G935"/>
    <mergeCell ref="H927:H935"/>
    <mergeCell ref="I927:I935"/>
    <mergeCell ref="J916:J920"/>
    <mergeCell ref="K916:K920"/>
    <mergeCell ref="L916:L920"/>
    <mergeCell ref="M916:M920"/>
    <mergeCell ref="L885:L889"/>
    <mergeCell ref="M885:M889"/>
    <mergeCell ref="N885:N889"/>
    <mergeCell ref="O885:O889"/>
    <mergeCell ref="P885:P889"/>
    <mergeCell ref="Q885:Q889"/>
    <mergeCell ref="C885:C889"/>
    <mergeCell ref="D885:D889"/>
    <mergeCell ref="E885:E889"/>
    <mergeCell ref="F885:F889"/>
    <mergeCell ref="G885:G889"/>
    <mergeCell ref="H885:H889"/>
    <mergeCell ref="I885:I889"/>
    <mergeCell ref="J890:J894"/>
    <mergeCell ref="K890:K894"/>
    <mergeCell ref="L890:L894"/>
    <mergeCell ref="M890:M894"/>
    <mergeCell ref="N890:N894"/>
    <mergeCell ref="O890:O894"/>
    <mergeCell ref="P890:P894"/>
    <mergeCell ref="Q890:Q894"/>
    <mergeCell ref="C890:C894"/>
    <mergeCell ref="D890:D894"/>
    <mergeCell ref="E890:E894"/>
    <mergeCell ref="F890:F894"/>
    <mergeCell ref="G890:G894"/>
    <mergeCell ref="H890:H894"/>
    <mergeCell ref="I890:I894"/>
    <mergeCell ref="J900:J904"/>
    <mergeCell ref="K900:K904"/>
    <mergeCell ref="L900:L904"/>
    <mergeCell ref="M900:M904"/>
    <mergeCell ref="N900:N904"/>
    <mergeCell ref="O900:O904"/>
    <mergeCell ref="P900:P904"/>
    <mergeCell ref="Q900:Q904"/>
    <mergeCell ref="C900:C904"/>
    <mergeCell ref="D900:D904"/>
    <mergeCell ref="E900:E904"/>
    <mergeCell ref="F900:F904"/>
    <mergeCell ref="G900:G904"/>
    <mergeCell ref="H900:H904"/>
    <mergeCell ref="I900:I904"/>
    <mergeCell ref="J871:J874"/>
    <mergeCell ref="K871:K874"/>
    <mergeCell ref="L871:L874"/>
    <mergeCell ref="M871:M874"/>
    <mergeCell ref="N871:N874"/>
    <mergeCell ref="O871:O874"/>
    <mergeCell ref="P871:P874"/>
    <mergeCell ref="Q871:Q874"/>
    <mergeCell ref="C871:C874"/>
    <mergeCell ref="D871:D874"/>
    <mergeCell ref="E871:E874"/>
    <mergeCell ref="F871:F874"/>
    <mergeCell ref="G871:G874"/>
    <mergeCell ref="H871:H874"/>
    <mergeCell ref="I871:I874"/>
    <mergeCell ref="J885:J889"/>
    <mergeCell ref="K885:K889"/>
    <mergeCell ref="J866:J870"/>
    <mergeCell ref="K866:K870"/>
    <mergeCell ref="L866:L870"/>
    <mergeCell ref="M866:M870"/>
    <mergeCell ref="N866:N870"/>
    <mergeCell ref="O866:O870"/>
    <mergeCell ref="P866:P870"/>
    <mergeCell ref="Q866:Q870"/>
    <mergeCell ref="C866:C870"/>
    <mergeCell ref="D866:D870"/>
    <mergeCell ref="E866:E870"/>
    <mergeCell ref="F866:F870"/>
    <mergeCell ref="G866:G870"/>
    <mergeCell ref="H866:H870"/>
    <mergeCell ref="I866:I870"/>
    <mergeCell ref="J880:J884"/>
    <mergeCell ref="K880:K884"/>
    <mergeCell ref="L880:L884"/>
    <mergeCell ref="M880:M884"/>
    <mergeCell ref="N880:N884"/>
    <mergeCell ref="O880:O884"/>
    <mergeCell ref="P880:P884"/>
    <mergeCell ref="Q880:Q884"/>
    <mergeCell ref="C880:C884"/>
    <mergeCell ref="D880:D884"/>
    <mergeCell ref="E880:E884"/>
    <mergeCell ref="F880:F884"/>
    <mergeCell ref="G880:G884"/>
    <mergeCell ref="H880:H884"/>
    <mergeCell ref="I880:I884"/>
    <mergeCell ref="N849:N853"/>
    <mergeCell ref="O849:O853"/>
    <mergeCell ref="P849:P853"/>
    <mergeCell ref="Q849:Q853"/>
    <mergeCell ref="C849:C853"/>
    <mergeCell ref="D849:D853"/>
    <mergeCell ref="E849:E853"/>
    <mergeCell ref="F849:F853"/>
    <mergeCell ref="G849:G853"/>
    <mergeCell ref="H849:H853"/>
    <mergeCell ref="I849:I853"/>
    <mergeCell ref="L861:L865"/>
    <mergeCell ref="M861:M865"/>
    <mergeCell ref="N861:N865"/>
    <mergeCell ref="O861:O865"/>
    <mergeCell ref="P861:P865"/>
    <mergeCell ref="Q861:Q865"/>
    <mergeCell ref="E861:E865"/>
    <mergeCell ref="F861:F865"/>
    <mergeCell ref="G861:G865"/>
    <mergeCell ref="H861:H865"/>
    <mergeCell ref="I861:I865"/>
    <mergeCell ref="J861:J865"/>
    <mergeCell ref="K861:K865"/>
    <mergeCell ref="N838:N848"/>
    <mergeCell ref="O838:O848"/>
    <mergeCell ref="P838:P848"/>
    <mergeCell ref="Q838:Q848"/>
    <mergeCell ref="C838:C848"/>
    <mergeCell ref="D838:D848"/>
    <mergeCell ref="E838:E848"/>
    <mergeCell ref="F838:F848"/>
    <mergeCell ref="G838:G848"/>
    <mergeCell ref="H838:H848"/>
    <mergeCell ref="I838:I848"/>
    <mergeCell ref="C861:C865"/>
    <mergeCell ref="D861:D865"/>
    <mergeCell ref="J875:J879"/>
    <mergeCell ref="K875:K879"/>
    <mergeCell ref="L875:L879"/>
    <mergeCell ref="M875:M879"/>
    <mergeCell ref="N875:N879"/>
    <mergeCell ref="O875:O879"/>
    <mergeCell ref="P875:P879"/>
    <mergeCell ref="Q875:Q879"/>
    <mergeCell ref="C875:C879"/>
    <mergeCell ref="D875:D879"/>
    <mergeCell ref="E875:E879"/>
    <mergeCell ref="F875:F879"/>
    <mergeCell ref="G875:G879"/>
    <mergeCell ref="H875:H879"/>
    <mergeCell ref="I875:I879"/>
    <mergeCell ref="J849:J853"/>
    <mergeCell ref="K849:K853"/>
    <mergeCell ref="L849:L853"/>
    <mergeCell ref="M849:M853"/>
    <mergeCell ref="J816:J820"/>
    <mergeCell ref="K816:K820"/>
    <mergeCell ref="L816:L820"/>
    <mergeCell ref="M816:M820"/>
    <mergeCell ref="N816:N820"/>
    <mergeCell ref="O816:O820"/>
    <mergeCell ref="P816:P820"/>
    <mergeCell ref="Q816:Q820"/>
    <mergeCell ref="C816:C820"/>
    <mergeCell ref="D816:D820"/>
    <mergeCell ref="E816:E820"/>
    <mergeCell ref="F816:F820"/>
    <mergeCell ref="G816:G820"/>
    <mergeCell ref="H816:H820"/>
    <mergeCell ref="I816:I820"/>
    <mergeCell ref="J833:J837"/>
    <mergeCell ref="K833:K837"/>
    <mergeCell ref="L833:L837"/>
    <mergeCell ref="M833:M837"/>
    <mergeCell ref="N833:N837"/>
    <mergeCell ref="O833:O837"/>
    <mergeCell ref="P833:P837"/>
    <mergeCell ref="Q833:Q837"/>
    <mergeCell ref="C833:C837"/>
    <mergeCell ref="D833:D837"/>
    <mergeCell ref="E833:E837"/>
    <mergeCell ref="F833:F837"/>
    <mergeCell ref="G833:G837"/>
    <mergeCell ref="H833:H837"/>
    <mergeCell ref="I833:I837"/>
    <mergeCell ref="J828:J832"/>
    <mergeCell ref="K828:K832"/>
    <mergeCell ref="L828:L832"/>
    <mergeCell ref="M828:M832"/>
    <mergeCell ref="N828:N832"/>
    <mergeCell ref="O828:O832"/>
    <mergeCell ref="P828:P832"/>
    <mergeCell ref="Q828:Q832"/>
    <mergeCell ref="C828:C832"/>
    <mergeCell ref="D828:D832"/>
    <mergeCell ref="E828:E832"/>
    <mergeCell ref="F828:F832"/>
    <mergeCell ref="G828:G832"/>
    <mergeCell ref="H828:H832"/>
    <mergeCell ref="I828:I832"/>
    <mergeCell ref="J854:J860"/>
    <mergeCell ref="K854:K860"/>
    <mergeCell ref="L854:L860"/>
    <mergeCell ref="M854:M860"/>
    <mergeCell ref="N854:N860"/>
    <mergeCell ref="O854:O860"/>
    <mergeCell ref="P854:P860"/>
    <mergeCell ref="Q854:Q860"/>
    <mergeCell ref="C854:C860"/>
    <mergeCell ref="D854:D860"/>
    <mergeCell ref="E854:E860"/>
    <mergeCell ref="F854:F860"/>
    <mergeCell ref="G854:G860"/>
    <mergeCell ref="H854:H860"/>
    <mergeCell ref="I854:I860"/>
    <mergeCell ref="J838:J848"/>
    <mergeCell ref="K838:K848"/>
    <mergeCell ref="L838:L848"/>
    <mergeCell ref="M838:M848"/>
    <mergeCell ref="L806:L810"/>
    <mergeCell ref="M806:M810"/>
    <mergeCell ref="N806:N810"/>
    <mergeCell ref="O806:O810"/>
    <mergeCell ref="P806:P810"/>
    <mergeCell ref="Q806:Q810"/>
    <mergeCell ref="C806:C810"/>
    <mergeCell ref="D806:D810"/>
    <mergeCell ref="E806:E810"/>
    <mergeCell ref="F806:F810"/>
    <mergeCell ref="G806:G810"/>
    <mergeCell ref="H806:H810"/>
    <mergeCell ref="I806:I810"/>
    <mergeCell ref="J811:J815"/>
    <mergeCell ref="K811:K815"/>
    <mergeCell ref="L811:L815"/>
    <mergeCell ref="M811:M815"/>
    <mergeCell ref="N811:N815"/>
    <mergeCell ref="O811:O815"/>
    <mergeCell ref="P811:P815"/>
    <mergeCell ref="Q811:Q815"/>
    <mergeCell ref="C811:C815"/>
    <mergeCell ref="D811:D815"/>
    <mergeCell ref="E811:E815"/>
    <mergeCell ref="F811:F815"/>
    <mergeCell ref="G811:G815"/>
    <mergeCell ref="H811:H815"/>
    <mergeCell ref="I811:I815"/>
    <mergeCell ref="J821:J825"/>
    <mergeCell ref="K821:K825"/>
    <mergeCell ref="L821:L825"/>
    <mergeCell ref="M821:M825"/>
    <mergeCell ref="N821:N825"/>
    <mergeCell ref="O821:O825"/>
    <mergeCell ref="P821:P825"/>
    <mergeCell ref="Q821:Q825"/>
    <mergeCell ref="C821:C825"/>
    <mergeCell ref="D821:D825"/>
    <mergeCell ref="E821:E825"/>
    <mergeCell ref="F821:F825"/>
    <mergeCell ref="G821:G825"/>
    <mergeCell ref="H821:H825"/>
    <mergeCell ref="I821:I825"/>
    <mergeCell ref="J786:J790"/>
    <mergeCell ref="K786:K790"/>
    <mergeCell ref="L786:L790"/>
    <mergeCell ref="M786:M790"/>
    <mergeCell ref="N786:N790"/>
    <mergeCell ref="O786:O790"/>
    <mergeCell ref="P786:P790"/>
    <mergeCell ref="Q786:Q790"/>
    <mergeCell ref="C786:C790"/>
    <mergeCell ref="D786:D790"/>
    <mergeCell ref="E786:E790"/>
    <mergeCell ref="F786:F790"/>
    <mergeCell ref="G786:G790"/>
    <mergeCell ref="H786:H790"/>
    <mergeCell ref="I786:I790"/>
    <mergeCell ref="J806:J810"/>
    <mergeCell ref="K806:K810"/>
    <mergeCell ref="N773:N785"/>
    <mergeCell ref="O773:O785"/>
    <mergeCell ref="P773:P785"/>
    <mergeCell ref="Q773:Q785"/>
    <mergeCell ref="C773:C785"/>
    <mergeCell ref="D773:D785"/>
    <mergeCell ref="E773:E785"/>
    <mergeCell ref="F773:F785"/>
    <mergeCell ref="G773:G785"/>
    <mergeCell ref="H773:H785"/>
    <mergeCell ref="I773:I785"/>
    <mergeCell ref="J801:J805"/>
    <mergeCell ref="K801:K805"/>
    <mergeCell ref="L801:L805"/>
    <mergeCell ref="M801:M805"/>
    <mergeCell ref="N801:N805"/>
    <mergeCell ref="O801:O805"/>
    <mergeCell ref="P801:P805"/>
    <mergeCell ref="Q801:Q805"/>
    <mergeCell ref="C801:C805"/>
    <mergeCell ref="D801:D805"/>
    <mergeCell ref="E801:E805"/>
    <mergeCell ref="F801:F805"/>
    <mergeCell ref="G801:G805"/>
    <mergeCell ref="H801:H805"/>
    <mergeCell ref="I801:I805"/>
    <mergeCell ref="J752:J756"/>
    <mergeCell ref="K752:K756"/>
    <mergeCell ref="L752:L756"/>
    <mergeCell ref="M752:M756"/>
    <mergeCell ref="N752:N756"/>
    <mergeCell ref="O752:O756"/>
    <mergeCell ref="P752:P756"/>
    <mergeCell ref="Q752:Q756"/>
    <mergeCell ref="C752:C756"/>
    <mergeCell ref="D752:D756"/>
    <mergeCell ref="E752:E756"/>
    <mergeCell ref="F752:F756"/>
    <mergeCell ref="G752:G756"/>
    <mergeCell ref="H752:H756"/>
    <mergeCell ref="I752:I756"/>
    <mergeCell ref="J767:J771"/>
    <mergeCell ref="K767:K771"/>
    <mergeCell ref="L767:L771"/>
    <mergeCell ref="M767:M771"/>
    <mergeCell ref="N767:N771"/>
    <mergeCell ref="O767:O771"/>
    <mergeCell ref="P767:P771"/>
    <mergeCell ref="Q767:Q771"/>
    <mergeCell ref="C767:C771"/>
    <mergeCell ref="D767:D771"/>
    <mergeCell ref="E767:E771"/>
    <mergeCell ref="F767:F771"/>
    <mergeCell ref="G767:G771"/>
    <mergeCell ref="H767:H771"/>
    <mergeCell ref="I767:I771"/>
    <mergeCell ref="J762:J766"/>
    <mergeCell ref="K762:K766"/>
    <mergeCell ref="L762:L766"/>
    <mergeCell ref="M762:M766"/>
    <mergeCell ref="N762:N766"/>
    <mergeCell ref="O762:O766"/>
    <mergeCell ref="P762:P766"/>
    <mergeCell ref="Q762:Q766"/>
    <mergeCell ref="C762:C766"/>
    <mergeCell ref="D762:D766"/>
    <mergeCell ref="E762:E766"/>
    <mergeCell ref="F762:F766"/>
    <mergeCell ref="G762:G766"/>
    <mergeCell ref="H762:H766"/>
    <mergeCell ref="I762:I766"/>
    <mergeCell ref="J791:J800"/>
    <mergeCell ref="K791:K800"/>
    <mergeCell ref="L791:L800"/>
    <mergeCell ref="M791:M800"/>
    <mergeCell ref="N791:N800"/>
    <mergeCell ref="O791:O800"/>
    <mergeCell ref="P791:P800"/>
    <mergeCell ref="Q791:Q800"/>
    <mergeCell ref="C791:C800"/>
    <mergeCell ref="D791:D800"/>
    <mergeCell ref="E791:E800"/>
    <mergeCell ref="F791:F800"/>
    <mergeCell ref="G791:G800"/>
    <mergeCell ref="H791:H800"/>
    <mergeCell ref="I791:I800"/>
    <mergeCell ref="J773:J785"/>
    <mergeCell ref="K773:K785"/>
    <mergeCell ref="L773:L785"/>
    <mergeCell ref="M773:M785"/>
    <mergeCell ref="C737:C741"/>
    <mergeCell ref="D737:D741"/>
    <mergeCell ref="E737:E741"/>
    <mergeCell ref="F737:F741"/>
    <mergeCell ref="G737:G741"/>
    <mergeCell ref="H737:H741"/>
    <mergeCell ref="I737:I741"/>
    <mergeCell ref="J742:J746"/>
    <mergeCell ref="K742:K746"/>
    <mergeCell ref="L742:L746"/>
    <mergeCell ref="M742:M746"/>
    <mergeCell ref="N742:N746"/>
    <mergeCell ref="O742:O746"/>
    <mergeCell ref="P742:P746"/>
    <mergeCell ref="Q742:Q746"/>
    <mergeCell ref="C742:C746"/>
    <mergeCell ref="D742:D746"/>
    <mergeCell ref="E742:E746"/>
    <mergeCell ref="F742:F746"/>
    <mergeCell ref="G742:G746"/>
    <mergeCell ref="H742:H746"/>
    <mergeCell ref="I742:I746"/>
    <mergeCell ref="J757:J761"/>
    <mergeCell ref="K757:K761"/>
    <mergeCell ref="L757:L761"/>
    <mergeCell ref="M757:M761"/>
    <mergeCell ref="N757:N761"/>
    <mergeCell ref="O757:O761"/>
    <mergeCell ref="P757:P761"/>
    <mergeCell ref="Q757:Q761"/>
    <mergeCell ref="C757:C761"/>
    <mergeCell ref="D757:D761"/>
    <mergeCell ref="E757:E761"/>
    <mergeCell ref="F757:F761"/>
    <mergeCell ref="G757:G761"/>
    <mergeCell ref="H757:H761"/>
    <mergeCell ref="I757:I761"/>
    <mergeCell ref="L732:L736"/>
    <mergeCell ref="M732:M736"/>
    <mergeCell ref="E732:E736"/>
    <mergeCell ref="F732:F736"/>
    <mergeCell ref="G732:G736"/>
    <mergeCell ref="H732:H736"/>
    <mergeCell ref="I732:I736"/>
    <mergeCell ref="J732:J736"/>
    <mergeCell ref="K732:K736"/>
    <mergeCell ref="J737:J741"/>
    <mergeCell ref="K737:K741"/>
    <mergeCell ref="L737:L741"/>
    <mergeCell ref="M737:M741"/>
    <mergeCell ref="N737:N741"/>
    <mergeCell ref="O737:O741"/>
    <mergeCell ref="P737:P741"/>
    <mergeCell ref="Q737:Q741"/>
    <mergeCell ref="O670:O674"/>
    <mergeCell ref="P670:P674"/>
    <mergeCell ref="Q670:Q674"/>
    <mergeCell ref="C670:C674"/>
    <mergeCell ref="D670:D674"/>
    <mergeCell ref="E670:E674"/>
    <mergeCell ref="F670:F674"/>
    <mergeCell ref="G670:G674"/>
    <mergeCell ref="H670:H674"/>
    <mergeCell ref="I670:I674"/>
    <mergeCell ref="J687:J691"/>
    <mergeCell ref="K687:K691"/>
    <mergeCell ref="L687:L691"/>
    <mergeCell ref="M687:M691"/>
    <mergeCell ref="N687:N691"/>
    <mergeCell ref="O687:O691"/>
    <mergeCell ref="P687:P691"/>
    <mergeCell ref="Q687:Q691"/>
    <mergeCell ref="C687:C691"/>
    <mergeCell ref="D687:D691"/>
    <mergeCell ref="E687:E691"/>
    <mergeCell ref="F687:F691"/>
    <mergeCell ref="G687:G691"/>
    <mergeCell ref="H687:H691"/>
    <mergeCell ref="I687:I691"/>
    <mergeCell ref="O657:O663"/>
    <mergeCell ref="P657:P663"/>
    <mergeCell ref="Q657:Q663"/>
    <mergeCell ref="C657:C663"/>
    <mergeCell ref="D657:D663"/>
    <mergeCell ref="E657:E663"/>
    <mergeCell ref="F657:F663"/>
    <mergeCell ref="G657:G663"/>
    <mergeCell ref="H657:H663"/>
    <mergeCell ref="I657:I663"/>
    <mergeCell ref="J664:J669"/>
    <mergeCell ref="K664:K669"/>
    <mergeCell ref="L664:L669"/>
    <mergeCell ref="M664:M669"/>
    <mergeCell ref="N664:N669"/>
    <mergeCell ref="O664:O669"/>
    <mergeCell ref="P664:P669"/>
    <mergeCell ref="Q664:Q669"/>
    <mergeCell ref="C664:C669"/>
    <mergeCell ref="D664:D669"/>
    <mergeCell ref="E664:E669"/>
    <mergeCell ref="F664:F669"/>
    <mergeCell ref="G664:G669"/>
    <mergeCell ref="H664:H669"/>
    <mergeCell ref="I664:I669"/>
    <mergeCell ref="J652:J656"/>
    <mergeCell ref="K652:K656"/>
    <mergeCell ref="L652:L656"/>
    <mergeCell ref="M652:M656"/>
    <mergeCell ref="N652:N656"/>
    <mergeCell ref="O652:O656"/>
    <mergeCell ref="P652:P656"/>
    <mergeCell ref="Q652:Q656"/>
    <mergeCell ref="C652:C656"/>
    <mergeCell ref="D652:D656"/>
    <mergeCell ref="E652:E656"/>
    <mergeCell ref="F652:F656"/>
    <mergeCell ref="G652:G656"/>
    <mergeCell ref="H652:H656"/>
    <mergeCell ref="I652:I656"/>
    <mergeCell ref="J675:J686"/>
    <mergeCell ref="K675:K686"/>
    <mergeCell ref="L675:L686"/>
    <mergeCell ref="M675:M686"/>
    <mergeCell ref="N675:N686"/>
    <mergeCell ref="O675:O686"/>
    <mergeCell ref="P675:P686"/>
    <mergeCell ref="Q675:Q686"/>
    <mergeCell ref="C675:C686"/>
    <mergeCell ref="D675:D686"/>
    <mergeCell ref="E675:E686"/>
    <mergeCell ref="F675:F686"/>
    <mergeCell ref="G675:G686"/>
    <mergeCell ref="H675:H686"/>
    <mergeCell ref="I675:I686"/>
    <mergeCell ref="J657:J663"/>
    <mergeCell ref="K657:K663"/>
    <mergeCell ref="L622:L626"/>
    <mergeCell ref="M622:M626"/>
    <mergeCell ref="N622:N626"/>
    <mergeCell ref="O622:O626"/>
    <mergeCell ref="P622:P626"/>
    <mergeCell ref="Q622:Q626"/>
    <mergeCell ref="C622:C626"/>
    <mergeCell ref="D622:D626"/>
    <mergeCell ref="E622:E626"/>
    <mergeCell ref="F622:F626"/>
    <mergeCell ref="G622:G626"/>
    <mergeCell ref="H622:H626"/>
    <mergeCell ref="I622:I626"/>
    <mergeCell ref="J627:J631"/>
    <mergeCell ref="K627:K631"/>
    <mergeCell ref="L627:L631"/>
    <mergeCell ref="M627:M631"/>
    <mergeCell ref="N627:N631"/>
    <mergeCell ref="O627:O631"/>
    <mergeCell ref="P627:P631"/>
    <mergeCell ref="Q627:Q631"/>
    <mergeCell ref="C627:C631"/>
    <mergeCell ref="D627:D631"/>
    <mergeCell ref="E627:E631"/>
    <mergeCell ref="F627:F631"/>
    <mergeCell ref="G627:G631"/>
    <mergeCell ref="H627:H631"/>
    <mergeCell ref="I627:I631"/>
    <mergeCell ref="J647:J651"/>
    <mergeCell ref="K647:K651"/>
    <mergeCell ref="L647:L651"/>
    <mergeCell ref="M647:M651"/>
    <mergeCell ref="N647:N651"/>
    <mergeCell ref="O647:O651"/>
    <mergeCell ref="P647:P651"/>
    <mergeCell ref="Q647:Q651"/>
    <mergeCell ref="C647:C651"/>
    <mergeCell ref="D647:D651"/>
    <mergeCell ref="E647:E651"/>
    <mergeCell ref="F647:F651"/>
    <mergeCell ref="G647:G651"/>
    <mergeCell ref="H647:H651"/>
    <mergeCell ref="I647:I651"/>
    <mergeCell ref="J617:J621"/>
    <mergeCell ref="K617:K621"/>
    <mergeCell ref="L617:L621"/>
    <mergeCell ref="M617:M621"/>
    <mergeCell ref="N617:N621"/>
    <mergeCell ref="O617:O621"/>
    <mergeCell ref="P617:P621"/>
    <mergeCell ref="Q617:Q621"/>
    <mergeCell ref="C617:C621"/>
    <mergeCell ref="D617:D621"/>
    <mergeCell ref="E617:E621"/>
    <mergeCell ref="F617:F621"/>
    <mergeCell ref="G617:G621"/>
    <mergeCell ref="H617:H621"/>
    <mergeCell ref="I617:I621"/>
    <mergeCell ref="J622:J626"/>
    <mergeCell ref="K622:K626"/>
    <mergeCell ref="J594:J598"/>
    <mergeCell ref="K594:K598"/>
    <mergeCell ref="L594:L598"/>
    <mergeCell ref="M594:M598"/>
    <mergeCell ref="N594:N598"/>
    <mergeCell ref="O594:O598"/>
    <mergeCell ref="P594:P598"/>
    <mergeCell ref="Q594:Q598"/>
    <mergeCell ref="C594:C598"/>
    <mergeCell ref="D594:D598"/>
    <mergeCell ref="E594:E598"/>
    <mergeCell ref="F594:F598"/>
    <mergeCell ref="G594:G598"/>
    <mergeCell ref="H594:H598"/>
    <mergeCell ref="I594:I598"/>
    <mergeCell ref="J599:J603"/>
    <mergeCell ref="K599:K603"/>
    <mergeCell ref="L599:L603"/>
    <mergeCell ref="M599:M603"/>
    <mergeCell ref="N599:N603"/>
    <mergeCell ref="O599:O603"/>
    <mergeCell ref="P599:P603"/>
    <mergeCell ref="Q599:Q603"/>
    <mergeCell ref="C599:C603"/>
    <mergeCell ref="D599:D603"/>
    <mergeCell ref="E599:E603"/>
    <mergeCell ref="F599:F603"/>
    <mergeCell ref="G599:G603"/>
    <mergeCell ref="H599:H603"/>
    <mergeCell ref="I599:I603"/>
    <mergeCell ref="J589:J593"/>
    <mergeCell ref="K589:K593"/>
    <mergeCell ref="C589:C593"/>
    <mergeCell ref="D589:D593"/>
    <mergeCell ref="E589:E593"/>
    <mergeCell ref="F589:F593"/>
    <mergeCell ref="G589:G593"/>
    <mergeCell ref="H589:H593"/>
    <mergeCell ref="I589:I593"/>
    <mergeCell ref="D566:D583"/>
    <mergeCell ref="E566:E583"/>
    <mergeCell ref="F566:F583"/>
    <mergeCell ref="G566:G583"/>
    <mergeCell ref="H566:H583"/>
    <mergeCell ref="I566:I583"/>
    <mergeCell ref="J566:J583"/>
    <mergeCell ref="C556:C560"/>
    <mergeCell ref="D556:D560"/>
    <mergeCell ref="E556:E560"/>
    <mergeCell ref="C561:C565"/>
    <mergeCell ref="D561:D565"/>
    <mergeCell ref="E561:E565"/>
    <mergeCell ref="C566:C583"/>
    <mergeCell ref="F556:F560"/>
    <mergeCell ref="G556:G560"/>
    <mergeCell ref="H556:H560"/>
    <mergeCell ref="I556:I560"/>
    <mergeCell ref="J556:J560"/>
    <mergeCell ref="K556:K560"/>
    <mergeCell ref="F561:F565"/>
    <mergeCell ref="G561:G565"/>
    <mergeCell ref="H561:H565"/>
    <mergeCell ref="I561:I565"/>
    <mergeCell ref="J561:J565"/>
    <mergeCell ref="K561:K565"/>
    <mergeCell ref="L561:L565"/>
    <mergeCell ref="G530:G534"/>
    <mergeCell ref="H530:H534"/>
    <mergeCell ref="I530:I534"/>
    <mergeCell ref="J530:J534"/>
    <mergeCell ref="P551:P555"/>
    <mergeCell ref="Q551:Q555"/>
    <mergeCell ref="I551:I555"/>
    <mergeCell ref="J551:J555"/>
    <mergeCell ref="K551:K555"/>
    <mergeCell ref="L551:L555"/>
    <mergeCell ref="M551:M555"/>
    <mergeCell ref="N551:N555"/>
    <mergeCell ref="O551:O555"/>
    <mergeCell ref="M556:M560"/>
    <mergeCell ref="N556:N560"/>
    <mergeCell ref="O556:O560"/>
    <mergeCell ref="P556:P560"/>
    <mergeCell ref="Q556:Q560"/>
    <mergeCell ref="G535:G544"/>
    <mergeCell ref="Q525:Q529"/>
    <mergeCell ref="K520:K524"/>
    <mergeCell ref="L520:L524"/>
    <mergeCell ref="M520:M524"/>
    <mergeCell ref="N520:N524"/>
    <mergeCell ref="O520:O524"/>
    <mergeCell ref="P520:P524"/>
    <mergeCell ref="Q520:Q524"/>
    <mergeCell ref="K530:K534"/>
    <mergeCell ref="L530:L534"/>
    <mergeCell ref="M530:M534"/>
    <mergeCell ref="N530:N534"/>
    <mergeCell ref="O530:O534"/>
    <mergeCell ref="P530:P534"/>
    <mergeCell ref="Q530:Q534"/>
    <mergeCell ref="L556:L560"/>
    <mergeCell ref="M561:M565"/>
    <mergeCell ref="N561:N565"/>
    <mergeCell ref="O561:O565"/>
    <mergeCell ref="P561:P565"/>
    <mergeCell ref="Q561:Q565"/>
    <mergeCell ref="C498:C502"/>
    <mergeCell ref="D530:D534"/>
    <mergeCell ref="E530:E534"/>
    <mergeCell ref="F530:F534"/>
    <mergeCell ref="D508:D512"/>
    <mergeCell ref="E508:E512"/>
    <mergeCell ref="F508:F512"/>
    <mergeCell ref="G508:G512"/>
    <mergeCell ref="H508:H512"/>
    <mergeCell ref="M513:M519"/>
    <mergeCell ref="N513:N519"/>
    <mergeCell ref="O513:O519"/>
    <mergeCell ref="P513:P519"/>
    <mergeCell ref="Q513:Q519"/>
    <mergeCell ref="F513:F519"/>
    <mergeCell ref="G513:G519"/>
    <mergeCell ref="H513:H519"/>
    <mergeCell ref="I513:I519"/>
    <mergeCell ref="J513:J519"/>
    <mergeCell ref="K513:K519"/>
    <mergeCell ref="L513:L519"/>
    <mergeCell ref="K525:K529"/>
    <mergeCell ref="L525:L529"/>
    <mergeCell ref="D525:D529"/>
    <mergeCell ref="E525:E529"/>
    <mergeCell ref="F525:F529"/>
    <mergeCell ref="G525:G529"/>
    <mergeCell ref="H525:H529"/>
    <mergeCell ref="I525:I529"/>
    <mergeCell ref="J525:J529"/>
    <mergeCell ref="O525:O529"/>
    <mergeCell ref="P525:P529"/>
    <mergeCell ref="D493:D497"/>
    <mergeCell ref="F493:F497"/>
    <mergeCell ref="G493:G497"/>
    <mergeCell ref="H493:H497"/>
    <mergeCell ref="I493:I497"/>
    <mergeCell ref="J493:J497"/>
    <mergeCell ref="H498:H502"/>
    <mergeCell ref="I498:I502"/>
    <mergeCell ref="J498:J502"/>
    <mergeCell ref="K498:K502"/>
    <mergeCell ref="L498:L502"/>
    <mergeCell ref="E503:E507"/>
    <mergeCell ref="F503:F507"/>
    <mergeCell ref="H503:H507"/>
    <mergeCell ref="I503:I507"/>
    <mergeCell ref="J503:J507"/>
    <mergeCell ref="K503:K507"/>
    <mergeCell ref="L503:L507"/>
    <mergeCell ref="C508:C512"/>
    <mergeCell ref="P493:P497"/>
    <mergeCell ref="M488:M492"/>
    <mergeCell ref="N488:N492"/>
    <mergeCell ref="O488:O492"/>
    <mergeCell ref="P488:P492"/>
    <mergeCell ref="Q488:Q492"/>
    <mergeCell ref="M493:M497"/>
    <mergeCell ref="N493:N497"/>
    <mergeCell ref="Q493:Q497"/>
    <mergeCell ref="P508:P512"/>
    <mergeCell ref="Q508:Q512"/>
    <mergeCell ref="I508:I512"/>
    <mergeCell ref="J508:J512"/>
    <mergeCell ref="K508:K512"/>
    <mergeCell ref="L508:L512"/>
    <mergeCell ref="M508:M512"/>
    <mergeCell ref="N508:N512"/>
    <mergeCell ref="O508:O512"/>
    <mergeCell ref="O498:O502"/>
    <mergeCell ref="P498:P502"/>
    <mergeCell ref="Q498:Q502"/>
    <mergeCell ref="M498:M502"/>
    <mergeCell ref="N498:N502"/>
    <mergeCell ref="M503:M507"/>
    <mergeCell ref="N503:N507"/>
    <mergeCell ref="O503:O507"/>
    <mergeCell ref="P503:P507"/>
    <mergeCell ref="Q503:Q507"/>
    <mergeCell ref="K493:K497"/>
    <mergeCell ref="L493:L497"/>
    <mergeCell ref="C493:C497"/>
    <mergeCell ref="O466:O470"/>
    <mergeCell ref="K481:K485"/>
    <mergeCell ref="L481:L485"/>
    <mergeCell ref="M481:M485"/>
    <mergeCell ref="N481:N485"/>
    <mergeCell ref="O481:O485"/>
    <mergeCell ref="F488:F492"/>
    <mergeCell ref="G488:G492"/>
    <mergeCell ref="H488:H492"/>
    <mergeCell ref="I488:I492"/>
    <mergeCell ref="J488:J492"/>
    <mergeCell ref="K488:K492"/>
    <mergeCell ref="L488:L492"/>
    <mergeCell ref="B461:B474"/>
    <mergeCell ref="B475:B485"/>
    <mergeCell ref="A488:A497"/>
    <mergeCell ref="B488:B497"/>
    <mergeCell ref="C488:C492"/>
    <mergeCell ref="D488:D492"/>
    <mergeCell ref="E488:E492"/>
    <mergeCell ref="E493:E497"/>
    <mergeCell ref="O493:O497"/>
    <mergeCell ref="K476:K480"/>
    <mergeCell ref="L476:L480"/>
    <mergeCell ref="M476:M480"/>
    <mergeCell ref="N476:N480"/>
    <mergeCell ref="O476:O480"/>
    <mergeCell ref="H461:H465"/>
    <mergeCell ref="I461:I465"/>
    <mergeCell ref="J461:J465"/>
    <mergeCell ref="K461:K465"/>
    <mergeCell ref="L461:L465"/>
    <mergeCell ref="G461:G465"/>
    <mergeCell ref="P476:P480"/>
    <mergeCell ref="Q476:Q480"/>
    <mergeCell ref="C476:C480"/>
    <mergeCell ref="D476:D480"/>
    <mergeCell ref="F476:F480"/>
    <mergeCell ref="G476:G480"/>
    <mergeCell ref="H476:H480"/>
    <mergeCell ref="I476:I480"/>
    <mergeCell ref="J476:J480"/>
    <mergeCell ref="C456:C460"/>
    <mergeCell ref="D456:D460"/>
    <mergeCell ref="A461:A474"/>
    <mergeCell ref="D461:D465"/>
    <mergeCell ref="E461:E465"/>
    <mergeCell ref="E466:E470"/>
    <mergeCell ref="E476:E480"/>
    <mergeCell ref="A475:A486"/>
    <mergeCell ref="C481:C485"/>
    <mergeCell ref="D481:D485"/>
    <mergeCell ref="E481:E485"/>
    <mergeCell ref="F481:F485"/>
    <mergeCell ref="G481:G485"/>
    <mergeCell ref="H481:H485"/>
    <mergeCell ref="P481:P485"/>
    <mergeCell ref="Q481:Q485"/>
    <mergeCell ref="I481:I485"/>
    <mergeCell ref="J481:J485"/>
    <mergeCell ref="K466:K470"/>
    <mergeCell ref="L466:L470"/>
    <mergeCell ref="M466:M470"/>
    <mergeCell ref="N466:N470"/>
    <mergeCell ref="D446:D450"/>
    <mergeCell ref="P466:P470"/>
    <mergeCell ref="Q466:Q470"/>
    <mergeCell ref="C466:C470"/>
    <mergeCell ref="D466:D470"/>
    <mergeCell ref="F466:F470"/>
    <mergeCell ref="G466:G470"/>
    <mergeCell ref="H466:H470"/>
    <mergeCell ref="I466:I470"/>
    <mergeCell ref="J466:J470"/>
    <mergeCell ref="C461:C465"/>
    <mergeCell ref="C471:C475"/>
    <mergeCell ref="K471:K475"/>
    <mergeCell ref="L471:L475"/>
    <mergeCell ref="M471:M475"/>
    <mergeCell ref="N471:N475"/>
    <mergeCell ref="O471:O475"/>
    <mergeCell ref="P471:P475"/>
    <mergeCell ref="Q471:Q475"/>
    <mergeCell ref="D471:D475"/>
    <mergeCell ref="E471:E475"/>
    <mergeCell ref="F471:F475"/>
    <mergeCell ref="G471:G475"/>
    <mergeCell ref="H471:H475"/>
    <mergeCell ref="I471:I475"/>
    <mergeCell ref="J471:J475"/>
    <mergeCell ref="M461:M465"/>
    <mergeCell ref="N461:N465"/>
    <mergeCell ref="O461:O465"/>
    <mergeCell ref="P461:P465"/>
    <mergeCell ref="Q461:Q465"/>
    <mergeCell ref="F461:F465"/>
    <mergeCell ref="O451:O455"/>
    <mergeCell ref="P451:P455"/>
    <mergeCell ref="Q451:Q455"/>
    <mergeCell ref="H451:H455"/>
    <mergeCell ref="I451:I455"/>
    <mergeCell ref="J451:J455"/>
    <mergeCell ref="K451:K455"/>
    <mergeCell ref="L451:L455"/>
    <mergeCell ref="M451:M455"/>
    <mergeCell ref="N451:N455"/>
    <mergeCell ref="M456:M460"/>
    <mergeCell ref="N456:N460"/>
    <mergeCell ref="O456:O460"/>
    <mergeCell ref="P456:P460"/>
    <mergeCell ref="Q456:Q460"/>
    <mergeCell ref="E456:E460"/>
    <mergeCell ref="F456:F460"/>
    <mergeCell ref="H456:H460"/>
    <mergeCell ref="I456:I460"/>
    <mergeCell ref="J456:J460"/>
    <mergeCell ref="K456:K460"/>
    <mergeCell ref="L456:L460"/>
    <mergeCell ref="E446:E450"/>
    <mergeCell ref="F446:F450"/>
    <mergeCell ref="G446:G450"/>
    <mergeCell ref="H446:H450"/>
    <mergeCell ref="I446:I450"/>
    <mergeCell ref="B412:B427"/>
    <mergeCell ref="C415:C419"/>
    <mergeCell ref="D415:D419"/>
    <mergeCell ref="E415:E419"/>
    <mergeCell ref="F415:F419"/>
    <mergeCell ref="G415:G419"/>
    <mergeCell ref="G420:G424"/>
    <mergeCell ref="A412:A427"/>
    <mergeCell ref="A428:A446"/>
    <mergeCell ref="B428:B439"/>
    <mergeCell ref="B441:B446"/>
    <mergeCell ref="C441:C445"/>
    <mergeCell ref="D441:D445"/>
    <mergeCell ref="E441:E445"/>
    <mergeCell ref="F441:F445"/>
    <mergeCell ref="G441:G445"/>
    <mergeCell ref="H441:H445"/>
    <mergeCell ref="I441:I445"/>
    <mergeCell ref="A447:A460"/>
    <mergeCell ref="B447:B460"/>
    <mergeCell ref="C451:C455"/>
    <mergeCell ref="D451:D455"/>
    <mergeCell ref="E451:E455"/>
    <mergeCell ref="F451:F455"/>
    <mergeCell ref="G451:G455"/>
    <mergeCell ref="G456:G460"/>
    <mergeCell ref="C446:C450"/>
    <mergeCell ref="O441:O445"/>
    <mergeCell ref="P441:P445"/>
    <mergeCell ref="Q441:Q445"/>
    <mergeCell ref="J435:J439"/>
    <mergeCell ref="K435:K439"/>
    <mergeCell ref="L435:L439"/>
    <mergeCell ref="M435:M439"/>
    <mergeCell ref="N435:N439"/>
    <mergeCell ref="P435:P439"/>
    <mergeCell ref="Q435:Q439"/>
    <mergeCell ref="J446:J450"/>
    <mergeCell ref="K446:K450"/>
    <mergeCell ref="L446:L450"/>
    <mergeCell ref="M446:M450"/>
    <mergeCell ref="N446:N450"/>
    <mergeCell ref="O446:O450"/>
    <mergeCell ref="P446:P450"/>
    <mergeCell ref="Q446:Q450"/>
    <mergeCell ref="M441:M445"/>
    <mergeCell ref="N441:N445"/>
    <mergeCell ref="J441:J445"/>
    <mergeCell ref="K441:K445"/>
    <mergeCell ref="L441:L445"/>
    <mergeCell ref="O430:O434"/>
    <mergeCell ref="P430:P434"/>
    <mergeCell ref="Q430:Q434"/>
    <mergeCell ref="C430:C434"/>
    <mergeCell ref="D430:D434"/>
    <mergeCell ref="E430:E434"/>
    <mergeCell ref="F430:F434"/>
    <mergeCell ref="G430:G434"/>
    <mergeCell ref="H430:H434"/>
    <mergeCell ref="I430:I434"/>
    <mergeCell ref="C435:C439"/>
    <mergeCell ref="D435:D439"/>
    <mergeCell ref="E435:E439"/>
    <mergeCell ref="F435:F439"/>
    <mergeCell ref="G435:G439"/>
    <mergeCell ref="H435:H439"/>
    <mergeCell ref="I435:I439"/>
    <mergeCell ref="O435:O439"/>
    <mergeCell ref="M430:M434"/>
    <mergeCell ref="N430:N434"/>
    <mergeCell ref="O425:O429"/>
    <mergeCell ref="P425:P429"/>
    <mergeCell ref="Q425:Q429"/>
    <mergeCell ref="H425:H429"/>
    <mergeCell ref="I425:I429"/>
    <mergeCell ref="J425:J429"/>
    <mergeCell ref="K425:K429"/>
    <mergeCell ref="L425:L429"/>
    <mergeCell ref="M425:M429"/>
    <mergeCell ref="N425:N429"/>
    <mergeCell ref="C420:C424"/>
    <mergeCell ref="D420:D424"/>
    <mergeCell ref="C425:C429"/>
    <mergeCell ref="D425:D429"/>
    <mergeCell ref="E425:E429"/>
    <mergeCell ref="F425:F429"/>
    <mergeCell ref="G425:G429"/>
    <mergeCell ref="O415:O419"/>
    <mergeCell ref="P415:P419"/>
    <mergeCell ref="Q415:Q419"/>
    <mergeCell ref="H415:H419"/>
    <mergeCell ref="I415:I419"/>
    <mergeCell ref="J415:J419"/>
    <mergeCell ref="K415:K419"/>
    <mergeCell ref="L415:L419"/>
    <mergeCell ref="M415:M419"/>
    <mergeCell ref="N415:N419"/>
    <mergeCell ref="M420:M424"/>
    <mergeCell ref="N420:N424"/>
    <mergeCell ref="O420:O424"/>
    <mergeCell ref="P420:P424"/>
    <mergeCell ref="Q420:Q424"/>
    <mergeCell ref="E420:E424"/>
    <mergeCell ref="F420:F424"/>
    <mergeCell ref="H420:H424"/>
    <mergeCell ref="I420:I424"/>
    <mergeCell ref="J420:J424"/>
    <mergeCell ref="K420:K424"/>
    <mergeCell ref="L420:L424"/>
    <mergeCell ref="A380:A393"/>
    <mergeCell ref="B380:B393"/>
    <mergeCell ref="D380:D384"/>
    <mergeCell ref="E380:E384"/>
    <mergeCell ref="F380:F384"/>
    <mergeCell ref="G380:G384"/>
    <mergeCell ref="G385:G389"/>
    <mergeCell ref="C385:C389"/>
    <mergeCell ref="D385:D389"/>
    <mergeCell ref="A394:A411"/>
    <mergeCell ref="B394:B411"/>
    <mergeCell ref="D395:D399"/>
    <mergeCell ref="E395:E399"/>
    <mergeCell ref="E400:E404"/>
    <mergeCell ref="J430:J434"/>
    <mergeCell ref="K430:K434"/>
    <mergeCell ref="L430:L434"/>
    <mergeCell ref="C410:C414"/>
    <mergeCell ref="D410:D414"/>
    <mergeCell ref="E410:E414"/>
    <mergeCell ref="F410:F414"/>
    <mergeCell ref="G410:G414"/>
    <mergeCell ref="H410:H414"/>
    <mergeCell ref="I410:I414"/>
    <mergeCell ref="J410:J414"/>
    <mergeCell ref="C380:C384"/>
    <mergeCell ref="C390:C394"/>
    <mergeCell ref="D390:D394"/>
    <mergeCell ref="E390:E394"/>
    <mergeCell ref="F390:F394"/>
    <mergeCell ref="G390:G394"/>
    <mergeCell ref="H390:H394"/>
    <mergeCell ref="O405:O409"/>
    <mergeCell ref="P405:P409"/>
    <mergeCell ref="Q405:Q409"/>
    <mergeCell ref="K400:K404"/>
    <mergeCell ref="L400:L404"/>
    <mergeCell ref="M400:M404"/>
    <mergeCell ref="N400:N404"/>
    <mergeCell ref="O400:O404"/>
    <mergeCell ref="P400:P404"/>
    <mergeCell ref="Q400:Q404"/>
    <mergeCell ref="K410:K414"/>
    <mergeCell ref="L410:L414"/>
    <mergeCell ref="M410:M414"/>
    <mergeCell ref="N410:N414"/>
    <mergeCell ref="O410:O414"/>
    <mergeCell ref="P410:P414"/>
    <mergeCell ref="Q410:Q414"/>
    <mergeCell ref="K405:K409"/>
    <mergeCell ref="L405:L409"/>
    <mergeCell ref="O395:O399"/>
    <mergeCell ref="P395:P399"/>
    <mergeCell ref="Q395:Q399"/>
    <mergeCell ref="F395:F399"/>
    <mergeCell ref="G395:G399"/>
    <mergeCell ref="H395:H399"/>
    <mergeCell ref="I395:I399"/>
    <mergeCell ref="J395:J399"/>
    <mergeCell ref="K395:K399"/>
    <mergeCell ref="L395:L399"/>
    <mergeCell ref="C400:C404"/>
    <mergeCell ref="D400:D404"/>
    <mergeCell ref="F400:F404"/>
    <mergeCell ref="G400:G404"/>
    <mergeCell ref="H400:H404"/>
    <mergeCell ref="I400:I404"/>
    <mergeCell ref="J400:J404"/>
    <mergeCell ref="C395:C399"/>
    <mergeCell ref="D405:D409"/>
    <mergeCell ref="E405:E409"/>
    <mergeCell ref="F405:F409"/>
    <mergeCell ref="G405:G409"/>
    <mergeCell ref="H405:H409"/>
    <mergeCell ref="I405:I409"/>
    <mergeCell ref="J405:J409"/>
    <mergeCell ref="M395:M399"/>
    <mergeCell ref="C405:C409"/>
    <mergeCell ref="H380:H384"/>
    <mergeCell ref="I380:I384"/>
    <mergeCell ref="J380:J384"/>
    <mergeCell ref="K380:K384"/>
    <mergeCell ref="L380:L384"/>
    <mergeCell ref="M380:M384"/>
    <mergeCell ref="N380:N384"/>
    <mergeCell ref="M385:M389"/>
    <mergeCell ref="N385:N389"/>
    <mergeCell ref="N395:N399"/>
    <mergeCell ref="M405:M409"/>
    <mergeCell ref="N405:N409"/>
    <mergeCell ref="O385:O389"/>
    <mergeCell ref="P385:P389"/>
    <mergeCell ref="Q385:Q389"/>
    <mergeCell ref="E385:E389"/>
    <mergeCell ref="F385:F389"/>
    <mergeCell ref="H385:H389"/>
    <mergeCell ref="I385:I389"/>
    <mergeCell ref="J385:J389"/>
    <mergeCell ref="K385:K389"/>
    <mergeCell ref="L385:L389"/>
    <mergeCell ref="N373:N377"/>
    <mergeCell ref="O373:O377"/>
    <mergeCell ref="P373:P377"/>
    <mergeCell ref="Q373:Q377"/>
    <mergeCell ref="N358:N362"/>
    <mergeCell ref="O358:O362"/>
    <mergeCell ref="P358:P362"/>
    <mergeCell ref="Q358:Q362"/>
    <mergeCell ref="O363:O367"/>
    <mergeCell ref="P363:P367"/>
    <mergeCell ref="Q363:Q367"/>
    <mergeCell ref="M373:M377"/>
    <mergeCell ref="M363:M367"/>
    <mergeCell ref="N363:N367"/>
    <mergeCell ref="F363:F367"/>
    <mergeCell ref="G363:G367"/>
    <mergeCell ref="H363:H367"/>
    <mergeCell ref="I363:I367"/>
    <mergeCell ref="J363:J367"/>
    <mergeCell ref="K363:K367"/>
    <mergeCell ref="L363:L367"/>
    <mergeCell ref="P390:P394"/>
    <mergeCell ref="Q390:Q394"/>
    <mergeCell ref="I390:I394"/>
    <mergeCell ref="J390:J394"/>
    <mergeCell ref="K390:K394"/>
    <mergeCell ref="L390:L394"/>
    <mergeCell ref="M390:M394"/>
    <mergeCell ref="N390:N394"/>
    <mergeCell ref="O390:O394"/>
    <mergeCell ref="K373:K377"/>
    <mergeCell ref="L373:L377"/>
    <mergeCell ref="I373:I377"/>
    <mergeCell ref="J373:J377"/>
    <mergeCell ref="O380:O384"/>
    <mergeCell ref="P380:P384"/>
    <mergeCell ref="Q380:Q384"/>
    <mergeCell ref="A349:A370"/>
    <mergeCell ref="D363:D367"/>
    <mergeCell ref="E363:E367"/>
    <mergeCell ref="D368:D372"/>
    <mergeCell ref="E368:E372"/>
    <mergeCell ref="F368:F372"/>
    <mergeCell ref="G368:G372"/>
    <mergeCell ref="H368:H372"/>
    <mergeCell ref="B358:B370"/>
    <mergeCell ref="C358:C362"/>
    <mergeCell ref="C363:C367"/>
    <mergeCell ref="C368:C372"/>
    <mergeCell ref="A371:A378"/>
    <mergeCell ref="B371:B377"/>
    <mergeCell ref="C373:C377"/>
    <mergeCell ref="M358:M362"/>
    <mergeCell ref="D373:D377"/>
    <mergeCell ref="E373:E377"/>
    <mergeCell ref="F373:F377"/>
    <mergeCell ref="G373:G377"/>
    <mergeCell ref="H373:H377"/>
    <mergeCell ref="P368:P372"/>
    <mergeCell ref="Q368:Q372"/>
    <mergeCell ref="I368:I372"/>
    <mergeCell ref="J368:J372"/>
    <mergeCell ref="K368:K372"/>
    <mergeCell ref="L368:L372"/>
    <mergeCell ref="M368:M372"/>
    <mergeCell ref="N368:N372"/>
    <mergeCell ref="O368:O372"/>
    <mergeCell ref="A332:A348"/>
    <mergeCell ref="B332:B348"/>
    <mergeCell ref="C337:C341"/>
    <mergeCell ref="D337:D341"/>
    <mergeCell ref="E337:E341"/>
    <mergeCell ref="F337:F341"/>
    <mergeCell ref="G337:G341"/>
    <mergeCell ref="G342:G346"/>
    <mergeCell ref="D358:D362"/>
    <mergeCell ref="E358:E362"/>
    <mergeCell ref="F358:F362"/>
    <mergeCell ref="G358:G362"/>
    <mergeCell ref="H358:H362"/>
    <mergeCell ref="I358:I362"/>
    <mergeCell ref="J358:J362"/>
    <mergeCell ref="K358:K362"/>
    <mergeCell ref="L358:L362"/>
    <mergeCell ref="C342:C346"/>
    <mergeCell ref="D342:D346"/>
    <mergeCell ref="D347:D351"/>
    <mergeCell ref="E347:E351"/>
    <mergeCell ref="F347:F351"/>
    <mergeCell ref="G347:G351"/>
    <mergeCell ref="E316:E320"/>
    <mergeCell ref="F316:F320"/>
    <mergeCell ref="K321:K325"/>
    <mergeCell ref="L321:L325"/>
    <mergeCell ref="M321:M325"/>
    <mergeCell ref="N321:N325"/>
    <mergeCell ref="O321:O325"/>
    <mergeCell ref="P321:P325"/>
    <mergeCell ref="Q321:Q325"/>
    <mergeCell ref="D321:D325"/>
    <mergeCell ref="E321:E325"/>
    <mergeCell ref="F321:F325"/>
    <mergeCell ref="G321:G325"/>
    <mergeCell ref="H321:H325"/>
    <mergeCell ref="I321:I325"/>
    <mergeCell ref="J321:J325"/>
    <mergeCell ref="M342:M346"/>
    <mergeCell ref="N342:N346"/>
    <mergeCell ref="O342:O346"/>
    <mergeCell ref="P342:P346"/>
    <mergeCell ref="Q342:Q346"/>
    <mergeCell ref="E342:E346"/>
    <mergeCell ref="F342:F346"/>
    <mergeCell ref="H342:H346"/>
    <mergeCell ref="I342:I346"/>
    <mergeCell ref="J342:J346"/>
    <mergeCell ref="K342:K346"/>
    <mergeCell ref="D284:D300"/>
    <mergeCell ref="E284:E300"/>
    <mergeCell ref="G284:G300"/>
    <mergeCell ref="H284:H300"/>
    <mergeCell ref="I284:I300"/>
    <mergeCell ref="J284:J300"/>
    <mergeCell ref="K284:K300"/>
    <mergeCell ref="E268:E272"/>
    <mergeCell ref="F268:F272"/>
    <mergeCell ref="A274:A307"/>
    <mergeCell ref="E274:E278"/>
    <mergeCell ref="F274:F278"/>
    <mergeCell ref="F279:F283"/>
    <mergeCell ref="F284:F300"/>
    <mergeCell ref="D274:D278"/>
    <mergeCell ref="D301:D305"/>
    <mergeCell ref="D306:D310"/>
    <mergeCell ref="G268:G272"/>
    <mergeCell ref="H268:H272"/>
    <mergeCell ref="G274:G278"/>
    <mergeCell ref="H274:H278"/>
    <mergeCell ref="I274:I278"/>
    <mergeCell ref="J274:J278"/>
    <mergeCell ref="K274:K278"/>
    <mergeCell ref="C274:C278"/>
    <mergeCell ref="C279:C283"/>
    <mergeCell ref="L279:L283"/>
    <mergeCell ref="M279:M283"/>
    <mergeCell ref="N279:N283"/>
    <mergeCell ref="O279:O283"/>
    <mergeCell ref="P279:P283"/>
    <mergeCell ref="Q279:Q283"/>
    <mergeCell ref="D279:D283"/>
    <mergeCell ref="E279:E283"/>
    <mergeCell ref="G279:G283"/>
    <mergeCell ref="H279:H283"/>
    <mergeCell ref="I279:I283"/>
    <mergeCell ref="J279:J283"/>
    <mergeCell ref="K279:K283"/>
    <mergeCell ref="A248:B256"/>
    <mergeCell ref="P258:P262"/>
    <mergeCell ref="Q258:Q262"/>
    <mergeCell ref="P263:P267"/>
    <mergeCell ref="Q263:Q267"/>
    <mergeCell ref="I258:I262"/>
    <mergeCell ref="J258:J262"/>
    <mergeCell ref="K258:K262"/>
    <mergeCell ref="L258:L262"/>
    <mergeCell ref="M258:M262"/>
    <mergeCell ref="N258:N262"/>
    <mergeCell ref="O258:O262"/>
    <mergeCell ref="C263:C267"/>
    <mergeCell ref="D263:D267"/>
    <mergeCell ref="E263:E267"/>
    <mergeCell ref="F263:F267"/>
    <mergeCell ref="N268:N272"/>
    <mergeCell ref="O268:O272"/>
    <mergeCell ref="P268:P272"/>
    <mergeCell ref="Q268:Q272"/>
    <mergeCell ref="C268:C272"/>
    <mergeCell ref="D268:D272"/>
    <mergeCell ref="I268:I272"/>
    <mergeCell ref="J268:J272"/>
    <mergeCell ref="K268:K272"/>
    <mergeCell ref="L268:L272"/>
    <mergeCell ref="M268:M272"/>
    <mergeCell ref="A257:B272"/>
    <mergeCell ref="C258:C262"/>
    <mergeCell ref="D258:D262"/>
    <mergeCell ref="E258:E262"/>
    <mergeCell ref="F258:F262"/>
    <mergeCell ref="C253:C257"/>
    <mergeCell ref="D253:D257"/>
    <mergeCell ref="E253:E257"/>
    <mergeCell ref="F253:F257"/>
    <mergeCell ref="G253:G257"/>
    <mergeCell ref="H253:H257"/>
    <mergeCell ref="I253:I257"/>
    <mergeCell ref="N263:N267"/>
    <mergeCell ref="O263:O267"/>
    <mergeCell ref="G263:G267"/>
    <mergeCell ref="H263:H267"/>
    <mergeCell ref="I263:I267"/>
    <mergeCell ref="J263:J267"/>
    <mergeCell ref="K263:K267"/>
    <mergeCell ref="L263:L267"/>
    <mergeCell ref="M263:M267"/>
    <mergeCell ref="G258:G262"/>
    <mergeCell ref="H258:H262"/>
    <mergeCell ref="O248:O252"/>
    <mergeCell ref="P248:P252"/>
    <mergeCell ref="M240:M247"/>
    <mergeCell ref="N240:N247"/>
    <mergeCell ref="O240:O247"/>
    <mergeCell ref="P240:P247"/>
    <mergeCell ref="Q240:Q247"/>
    <mergeCell ref="M248:M252"/>
    <mergeCell ref="N248:N252"/>
    <mergeCell ref="Q248:Q252"/>
    <mergeCell ref="J253:J257"/>
    <mergeCell ref="K253:K257"/>
    <mergeCell ref="L253:L257"/>
    <mergeCell ref="M253:M257"/>
    <mergeCell ref="N253:N257"/>
    <mergeCell ref="O253:O257"/>
    <mergeCell ref="P253:P257"/>
    <mergeCell ref="Q253:Q257"/>
    <mergeCell ref="F230:F234"/>
    <mergeCell ref="G230:G234"/>
    <mergeCell ref="F235:F239"/>
    <mergeCell ref="G235:G239"/>
    <mergeCell ref="H235:H239"/>
    <mergeCell ref="I235:I239"/>
    <mergeCell ref="J235:J239"/>
    <mergeCell ref="F240:F247"/>
    <mergeCell ref="G240:G247"/>
    <mergeCell ref="H240:H247"/>
    <mergeCell ref="I240:I247"/>
    <mergeCell ref="J240:J247"/>
    <mergeCell ref="K240:K247"/>
    <mergeCell ref="L240:L247"/>
    <mergeCell ref="C240:C247"/>
    <mergeCell ref="C248:C252"/>
    <mergeCell ref="D240:D247"/>
    <mergeCell ref="E240:E247"/>
    <mergeCell ref="O225:O229"/>
    <mergeCell ref="C225:C229"/>
    <mergeCell ref="C230:C234"/>
    <mergeCell ref="N230:N234"/>
    <mergeCell ref="O230:O234"/>
    <mergeCell ref="P230:P234"/>
    <mergeCell ref="Q230:Q234"/>
    <mergeCell ref="D230:D234"/>
    <mergeCell ref="E230:E234"/>
    <mergeCell ref="I230:I234"/>
    <mergeCell ref="J230:J234"/>
    <mergeCell ref="K230:K234"/>
    <mergeCell ref="L230:L234"/>
    <mergeCell ref="M230:M234"/>
    <mergeCell ref="A225:B229"/>
    <mergeCell ref="D225:D229"/>
    <mergeCell ref="E225:E229"/>
    <mergeCell ref="F225:F229"/>
    <mergeCell ref="G225:G229"/>
    <mergeCell ref="H225:H229"/>
    <mergeCell ref="H230:H234"/>
    <mergeCell ref="A230:B247"/>
    <mergeCell ref="C235:C239"/>
    <mergeCell ref="D235:D239"/>
    <mergeCell ref="E235:E239"/>
    <mergeCell ref="K235:K239"/>
    <mergeCell ref="L235:L239"/>
    <mergeCell ref="M235:M239"/>
    <mergeCell ref="N235:N239"/>
    <mergeCell ref="O235:O239"/>
    <mergeCell ref="P235:P239"/>
    <mergeCell ref="Q235:Q239"/>
    <mergeCell ref="C347:C351"/>
    <mergeCell ref="B349:B356"/>
    <mergeCell ref="C352:C356"/>
    <mergeCell ref="K352:K356"/>
    <mergeCell ref="L352:L356"/>
    <mergeCell ref="M352:M356"/>
    <mergeCell ref="N352:N356"/>
    <mergeCell ref="O352:O356"/>
    <mergeCell ref="P352:P356"/>
    <mergeCell ref="Q352:Q356"/>
    <mergeCell ref="D352:D356"/>
    <mergeCell ref="E352:E356"/>
    <mergeCell ref="F352:F356"/>
    <mergeCell ref="G352:G356"/>
    <mergeCell ref="H352:H356"/>
    <mergeCell ref="I352:I356"/>
    <mergeCell ref="J352:J356"/>
    <mergeCell ref="L342:L346"/>
    <mergeCell ref="O347:O351"/>
    <mergeCell ref="P347:P351"/>
    <mergeCell ref="Q347:Q351"/>
    <mergeCell ref="H347:H351"/>
    <mergeCell ref="I347:I351"/>
    <mergeCell ref="J347:J351"/>
    <mergeCell ref="K347:K351"/>
    <mergeCell ref="L347:L351"/>
    <mergeCell ref="M347:M351"/>
    <mergeCell ref="N347:N351"/>
    <mergeCell ref="A308:A331"/>
    <mergeCell ref="B308:B325"/>
    <mergeCell ref="C311:C315"/>
    <mergeCell ref="O332:O336"/>
    <mergeCell ref="P332:P336"/>
    <mergeCell ref="Q332:Q336"/>
    <mergeCell ref="H332:H336"/>
    <mergeCell ref="I332:I336"/>
    <mergeCell ref="J332:J336"/>
    <mergeCell ref="K332:K336"/>
    <mergeCell ref="L332:L336"/>
    <mergeCell ref="M332:M336"/>
    <mergeCell ref="N332:N336"/>
    <mergeCell ref="O337:O341"/>
    <mergeCell ref="P337:P341"/>
    <mergeCell ref="Q337:Q341"/>
    <mergeCell ref="H337:H341"/>
    <mergeCell ref="I337:I341"/>
    <mergeCell ref="J337:J341"/>
    <mergeCell ref="K337:K341"/>
    <mergeCell ref="L337:L341"/>
    <mergeCell ref="M337:M341"/>
    <mergeCell ref="N337:N341"/>
    <mergeCell ref="C316:C320"/>
    <mergeCell ref="C321:C325"/>
    <mergeCell ref="C332:C336"/>
    <mergeCell ref="D332:D336"/>
    <mergeCell ref="E332:E336"/>
    <mergeCell ref="F332:F336"/>
    <mergeCell ref="G332:G336"/>
    <mergeCell ref="D311:D315"/>
    <mergeCell ref="D316:D320"/>
    <mergeCell ref="B327:B331"/>
    <mergeCell ref="C327:C331"/>
    <mergeCell ref="D327:D331"/>
    <mergeCell ref="E327:E331"/>
    <mergeCell ref="F327:F331"/>
    <mergeCell ref="G327:G331"/>
    <mergeCell ref="H327:H331"/>
    <mergeCell ref="N316:N320"/>
    <mergeCell ref="P327:P331"/>
    <mergeCell ref="Q327:Q331"/>
    <mergeCell ref="I327:I331"/>
    <mergeCell ref="J327:J331"/>
    <mergeCell ref="K327:K331"/>
    <mergeCell ref="L327:L331"/>
    <mergeCell ref="M327:M331"/>
    <mergeCell ref="N327:N331"/>
    <mergeCell ref="O327:O331"/>
    <mergeCell ref="B274:B307"/>
    <mergeCell ref="C284:C300"/>
    <mergeCell ref="C301:C305"/>
    <mergeCell ref="C306:C310"/>
    <mergeCell ref="L274:L278"/>
    <mergeCell ref="M274:M278"/>
    <mergeCell ref="N274:N278"/>
    <mergeCell ref="O274:O278"/>
    <mergeCell ref="P274:P278"/>
    <mergeCell ref="Q274:Q278"/>
    <mergeCell ref="L284:L300"/>
    <mergeCell ref="M284:M300"/>
    <mergeCell ref="N284:N300"/>
    <mergeCell ref="O284:O300"/>
    <mergeCell ref="P284:P300"/>
    <mergeCell ref="Q284:Q300"/>
    <mergeCell ref="M306:M310"/>
    <mergeCell ref="N306:N310"/>
    <mergeCell ref="O306:O310"/>
    <mergeCell ref="P306:P310"/>
    <mergeCell ref="Q306:Q310"/>
    <mergeCell ref="N311:N315"/>
    <mergeCell ref="Q311:Q315"/>
    <mergeCell ref="O316:O320"/>
    <mergeCell ref="P316:P320"/>
    <mergeCell ref="Q316:Q320"/>
    <mergeCell ref="G316:G320"/>
    <mergeCell ref="H316:H320"/>
    <mergeCell ref="I316:I320"/>
    <mergeCell ref="J316:J320"/>
    <mergeCell ref="K316:K320"/>
    <mergeCell ref="L316:L320"/>
    <mergeCell ref="M316:M320"/>
    <mergeCell ref="L311:L315"/>
    <mergeCell ref="M311:M315"/>
    <mergeCell ref="E311:E315"/>
    <mergeCell ref="F311:F315"/>
    <mergeCell ref="G311:G315"/>
    <mergeCell ref="H311:H315"/>
    <mergeCell ref="I311:I315"/>
    <mergeCell ref="J311:J315"/>
    <mergeCell ref="K311:K315"/>
    <mergeCell ref="O311:O315"/>
    <mergeCell ref="P311:P315"/>
    <mergeCell ref="L301:L305"/>
    <mergeCell ref="M301:M305"/>
    <mergeCell ref="N301:N305"/>
    <mergeCell ref="O301:O305"/>
    <mergeCell ref="P301:P305"/>
    <mergeCell ref="Q301:Q305"/>
    <mergeCell ref="E301:E305"/>
    <mergeCell ref="F301:F305"/>
    <mergeCell ref="G301:G305"/>
    <mergeCell ref="H301:H305"/>
    <mergeCell ref="I301:I305"/>
    <mergeCell ref="J301:J305"/>
    <mergeCell ref="K301:K305"/>
    <mergeCell ref="E306:E310"/>
    <mergeCell ref="F306:F310"/>
    <mergeCell ref="G306:G310"/>
    <mergeCell ref="H306:H310"/>
    <mergeCell ref="I306:I310"/>
    <mergeCell ref="J306:J310"/>
    <mergeCell ref="K306:K310"/>
    <mergeCell ref="L306:L310"/>
    <mergeCell ref="N219:N223"/>
    <mergeCell ref="O219:O223"/>
    <mergeCell ref="P219:P223"/>
    <mergeCell ref="Q219:Q223"/>
    <mergeCell ref="C219:C223"/>
    <mergeCell ref="D219:D223"/>
    <mergeCell ref="I219:I223"/>
    <mergeCell ref="J219:J223"/>
    <mergeCell ref="K219:K223"/>
    <mergeCell ref="L219:L223"/>
    <mergeCell ref="M219:M223"/>
    <mergeCell ref="K248:K252"/>
    <mergeCell ref="L248:L252"/>
    <mergeCell ref="D248:D252"/>
    <mergeCell ref="E248:E252"/>
    <mergeCell ref="F248:F252"/>
    <mergeCell ref="G248:G252"/>
    <mergeCell ref="H248:H252"/>
    <mergeCell ref="I248:I252"/>
    <mergeCell ref="J248:J252"/>
    <mergeCell ref="E219:E223"/>
    <mergeCell ref="F219:F223"/>
    <mergeCell ref="G219:G223"/>
    <mergeCell ref="H219:H223"/>
    <mergeCell ref="P225:P229"/>
    <mergeCell ref="Q225:Q229"/>
    <mergeCell ref="I225:I229"/>
    <mergeCell ref="J225:J229"/>
    <mergeCell ref="K225:K229"/>
    <mergeCell ref="L225:L229"/>
    <mergeCell ref="M225:M229"/>
    <mergeCell ref="N225:N229"/>
    <mergeCell ref="K209:K213"/>
    <mergeCell ref="L209:L213"/>
    <mergeCell ref="M209:M213"/>
    <mergeCell ref="N209:N213"/>
    <mergeCell ref="O209:O213"/>
    <mergeCell ref="P209:P213"/>
    <mergeCell ref="Q209:Q213"/>
    <mergeCell ref="D209:D213"/>
    <mergeCell ref="E209:E213"/>
    <mergeCell ref="F209:F213"/>
    <mergeCell ref="G209:G213"/>
    <mergeCell ref="H209:H213"/>
    <mergeCell ref="I209:I213"/>
    <mergeCell ref="J209:J213"/>
    <mergeCell ref="P214:P218"/>
    <mergeCell ref="Q214:Q218"/>
    <mergeCell ref="I214:I218"/>
    <mergeCell ref="J214:J218"/>
    <mergeCell ref="K214:K218"/>
    <mergeCell ref="L214:L218"/>
    <mergeCell ref="M214:M218"/>
    <mergeCell ref="N214:N218"/>
    <mergeCell ref="O214:O218"/>
    <mergeCell ref="D214:D218"/>
    <mergeCell ref="E214:E218"/>
    <mergeCell ref="F214:F218"/>
    <mergeCell ref="G214:G218"/>
    <mergeCell ref="H214:H218"/>
    <mergeCell ref="J199:J203"/>
    <mergeCell ref="M204:M208"/>
    <mergeCell ref="N204:N208"/>
    <mergeCell ref="O204:O208"/>
    <mergeCell ref="P204:P208"/>
    <mergeCell ref="Q204:Q208"/>
    <mergeCell ref="K199:K203"/>
    <mergeCell ref="L199:L203"/>
    <mergeCell ref="M199:M203"/>
    <mergeCell ref="N199:N203"/>
    <mergeCell ref="O199:O203"/>
    <mergeCell ref="P199:P203"/>
    <mergeCell ref="Q199:Q203"/>
    <mergeCell ref="K204:K208"/>
    <mergeCell ref="L204:L208"/>
    <mergeCell ref="D204:D208"/>
    <mergeCell ref="E204:E208"/>
    <mergeCell ref="F204:F208"/>
    <mergeCell ref="G204:G208"/>
    <mergeCell ref="H204:H208"/>
    <mergeCell ref="I204:I208"/>
    <mergeCell ref="J204:J208"/>
    <mergeCell ref="I143:I158"/>
    <mergeCell ref="A136:B158"/>
    <mergeCell ref="A160:B187"/>
    <mergeCell ref="A188:B210"/>
    <mergeCell ref="A115:B135"/>
    <mergeCell ref="C128:C132"/>
    <mergeCell ref="D128:D132"/>
    <mergeCell ref="C133:C137"/>
    <mergeCell ref="D133:D137"/>
    <mergeCell ref="D138:D142"/>
    <mergeCell ref="D143:D158"/>
    <mergeCell ref="D199:D203"/>
    <mergeCell ref="E199:E203"/>
    <mergeCell ref="F199:F203"/>
    <mergeCell ref="G199:G203"/>
    <mergeCell ref="H199:H203"/>
    <mergeCell ref="I199:I203"/>
    <mergeCell ref="C199:C203"/>
    <mergeCell ref="C204:C208"/>
    <mergeCell ref="C209:C213"/>
    <mergeCell ref="E188:E190"/>
    <mergeCell ref="F188:F190"/>
    <mergeCell ref="G188:G190"/>
    <mergeCell ref="H188:H190"/>
    <mergeCell ref="I188:I190"/>
    <mergeCell ref="I160:I169"/>
    <mergeCell ref="G133:G137"/>
    <mergeCell ref="H133:H137"/>
    <mergeCell ref="I133:I137"/>
    <mergeCell ref="C66:C70"/>
    <mergeCell ref="C97:C127"/>
    <mergeCell ref="C160:C169"/>
    <mergeCell ref="C170:C182"/>
    <mergeCell ref="C183:C187"/>
    <mergeCell ref="C188:C190"/>
    <mergeCell ref="C191:C198"/>
    <mergeCell ref="C60:C65"/>
    <mergeCell ref="D60:D65"/>
    <mergeCell ref="D66:D70"/>
    <mergeCell ref="A67:B86"/>
    <mergeCell ref="D71:D76"/>
    <mergeCell ref="A88:B114"/>
    <mergeCell ref="D88:D96"/>
    <mergeCell ref="C138:C142"/>
    <mergeCell ref="C143:C158"/>
    <mergeCell ref="A211:B223"/>
    <mergeCell ref="C214:C218"/>
    <mergeCell ref="D188:D190"/>
    <mergeCell ref="C82:C86"/>
    <mergeCell ref="D82:D86"/>
    <mergeCell ref="J188:J190"/>
    <mergeCell ref="K191:K198"/>
    <mergeCell ref="L191:L198"/>
    <mergeCell ref="M191:M198"/>
    <mergeCell ref="N191:N198"/>
    <mergeCell ref="O191:O198"/>
    <mergeCell ref="P191:P198"/>
    <mergeCell ref="Q191:Q198"/>
    <mergeCell ref="D191:D198"/>
    <mergeCell ref="E191:E198"/>
    <mergeCell ref="F191:F198"/>
    <mergeCell ref="G191:G198"/>
    <mergeCell ref="H191:H198"/>
    <mergeCell ref="I191:I198"/>
    <mergeCell ref="J191:J198"/>
    <mergeCell ref="L138:L142"/>
    <mergeCell ref="M138:M142"/>
    <mergeCell ref="N138:N142"/>
    <mergeCell ref="O138:O142"/>
    <mergeCell ref="P138:P142"/>
    <mergeCell ref="Q138:Q142"/>
    <mergeCell ref="E138:E142"/>
    <mergeCell ref="F138:F142"/>
    <mergeCell ref="G138:G142"/>
    <mergeCell ref="H138:H142"/>
    <mergeCell ref="I138:I142"/>
    <mergeCell ref="J138:J142"/>
    <mergeCell ref="K138:K142"/>
    <mergeCell ref="K188:K190"/>
    <mergeCell ref="L188:L190"/>
    <mergeCell ref="M188:M190"/>
    <mergeCell ref="N188:N190"/>
    <mergeCell ref="O188:O190"/>
    <mergeCell ref="P188:P190"/>
    <mergeCell ref="Q188:Q190"/>
    <mergeCell ref="J143:J158"/>
    <mergeCell ref="K143:K158"/>
    <mergeCell ref="L143:L158"/>
    <mergeCell ref="M143:M158"/>
    <mergeCell ref="N143:N158"/>
    <mergeCell ref="O143:O158"/>
    <mergeCell ref="P143:P158"/>
    <mergeCell ref="Q143:Q158"/>
    <mergeCell ref="E143:E158"/>
    <mergeCell ref="F143:F158"/>
    <mergeCell ref="G143:G158"/>
    <mergeCell ref="H143:H158"/>
    <mergeCell ref="C77:C81"/>
    <mergeCell ref="D77:D81"/>
    <mergeCell ref="E77:E81"/>
    <mergeCell ref="F77:F81"/>
    <mergeCell ref="G77:G81"/>
    <mergeCell ref="H77:H81"/>
    <mergeCell ref="I77:I81"/>
    <mergeCell ref="J82:J86"/>
    <mergeCell ref="K82:K86"/>
    <mergeCell ref="L82:L86"/>
    <mergeCell ref="M82:M86"/>
    <mergeCell ref="N82:N86"/>
    <mergeCell ref="O82:O86"/>
    <mergeCell ref="P82:P86"/>
    <mergeCell ref="Q82:Q86"/>
    <mergeCell ref="J88:J96"/>
    <mergeCell ref="K88:K96"/>
    <mergeCell ref="L88:L96"/>
    <mergeCell ref="M88:M96"/>
    <mergeCell ref="N88:N96"/>
    <mergeCell ref="O88:O96"/>
    <mergeCell ref="P88:P96"/>
    <mergeCell ref="Q88:Q96"/>
    <mergeCell ref="K183:K187"/>
    <mergeCell ref="L183:L187"/>
    <mergeCell ref="M183:M187"/>
    <mergeCell ref="N183:N187"/>
    <mergeCell ref="O183:O187"/>
    <mergeCell ref="P183:P187"/>
    <mergeCell ref="Q183:Q187"/>
    <mergeCell ref="D183:D187"/>
    <mergeCell ref="E183:E187"/>
    <mergeCell ref="F183:F187"/>
    <mergeCell ref="G183:G187"/>
    <mergeCell ref="H183:H187"/>
    <mergeCell ref="I183:I187"/>
    <mergeCell ref="J183:J187"/>
    <mergeCell ref="K160:K169"/>
    <mergeCell ref="L160:L169"/>
    <mergeCell ref="M160:M169"/>
    <mergeCell ref="N160:N169"/>
    <mergeCell ref="O160:O169"/>
    <mergeCell ref="P160:P169"/>
    <mergeCell ref="Q160:Q169"/>
    <mergeCell ref="D160:D169"/>
    <mergeCell ref="E160:E169"/>
    <mergeCell ref="F160:F169"/>
    <mergeCell ref="G160:G169"/>
    <mergeCell ref="H160:H169"/>
    <mergeCell ref="N71:N76"/>
    <mergeCell ref="O71:O76"/>
    <mergeCell ref="P71:P76"/>
    <mergeCell ref="Q71:Q76"/>
    <mergeCell ref="E71:E76"/>
    <mergeCell ref="F71:F76"/>
    <mergeCell ref="G71:G76"/>
    <mergeCell ref="H71:H76"/>
    <mergeCell ref="I71:I76"/>
    <mergeCell ref="J71:J76"/>
    <mergeCell ref="K71:K76"/>
    <mergeCell ref="J77:J81"/>
    <mergeCell ref="K77:K81"/>
    <mergeCell ref="L77:L81"/>
    <mergeCell ref="M77:M81"/>
    <mergeCell ref="N77:N81"/>
    <mergeCell ref="P77:P81"/>
    <mergeCell ref="Q77:Q81"/>
    <mergeCell ref="J160:J169"/>
    <mergeCell ref="K170:K182"/>
    <mergeCell ref="L170:L182"/>
    <mergeCell ref="M170:M182"/>
    <mergeCell ref="N170:N182"/>
    <mergeCell ref="O170:O182"/>
    <mergeCell ref="P170:P182"/>
    <mergeCell ref="Q170:Q182"/>
    <mergeCell ref="D170:D182"/>
    <mergeCell ref="E170:E182"/>
    <mergeCell ref="F170:F182"/>
    <mergeCell ref="G170:G182"/>
    <mergeCell ref="H170:H182"/>
    <mergeCell ref="I170:I182"/>
    <mergeCell ref="J170:J182"/>
    <mergeCell ref="P128:P132"/>
    <mergeCell ref="Q128:Q132"/>
    <mergeCell ref="E128:E132"/>
    <mergeCell ref="F128:F132"/>
    <mergeCell ref="G128:G132"/>
    <mergeCell ref="H128:H132"/>
    <mergeCell ref="I128:I132"/>
    <mergeCell ref="J128:J132"/>
    <mergeCell ref="K128:K132"/>
    <mergeCell ref="L133:L137"/>
    <mergeCell ref="M133:M137"/>
    <mergeCell ref="N133:N137"/>
    <mergeCell ref="O133:O137"/>
    <mergeCell ref="P133:P137"/>
    <mergeCell ref="Q133:Q137"/>
    <mergeCell ref="E133:E137"/>
    <mergeCell ref="F133:F137"/>
    <mergeCell ref="M60:M65"/>
    <mergeCell ref="J66:J70"/>
    <mergeCell ref="K66:K70"/>
    <mergeCell ref="L66:L70"/>
    <mergeCell ref="M66:M70"/>
    <mergeCell ref="N66:N70"/>
    <mergeCell ref="O66:O70"/>
    <mergeCell ref="P66:P70"/>
    <mergeCell ref="Q66:Q70"/>
    <mergeCell ref="E60:E65"/>
    <mergeCell ref="F60:F65"/>
    <mergeCell ref="E66:E70"/>
    <mergeCell ref="F66:F70"/>
    <mergeCell ref="G66:G70"/>
    <mergeCell ref="H66:H70"/>
    <mergeCell ref="I66:I70"/>
    <mergeCell ref="K97:K127"/>
    <mergeCell ref="L97:L127"/>
    <mergeCell ref="M97:M127"/>
    <mergeCell ref="N97:N127"/>
    <mergeCell ref="O97:O127"/>
    <mergeCell ref="P97:P127"/>
    <mergeCell ref="Q97:Q127"/>
    <mergeCell ref="E97:E127"/>
    <mergeCell ref="F97:F127"/>
    <mergeCell ref="G97:G127"/>
    <mergeCell ref="H97:H127"/>
    <mergeCell ref="I97:I127"/>
    <mergeCell ref="J97:J127"/>
    <mergeCell ref="O77:O81"/>
    <mergeCell ref="L71:L76"/>
    <mergeCell ref="M71:M76"/>
    <mergeCell ref="N2202:N2207"/>
    <mergeCell ref="O2202:O2207"/>
    <mergeCell ref="P2202:P2207"/>
    <mergeCell ref="Q2202:Q2207"/>
    <mergeCell ref="G2202:G2207"/>
    <mergeCell ref="H2202:H2207"/>
    <mergeCell ref="I2202:I2207"/>
    <mergeCell ref="J2202:J2207"/>
    <mergeCell ref="K2202:K2207"/>
    <mergeCell ref="L2202:L2207"/>
    <mergeCell ref="M2202:M2207"/>
    <mergeCell ref="E55:E59"/>
    <mergeCell ref="F55:F59"/>
    <mergeCell ref="G55:G59"/>
    <mergeCell ref="H55:H59"/>
    <mergeCell ref="A45:B66"/>
    <mergeCell ref="C47:C54"/>
    <mergeCell ref="D47:D54"/>
    <mergeCell ref="E47:E54"/>
    <mergeCell ref="F47:F54"/>
    <mergeCell ref="G47:G54"/>
    <mergeCell ref="H47:H54"/>
    <mergeCell ref="N60:N65"/>
    <mergeCell ref="O60:O65"/>
    <mergeCell ref="P60:P65"/>
    <mergeCell ref="Q60:Q65"/>
    <mergeCell ref="G60:G65"/>
    <mergeCell ref="H60:H65"/>
    <mergeCell ref="I60:I65"/>
    <mergeCell ref="J60:J65"/>
    <mergeCell ref="K60:K65"/>
    <mergeCell ref="L60:L65"/>
    <mergeCell ref="O2181:O2185"/>
    <mergeCell ref="P2181:P2185"/>
    <mergeCell ref="Q2181:Q2185"/>
    <mergeCell ref="G2181:G2185"/>
    <mergeCell ref="H2181:H2185"/>
    <mergeCell ref="I2181:I2185"/>
    <mergeCell ref="J2181:J2185"/>
    <mergeCell ref="K2181:K2185"/>
    <mergeCell ref="L2181:L2185"/>
    <mergeCell ref="M2181:M2185"/>
    <mergeCell ref="N2186:N2190"/>
    <mergeCell ref="O2186:O2190"/>
    <mergeCell ref="P2186:P2190"/>
    <mergeCell ref="Q2186:Q2190"/>
    <mergeCell ref="G2186:G2190"/>
    <mergeCell ref="H2186:H2190"/>
    <mergeCell ref="I2186:I2190"/>
    <mergeCell ref="J2186:J2190"/>
    <mergeCell ref="K2186:K2190"/>
    <mergeCell ref="L2186:L2190"/>
    <mergeCell ref="M2186:M2190"/>
    <mergeCell ref="K2095:K2099"/>
    <mergeCell ref="L2095:L2099"/>
    <mergeCell ref="D2095:D2099"/>
    <mergeCell ref="E2095:E2099"/>
    <mergeCell ref="F2095:F2099"/>
    <mergeCell ref="G2095:G2099"/>
    <mergeCell ref="H2095:H2099"/>
    <mergeCell ref="I2095:I2099"/>
    <mergeCell ref="J2095:J2099"/>
    <mergeCell ref="N2196:N2200"/>
    <mergeCell ref="O2196:O2200"/>
    <mergeCell ref="P2196:P2200"/>
    <mergeCell ref="Q2196:Q2200"/>
    <mergeCell ref="G2196:G2200"/>
    <mergeCell ref="H2196:H2200"/>
    <mergeCell ref="I2196:I2200"/>
    <mergeCell ref="J2196:J2200"/>
    <mergeCell ref="K2196:K2200"/>
    <mergeCell ref="L2196:L2200"/>
    <mergeCell ref="M2196:M2200"/>
    <mergeCell ref="N2171:N2175"/>
    <mergeCell ref="O2171:O2175"/>
    <mergeCell ref="P2171:P2175"/>
    <mergeCell ref="Q2171:Q2175"/>
    <mergeCell ref="G2171:G2175"/>
    <mergeCell ref="H2171:H2175"/>
    <mergeCell ref="I2171:I2175"/>
    <mergeCell ref="J2171:J2175"/>
    <mergeCell ref="K2171:K2175"/>
    <mergeCell ref="L2171:L2175"/>
    <mergeCell ref="M2171:M2175"/>
    <mergeCell ref="N2181:N2185"/>
    <mergeCell ref="K2064:K2069"/>
    <mergeCell ref="L2064:L2069"/>
    <mergeCell ref="M2064:M2069"/>
    <mergeCell ref="N2064:N2069"/>
    <mergeCell ref="C2070:C2074"/>
    <mergeCell ref="D2070:D2074"/>
    <mergeCell ref="M2070:M2074"/>
    <mergeCell ref="N2070:N2074"/>
    <mergeCell ref="O2070:O2074"/>
    <mergeCell ref="P2070:P2074"/>
    <mergeCell ref="Q2070:Q2074"/>
    <mergeCell ref="E2070:E2074"/>
    <mergeCell ref="F2070:F2074"/>
    <mergeCell ref="H2070:H2074"/>
    <mergeCell ref="I2070:I2074"/>
    <mergeCell ref="J2070:J2074"/>
    <mergeCell ref="K2070:K2074"/>
    <mergeCell ref="L2070:L2074"/>
    <mergeCell ref="C2064:C2069"/>
    <mergeCell ref="O2064:O2069"/>
    <mergeCell ref="P2064:P2069"/>
    <mergeCell ref="Q2064:Q2069"/>
    <mergeCell ref="H2064:H2069"/>
    <mergeCell ref="I2064:I2069"/>
    <mergeCell ref="J2064:J2069"/>
    <mergeCell ref="O2053:O2058"/>
    <mergeCell ref="P2053:P2058"/>
    <mergeCell ref="Q2053:Q2058"/>
    <mergeCell ref="H2053:H2058"/>
    <mergeCell ref="I2053:I2058"/>
    <mergeCell ref="J2053:J2058"/>
    <mergeCell ref="K2053:K2058"/>
    <mergeCell ref="L2053:L2058"/>
    <mergeCell ref="M2053:M2058"/>
    <mergeCell ref="N2053:N2058"/>
    <mergeCell ref="A2032:A2062"/>
    <mergeCell ref="B2032:B2062"/>
    <mergeCell ref="C2053:C2058"/>
    <mergeCell ref="D2053:D2058"/>
    <mergeCell ref="E2053:E2058"/>
    <mergeCell ref="F2053:F2058"/>
    <mergeCell ref="G2053:G2058"/>
    <mergeCell ref="J2059:J2063"/>
    <mergeCell ref="K2059:K2063"/>
    <mergeCell ref="L2059:L2063"/>
    <mergeCell ref="M2059:M2063"/>
    <mergeCell ref="N2059:N2063"/>
    <mergeCell ref="O2059:O2063"/>
    <mergeCell ref="P2059:P2063"/>
    <mergeCell ref="Q2059:Q2063"/>
    <mergeCell ref="C2059:C2063"/>
    <mergeCell ref="D2059:D2063"/>
    <mergeCell ref="E2059:E2063"/>
    <mergeCell ref="F2059:F2063"/>
    <mergeCell ref="G2059:G2063"/>
    <mergeCell ref="H2059:H2063"/>
    <mergeCell ref="I2059:I2063"/>
    <mergeCell ref="C2022:C2026"/>
    <mergeCell ref="C2027:C2052"/>
    <mergeCell ref="D2027:D2052"/>
    <mergeCell ref="E2027:E2052"/>
    <mergeCell ref="F2027:F2052"/>
    <mergeCell ref="G2027:G2052"/>
    <mergeCell ref="H2027:H2052"/>
    <mergeCell ref="P2027:P2052"/>
    <mergeCell ref="Q2027:Q2052"/>
    <mergeCell ref="I2027:I2052"/>
    <mergeCell ref="J2027:J2052"/>
    <mergeCell ref="K2027:K2052"/>
    <mergeCell ref="L2027:L2052"/>
    <mergeCell ref="M2027:M2052"/>
    <mergeCell ref="N2027:N2052"/>
    <mergeCell ref="O2027:O2052"/>
    <mergeCell ref="A1980:A1989"/>
    <mergeCell ref="A1990:A2000"/>
    <mergeCell ref="A2002:A2031"/>
    <mergeCell ref="B2002:B2031"/>
    <mergeCell ref="C2017:C2021"/>
    <mergeCell ref="D2017:D2021"/>
    <mergeCell ref="D2022:D2026"/>
    <mergeCell ref="D2007:D2011"/>
    <mergeCell ref="E2007:E2011"/>
    <mergeCell ref="F2007:F2011"/>
    <mergeCell ref="G2007:G2011"/>
    <mergeCell ref="H2007:H2011"/>
    <mergeCell ref="I2007:I2011"/>
    <mergeCell ref="J2007:J2011"/>
    <mergeCell ref="L2022:L2026"/>
    <mergeCell ref="M2022:M2026"/>
    <mergeCell ref="N1998:N1999"/>
    <mergeCell ref="E1968:E1973"/>
    <mergeCell ref="F1968:F1973"/>
    <mergeCell ref="M1974:M1979"/>
    <mergeCell ref="N2022:N2026"/>
    <mergeCell ref="O2022:O2026"/>
    <mergeCell ref="P2022:P2026"/>
    <mergeCell ref="Q2022:Q2026"/>
    <mergeCell ref="E2022:E2026"/>
    <mergeCell ref="F2022:F2026"/>
    <mergeCell ref="G2022:G2026"/>
    <mergeCell ref="H2022:H2026"/>
    <mergeCell ref="I2022:I2026"/>
    <mergeCell ref="J2022:J2026"/>
    <mergeCell ref="K2022:K2026"/>
    <mergeCell ref="L2017:L2021"/>
    <mergeCell ref="M2017:M2021"/>
    <mergeCell ref="N2017:N2021"/>
    <mergeCell ref="O2017:O2021"/>
    <mergeCell ref="P2017:P2021"/>
    <mergeCell ref="Q2017:Q2021"/>
    <mergeCell ref="E2017:E2021"/>
    <mergeCell ref="F2017:F2021"/>
    <mergeCell ref="G2017:G2021"/>
    <mergeCell ref="H2017:H2021"/>
    <mergeCell ref="I2017:I2021"/>
    <mergeCell ref="J2017:J2021"/>
    <mergeCell ref="K2017:K2021"/>
    <mergeCell ref="C2007:C2011"/>
    <mergeCell ref="C2012:C2016"/>
    <mergeCell ref="D2012:D2016"/>
    <mergeCell ref="E2012:E2016"/>
    <mergeCell ref="A1959:A1979"/>
    <mergeCell ref="B1959:B1979"/>
    <mergeCell ref="D1963:D1967"/>
    <mergeCell ref="E1963:E1967"/>
    <mergeCell ref="F1963:F1967"/>
    <mergeCell ref="G1963:G1967"/>
    <mergeCell ref="G1968:G1973"/>
    <mergeCell ref="P2002:P2006"/>
    <mergeCell ref="Q2002:Q2006"/>
    <mergeCell ref="I2002:I2006"/>
    <mergeCell ref="J2002:J2006"/>
    <mergeCell ref="K2002:K2006"/>
    <mergeCell ref="L2002:L2006"/>
    <mergeCell ref="M2002:M2006"/>
    <mergeCell ref="N2002:N2006"/>
    <mergeCell ref="O2002:O2006"/>
    <mergeCell ref="K2007:K2011"/>
    <mergeCell ref="L2007:L2011"/>
    <mergeCell ref="M2007:M2011"/>
    <mergeCell ref="O1998:O1999"/>
    <mergeCell ref="P1998:P1999"/>
    <mergeCell ref="Q1998:Q1999"/>
    <mergeCell ref="H1998:H1999"/>
    <mergeCell ref="I1998:I1999"/>
    <mergeCell ref="J1998:J1999"/>
    <mergeCell ref="K1998:K1999"/>
    <mergeCell ref="L1998:L1999"/>
    <mergeCell ref="M1998:M1999"/>
    <mergeCell ref="K1974:K1979"/>
    <mergeCell ref="L1974:L1979"/>
    <mergeCell ref="D1974:D1979"/>
    <mergeCell ref="E1974:E1979"/>
    <mergeCell ref="D1980:D1983"/>
    <mergeCell ref="E1980:E1983"/>
    <mergeCell ref="F1980:F1983"/>
    <mergeCell ref="G1980:G1983"/>
    <mergeCell ref="H1980:H1983"/>
    <mergeCell ref="P1980:P1983"/>
    <mergeCell ref="Q1980:Q1983"/>
    <mergeCell ref="I1980:I1983"/>
    <mergeCell ref="J1980:J1983"/>
    <mergeCell ref="K1980:K1983"/>
    <mergeCell ref="L1980:L1983"/>
    <mergeCell ref="M1980:M1983"/>
    <mergeCell ref="M2012:M2016"/>
    <mergeCell ref="N2012:N2016"/>
    <mergeCell ref="O2012:O2016"/>
    <mergeCell ref="P2012:P2016"/>
    <mergeCell ref="Q2012:Q2016"/>
    <mergeCell ref="F2012:F2016"/>
    <mergeCell ref="G2012:G2016"/>
    <mergeCell ref="H2012:H2016"/>
    <mergeCell ref="I2012:I2016"/>
    <mergeCell ref="J2012:J2016"/>
    <mergeCell ref="K2012:K2016"/>
    <mergeCell ref="L2012:L2016"/>
    <mergeCell ref="N2007:N2011"/>
    <mergeCell ref="O2007:O2011"/>
    <mergeCell ref="P2007:P2011"/>
    <mergeCell ref="Q2007:Q2011"/>
    <mergeCell ref="F1998:F1999"/>
    <mergeCell ref="G1998:G1999"/>
    <mergeCell ref="D1998:D1999"/>
    <mergeCell ref="E1998:E1999"/>
    <mergeCell ref="D2002:D2006"/>
    <mergeCell ref="E2002:E2006"/>
    <mergeCell ref="F2002:F2006"/>
    <mergeCell ref="G2002:G2006"/>
    <mergeCell ref="H2002:H2006"/>
    <mergeCell ref="C1963:C1967"/>
    <mergeCell ref="C1974:C1979"/>
    <mergeCell ref="B1980:B1989"/>
    <mergeCell ref="C1980:C1983"/>
    <mergeCell ref="D1984:D1997"/>
    <mergeCell ref="G1984:G1997"/>
    <mergeCell ref="B1990:B1999"/>
    <mergeCell ref="C1984:C1997"/>
    <mergeCell ref="C1998:C1999"/>
    <mergeCell ref="C2002:C2006"/>
    <mergeCell ref="F1974:F1979"/>
    <mergeCell ref="G1974:G1979"/>
    <mergeCell ref="H1974:H1979"/>
    <mergeCell ref="M1968:M1973"/>
    <mergeCell ref="N1968:N1973"/>
    <mergeCell ref="O1968:O1973"/>
    <mergeCell ref="P1968:P1973"/>
    <mergeCell ref="Q1968:Q1973"/>
    <mergeCell ref="C1968:C1973"/>
    <mergeCell ref="D1968:D1973"/>
    <mergeCell ref="H1968:H1973"/>
    <mergeCell ref="I1968:I1973"/>
    <mergeCell ref="J1968:J1973"/>
    <mergeCell ref="K1968:K1973"/>
    <mergeCell ref="L1968:L1973"/>
    <mergeCell ref="M1984:M1997"/>
    <mergeCell ref="N1984:N1997"/>
    <mergeCell ref="O1984:O1997"/>
    <mergeCell ref="P1984:P1997"/>
    <mergeCell ref="Q1984:Q1997"/>
    <mergeCell ref="E1984:E1997"/>
    <mergeCell ref="F1984:F1997"/>
    <mergeCell ref="H1984:H1997"/>
    <mergeCell ref="I1984:I1997"/>
    <mergeCell ref="J1984:J1997"/>
    <mergeCell ref="K1984:K1997"/>
    <mergeCell ref="L1984:L1997"/>
    <mergeCell ref="N1980:N1983"/>
    <mergeCell ref="O1980:O1983"/>
    <mergeCell ref="N1974:N1979"/>
    <mergeCell ref="O1974:O1979"/>
    <mergeCell ref="P1974:P1979"/>
    <mergeCell ref="Q1974:Q1979"/>
    <mergeCell ref="I1974:I1979"/>
    <mergeCell ref="J1974:J1979"/>
    <mergeCell ref="A1935:A1958"/>
    <mergeCell ref="B1935:B1958"/>
    <mergeCell ref="C1951:C1955"/>
    <mergeCell ref="D1951:D1955"/>
    <mergeCell ref="E1951:E1955"/>
    <mergeCell ref="F1951:F1955"/>
    <mergeCell ref="G1951:G1955"/>
    <mergeCell ref="O1963:O1967"/>
    <mergeCell ref="P1963:P1967"/>
    <mergeCell ref="Q1963:Q1967"/>
    <mergeCell ref="H1963:H1967"/>
    <mergeCell ref="I1963:I1967"/>
    <mergeCell ref="J1963:J1967"/>
    <mergeCell ref="K1963:K1967"/>
    <mergeCell ref="L1963:L1967"/>
    <mergeCell ref="M1963:M1967"/>
    <mergeCell ref="N1963:N1967"/>
    <mergeCell ref="D1932:D1950"/>
    <mergeCell ref="E1932:E1950"/>
    <mergeCell ref="F1932:F1950"/>
    <mergeCell ref="G1932:G1950"/>
    <mergeCell ref="H1932:H1950"/>
    <mergeCell ref="J1956:J1962"/>
    <mergeCell ref="K1956:K1962"/>
    <mergeCell ref="L1956:L1962"/>
    <mergeCell ref="M1956:M1962"/>
    <mergeCell ref="N1956:N1962"/>
    <mergeCell ref="O1956:O1962"/>
    <mergeCell ref="P1956:P1962"/>
    <mergeCell ref="Q1956:Q1962"/>
    <mergeCell ref="C1956:C1962"/>
    <mergeCell ref="D1956:D1962"/>
    <mergeCell ref="E1956:E1962"/>
    <mergeCell ref="F1956:F1962"/>
    <mergeCell ref="G1956:G1962"/>
    <mergeCell ref="H1956:H1962"/>
    <mergeCell ref="I1956:I1962"/>
    <mergeCell ref="Q1922:Q1923"/>
    <mergeCell ref="Q1924:Q1930"/>
    <mergeCell ref="J1922:J1923"/>
    <mergeCell ref="K1922:K1923"/>
    <mergeCell ref="L1922:L1923"/>
    <mergeCell ref="M1922:M1923"/>
    <mergeCell ref="N1922:N1923"/>
    <mergeCell ref="O1922:O1923"/>
    <mergeCell ref="P1922:P1923"/>
    <mergeCell ref="O1951:O1955"/>
    <mergeCell ref="P1951:P1955"/>
    <mergeCell ref="Q1951:Q1955"/>
    <mergeCell ref="H1951:H1955"/>
    <mergeCell ref="I1951:I1955"/>
    <mergeCell ref="J1951:J1955"/>
    <mergeCell ref="K1951:K1955"/>
    <mergeCell ref="L1951:L1955"/>
    <mergeCell ref="M1951:M1955"/>
    <mergeCell ref="N1951:N1955"/>
    <mergeCell ref="Q1932:Q1950"/>
    <mergeCell ref="I1932:I1950"/>
    <mergeCell ref="J1932:J1950"/>
    <mergeCell ref="K1932:K1950"/>
    <mergeCell ref="L1932:L1950"/>
    <mergeCell ref="M1932:M1950"/>
    <mergeCell ref="N1932:N1950"/>
    <mergeCell ref="O1932:O1950"/>
    <mergeCell ref="A1890:A1914"/>
    <mergeCell ref="B1890:B1914"/>
    <mergeCell ref="C1901:C1907"/>
    <mergeCell ref="D1901:D1907"/>
    <mergeCell ref="E1901:E1907"/>
    <mergeCell ref="F1901:F1907"/>
    <mergeCell ref="G1901:G1907"/>
    <mergeCell ref="G1908:G1910"/>
    <mergeCell ref="J1919:J1921"/>
    <mergeCell ref="K1919:K1921"/>
    <mergeCell ref="L1919:L1921"/>
    <mergeCell ref="M1919:M1921"/>
    <mergeCell ref="N1919:N1921"/>
    <mergeCell ref="O1919:O1921"/>
    <mergeCell ref="P1919:P1921"/>
    <mergeCell ref="Q1919:Q1921"/>
    <mergeCell ref="C1919:C1921"/>
    <mergeCell ref="D1919:D1921"/>
    <mergeCell ref="E1919:E1921"/>
    <mergeCell ref="F1919:F1921"/>
    <mergeCell ref="G1919:G1921"/>
    <mergeCell ref="H1919:H1921"/>
    <mergeCell ref="I1919:I1921"/>
    <mergeCell ref="A1915:A1934"/>
    <mergeCell ref="B1915:B1930"/>
    <mergeCell ref="B1932:B1934"/>
    <mergeCell ref="P1932:P1950"/>
    <mergeCell ref="C1932:C1950"/>
    <mergeCell ref="Q1911:Q1918"/>
    <mergeCell ref="J1911:J1918"/>
    <mergeCell ref="K1911:K1918"/>
    <mergeCell ref="L1911:L1918"/>
    <mergeCell ref="C1922:C1923"/>
    <mergeCell ref="O1924:O1930"/>
    <mergeCell ref="P1924:P1930"/>
    <mergeCell ref="H1924:H1930"/>
    <mergeCell ref="I1924:I1930"/>
    <mergeCell ref="J1924:J1930"/>
    <mergeCell ref="K1924:K1930"/>
    <mergeCell ref="L1924:L1930"/>
    <mergeCell ref="M1924:M1930"/>
    <mergeCell ref="N1924:N1930"/>
    <mergeCell ref="C1908:C1910"/>
    <mergeCell ref="D1908:D1910"/>
    <mergeCell ref="C1911:C1918"/>
    <mergeCell ref="D1911:D1918"/>
    <mergeCell ref="E1911:E1918"/>
    <mergeCell ref="F1911:F1918"/>
    <mergeCell ref="G1911:G1918"/>
    <mergeCell ref="D1924:D1930"/>
    <mergeCell ref="E1924:E1930"/>
    <mergeCell ref="F1924:F1930"/>
    <mergeCell ref="G1924:G1930"/>
    <mergeCell ref="D1922:D1923"/>
    <mergeCell ref="E1922:E1923"/>
    <mergeCell ref="F1922:F1923"/>
    <mergeCell ref="G1922:G1923"/>
    <mergeCell ref="H1922:H1923"/>
    <mergeCell ref="I1922:I1923"/>
    <mergeCell ref="C1924:C1930"/>
    <mergeCell ref="O1911:O1918"/>
    <mergeCell ref="P1911:P1918"/>
    <mergeCell ref="H1911:H1918"/>
    <mergeCell ref="I1911:I1918"/>
    <mergeCell ref="A1842:A1862"/>
    <mergeCell ref="B1842:B1864"/>
    <mergeCell ref="D1845:D1849"/>
    <mergeCell ref="E1845:E1849"/>
    <mergeCell ref="F1845:F1849"/>
    <mergeCell ref="G1845:G1849"/>
    <mergeCell ref="G1850:G1854"/>
    <mergeCell ref="G1860:G1864"/>
    <mergeCell ref="M1850:M1854"/>
    <mergeCell ref="N1850:N1854"/>
    <mergeCell ref="O1850:O1854"/>
    <mergeCell ref="P1850:P1854"/>
    <mergeCell ref="Q1850:Q1854"/>
    <mergeCell ref="C1850:C1854"/>
    <mergeCell ref="D1850:D1854"/>
    <mergeCell ref="H1850:H1854"/>
    <mergeCell ref="I1850:I1854"/>
    <mergeCell ref="J1850:J1854"/>
    <mergeCell ref="K1850:K1854"/>
    <mergeCell ref="L1850:L1854"/>
    <mergeCell ref="O1855:O1859"/>
    <mergeCell ref="P1855:P1859"/>
    <mergeCell ref="Q1855:Q1859"/>
    <mergeCell ref="P1835:P1839"/>
    <mergeCell ref="Q1835:Q1839"/>
    <mergeCell ref="E1835:E1839"/>
    <mergeCell ref="F1835:F1839"/>
    <mergeCell ref="H1835:H1839"/>
    <mergeCell ref="I1835:I1839"/>
    <mergeCell ref="J1835:J1839"/>
    <mergeCell ref="K1835:K1839"/>
    <mergeCell ref="L1835:L1839"/>
    <mergeCell ref="O1840:O1844"/>
    <mergeCell ref="P1840:P1844"/>
    <mergeCell ref="Q1840:Q1844"/>
    <mergeCell ref="Q1845:Q1849"/>
    <mergeCell ref="H1840:H1844"/>
    <mergeCell ref="I1840:I1844"/>
    <mergeCell ref="J1840:J1844"/>
    <mergeCell ref="K1840:K1844"/>
    <mergeCell ref="L1840:L1844"/>
    <mergeCell ref="M1840:M1844"/>
    <mergeCell ref="N1840:N1844"/>
    <mergeCell ref="F1855:F1859"/>
    <mergeCell ref="G1855:G1859"/>
    <mergeCell ref="H1855:H1859"/>
    <mergeCell ref="I1855:I1859"/>
    <mergeCell ref="J1855:J1859"/>
    <mergeCell ref="K1855:K1859"/>
    <mergeCell ref="L1855:L1859"/>
    <mergeCell ref="E1791:E1807"/>
    <mergeCell ref="F1791:F1807"/>
    <mergeCell ref="G1791:G1807"/>
    <mergeCell ref="O1791:O1807"/>
    <mergeCell ref="P1791:P1807"/>
    <mergeCell ref="H1791:H1807"/>
    <mergeCell ref="I1791:I1807"/>
    <mergeCell ref="J1791:J1807"/>
    <mergeCell ref="K1791:K1807"/>
    <mergeCell ref="L1791:L1807"/>
    <mergeCell ref="M1791:M1807"/>
    <mergeCell ref="N1791:N1807"/>
    <mergeCell ref="A1799:A1825"/>
    <mergeCell ref="B1799:B1825"/>
    <mergeCell ref="C1808:C1829"/>
    <mergeCell ref="D1808:D1829"/>
    <mergeCell ref="E1808:E1829"/>
    <mergeCell ref="F1808:F1829"/>
    <mergeCell ref="A1826:A1841"/>
    <mergeCell ref="B1826:B1841"/>
    <mergeCell ref="C1830:C1834"/>
    <mergeCell ref="D1830:D1834"/>
    <mergeCell ref="E1830:E1834"/>
    <mergeCell ref="F1830:F1834"/>
    <mergeCell ref="G1830:G1834"/>
    <mergeCell ref="G1835:G1839"/>
    <mergeCell ref="C1835:C1839"/>
    <mergeCell ref="D1835:D1839"/>
    <mergeCell ref="C1840:C1844"/>
    <mergeCell ref="D1840:D1844"/>
    <mergeCell ref="E1840:E1844"/>
    <mergeCell ref="F1840:F1844"/>
    <mergeCell ref="O1808:O1829"/>
    <mergeCell ref="G1808:G1829"/>
    <mergeCell ref="H1808:H1829"/>
    <mergeCell ref="I1808:I1829"/>
    <mergeCell ref="J1808:J1829"/>
    <mergeCell ref="K1808:K1829"/>
    <mergeCell ref="L1808:L1829"/>
    <mergeCell ref="M1808:M1829"/>
    <mergeCell ref="P1808:P1829"/>
    <mergeCell ref="Q1808:Q1829"/>
    <mergeCell ref="O1845:O1849"/>
    <mergeCell ref="P1845:P1849"/>
    <mergeCell ref="H1845:H1849"/>
    <mergeCell ref="I1845:I1849"/>
    <mergeCell ref="J1845:J1849"/>
    <mergeCell ref="K1845:K1849"/>
    <mergeCell ref="L1845:L1849"/>
    <mergeCell ref="M1845:M1849"/>
    <mergeCell ref="N1845:N1849"/>
    <mergeCell ref="O1830:O1834"/>
    <mergeCell ref="P1830:P1834"/>
    <mergeCell ref="G1840:G1844"/>
    <mergeCell ref="E1908:E1910"/>
    <mergeCell ref="F1908:F1910"/>
    <mergeCell ref="H1908:H1910"/>
    <mergeCell ref="I1908:I1910"/>
    <mergeCell ref="J1908:J1910"/>
    <mergeCell ref="K1908:K1910"/>
    <mergeCell ref="L1908:L1910"/>
    <mergeCell ref="C1886:C1900"/>
    <mergeCell ref="D1886:D1900"/>
    <mergeCell ref="E1886:E1900"/>
    <mergeCell ref="F1886:F1900"/>
    <mergeCell ref="G1886:G1900"/>
    <mergeCell ref="H1886:H1900"/>
    <mergeCell ref="I1886:I1900"/>
    <mergeCell ref="M1911:M1918"/>
    <mergeCell ref="N1911:N1918"/>
    <mergeCell ref="N1808:N1829"/>
    <mergeCell ref="H1901:H1907"/>
    <mergeCell ref="I1901:I1907"/>
    <mergeCell ref="J1901:J1907"/>
    <mergeCell ref="K1901:K1907"/>
    <mergeCell ref="L1901:L1907"/>
    <mergeCell ref="E1850:E1854"/>
    <mergeCell ref="F1850:F1854"/>
    <mergeCell ref="C1845:C1849"/>
    <mergeCell ref="C1855:C1859"/>
    <mergeCell ref="D1855:D1859"/>
    <mergeCell ref="E1855:E1859"/>
    <mergeCell ref="M1855:M1859"/>
    <mergeCell ref="N1855:N1859"/>
    <mergeCell ref="C1860:C1864"/>
    <mergeCell ref="D1860:D1864"/>
    <mergeCell ref="K1882:K1885"/>
    <mergeCell ref="L1882:L1885"/>
    <mergeCell ref="M1882:M1885"/>
    <mergeCell ref="N1882:N1885"/>
    <mergeCell ref="J1886:J1900"/>
    <mergeCell ref="K1886:K1900"/>
    <mergeCell ref="L1886:L1900"/>
    <mergeCell ref="M1886:M1900"/>
    <mergeCell ref="N1886:N1900"/>
    <mergeCell ref="O1886:O1900"/>
    <mergeCell ref="P1886:P1900"/>
    <mergeCell ref="Q1886:Q1900"/>
    <mergeCell ref="M1901:M1907"/>
    <mergeCell ref="N1901:N1907"/>
    <mergeCell ref="M1908:M1910"/>
    <mergeCell ref="N1908:N1910"/>
    <mergeCell ref="O1908:O1910"/>
    <mergeCell ref="P1908:P1910"/>
    <mergeCell ref="Q1908:Q1910"/>
    <mergeCell ref="O1901:O1907"/>
    <mergeCell ref="P1901:P1907"/>
    <mergeCell ref="Q1901:Q1907"/>
    <mergeCell ref="Q1791:Q1807"/>
    <mergeCell ref="Q1830:Q1834"/>
    <mergeCell ref="H1830:H1834"/>
    <mergeCell ref="I1830:I1834"/>
    <mergeCell ref="J1830:J1834"/>
    <mergeCell ref="K1830:K1834"/>
    <mergeCell ref="L1830:L1834"/>
    <mergeCell ref="M1830:M1834"/>
    <mergeCell ref="N1830:N1834"/>
    <mergeCell ref="M1835:M1839"/>
    <mergeCell ref="N1835:N1839"/>
    <mergeCell ref="O1835:O1839"/>
    <mergeCell ref="A1863:A1880"/>
    <mergeCell ref="B1866:B1880"/>
    <mergeCell ref="C1866:C1881"/>
    <mergeCell ref="D1866:D1881"/>
    <mergeCell ref="E1866:E1881"/>
    <mergeCell ref="F1866:F1881"/>
    <mergeCell ref="G1866:G1881"/>
    <mergeCell ref="A1881:A1889"/>
    <mergeCell ref="B1881:B1889"/>
    <mergeCell ref="C1882:C1885"/>
    <mergeCell ref="D1882:D1885"/>
    <mergeCell ref="E1882:E1885"/>
    <mergeCell ref="F1882:F1885"/>
    <mergeCell ref="G1882:G1885"/>
    <mergeCell ref="O1882:O1885"/>
    <mergeCell ref="P1882:P1885"/>
    <mergeCell ref="Q1882:Q1885"/>
    <mergeCell ref="H1882:H1885"/>
    <mergeCell ref="I1882:I1885"/>
    <mergeCell ref="J1882:J1885"/>
    <mergeCell ref="M1860:M1864"/>
    <mergeCell ref="N1860:N1864"/>
    <mergeCell ref="E1860:E1864"/>
    <mergeCell ref="F1860:F1864"/>
    <mergeCell ref="H1860:H1864"/>
    <mergeCell ref="I1860:I1864"/>
    <mergeCell ref="J1860:J1864"/>
    <mergeCell ref="K1860:K1864"/>
    <mergeCell ref="L1860:L1864"/>
    <mergeCell ref="O1866:O1881"/>
    <mergeCell ref="P1866:P1881"/>
    <mergeCell ref="Q1866:Q1881"/>
    <mergeCell ref="H1866:H1881"/>
    <mergeCell ref="I1866:I1881"/>
    <mergeCell ref="J1866:J1881"/>
    <mergeCell ref="K1866:K1881"/>
    <mergeCell ref="L1866:L1881"/>
    <mergeCell ref="M1866:M1881"/>
    <mergeCell ref="N1866:N1881"/>
    <mergeCell ref="O1860:O1864"/>
    <mergeCell ref="P1860:P1864"/>
    <mergeCell ref="Q1860:Q1864"/>
    <mergeCell ref="A1692:A1713"/>
    <mergeCell ref="B1692:B1713"/>
    <mergeCell ref="C1711:C1742"/>
    <mergeCell ref="D1711:D1742"/>
    <mergeCell ref="E1711:E1742"/>
    <mergeCell ref="F1711:F1742"/>
    <mergeCell ref="G1711:G1742"/>
    <mergeCell ref="A1714:A1743"/>
    <mergeCell ref="A1744:A1772"/>
    <mergeCell ref="C1749:C1770"/>
    <mergeCell ref="D1749:D1770"/>
    <mergeCell ref="E1749:E1770"/>
    <mergeCell ref="F1749:F1770"/>
    <mergeCell ref="A1773:A1798"/>
    <mergeCell ref="B1744:B1772"/>
    <mergeCell ref="B1773:B1789"/>
    <mergeCell ref="C1786:C1789"/>
    <mergeCell ref="D1786:D1789"/>
    <mergeCell ref="E1786:E1789"/>
    <mergeCell ref="B1791:B1798"/>
    <mergeCell ref="C1776:C1780"/>
    <mergeCell ref="D1776:D1780"/>
    <mergeCell ref="E1776:E1780"/>
    <mergeCell ref="F1776:F1780"/>
    <mergeCell ref="G1776:G1780"/>
    <mergeCell ref="E1781:E1785"/>
    <mergeCell ref="F1781:F1785"/>
    <mergeCell ref="G1781:G1785"/>
    <mergeCell ref="C1781:C1785"/>
    <mergeCell ref="D1781:D1785"/>
    <mergeCell ref="C1791:C1807"/>
    <mergeCell ref="D1791:D1807"/>
    <mergeCell ref="J1660:J1667"/>
    <mergeCell ref="K1660:K1667"/>
    <mergeCell ref="L1660:L1667"/>
    <mergeCell ref="M1660:M1667"/>
    <mergeCell ref="N1660:N1667"/>
    <mergeCell ref="O1660:O1667"/>
    <mergeCell ref="O1673:O1677"/>
    <mergeCell ref="P1673:P1677"/>
    <mergeCell ref="Q1673:Q1677"/>
    <mergeCell ref="E1673:E1677"/>
    <mergeCell ref="F1673:F1677"/>
    <mergeCell ref="H1673:H1677"/>
    <mergeCell ref="I1673:I1677"/>
    <mergeCell ref="J1673:J1677"/>
    <mergeCell ref="K1673:K1677"/>
    <mergeCell ref="L1673:L1677"/>
    <mergeCell ref="O1711:O1742"/>
    <mergeCell ref="P1711:P1742"/>
    <mergeCell ref="Q1711:Q1742"/>
    <mergeCell ref="H1711:H1742"/>
    <mergeCell ref="I1711:I1742"/>
    <mergeCell ref="J1711:J1742"/>
    <mergeCell ref="K1711:K1742"/>
    <mergeCell ref="L1711:L1742"/>
    <mergeCell ref="M1711:M1742"/>
    <mergeCell ref="N1711:N1742"/>
    <mergeCell ref="D1651:D1654"/>
    <mergeCell ref="E1651:E1654"/>
    <mergeCell ref="F1651:F1654"/>
    <mergeCell ref="G1651:G1654"/>
    <mergeCell ref="H1651:H1654"/>
    <mergeCell ref="I1651:I1654"/>
    <mergeCell ref="Q1651:Q1654"/>
    <mergeCell ref="A1637:A1665"/>
    <mergeCell ref="B1637:B1665"/>
    <mergeCell ref="C1655:C1659"/>
    <mergeCell ref="D1655:D1659"/>
    <mergeCell ref="E1655:E1659"/>
    <mergeCell ref="F1655:F1659"/>
    <mergeCell ref="G1655:G1659"/>
    <mergeCell ref="O1668:O1672"/>
    <mergeCell ref="P1668:P1672"/>
    <mergeCell ref="Q1668:Q1672"/>
    <mergeCell ref="H1668:H1672"/>
    <mergeCell ref="I1668:I1672"/>
    <mergeCell ref="J1668:J1672"/>
    <mergeCell ref="K1668:K1672"/>
    <mergeCell ref="L1668:L1672"/>
    <mergeCell ref="M1668:M1672"/>
    <mergeCell ref="N1668:N1672"/>
    <mergeCell ref="O1655:O1659"/>
    <mergeCell ref="P1655:P1659"/>
    <mergeCell ref="H1655:H1659"/>
    <mergeCell ref="I1655:I1659"/>
    <mergeCell ref="J1655:J1659"/>
    <mergeCell ref="K1655:K1659"/>
    <mergeCell ref="L1655:L1659"/>
    <mergeCell ref="M1655:M1659"/>
    <mergeCell ref="D1632:D1635"/>
    <mergeCell ref="E1632:E1635"/>
    <mergeCell ref="F1632:F1635"/>
    <mergeCell ref="G1632:G1635"/>
    <mergeCell ref="H1632:H1635"/>
    <mergeCell ref="I1632:I1635"/>
    <mergeCell ref="J1632:J1635"/>
    <mergeCell ref="P1660:P1667"/>
    <mergeCell ref="Q1660:Q1667"/>
    <mergeCell ref="C1660:C1667"/>
    <mergeCell ref="D1660:D1667"/>
    <mergeCell ref="E1660:E1667"/>
    <mergeCell ref="F1660:F1667"/>
    <mergeCell ref="G1660:G1667"/>
    <mergeCell ref="H1660:H1667"/>
    <mergeCell ref="I1660:I1667"/>
    <mergeCell ref="C1636:C1650"/>
    <mergeCell ref="D1636:D1650"/>
    <mergeCell ref="E1636:E1650"/>
    <mergeCell ref="F1636:F1650"/>
    <mergeCell ref="G1636:G1650"/>
    <mergeCell ref="H1636:H1650"/>
    <mergeCell ref="I1636:I1650"/>
    <mergeCell ref="J1636:J1650"/>
    <mergeCell ref="K1636:K1650"/>
    <mergeCell ref="L1636:L1650"/>
    <mergeCell ref="M1636:M1650"/>
    <mergeCell ref="N1636:N1650"/>
    <mergeCell ref="O1636:O1650"/>
    <mergeCell ref="P1636:P1650"/>
    <mergeCell ref="Q1636:Q1650"/>
    <mergeCell ref="C1651:C1654"/>
    <mergeCell ref="A1599:A1625"/>
    <mergeCell ref="B1599:B1625"/>
    <mergeCell ref="D1603:D1607"/>
    <mergeCell ref="E1603:E1607"/>
    <mergeCell ref="F1603:F1607"/>
    <mergeCell ref="G1603:G1607"/>
    <mergeCell ref="G1608:G1612"/>
    <mergeCell ref="D1613:D1623"/>
    <mergeCell ref="E1613:E1623"/>
    <mergeCell ref="D1624:D1628"/>
    <mergeCell ref="E1624:E1628"/>
    <mergeCell ref="F1624:F1628"/>
    <mergeCell ref="G1624:G1628"/>
    <mergeCell ref="H1624:H1628"/>
    <mergeCell ref="M1608:M1612"/>
    <mergeCell ref="N1608:N1612"/>
    <mergeCell ref="O1608:O1612"/>
    <mergeCell ref="C1608:C1612"/>
    <mergeCell ref="E1608:E1612"/>
    <mergeCell ref="F1608:F1612"/>
    <mergeCell ref="C1603:C1607"/>
    <mergeCell ref="C1613:C1623"/>
    <mergeCell ref="C1624:C1628"/>
    <mergeCell ref="A1626:A1636"/>
    <mergeCell ref="B1626:B1636"/>
    <mergeCell ref="C1629:C1631"/>
    <mergeCell ref="C1632:C1635"/>
    <mergeCell ref="M1613:M1623"/>
    <mergeCell ref="N1613:N1623"/>
    <mergeCell ref="O1613:O1623"/>
    <mergeCell ref="F1613:F1623"/>
    <mergeCell ref="G1613:G1623"/>
    <mergeCell ref="J1624:J1628"/>
    <mergeCell ref="K1624:K1628"/>
    <mergeCell ref="L1624:L1628"/>
    <mergeCell ref="M1624:M1628"/>
    <mergeCell ref="N1624:N1628"/>
    <mergeCell ref="O1624:O1628"/>
    <mergeCell ref="K1632:K1635"/>
    <mergeCell ref="L1632:L1635"/>
    <mergeCell ref="O1749:O1770"/>
    <mergeCell ref="P1749:P1770"/>
    <mergeCell ref="Q1749:Q1770"/>
    <mergeCell ref="G1749:G1770"/>
    <mergeCell ref="H1749:H1770"/>
    <mergeCell ref="I1749:I1770"/>
    <mergeCell ref="J1749:J1770"/>
    <mergeCell ref="K1749:K1770"/>
    <mergeCell ref="L1749:L1770"/>
    <mergeCell ref="M1749:M1770"/>
    <mergeCell ref="Q1655:Q1659"/>
    <mergeCell ref="J1651:J1654"/>
    <mergeCell ref="K1651:K1654"/>
    <mergeCell ref="L1651:L1654"/>
    <mergeCell ref="M1651:M1654"/>
    <mergeCell ref="N1651:N1654"/>
    <mergeCell ref="O1651:O1654"/>
    <mergeCell ref="P1651:P1654"/>
    <mergeCell ref="M1632:M1635"/>
    <mergeCell ref="N1632:N1635"/>
    <mergeCell ref="O1632:O1635"/>
    <mergeCell ref="P1632:P1635"/>
    <mergeCell ref="Q1632:Q1635"/>
    <mergeCell ref="N1655:N1659"/>
    <mergeCell ref="Q1776:Q1780"/>
    <mergeCell ref="M1786:M1789"/>
    <mergeCell ref="N1786:N1789"/>
    <mergeCell ref="O1786:O1789"/>
    <mergeCell ref="P1786:P1789"/>
    <mergeCell ref="Q1786:Q1789"/>
    <mergeCell ref="F1786:F1789"/>
    <mergeCell ref="G1786:G1789"/>
    <mergeCell ref="H1786:H1789"/>
    <mergeCell ref="I1786:I1789"/>
    <mergeCell ref="J1786:J1789"/>
    <mergeCell ref="K1786:K1789"/>
    <mergeCell ref="L1786:L1789"/>
    <mergeCell ref="O1776:O1780"/>
    <mergeCell ref="P1776:P1780"/>
    <mergeCell ref="H1776:H1780"/>
    <mergeCell ref="H1781:H1785"/>
    <mergeCell ref="I1781:I1785"/>
    <mergeCell ref="J1781:J1785"/>
    <mergeCell ref="K1781:K1785"/>
    <mergeCell ref="L1781:L1785"/>
    <mergeCell ref="M1781:M1785"/>
    <mergeCell ref="N1781:N1785"/>
    <mergeCell ref="I1776:I1780"/>
    <mergeCell ref="J1776:J1780"/>
    <mergeCell ref="K1776:K1780"/>
    <mergeCell ref="L1776:L1780"/>
    <mergeCell ref="M1776:M1780"/>
    <mergeCell ref="N1776:N1780"/>
    <mergeCell ref="C1678:C1682"/>
    <mergeCell ref="C1683:C1710"/>
    <mergeCell ref="D1683:D1710"/>
    <mergeCell ref="E1683:E1710"/>
    <mergeCell ref="F1683:F1710"/>
    <mergeCell ref="G1683:G1710"/>
    <mergeCell ref="C1744:C1748"/>
    <mergeCell ref="D1744:D1748"/>
    <mergeCell ref="E1744:E1748"/>
    <mergeCell ref="F1744:F1748"/>
    <mergeCell ref="G1744:G1748"/>
    <mergeCell ref="N1749:N1770"/>
    <mergeCell ref="C1673:C1677"/>
    <mergeCell ref="D1673:D1677"/>
    <mergeCell ref="M1673:M1677"/>
    <mergeCell ref="N1673:N1677"/>
    <mergeCell ref="Q1771:Q1775"/>
    <mergeCell ref="J1771:J1775"/>
    <mergeCell ref="K1771:K1775"/>
    <mergeCell ref="L1771:L1775"/>
    <mergeCell ref="M1771:M1775"/>
    <mergeCell ref="N1771:N1775"/>
    <mergeCell ref="O1771:O1775"/>
    <mergeCell ref="P1771:P1775"/>
    <mergeCell ref="C1771:C1775"/>
    <mergeCell ref="D1771:D1775"/>
    <mergeCell ref="E1771:E1775"/>
    <mergeCell ref="F1771:F1775"/>
    <mergeCell ref="G1771:G1775"/>
    <mergeCell ref="H1771:H1775"/>
    <mergeCell ref="I1771:I1775"/>
    <mergeCell ref="D1678:D1682"/>
    <mergeCell ref="E1678:E1682"/>
    <mergeCell ref="A1666:A1691"/>
    <mergeCell ref="B1666:B1691"/>
    <mergeCell ref="D1668:D1672"/>
    <mergeCell ref="E1668:E1672"/>
    <mergeCell ref="F1668:F1672"/>
    <mergeCell ref="G1668:G1672"/>
    <mergeCell ref="G1673:G1677"/>
    <mergeCell ref="M1678:M1682"/>
    <mergeCell ref="N1678:N1682"/>
    <mergeCell ref="O1678:O1682"/>
    <mergeCell ref="P1678:P1682"/>
    <mergeCell ref="Q1678:Q1682"/>
    <mergeCell ref="F1678:F1682"/>
    <mergeCell ref="G1678:G1682"/>
    <mergeCell ref="H1678:H1682"/>
    <mergeCell ref="I1678:I1682"/>
    <mergeCell ref="J1678:J1682"/>
    <mergeCell ref="K1678:K1682"/>
    <mergeCell ref="L1678:L1682"/>
    <mergeCell ref="O1683:O1710"/>
    <mergeCell ref="P1683:P1710"/>
    <mergeCell ref="Q1683:Q1710"/>
    <mergeCell ref="H1683:H1710"/>
    <mergeCell ref="I1683:I1710"/>
    <mergeCell ref="J1683:J1710"/>
    <mergeCell ref="K1683:K1710"/>
    <mergeCell ref="L1683:L1710"/>
    <mergeCell ref="M1683:M1710"/>
    <mergeCell ref="N1683:N1710"/>
    <mergeCell ref="C1668:C1672"/>
    <mergeCell ref="AG1711:AG1742"/>
    <mergeCell ref="B1714:B1742"/>
    <mergeCell ref="R1743:Z1743"/>
    <mergeCell ref="AC1743:AF1743"/>
    <mergeCell ref="AF1744:AF1748"/>
    <mergeCell ref="AF1749:AF1770"/>
    <mergeCell ref="AF1771:AF1775"/>
    <mergeCell ref="AF1776:AF1780"/>
    <mergeCell ref="AF1781:AF1785"/>
    <mergeCell ref="AF1786:AF1789"/>
    <mergeCell ref="R1790:Z1790"/>
    <mergeCell ref="AC1790:AF1790"/>
    <mergeCell ref="AF1668:AF1672"/>
    <mergeCell ref="AG1668:AG1672"/>
    <mergeCell ref="AF1673:AF1677"/>
    <mergeCell ref="AG1673:AG1677"/>
    <mergeCell ref="AF1678:AF1682"/>
    <mergeCell ref="AG1678:AG1682"/>
    <mergeCell ref="AG1683:AG1710"/>
    <mergeCell ref="O1744:O1748"/>
    <mergeCell ref="P1744:P1748"/>
    <mergeCell ref="Q1744:Q1748"/>
    <mergeCell ref="H1744:H1748"/>
    <mergeCell ref="I1744:I1748"/>
    <mergeCell ref="J1744:J1748"/>
    <mergeCell ref="K1744:K1748"/>
    <mergeCell ref="L1744:L1748"/>
    <mergeCell ref="M1744:M1748"/>
    <mergeCell ref="N1744:N1748"/>
    <mergeCell ref="O1781:O1785"/>
    <mergeCell ref="P1781:P1785"/>
    <mergeCell ref="Q1781:Q1785"/>
    <mergeCell ref="AG1629:AG1631"/>
    <mergeCell ref="AG1632:AG1635"/>
    <mergeCell ref="AF1586:AF1589"/>
    <mergeCell ref="AG1586:AG1589"/>
    <mergeCell ref="AF1590:AF1593"/>
    <mergeCell ref="AG1590:AG1593"/>
    <mergeCell ref="AG1603:AG1607"/>
    <mergeCell ref="AG1608:AG1612"/>
    <mergeCell ref="AG1624:AG1628"/>
    <mergeCell ref="AF1636:AF1650"/>
    <mergeCell ref="AF1651:AF1654"/>
    <mergeCell ref="AG1651:AG1654"/>
    <mergeCell ref="AF1655:AF1659"/>
    <mergeCell ref="AG1655:AG1659"/>
    <mergeCell ref="AF1660:AF1667"/>
    <mergeCell ref="AG1660:AG1667"/>
    <mergeCell ref="AF1683:AF1710"/>
    <mergeCell ref="AF1594:AF1602"/>
    <mergeCell ref="AF1603:AF1607"/>
    <mergeCell ref="AF1608:AF1612"/>
    <mergeCell ref="AF1613:AF1623"/>
    <mergeCell ref="AF1624:AF1628"/>
    <mergeCell ref="AF1629:AF1631"/>
    <mergeCell ref="AF1632:AF1635"/>
    <mergeCell ref="B1245:B1248"/>
    <mergeCell ref="R1249:Z1249"/>
    <mergeCell ref="AC1249:AF1249"/>
    <mergeCell ref="AF1208:AF1212"/>
    <mergeCell ref="AF1213:AF1217"/>
    <mergeCell ref="AF1218:AF1222"/>
    <mergeCell ref="R1223:Z1223"/>
    <mergeCell ref="AC1223:AF1223"/>
    <mergeCell ref="R1224:Z1224"/>
    <mergeCell ref="AC1224:AF1224"/>
    <mergeCell ref="AF1564:AF1568"/>
    <mergeCell ref="AF1569:AF1573"/>
    <mergeCell ref="AF1574:AF1578"/>
    <mergeCell ref="AF1579:AF1583"/>
    <mergeCell ref="R1584:Z1584"/>
    <mergeCell ref="AC1584:AF1584"/>
    <mergeCell ref="R1585:Z1585"/>
    <mergeCell ref="AC1585:AF1585"/>
    <mergeCell ref="AF1521:AF1525"/>
    <mergeCell ref="AF1526:AF1536"/>
    <mergeCell ref="AF1537:AF1542"/>
    <mergeCell ref="AF1544:AF1548"/>
    <mergeCell ref="AF1549:AF1553"/>
    <mergeCell ref="AF1554:AF1558"/>
    <mergeCell ref="AF1559:AF1563"/>
    <mergeCell ref="J1250:J1262"/>
    <mergeCell ref="K1250:K1262"/>
    <mergeCell ref="L1250:L1262"/>
    <mergeCell ref="M1250:M1262"/>
    <mergeCell ref="N1250:N1262"/>
    <mergeCell ref="O1250:O1262"/>
    <mergeCell ref="P1250:P1262"/>
    <mergeCell ref="R991:Z991"/>
    <mergeCell ref="AC991:AF991"/>
    <mergeCell ref="R1054:Z1054"/>
    <mergeCell ref="AC1054:AF1054"/>
    <mergeCell ref="AF274:AF278"/>
    <mergeCell ref="AF279:AF283"/>
    <mergeCell ref="R326:Z326"/>
    <mergeCell ref="AC326:AF326"/>
    <mergeCell ref="R357:Z357"/>
    <mergeCell ref="AC357:AF357"/>
    <mergeCell ref="AC378:AF378"/>
    <mergeCell ref="R378:Z378"/>
    <mergeCell ref="R379:Z379"/>
    <mergeCell ref="AC379:AF379"/>
    <mergeCell ref="R440:Z440"/>
    <mergeCell ref="AC440:AF440"/>
    <mergeCell ref="R486:Z486"/>
    <mergeCell ref="R487:Y487"/>
    <mergeCell ref="AF525:AF529"/>
    <mergeCell ref="AF530:AF534"/>
    <mergeCell ref="AF535:AF544"/>
    <mergeCell ref="AF545:AF549"/>
    <mergeCell ref="R550:Z550"/>
    <mergeCell ref="AC550:AF550"/>
    <mergeCell ref="AF488:AF492"/>
    <mergeCell ref="AF493:AF497"/>
    <mergeCell ref="AF498:AF502"/>
    <mergeCell ref="AF503:AF507"/>
    <mergeCell ref="AF508:AF512"/>
    <mergeCell ref="AF513:AF519"/>
    <mergeCell ref="AF520:AF524"/>
    <mergeCell ref="AF599:AF603"/>
    <mergeCell ref="R697:Z697"/>
    <mergeCell ref="AC697:AF697"/>
    <mergeCell ref="R772:Z772"/>
    <mergeCell ref="AC772:AF772"/>
    <mergeCell ref="R826:Z826"/>
    <mergeCell ref="AC826:AF826"/>
    <mergeCell ref="AC827:AF827"/>
    <mergeCell ref="R827:Z827"/>
    <mergeCell ref="R926:Z926"/>
    <mergeCell ref="AC926:AF926"/>
    <mergeCell ref="AF752:AF756"/>
    <mergeCell ref="AF757:AF761"/>
    <mergeCell ref="AF762:AF766"/>
    <mergeCell ref="AF767:AF771"/>
    <mergeCell ref="AF773:AF785"/>
    <mergeCell ref="AF786:AF790"/>
    <mergeCell ref="AF791:AF800"/>
    <mergeCell ref="AF801:AF805"/>
    <mergeCell ref="AF806:AF810"/>
    <mergeCell ref="AF811:AF815"/>
    <mergeCell ref="AF816:AF820"/>
    <mergeCell ref="AF821:AF825"/>
    <mergeCell ref="AF828:AF832"/>
    <mergeCell ref="AF833:AF837"/>
    <mergeCell ref="R224:Z224"/>
    <mergeCell ref="AC224:AF224"/>
    <mergeCell ref="AF263:AF267"/>
    <mergeCell ref="AF268:AF272"/>
    <mergeCell ref="R273:Z273"/>
    <mergeCell ref="AC273:AF273"/>
    <mergeCell ref="AC486:AF486"/>
    <mergeCell ref="AC487:AF487"/>
    <mergeCell ref="AF617:AF621"/>
    <mergeCell ref="AF622:AF626"/>
    <mergeCell ref="AF627:AF631"/>
    <mergeCell ref="AF632:AF636"/>
    <mergeCell ref="AF637:AF641"/>
    <mergeCell ref="AF642:AF646"/>
    <mergeCell ref="AF647:AF651"/>
    <mergeCell ref="AF652:AF656"/>
    <mergeCell ref="AF657:AF663"/>
    <mergeCell ref="AF604:AF609"/>
    <mergeCell ref="AF610:AF614"/>
    <mergeCell ref="R615:Z615"/>
    <mergeCell ref="AC615:AF615"/>
    <mergeCell ref="R616:Z616"/>
    <mergeCell ref="AC616:AF616"/>
    <mergeCell ref="AF551:AF555"/>
    <mergeCell ref="AF556:AF560"/>
    <mergeCell ref="AF561:AF565"/>
    <mergeCell ref="AF566:AF583"/>
    <mergeCell ref="AF584:AF588"/>
    <mergeCell ref="AF589:AF593"/>
    <mergeCell ref="R2431:Z2431"/>
    <mergeCell ref="R2432:Z2432"/>
    <mergeCell ref="AC2432:AF2432"/>
    <mergeCell ref="R2435:T2435"/>
    <mergeCell ref="R2546:T2546"/>
    <mergeCell ref="AF2317:AF2321"/>
    <mergeCell ref="AF2322:AF2326"/>
    <mergeCell ref="R2383:Z2383"/>
    <mergeCell ref="AC2383:AF2383"/>
    <mergeCell ref="R2430:Z2430"/>
    <mergeCell ref="AC2430:AF2430"/>
    <mergeCell ref="AC2431:AF2431"/>
    <mergeCell ref="I47:I54"/>
    <mergeCell ref="J47:J54"/>
    <mergeCell ref="K47:K54"/>
    <mergeCell ref="L47:L54"/>
    <mergeCell ref="M47:M54"/>
    <mergeCell ref="N47:N54"/>
    <mergeCell ref="O47:O54"/>
    <mergeCell ref="P47:P54"/>
    <mergeCell ref="Q47:Q54"/>
    <mergeCell ref="AF47:AF54"/>
    <mergeCell ref="AF55:AF59"/>
    <mergeCell ref="AF60:AF65"/>
    <mergeCell ref="AF66:AF70"/>
    <mergeCell ref="AF71:AF76"/>
    <mergeCell ref="AF77:AF81"/>
    <mergeCell ref="AF82:AF86"/>
    <mergeCell ref="R87:Z87"/>
    <mergeCell ref="AF838:AF848"/>
    <mergeCell ref="AF849:AF853"/>
    <mergeCell ref="AF854:AF860"/>
    <mergeCell ref="AF2405:AF2409"/>
    <mergeCell ref="AF2410:AF2414"/>
    <mergeCell ref="AF2415:AF2419"/>
    <mergeCell ref="AF2420:AF2424"/>
    <mergeCell ref="AF2425:AF2429"/>
    <mergeCell ref="AF2363:AF2367"/>
    <mergeCell ref="AF2368:AF2372"/>
    <mergeCell ref="AF2373:AF2377"/>
    <mergeCell ref="AF2378:AF2382"/>
    <mergeCell ref="AF2384:AF2389"/>
    <mergeCell ref="AF2390:AF2394"/>
    <mergeCell ref="AF2395:AF2399"/>
    <mergeCell ref="AF2154:AF2158"/>
    <mergeCell ref="AF2159:AF2163"/>
    <mergeCell ref="R2164:Z2164"/>
    <mergeCell ref="AC2164:AF2164"/>
    <mergeCell ref="R2165:Z2165"/>
    <mergeCell ref="AC2165:AF2165"/>
    <mergeCell ref="R2201:Z2201"/>
    <mergeCell ref="AC2201:AF2201"/>
    <mergeCell ref="AF2166:AF2170"/>
    <mergeCell ref="AF2171:AF2175"/>
    <mergeCell ref="AF2176:AF2180"/>
    <mergeCell ref="AF2181:AF2185"/>
    <mergeCell ref="AF2186:AF2190"/>
    <mergeCell ref="AF2191:AF2195"/>
    <mergeCell ref="AF2196:AF2200"/>
    <mergeCell ref="AF2246:AF2249"/>
    <mergeCell ref="AF2250:AF2254"/>
    <mergeCell ref="AF2255:AF2259"/>
    <mergeCell ref="R2316:Z2316"/>
    <mergeCell ref="AC2316:AF2316"/>
    <mergeCell ref="AF2232:AF2239"/>
    <mergeCell ref="AF2240:AF2245"/>
    <mergeCell ref="AF2261:AF2265"/>
    <mergeCell ref="AF2266:AF2270"/>
    <mergeCell ref="AF2271:AF2275"/>
    <mergeCell ref="AF2276:AF2280"/>
    <mergeCell ref="AF2281:AF2285"/>
    <mergeCell ref="AF2286:AF2290"/>
    <mergeCell ref="AF2291:AF2295"/>
    <mergeCell ref="AF2327:AF2331"/>
    <mergeCell ref="AF2332:AF2336"/>
    <mergeCell ref="AF2337:AF2341"/>
    <mergeCell ref="AF2342:AF2346"/>
    <mergeCell ref="AF2347:AF2351"/>
    <mergeCell ref="AF2352:AF2357"/>
    <mergeCell ref="AC87:AF87"/>
    <mergeCell ref="AF2400:AF2404"/>
    <mergeCell ref="AF594:AF598"/>
    <mergeCell ref="AF861:AF865"/>
    <mergeCell ref="AF866:AF870"/>
    <mergeCell ref="AF871:AF874"/>
    <mergeCell ref="AF875:AF879"/>
    <mergeCell ref="AF880:AF884"/>
    <mergeCell ref="AF885:AF889"/>
    <mergeCell ref="AF890:AF894"/>
    <mergeCell ref="AF895:AF899"/>
    <mergeCell ref="AF1850:AF1854"/>
    <mergeCell ref="AF2358:AF2362"/>
    <mergeCell ref="AC2260:AF2260"/>
    <mergeCell ref="AF2296:AF2300"/>
    <mergeCell ref="AF2301:AF2305"/>
    <mergeCell ref="AF2306:AF2310"/>
    <mergeCell ref="AF2311:AF2315"/>
    <mergeCell ref="AF2022:AF2026"/>
    <mergeCell ref="AF2027:AF2052"/>
    <mergeCell ref="AF2053:AF2058"/>
    <mergeCell ref="AF2100:AF2104"/>
    <mergeCell ref="R2105:Z2105"/>
    <mergeCell ref="AC2105:AF2105"/>
    <mergeCell ref="AF2059:AF2063"/>
    <mergeCell ref="AF2064:AF2069"/>
    <mergeCell ref="AF2070:AF2074"/>
    <mergeCell ref="AF2075:AF2079"/>
    <mergeCell ref="AF2080:AF2089"/>
    <mergeCell ref="AF2090:AF2094"/>
    <mergeCell ref="AF2095:AF2099"/>
    <mergeCell ref="AF2202:AF2207"/>
    <mergeCell ref="AF2208:AF2215"/>
    <mergeCell ref="AF2216:AF2219"/>
    <mergeCell ref="AF2220:AF2226"/>
    <mergeCell ref="AF2106:AF2110"/>
    <mergeCell ref="AF2111:AF2115"/>
    <mergeCell ref="AF2116:AF2120"/>
    <mergeCell ref="AF2121:AF2125"/>
    <mergeCell ref="AF2126:AF2130"/>
    <mergeCell ref="AF2131:AF2148"/>
    <mergeCell ref="AF2149:AF2153"/>
    <mergeCell ref="R2260:Z2260"/>
    <mergeCell ref="AF2227:AF2231"/>
    <mergeCell ref="AF1984:AF1997"/>
    <mergeCell ref="AF1998:AF1999"/>
    <mergeCell ref="R2000:Z2000"/>
    <mergeCell ref="AC2000:AF2000"/>
    <mergeCell ref="R2001:Z2001"/>
    <mergeCell ref="AC2001:AF2001"/>
    <mergeCell ref="AF1932:AF1950"/>
    <mergeCell ref="AF1951:AF1955"/>
    <mergeCell ref="AF1956:AF1962"/>
    <mergeCell ref="AF1963:AF1967"/>
    <mergeCell ref="AF1968:AF1973"/>
    <mergeCell ref="AF1974:AF1979"/>
    <mergeCell ref="AF1980:AF1983"/>
    <mergeCell ref="AF2002:AF2006"/>
    <mergeCell ref="AF2007:AF2011"/>
    <mergeCell ref="AF2012:AF2016"/>
    <mergeCell ref="AF2017:AF2021"/>
    <mergeCell ref="AF1439:AF1443"/>
    <mergeCell ref="AF1444:AF1448"/>
    <mergeCell ref="AF1449:AF1453"/>
    <mergeCell ref="AF1454:AF1458"/>
    <mergeCell ref="AF1459:AF1465"/>
    <mergeCell ref="AF1466:AF1470"/>
    <mergeCell ref="AF1472:AF1492"/>
    <mergeCell ref="AF1493:AF1509"/>
    <mergeCell ref="AF1510:AF1515"/>
    <mergeCell ref="AF1516:AF1520"/>
    <mergeCell ref="AF1922:AF1923"/>
    <mergeCell ref="AF1924:AF1930"/>
    <mergeCell ref="R1931:Z1931"/>
    <mergeCell ref="AC1931:AF1931"/>
    <mergeCell ref="AF1866:AF1881"/>
    <mergeCell ref="AF1882:AF1885"/>
    <mergeCell ref="AF1886:AF1900"/>
    <mergeCell ref="AF1901:AF1907"/>
    <mergeCell ref="AF1908:AF1910"/>
    <mergeCell ref="AF1911:AF1918"/>
    <mergeCell ref="AF1919:AF1921"/>
    <mergeCell ref="AF1711:AF1742"/>
    <mergeCell ref="AF1855:AF1859"/>
    <mergeCell ref="AF1860:AF1864"/>
    <mergeCell ref="R1865:Z1865"/>
    <mergeCell ref="AC1865:AF1865"/>
    <mergeCell ref="AF1791:AF1807"/>
    <mergeCell ref="AF1808:AF1829"/>
    <mergeCell ref="AF1830:AF1834"/>
    <mergeCell ref="AF1835:AF1839"/>
    <mergeCell ref="AF1840:AF1844"/>
    <mergeCell ref="AF1845:AF1849"/>
    <mergeCell ref="AF1308:AF1325"/>
    <mergeCell ref="AF1326:AF1329"/>
    <mergeCell ref="AF1330:AF1335"/>
    <mergeCell ref="AF1336:AF1342"/>
    <mergeCell ref="AF1343:AF1345"/>
    <mergeCell ref="AF1346:AF1357"/>
    <mergeCell ref="AF1358:AF1367"/>
    <mergeCell ref="AF1368:AF1372"/>
    <mergeCell ref="AF1373:AF1375"/>
    <mergeCell ref="AF1376:AF1382"/>
    <mergeCell ref="AF1383:AF1405"/>
    <mergeCell ref="AF1407:AF1411"/>
    <mergeCell ref="AF1412:AF1418"/>
    <mergeCell ref="AF1419:AF1423"/>
    <mergeCell ref="AF1424:AF1428"/>
    <mergeCell ref="AF1429:AF1433"/>
    <mergeCell ref="AF1434:AF1438"/>
    <mergeCell ref="B1539:B1542"/>
    <mergeCell ref="R1543:Z1543"/>
    <mergeCell ref="AC1543:AF1543"/>
    <mergeCell ref="R1307:Z1307"/>
    <mergeCell ref="AC1307:AF1307"/>
    <mergeCell ref="R1406:Z1406"/>
    <mergeCell ref="AC1406:AF1406"/>
    <mergeCell ref="B1468:B1470"/>
    <mergeCell ref="R1471:Z1471"/>
    <mergeCell ref="AC1471:AF1471"/>
    <mergeCell ref="AF1173:AF1177"/>
    <mergeCell ref="AF1178:AF1182"/>
    <mergeCell ref="AF1183:AF1187"/>
    <mergeCell ref="AF1188:AF1192"/>
    <mergeCell ref="AF1193:AF1197"/>
    <mergeCell ref="AF1198:AF1202"/>
    <mergeCell ref="AF1203:AF1207"/>
    <mergeCell ref="AF1225:AF1228"/>
    <mergeCell ref="AF1229:AF1232"/>
    <mergeCell ref="AF1233:AF1235"/>
    <mergeCell ref="AF1236:AF1240"/>
    <mergeCell ref="AF1241:AF1248"/>
    <mergeCell ref="AF1250:AF1262"/>
    <mergeCell ref="AF1263:AF1268"/>
    <mergeCell ref="AF1269:AF1273"/>
    <mergeCell ref="AF1274:AF1276"/>
    <mergeCell ref="AF1277:AF1281"/>
    <mergeCell ref="AF1282:AF1286"/>
    <mergeCell ref="AF1287:AF1291"/>
    <mergeCell ref="AF1292:AF1296"/>
    <mergeCell ref="AF1297:AF1301"/>
    <mergeCell ref="AF1302:AF1306"/>
    <mergeCell ref="AF1007:AF1011"/>
    <mergeCell ref="AF1012:AF1016"/>
    <mergeCell ref="AF1017:AF1020"/>
    <mergeCell ref="AF1021:AF1033"/>
    <mergeCell ref="AF1034:AF1038"/>
    <mergeCell ref="AF1039:AF1043"/>
    <mergeCell ref="AF1044:AF1048"/>
    <mergeCell ref="AF1049:AF1053"/>
    <mergeCell ref="AF1107:AF1111"/>
    <mergeCell ref="AF1112:AF1116"/>
    <mergeCell ref="AF1118:AF1122"/>
    <mergeCell ref="AF1123:AF1172"/>
    <mergeCell ref="A1136:A1162"/>
    <mergeCell ref="B1136:B1162"/>
    <mergeCell ref="AF1055:AF1058"/>
    <mergeCell ref="AF1059:AF1079"/>
    <mergeCell ref="AF1080:AF1084"/>
    <mergeCell ref="AF1085:AF1089"/>
    <mergeCell ref="AF1090:AF1094"/>
    <mergeCell ref="AF1095:AF1101"/>
    <mergeCell ref="AF1102:AF1106"/>
    <mergeCell ref="R1117:Z1117"/>
    <mergeCell ref="AC1117:AF1117"/>
    <mergeCell ref="J1007:J1011"/>
    <mergeCell ref="K1007:K1011"/>
    <mergeCell ref="L1007:L1011"/>
    <mergeCell ref="M1007:M1011"/>
    <mergeCell ref="N1007:N1011"/>
    <mergeCell ref="O1007:O1011"/>
    <mergeCell ref="P1007:P1011"/>
    <mergeCell ref="Q1007:Q1011"/>
    <mergeCell ref="C1007:C1011"/>
    <mergeCell ref="AF916:AF920"/>
    <mergeCell ref="AF921:AF925"/>
    <mergeCell ref="AF927:AF935"/>
    <mergeCell ref="AF936:AF940"/>
    <mergeCell ref="AF941:AF945"/>
    <mergeCell ref="AF946:AF950"/>
    <mergeCell ref="AF951:AF955"/>
    <mergeCell ref="AF956:AF960"/>
    <mergeCell ref="AF961:AF965"/>
    <mergeCell ref="AF966:AF970"/>
    <mergeCell ref="AF971:AF975"/>
    <mergeCell ref="AF976:AF980"/>
    <mergeCell ref="AF981:AF985"/>
    <mergeCell ref="AF986:AF990"/>
    <mergeCell ref="AF992:AF996"/>
    <mergeCell ref="AF997:AF1001"/>
    <mergeCell ref="AF1002:AF1006"/>
    <mergeCell ref="AF415:AF419"/>
    <mergeCell ref="AF420:AF424"/>
    <mergeCell ref="AF425:AF429"/>
    <mergeCell ref="AF430:AF434"/>
    <mergeCell ref="AF435:AF439"/>
    <mergeCell ref="AF476:AF480"/>
    <mergeCell ref="AF481:AF485"/>
    <mergeCell ref="AF441:AF445"/>
    <mergeCell ref="AF446:AF450"/>
    <mergeCell ref="AF451:AF455"/>
    <mergeCell ref="AF456:AF460"/>
    <mergeCell ref="AF461:AF465"/>
    <mergeCell ref="AF466:AF470"/>
    <mergeCell ref="AF471:AF475"/>
    <mergeCell ref="AF900:AF904"/>
    <mergeCell ref="AF905:AF910"/>
    <mergeCell ref="AF911:AF915"/>
    <mergeCell ref="AF664:AF669"/>
    <mergeCell ref="AF670:AF674"/>
    <mergeCell ref="AF675:AF686"/>
    <mergeCell ref="AF687:AF691"/>
    <mergeCell ref="AF692:AF696"/>
    <mergeCell ref="AF698:AF702"/>
    <mergeCell ref="AF703:AF707"/>
    <mergeCell ref="AF708:AF712"/>
    <mergeCell ref="AF713:AF721"/>
    <mergeCell ref="AF722:AF726"/>
    <mergeCell ref="AF727:AF731"/>
    <mergeCell ref="AF732:AF736"/>
    <mergeCell ref="AF737:AF741"/>
    <mergeCell ref="AF742:AF746"/>
    <mergeCell ref="AF747:AF751"/>
    <mergeCell ref="AF327:AF331"/>
    <mergeCell ref="AF332:AF336"/>
    <mergeCell ref="AF337:AF341"/>
    <mergeCell ref="AF342:AF346"/>
    <mergeCell ref="AF347:AF351"/>
    <mergeCell ref="AF352:AF356"/>
    <mergeCell ref="AF358:AF362"/>
    <mergeCell ref="AF363:AF367"/>
    <mergeCell ref="AF368:AF372"/>
    <mergeCell ref="AF373:AF377"/>
    <mergeCell ref="AF380:AF384"/>
    <mergeCell ref="AF385:AF389"/>
    <mergeCell ref="AF390:AF394"/>
    <mergeCell ref="AF395:AF399"/>
    <mergeCell ref="AF400:AF404"/>
    <mergeCell ref="AF405:AF409"/>
    <mergeCell ref="AF410:AF414"/>
    <mergeCell ref="AF199:AF203"/>
    <mergeCell ref="AF204:AF208"/>
    <mergeCell ref="AF209:AF213"/>
    <mergeCell ref="AF214:AF218"/>
    <mergeCell ref="AF225:AF229"/>
    <mergeCell ref="AF230:AF234"/>
    <mergeCell ref="AF235:AF239"/>
    <mergeCell ref="AF240:AF247"/>
    <mergeCell ref="AF248:AF252"/>
    <mergeCell ref="AF253:AF257"/>
    <mergeCell ref="AF258:AF262"/>
    <mergeCell ref="AF284:AF300"/>
    <mergeCell ref="AF301:AF305"/>
    <mergeCell ref="AF306:AF310"/>
    <mergeCell ref="AF311:AF315"/>
    <mergeCell ref="AF316:AF320"/>
    <mergeCell ref="AF321:AF325"/>
    <mergeCell ref="AF219:AF223"/>
    <mergeCell ref="E82:E86"/>
    <mergeCell ref="F82:F86"/>
    <mergeCell ref="G82:G86"/>
    <mergeCell ref="H82:H86"/>
    <mergeCell ref="I82:I86"/>
    <mergeCell ref="C71:C76"/>
    <mergeCell ref="C88:C96"/>
    <mergeCell ref="E88:E96"/>
    <mergeCell ref="F88:F96"/>
    <mergeCell ref="G88:G96"/>
    <mergeCell ref="H88:H96"/>
    <mergeCell ref="I88:I96"/>
    <mergeCell ref="AF183:AF187"/>
    <mergeCell ref="AF188:AF190"/>
    <mergeCell ref="AF191:AF198"/>
    <mergeCell ref="AF88:AF96"/>
    <mergeCell ref="AF97:AF127"/>
    <mergeCell ref="AF128:AF132"/>
    <mergeCell ref="AF133:AF137"/>
    <mergeCell ref="AF138:AF142"/>
    <mergeCell ref="AF143:AF158"/>
    <mergeCell ref="R159:Z159"/>
    <mergeCell ref="AC159:AF159"/>
    <mergeCell ref="AF160:AF169"/>
    <mergeCell ref="AF170:AF182"/>
    <mergeCell ref="D97:D127"/>
    <mergeCell ref="L128:L132"/>
    <mergeCell ref="M128:M132"/>
    <mergeCell ref="N128:N132"/>
    <mergeCell ref="O128:O132"/>
    <mergeCell ref="J133:J137"/>
    <mergeCell ref="K133:K137"/>
    <mergeCell ref="C42:C46"/>
    <mergeCell ref="D42:D46"/>
    <mergeCell ref="E42:E46"/>
    <mergeCell ref="F42:F46"/>
    <mergeCell ref="G42:G46"/>
    <mergeCell ref="H42:H46"/>
    <mergeCell ref="I42:I46"/>
    <mergeCell ref="N55:N59"/>
    <mergeCell ref="O55:O59"/>
    <mergeCell ref="P55:P59"/>
    <mergeCell ref="Q55:Q59"/>
    <mergeCell ref="C55:C59"/>
    <mergeCell ref="D55:D59"/>
    <mergeCell ref="I55:I59"/>
    <mergeCell ref="J55:J59"/>
    <mergeCell ref="K55:K59"/>
    <mergeCell ref="L55:L59"/>
    <mergeCell ref="M55:M59"/>
    <mergeCell ref="P35:P41"/>
    <mergeCell ref="Q35:Q41"/>
    <mergeCell ref="I35:I41"/>
    <mergeCell ref="J35:J41"/>
    <mergeCell ref="K35:K41"/>
    <mergeCell ref="L35:L41"/>
    <mergeCell ref="M35:M41"/>
    <mergeCell ref="N35:N41"/>
    <mergeCell ref="O35:O41"/>
    <mergeCell ref="J42:J46"/>
    <mergeCell ref="K42:K46"/>
    <mergeCell ref="L42:L46"/>
    <mergeCell ref="M42:M46"/>
    <mergeCell ref="N42:N46"/>
    <mergeCell ref="O42:O46"/>
    <mergeCell ref="P42:P46"/>
    <mergeCell ref="Q42:Q46"/>
    <mergeCell ref="Q20:Q24"/>
    <mergeCell ref="M25:M29"/>
    <mergeCell ref="N25:N29"/>
    <mergeCell ref="Q25:Q29"/>
    <mergeCell ref="A23:B44"/>
    <mergeCell ref="C35:C41"/>
    <mergeCell ref="D35:D41"/>
    <mergeCell ref="E35:E41"/>
    <mergeCell ref="F35:F41"/>
    <mergeCell ref="G35:G41"/>
    <mergeCell ref="H35:H41"/>
    <mergeCell ref="A10:B22"/>
    <mergeCell ref="C15:C19"/>
    <mergeCell ref="D15:D19"/>
    <mergeCell ref="E15:E19"/>
    <mergeCell ref="D20:D24"/>
    <mergeCell ref="E20:E24"/>
    <mergeCell ref="E30:E34"/>
    <mergeCell ref="K30:K34"/>
    <mergeCell ref="L30:L34"/>
    <mergeCell ref="M30:M34"/>
    <mergeCell ref="N30:N34"/>
    <mergeCell ref="O30:O34"/>
    <mergeCell ref="P30:P34"/>
    <mergeCell ref="Q30:Q34"/>
    <mergeCell ref="C30:C34"/>
    <mergeCell ref="D30:D34"/>
    <mergeCell ref="F30:F34"/>
    <mergeCell ref="G30:G34"/>
    <mergeCell ref="H30:H34"/>
    <mergeCell ref="I30:I34"/>
    <mergeCell ref="J30:J34"/>
    <mergeCell ref="AF30:AF34"/>
    <mergeCell ref="AF35:AF41"/>
    <mergeCell ref="AF42:AF46"/>
    <mergeCell ref="D25:D29"/>
    <mergeCell ref="E25:E29"/>
    <mergeCell ref="F25:F29"/>
    <mergeCell ref="G25:G29"/>
    <mergeCell ref="H25:H29"/>
    <mergeCell ref="I25:I29"/>
    <mergeCell ref="J25:J29"/>
    <mergeCell ref="A7:B9"/>
    <mergeCell ref="D8:D9"/>
    <mergeCell ref="E8:E9"/>
    <mergeCell ref="F8:F9"/>
    <mergeCell ref="G8:G9"/>
    <mergeCell ref="H8:H9"/>
    <mergeCell ref="H10:H14"/>
    <mergeCell ref="K15:K19"/>
    <mergeCell ref="L15:L19"/>
    <mergeCell ref="M15:M19"/>
    <mergeCell ref="N15:N19"/>
    <mergeCell ref="O15:O19"/>
    <mergeCell ref="P15:P19"/>
    <mergeCell ref="Q15:Q19"/>
    <mergeCell ref="F10:F14"/>
    <mergeCell ref="G10:G14"/>
    <mergeCell ref="F15:F19"/>
    <mergeCell ref="G15:G19"/>
    <mergeCell ref="H15:H19"/>
    <mergeCell ref="I15:I19"/>
    <mergeCell ref="J15:J19"/>
    <mergeCell ref="F20:F24"/>
    <mergeCell ref="C10:C14"/>
    <mergeCell ref="N10:N14"/>
    <mergeCell ref="O10:O14"/>
    <mergeCell ref="P10:P14"/>
    <mergeCell ref="Q10:Q14"/>
    <mergeCell ref="AF10:AF14"/>
    <mergeCell ref="AF15:AF19"/>
    <mergeCell ref="AF20:AF24"/>
    <mergeCell ref="D10:D14"/>
    <mergeCell ref="E10:E14"/>
    <mergeCell ref="I10:I14"/>
    <mergeCell ref="J10:J14"/>
    <mergeCell ref="K10:K14"/>
    <mergeCell ref="L10:L14"/>
    <mergeCell ref="M10:M14"/>
    <mergeCell ref="K25:K29"/>
    <mergeCell ref="L25:L29"/>
    <mergeCell ref="AF25:AF29"/>
    <mergeCell ref="G20:G24"/>
    <mergeCell ref="H20:H24"/>
    <mergeCell ref="I20:I24"/>
    <mergeCell ref="J20:J24"/>
    <mergeCell ref="K20:K24"/>
    <mergeCell ref="L20:L24"/>
    <mergeCell ref="C20:C24"/>
    <mergeCell ref="C25:C29"/>
    <mergeCell ref="O25:O29"/>
    <mergeCell ref="P25:P29"/>
    <mergeCell ref="M20:M24"/>
    <mergeCell ref="N20:N24"/>
    <mergeCell ref="O20:O24"/>
    <mergeCell ref="P20:P24"/>
    <mergeCell ref="J3:Q3"/>
    <mergeCell ref="R3:AF3"/>
    <mergeCell ref="A1:I1"/>
    <mergeCell ref="J1:Q1"/>
    <mergeCell ref="R1:AF1"/>
    <mergeCell ref="A2:I2"/>
    <mergeCell ref="J2:Q2"/>
    <mergeCell ref="R2:AF2"/>
    <mergeCell ref="A3:I3"/>
    <mergeCell ref="A4:I4"/>
    <mergeCell ref="J4:Q4"/>
    <mergeCell ref="R4:AF4"/>
    <mergeCell ref="C7:D7"/>
    <mergeCell ref="E7:I7"/>
    <mergeCell ref="J7:Q7"/>
    <mergeCell ref="R7:AF7"/>
    <mergeCell ref="M8:N8"/>
    <mergeCell ref="R8:Y8"/>
    <mergeCell ref="Z8:AB8"/>
    <mergeCell ref="AC8:AE8"/>
    <mergeCell ref="AF8:AF9"/>
    <mergeCell ref="I8:I9"/>
    <mergeCell ref="J8:J9"/>
    <mergeCell ref="K8:K9"/>
    <mergeCell ref="L8:L9"/>
    <mergeCell ref="O8:O9"/>
    <mergeCell ref="P8:P9"/>
    <mergeCell ref="Q8:Q9"/>
    <mergeCell ref="C8:C9"/>
  </mergeCells>
  <dataValidations count="3">
    <dataValidation type="list" allowBlank="1" showErrorMessage="1" sqref="F10 F15 F20 F25 F30 F35 F42 F47 F55 F60 F66 F71 F77 F82 F88 F97 F128 F133 F138 F143 F160 F170 F183 F188 F191 F199 F204 F209 F214 F219 F225 F230 F235 F240 F248 F253 F258 F263 F268 F274 F279 F284 F301 F306 F311 F316 F321 F327 F332 F337 F342 F347 F352 F358 F363 F368 F373 F380 F385 F390 F395 F400 F405 F410 F415 F420 F425 F430 F435 F441 F446 F451 F456 F461 F466 F471 F476 F481 F488 F493 F498 F503 F508 F513 F520 F525 F530 F535 F545 F551 F556 F561 F566 F584 F589 F594 F599 F604 F610 F617 F622 F627 F632 F637 F642 F647 F652 F657 F664 F670 F675 F687 F692 F698 F703 F708 F713 F722 F727 F732 F737 F742 F747 F752 F757 F762 F767 F773 F786 F791 F801 F806 F811 F816 F821 F828 F833 F838 F849 F854 F861 F866 F871 F875 F880 F885 F890 F895 F900 F905 F911 F916 F921 F927 F936 F941 F946 F951 F956 F961 F966 F971 F976 F981 F986 F992 F997 F1002 F1007 F1012 F1017 F1021 F1034 F1039 F1044 F1049 F1055 F1059 F1080 F1085 F1090 F1095 F1102 F1107 F1112 F1118 F1123 F1173 F1178 F1183 F1188 F1193 F1198 F1203 F1208 F1213 F1218 F1225 F1229 F1233 F1236 F1241 F1250 F1263 F1269 F1274 F1277 F1282 F1287 F1292 F1297 F1302 F1308 F1326 F1330 F1336 F1343 F1346 F1358 F1368 F1373 F1376 F1383 F1407 F1412 F1419 F1424 F1429 F1434 F1439 F1444 F1449 F1454 F1459 F1466 F1472 F1493 F1510 F1516 F1521 F1526 F1537 F1544 F1549 F1554 F1559 F1564 F1569 F1574 F1579 F1586 F1590 F1594 F1603 F1608 F1613 F1624 F1629 F1632 F1636 F1651 F1655 F1660 F1668 F1673 F1678 F1683 F1711 F1744 F1749 F1771 F1776 F1781 F1786 F1791 F1808 F1830 F1835 F1840 F1845 F1850 F1855 F1860 F1866 F1882 F1886 F1901 F1908 F1911 F1919 F1922 F1924 F1932 F1951 F1956 F1963 F1968 F1974 F1980 F1984 F1998 F2002 F2007 F2012 F2017 F2022 F2027 F2053 F2059 F2064 F2070 F2075 F2080 F2090 F2095 F2100 F2106 F2111 F2116 F2121 F2126 F2131 F2149 F2154 F2159 F2166 F2171 F2176 F2181 F2186 F2191 F2196 F2202 F2208 F2216 F2220 F2227 F2232 F2240 F2246 F2250 F2255 F2261 F2266 F2271 F2276 F2281 F2286 F2291 F2296 F2301 F2306 F2311 F2317 F2322 F2327 F2332 F2337 F2342 F2347 F2352 F2358 F2363 F2368 F2373 F2378 F2384 F2390 F2395 F2400 F2405 F2410 F2415 F2420 F2425">
      <formula1>INDIRECT($E10)</formula1>
    </dataValidation>
    <dataValidation type="list" allowBlank="1" showErrorMessage="1" sqref="E10 E15 E20 E25 E30 E35 E42 E47 E55 E60 E66 E71 E77 E82 E88 E97 E128 E133 E138 E143 E160 E170 E183 E188 E191 E199 E204 E209 E214 E219 E225 E230 E235 E240 E248 E253 E258 E263 E268 E274 E279 E284 E301 E306 E311 E316 E321 E327 E332 E337 E342 E347 E352 E358 E363 E368 E373 E380 E385 E390 E395 E400 E405 E410 E415 E420 E425 E430 E435 E441 E446 E451 E456 E461 E466 E471 E476 E481 E488 E493 E498 E503 E508 E513 E520 E525 E530 E535 E545 E551 E556 E561 E566 E584 E589 E594 E599 E604 E610 E617 E622 E627 E632 E637 E642 E647 E652 E657 E664 E670 E675 E687 E692 E698 E703 E708 E713 E722 E727 E732 E737 E742 E747 E752 E757 E762 E767 E773 E786 E791 E801 E806 E811 E816 E821 E828 E833 E838 E849 E854 E861 E866 E871 E875 E880 E885 E890 E895 E900 E905 E911 E916 E921 E927 E936 E941 E946 E951 E956 E961 E966 E971 E976 E981 E986 E992 E997 E1002 E1007 E1012 E1017 E1021 E1034 E1039 E1044 E1049 E1055 E1059 E1080 E1085 E1090 E1095 E1102 E1107 E1112 E1118 E1123 E1173 E1178 E1183 E1188 E1193 E1198 E1203 E1208 E1213 E1218 E1225 E1229 E1233 E1236 E1241 E1250 E1263 E1269 E1274 E1277 E1282 E1287 E1292 E1297 E1302 E1308 E1326 E1330 E1336 E1343 E1346 E1358 E1368 E1373 E1376 E1383 E1407 E1412 E1419 E1424 E1429 E1434 E1439 E1444 E1449 E1454 E1459 E1466 E1472 E1493 E1510 E1516 E1521 E1526 E1537 E1544 E1549 E1554 E1559 E1564 E1569 E1574 E1579 E1586 E1590 E1594 E1603 E1608 E1613 E1624 E1629 E1632 E1636 E1651 E1655 E1660 E1668 E1673 E1678 E1683 E1711 E1744 E1749 E1771 E1776 E1781 E1786 E1791 E1808 E1830 E1835 E1840 E1845 E1850 E1855 E1860 E1866 E1882 E1886 E1901 E1908 E1911 E1919 E1922 E1924 E1932 E1951 E1956 E1963 E1968 E1974 E1980 E1984 E1998 E2002 E2007 E2012 E2017 E2022 E2027 E2053 E2059 E2064 E2070 E2075 E2080 E2090 E2095 E2100 E2106 E2111 E2116 E2121 E2126 E2131 E2149 E2154 E2159 E2166 E2171 E2176 E2181 E2186 E2191 E2196 E2202 E2208 E2216 E2220 E2227 E2232 E2240 E2246 E2250 E2255 E2261 E2266 E2271 E2276 E2281 E2286 E2291 E2296 E2301 E2306 E2311 E2317 E2322 E2327 E2332 E2337 E2342 E2347 E2352 E2358 E2363 E2368 E2373 E2378 E2384 E2390 E2395 E2400 E2405 E2410 E2415 E2420 E2425">
      <formula1>INDIRECT($G10)</formula1>
    </dataValidation>
    <dataValidation type="decimal" allowBlank="1" showInputMessage="1" showErrorMessage="1" prompt="DPLAN - Sólo debe ingresar valores, NO porcentajes." sqref="M15:N15 M20:N20 M25:N25 M30:N30 M35:N35 M42:N42 M47:N47 M55:N55 M60:N60 M66:N66 M71:N71 M77:N77 M82:N82 M88:N88 M97:N97 M128:N128 M133:N133 M138:N138 M143:N143 M170:N170 M183:N183 M188:N188 M191:N191 M199:N199 M204:N204 M209:N209 M214:N214 M219:N219 M230:N230 M235:N235 M240:N240 M248:N248 M258:N258 M263:N263 M268:N268 M279:N279 M284:N284 M301:N301 M306:N306 M316:N316 M321:N321 M332:N332 M337:N337 M342:N342 M347:N347 M363:N363 M368:N368 M373:N373 M385:N385 M390:N390 M395:N395 M400:N400 M410:N410 M415:N415 M420:N420 M425:N425 M430:N430 M435:N435 M446:N446 M451:N451 M456:N456 M461:N461 M471:N471 M476:N476 M481:N481 M493:N493 M498:N498 M503:N503 M508:N508 M520:N520 M525:N525 M530:N530 M535:N535 M545:N545 M556:N556 M561:N561 M566:N566 M584:N584 M589:N589 M594:N594 M599:N599 M604:N604 M622:N622 M627:N627 M632:N632 M637:N637 M647:N647 M652:N652 M657:N657 M664:N664 M670:N670 M675:N675 M687:N687 M692:N692 M703:N703 M708:N708 M713:N713 M722:N722 M732:N732 M737:N737 M742:N742 M747:N747 M752:N752 M757:N757 M762:N762 M767:N767 M786:N786 M791:N791 M801:N801 M806:N806 M816:N816 M821:N821 M838:N838 M849:N849 M854:N854 M861:N861 M871:N871 M875:N875 M885:N885 M890:N890 M895:N895 M900:N900 M905:N905 M911:N911 M916:N916 M921:N921 M936:N936 M941:N941 M946:N946 M951:N951 M961:N961 M966:N966 M971:N971 M976:N976 M981:N981 M986:N986 M997:N997 M1002:N1002 M1007:N1007 M1012:N1012 M1021:N1021 M1034:N1034 M1039:N1039 M1044:N1044 M1049:N1049 M1059:N1059 M1080:N1080 M1085:N1085 M1090:N1090 M1102:N1102 M1107:N1107 M1112:N1112 M1123:N1123 M1173:N1173 M1178:N1178 M1183:N1183 M1193:N1193 M1198:N1198 M1203:N1203 M1208:N1208 M1213:N1213 M1218:N1218 M1229:N1229 M1233:N1233 M1236:N1236 M1241:N1241 M1263:N1263 M1269:N1269 M1274:N1274 M1277:N1277 M1287:N1287 M1292:N1292 M1297:N1297 M1302:N1302 M1326:N1326 M1330:N1330 M1336:N1336 M1343:N1343 M1358:N1358 M1368:N1368 M1373:N1373 M1376:N1376 M1383:N1383 M1407:N1407 M1412:N1412 M1419:N1419 M1429:N1429 M1434:N1434 M1439:N1439 M1444:N1444 M1449:N1449 M1454:N1454 M1459:N1459 M1466:N1466 M1493:N1493 M1510:N1510 M1516:N1516 M1521:N1521 M1537:N1537 M1549:N1549 M1554:N1554 M1559:N1559 M1564:N1564 M1579:N1579 M1590:N1590 M1594:N1594 M1608:N1608 M1613:N1613 M1624:N1624 M1629:N1629 M1632:N1632 M1636:N1636 M1651:N1651 M1655:N1655 M1660:N1660 M1668:N1668 M1673:N1673 M1678:N1678 M1683:N1683 M1711:N1711 M1749:N1749 M1771:N1771 M1776:N1776 M1786:N1786 M1808:N1808 M1830:N1830 M1835:N1835 M1840:N1840 M1850:N1850 M1855:N1855 M1860:N1860 M1882:N1882 M1886:N1886 M1901:N1901 M1908:N1908 M1919:N1919 M1922:N1922 M1924:N1924 M1951:N1951 M1956:N1956 M1963:N1963 M1968:N1968 M1980:N1980 M1984:N1984 M1998:N1998 M2022:N2022 M2027:N2027 M2059:N2059 M2064:N2064 M2070:N2070 M2075:N2075 M2080:N2080 M2090:N2090 M2095:N2095 M2100:N2100 M2111:N2111 M2116:N2116 M2121:N2121 M2126:N2126 M2131:N2131 M2149:N2149 M2154:N2154 M2159:N2159 M2171:N2171 M2176:N2176 M2181:N2181 M2186:N2186 M2196:N2196 M2220:N2220 M2227:N2227 M2232:N2232 M2240:N2240 M2250:N2250 M2255:N2255 M2281:N2281 M2286:N2286 M2291:N2291 M2296:N2296 M2306:N2306 M2311:N2311 M2322:N2322 M2327:N2327 M2332:N2332 M2342:N2342 M2347:N2347 M2352:N2352 M2358:N2358 M2363:N2363 M2368:N2368 M2373:N2373 M2378:N2378 M2390:N2390 M2395:N2395 M2400:N2400 M2405:N2405 M2415:N2415 M2420:N2420 M2425:N2425">
      <formula1>0</formula1>
      <formula2>1000000</formula2>
    </dataValidation>
  </dataValidations>
  <printOptions horizontalCentered="1"/>
  <pageMargins left="0" right="0" top="0.78740157480314965" bottom="0.35433070866141736" header="0" footer="0"/>
  <pageSetup paperSize="9" scale="70" pageOrder="overThenDown" orientation="landscape" r:id="rId1"/>
  <headerFooter>
    <oddHeader>&amp;L&amp;"Britannic Bold,Normal"&amp;12&amp;K002060POA 2022 conforme a la Reforma Presupuestaria N° 008/2022&amp;"-,Normal"&amp;11&amp;K01+000
&amp;"Cambria,Cursiva"&amp;12&amp;K0070C0Administración Central&amp;C&amp;"Century Schoolbook,Normal"&amp;12&amp;K002060&amp;P</oddHead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ErrorMessage="1">
          <x14:formula1>
            <xm:f>PEDI!$A$2:$D$2</xm:f>
          </x14:formula1>
          <xm:sqref>G10 G88 G97 G128 G133 G138 G143 G160 G170 G183 G188 G191 G199 G204 G209 G214 G219 G274 G279 G301 G306 G311 G316 G321 G327 G332 G337 G342 G347 G352 G358 G363 G368 G373 G488 G493 G498 G503 G508 G513 G520 G525 G530 G535 G545 G551 G556 G561 G566 G584 G589 G594 G599 G604 G610 G617 G622 G627 G632 G637 G642 G647 G652 G657 G664 G670 G675 G687 G692 G698 G703 G708 G713 G722 G727 G732 G737 G742 G747 G752 G757 G762 G767 G773 G786 G791 G801 G806 G811 G816 G821 G828 G833 G838 G849 G854 G861 G866 G871 G875 G880 G885 G890 G895 G900 G905 G911 G916 G921 G927 G936 G941 G946 G951 G956 G961 G966 G971 G976 G981 G986 G997 G1012 G1017 G1021 G1034 G1039 G1044 G1049 G1055 G1059 G1080 G1085 G1090 G1095 G1102 G1107 G1112 G1118 G1123 G1173 G1178 G1183 G1188 G1193 G1198 G1203 G1208 G1213 G1218 G1225 G1229 G1233 G1236 G1241 G1308 G1326 G1330 G1336 G1343 G1346 G1358 G1368 G1373 G1376 G1383 G1472 G1493 G1510 G1516 G1521 G1526 G1537 G1544 G1549 G1554 G1559 G1564 G1569 G1574 G1579 G1586 G1590 G1594 G1603 G1608 G1613 G1624 G1629 G1632 G1636 G1651 G1655 G1660 G1668 G1673 G1678 G1683 G1711 G1744 G1749 G1771 G1786 G1791 G1808 G1830 G1835 G1840 G1845 G1850 G1855 G1860 G1932 G1951 G1956 G1963 G1968 G1974 G1980 G1984 G1998 G2002 G2007 G2012 G2017 G2022 G2027 G2053 G2059 G2064 G2070 G2075 G2080 G2090 G2095 G2100 G2106 G2111 G2116 G2121 G2126 G2131 G2149 G2154 G2159 G2166 G2171 G2176 G2181 G2186 G2191 G2196 G2202 G2208 G2261 G2266 G2271 G2317 G2322 G2327 G2332 G2337 G2342 G2347 G2352 G2358 G2363 G2368 G2373 G2378</xm:sqref>
        </x14:dataValidation>
        <x14:dataValidation type="list" allowBlank="1" showErrorMessage="1">
          <x14:formula1>
            <xm:f>(PEDI!$O$3:$O$11)</xm:f>
          </x14:formula1>
          <xm:sqref>H10 H88 H97 H128 H133 H138 H143 H160 H170 H183 H188 H191 H199 H204 H209 H214 H219 H274 H279 H284 H301 H306 H311 H316 H321 H327 H332 H337 H342 H347 H352 H358 H363 H368 H373 H488 H493 H498 H503 H508 H513 H520 H525 H530 H535 H545 H551 H556 H561 H566 H584 H589 H594 H599 H604 H610 H617 H622 H627 H632 H637 H642 H647 H652 H657 H664 H670 H675 H687 H692 H698 H703 H708 H713 H722 H727 H732 H737 H742 H747 H752 H757 H762 H767 H773 H786 H791 H801 H806 H811 H816 H821 H828 H833 H838 H849 H854 H861 H866 H871 H875 H880 H885 H890 H895 H900 H905 H911 H916 H921 H927 H936 H941 H946 H951 H956 H961 H966 H971 H976 H981 H986 H997 H1012 H1017 H1021 H1034 H1039 H1044 H1049 H1055 H1059 H1080 H1085 H1090 H1095 H1102 H1107 H1112 H1118 H1123 H1173 H1178 H1183 H1188 H1193 H1198 H1203 H1208 H1213 H1218 H1225 H1229 H1233 H1236 H1241 H1308 H1326 H1330 H1336 H1343 H1346 H1358 H1368 H1373 H1376 H1383 H1472 H1493 H1510 H1516 H1521 H1526 H1537 H1544 H1549 H1554 H1559 H1564 H1569 H1574 H1579 H1586 H1590 H1594 H1603 H1608 H1613 H1624 H1629 H1632 H1636 H1651 H1655 H1660 H1668 H1673 H1678 H1683 H1711 H1744 H1749 H1771 H1786 H1791 H1808 H1830 H1835 H1840 H1845 H1850 H1855 H1860 H1932 H1951 H1956 H1963 H1968 H1974 H1980 H1984 H1998 H2002 H2007 H2012 H2017 H2022 H2027 H2053 H2059 H2064 H2070 H2075 H2080 H2090 H2095 H2100 H2106 H2111 H2116 H2121 H2126 H2131 H2149 H2154 H2159 H2166 H2171 H2176 H2181 H2186 H2191 H2196 H2202 H2208 H2261 H2266 H2271 H2317 H2322 H2327 H2332 H2337 H2342 H2347 H2352 H2358 H2363 H2368 H2373 H2378</xm:sqref>
        </x14:dataValidation>
        <x14:dataValidation type="list" allowBlank="1" showErrorMessage="1">
          <x14:formula1>
            <xm:f>PEDI!Q$3:Q$6</xm:f>
          </x14:formula1>
          <xm:sqref>E5</xm:sqref>
        </x14:dataValidation>
        <x14:dataValidation type="list" allowBlank="1" showErrorMessage="1">
          <x14:formula1>
            <xm:f>INDIRECT('Estrategias DAFO'!$A$3)</xm:f>
          </x14:formula1>
          <xm:sqref>I10 I88 I97 I128 I133 I138 I143 I160 I170 I183 I188 I191 I199 I204 I209 I214 I219 I274 I279 I284 I301 I306 I311 I316 I321 I327 I332 I337 I342 I347 I352 I358 I363 I368 I373 I488 I493 I498 I503 I508 I513 I520 I525 I530 I535 I545 I551 I556 I561 I566 I584 I589 I594 I599 I604 I610 I617 I622 I627 I632 I637 I642 I647 I652 I657 I664 I670 I675 I687 I692 I698 I703 I708 I713 I722 I727 I732 I737 I742 I747 I752 I757 I762 I767 I773 I786 I791 I801 I806 I811 I816 I821 I828 I833 I838 I849 I854 I861 I866 I871 I875 I880 I885 I890 I895 I900 I905 I911 I916 I921 I927 I936 I941 I946 I951 I956 I961 I966 I971 I976 I981 I986 I997 I1012 I1017 I1021 I1034 I1039 I1044 I1049 I1055 I1059 I1080 I1085 I1090 I1095 I1102 I1107 I1112 I1118 I1123 I1173 I1178 I1183 I1188 I1193 I1198 I1203 I1208 I1213 I1218 I1225 I1229 I1233 I1236 I1241 I1308 I1326 I1330 I1336 I1343 I1346 I1358 I1368 I1373 I1376 I1383 I1472 I1493 I1510 I1516 I1521 I1526 I1537 I1544 I1549 I1554 I1559 I1564 I1569 I1574 I1579 I1586 I1590 I1594 I1603 I1608 I1613 I1624 I1629 I1632 I1636 I1651 I1655 I1660 I1668 I1673 I1678 I1683 I1711 I1744 I1749 I1771 I1786 I1791 I1808 I1830 I1835 I1840 I1845 I1850 I1855 I1860 I1932 I1951 I1956 I1963 I1968 I1974 I1980 I1984 I1998 I2002 I2007 I2012 I2017 I2022 I2027 I2053 I2059 I2064 I2070 I2075 I2080 I2090 I2095 I2100 I2106 I2111 I2116 I2121 I2126 I2131 I2149 I2154 I2159 I2166 I2171 I2176 I2181 I2186 I2191 I2196 I2317 I2322 I2327 I2332 I2337 I2342 I2347 I2352 I2358 I2363 I2368 I2373 I2378</xm:sqref>
        </x14:dataValidation>
        <x14:dataValidation type="list" allowBlank="1" showErrorMessage="1">
          <x14:formula1>
            <xm:f>PND!$C$3:$C$6</xm:f>
          </x14:formula1>
          <xm:sqref>D88 D97 D128 D133 D138 D143 D160 D170 D183 D188 D191 D199 D204 D209 D214 D219 D274 D279 D284 D301 D306 D311 D316 D321 D327 D332 D337 D342 D347 D352 D358 D363 D368 D373 D488 D493 D498 D503 D508 D513 D520 D525 D530 D535 D545 D551 D556 D561 D566 D584 D589 D594 D599 D604 D610 D617 D622 D627 D632 D637 D642 D647 D652 D657 D664 D670 D675 D687 D692 D698 D703 D708 D713 D722 D727 D732 D737 D742 D747 D752 D757 D762 D767 D773 D786 D791 D801 D806 D811 D816 D821 D828 D833 D838 D849 D854 D861 D866 D871 D875 D880 D885 D890 D895 D900 D905 D911 D916 D921 D927 D936 D941 D946 D951 D956 D961 D966 D971 D976 D981 D986 D997 D1012 D1017 D1021 D1034 D1039 D1044 D1049 D1055 D1059 D1080 D1085 D1090 D1095 D1102 D1107 D1112 D1118 D1123 D1173 D1178 D1183 D1188 D1193 D1198 D1203 D1208 D1213 D1218 D1225 D1229 D1233 D1236 D1241 D1308 D1326 D1330 D1336 D1343 D1346 D1358 D1368 D1373 D1376 D1383 D1472 D1493 D1510 D1516 D1521 D1526 D1537 D1544 D1549 D1554 D1559 D1564 D1569 D1574 D1579 D1586 D1590 D1594 D1603 D1608 D1613 D1624 D1629 D1632 D1636 D1651 D1655 D1660 D1668 D1673 D1678 D1683 D1711 D1744 D1749 D1771 D1786 D1791 D1808 D1830 D1835 D1840 D1845 D1850 D1855 D1860 D1932 D1951 D1956 D1963 D1968 D1974 D1980 D1984 D1998 D2002 D2007 D2012 D2017 D2022 D2027 D2053 D2059 D2064 D2070 D2075 D2080 D2090 D2095 D2100 D2106 D2111 D2116 D2121 D2126 D2131 D2149 D2154 D2159 D2166 D2171 D2176 D2181 D2186 D2191 D2196 D2317 D2322 D2327 D2332 D2337 D2342 D2347 D2352 D2358 D2363 D2368 D2373 D2378</xm:sqref>
        </x14:dataValidation>
        <x14:dataValidation type="list" allowBlank="1" showErrorMessage="1">
          <x14:formula1>
            <xm:f>PND!$B$3:$B$6</xm:f>
          </x14:formula1>
          <xm:sqref>C88 C97 C128 C133 C138 C143 C160 C170 C183 C188 C191 C199 C204 C209 C214 C219 C274 C279 C284 C301 C306 C311 C316 C321 C327 C332 C337 C342 C347 C352 C358 C363 C368 C373 C488 C493 C498 C503 C508 C513 C520 C525 C530 C535 C545 C551 C556 C561 C566 C584 C589 C594 C599 C604 C610 C617 C622 C627 C632 C637 C642 C647 C652 C657 C664 C670 C675 C687 C692 C698 C703 C708 C713 C722 C727 C732 C737 C742 C747 C752 C757 C762 C767 C773 C786 C791 C801 C806 C811 C816 C821 C828 C833 C838 C849 C854 C861 C866 C871 C875 C880 C885 C890 C895 C900 C905 C911 C916 C921 C927 C936 C941 C946 C951 C956 C961 C966 C971 C976 C981 C986 C997 C1012 C1017 C1021 C1034 C1039 C1044 C1049 C1055 C1059 C1080 C1085 C1090 C1095 C1102 C1107 C1112 C1118 C1123 C1173 C1178 C1183 C1188 C1193 C1198 C1203 C1208 C1213 C1218 C1225 C1229 C1233 C1236 C1241 C1308 C1326 C1330 C1336 C1343 C1346 C1358 C1368 C1373 C1376 C1383 C1472 C1493 C1510 C1516 C1521 C1526 C1537 C1544 C1549 C1554 C1559 C1564 C1569 C1574 C1579 C1586 C1590 C1594 C1603 C1608 C1613 C1624 C1629 C1632 C1636 C1651 C1655 C1660 C1668 C1673 C1678 C1683 C1711 C1744 C1749 C1771 C1786 C1791 C1808 C1830 C1835 C1840 C1845 C1850 C1855 C1860 C1932 C1951 C1956 C1963 C1968 C1974 C1980 C1984 C1998 C2002 C2007 C2012 C2017 C2022 C2027 C2053 C2059 C2064 C2070 C2075 C2080 C2090 C2095 C2100 C2106 C2111 C2116 C2121 C2126 C2131 C2149 C2154 C2159 C2166 C2171 C2176 C2181 C2186 C2191 C2196 C2317 C2322 C2327 C2332 C2337 C2342 C2347 C2352 C2358 C2363 C2368 C2373 C2378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sheetPr>
  <dimension ref="A1:Z1000"/>
  <sheetViews>
    <sheetView showGridLines="0" workbookViewId="0"/>
  </sheetViews>
  <sheetFormatPr baseColWidth="10" defaultColWidth="14.42578125" defaultRowHeight="15" customHeight="1"/>
  <cols>
    <col min="1" max="1" width="26.5703125" customWidth="1"/>
    <col min="2" max="2" width="38.5703125" customWidth="1"/>
    <col min="3" max="3" width="38.85546875" customWidth="1"/>
    <col min="4" max="6" width="11.42578125" customWidth="1"/>
    <col min="7" max="26" width="10.7109375" customWidth="1"/>
  </cols>
  <sheetData>
    <row r="1" spans="1:26" ht="22.5">
      <c r="A1" s="726" t="s">
        <v>3164</v>
      </c>
      <c r="B1" s="727"/>
      <c r="C1" s="727"/>
      <c r="D1" s="455"/>
      <c r="E1" s="455"/>
      <c r="F1" s="455"/>
      <c r="G1" s="455"/>
      <c r="H1" s="455"/>
      <c r="I1" s="455"/>
      <c r="J1" s="455"/>
      <c r="K1" s="455"/>
      <c r="L1" s="455"/>
      <c r="M1" s="455"/>
      <c r="N1" s="455"/>
      <c r="O1" s="455"/>
      <c r="P1" s="455"/>
      <c r="Q1" s="455"/>
      <c r="R1" s="455"/>
      <c r="S1" s="455"/>
      <c r="T1" s="455"/>
      <c r="U1" s="455"/>
      <c r="V1" s="455"/>
      <c r="W1" s="455"/>
      <c r="X1" s="455"/>
      <c r="Y1" s="455"/>
      <c r="Z1" s="455"/>
    </row>
    <row r="2" spans="1:26" ht="25.5">
      <c r="A2" s="547" t="s">
        <v>3165</v>
      </c>
      <c r="B2" s="548" t="s">
        <v>3166</v>
      </c>
      <c r="C2" s="548" t="s">
        <v>3167</v>
      </c>
      <c r="D2" s="455"/>
      <c r="E2" s="455"/>
      <c r="F2" s="455"/>
      <c r="G2" s="455"/>
      <c r="H2" s="455"/>
      <c r="I2" s="455"/>
      <c r="J2" s="455"/>
      <c r="K2" s="455"/>
      <c r="L2" s="455"/>
      <c r="M2" s="455"/>
      <c r="N2" s="455"/>
      <c r="O2" s="455"/>
      <c r="P2" s="455"/>
      <c r="Q2" s="455"/>
      <c r="R2" s="455"/>
      <c r="S2" s="455"/>
      <c r="T2" s="455"/>
      <c r="U2" s="455"/>
      <c r="V2" s="455"/>
      <c r="W2" s="455"/>
      <c r="X2" s="455"/>
      <c r="Y2" s="455"/>
      <c r="Z2" s="455"/>
    </row>
    <row r="3" spans="1:26" ht="69.75" customHeight="1">
      <c r="A3" s="549" t="s">
        <v>50</v>
      </c>
      <c r="B3" s="550" t="s">
        <v>46</v>
      </c>
      <c r="C3" s="549" t="s">
        <v>47</v>
      </c>
      <c r="D3" s="455"/>
      <c r="E3" s="455"/>
      <c r="F3" s="455"/>
      <c r="G3" s="455"/>
      <c r="H3" s="455"/>
      <c r="I3" s="455"/>
      <c r="J3" s="455"/>
      <c r="K3" s="455"/>
      <c r="L3" s="455"/>
      <c r="M3" s="455"/>
      <c r="N3" s="455"/>
      <c r="O3" s="455"/>
      <c r="P3" s="455"/>
      <c r="Q3" s="455"/>
      <c r="R3" s="455"/>
      <c r="S3" s="455"/>
      <c r="T3" s="455"/>
      <c r="U3" s="455"/>
      <c r="V3" s="455"/>
      <c r="W3" s="455"/>
      <c r="X3" s="455"/>
      <c r="Y3" s="455"/>
      <c r="Z3" s="455"/>
    </row>
    <row r="4" spans="1:26" ht="60" customHeight="1">
      <c r="A4" s="551" t="s">
        <v>83</v>
      </c>
      <c r="B4" s="552" t="s">
        <v>79</v>
      </c>
      <c r="C4" s="551" t="s">
        <v>80</v>
      </c>
      <c r="D4" s="455"/>
      <c r="E4" s="455"/>
      <c r="F4" s="455"/>
      <c r="G4" s="455"/>
      <c r="H4" s="455"/>
      <c r="I4" s="455"/>
      <c r="J4" s="455"/>
      <c r="K4" s="455"/>
      <c r="L4" s="455"/>
      <c r="M4" s="455"/>
      <c r="N4" s="455"/>
      <c r="O4" s="455"/>
      <c r="P4" s="455"/>
      <c r="Q4" s="455"/>
      <c r="R4" s="455"/>
      <c r="S4" s="455"/>
      <c r="T4" s="455"/>
      <c r="U4" s="455"/>
      <c r="V4" s="455"/>
      <c r="W4" s="455"/>
      <c r="X4" s="455"/>
      <c r="Y4" s="455"/>
      <c r="Z4" s="455"/>
    </row>
    <row r="5" spans="1:26" ht="62.25" customHeight="1">
      <c r="A5" s="551" t="s">
        <v>99</v>
      </c>
      <c r="B5" s="552" t="s">
        <v>79</v>
      </c>
      <c r="C5" s="551" t="s">
        <v>96</v>
      </c>
      <c r="D5" s="455"/>
      <c r="E5" s="455"/>
      <c r="F5" s="455"/>
      <c r="G5" s="455"/>
      <c r="H5" s="455"/>
      <c r="I5" s="455"/>
      <c r="J5" s="455"/>
      <c r="K5" s="455"/>
      <c r="L5" s="455"/>
      <c r="M5" s="455"/>
      <c r="N5" s="455"/>
      <c r="O5" s="455"/>
      <c r="P5" s="455"/>
      <c r="Q5" s="455"/>
      <c r="R5" s="455"/>
      <c r="S5" s="455"/>
      <c r="T5" s="455"/>
      <c r="U5" s="455"/>
      <c r="V5" s="455"/>
      <c r="W5" s="455"/>
      <c r="X5" s="455"/>
      <c r="Y5" s="455"/>
      <c r="Z5" s="455"/>
    </row>
    <row r="6" spans="1:26" ht="69.75" customHeight="1">
      <c r="A6" s="551" t="s">
        <v>108</v>
      </c>
      <c r="B6" s="552" t="s">
        <v>79</v>
      </c>
      <c r="C6" s="551" t="s">
        <v>106</v>
      </c>
      <c r="D6" s="455"/>
      <c r="E6" s="455"/>
      <c r="F6" s="455"/>
      <c r="G6" s="455"/>
      <c r="H6" s="455"/>
      <c r="I6" s="455"/>
      <c r="J6" s="455"/>
      <c r="K6" s="455"/>
      <c r="L6" s="455"/>
      <c r="M6" s="455"/>
      <c r="N6" s="455"/>
      <c r="O6" s="455"/>
      <c r="P6" s="455"/>
      <c r="Q6" s="455"/>
      <c r="R6" s="455"/>
      <c r="S6" s="455"/>
      <c r="T6" s="455"/>
      <c r="U6" s="455"/>
      <c r="V6" s="455"/>
      <c r="W6" s="455"/>
      <c r="X6" s="455"/>
      <c r="Y6" s="455"/>
      <c r="Z6" s="455"/>
    </row>
    <row r="7" spans="1:26">
      <c r="A7" s="455"/>
      <c r="B7" s="455"/>
      <c r="C7" s="455"/>
      <c r="D7" s="455"/>
      <c r="E7" s="455"/>
      <c r="F7" s="455"/>
      <c r="G7" s="455"/>
      <c r="H7" s="455"/>
      <c r="I7" s="455"/>
      <c r="J7" s="455"/>
      <c r="K7" s="455"/>
      <c r="L7" s="455"/>
      <c r="M7" s="455"/>
      <c r="N7" s="455"/>
      <c r="O7" s="455"/>
      <c r="P7" s="455"/>
      <c r="Q7" s="455"/>
      <c r="R7" s="455"/>
      <c r="S7" s="455"/>
      <c r="T7" s="455"/>
      <c r="U7" s="455"/>
      <c r="V7" s="455"/>
      <c r="W7" s="455"/>
      <c r="X7" s="455"/>
      <c r="Y7" s="455"/>
      <c r="Z7" s="455"/>
    </row>
    <row r="8" spans="1:26">
      <c r="A8" s="455"/>
      <c r="B8" s="455"/>
      <c r="C8" s="455"/>
      <c r="D8" s="455"/>
      <c r="E8" s="455"/>
      <c r="F8" s="455"/>
      <c r="G8" s="455"/>
      <c r="H8" s="455"/>
      <c r="I8" s="455"/>
      <c r="J8" s="455"/>
      <c r="K8" s="455"/>
      <c r="L8" s="455"/>
      <c r="M8" s="455"/>
      <c r="N8" s="455"/>
      <c r="O8" s="455"/>
      <c r="P8" s="455"/>
      <c r="Q8" s="455"/>
      <c r="R8" s="455"/>
      <c r="S8" s="455"/>
      <c r="T8" s="455"/>
      <c r="U8" s="455"/>
      <c r="V8" s="455"/>
      <c r="W8" s="455"/>
      <c r="X8" s="455"/>
      <c r="Y8" s="455"/>
      <c r="Z8" s="455"/>
    </row>
    <row r="9" spans="1:26">
      <c r="A9" s="455"/>
      <c r="B9" s="455"/>
      <c r="C9" s="455"/>
      <c r="D9" s="455"/>
      <c r="E9" s="455"/>
      <c r="F9" s="455"/>
      <c r="G9" s="455"/>
      <c r="H9" s="455"/>
      <c r="I9" s="455"/>
      <c r="J9" s="455"/>
      <c r="K9" s="455"/>
      <c r="L9" s="455"/>
      <c r="M9" s="455"/>
      <c r="N9" s="455"/>
      <c r="O9" s="455"/>
      <c r="P9" s="455"/>
      <c r="Q9" s="455"/>
      <c r="R9" s="455"/>
      <c r="S9" s="455"/>
      <c r="T9" s="455"/>
      <c r="U9" s="455"/>
      <c r="V9" s="455"/>
      <c r="W9" s="455"/>
      <c r="X9" s="455"/>
      <c r="Y9" s="455"/>
      <c r="Z9" s="455"/>
    </row>
    <row r="10" spans="1:26">
      <c r="A10" s="45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row>
    <row r="11" spans="1:26">
      <c r="A11" s="45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row>
    <row r="12" spans="1:26">
      <c r="A12" s="455"/>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row>
    <row r="13" spans="1:26">
      <c r="A13" s="455"/>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row>
    <row r="14" spans="1:26">
      <c r="A14" s="455"/>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row>
    <row r="15" spans="1:26">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row>
    <row r="16" spans="1:26">
      <c r="A16" s="455"/>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row>
    <row r="17" spans="1:26">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row>
    <row r="18" spans="1:26">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row>
    <row r="19" spans="1:26">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row>
    <row r="20" spans="1:26">
      <c r="A20" s="455"/>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row>
    <row r="21" spans="1:26" ht="15.75" customHeight="1">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row>
    <row r="22" spans="1:26" ht="15.75" customHeight="1">
      <c r="A22" s="455"/>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row>
    <row r="23" spans="1:26" ht="15.75" customHeight="1">
      <c r="A23" s="455"/>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row>
    <row r="24" spans="1:26" ht="15.75" customHeight="1">
      <c r="A24" s="455"/>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row>
    <row r="25" spans="1:26" ht="15.75" customHeight="1">
      <c r="A25" s="455"/>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row>
    <row r="26" spans="1:26" ht="15.75" customHeight="1">
      <c r="A26" s="455"/>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row>
    <row r="27" spans="1:26" ht="15.75" customHeight="1">
      <c r="A27" s="455"/>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row>
    <row r="28" spans="1:26" ht="15.75" customHeight="1">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row>
    <row r="29" spans="1:26" ht="15.75" customHeight="1">
      <c r="A29" s="455"/>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row>
    <row r="30" spans="1:26" ht="15.75" customHeight="1">
      <c r="A30" s="455"/>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row>
    <row r="31" spans="1:26" ht="15.75" customHeight="1">
      <c r="A31" s="455"/>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row>
    <row r="32" spans="1:26" ht="15.75" customHeight="1">
      <c r="A32" s="455"/>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row>
    <row r="33" spans="1:26" ht="15.75" customHeight="1">
      <c r="A33" s="455"/>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row>
    <row r="34" spans="1:26" ht="15.75" customHeight="1">
      <c r="A34" s="455"/>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row>
    <row r="35" spans="1:26" ht="15.75" customHeight="1">
      <c r="A35" s="455"/>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row>
    <row r="36" spans="1:26" ht="15.75" customHeight="1">
      <c r="A36" s="455"/>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row>
    <row r="37" spans="1:26" ht="15.75" customHeight="1">
      <c r="A37" s="455"/>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row>
    <row r="38" spans="1:26" ht="15.75" customHeight="1">
      <c r="A38" s="455"/>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row>
    <row r="39" spans="1:26" ht="15.75" customHeight="1">
      <c r="A39" s="455"/>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row>
    <row r="40" spans="1:26" ht="15.75" customHeight="1">
      <c r="A40" s="455"/>
      <c r="B40" s="455"/>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row>
    <row r="41" spans="1:26" ht="15.75" customHeight="1">
      <c r="A41" s="455"/>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row>
    <row r="42" spans="1:26" ht="15.75" customHeight="1">
      <c r="A42" s="455"/>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row>
    <row r="43" spans="1:26" ht="15.75" customHeight="1">
      <c r="A43" s="455"/>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row>
    <row r="44" spans="1:26" ht="15.75" customHeight="1">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row>
    <row r="45" spans="1:26" ht="15.75" customHeight="1">
      <c r="A45" s="45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row>
    <row r="46" spans="1:26" ht="15.75" customHeight="1">
      <c r="A46" s="455"/>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row>
    <row r="47" spans="1:26" ht="15.75" customHeight="1">
      <c r="A47" s="455"/>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row>
    <row r="48" spans="1:26" ht="15.75" customHeight="1">
      <c r="A48" s="455"/>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row>
    <row r="49" spans="1:26" ht="15.75" customHeight="1">
      <c r="A49" s="455"/>
      <c r="B49" s="455"/>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row>
    <row r="50" spans="1:26" ht="15.7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row>
    <row r="51" spans="1:26" ht="15.75" customHeight="1">
      <c r="A51" s="455"/>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row>
    <row r="52" spans="1:26" ht="15.75" customHeight="1">
      <c r="A52" s="455"/>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row>
    <row r="53" spans="1:26" ht="15.75" customHeight="1">
      <c r="A53" s="455"/>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row>
    <row r="54" spans="1:26" ht="15.75" customHeight="1">
      <c r="A54" s="455"/>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row>
    <row r="55" spans="1:26" ht="15.75" customHeight="1">
      <c r="A55" s="455"/>
      <c r="B55" s="455"/>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row>
    <row r="56" spans="1:26" ht="15.75" customHeight="1">
      <c r="A56" s="455"/>
      <c r="B56" s="455"/>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row>
    <row r="57" spans="1:26" ht="15.75" customHeight="1">
      <c r="A57" s="455"/>
      <c r="B57" s="455"/>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row>
    <row r="58" spans="1:26" ht="15.75" customHeight="1">
      <c r="A58" s="455"/>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row>
    <row r="59" spans="1:26" ht="15.75" customHeight="1">
      <c r="A59" s="455"/>
      <c r="B59" s="455"/>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row>
    <row r="60" spans="1:26" ht="15.75" customHeight="1">
      <c r="A60" s="455"/>
      <c r="B60" s="455"/>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row>
    <row r="61" spans="1:26" ht="15.75" customHeight="1">
      <c r="A61" s="455"/>
      <c r="B61" s="455"/>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row>
    <row r="62" spans="1:26" ht="15.75" customHeight="1">
      <c r="A62" s="455"/>
      <c r="B62" s="455"/>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row>
    <row r="63" spans="1:26" ht="15.75" customHeight="1">
      <c r="A63" s="455"/>
      <c r="B63" s="455"/>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455"/>
    </row>
    <row r="64" spans="1:26" ht="15.75" customHeight="1">
      <c r="A64" s="455"/>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455"/>
    </row>
    <row r="65" spans="1:26" ht="15.75" customHeight="1">
      <c r="A65" s="455"/>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row>
    <row r="66" spans="1:26" ht="15.75" customHeight="1">
      <c r="A66" s="455"/>
      <c r="B66" s="455"/>
      <c r="C66" s="455"/>
      <c r="D66" s="455"/>
      <c r="E66" s="455"/>
      <c r="F66" s="455"/>
      <c r="G66" s="455"/>
      <c r="H66" s="455"/>
      <c r="I66" s="455"/>
      <c r="J66" s="455"/>
      <c r="K66" s="455"/>
      <c r="L66" s="455"/>
      <c r="M66" s="455"/>
      <c r="N66" s="455"/>
      <c r="O66" s="455"/>
      <c r="P66" s="455"/>
      <c r="Q66" s="455"/>
      <c r="R66" s="455"/>
      <c r="S66" s="455"/>
      <c r="T66" s="455"/>
      <c r="U66" s="455"/>
      <c r="V66" s="455"/>
      <c r="W66" s="455"/>
      <c r="X66" s="455"/>
      <c r="Y66" s="455"/>
      <c r="Z66" s="455"/>
    </row>
    <row r="67" spans="1:26" ht="15.75" customHeight="1">
      <c r="A67" s="455"/>
      <c r="B67" s="455"/>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row>
    <row r="68" spans="1:26" ht="15.75" customHeight="1">
      <c r="A68" s="455"/>
      <c r="B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row>
    <row r="69" spans="1:26" ht="15.75" customHeight="1">
      <c r="A69" s="455"/>
      <c r="B69" s="455"/>
      <c r="C69" s="455"/>
      <c r="D69" s="455"/>
      <c r="E69" s="455"/>
      <c r="F69" s="455"/>
      <c r="G69" s="455"/>
      <c r="H69" s="455"/>
      <c r="I69" s="455"/>
      <c r="J69" s="455"/>
      <c r="K69" s="455"/>
      <c r="L69" s="455"/>
      <c r="M69" s="455"/>
      <c r="N69" s="455"/>
      <c r="O69" s="455"/>
      <c r="P69" s="455"/>
      <c r="Q69" s="455"/>
      <c r="R69" s="455"/>
      <c r="S69" s="455"/>
      <c r="T69" s="455"/>
      <c r="U69" s="455"/>
      <c r="V69" s="455"/>
      <c r="W69" s="455"/>
      <c r="X69" s="455"/>
      <c r="Y69" s="455"/>
      <c r="Z69" s="455"/>
    </row>
    <row r="70" spans="1:26" ht="15.75" customHeight="1">
      <c r="A70" s="455"/>
      <c r="B70" s="455"/>
      <c r="C70" s="455"/>
      <c r="D70" s="455"/>
      <c r="E70" s="455"/>
      <c r="F70" s="455"/>
      <c r="G70" s="455"/>
      <c r="H70" s="455"/>
      <c r="I70" s="455"/>
      <c r="J70" s="455"/>
      <c r="K70" s="455"/>
      <c r="L70" s="455"/>
      <c r="M70" s="455"/>
      <c r="N70" s="455"/>
      <c r="O70" s="455"/>
      <c r="P70" s="455"/>
      <c r="Q70" s="455"/>
      <c r="R70" s="455"/>
      <c r="S70" s="455"/>
      <c r="T70" s="455"/>
      <c r="U70" s="455"/>
      <c r="V70" s="455"/>
      <c r="W70" s="455"/>
      <c r="X70" s="455"/>
      <c r="Y70" s="455"/>
      <c r="Z70" s="455"/>
    </row>
    <row r="71" spans="1:26" ht="15.75" customHeight="1">
      <c r="A71" s="455"/>
      <c r="B71" s="45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row>
    <row r="72" spans="1:26" ht="15.75" customHeight="1">
      <c r="A72" s="455"/>
      <c r="B72" s="455"/>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row>
    <row r="73" spans="1:26" ht="15.75" customHeight="1">
      <c r="A73" s="455"/>
      <c r="B73" s="455"/>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55"/>
    </row>
    <row r="74" spans="1:26" ht="15.75" customHeight="1">
      <c r="A74" s="455"/>
      <c r="B74" s="455"/>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row>
    <row r="75" spans="1:26" ht="15.75" customHeight="1">
      <c r="A75" s="455"/>
      <c r="B75" s="455"/>
      <c r="C75" s="455"/>
      <c r="D75" s="455"/>
      <c r="E75" s="455"/>
      <c r="F75" s="455"/>
      <c r="G75" s="455"/>
      <c r="H75" s="455"/>
      <c r="I75" s="455"/>
      <c r="J75" s="455"/>
      <c r="K75" s="455"/>
      <c r="L75" s="455"/>
      <c r="M75" s="455"/>
      <c r="N75" s="455"/>
      <c r="O75" s="455"/>
      <c r="P75" s="455"/>
      <c r="Q75" s="455"/>
      <c r="R75" s="455"/>
      <c r="S75" s="455"/>
      <c r="T75" s="455"/>
      <c r="U75" s="455"/>
      <c r="V75" s="455"/>
      <c r="W75" s="455"/>
      <c r="X75" s="455"/>
      <c r="Y75" s="455"/>
      <c r="Z75" s="455"/>
    </row>
    <row r="76" spans="1:26" ht="15.75" customHeight="1">
      <c r="A76" s="455"/>
      <c r="B76" s="455"/>
      <c r="C76" s="455"/>
      <c r="D76" s="455"/>
      <c r="E76" s="455"/>
      <c r="F76" s="455"/>
      <c r="G76" s="455"/>
      <c r="H76" s="455"/>
      <c r="I76" s="455"/>
      <c r="J76" s="455"/>
      <c r="K76" s="455"/>
      <c r="L76" s="455"/>
      <c r="M76" s="455"/>
      <c r="N76" s="455"/>
      <c r="O76" s="455"/>
      <c r="P76" s="455"/>
      <c r="Q76" s="455"/>
      <c r="R76" s="455"/>
      <c r="S76" s="455"/>
      <c r="T76" s="455"/>
      <c r="U76" s="455"/>
      <c r="V76" s="455"/>
      <c r="W76" s="455"/>
      <c r="X76" s="455"/>
      <c r="Y76" s="455"/>
      <c r="Z76" s="455"/>
    </row>
    <row r="77" spans="1:26" ht="15.75" customHeight="1">
      <c r="A77" s="455"/>
      <c r="B77" s="455"/>
      <c r="C77" s="455"/>
      <c r="D77" s="455"/>
      <c r="E77" s="455"/>
      <c r="F77" s="455"/>
      <c r="G77" s="455"/>
      <c r="H77" s="455"/>
      <c r="I77" s="455"/>
      <c r="J77" s="455"/>
      <c r="K77" s="455"/>
      <c r="L77" s="455"/>
      <c r="M77" s="455"/>
      <c r="N77" s="455"/>
      <c r="O77" s="455"/>
      <c r="P77" s="455"/>
      <c r="Q77" s="455"/>
      <c r="R77" s="455"/>
      <c r="S77" s="455"/>
      <c r="T77" s="455"/>
      <c r="U77" s="455"/>
      <c r="V77" s="455"/>
      <c r="W77" s="455"/>
      <c r="X77" s="455"/>
      <c r="Y77" s="455"/>
      <c r="Z77" s="455"/>
    </row>
    <row r="78" spans="1:26" ht="15.75" customHeight="1">
      <c r="A78" s="455"/>
      <c r="B78" s="455"/>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row>
    <row r="79" spans="1:26" ht="15.75" customHeight="1">
      <c r="A79" s="455"/>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row>
    <row r="80" spans="1:26" ht="15.75" customHeight="1">
      <c r="A80" s="455"/>
      <c r="B80" s="455"/>
      <c r="C80" s="455"/>
      <c r="D80" s="455"/>
      <c r="E80" s="455"/>
      <c r="F80" s="455"/>
      <c r="G80" s="455"/>
      <c r="H80" s="455"/>
      <c r="I80" s="455"/>
      <c r="J80" s="455"/>
      <c r="K80" s="455"/>
      <c r="L80" s="455"/>
      <c r="M80" s="455"/>
      <c r="N80" s="455"/>
      <c r="O80" s="455"/>
      <c r="P80" s="455"/>
      <c r="Q80" s="455"/>
      <c r="R80" s="455"/>
      <c r="S80" s="455"/>
      <c r="T80" s="455"/>
      <c r="U80" s="455"/>
      <c r="V80" s="455"/>
      <c r="W80" s="455"/>
      <c r="X80" s="455"/>
      <c r="Y80" s="455"/>
      <c r="Z80" s="455"/>
    </row>
    <row r="81" spans="1:26" ht="15.75" customHeight="1">
      <c r="A81" s="455"/>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row>
    <row r="82" spans="1:26" ht="15.75" customHeight="1">
      <c r="A82" s="455"/>
      <c r="B82" s="455"/>
      <c r="C82" s="455"/>
      <c r="D82" s="455"/>
      <c r="E82" s="455"/>
      <c r="F82" s="455"/>
      <c r="G82" s="455"/>
      <c r="H82" s="455"/>
      <c r="I82" s="455"/>
      <c r="J82" s="455"/>
      <c r="K82" s="455"/>
      <c r="L82" s="455"/>
      <c r="M82" s="455"/>
      <c r="N82" s="455"/>
      <c r="O82" s="455"/>
      <c r="P82" s="455"/>
      <c r="Q82" s="455"/>
      <c r="R82" s="455"/>
      <c r="S82" s="455"/>
      <c r="T82" s="455"/>
      <c r="U82" s="455"/>
      <c r="V82" s="455"/>
      <c r="W82" s="455"/>
      <c r="X82" s="455"/>
      <c r="Y82" s="455"/>
      <c r="Z82" s="455"/>
    </row>
    <row r="83" spans="1:26" ht="15.75" customHeight="1">
      <c r="A83" s="455"/>
      <c r="B83" s="455"/>
      <c r="C83" s="455"/>
      <c r="D83" s="455"/>
      <c r="E83" s="455"/>
      <c r="F83" s="455"/>
      <c r="G83" s="455"/>
      <c r="H83" s="455"/>
      <c r="I83" s="455"/>
      <c r="J83" s="455"/>
      <c r="K83" s="455"/>
      <c r="L83" s="455"/>
      <c r="M83" s="455"/>
      <c r="N83" s="455"/>
      <c r="O83" s="455"/>
      <c r="P83" s="455"/>
      <c r="Q83" s="455"/>
      <c r="R83" s="455"/>
      <c r="S83" s="455"/>
      <c r="T83" s="455"/>
      <c r="U83" s="455"/>
      <c r="V83" s="455"/>
      <c r="W83" s="455"/>
      <c r="X83" s="455"/>
      <c r="Y83" s="455"/>
      <c r="Z83" s="455"/>
    </row>
    <row r="84" spans="1:26" ht="15.75" customHeight="1">
      <c r="A84" s="455"/>
      <c r="B84" s="455"/>
      <c r="C84" s="455"/>
      <c r="D84" s="455"/>
      <c r="E84" s="455"/>
      <c r="F84" s="455"/>
      <c r="G84" s="455"/>
      <c r="H84" s="455"/>
      <c r="I84" s="455"/>
      <c r="J84" s="455"/>
      <c r="K84" s="455"/>
      <c r="L84" s="455"/>
      <c r="M84" s="455"/>
      <c r="N84" s="455"/>
      <c r="O84" s="455"/>
      <c r="P84" s="455"/>
      <c r="Q84" s="455"/>
      <c r="R84" s="455"/>
      <c r="S84" s="455"/>
      <c r="T84" s="455"/>
      <c r="U84" s="455"/>
      <c r="V84" s="455"/>
      <c r="W84" s="455"/>
      <c r="X84" s="455"/>
      <c r="Y84" s="455"/>
      <c r="Z84" s="455"/>
    </row>
    <row r="85" spans="1:26" ht="15.75" customHeight="1">
      <c r="A85" s="455"/>
      <c r="B85" s="455"/>
      <c r="C85" s="455"/>
      <c r="D85" s="455"/>
      <c r="E85" s="455"/>
      <c r="F85" s="455"/>
      <c r="G85" s="455"/>
      <c r="H85" s="455"/>
      <c r="I85" s="455"/>
      <c r="J85" s="455"/>
      <c r="K85" s="455"/>
      <c r="L85" s="455"/>
      <c r="M85" s="455"/>
      <c r="N85" s="455"/>
      <c r="O85" s="455"/>
      <c r="P85" s="455"/>
      <c r="Q85" s="455"/>
      <c r="R85" s="455"/>
      <c r="S85" s="455"/>
      <c r="T85" s="455"/>
      <c r="U85" s="455"/>
      <c r="V85" s="455"/>
      <c r="W85" s="455"/>
      <c r="X85" s="455"/>
      <c r="Y85" s="455"/>
      <c r="Z85" s="455"/>
    </row>
    <row r="86" spans="1:26" ht="15.75" customHeight="1">
      <c r="A86" s="455"/>
      <c r="B86" s="455"/>
      <c r="C86" s="455"/>
      <c r="D86" s="455"/>
      <c r="E86" s="455"/>
      <c r="F86" s="455"/>
      <c r="G86" s="455"/>
      <c r="H86" s="455"/>
      <c r="I86" s="455"/>
      <c r="J86" s="455"/>
      <c r="K86" s="455"/>
      <c r="L86" s="455"/>
      <c r="M86" s="455"/>
      <c r="N86" s="455"/>
      <c r="O86" s="455"/>
      <c r="P86" s="455"/>
      <c r="Q86" s="455"/>
      <c r="R86" s="455"/>
      <c r="S86" s="455"/>
      <c r="T86" s="455"/>
      <c r="U86" s="455"/>
      <c r="V86" s="455"/>
      <c r="W86" s="455"/>
      <c r="X86" s="455"/>
      <c r="Y86" s="455"/>
      <c r="Z86" s="455"/>
    </row>
    <row r="87" spans="1:26" ht="15.75" customHeight="1">
      <c r="A87" s="455"/>
      <c r="B87" s="455"/>
      <c r="C87" s="455"/>
      <c r="D87" s="455"/>
      <c r="E87" s="455"/>
      <c r="F87" s="455"/>
      <c r="G87" s="455"/>
      <c r="H87" s="455"/>
      <c r="I87" s="455"/>
      <c r="J87" s="455"/>
      <c r="K87" s="455"/>
      <c r="L87" s="455"/>
      <c r="M87" s="455"/>
      <c r="N87" s="455"/>
      <c r="O87" s="455"/>
      <c r="P87" s="455"/>
      <c r="Q87" s="455"/>
      <c r="R87" s="455"/>
      <c r="S87" s="455"/>
      <c r="T87" s="455"/>
      <c r="U87" s="455"/>
      <c r="V87" s="455"/>
      <c r="W87" s="455"/>
      <c r="X87" s="455"/>
      <c r="Y87" s="455"/>
      <c r="Z87" s="455"/>
    </row>
    <row r="88" spans="1:26" ht="15.75" customHeight="1">
      <c r="A88" s="455"/>
      <c r="B88" s="455"/>
      <c r="C88" s="455"/>
      <c r="D88" s="455"/>
      <c r="E88" s="455"/>
      <c r="F88" s="455"/>
      <c r="G88" s="455"/>
      <c r="H88" s="455"/>
      <c r="I88" s="455"/>
      <c r="J88" s="455"/>
      <c r="K88" s="455"/>
      <c r="L88" s="455"/>
      <c r="M88" s="455"/>
      <c r="N88" s="455"/>
      <c r="O88" s="455"/>
      <c r="P88" s="455"/>
      <c r="Q88" s="455"/>
      <c r="R88" s="455"/>
      <c r="S88" s="455"/>
      <c r="T88" s="455"/>
      <c r="U88" s="455"/>
      <c r="V88" s="455"/>
      <c r="W88" s="455"/>
      <c r="X88" s="455"/>
      <c r="Y88" s="455"/>
      <c r="Z88" s="455"/>
    </row>
    <row r="89" spans="1:26" ht="15.75" customHeight="1">
      <c r="A89" s="455"/>
      <c r="B89" s="455"/>
      <c r="C89" s="455"/>
      <c r="D89" s="455"/>
      <c r="E89" s="455"/>
      <c r="F89" s="455"/>
      <c r="G89" s="455"/>
      <c r="H89" s="455"/>
      <c r="I89" s="455"/>
      <c r="J89" s="455"/>
      <c r="K89" s="455"/>
      <c r="L89" s="455"/>
      <c r="M89" s="455"/>
      <c r="N89" s="455"/>
      <c r="O89" s="455"/>
      <c r="P89" s="455"/>
      <c r="Q89" s="455"/>
      <c r="R89" s="455"/>
      <c r="S89" s="455"/>
      <c r="T89" s="455"/>
      <c r="U89" s="455"/>
      <c r="V89" s="455"/>
      <c r="W89" s="455"/>
      <c r="X89" s="455"/>
      <c r="Y89" s="455"/>
      <c r="Z89" s="455"/>
    </row>
    <row r="90" spans="1:26" ht="15.75" customHeight="1">
      <c r="A90" s="455"/>
      <c r="B90" s="455"/>
      <c r="C90" s="455"/>
      <c r="D90" s="455"/>
      <c r="E90" s="455"/>
      <c r="F90" s="455"/>
      <c r="G90" s="455"/>
      <c r="H90" s="455"/>
      <c r="I90" s="455"/>
      <c r="J90" s="455"/>
      <c r="K90" s="455"/>
      <c r="L90" s="455"/>
      <c r="M90" s="455"/>
      <c r="N90" s="455"/>
      <c r="O90" s="455"/>
      <c r="P90" s="455"/>
      <c r="Q90" s="455"/>
      <c r="R90" s="455"/>
      <c r="S90" s="455"/>
      <c r="T90" s="455"/>
      <c r="U90" s="455"/>
      <c r="V90" s="455"/>
      <c r="W90" s="455"/>
      <c r="X90" s="455"/>
      <c r="Y90" s="455"/>
      <c r="Z90" s="455"/>
    </row>
    <row r="91" spans="1:26" ht="15.75" customHeight="1">
      <c r="A91" s="455"/>
      <c r="B91" s="455"/>
      <c r="C91" s="455"/>
      <c r="D91" s="455"/>
      <c r="E91" s="455"/>
      <c r="F91" s="455"/>
      <c r="G91" s="455"/>
      <c r="H91" s="455"/>
      <c r="I91" s="455"/>
      <c r="J91" s="455"/>
      <c r="K91" s="455"/>
      <c r="L91" s="455"/>
      <c r="M91" s="455"/>
      <c r="N91" s="455"/>
      <c r="O91" s="455"/>
      <c r="P91" s="455"/>
      <c r="Q91" s="455"/>
      <c r="R91" s="455"/>
      <c r="S91" s="455"/>
      <c r="T91" s="455"/>
      <c r="U91" s="455"/>
      <c r="V91" s="455"/>
      <c r="W91" s="455"/>
      <c r="X91" s="455"/>
      <c r="Y91" s="455"/>
      <c r="Z91" s="455"/>
    </row>
    <row r="92" spans="1:26" ht="15.75" customHeight="1">
      <c r="A92" s="455"/>
      <c r="B92" s="455"/>
      <c r="C92" s="455"/>
      <c r="D92" s="455"/>
      <c r="E92" s="455"/>
      <c r="F92" s="455"/>
      <c r="G92" s="455"/>
      <c r="H92" s="455"/>
      <c r="I92" s="455"/>
      <c r="J92" s="455"/>
      <c r="K92" s="455"/>
      <c r="L92" s="455"/>
      <c r="M92" s="455"/>
      <c r="N92" s="455"/>
      <c r="O92" s="455"/>
      <c r="P92" s="455"/>
      <c r="Q92" s="455"/>
      <c r="R92" s="455"/>
      <c r="S92" s="455"/>
      <c r="T92" s="455"/>
      <c r="U92" s="455"/>
      <c r="V92" s="455"/>
      <c r="W92" s="455"/>
      <c r="X92" s="455"/>
      <c r="Y92" s="455"/>
      <c r="Z92" s="455"/>
    </row>
    <row r="93" spans="1:26" ht="15.75" customHeight="1">
      <c r="A93" s="455"/>
      <c r="B93" s="455"/>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row>
    <row r="94" spans="1:26" ht="15.75" customHeight="1">
      <c r="A94" s="455"/>
      <c r="B94" s="455"/>
      <c r="C94" s="455"/>
      <c r="D94" s="455"/>
      <c r="E94" s="455"/>
      <c r="F94" s="455"/>
      <c r="G94" s="455"/>
      <c r="H94" s="455"/>
      <c r="I94" s="455"/>
      <c r="J94" s="455"/>
      <c r="K94" s="455"/>
      <c r="L94" s="455"/>
      <c r="M94" s="455"/>
      <c r="N94" s="455"/>
      <c r="O94" s="455"/>
      <c r="P94" s="455"/>
      <c r="Q94" s="455"/>
      <c r="R94" s="455"/>
      <c r="S94" s="455"/>
      <c r="T94" s="455"/>
      <c r="U94" s="455"/>
      <c r="V94" s="455"/>
      <c r="W94" s="455"/>
      <c r="X94" s="455"/>
      <c r="Y94" s="455"/>
      <c r="Z94" s="455"/>
    </row>
    <row r="95" spans="1:26" ht="15.75" customHeight="1">
      <c r="A95" s="455"/>
      <c r="B95" s="455"/>
      <c r="C95" s="455"/>
      <c r="D95" s="455"/>
      <c r="E95" s="455"/>
      <c r="F95" s="455"/>
      <c r="G95" s="455"/>
      <c r="H95" s="455"/>
      <c r="I95" s="455"/>
      <c r="J95" s="455"/>
      <c r="K95" s="455"/>
      <c r="L95" s="455"/>
      <c r="M95" s="455"/>
      <c r="N95" s="455"/>
      <c r="O95" s="455"/>
      <c r="P95" s="455"/>
      <c r="Q95" s="455"/>
      <c r="R95" s="455"/>
      <c r="S95" s="455"/>
      <c r="T95" s="455"/>
      <c r="U95" s="455"/>
      <c r="V95" s="455"/>
      <c r="W95" s="455"/>
      <c r="X95" s="455"/>
      <c r="Y95" s="455"/>
      <c r="Z95" s="455"/>
    </row>
    <row r="96" spans="1:26" ht="15.75" customHeight="1">
      <c r="A96" s="455"/>
      <c r="B96" s="455"/>
      <c r="C96" s="455"/>
      <c r="D96" s="455"/>
      <c r="E96" s="455"/>
      <c r="F96" s="455"/>
      <c r="G96" s="455"/>
      <c r="H96" s="455"/>
      <c r="I96" s="455"/>
      <c r="J96" s="455"/>
      <c r="K96" s="455"/>
      <c r="L96" s="455"/>
      <c r="M96" s="455"/>
      <c r="N96" s="455"/>
      <c r="O96" s="455"/>
      <c r="P96" s="455"/>
      <c r="Q96" s="455"/>
      <c r="R96" s="455"/>
      <c r="S96" s="455"/>
      <c r="T96" s="455"/>
      <c r="U96" s="455"/>
      <c r="V96" s="455"/>
      <c r="W96" s="455"/>
      <c r="X96" s="455"/>
      <c r="Y96" s="455"/>
      <c r="Z96" s="455"/>
    </row>
    <row r="97" spans="1:26" ht="15.75" customHeight="1">
      <c r="A97" s="455"/>
      <c r="B97" s="455"/>
      <c r="C97" s="455"/>
      <c r="D97" s="455"/>
      <c r="E97" s="455"/>
      <c r="F97" s="455"/>
      <c r="G97" s="455"/>
      <c r="H97" s="455"/>
      <c r="I97" s="455"/>
      <c r="J97" s="455"/>
      <c r="K97" s="455"/>
      <c r="L97" s="455"/>
      <c r="M97" s="455"/>
      <c r="N97" s="455"/>
      <c r="O97" s="455"/>
      <c r="P97" s="455"/>
      <c r="Q97" s="455"/>
      <c r="R97" s="455"/>
      <c r="S97" s="455"/>
      <c r="T97" s="455"/>
      <c r="U97" s="455"/>
      <c r="V97" s="455"/>
      <c r="W97" s="455"/>
      <c r="X97" s="455"/>
      <c r="Y97" s="455"/>
      <c r="Z97" s="455"/>
    </row>
    <row r="98" spans="1:26" ht="15.75" customHeight="1">
      <c r="A98" s="455"/>
      <c r="B98" s="455"/>
      <c r="C98" s="455"/>
      <c r="D98" s="455"/>
      <c r="E98" s="455"/>
      <c r="F98" s="455"/>
      <c r="G98" s="455"/>
      <c r="H98" s="455"/>
      <c r="I98" s="455"/>
      <c r="J98" s="455"/>
      <c r="K98" s="455"/>
      <c r="L98" s="455"/>
      <c r="M98" s="455"/>
      <c r="N98" s="455"/>
      <c r="O98" s="455"/>
      <c r="P98" s="455"/>
      <c r="Q98" s="455"/>
      <c r="R98" s="455"/>
      <c r="S98" s="455"/>
      <c r="T98" s="455"/>
      <c r="U98" s="455"/>
      <c r="V98" s="455"/>
      <c r="W98" s="455"/>
      <c r="X98" s="455"/>
      <c r="Y98" s="455"/>
      <c r="Z98" s="455"/>
    </row>
    <row r="99" spans="1:26" ht="15.75" customHeight="1">
      <c r="A99" s="455"/>
      <c r="B99" s="455"/>
      <c r="C99" s="455"/>
      <c r="D99" s="455"/>
      <c r="E99" s="455"/>
      <c r="F99" s="455"/>
      <c r="G99" s="455"/>
      <c r="H99" s="455"/>
      <c r="I99" s="455"/>
      <c r="J99" s="455"/>
      <c r="K99" s="455"/>
      <c r="L99" s="455"/>
      <c r="M99" s="455"/>
      <c r="N99" s="455"/>
      <c r="O99" s="455"/>
      <c r="P99" s="455"/>
      <c r="Q99" s="455"/>
      <c r="R99" s="455"/>
      <c r="S99" s="455"/>
      <c r="T99" s="455"/>
      <c r="U99" s="455"/>
      <c r="V99" s="455"/>
      <c r="W99" s="455"/>
      <c r="X99" s="455"/>
      <c r="Y99" s="455"/>
      <c r="Z99" s="455"/>
    </row>
    <row r="100" spans="1:26" ht="15.75" customHeight="1">
      <c r="A100" s="455"/>
      <c r="B100" s="455"/>
      <c r="C100" s="455"/>
      <c r="D100" s="455"/>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5"/>
    </row>
    <row r="101" spans="1:26" ht="15.75" customHeight="1">
      <c r="A101" s="455"/>
      <c r="B101" s="455"/>
      <c r="C101" s="455"/>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row>
    <row r="102" spans="1:26" ht="15.75" customHeight="1">
      <c r="A102" s="455"/>
      <c r="B102" s="455"/>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5"/>
      <c r="Z102" s="455"/>
    </row>
    <row r="103" spans="1:26" ht="15.75" customHeight="1">
      <c r="A103" s="455"/>
      <c r="B103" s="455"/>
      <c r="C103" s="455"/>
      <c r="D103" s="455"/>
      <c r="E103" s="455"/>
      <c r="F103" s="455"/>
      <c r="G103" s="455"/>
      <c r="H103" s="455"/>
      <c r="I103" s="455"/>
      <c r="J103" s="455"/>
      <c r="K103" s="455"/>
      <c r="L103" s="455"/>
      <c r="M103" s="455"/>
      <c r="N103" s="455"/>
      <c r="O103" s="455"/>
      <c r="P103" s="455"/>
      <c r="Q103" s="455"/>
      <c r="R103" s="455"/>
      <c r="S103" s="455"/>
      <c r="T103" s="455"/>
      <c r="U103" s="455"/>
      <c r="V103" s="455"/>
      <c r="W103" s="455"/>
      <c r="X103" s="455"/>
      <c r="Y103" s="455"/>
      <c r="Z103" s="455"/>
    </row>
    <row r="104" spans="1:26" ht="15.75" customHeight="1">
      <c r="A104" s="455"/>
      <c r="B104" s="455"/>
      <c r="C104" s="455"/>
      <c r="D104" s="455"/>
      <c r="E104" s="455"/>
      <c r="F104" s="455"/>
      <c r="G104" s="455"/>
      <c r="H104" s="455"/>
      <c r="I104" s="455"/>
      <c r="J104" s="455"/>
      <c r="K104" s="455"/>
      <c r="L104" s="455"/>
      <c r="M104" s="455"/>
      <c r="N104" s="455"/>
      <c r="O104" s="455"/>
      <c r="P104" s="455"/>
      <c r="Q104" s="455"/>
      <c r="R104" s="455"/>
      <c r="S104" s="455"/>
      <c r="T104" s="455"/>
      <c r="U104" s="455"/>
      <c r="V104" s="455"/>
      <c r="W104" s="455"/>
      <c r="X104" s="455"/>
      <c r="Y104" s="455"/>
      <c r="Z104" s="455"/>
    </row>
    <row r="105" spans="1:26" ht="15.75" customHeight="1">
      <c r="A105" s="455"/>
      <c r="B105" s="455"/>
      <c r="C105" s="455"/>
      <c r="D105" s="455"/>
      <c r="E105" s="455"/>
      <c r="F105" s="455"/>
      <c r="G105" s="455"/>
      <c r="H105" s="455"/>
      <c r="I105" s="455"/>
      <c r="J105" s="455"/>
      <c r="K105" s="455"/>
      <c r="L105" s="455"/>
      <c r="M105" s="455"/>
      <c r="N105" s="455"/>
      <c r="O105" s="455"/>
      <c r="P105" s="455"/>
      <c r="Q105" s="455"/>
      <c r="R105" s="455"/>
      <c r="S105" s="455"/>
      <c r="T105" s="455"/>
      <c r="U105" s="455"/>
      <c r="V105" s="455"/>
      <c r="W105" s="455"/>
      <c r="X105" s="455"/>
      <c r="Y105" s="455"/>
      <c r="Z105" s="455"/>
    </row>
    <row r="106" spans="1:26" ht="15.75" customHeight="1">
      <c r="A106" s="455"/>
      <c r="B106" s="455"/>
      <c r="C106" s="455"/>
      <c r="D106" s="455"/>
      <c r="E106" s="455"/>
      <c r="F106" s="455"/>
      <c r="G106" s="455"/>
      <c r="H106" s="455"/>
      <c r="I106" s="455"/>
      <c r="J106" s="455"/>
      <c r="K106" s="455"/>
      <c r="L106" s="455"/>
      <c r="M106" s="455"/>
      <c r="N106" s="455"/>
      <c r="O106" s="455"/>
      <c r="P106" s="455"/>
      <c r="Q106" s="455"/>
      <c r="R106" s="455"/>
      <c r="S106" s="455"/>
      <c r="T106" s="455"/>
      <c r="U106" s="455"/>
      <c r="V106" s="455"/>
      <c r="W106" s="455"/>
      <c r="X106" s="455"/>
      <c r="Y106" s="455"/>
      <c r="Z106" s="455"/>
    </row>
    <row r="107" spans="1:26" ht="15.75" customHeight="1">
      <c r="A107" s="455"/>
      <c r="B107" s="455"/>
      <c r="C107" s="455"/>
      <c r="D107" s="455"/>
      <c r="E107" s="455"/>
      <c r="F107" s="455"/>
      <c r="G107" s="455"/>
      <c r="H107" s="455"/>
      <c r="I107" s="455"/>
      <c r="J107" s="455"/>
      <c r="K107" s="455"/>
      <c r="L107" s="455"/>
      <c r="M107" s="455"/>
      <c r="N107" s="455"/>
      <c r="O107" s="455"/>
      <c r="P107" s="455"/>
      <c r="Q107" s="455"/>
      <c r="R107" s="455"/>
      <c r="S107" s="455"/>
      <c r="T107" s="455"/>
      <c r="U107" s="455"/>
      <c r="V107" s="455"/>
      <c r="W107" s="455"/>
      <c r="X107" s="455"/>
      <c r="Y107" s="455"/>
      <c r="Z107" s="455"/>
    </row>
    <row r="108" spans="1:26" ht="15.75" customHeight="1">
      <c r="A108" s="455"/>
      <c r="B108" s="455"/>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5"/>
      <c r="Z108" s="455"/>
    </row>
    <row r="109" spans="1:26" ht="15.75" customHeight="1">
      <c r="A109" s="455"/>
      <c r="B109" s="455"/>
      <c r="C109" s="455"/>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row>
    <row r="110" spans="1:26" ht="15.75" customHeight="1">
      <c r="A110" s="455"/>
      <c r="B110" s="455"/>
      <c r="C110" s="455"/>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row>
    <row r="111" spans="1:26" ht="15.75" customHeight="1">
      <c r="A111" s="455"/>
      <c r="B111" s="455"/>
      <c r="C111" s="455"/>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row>
    <row r="112" spans="1:26" ht="15.75" customHeight="1">
      <c r="A112" s="455"/>
      <c r="B112" s="455"/>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row>
    <row r="113" spans="1:26" ht="15.75" customHeight="1">
      <c r="A113" s="455"/>
      <c r="B113" s="455"/>
      <c r="C113" s="455"/>
      <c r="D113" s="455"/>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row>
    <row r="114" spans="1:26" ht="15.75" customHeight="1">
      <c r="A114" s="455"/>
      <c r="B114" s="455"/>
      <c r="C114" s="455"/>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row>
    <row r="115" spans="1:26" ht="15.75" customHeight="1">
      <c r="A115" s="455"/>
      <c r="B115" s="455"/>
      <c r="C115" s="455"/>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row>
    <row r="116" spans="1:26" ht="15.75" customHeight="1">
      <c r="A116" s="455"/>
      <c r="B116" s="455"/>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row>
    <row r="117" spans="1:26" ht="15.75" customHeight="1">
      <c r="A117" s="455"/>
      <c r="B117" s="455"/>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row>
    <row r="118" spans="1:26" ht="15.75" customHeight="1">
      <c r="A118" s="455"/>
      <c r="B118" s="45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row>
    <row r="119" spans="1:26" ht="15.75" customHeight="1">
      <c r="A119" s="455"/>
      <c r="B119" s="455"/>
      <c r="C119" s="455"/>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5"/>
      <c r="Z119" s="455"/>
    </row>
    <row r="120" spans="1:26" ht="15.75" customHeight="1">
      <c r="A120" s="455"/>
      <c r="B120" s="455"/>
      <c r="C120" s="455"/>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55"/>
      <c r="Z120" s="455"/>
    </row>
    <row r="121" spans="1:26" ht="15.75" customHeight="1">
      <c r="A121" s="455"/>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row>
    <row r="122" spans="1:26" ht="15.75" customHeight="1">
      <c r="A122" s="455"/>
      <c r="B122" s="455"/>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row>
    <row r="123" spans="1:26" ht="15.75" customHeight="1">
      <c r="A123" s="455"/>
      <c r="B123" s="455"/>
      <c r="C123" s="455"/>
      <c r="D123" s="455"/>
      <c r="E123" s="455"/>
      <c r="F123" s="455"/>
      <c r="G123" s="455"/>
      <c r="H123" s="455"/>
      <c r="I123" s="455"/>
      <c r="J123" s="455"/>
      <c r="K123" s="455"/>
      <c r="L123" s="455"/>
      <c r="M123" s="455"/>
      <c r="N123" s="455"/>
      <c r="O123" s="455"/>
      <c r="P123" s="455"/>
      <c r="Q123" s="455"/>
      <c r="R123" s="455"/>
      <c r="S123" s="455"/>
      <c r="T123" s="455"/>
      <c r="U123" s="455"/>
      <c r="V123" s="455"/>
      <c r="W123" s="455"/>
      <c r="X123" s="455"/>
      <c r="Y123" s="455"/>
      <c r="Z123" s="455"/>
    </row>
    <row r="124" spans="1:26" ht="15.75" customHeight="1">
      <c r="A124" s="455"/>
      <c r="B124" s="455"/>
      <c r="C124" s="455"/>
      <c r="D124" s="455"/>
      <c r="E124" s="455"/>
      <c r="F124" s="455"/>
      <c r="G124" s="455"/>
      <c r="H124" s="455"/>
      <c r="I124" s="455"/>
      <c r="J124" s="455"/>
      <c r="K124" s="455"/>
      <c r="L124" s="455"/>
      <c r="M124" s="455"/>
      <c r="N124" s="455"/>
      <c r="O124" s="455"/>
      <c r="P124" s="455"/>
      <c r="Q124" s="455"/>
      <c r="R124" s="455"/>
      <c r="S124" s="455"/>
      <c r="T124" s="455"/>
      <c r="U124" s="455"/>
      <c r="V124" s="455"/>
      <c r="W124" s="455"/>
      <c r="X124" s="455"/>
      <c r="Y124" s="455"/>
      <c r="Z124" s="455"/>
    </row>
    <row r="125" spans="1:26" ht="15.75" customHeight="1">
      <c r="A125" s="455"/>
      <c r="B125" s="455"/>
      <c r="C125" s="455"/>
      <c r="D125" s="455"/>
      <c r="E125" s="455"/>
      <c r="F125" s="455"/>
      <c r="G125" s="455"/>
      <c r="H125" s="455"/>
      <c r="I125" s="455"/>
      <c r="J125" s="455"/>
      <c r="K125" s="455"/>
      <c r="L125" s="455"/>
      <c r="M125" s="455"/>
      <c r="N125" s="455"/>
      <c r="O125" s="455"/>
      <c r="P125" s="455"/>
      <c r="Q125" s="455"/>
      <c r="R125" s="455"/>
      <c r="S125" s="455"/>
      <c r="T125" s="455"/>
      <c r="U125" s="455"/>
      <c r="V125" s="455"/>
      <c r="W125" s="455"/>
      <c r="X125" s="455"/>
      <c r="Y125" s="455"/>
      <c r="Z125" s="455"/>
    </row>
    <row r="126" spans="1:26" ht="15.75" customHeight="1">
      <c r="A126" s="455"/>
      <c r="B126" s="455"/>
      <c r="C126" s="455"/>
      <c r="D126" s="455"/>
      <c r="E126" s="455"/>
      <c r="F126" s="455"/>
      <c r="G126" s="455"/>
      <c r="H126" s="455"/>
      <c r="I126" s="455"/>
      <c r="J126" s="455"/>
      <c r="K126" s="455"/>
      <c r="L126" s="455"/>
      <c r="M126" s="455"/>
      <c r="N126" s="455"/>
      <c r="O126" s="455"/>
      <c r="P126" s="455"/>
      <c r="Q126" s="455"/>
      <c r="R126" s="455"/>
      <c r="S126" s="455"/>
      <c r="T126" s="455"/>
      <c r="U126" s="455"/>
      <c r="V126" s="455"/>
      <c r="W126" s="455"/>
      <c r="X126" s="455"/>
      <c r="Y126" s="455"/>
      <c r="Z126" s="455"/>
    </row>
    <row r="127" spans="1:26" ht="15.75" customHeight="1">
      <c r="A127" s="455"/>
      <c r="B127" s="455"/>
      <c r="C127" s="455"/>
      <c r="D127" s="455"/>
      <c r="E127" s="455"/>
      <c r="F127" s="455"/>
      <c r="G127" s="455"/>
      <c r="H127" s="455"/>
      <c r="I127" s="455"/>
      <c r="J127" s="455"/>
      <c r="K127" s="455"/>
      <c r="L127" s="455"/>
      <c r="M127" s="455"/>
      <c r="N127" s="455"/>
      <c r="O127" s="455"/>
      <c r="P127" s="455"/>
      <c r="Q127" s="455"/>
      <c r="R127" s="455"/>
      <c r="S127" s="455"/>
      <c r="T127" s="455"/>
      <c r="U127" s="455"/>
      <c r="V127" s="455"/>
      <c r="W127" s="455"/>
      <c r="X127" s="455"/>
      <c r="Y127" s="455"/>
      <c r="Z127" s="455"/>
    </row>
    <row r="128" spans="1:26" ht="15.75" customHeight="1">
      <c r="A128" s="455"/>
      <c r="B128" s="455"/>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5"/>
      <c r="Y128" s="455"/>
      <c r="Z128" s="455"/>
    </row>
    <row r="129" spans="1:26" ht="15.75" customHeight="1">
      <c r="A129" s="455"/>
      <c r="B129" s="455"/>
      <c r="C129" s="455"/>
      <c r="D129" s="455"/>
      <c r="E129" s="455"/>
      <c r="F129" s="455"/>
      <c r="G129" s="455"/>
      <c r="H129" s="455"/>
      <c r="I129" s="455"/>
      <c r="J129" s="455"/>
      <c r="K129" s="455"/>
      <c r="L129" s="455"/>
      <c r="M129" s="455"/>
      <c r="N129" s="455"/>
      <c r="O129" s="455"/>
      <c r="P129" s="455"/>
      <c r="Q129" s="455"/>
      <c r="R129" s="455"/>
      <c r="S129" s="455"/>
      <c r="T129" s="455"/>
      <c r="U129" s="455"/>
      <c r="V129" s="455"/>
      <c r="W129" s="455"/>
      <c r="X129" s="455"/>
      <c r="Y129" s="455"/>
      <c r="Z129" s="455"/>
    </row>
    <row r="130" spans="1:26" ht="15.75" customHeight="1">
      <c r="A130" s="455"/>
      <c r="B130" s="455"/>
      <c r="C130" s="455"/>
      <c r="D130" s="455"/>
      <c r="E130" s="455"/>
      <c r="F130" s="455"/>
      <c r="G130" s="455"/>
      <c r="H130" s="455"/>
      <c r="I130" s="455"/>
      <c r="J130" s="455"/>
      <c r="K130" s="455"/>
      <c r="L130" s="455"/>
      <c r="M130" s="455"/>
      <c r="N130" s="455"/>
      <c r="O130" s="455"/>
      <c r="P130" s="455"/>
      <c r="Q130" s="455"/>
      <c r="R130" s="455"/>
      <c r="S130" s="455"/>
      <c r="T130" s="455"/>
      <c r="U130" s="455"/>
      <c r="V130" s="455"/>
      <c r="W130" s="455"/>
      <c r="X130" s="455"/>
      <c r="Y130" s="455"/>
      <c r="Z130" s="455"/>
    </row>
    <row r="131" spans="1:26" ht="15.75" customHeight="1">
      <c r="A131" s="455"/>
      <c r="B131" s="455"/>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5"/>
      <c r="Y131" s="455"/>
      <c r="Z131" s="455"/>
    </row>
    <row r="132" spans="1:26" ht="15.75" customHeight="1">
      <c r="A132" s="455"/>
      <c r="B132" s="455"/>
      <c r="C132" s="455"/>
      <c r="D132" s="455"/>
      <c r="E132" s="455"/>
      <c r="F132" s="455"/>
      <c r="G132" s="455"/>
      <c r="H132" s="455"/>
      <c r="I132" s="455"/>
      <c r="J132" s="455"/>
      <c r="K132" s="455"/>
      <c r="L132" s="455"/>
      <c r="M132" s="455"/>
      <c r="N132" s="455"/>
      <c r="O132" s="455"/>
      <c r="P132" s="455"/>
      <c r="Q132" s="455"/>
      <c r="R132" s="455"/>
      <c r="S132" s="455"/>
      <c r="T132" s="455"/>
      <c r="U132" s="455"/>
      <c r="V132" s="455"/>
      <c r="W132" s="455"/>
      <c r="X132" s="455"/>
      <c r="Y132" s="455"/>
      <c r="Z132" s="455"/>
    </row>
    <row r="133" spans="1:26" ht="15.75" customHeight="1">
      <c r="A133" s="455"/>
      <c r="B133" s="455"/>
      <c r="C133" s="455"/>
      <c r="D133" s="455"/>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5"/>
    </row>
    <row r="134" spans="1:26" ht="15.75" customHeight="1">
      <c r="A134" s="455"/>
      <c r="B134" s="455"/>
      <c r="C134" s="455"/>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row>
    <row r="135" spans="1:26" ht="15.75" customHeight="1">
      <c r="A135" s="455"/>
      <c r="B135" s="455"/>
      <c r="C135" s="455"/>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row>
    <row r="136" spans="1:26" ht="15.75" customHeight="1">
      <c r="A136" s="455"/>
      <c r="B136" s="455"/>
      <c r="C136" s="455"/>
      <c r="D136" s="455"/>
      <c r="E136" s="455"/>
      <c r="F136" s="455"/>
      <c r="G136" s="455"/>
      <c r="H136" s="455"/>
      <c r="I136" s="455"/>
      <c r="J136" s="455"/>
      <c r="K136" s="455"/>
      <c r="L136" s="455"/>
      <c r="M136" s="455"/>
      <c r="N136" s="455"/>
      <c r="O136" s="455"/>
      <c r="P136" s="455"/>
      <c r="Q136" s="455"/>
      <c r="R136" s="455"/>
      <c r="S136" s="455"/>
      <c r="T136" s="455"/>
      <c r="U136" s="455"/>
      <c r="V136" s="455"/>
      <c r="W136" s="455"/>
      <c r="X136" s="455"/>
      <c r="Y136" s="455"/>
      <c r="Z136" s="455"/>
    </row>
    <row r="137" spans="1:26" ht="15.75" customHeight="1">
      <c r="A137" s="455"/>
      <c r="B137" s="455"/>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55"/>
      <c r="Z137" s="455"/>
    </row>
    <row r="138" spans="1:26" ht="15.75" customHeight="1">
      <c r="A138" s="455"/>
      <c r="B138" s="455"/>
      <c r="C138" s="455"/>
      <c r="D138" s="455"/>
      <c r="E138" s="455"/>
      <c r="F138" s="455"/>
      <c r="G138" s="455"/>
      <c r="H138" s="455"/>
      <c r="I138" s="455"/>
      <c r="J138" s="455"/>
      <c r="K138" s="455"/>
      <c r="L138" s="455"/>
      <c r="M138" s="455"/>
      <c r="N138" s="455"/>
      <c r="O138" s="455"/>
      <c r="P138" s="455"/>
      <c r="Q138" s="455"/>
      <c r="R138" s="455"/>
      <c r="S138" s="455"/>
      <c r="T138" s="455"/>
      <c r="U138" s="455"/>
      <c r="V138" s="455"/>
      <c r="W138" s="455"/>
      <c r="X138" s="455"/>
      <c r="Y138" s="455"/>
      <c r="Z138" s="455"/>
    </row>
    <row r="139" spans="1:26" ht="15.75" customHeight="1">
      <c r="A139" s="455"/>
      <c r="B139" s="455"/>
      <c r="C139" s="455"/>
      <c r="D139" s="455"/>
      <c r="E139" s="455"/>
      <c r="F139" s="455"/>
      <c r="G139" s="455"/>
      <c r="H139" s="455"/>
      <c r="I139" s="455"/>
      <c r="J139" s="455"/>
      <c r="K139" s="455"/>
      <c r="L139" s="455"/>
      <c r="M139" s="455"/>
      <c r="N139" s="455"/>
      <c r="O139" s="455"/>
      <c r="P139" s="455"/>
      <c r="Q139" s="455"/>
      <c r="R139" s="455"/>
      <c r="S139" s="455"/>
      <c r="T139" s="455"/>
      <c r="U139" s="455"/>
      <c r="V139" s="455"/>
      <c r="W139" s="455"/>
      <c r="X139" s="455"/>
      <c r="Y139" s="455"/>
      <c r="Z139" s="455"/>
    </row>
    <row r="140" spans="1:26" ht="15.75" customHeight="1">
      <c r="A140" s="455"/>
      <c r="B140" s="455"/>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row>
    <row r="141" spans="1:26" ht="15.75" customHeight="1">
      <c r="A141" s="455"/>
      <c r="B141" s="455"/>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row>
    <row r="142" spans="1:26" ht="15.75" customHeight="1">
      <c r="A142" s="455"/>
      <c r="B142" s="455"/>
      <c r="C142" s="455"/>
      <c r="D142" s="455"/>
      <c r="E142" s="455"/>
      <c r="F142" s="455"/>
      <c r="G142" s="455"/>
      <c r="H142" s="455"/>
      <c r="I142" s="455"/>
      <c r="J142" s="455"/>
      <c r="K142" s="455"/>
      <c r="L142" s="455"/>
      <c r="M142" s="455"/>
      <c r="N142" s="455"/>
      <c r="O142" s="455"/>
      <c r="P142" s="455"/>
      <c r="Q142" s="455"/>
      <c r="R142" s="455"/>
      <c r="S142" s="455"/>
      <c r="T142" s="455"/>
      <c r="U142" s="455"/>
      <c r="V142" s="455"/>
      <c r="W142" s="455"/>
      <c r="X142" s="455"/>
      <c r="Y142" s="455"/>
      <c r="Z142" s="455"/>
    </row>
    <row r="143" spans="1:26" ht="15.75" customHeight="1">
      <c r="A143" s="455"/>
      <c r="B143" s="455"/>
      <c r="C143" s="455"/>
      <c r="D143" s="455"/>
      <c r="E143" s="455"/>
      <c r="F143" s="455"/>
      <c r="G143" s="455"/>
      <c r="H143" s="455"/>
      <c r="I143" s="455"/>
      <c r="J143" s="455"/>
      <c r="K143" s="455"/>
      <c r="L143" s="455"/>
      <c r="M143" s="455"/>
      <c r="N143" s="455"/>
      <c r="O143" s="455"/>
      <c r="P143" s="455"/>
      <c r="Q143" s="455"/>
      <c r="R143" s="455"/>
      <c r="S143" s="455"/>
      <c r="T143" s="455"/>
      <c r="U143" s="455"/>
      <c r="V143" s="455"/>
      <c r="W143" s="455"/>
      <c r="X143" s="455"/>
      <c r="Y143" s="455"/>
      <c r="Z143" s="455"/>
    </row>
    <row r="144" spans="1:26" ht="15.75" customHeight="1">
      <c r="A144" s="455"/>
      <c r="B144" s="455"/>
      <c r="C144" s="455"/>
      <c r="D144" s="455"/>
      <c r="E144" s="455"/>
      <c r="F144" s="455"/>
      <c r="G144" s="455"/>
      <c r="H144" s="455"/>
      <c r="I144" s="455"/>
      <c r="J144" s="455"/>
      <c r="K144" s="455"/>
      <c r="L144" s="455"/>
      <c r="M144" s="455"/>
      <c r="N144" s="455"/>
      <c r="O144" s="455"/>
      <c r="P144" s="455"/>
      <c r="Q144" s="455"/>
      <c r="R144" s="455"/>
      <c r="S144" s="455"/>
      <c r="T144" s="455"/>
      <c r="U144" s="455"/>
      <c r="V144" s="455"/>
      <c r="W144" s="455"/>
      <c r="X144" s="455"/>
      <c r="Y144" s="455"/>
      <c r="Z144" s="455"/>
    </row>
    <row r="145" spans="1:26" ht="15.75" customHeight="1">
      <c r="A145" s="455"/>
      <c r="B145" s="455"/>
      <c r="C145" s="455"/>
      <c r="D145" s="455"/>
      <c r="E145" s="455"/>
      <c r="F145" s="455"/>
      <c r="G145" s="455"/>
      <c r="H145" s="455"/>
      <c r="I145" s="455"/>
      <c r="J145" s="455"/>
      <c r="K145" s="455"/>
      <c r="L145" s="455"/>
      <c r="M145" s="455"/>
      <c r="N145" s="455"/>
      <c r="O145" s="455"/>
      <c r="P145" s="455"/>
      <c r="Q145" s="455"/>
      <c r="R145" s="455"/>
      <c r="S145" s="455"/>
      <c r="T145" s="455"/>
      <c r="U145" s="455"/>
      <c r="V145" s="455"/>
      <c r="W145" s="455"/>
      <c r="X145" s="455"/>
      <c r="Y145" s="455"/>
      <c r="Z145" s="455"/>
    </row>
    <row r="146" spans="1:26" ht="15.75" customHeight="1">
      <c r="A146" s="455"/>
      <c r="B146" s="455"/>
      <c r="C146" s="455"/>
      <c r="D146" s="455"/>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row>
    <row r="147" spans="1:26" ht="15.75" customHeight="1">
      <c r="A147" s="455"/>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row>
    <row r="148" spans="1:26" ht="15.75" customHeight="1">
      <c r="A148" s="455"/>
      <c r="B148" s="455"/>
      <c r="C148" s="455"/>
      <c r="D148" s="455"/>
      <c r="E148" s="455"/>
      <c r="F148" s="455"/>
      <c r="G148" s="455"/>
      <c r="H148" s="455"/>
      <c r="I148" s="455"/>
      <c r="J148" s="455"/>
      <c r="K148" s="455"/>
      <c r="L148" s="455"/>
      <c r="M148" s="455"/>
      <c r="N148" s="455"/>
      <c r="O148" s="455"/>
      <c r="P148" s="455"/>
      <c r="Q148" s="455"/>
      <c r="R148" s="455"/>
      <c r="S148" s="455"/>
      <c r="T148" s="455"/>
      <c r="U148" s="455"/>
      <c r="V148" s="455"/>
      <c r="W148" s="455"/>
      <c r="X148" s="455"/>
      <c r="Y148" s="455"/>
      <c r="Z148" s="455"/>
    </row>
    <row r="149" spans="1:26" ht="15.75" customHeight="1">
      <c r="A149" s="455"/>
      <c r="B149" s="455"/>
      <c r="C149" s="455"/>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row>
    <row r="150" spans="1:26" ht="15.75" customHeight="1">
      <c r="A150" s="455"/>
      <c r="B150" s="455"/>
      <c r="C150" s="455"/>
      <c r="D150" s="455"/>
      <c r="E150" s="455"/>
      <c r="F150" s="455"/>
      <c r="G150" s="455"/>
      <c r="H150" s="455"/>
      <c r="I150" s="455"/>
      <c r="J150" s="455"/>
      <c r="K150" s="455"/>
      <c r="L150" s="455"/>
      <c r="M150" s="455"/>
      <c r="N150" s="455"/>
      <c r="O150" s="455"/>
      <c r="P150" s="455"/>
      <c r="Q150" s="455"/>
      <c r="R150" s="455"/>
      <c r="S150" s="455"/>
      <c r="T150" s="455"/>
      <c r="U150" s="455"/>
      <c r="V150" s="455"/>
      <c r="W150" s="455"/>
      <c r="X150" s="455"/>
      <c r="Y150" s="455"/>
      <c r="Z150" s="455"/>
    </row>
    <row r="151" spans="1:26" ht="15.75" customHeight="1">
      <c r="A151" s="455"/>
      <c r="B151" s="455"/>
      <c r="C151" s="455"/>
      <c r="D151" s="455"/>
      <c r="E151" s="455"/>
      <c r="F151" s="455"/>
      <c r="G151" s="455"/>
      <c r="H151" s="455"/>
      <c r="I151" s="455"/>
      <c r="J151" s="455"/>
      <c r="K151" s="455"/>
      <c r="L151" s="455"/>
      <c r="M151" s="455"/>
      <c r="N151" s="455"/>
      <c r="O151" s="455"/>
      <c r="P151" s="455"/>
      <c r="Q151" s="455"/>
      <c r="R151" s="455"/>
      <c r="S151" s="455"/>
      <c r="T151" s="455"/>
      <c r="U151" s="455"/>
      <c r="V151" s="455"/>
      <c r="W151" s="455"/>
      <c r="X151" s="455"/>
      <c r="Y151" s="455"/>
      <c r="Z151" s="455"/>
    </row>
    <row r="152" spans="1:26" ht="15.75" customHeight="1">
      <c r="A152" s="455"/>
      <c r="B152" s="455"/>
      <c r="C152" s="455"/>
      <c r="D152" s="455"/>
      <c r="E152" s="455"/>
      <c r="F152" s="455"/>
      <c r="G152" s="455"/>
      <c r="H152" s="455"/>
      <c r="I152" s="455"/>
      <c r="J152" s="455"/>
      <c r="K152" s="455"/>
      <c r="L152" s="455"/>
      <c r="M152" s="455"/>
      <c r="N152" s="455"/>
      <c r="O152" s="455"/>
      <c r="P152" s="455"/>
      <c r="Q152" s="455"/>
      <c r="R152" s="455"/>
      <c r="S152" s="455"/>
      <c r="T152" s="455"/>
      <c r="U152" s="455"/>
      <c r="V152" s="455"/>
      <c r="W152" s="455"/>
      <c r="X152" s="455"/>
      <c r="Y152" s="455"/>
      <c r="Z152" s="455"/>
    </row>
    <row r="153" spans="1:26" ht="15.75" customHeight="1">
      <c r="A153" s="455"/>
      <c r="B153" s="455"/>
      <c r="C153" s="455"/>
      <c r="D153" s="455"/>
      <c r="E153" s="455"/>
      <c r="F153" s="455"/>
      <c r="G153" s="455"/>
      <c r="H153" s="455"/>
      <c r="I153" s="455"/>
      <c r="J153" s="455"/>
      <c r="K153" s="455"/>
      <c r="L153" s="455"/>
      <c r="M153" s="455"/>
      <c r="N153" s="455"/>
      <c r="O153" s="455"/>
      <c r="P153" s="455"/>
      <c r="Q153" s="455"/>
      <c r="R153" s="455"/>
      <c r="S153" s="455"/>
      <c r="T153" s="455"/>
      <c r="U153" s="455"/>
      <c r="V153" s="455"/>
      <c r="W153" s="455"/>
      <c r="X153" s="455"/>
      <c r="Y153" s="455"/>
      <c r="Z153" s="455"/>
    </row>
    <row r="154" spans="1:26" ht="15.75" customHeight="1">
      <c r="A154" s="455"/>
      <c r="B154" s="455"/>
      <c r="C154" s="455"/>
      <c r="D154" s="455"/>
      <c r="E154" s="455"/>
      <c r="F154" s="455"/>
      <c r="G154" s="455"/>
      <c r="H154" s="455"/>
      <c r="I154" s="455"/>
      <c r="J154" s="455"/>
      <c r="K154" s="455"/>
      <c r="L154" s="455"/>
      <c r="M154" s="455"/>
      <c r="N154" s="455"/>
      <c r="O154" s="455"/>
      <c r="P154" s="455"/>
      <c r="Q154" s="455"/>
      <c r="R154" s="455"/>
      <c r="S154" s="455"/>
      <c r="T154" s="455"/>
      <c r="U154" s="455"/>
      <c r="V154" s="455"/>
      <c r="W154" s="455"/>
      <c r="X154" s="455"/>
      <c r="Y154" s="455"/>
      <c r="Z154" s="455"/>
    </row>
    <row r="155" spans="1:26" ht="15.75" customHeight="1">
      <c r="A155" s="455"/>
      <c r="B155" s="455"/>
      <c r="C155" s="455"/>
      <c r="D155" s="455"/>
      <c r="E155" s="455"/>
      <c r="F155" s="455"/>
      <c r="G155" s="455"/>
      <c r="H155" s="455"/>
      <c r="I155" s="455"/>
      <c r="J155" s="455"/>
      <c r="K155" s="455"/>
      <c r="L155" s="455"/>
      <c r="M155" s="455"/>
      <c r="N155" s="455"/>
      <c r="O155" s="455"/>
      <c r="P155" s="455"/>
      <c r="Q155" s="455"/>
      <c r="R155" s="455"/>
      <c r="S155" s="455"/>
      <c r="T155" s="455"/>
      <c r="U155" s="455"/>
      <c r="V155" s="455"/>
      <c r="W155" s="455"/>
      <c r="X155" s="455"/>
      <c r="Y155" s="455"/>
      <c r="Z155" s="455"/>
    </row>
    <row r="156" spans="1:26" ht="15.75" customHeight="1">
      <c r="A156" s="455"/>
      <c r="B156" s="455"/>
      <c r="C156" s="455"/>
      <c r="D156" s="455"/>
      <c r="E156" s="455"/>
      <c r="F156" s="455"/>
      <c r="G156" s="455"/>
      <c r="H156" s="455"/>
      <c r="I156" s="455"/>
      <c r="J156" s="455"/>
      <c r="K156" s="455"/>
      <c r="L156" s="455"/>
      <c r="M156" s="455"/>
      <c r="N156" s="455"/>
      <c r="O156" s="455"/>
      <c r="P156" s="455"/>
      <c r="Q156" s="455"/>
      <c r="R156" s="455"/>
      <c r="S156" s="455"/>
      <c r="T156" s="455"/>
      <c r="U156" s="455"/>
      <c r="V156" s="455"/>
      <c r="W156" s="455"/>
      <c r="X156" s="455"/>
      <c r="Y156" s="455"/>
      <c r="Z156" s="455"/>
    </row>
    <row r="157" spans="1:26" ht="15.75" customHeight="1">
      <c r="A157" s="455"/>
      <c r="B157" s="455"/>
      <c r="C157" s="455"/>
      <c r="D157" s="455"/>
      <c r="E157" s="455"/>
      <c r="F157" s="455"/>
      <c r="G157" s="455"/>
      <c r="H157" s="455"/>
      <c r="I157" s="455"/>
      <c r="J157" s="455"/>
      <c r="K157" s="455"/>
      <c r="L157" s="455"/>
      <c r="M157" s="455"/>
      <c r="N157" s="455"/>
      <c r="O157" s="455"/>
      <c r="P157" s="455"/>
      <c r="Q157" s="455"/>
      <c r="R157" s="455"/>
      <c r="S157" s="455"/>
      <c r="T157" s="455"/>
      <c r="U157" s="455"/>
      <c r="V157" s="455"/>
      <c r="W157" s="455"/>
      <c r="X157" s="455"/>
      <c r="Y157" s="455"/>
      <c r="Z157" s="455"/>
    </row>
    <row r="158" spans="1:26" ht="15.75" customHeight="1">
      <c r="A158" s="455"/>
      <c r="B158" s="455"/>
      <c r="C158" s="455"/>
      <c r="D158" s="455"/>
      <c r="E158" s="455"/>
      <c r="F158" s="455"/>
      <c r="G158" s="455"/>
      <c r="H158" s="455"/>
      <c r="I158" s="455"/>
      <c r="J158" s="455"/>
      <c r="K158" s="455"/>
      <c r="L158" s="455"/>
      <c r="M158" s="455"/>
      <c r="N158" s="455"/>
      <c r="O158" s="455"/>
      <c r="P158" s="455"/>
      <c r="Q158" s="455"/>
      <c r="R158" s="455"/>
      <c r="S158" s="455"/>
      <c r="T158" s="455"/>
      <c r="U158" s="455"/>
      <c r="V158" s="455"/>
      <c r="W158" s="455"/>
      <c r="X158" s="455"/>
      <c r="Y158" s="455"/>
      <c r="Z158" s="455"/>
    </row>
    <row r="159" spans="1:26" ht="15.75" customHeight="1">
      <c r="A159" s="455"/>
      <c r="B159" s="455"/>
      <c r="C159" s="455"/>
      <c r="D159" s="455"/>
      <c r="E159" s="455"/>
      <c r="F159" s="455"/>
      <c r="G159" s="455"/>
      <c r="H159" s="455"/>
      <c r="I159" s="455"/>
      <c r="J159" s="455"/>
      <c r="K159" s="455"/>
      <c r="L159" s="455"/>
      <c r="M159" s="455"/>
      <c r="N159" s="455"/>
      <c r="O159" s="455"/>
      <c r="P159" s="455"/>
      <c r="Q159" s="455"/>
      <c r="R159" s="455"/>
      <c r="S159" s="455"/>
      <c r="T159" s="455"/>
      <c r="U159" s="455"/>
      <c r="V159" s="455"/>
      <c r="W159" s="455"/>
      <c r="X159" s="455"/>
      <c r="Y159" s="455"/>
      <c r="Z159" s="455"/>
    </row>
    <row r="160" spans="1:26" ht="15.75" customHeight="1">
      <c r="A160" s="455"/>
      <c r="B160" s="455"/>
      <c r="C160" s="455"/>
      <c r="D160" s="455"/>
      <c r="E160" s="455"/>
      <c r="F160" s="455"/>
      <c r="G160" s="455"/>
      <c r="H160" s="455"/>
      <c r="I160" s="455"/>
      <c r="J160" s="455"/>
      <c r="K160" s="455"/>
      <c r="L160" s="455"/>
      <c r="M160" s="455"/>
      <c r="N160" s="455"/>
      <c r="O160" s="455"/>
      <c r="P160" s="455"/>
      <c r="Q160" s="455"/>
      <c r="R160" s="455"/>
      <c r="S160" s="455"/>
      <c r="T160" s="455"/>
      <c r="U160" s="455"/>
      <c r="V160" s="455"/>
      <c r="W160" s="455"/>
      <c r="X160" s="455"/>
      <c r="Y160" s="455"/>
      <c r="Z160" s="455"/>
    </row>
    <row r="161" spans="1:26" ht="15.75" customHeight="1">
      <c r="A161" s="455"/>
      <c r="B161" s="455"/>
      <c r="C161" s="455"/>
      <c r="D161" s="455"/>
      <c r="E161" s="455"/>
      <c r="F161" s="455"/>
      <c r="G161" s="455"/>
      <c r="H161" s="455"/>
      <c r="I161" s="455"/>
      <c r="J161" s="455"/>
      <c r="K161" s="455"/>
      <c r="L161" s="455"/>
      <c r="M161" s="455"/>
      <c r="N161" s="455"/>
      <c r="O161" s="455"/>
      <c r="P161" s="455"/>
      <c r="Q161" s="455"/>
      <c r="R161" s="455"/>
      <c r="S161" s="455"/>
      <c r="T161" s="455"/>
      <c r="U161" s="455"/>
      <c r="V161" s="455"/>
      <c r="W161" s="455"/>
      <c r="X161" s="455"/>
      <c r="Y161" s="455"/>
      <c r="Z161" s="455"/>
    </row>
    <row r="162" spans="1:26" ht="15.75" customHeight="1">
      <c r="A162" s="455"/>
      <c r="B162" s="455"/>
      <c r="C162" s="455"/>
      <c r="D162" s="455"/>
      <c r="E162" s="455"/>
      <c r="F162" s="455"/>
      <c r="G162" s="455"/>
      <c r="H162" s="455"/>
      <c r="I162" s="455"/>
      <c r="J162" s="455"/>
      <c r="K162" s="455"/>
      <c r="L162" s="455"/>
      <c r="M162" s="455"/>
      <c r="N162" s="455"/>
      <c r="O162" s="455"/>
      <c r="P162" s="455"/>
      <c r="Q162" s="455"/>
      <c r="R162" s="455"/>
      <c r="S162" s="455"/>
      <c r="T162" s="455"/>
      <c r="U162" s="455"/>
      <c r="V162" s="455"/>
      <c r="W162" s="455"/>
      <c r="X162" s="455"/>
      <c r="Y162" s="455"/>
      <c r="Z162" s="455"/>
    </row>
    <row r="163" spans="1:26" ht="15.75" customHeight="1">
      <c r="A163" s="455"/>
      <c r="B163" s="455"/>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row>
    <row r="164" spans="1:26" ht="15.75" customHeight="1">
      <c r="A164" s="455"/>
      <c r="B164" s="455"/>
      <c r="C164" s="455"/>
      <c r="D164" s="455"/>
      <c r="E164" s="455"/>
      <c r="F164" s="455"/>
      <c r="G164" s="455"/>
      <c r="H164" s="455"/>
      <c r="I164" s="455"/>
      <c r="J164" s="455"/>
      <c r="K164" s="455"/>
      <c r="L164" s="455"/>
      <c r="M164" s="455"/>
      <c r="N164" s="455"/>
      <c r="O164" s="455"/>
      <c r="P164" s="455"/>
      <c r="Q164" s="455"/>
      <c r="R164" s="455"/>
      <c r="S164" s="455"/>
      <c r="T164" s="455"/>
      <c r="U164" s="455"/>
      <c r="V164" s="455"/>
      <c r="W164" s="455"/>
      <c r="X164" s="455"/>
      <c r="Y164" s="455"/>
      <c r="Z164" s="455"/>
    </row>
    <row r="165" spans="1:26" ht="15.75" customHeight="1">
      <c r="A165" s="455"/>
      <c r="B165" s="455"/>
      <c r="C165" s="455"/>
      <c r="D165" s="455"/>
      <c r="E165" s="455"/>
      <c r="F165" s="455"/>
      <c r="G165" s="455"/>
      <c r="H165" s="455"/>
      <c r="I165" s="455"/>
      <c r="J165" s="455"/>
      <c r="K165" s="455"/>
      <c r="L165" s="455"/>
      <c r="M165" s="455"/>
      <c r="N165" s="455"/>
      <c r="O165" s="455"/>
      <c r="P165" s="455"/>
      <c r="Q165" s="455"/>
      <c r="R165" s="455"/>
      <c r="S165" s="455"/>
      <c r="T165" s="455"/>
      <c r="U165" s="455"/>
      <c r="V165" s="455"/>
      <c r="W165" s="455"/>
      <c r="X165" s="455"/>
      <c r="Y165" s="455"/>
      <c r="Z165" s="455"/>
    </row>
    <row r="166" spans="1:26" ht="15.75" customHeight="1">
      <c r="A166" s="455"/>
      <c r="B166" s="455"/>
      <c r="C166" s="455"/>
      <c r="D166" s="455"/>
      <c r="E166" s="455"/>
      <c r="F166" s="455"/>
      <c r="G166" s="455"/>
      <c r="H166" s="455"/>
      <c r="I166" s="455"/>
      <c r="J166" s="455"/>
      <c r="K166" s="455"/>
      <c r="L166" s="455"/>
      <c r="M166" s="455"/>
      <c r="N166" s="455"/>
      <c r="O166" s="455"/>
      <c r="P166" s="455"/>
      <c r="Q166" s="455"/>
      <c r="R166" s="455"/>
      <c r="S166" s="455"/>
      <c r="T166" s="455"/>
      <c r="U166" s="455"/>
      <c r="V166" s="455"/>
      <c r="W166" s="455"/>
      <c r="X166" s="455"/>
      <c r="Y166" s="455"/>
      <c r="Z166" s="455"/>
    </row>
    <row r="167" spans="1:26" ht="15.75" customHeight="1">
      <c r="A167" s="455"/>
      <c r="B167" s="455"/>
      <c r="C167" s="455"/>
      <c r="D167" s="455"/>
      <c r="E167" s="455"/>
      <c r="F167" s="455"/>
      <c r="G167" s="455"/>
      <c r="H167" s="455"/>
      <c r="I167" s="455"/>
      <c r="J167" s="455"/>
      <c r="K167" s="455"/>
      <c r="L167" s="455"/>
      <c r="M167" s="455"/>
      <c r="N167" s="455"/>
      <c r="O167" s="455"/>
      <c r="P167" s="455"/>
      <c r="Q167" s="455"/>
      <c r="R167" s="455"/>
      <c r="S167" s="455"/>
      <c r="T167" s="455"/>
      <c r="U167" s="455"/>
      <c r="V167" s="455"/>
      <c r="W167" s="455"/>
      <c r="X167" s="455"/>
      <c r="Y167" s="455"/>
      <c r="Z167" s="455"/>
    </row>
    <row r="168" spans="1:26" ht="15.75" customHeight="1">
      <c r="A168" s="455"/>
      <c r="B168" s="455"/>
      <c r="C168" s="455"/>
      <c r="D168" s="455"/>
      <c r="E168" s="455"/>
      <c r="F168" s="455"/>
      <c r="G168" s="455"/>
      <c r="H168" s="455"/>
      <c r="I168" s="455"/>
      <c r="J168" s="455"/>
      <c r="K168" s="455"/>
      <c r="L168" s="455"/>
      <c r="M168" s="455"/>
      <c r="N168" s="455"/>
      <c r="O168" s="455"/>
      <c r="P168" s="455"/>
      <c r="Q168" s="455"/>
      <c r="R168" s="455"/>
      <c r="S168" s="455"/>
      <c r="T168" s="455"/>
      <c r="U168" s="455"/>
      <c r="V168" s="455"/>
      <c r="W168" s="455"/>
      <c r="X168" s="455"/>
      <c r="Y168" s="455"/>
      <c r="Z168" s="455"/>
    </row>
    <row r="169" spans="1:26" ht="15.75" customHeight="1">
      <c r="A169" s="455"/>
      <c r="B169" s="455"/>
      <c r="C169" s="455"/>
      <c r="D169" s="455"/>
      <c r="E169" s="455"/>
      <c r="F169" s="455"/>
      <c r="G169" s="455"/>
      <c r="H169" s="455"/>
      <c r="I169" s="455"/>
      <c r="J169" s="455"/>
      <c r="K169" s="455"/>
      <c r="L169" s="455"/>
      <c r="M169" s="455"/>
      <c r="N169" s="455"/>
      <c r="O169" s="455"/>
      <c r="P169" s="455"/>
      <c r="Q169" s="455"/>
      <c r="R169" s="455"/>
      <c r="S169" s="455"/>
      <c r="T169" s="455"/>
      <c r="U169" s="455"/>
      <c r="V169" s="455"/>
      <c r="W169" s="455"/>
      <c r="X169" s="455"/>
      <c r="Y169" s="455"/>
      <c r="Z169" s="455"/>
    </row>
    <row r="170" spans="1:26" ht="15.75" customHeight="1">
      <c r="A170" s="455"/>
      <c r="B170" s="455"/>
      <c r="C170" s="455"/>
      <c r="D170" s="455"/>
      <c r="E170" s="455"/>
      <c r="F170" s="455"/>
      <c r="G170" s="455"/>
      <c r="H170" s="455"/>
      <c r="I170" s="455"/>
      <c r="J170" s="455"/>
      <c r="K170" s="455"/>
      <c r="L170" s="455"/>
      <c r="M170" s="455"/>
      <c r="N170" s="455"/>
      <c r="O170" s="455"/>
      <c r="P170" s="455"/>
      <c r="Q170" s="455"/>
      <c r="R170" s="455"/>
      <c r="S170" s="455"/>
      <c r="T170" s="455"/>
      <c r="U170" s="455"/>
      <c r="V170" s="455"/>
      <c r="W170" s="455"/>
      <c r="X170" s="455"/>
      <c r="Y170" s="455"/>
      <c r="Z170" s="455"/>
    </row>
    <row r="171" spans="1:26" ht="15.75" customHeight="1">
      <c r="A171" s="455"/>
      <c r="B171" s="455"/>
      <c r="C171" s="455"/>
      <c r="D171" s="455"/>
      <c r="E171" s="455"/>
      <c r="F171" s="455"/>
      <c r="G171" s="455"/>
      <c r="H171" s="455"/>
      <c r="I171" s="455"/>
      <c r="J171" s="455"/>
      <c r="K171" s="455"/>
      <c r="L171" s="455"/>
      <c r="M171" s="455"/>
      <c r="N171" s="455"/>
      <c r="O171" s="455"/>
      <c r="P171" s="455"/>
      <c r="Q171" s="455"/>
      <c r="R171" s="455"/>
      <c r="S171" s="455"/>
      <c r="T171" s="455"/>
      <c r="U171" s="455"/>
      <c r="V171" s="455"/>
      <c r="W171" s="455"/>
      <c r="X171" s="455"/>
      <c r="Y171" s="455"/>
      <c r="Z171" s="455"/>
    </row>
    <row r="172" spans="1:26" ht="15.75" customHeight="1">
      <c r="A172" s="455"/>
      <c r="B172" s="455"/>
      <c r="C172" s="455"/>
      <c r="D172" s="455"/>
      <c r="E172" s="455"/>
      <c r="F172" s="455"/>
      <c r="G172" s="455"/>
      <c r="H172" s="455"/>
      <c r="I172" s="455"/>
      <c r="J172" s="455"/>
      <c r="K172" s="455"/>
      <c r="L172" s="455"/>
      <c r="M172" s="455"/>
      <c r="N172" s="455"/>
      <c r="O172" s="455"/>
      <c r="P172" s="455"/>
      <c r="Q172" s="455"/>
      <c r="R172" s="455"/>
      <c r="S172" s="455"/>
      <c r="T172" s="455"/>
      <c r="U172" s="455"/>
      <c r="V172" s="455"/>
      <c r="W172" s="455"/>
      <c r="X172" s="455"/>
      <c r="Y172" s="455"/>
      <c r="Z172" s="455"/>
    </row>
    <row r="173" spans="1:26" ht="15.75" customHeight="1">
      <c r="A173" s="455"/>
      <c r="B173" s="455"/>
      <c r="C173" s="455"/>
      <c r="D173" s="455"/>
      <c r="E173" s="455"/>
      <c r="F173" s="455"/>
      <c r="G173" s="455"/>
      <c r="H173" s="455"/>
      <c r="I173" s="455"/>
      <c r="J173" s="455"/>
      <c r="K173" s="455"/>
      <c r="L173" s="455"/>
      <c r="M173" s="455"/>
      <c r="N173" s="455"/>
      <c r="O173" s="455"/>
      <c r="P173" s="455"/>
      <c r="Q173" s="455"/>
      <c r="R173" s="455"/>
      <c r="S173" s="455"/>
      <c r="T173" s="455"/>
      <c r="U173" s="455"/>
      <c r="V173" s="455"/>
      <c r="W173" s="455"/>
      <c r="X173" s="455"/>
      <c r="Y173" s="455"/>
      <c r="Z173" s="455"/>
    </row>
    <row r="174" spans="1:26" ht="15.75" customHeight="1">
      <c r="A174" s="455"/>
      <c r="B174" s="455"/>
      <c r="C174" s="455"/>
      <c r="D174" s="455"/>
      <c r="E174" s="455"/>
      <c r="F174" s="455"/>
      <c r="G174" s="455"/>
      <c r="H174" s="455"/>
      <c r="I174" s="455"/>
      <c r="J174" s="455"/>
      <c r="K174" s="455"/>
      <c r="L174" s="455"/>
      <c r="M174" s="455"/>
      <c r="N174" s="455"/>
      <c r="O174" s="455"/>
      <c r="P174" s="455"/>
      <c r="Q174" s="455"/>
      <c r="R174" s="455"/>
      <c r="S174" s="455"/>
      <c r="T174" s="455"/>
      <c r="U174" s="455"/>
      <c r="V174" s="455"/>
      <c r="W174" s="455"/>
      <c r="X174" s="455"/>
      <c r="Y174" s="455"/>
      <c r="Z174" s="455"/>
    </row>
    <row r="175" spans="1:26" ht="15.75" customHeight="1">
      <c r="A175" s="455"/>
      <c r="B175" s="455"/>
      <c r="C175" s="455"/>
      <c r="D175" s="455"/>
      <c r="E175" s="455"/>
      <c r="F175" s="455"/>
      <c r="G175" s="455"/>
      <c r="H175" s="455"/>
      <c r="I175" s="455"/>
      <c r="J175" s="455"/>
      <c r="K175" s="455"/>
      <c r="L175" s="455"/>
      <c r="M175" s="455"/>
      <c r="N175" s="455"/>
      <c r="O175" s="455"/>
      <c r="P175" s="455"/>
      <c r="Q175" s="455"/>
      <c r="R175" s="455"/>
      <c r="S175" s="455"/>
      <c r="T175" s="455"/>
      <c r="U175" s="455"/>
      <c r="V175" s="455"/>
      <c r="W175" s="455"/>
      <c r="X175" s="455"/>
      <c r="Y175" s="455"/>
      <c r="Z175" s="455"/>
    </row>
    <row r="176" spans="1:26" ht="15.75" customHeight="1">
      <c r="A176" s="455"/>
      <c r="B176" s="455"/>
      <c r="C176" s="455"/>
      <c r="D176" s="455"/>
      <c r="E176" s="455"/>
      <c r="F176" s="455"/>
      <c r="G176" s="455"/>
      <c r="H176" s="455"/>
      <c r="I176" s="455"/>
      <c r="J176" s="455"/>
      <c r="K176" s="455"/>
      <c r="L176" s="455"/>
      <c r="M176" s="455"/>
      <c r="N176" s="455"/>
      <c r="O176" s="455"/>
      <c r="P176" s="455"/>
      <c r="Q176" s="455"/>
      <c r="R176" s="455"/>
      <c r="S176" s="455"/>
      <c r="T176" s="455"/>
      <c r="U176" s="455"/>
      <c r="V176" s="455"/>
      <c r="W176" s="455"/>
      <c r="X176" s="455"/>
      <c r="Y176" s="455"/>
      <c r="Z176" s="455"/>
    </row>
    <row r="177" spans="1:26" ht="15.75" customHeight="1">
      <c r="A177" s="455"/>
      <c r="B177" s="455"/>
      <c r="C177" s="455"/>
      <c r="D177" s="455"/>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5"/>
    </row>
    <row r="178" spans="1:26" ht="15.75" customHeight="1">
      <c r="A178" s="455"/>
      <c r="B178" s="455"/>
      <c r="C178" s="455"/>
      <c r="D178" s="455"/>
      <c r="E178" s="455"/>
      <c r="F178" s="455"/>
      <c r="G178" s="455"/>
      <c r="H178" s="455"/>
      <c r="I178" s="455"/>
      <c r="J178" s="455"/>
      <c r="K178" s="455"/>
      <c r="L178" s="455"/>
      <c r="M178" s="455"/>
      <c r="N178" s="455"/>
      <c r="O178" s="455"/>
      <c r="P178" s="455"/>
      <c r="Q178" s="455"/>
      <c r="R178" s="455"/>
      <c r="S178" s="455"/>
      <c r="T178" s="455"/>
      <c r="U178" s="455"/>
      <c r="V178" s="455"/>
      <c r="W178" s="455"/>
      <c r="X178" s="455"/>
      <c r="Y178" s="455"/>
      <c r="Z178" s="455"/>
    </row>
    <row r="179" spans="1:26" ht="15.75" customHeight="1">
      <c r="A179" s="455"/>
      <c r="B179" s="455"/>
      <c r="C179" s="455"/>
      <c r="D179" s="455"/>
      <c r="E179" s="455"/>
      <c r="F179" s="455"/>
      <c r="G179" s="455"/>
      <c r="H179" s="455"/>
      <c r="I179" s="455"/>
      <c r="J179" s="455"/>
      <c r="K179" s="455"/>
      <c r="L179" s="455"/>
      <c r="M179" s="455"/>
      <c r="N179" s="455"/>
      <c r="O179" s="455"/>
      <c r="P179" s="455"/>
      <c r="Q179" s="455"/>
      <c r="R179" s="455"/>
      <c r="S179" s="455"/>
      <c r="T179" s="455"/>
      <c r="U179" s="455"/>
      <c r="V179" s="455"/>
      <c r="W179" s="455"/>
      <c r="X179" s="455"/>
      <c r="Y179" s="455"/>
      <c r="Z179" s="455"/>
    </row>
    <row r="180" spans="1:26" ht="15.75" customHeight="1">
      <c r="A180" s="455"/>
      <c r="B180" s="455"/>
      <c r="C180" s="455"/>
      <c r="D180" s="455"/>
      <c r="E180" s="455"/>
      <c r="F180" s="455"/>
      <c r="G180" s="455"/>
      <c r="H180" s="455"/>
      <c r="I180" s="455"/>
      <c r="J180" s="455"/>
      <c r="K180" s="455"/>
      <c r="L180" s="455"/>
      <c r="M180" s="455"/>
      <c r="N180" s="455"/>
      <c r="O180" s="455"/>
      <c r="P180" s="455"/>
      <c r="Q180" s="455"/>
      <c r="R180" s="455"/>
      <c r="S180" s="455"/>
      <c r="T180" s="455"/>
      <c r="U180" s="455"/>
      <c r="V180" s="455"/>
      <c r="W180" s="455"/>
      <c r="X180" s="455"/>
      <c r="Y180" s="455"/>
      <c r="Z180" s="455"/>
    </row>
    <row r="181" spans="1:26" ht="15.75" customHeight="1">
      <c r="A181" s="455"/>
      <c r="B181" s="455"/>
      <c r="C181" s="455"/>
      <c r="D181" s="455"/>
      <c r="E181" s="455"/>
      <c r="F181" s="455"/>
      <c r="G181" s="455"/>
      <c r="H181" s="455"/>
      <c r="I181" s="455"/>
      <c r="J181" s="455"/>
      <c r="K181" s="455"/>
      <c r="L181" s="455"/>
      <c r="M181" s="455"/>
      <c r="N181" s="455"/>
      <c r="O181" s="455"/>
      <c r="P181" s="455"/>
      <c r="Q181" s="455"/>
      <c r="R181" s="455"/>
      <c r="S181" s="455"/>
      <c r="T181" s="455"/>
      <c r="U181" s="455"/>
      <c r="V181" s="455"/>
      <c r="W181" s="455"/>
      <c r="X181" s="455"/>
      <c r="Y181" s="455"/>
      <c r="Z181" s="455"/>
    </row>
    <row r="182" spans="1:26" ht="15.75" customHeight="1">
      <c r="A182" s="455"/>
      <c r="B182" s="455"/>
      <c r="C182" s="455"/>
      <c r="D182" s="455"/>
      <c r="E182" s="455"/>
      <c r="F182" s="455"/>
      <c r="G182" s="455"/>
      <c r="H182" s="455"/>
      <c r="I182" s="455"/>
      <c r="J182" s="455"/>
      <c r="K182" s="455"/>
      <c r="L182" s="455"/>
      <c r="M182" s="455"/>
      <c r="N182" s="455"/>
      <c r="O182" s="455"/>
      <c r="P182" s="455"/>
      <c r="Q182" s="455"/>
      <c r="R182" s="455"/>
      <c r="S182" s="455"/>
      <c r="T182" s="455"/>
      <c r="U182" s="455"/>
      <c r="V182" s="455"/>
      <c r="W182" s="455"/>
      <c r="X182" s="455"/>
      <c r="Y182" s="455"/>
      <c r="Z182" s="455"/>
    </row>
    <row r="183" spans="1:26" ht="15.75" customHeight="1">
      <c r="A183" s="455"/>
      <c r="B183" s="455"/>
      <c r="C183" s="455"/>
      <c r="D183" s="455"/>
      <c r="E183" s="455"/>
      <c r="F183" s="455"/>
      <c r="G183" s="455"/>
      <c r="H183" s="455"/>
      <c r="I183" s="455"/>
      <c r="J183" s="455"/>
      <c r="K183" s="455"/>
      <c r="L183" s="455"/>
      <c r="M183" s="455"/>
      <c r="N183" s="455"/>
      <c r="O183" s="455"/>
      <c r="P183" s="455"/>
      <c r="Q183" s="455"/>
      <c r="R183" s="455"/>
      <c r="S183" s="455"/>
      <c r="T183" s="455"/>
      <c r="U183" s="455"/>
      <c r="V183" s="455"/>
      <c r="W183" s="455"/>
      <c r="X183" s="455"/>
      <c r="Y183" s="455"/>
      <c r="Z183" s="455"/>
    </row>
    <row r="184" spans="1:26" ht="15.75" customHeight="1">
      <c r="A184" s="455"/>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row>
    <row r="185" spans="1:26" ht="15.75" customHeight="1">
      <c r="A185" s="455"/>
      <c r="B185" s="455"/>
      <c r="C185" s="455"/>
      <c r="D185" s="455"/>
      <c r="E185" s="455"/>
      <c r="F185" s="455"/>
      <c r="G185" s="455"/>
      <c r="H185" s="455"/>
      <c r="I185" s="455"/>
      <c r="J185" s="455"/>
      <c r="K185" s="455"/>
      <c r="L185" s="455"/>
      <c r="M185" s="455"/>
      <c r="N185" s="455"/>
      <c r="O185" s="455"/>
      <c r="P185" s="455"/>
      <c r="Q185" s="455"/>
      <c r="R185" s="455"/>
      <c r="S185" s="455"/>
      <c r="T185" s="455"/>
      <c r="U185" s="455"/>
      <c r="V185" s="455"/>
      <c r="W185" s="455"/>
      <c r="X185" s="455"/>
      <c r="Y185" s="455"/>
      <c r="Z185" s="455"/>
    </row>
    <row r="186" spans="1:26" ht="15.75" customHeight="1">
      <c r="A186" s="455"/>
      <c r="B186" s="455"/>
      <c r="C186" s="455"/>
      <c r="D186" s="455"/>
      <c r="E186" s="455"/>
      <c r="F186" s="455"/>
      <c r="G186" s="455"/>
      <c r="H186" s="455"/>
      <c r="I186" s="455"/>
      <c r="J186" s="455"/>
      <c r="K186" s="455"/>
      <c r="L186" s="455"/>
      <c r="M186" s="455"/>
      <c r="N186" s="455"/>
      <c r="O186" s="455"/>
      <c r="P186" s="455"/>
      <c r="Q186" s="455"/>
      <c r="R186" s="455"/>
      <c r="S186" s="455"/>
      <c r="T186" s="455"/>
      <c r="U186" s="455"/>
      <c r="V186" s="455"/>
      <c r="W186" s="455"/>
      <c r="X186" s="455"/>
      <c r="Y186" s="455"/>
      <c r="Z186" s="455"/>
    </row>
    <row r="187" spans="1:26" ht="15.75" customHeight="1">
      <c r="A187" s="455"/>
      <c r="B187" s="455"/>
      <c r="C187" s="455"/>
      <c r="D187" s="455"/>
      <c r="E187" s="455"/>
      <c r="F187" s="455"/>
      <c r="G187" s="455"/>
      <c r="H187" s="455"/>
      <c r="I187" s="455"/>
      <c r="J187" s="455"/>
      <c r="K187" s="455"/>
      <c r="L187" s="455"/>
      <c r="M187" s="455"/>
      <c r="N187" s="455"/>
      <c r="O187" s="455"/>
      <c r="P187" s="455"/>
      <c r="Q187" s="455"/>
      <c r="R187" s="455"/>
      <c r="S187" s="455"/>
      <c r="T187" s="455"/>
      <c r="U187" s="455"/>
      <c r="V187" s="455"/>
      <c r="W187" s="455"/>
      <c r="X187" s="455"/>
      <c r="Y187" s="455"/>
      <c r="Z187" s="455"/>
    </row>
    <row r="188" spans="1:26" ht="15.75" customHeight="1">
      <c r="A188" s="455"/>
      <c r="B188" s="455"/>
      <c r="C188" s="455"/>
      <c r="D188" s="455"/>
      <c r="E188" s="455"/>
      <c r="F188" s="455"/>
      <c r="G188" s="455"/>
      <c r="H188" s="455"/>
      <c r="I188" s="455"/>
      <c r="J188" s="455"/>
      <c r="K188" s="455"/>
      <c r="L188" s="455"/>
      <c r="M188" s="455"/>
      <c r="N188" s="455"/>
      <c r="O188" s="455"/>
      <c r="P188" s="455"/>
      <c r="Q188" s="455"/>
      <c r="R188" s="455"/>
      <c r="S188" s="455"/>
      <c r="T188" s="455"/>
      <c r="U188" s="455"/>
      <c r="V188" s="455"/>
      <c r="W188" s="455"/>
      <c r="X188" s="455"/>
      <c r="Y188" s="455"/>
      <c r="Z188" s="455"/>
    </row>
    <row r="189" spans="1:26" ht="15.75" customHeight="1">
      <c r="A189" s="455"/>
      <c r="B189" s="455"/>
      <c r="C189" s="455"/>
      <c r="D189" s="455"/>
      <c r="E189" s="455"/>
      <c r="F189" s="455"/>
      <c r="G189" s="455"/>
      <c r="H189" s="455"/>
      <c r="I189" s="455"/>
      <c r="J189" s="455"/>
      <c r="K189" s="455"/>
      <c r="L189" s="455"/>
      <c r="M189" s="455"/>
      <c r="N189" s="455"/>
      <c r="O189" s="455"/>
      <c r="P189" s="455"/>
      <c r="Q189" s="455"/>
      <c r="R189" s="455"/>
      <c r="S189" s="455"/>
      <c r="T189" s="455"/>
      <c r="U189" s="455"/>
      <c r="V189" s="455"/>
      <c r="W189" s="455"/>
      <c r="X189" s="455"/>
      <c r="Y189" s="455"/>
      <c r="Z189" s="455"/>
    </row>
    <row r="190" spans="1:26" ht="15.75" customHeight="1">
      <c r="A190" s="455"/>
      <c r="B190" s="455"/>
      <c r="C190" s="455"/>
      <c r="D190" s="455"/>
      <c r="E190" s="455"/>
      <c r="F190" s="455"/>
      <c r="G190" s="455"/>
      <c r="H190" s="455"/>
      <c r="I190" s="455"/>
      <c r="J190" s="455"/>
      <c r="K190" s="455"/>
      <c r="L190" s="455"/>
      <c r="M190" s="455"/>
      <c r="N190" s="455"/>
      <c r="O190" s="455"/>
      <c r="P190" s="455"/>
      <c r="Q190" s="455"/>
      <c r="R190" s="455"/>
      <c r="S190" s="455"/>
      <c r="T190" s="455"/>
      <c r="U190" s="455"/>
      <c r="V190" s="455"/>
      <c r="W190" s="455"/>
      <c r="X190" s="455"/>
      <c r="Y190" s="455"/>
      <c r="Z190" s="455"/>
    </row>
    <row r="191" spans="1:26" ht="15.75" customHeight="1">
      <c r="A191" s="455"/>
      <c r="B191" s="455"/>
      <c r="C191" s="455"/>
      <c r="D191" s="455"/>
      <c r="E191" s="455"/>
      <c r="F191" s="455"/>
      <c r="G191" s="455"/>
      <c r="H191" s="455"/>
      <c r="I191" s="455"/>
      <c r="J191" s="455"/>
      <c r="K191" s="455"/>
      <c r="L191" s="455"/>
      <c r="M191" s="455"/>
      <c r="N191" s="455"/>
      <c r="O191" s="455"/>
      <c r="P191" s="455"/>
      <c r="Q191" s="455"/>
      <c r="R191" s="455"/>
      <c r="S191" s="455"/>
      <c r="T191" s="455"/>
      <c r="U191" s="455"/>
      <c r="V191" s="455"/>
      <c r="W191" s="455"/>
      <c r="X191" s="455"/>
      <c r="Y191" s="455"/>
      <c r="Z191" s="455"/>
    </row>
    <row r="192" spans="1:26" ht="15.75" customHeight="1">
      <c r="A192" s="455"/>
      <c r="B192" s="455"/>
      <c r="C192" s="455"/>
      <c r="D192" s="455"/>
      <c r="E192" s="455"/>
      <c r="F192" s="455"/>
      <c r="G192" s="455"/>
      <c r="H192" s="455"/>
      <c r="I192" s="455"/>
      <c r="J192" s="455"/>
      <c r="K192" s="455"/>
      <c r="L192" s="455"/>
      <c r="M192" s="455"/>
      <c r="N192" s="455"/>
      <c r="O192" s="455"/>
      <c r="P192" s="455"/>
      <c r="Q192" s="455"/>
      <c r="R192" s="455"/>
      <c r="S192" s="455"/>
      <c r="T192" s="455"/>
      <c r="U192" s="455"/>
      <c r="V192" s="455"/>
      <c r="W192" s="455"/>
      <c r="X192" s="455"/>
      <c r="Y192" s="455"/>
      <c r="Z192" s="455"/>
    </row>
    <row r="193" spans="1:26" ht="15.75" customHeight="1">
      <c r="A193" s="455"/>
      <c r="B193" s="455"/>
      <c r="C193" s="455"/>
      <c r="D193" s="455"/>
      <c r="E193" s="455"/>
      <c r="F193" s="455"/>
      <c r="G193" s="455"/>
      <c r="H193" s="455"/>
      <c r="I193" s="455"/>
      <c r="J193" s="455"/>
      <c r="K193" s="455"/>
      <c r="L193" s="455"/>
      <c r="M193" s="455"/>
      <c r="N193" s="455"/>
      <c r="O193" s="455"/>
      <c r="P193" s="455"/>
      <c r="Q193" s="455"/>
      <c r="R193" s="455"/>
      <c r="S193" s="455"/>
      <c r="T193" s="455"/>
      <c r="U193" s="455"/>
      <c r="V193" s="455"/>
      <c r="W193" s="455"/>
      <c r="X193" s="455"/>
      <c r="Y193" s="455"/>
      <c r="Z193" s="455"/>
    </row>
    <row r="194" spans="1:26" ht="15.75" customHeight="1">
      <c r="A194" s="455"/>
      <c r="B194" s="455"/>
      <c r="C194" s="455"/>
      <c r="D194" s="455"/>
      <c r="E194" s="455"/>
      <c r="F194" s="455"/>
      <c r="G194" s="455"/>
      <c r="H194" s="455"/>
      <c r="I194" s="455"/>
      <c r="J194" s="455"/>
      <c r="K194" s="455"/>
      <c r="L194" s="455"/>
      <c r="M194" s="455"/>
      <c r="N194" s="455"/>
      <c r="O194" s="455"/>
      <c r="P194" s="455"/>
      <c r="Q194" s="455"/>
      <c r="R194" s="455"/>
      <c r="S194" s="455"/>
      <c r="T194" s="455"/>
      <c r="U194" s="455"/>
      <c r="V194" s="455"/>
      <c r="W194" s="455"/>
      <c r="X194" s="455"/>
      <c r="Y194" s="455"/>
      <c r="Z194" s="455"/>
    </row>
    <row r="195" spans="1:26" ht="15.75" customHeight="1">
      <c r="A195" s="455"/>
      <c r="B195" s="455"/>
      <c r="C195" s="455"/>
      <c r="D195" s="455"/>
      <c r="E195" s="455"/>
      <c r="F195" s="455"/>
      <c r="G195" s="455"/>
      <c r="H195" s="455"/>
      <c r="I195" s="455"/>
      <c r="J195" s="455"/>
      <c r="K195" s="455"/>
      <c r="L195" s="455"/>
      <c r="M195" s="455"/>
      <c r="N195" s="455"/>
      <c r="O195" s="455"/>
      <c r="P195" s="455"/>
      <c r="Q195" s="455"/>
      <c r="R195" s="455"/>
      <c r="S195" s="455"/>
      <c r="T195" s="455"/>
      <c r="U195" s="455"/>
      <c r="V195" s="455"/>
      <c r="W195" s="455"/>
      <c r="X195" s="455"/>
      <c r="Y195" s="455"/>
      <c r="Z195" s="455"/>
    </row>
    <row r="196" spans="1:26" ht="15.75" customHeight="1">
      <c r="A196" s="455"/>
      <c r="B196" s="455"/>
      <c r="C196" s="455"/>
      <c r="D196" s="455"/>
      <c r="E196" s="455"/>
      <c r="F196" s="455"/>
      <c r="G196" s="455"/>
      <c r="H196" s="455"/>
      <c r="I196" s="455"/>
      <c r="J196" s="455"/>
      <c r="K196" s="455"/>
      <c r="L196" s="455"/>
      <c r="M196" s="455"/>
      <c r="N196" s="455"/>
      <c r="O196" s="455"/>
      <c r="P196" s="455"/>
      <c r="Q196" s="455"/>
      <c r="R196" s="455"/>
      <c r="S196" s="455"/>
      <c r="T196" s="455"/>
      <c r="U196" s="455"/>
      <c r="V196" s="455"/>
      <c r="W196" s="455"/>
      <c r="X196" s="455"/>
      <c r="Y196" s="455"/>
      <c r="Z196" s="455"/>
    </row>
    <row r="197" spans="1:26" ht="15.75" customHeight="1">
      <c r="A197" s="455"/>
      <c r="B197" s="455"/>
      <c r="C197" s="455"/>
      <c r="D197" s="455"/>
      <c r="E197" s="455"/>
      <c r="F197" s="455"/>
      <c r="G197" s="455"/>
      <c r="H197" s="455"/>
      <c r="I197" s="455"/>
      <c r="J197" s="455"/>
      <c r="K197" s="455"/>
      <c r="L197" s="455"/>
      <c r="M197" s="455"/>
      <c r="N197" s="455"/>
      <c r="O197" s="455"/>
      <c r="P197" s="455"/>
      <c r="Q197" s="455"/>
      <c r="R197" s="455"/>
      <c r="S197" s="455"/>
      <c r="T197" s="455"/>
      <c r="U197" s="455"/>
      <c r="V197" s="455"/>
      <c r="W197" s="455"/>
      <c r="X197" s="455"/>
      <c r="Y197" s="455"/>
      <c r="Z197" s="455"/>
    </row>
    <row r="198" spans="1:26" ht="15.75" customHeight="1">
      <c r="A198" s="455"/>
      <c r="B198" s="455"/>
      <c r="C198" s="455"/>
      <c r="D198" s="455"/>
      <c r="E198" s="455"/>
      <c r="F198" s="455"/>
      <c r="G198" s="455"/>
      <c r="H198" s="455"/>
      <c r="I198" s="455"/>
      <c r="J198" s="455"/>
      <c r="K198" s="455"/>
      <c r="L198" s="455"/>
      <c r="M198" s="455"/>
      <c r="N198" s="455"/>
      <c r="O198" s="455"/>
      <c r="P198" s="455"/>
      <c r="Q198" s="455"/>
      <c r="R198" s="455"/>
      <c r="S198" s="455"/>
      <c r="T198" s="455"/>
      <c r="U198" s="455"/>
      <c r="V198" s="455"/>
      <c r="W198" s="455"/>
      <c r="X198" s="455"/>
      <c r="Y198" s="455"/>
      <c r="Z198" s="455"/>
    </row>
    <row r="199" spans="1:26" ht="15.75" customHeight="1">
      <c r="A199" s="455"/>
      <c r="B199" s="455"/>
      <c r="C199" s="455"/>
      <c r="D199" s="455"/>
      <c r="E199" s="455"/>
      <c r="F199" s="455"/>
      <c r="G199" s="455"/>
      <c r="H199" s="455"/>
      <c r="I199" s="455"/>
      <c r="J199" s="455"/>
      <c r="K199" s="455"/>
      <c r="L199" s="455"/>
      <c r="M199" s="455"/>
      <c r="N199" s="455"/>
      <c r="O199" s="455"/>
      <c r="P199" s="455"/>
      <c r="Q199" s="455"/>
      <c r="R199" s="455"/>
      <c r="S199" s="455"/>
      <c r="T199" s="455"/>
      <c r="U199" s="455"/>
      <c r="V199" s="455"/>
      <c r="W199" s="455"/>
      <c r="X199" s="455"/>
      <c r="Y199" s="455"/>
      <c r="Z199" s="455"/>
    </row>
    <row r="200" spans="1:26" ht="15.75" customHeight="1">
      <c r="A200" s="455"/>
      <c r="B200" s="455"/>
      <c r="C200" s="455"/>
      <c r="D200" s="455"/>
      <c r="E200" s="455"/>
      <c r="F200" s="455"/>
      <c r="G200" s="455"/>
      <c r="H200" s="455"/>
      <c r="I200" s="455"/>
      <c r="J200" s="455"/>
      <c r="K200" s="455"/>
      <c r="L200" s="455"/>
      <c r="M200" s="455"/>
      <c r="N200" s="455"/>
      <c r="O200" s="455"/>
      <c r="P200" s="455"/>
      <c r="Q200" s="455"/>
      <c r="R200" s="455"/>
      <c r="S200" s="455"/>
      <c r="T200" s="455"/>
      <c r="U200" s="455"/>
      <c r="V200" s="455"/>
      <c r="W200" s="455"/>
      <c r="X200" s="455"/>
      <c r="Y200" s="455"/>
      <c r="Z200" s="455"/>
    </row>
    <row r="201" spans="1:26" ht="15.75" customHeight="1">
      <c r="A201" s="455"/>
      <c r="B201" s="455"/>
      <c r="C201" s="455"/>
      <c r="D201" s="455"/>
      <c r="E201" s="455"/>
      <c r="F201" s="455"/>
      <c r="G201" s="455"/>
      <c r="H201" s="455"/>
      <c r="I201" s="455"/>
      <c r="J201" s="455"/>
      <c r="K201" s="455"/>
      <c r="L201" s="455"/>
      <c r="M201" s="455"/>
      <c r="N201" s="455"/>
      <c r="O201" s="455"/>
      <c r="P201" s="455"/>
      <c r="Q201" s="455"/>
      <c r="R201" s="455"/>
      <c r="S201" s="455"/>
      <c r="T201" s="455"/>
      <c r="U201" s="455"/>
      <c r="V201" s="455"/>
      <c r="W201" s="455"/>
      <c r="X201" s="455"/>
      <c r="Y201" s="455"/>
      <c r="Z201" s="455"/>
    </row>
    <row r="202" spans="1:26" ht="15.75" customHeight="1">
      <c r="A202" s="455"/>
      <c r="B202" s="455"/>
      <c r="C202" s="455"/>
      <c r="D202" s="455"/>
      <c r="E202" s="455"/>
      <c r="F202" s="455"/>
      <c r="G202" s="455"/>
      <c r="H202" s="455"/>
      <c r="I202" s="455"/>
      <c r="J202" s="455"/>
      <c r="K202" s="455"/>
      <c r="L202" s="455"/>
      <c r="M202" s="455"/>
      <c r="N202" s="455"/>
      <c r="O202" s="455"/>
      <c r="P202" s="455"/>
      <c r="Q202" s="455"/>
      <c r="R202" s="455"/>
      <c r="S202" s="455"/>
      <c r="T202" s="455"/>
      <c r="U202" s="455"/>
      <c r="V202" s="455"/>
      <c r="W202" s="455"/>
      <c r="X202" s="455"/>
      <c r="Y202" s="455"/>
      <c r="Z202" s="455"/>
    </row>
    <row r="203" spans="1:26" ht="15.75" customHeight="1">
      <c r="A203" s="455"/>
      <c r="B203" s="455"/>
      <c r="C203" s="455"/>
      <c r="D203" s="455"/>
      <c r="E203" s="455"/>
      <c r="F203" s="455"/>
      <c r="G203" s="455"/>
      <c r="H203" s="455"/>
      <c r="I203" s="455"/>
      <c r="J203" s="455"/>
      <c r="K203" s="455"/>
      <c r="L203" s="455"/>
      <c r="M203" s="455"/>
      <c r="N203" s="455"/>
      <c r="O203" s="455"/>
      <c r="P203" s="455"/>
      <c r="Q203" s="455"/>
      <c r="R203" s="455"/>
      <c r="S203" s="455"/>
      <c r="T203" s="455"/>
      <c r="U203" s="455"/>
      <c r="V203" s="455"/>
      <c r="W203" s="455"/>
      <c r="X203" s="455"/>
      <c r="Y203" s="455"/>
      <c r="Z203" s="455"/>
    </row>
    <row r="204" spans="1:26" ht="15.75" customHeight="1">
      <c r="A204" s="455"/>
      <c r="B204" s="455"/>
      <c r="C204" s="455"/>
      <c r="D204" s="455"/>
      <c r="E204" s="455"/>
      <c r="F204" s="455"/>
      <c r="G204" s="455"/>
      <c r="H204" s="455"/>
      <c r="I204" s="455"/>
      <c r="J204" s="455"/>
      <c r="K204" s="455"/>
      <c r="L204" s="455"/>
      <c r="M204" s="455"/>
      <c r="N204" s="455"/>
      <c r="O204" s="455"/>
      <c r="P204" s="455"/>
      <c r="Q204" s="455"/>
      <c r="R204" s="455"/>
      <c r="S204" s="455"/>
      <c r="T204" s="455"/>
      <c r="U204" s="455"/>
      <c r="V204" s="455"/>
      <c r="W204" s="455"/>
      <c r="X204" s="455"/>
      <c r="Y204" s="455"/>
      <c r="Z204" s="455"/>
    </row>
    <row r="205" spans="1:26" ht="15.75" customHeight="1">
      <c r="A205" s="455"/>
      <c r="B205" s="455"/>
      <c r="C205" s="455"/>
      <c r="D205" s="455"/>
      <c r="E205" s="455"/>
      <c r="F205" s="455"/>
      <c r="G205" s="455"/>
      <c r="H205" s="455"/>
      <c r="I205" s="455"/>
      <c r="J205" s="455"/>
      <c r="K205" s="455"/>
      <c r="L205" s="455"/>
      <c r="M205" s="455"/>
      <c r="N205" s="455"/>
      <c r="O205" s="455"/>
      <c r="P205" s="455"/>
      <c r="Q205" s="455"/>
      <c r="R205" s="455"/>
      <c r="S205" s="455"/>
      <c r="T205" s="455"/>
      <c r="U205" s="455"/>
      <c r="V205" s="455"/>
      <c r="W205" s="455"/>
      <c r="X205" s="455"/>
      <c r="Y205" s="455"/>
      <c r="Z205" s="455"/>
    </row>
    <row r="206" spans="1:26" ht="15.75" customHeight="1">
      <c r="A206" s="455"/>
      <c r="B206" s="455"/>
      <c r="C206" s="455"/>
      <c r="D206" s="455"/>
      <c r="E206" s="455"/>
      <c r="F206" s="455"/>
      <c r="G206" s="455"/>
      <c r="H206" s="455"/>
      <c r="I206" s="455"/>
      <c r="J206" s="455"/>
      <c r="K206" s="455"/>
      <c r="L206" s="455"/>
      <c r="M206" s="455"/>
      <c r="N206" s="455"/>
      <c r="O206" s="455"/>
      <c r="P206" s="455"/>
      <c r="Q206" s="455"/>
      <c r="R206" s="455"/>
      <c r="S206" s="455"/>
      <c r="T206" s="455"/>
      <c r="U206" s="455"/>
      <c r="V206" s="455"/>
      <c r="W206" s="455"/>
      <c r="X206" s="455"/>
      <c r="Y206" s="455"/>
      <c r="Z206" s="455"/>
    </row>
    <row r="207" spans="1:26" ht="15.75" customHeight="1">
      <c r="A207" s="455"/>
      <c r="B207" s="455"/>
      <c r="C207" s="455"/>
      <c r="D207" s="455"/>
      <c r="E207" s="455"/>
      <c r="F207" s="455"/>
      <c r="G207" s="455"/>
      <c r="H207" s="455"/>
      <c r="I207" s="455"/>
      <c r="J207" s="455"/>
      <c r="K207" s="455"/>
      <c r="L207" s="455"/>
      <c r="M207" s="455"/>
      <c r="N207" s="455"/>
      <c r="O207" s="455"/>
      <c r="P207" s="455"/>
      <c r="Q207" s="455"/>
      <c r="R207" s="455"/>
      <c r="S207" s="455"/>
      <c r="T207" s="455"/>
      <c r="U207" s="455"/>
      <c r="V207" s="455"/>
      <c r="W207" s="455"/>
      <c r="X207" s="455"/>
      <c r="Y207" s="455"/>
      <c r="Z207" s="455"/>
    </row>
    <row r="208" spans="1:26" ht="15.75" customHeight="1">
      <c r="A208" s="455"/>
      <c r="B208" s="455"/>
      <c r="C208" s="455"/>
      <c r="D208" s="455"/>
      <c r="E208" s="455"/>
      <c r="F208" s="455"/>
      <c r="G208" s="455"/>
      <c r="H208" s="455"/>
      <c r="I208" s="455"/>
      <c r="J208" s="455"/>
      <c r="K208" s="455"/>
      <c r="L208" s="455"/>
      <c r="M208" s="455"/>
      <c r="N208" s="455"/>
      <c r="O208" s="455"/>
      <c r="P208" s="455"/>
      <c r="Q208" s="455"/>
      <c r="R208" s="455"/>
      <c r="S208" s="455"/>
      <c r="T208" s="455"/>
      <c r="U208" s="455"/>
      <c r="V208" s="455"/>
      <c r="W208" s="455"/>
      <c r="X208" s="455"/>
      <c r="Y208" s="455"/>
      <c r="Z208" s="455"/>
    </row>
    <row r="209" spans="1:26" ht="15.75" customHeight="1">
      <c r="A209" s="455"/>
      <c r="B209" s="455"/>
      <c r="C209" s="455"/>
      <c r="D209" s="455"/>
      <c r="E209" s="455"/>
      <c r="F209" s="455"/>
      <c r="G209" s="455"/>
      <c r="H209" s="455"/>
      <c r="I209" s="455"/>
      <c r="J209" s="455"/>
      <c r="K209" s="455"/>
      <c r="L209" s="455"/>
      <c r="M209" s="455"/>
      <c r="N209" s="455"/>
      <c r="O209" s="455"/>
      <c r="P209" s="455"/>
      <c r="Q209" s="455"/>
      <c r="R209" s="455"/>
      <c r="S209" s="455"/>
      <c r="T209" s="455"/>
      <c r="U209" s="455"/>
      <c r="V209" s="455"/>
      <c r="W209" s="455"/>
      <c r="X209" s="455"/>
      <c r="Y209" s="455"/>
      <c r="Z209" s="455"/>
    </row>
    <row r="210" spans="1:26" ht="15.75" customHeight="1">
      <c r="A210" s="455"/>
      <c r="B210" s="455"/>
      <c r="C210" s="455"/>
      <c r="D210" s="455"/>
      <c r="E210" s="455"/>
      <c r="F210" s="455"/>
      <c r="G210" s="455"/>
      <c r="H210" s="455"/>
      <c r="I210" s="455"/>
      <c r="J210" s="455"/>
      <c r="K210" s="455"/>
      <c r="L210" s="455"/>
      <c r="M210" s="455"/>
      <c r="N210" s="455"/>
      <c r="O210" s="455"/>
      <c r="P210" s="455"/>
      <c r="Q210" s="455"/>
      <c r="R210" s="455"/>
      <c r="S210" s="455"/>
      <c r="T210" s="455"/>
      <c r="U210" s="455"/>
      <c r="V210" s="455"/>
      <c r="W210" s="455"/>
      <c r="X210" s="455"/>
      <c r="Y210" s="455"/>
      <c r="Z210" s="455"/>
    </row>
    <row r="211" spans="1:26" ht="15.75" customHeight="1">
      <c r="A211" s="455"/>
      <c r="B211" s="455"/>
      <c r="C211" s="455"/>
      <c r="D211" s="455"/>
      <c r="E211" s="455"/>
      <c r="F211" s="455"/>
      <c r="G211" s="455"/>
      <c r="H211" s="455"/>
      <c r="I211" s="455"/>
      <c r="J211" s="455"/>
      <c r="K211" s="455"/>
      <c r="L211" s="455"/>
      <c r="M211" s="455"/>
      <c r="N211" s="455"/>
      <c r="O211" s="455"/>
      <c r="P211" s="455"/>
      <c r="Q211" s="455"/>
      <c r="R211" s="455"/>
      <c r="S211" s="455"/>
      <c r="T211" s="455"/>
      <c r="U211" s="455"/>
      <c r="V211" s="455"/>
      <c r="W211" s="455"/>
      <c r="X211" s="455"/>
      <c r="Y211" s="455"/>
      <c r="Z211" s="455"/>
    </row>
    <row r="212" spans="1:26" ht="15.75" customHeight="1">
      <c r="A212" s="455"/>
      <c r="B212" s="455"/>
      <c r="C212" s="455"/>
      <c r="D212" s="455"/>
      <c r="E212" s="455"/>
      <c r="F212" s="455"/>
      <c r="G212" s="455"/>
      <c r="H212" s="455"/>
      <c r="I212" s="455"/>
      <c r="J212" s="455"/>
      <c r="K212" s="455"/>
      <c r="L212" s="455"/>
      <c r="M212" s="455"/>
      <c r="N212" s="455"/>
      <c r="O212" s="455"/>
      <c r="P212" s="455"/>
      <c r="Q212" s="455"/>
      <c r="R212" s="455"/>
      <c r="S212" s="455"/>
      <c r="T212" s="455"/>
      <c r="U212" s="455"/>
      <c r="V212" s="455"/>
      <c r="W212" s="455"/>
      <c r="X212" s="455"/>
      <c r="Y212" s="455"/>
      <c r="Z212" s="455"/>
    </row>
    <row r="213" spans="1:26" ht="15.75" customHeight="1">
      <c r="A213" s="455"/>
      <c r="B213" s="455"/>
      <c r="C213" s="455"/>
      <c r="D213" s="455"/>
      <c r="E213" s="455"/>
      <c r="F213" s="455"/>
      <c r="G213" s="455"/>
      <c r="H213" s="455"/>
      <c r="I213" s="455"/>
      <c r="J213" s="455"/>
      <c r="K213" s="455"/>
      <c r="L213" s="455"/>
      <c r="M213" s="455"/>
      <c r="N213" s="455"/>
      <c r="O213" s="455"/>
      <c r="P213" s="455"/>
      <c r="Q213" s="455"/>
      <c r="R213" s="455"/>
      <c r="S213" s="455"/>
      <c r="T213" s="455"/>
      <c r="U213" s="455"/>
      <c r="V213" s="455"/>
      <c r="W213" s="455"/>
      <c r="X213" s="455"/>
      <c r="Y213" s="455"/>
      <c r="Z213" s="455"/>
    </row>
    <row r="214" spans="1:26" ht="15.75" customHeight="1">
      <c r="A214" s="455"/>
      <c r="B214" s="455"/>
      <c r="C214" s="455"/>
      <c r="D214" s="455"/>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455"/>
    </row>
    <row r="215" spans="1:26" ht="15.75" customHeight="1">
      <c r="A215" s="455"/>
      <c r="B215" s="455"/>
      <c r="C215" s="455"/>
      <c r="D215" s="455"/>
      <c r="E215" s="455"/>
      <c r="F215" s="455"/>
      <c r="G215" s="455"/>
      <c r="H215" s="455"/>
      <c r="I215" s="455"/>
      <c r="J215" s="455"/>
      <c r="K215" s="455"/>
      <c r="L215" s="455"/>
      <c r="M215" s="455"/>
      <c r="N215" s="455"/>
      <c r="O215" s="455"/>
      <c r="P215" s="455"/>
      <c r="Q215" s="455"/>
      <c r="R215" s="455"/>
      <c r="S215" s="455"/>
      <c r="T215" s="455"/>
      <c r="U215" s="455"/>
      <c r="V215" s="455"/>
      <c r="W215" s="455"/>
      <c r="X215" s="455"/>
      <c r="Y215" s="455"/>
      <c r="Z215" s="455"/>
    </row>
    <row r="216" spans="1:26" ht="15.75" customHeight="1">
      <c r="A216" s="455"/>
      <c r="B216" s="455"/>
      <c r="C216" s="455"/>
      <c r="D216" s="455"/>
      <c r="E216" s="455"/>
      <c r="F216" s="455"/>
      <c r="G216" s="455"/>
      <c r="H216" s="455"/>
      <c r="I216" s="455"/>
      <c r="J216" s="455"/>
      <c r="K216" s="455"/>
      <c r="L216" s="455"/>
      <c r="M216" s="455"/>
      <c r="N216" s="455"/>
      <c r="O216" s="455"/>
      <c r="P216" s="455"/>
      <c r="Q216" s="455"/>
      <c r="R216" s="455"/>
      <c r="S216" s="455"/>
      <c r="T216" s="455"/>
      <c r="U216" s="455"/>
      <c r="V216" s="455"/>
      <c r="W216" s="455"/>
      <c r="X216" s="455"/>
      <c r="Y216" s="455"/>
      <c r="Z216" s="455"/>
    </row>
    <row r="217" spans="1:26" ht="15.75" customHeight="1">
      <c r="A217" s="455"/>
      <c r="B217" s="455"/>
      <c r="C217" s="455"/>
      <c r="D217" s="455"/>
      <c r="E217" s="455"/>
      <c r="F217" s="455"/>
      <c r="G217" s="455"/>
      <c r="H217" s="455"/>
      <c r="I217" s="455"/>
      <c r="J217" s="455"/>
      <c r="K217" s="455"/>
      <c r="L217" s="455"/>
      <c r="M217" s="455"/>
      <c r="N217" s="455"/>
      <c r="O217" s="455"/>
      <c r="P217" s="455"/>
      <c r="Q217" s="455"/>
      <c r="R217" s="455"/>
      <c r="S217" s="455"/>
      <c r="T217" s="455"/>
      <c r="U217" s="455"/>
      <c r="V217" s="455"/>
      <c r="W217" s="455"/>
      <c r="X217" s="455"/>
      <c r="Y217" s="455"/>
      <c r="Z217" s="455"/>
    </row>
    <row r="218" spans="1:26" ht="15.75" customHeight="1">
      <c r="A218" s="455"/>
      <c r="B218" s="455"/>
      <c r="C218" s="455"/>
      <c r="D218" s="455"/>
      <c r="E218" s="455"/>
      <c r="F218" s="455"/>
      <c r="G218" s="455"/>
      <c r="H218" s="455"/>
      <c r="I218" s="455"/>
      <c r="J218" s="455"/>
      <c r="K218" s="455"/>
      <c r="L218" s="455"/>
      <c r="M218" s="455"/>
      <c r="N218" s="455"/>
      <c r="O218" s="455"/>
      <c r="P218" s="455"/>
      <c r="Q218" s="455"/>
      <c r="R218" s="455"/>
      <c r="S218" s="455"/>
      <c r="T218" s="455"/>
      <c r="U218" s="455"/>
      <c r="V218" s="455"/>
      <c r="W218" s="455"/>
      <c r="X218" s="455"/>
      <c r="Y218" s="455"/>
      <c r="Z218" s="455"/>
    </row>
    <row r="219" spans="1:26" ht="15.75" customHeight="1">
      <c r="A219" s="455"/>
      <c r="B219" s="455"/>
      <c r="C219" s="455"/>
      <c r="D219" s="455"/>
      <c r="E219" s="455"/>
      <c r="F219" s="455"/>
      <c r="G219" s="455"/>
      <c r="H219" s="455"/>
      <c r="I219" s="455"/>
      <c r="J219" s="455"/>
      <c r="K219" s="455"/>
      <c r="L219" s="455"/>
      <c r="M219" s="455"/>
      <c r="N219" s="455"/>
      <c r="O219" s="455"/>
      <c r="P219" s="455"/>
      <c r="Q219" s="455"/>
      <c r="R219" s="455"/>
      <c r="S219" s="455"/>
      <c r="T219" s="455"/>
      <c r="U219" s="455"/>
      <c r="V219" s="455"/>
      <c r="W219" s="455"/>
      <c r="X219" s="455"/>
      <c r="Y219" s="455"/>
      <c r="Z219" s="455"/>
    </row>
    <row r="220" spans="1:26" ht="15.75" customHeight="1">
      <c r="A220" s="455"/>
      <c r="B220" s="455"/>
      <c r="C220" s="455"/>
      <c r="D220" s="455"/>
      <c r="E220" s="455"/>
      <c r="F220" s="455"/>
      <c r="G220" s="455"/>
      <c r="H220" s="455"/>
      <c r="I220" s="455"/>
      <c r="J220" s="455"/>
      <c r="K220" s="455"/>
      <c r="L220" s="455"/>
      <c r="M220" s="455"/>
      <c r="N220" s="455"/>
      <c r="O220" s="455"/>
      <c r="P220" s="455"/>
      <c r="Q220" s="455"/>
      <c r="R220" s="455"/>
      <c r="S220" s="455"/>
      <c r="T220" s="455"/>
      <c r="U220" s="455"/>
      <c r="V220" s="455"/>
      <c r="W220" s="455"/>
      <c r="X220" s="455"/>
      <c r="Y220" s="455"/>
      <c r="Z220" s="455"/>
    </row>
    <row r="221" spans="1:26" ht="15.75" customHeight="1">
      <c r="A221" s="455"/>
      <c r="B221" s="455"/>
      <c r="C221" s="455"/>
      <c r="D221" s="455"/>
      <c r="E221" s="455"/>
      <c r="F221" s="455"/>
      <c r="G221" s="455"/>
      <c r="H221" s="455"/>
      <c r="I221" s="455"/>
      <c r="J221" s="455"/>
      <c r="K221" s="455"/>
      <c r="L221" s="455"/>
      <c r="M221" s="455"/>
      <c r="N221" s="455"/>
      <c r="O221" s="455"/>
      <c r="P221" s="455"/>
      <c r="Q221" s="455"/>
      <c r="R221" s="455"/>
      <c r="S221" s="455"/>
      <c r="T221" s="455"/>
      <c r="U221" s="455"/>
      <c r="V221" s="455"/>
      <c r="W221" s="455"/>
      <c r="X221" s="455"/>
      <c r="Y221" s="455"/>
      <c r="Z221" s="455"/>
    </row>
    <row r="222" spans="1:26" ht="15.75" customHeight="1">
      <c r="A222" s="455"/>
      <c r="B222" s="455"/>
      <c r="C222" s="455"/>
      <c r="D222" s="455"/>
      <c r="E222" s="455"/>
      <c r="F222" s="455"/>
      <c r="G222" s="455"/>
      <c r="H222" s="455"/>
      <c r="I222" s="455"/>
      <c r="J222" s="455"/>
      <c r="K222" s="455"/>
      <c r="L222" s="455"/>
      <c r="M222" s="455"/>
      <c r="N222" s="455"/>
      <c r="O222" s="455"/>
      <c r="P222" s="455"/>
      <c r="Q222" s="455"/>
      <c r="R222" s="455"/>
      <c r="S222" s="455"/>
      <c r="T222" s="455"/>
      <c r="U222" s="455"/>
      <c r="V222" s="455"/>
      <c r="W222" s="455"/>
      <c r="X222" s="455"/>
      <c r="Y222" s="455"/>
      <c r="Z222" s="455"/>
    </row>
    <row r="223" spans="1:26" ht="15.75" customHeight="1">
      <c r="A223" s="455"/>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row>
    <row r="224" spans="1:26" ht="15.75" customHeight="1">
      <c r="A224" s="455"/>
      <c r="B224" s="455"/>
      <c r="C224" s="455"/>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row>
    <row r="225" spans="1:26" ht="15.75" customHeight="1">
      <c r="A225" s="455"/>
      <c r="B225" s="455"/>
      <c r="C225" s="455"/>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row>
    <row r="226" spans="1:26" ht="15.75" customHeight="1">
      <c r="A226" s="455"/>
      <c r="B226" s="455"/>
      <c r="C226" s="455"/>
      <c r="D226" s="455"/>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row>
    <row r="227" spans="1:26" ht="15.75" customHeight="1">
      <c r="A227" s="455"/>
      <c r="B227" s="455"/>
      <c r="C227" s="455"/>
      <c r="D227" s="455"/>
      <c r="E227" s="455"/>
      <c r="F227" s="455"/>
      <c r="G227" s="455"/>
      <c r="H227" s="455"/>
      <c r="I227" s="455"/>
      <c r="J227" s="455"/>
      <c r="K227" s="455"/>
      <c r="L227" s="455"/>
      <c r="M227" s="455"/>
      <c r="N227" s="455"/>
      <c r="O227" s="455"/>
      <c r="P227" s="455"/>
      <c r="Q227" s="455"/>
      <c r="R227" s="455"/>
      <c r="S227" s="455"/>
      <c r="T227" s="455"/>
      <c r="U227" s="455"/>
      <c r="V227" s="455"/>
      <c r="W227" s="455"/>
      <c r="X227" s="455"/>
      <c r="Y227" s="455"/>
      <c r="Z227" s="455"/>
    </row>
    <row r="228" spans="1:26" ht="15.75" customHeight="1">
      <c r="A228" s="455"/>
      <c r="B228" s="455"/>
      <c r="C228" s="455"/>
      <c r="D228" s="455"/>
      <c r="E228" s="455"/>
      <c r="F228" s="455"/>
      <c r="G228" s="455"/>
      <c r="H228" s="455"/>
      <c r="I228" s="455"/>
      <c r="J228" s="455"/>
      <c r="K228" s="455"/>
      <c r="L228" s="455"/>
      <c r="M228" s="455"/>
      <c r="N228" s="455"/>
      <c r="O228" s="455"/>
      <c r="P228" s="455"/>
      <c r="Q228" s="455"/>
      <c r="R228" s="455"/>
      <c r="S228" s="455"/>
      <c r="T228" s="455"/>
      <c r="U228" s="455"/>
      <c r="V228" s="455"/>
      <c r="W228" s="455"/>
      <c r="X228" s="455"/>
      <c r="Y228" s="455"/>
      <c r="Z228" s="455"/>
    </row>
    <row r="229" spans="1:26" ht="15.75" customHeight="1">
      <c r="A229" s="455"/>
      <c r="B229" s="455"/>
      <c r="C229" s="455"/>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row>
    <row r="230" spans="1:26" ht="15.75" customHeight="1">
      <c r="A230" s="455"/>
      <c r="B230" s="455"/>
      <c r="C230" s="455"/>
      <c r="D230" s="455"/>
      <c r="E230" s="455"/>
      <c r="F230" s="455"/>
      <c r="G230" s="455"/>
      <c r="H230" s="455"/>
      <c r="I230" s="455"/>
      <c r="J230" s="455"/>
      <c r="K230" s="455"/>
      <c r="L230" s="455"/>
      <c r="M230" s="455"/>
      <c r="N230" s="455"/>
      <c r="O230" s="455"/>
      <c r="P230" s="455"/>
      <c r="Q230" s="455"/>
      <c r="R230" s="455"/>
      <c r="S230" s="455"/>
      <c r="T230" s="455"/>
      <c r="U230" s="455"/>
      <c r="V230" s="455"/>
      <c r="W230" s="455"/>
      <c r="X230" s="455"/>
      <c r="Y230" s="455"/>
      <c r="Z230" s="455"/>
    </row>
    <row r="231" spans="1:26" ht="15.75" customHeight="1">
      <c r="A231" s="455"/>
      <c r="B231" s="455"/>
      <c r="C231" s="455"/>
      <c r="D231" s="455"/>
      <c r="E231" s="455"/>
      <c r="F231" s="455"/>
      <c r="G231" s="455"/>
      <c r="H231" s="455"/>
      <c r="I231" s="455"/>
      <c r="J231" s="455"/>
      <c r="K231" s="455"/>
      <c r="L231" s="455"/>
      <c r="M231" s="455"/>
      <c r="N231" s="455"/>
      <c r="O231" s="455"/>
      <c r="P231" s="455"/>
      <c r="Q231" s="455"/>
      <c r="R231" s="455"/>
      <c r="S231" s="455"/>
      <c r="T231" s="455"/>
      <c r="U231" s="455"/>
      <c r="V231" s="455"/>
      <c r="W231" s="455"/>
      <c r="X231" s="455"/>
      <c r="Y231" s="455"/>
      <c r="Z231" s="455"/>
    </row>
    <row r="232" spans="1:26" ht="15.75" customHeight="1">
      <c r="A232" s="455"/>
      <c r="B232" s="455"/>
      <c r="C232" s="455"/>
      <c r="D232" s="455"/>
      <c r="E232" s="455"/>
      <c r="F232" s="455"/>
      <c r="G232" s="455"/>
      <c r="H232" s="455"/>
      <c r="I232" s="455"/>
      <c r="J232" s="455"/>
      <c r="K232" s="455"/>
      <c r="L232" s="455"/>
      <c r="M232" s="455"/>
      <c r="N232" s="455"/>
      <c r="O232" s="455"/>
      <c r="P232" s="455"/>
      <c r="Q232" s="455"/>
      <c r="R232" s="455"/>
      <c r="S232" s="455"/>
      <c r="T232" s="455"/>
      <c r="U232" s="455"/>
      <c r="V232" s="455"/>
      <c r="W232" s="455"/>
      <c r="X232" s="455"/>
      <c r="Y232" s="455"/>
      <c r="Z232" s="455"/>
    </row>
    <row r="233" spans="1:26" ht="15.75" customHeight="1">
      <c r="A233" s="455"/>
      <c r="B233" s="455"/>
      <c r="C233" s="455"/>
      <c r="D233" s="455"/>
      <c r="E233" s="455"/>
      <c r="F233" s="455"/>
      <c r="G233" s="455"/>
      <c r="H233" s="455"/>
      <c r="I233" s="455"/>
      <c r="J233" s="455"/>
      <c r="K233" s="455"/>
      <c r="L233" s="455"/>
      <c r="M233" s="455"/>
      <c r="N233" s="455"/>
      <c r="O233" s="455"/>
      <c r="P233" s="455"/>
      <c r="Q233" s="455"/>
      <c r="R233" s="455"/>
      <c r="S233" s="455"/>
      <c r="T233" s="455"/>
      <c r="U233" s="455"/>
      <c r="V233" s="455"/>
      <c r="W233" s="455"/>
      <c r="X233" s="455"/>
      <c r="Y233" s="455"/>
      <c r="Z233" s="455"/>
    </row>
    <row r="234" spans="1:26" ht="15.75" customHeight="1">
      <c r="A234" s="455"/>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row>
    <row r="235" spans="1:26" ht="15.75" customHeight="1">
      <c r="A235" s="455"/>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row>
    <row r="236" spans="1:26" ht="15.75" customHeight="1">
      <c r="A236" s="455"/>
      <c r="B236" s="455"/>
      <c r="C236" s="455"/>
      <c r="D236" s="455"/>
      <c r="E236" s="455"/>
      <c r="F236" s="455"/>
      <c r="G236" s="455"/>
      <c r="H236" s="455"/>
      <c r="I236" s="455"/>
      <c r="J236" s="455"/>
      <c r="K236" s="455"/>
      <c r="L236" s="455"/>
      <c r="M236" s="455"/>
      <c r="N236" s="455"/>
      <c r="O236" s="455"/>
      <c r="P236" s="455"/>
      <c r="Q236" s="455"/>
      <c r="R236" s="455"/>
      <c r="S236" s="455"/>
      <c r="T236" s="455"/>
      <c r="U236" s="455"/>
      <c r="V236" s="455"/>
      <c r="W236" s="455"/>
      <c r="X236" s="455"/>
      <c r="Y236" s="455"/>
      <c r="Z236" s="455"/>
    </row>
    <row r="237" spans="1:26" ht="15.75" customHeight="1">
      <c r="A237" s="455"/>
      <c r="B237" s="455"/>
      <c r="C237" s="455"/>
      <c r="D237" s="455"/>
      <c r="E237" s="455"/>
      <c r="F237" s="455"/>
      <c r="G237" s="455"/>
      <c r="H237" s="455"/>
      <c r="I237" s="455"/>
      <c r="J237" s="455"/>
      <c r="K237" s="455"/>
      <c r="L237" s="455"/>
      <c r="M237" s="455"/>
      <c r="N237" s="455"/>
      <c r="O237" s="455"/>
      <c r="P237" s="455"/>
      <c r="Q237" s="455"/>
      <c r="R237" s="455"/>
      <c r="S237" s="455"/>
      <c r="T237" s="455"/>
      <c r="U237" s="455"/>
      <c r="V237" s="455"/>
      <c r="W237" s="455"/>
      <c r="X237" s="455"/>
      <c r="Y237" s="455"/>
      <c r="Z237" s="455"/>
    </row>
    <row r="238" spans="1:26" ht="15.75" customHeight="1">
      <c r="A238" s="455"/>
      <c r="B238" s="455"/>
      <c r="C238" s="455"/>
      <c r="D238" s="455"/>
      <c r="E238" s="455"/>
      <c r="F238" s="455"/>
      <c r="G238" s="455"/>
      <c r="H238" s="455"/>
      <c r="I238" s="455"/>
      <c r="J238" s="455"/>
      <c r="K238" s="455"/>
      <c r="L238" s="455"/>
      <c r="M238" s="455"/>
      <c r="N238" s="455"/>
      <c r="O238" s="455"/>
      <c r="P238" s="455"/>
      <c r="Q238" s="455"/>
      <c r="R238" s="455"/>
      <c r="S238" s="455"/>
      <c r="T238" s="455"/>
      <c r="U238" s="455"/>
      <c r="V238" s="455"/>
      <c r="W238" s="455"/>
      <c r="X238" s="455"/>
      <c r="Y238" s="455"/>
      <c r="Z238" s="455"/>
    </row>
    <row r="239" spans="1:26" ht="15.75" customHeight="1">
      <c r="A239" s="455"/>
      <c r="B239" s="455"/>
      <c r="C239" s="455"/>
      <c r="D239" s="455"/>
      <c r="E239" s="455"/>
      <c r="F239" s="455"/>
      <c r="G239" s="455"/>
      <c r="H239" s="455"/>
      <c r="I239" s="455"/>
      <c r="J239" s="455"/>
      <c r="K239" s="455"/>
      <c r="L239" s="455"/>
      <c r="M239" s="455"/>
      <c r="N239" s="455"/>
      <c r="O239" s="455"/>
      <c r="P239" s="455"/>
      <c r="Q239" s="455"/>
      <c r="R239" s="455"/>
      <c r="S239" s="455"/>
      <c r="T239" s="455"/>
      <c r="U239" s="455"/>
      <c r="V239" s="455"/>
      <c r="W239" s="455"/>
      <c r="X239" s="455"/>
      <c r="Y239" s="455"/>
      <c r="Z239" s="455"/>
    </row>
    <row r="240" spans="1:26" ht="15.75" customHeight="1">
      <c r="A240" s="455"/>
      <c r="B240" s="455"/>
      <c r="C240" s="455"/>
      <c r="D240" s="455"/>
      <c r="E240" s="455"/>
      <c r="F240" s="455"/>
      <c r="G240" s="455"/>
      <c r="H240" s="455"/>
      <c r="I240" s="455"/>
      <c r="J240" s="455"/>
      <c r="K240" s="455"/>
      <c r="L240" s="455"/>
      <c r="M240" s="455"/>
      <c r="N240" s="455"/>
      <c r="O240" s="455"/>
      <c r="P240" s="455"/>
      <c r="Q240" s="455"/>
      <c r="R240" s="455"/>
      <c r="S240" s="455"/>
      <c r="T240" s="455"/>
      <c r="U240" s="455"/>
      <c r="V240" s="455"/>
      <c r="W240" s="455"/>
      <c r="X240" s="455"/>
      <c r="Y240" s="455"/>
      <c r="Z240" s="455"/>
    </row>
    <row r="241" spans="1:26" ht="15.75" customHeight="1">
      <c r="A241" s="455"/>
      <c r="B241" s="455"/>
      <c r="C241" s="455"/>
      <c r="D241" s="455"/>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5"/>
    </row>
    <row r="242" spans="1:26" ht="15.75" customHeight="1">
      <c r="A242" s="455"/>
      <c r="B242" s="455"/>
      <c r="C242" s="455"/>
      <c r="D242" s="455"/>
      <c r="E242" s="455"/>
      <c r="F242" s="455"/>
      <c r="G242" s="455"/>
      <c r="H242" s="455"/>
      <c r="I242" s="455"/>
      <c r="J242" s="455"/>
      <c r="K242" s="455"/>
      <c r="L242" s="455"/>
      <c r="M242" s="455"/>
      <c r="N242" s="455"/>
      <c r="O242" s="455"/>
      <c r="P242" s="455"/>
      <c r="Q242" s="455"/>
      <c r="R242" s="455"/>
      <c r="S242" s="455"/>
      <c r="T242" s="455"/>
      <c r="U242" s="455"/>
      <c r="V242" s="455"/>
      <c r="W242" s="455"/>
      <c r="X242" s="455"/>
      <c r="Y242" s="455"/>
      <c r="Z242" s="455"/>
    </row>
    <row r="243" spans="1:26" ht="15.75" customHeight="1">
      <c r="A243" s="455"/>
      <c r="B243" s="455"/>
      <c r="C243" s="455"/>
      <c r="D243" s="455"/>
      <c r="E243" s="455"/>
      <c r="F243" s="455"/>
      <c r="G243" s="455"/>
      <c r="H243" s="455"/>
      <c r="I243" s="455"/>
      <c r="J243" s="455"/>
      <c r="K243" s="455"/>
      <c r="L243" s="455"/>
      <c r="M243" s="455"/>
      <c r="N243" s="455"/>
      <c r="O243" s="455"/>
      <c r="P243" s="455"/>
      <c r="Q243" s="455"/>
      <c r="R243" s="455"/>
      <c r="S243" s="455"/>
      <c r="T243" s="455"/>
      <c r="U243" s="455"/>
      <c r="V243" s="455"/>
      <c r="W243" s="455"/>
      <c r="X243" s="455"/>
      <c r="Y243" s="455"/>
      <c r="Z243" s="455"/>
    </row>
    <row r="244" spans="1:26" ht="15.75" customHeight="1">
      <c r="A244" s="455"/>
      <c r="B244" s="455"/>
      <c r="C244" s="455"/>
      <c r="D244" s="455"/>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5"/>
    </row>
    <row r="245" spans="1:26" ht="15.75" customHeight="1">
      <c r="A245" s="455"/>
      <c r="B245" s="455"/>
      <c r="C245" s="455"/>
      <c r="D245" s="455"/>
      <c r="E245" s="455"/>
      <c r="F245" s="455"/>
      <c r="G245" s="455"/>
      <c r="H245" s="455"/>
      <c r="I245" s="455"/>
      <c r="J245" s="455"/>
      <c r="K245" s="455"/>
      <c r="L245" s="455"/>
      <c r="M245" s="455"/>
      <c r="N245" s="455"/>
      <c r="O245" s="455"/>
      <c r="P245" s="455"/>
      <c r="Q245" s="455"/>
      <c r="R245" s="455"/>
      <c r="S245" s="455"/>
      <c r="T245" s="455"/>
      <c r="U245" s="455"/>
      <c r="V245" s="455"/>
      <c r="W245" s="455"/>
      <c r="X245" s="455"/>
      <c r="Y245" s="455"/>
      <c r="Z245" s="455"/>
    </row>
    <row r="246" spans="1:26" ht="15.75" customHeight="1">
      <c r="A246" s="455"/>
      <c r="B246" s="455"/>
      <c r="C246" s="455"/>
      <c r="D246" s="455"/>
      <c r="E246" s="455"/>
      <c r="F246" s="455"/>
      <c r="G246" s="455"/>
      <c r="H246" s="455"/>
      <c r="I246" s="455"/>
      <c r="J246" s="455"/>
      <c r="K246" s="455"/>
      <c r="L246" s="455"/>
      <c r="M246" s="455"/>
      <c r="N246" s="455"/>
      <c r="O246" s="455"/>
      <c r="P246" s="455"/>
      <c r="Q246" s="455"/>
      <c r="R246" s="455"/>
      <c r="S246" s="455"/>
      <c r="T246" s="455"/>
      <c r="U246" s="455"/>
      <c r="V246" s="455"/>
      <c r="W246" s="455"/>
      <c r="X246" s="455"/>
      <c r="Y246" s="455"/>
      <c r="Z246" s="455"/>
    </row>
    <row r="247" spans="1:26" ht="15.75" customHeight="1">
      <c r="A247" s="455"/>
      <c r="B247" s="455"/>
      <c r="C247" s="455"/>
      <c r="D247" s="455"/>
      <c r="E247" s="455"/>
      <c r="F247" s="455"/>
      <c r="G247" s="455"/>
      <c r="H247" s="455"/>
      <c r="I247" s="455"/>
      <c r="J247" s="455"/>
      <c r="K247" s="455"/>
      <c r="L247" s="455"/>
      <c r="M247" s="455"/>
      <c r="N247" s="455"/>
      <c r="O247" s="455"/>
      <c r="P247" s="455"/>
      <c r="Q247" s="455"/>
      <c r="R247" s="455"/>
      <c r="S247" s="455"/>
      <c r="T247" s="455"/>
      <c r="U247" s="455"/>
      <c r="V247" s="455"/>
      <c r="W247" s="455"/>
      <c r="X247" s="455"/>
      <c r="Y247" s="455"/>
      <c r="Z247" s="455"/>
    </row>
    <row r="248" spans="1:26" ht="15.75" customHeight="1">
      <c r="A248" s="455"/>
      <c r="B248" s="455"/>
      <c r="C248" s="455"/>
      <c r="D248" s="455"/>
      <c r="E248" s="455"/>
      <c r="F248" s="455"/>
      <c r="G248" s="455"/>
      <c r="H248" s="455"/>
      <c r="I248" s="455"/>
      <c r="J248" s="455"/>
      <c r="K248" s="455"/>
      <c r="L248" s="455"/>
      <c r="M248" s="455"/>
      <c r="N248" s="455"/>
      <c r="O248" s="455"/>
      <c r="P248" s="455"/>
      <c r="Q248" s="455"/>
      <c r="R248" s="455"/>
      <c r="S248" s="455"/>
      <c r="T248" s="455"/>
      <c r="U248" s="455"/>
      <c r="V248" s="455"/>
      <c r="W248" s="455"/>
      <c r="X248" s="455"/>
      <c r="Y248" s="455"/>
      <c r="Z248" s="455"/>
    </row>
    <row r="249" spans="1:26" ht="15.75" customHeight="1">
      <c r="A249" s="455"/>
      <c r="B249" s="455"/>
      <c r="C249" s="455"/>
      <c r="D249" s="455"/>
      <c r="E249" s="455"/>
      <c r="F249" s="455"/>
      <c r="G249" s="455"/>
      <c r="H249" s="455"/>
      <c r="I249" s="455"/>
      <c r="J249" s="455"/>
      <c r="K249" s="455"/>
      <c r="L249" s="455"/>
      <c r="M249" s="455"/>
      <c r="N249" s="455"/>
      <c r="O249" s="455"/>
      <c r="P249" s="455"/>
      <c r="Q249" s="455"/>
      <c r="R249" s="455"/>
      <c r="S249" s="455"/>
      <c r="T249" s="455"/>
      <c r="U249" s="455"/>
      <c r="V249" s="455"/>
      <c r="W249" s="455"/>
      <c r="X249" s="455"/>
      <c r="Y249" s="455"/>
      <c r="Z249" s="455"/>
    </row>
    <row r="250" spans="1:26" ht="15.75" customHeight="1">
      <c r="A250" s="455"/>
      <c r="B250" s="455"/>
      <c r="C250" s="455"/>
      <c r="D250" s="455"/>
      <c r="E250" s="455"/>
      <c r="F250" s="455"/>
      <c r="G250" s="455"/>
      <c r="H250" s="455"/>
      <c r="I250" s="455"/>
      <c r="J250" s="455"/>
      <c r="K250" s="455"/>
      <c r="L250" s="455"/>
      <c r="M250" s="455"/>
      <c r="N250" s="455"/>
      <c r="O250" s="455"/>
      <c r="P250" s="455"/>
      <c r="Q250" s="455"/>
      <c r="R250" s="455"/>
      <c r="S250" s="455"/>
      <c r="T250" s="455"/>
      <c r="U250" s="455"/>
      <c r="V250" s="455"/>
      <c r="W250" s="455"/>
      <c r="X250" s="455"/>
      <c r="Y250" s="455"/>
      <c r="Z250" s="455"/>
    </row>
    <row r="251" spans="1:26" ht="15.75" customHeight="1">
      <c r="A251" s="455"/>
      <c r="B251" s="455"/>
      <c r="C251" s="455"/>
      <c r="D251" s="455"/>
      <c r="E251" s="455"/>
      <c r="F251" s="455"/>
      <c r="G251" s="455"/>
      <c r="H251" s="455"/>
      <c r="I251" s="455"/>
      <c r="J251" s="455"/>
      <c r="K251" s="455"/>
      <c r="L251" s="455"/>
      <c r="M251" s="455"/>
      <c r="N251" s="455"/>
      <c r="O251" s="455"/>
      <c r="P251" s="455"/>
      <c r="Q251" s="455"/>
      <c r="R251" s="455"/>
      <c r="S251" s="455"/>
      <c r="T251" s="455"/>
      <c r="U251" s="455"/>
      <c r="V251" s="455"/>
      <c r="W251" s="455"/>
      <c r="X251" s="455"/>
      <c r="Y251" s="455"/>
      <c r="Z251" s="455"/>
    </row>
    <row r="252" spans="1:26" ht="15.75" customHeight="1">
      <c r="A252" s="455"/>
      <c r="B252" s="455"/>
      <c r="C252" s="455"/>
      <c r="D252" s="455"/>
      <c r="E252" s="455"/>
      <c r="F252" s="455"/>
      <c r="G252" s="455"/>
      <c r="H252" s="455"/>
      <c r="I252" s="455"/>
      <c r="J252" s="455"/>
      <c r="K252" s="455"/>
      <c r="L252" s="455"/>
      <c r="M252" s="455"/>
      <c r="N252" s="455"/>
      <c r="O252" s="455"/>
      <c r="P252" s="455"/>
      <c r="Q252" s="455"/>
      <c r="R252" s="455"/>
      <c r="S252" s="455"/>
      <c r="T252" s="455"/>
      <c r="U252" s="455"/>
      <c r="V252" s="455"/>
      <c r="W252" s="455"/>
      <c r="X252" s="455"/>
      <c r="Y252" s="455"/>
      <c r="Z252" s="455"/>
    </row>
    <row r="253" spans="1:26" ht="15.75" customHeight="1">
      <c r="A253" s="455"/>
      <c r="B253" s="455"/>
      <c r="C253" s="455"/>
      <c r="D253" s="455"/>
      <c r="E253" s="455"/>
      <c r="F253" s="455"/>
      <c r="G253" s="455"/>
      <c r="H253" s="455"/>
      <c r="I253" s="455"/>
      <c r="J253" s="455"/>
      <c r="K253" s="455"/>
      <c r="L253" s="455"/>
      <c r="M253" s="455"/>
      <c r="N253" s="455"/>
      <c r="O253" s="455"/>
      <c r="P253" s="455"/>
      <c r="Q253" s="455"/>
      <c r="R253" s="455"/>
      <c r="S253" s="455"/>
      <c r="T253" s="455"/>
      <c r="U253" s="455"/>
      <c r="V253" s="455"/>
      <c r="W253" s="455"/>
      <c r="X253" s="455"/>
      <c r="Y253" s="455"/>
      <c r="Z253" s="455"/>
    </row>
    <row r="254" spans="1:26" ht="15.75" customHeight="1">
      <c r="A254" s="455"/>
      <c r="B254" s="455"/>
      <c r="C254" s="455"/>
      <c r="D254" s="455"/>
      <c r="E254" s="455"/>
      <c r="F254" s="455"/>
      <c r="G254" s="455"/>
      <c r="H254" s="455"/>
      <c r="I254" s="455"/>
      <c r="J254" s="455"/>
      <c r="K254" s="455"/>
      <c r="L254" s="455"/>
      <c r="M254" s="455"/>
      <c r="N254" s="455"/>
      <c r="O254" s="455"/>
      <c r="P254" s="455"/>
      <c r="Q254" s="455"/>
      <c r="R254" s="455"/>
      <c r="S254" s="455"/>
      <c r="T254" s="455"/>
      <c r="U254" s="455"/>
      <c r="V254" s="455"/>
      <c r="W254" s="455"/>
      <c r="X254" s="455"/>
      <c r="Y254" s="455"/>
      <c r="Z254" s="455"/>
    </row>
    <row r="255" spans="1:26" ht="15.75" customHeight="1">
      <c r="A255" s="455"/>
      <c r="B255" s="455"/>
      <c r="C255" s="455"/>
      <c r="D255" s="455"/>
      <c r="E255" s="455"/>
      <c r="F255" s="455"/>
      <c r="G255" s="455"/>
      <c r="H255" s="455"/>
      <c r="I255" s="455"/>
      <c r="J255" s="455"/>
      <c r="K255" s="455"/>
      <c r="L255" s="455"/>
      <c r="M255" s="455"/>
      <c r="N255" s="455"/>
      <c r="O255" s="455"/>
      <c r="P255" s="455"/>
      <c r="Q255" s="455"/>
      <c r="R255" s="455"/>
      <c r="S255" s="455"/>
      <c r="T255" s="455"/>
      <c r="U255" s="455"/>
      <c r="V255" s="455"/>
      <c r="W255" s="455"/>
      <c r="X255" s="455"/>
      <c r="Y255" s="455"/>
      <c r="Z255" s="455"/>
    </row>
    <row r="256" spans="1:26" ht="15.75" customHeight="1">
      <c r="A256" s="455"/>
      <c r="B256" s="455"/>
      <c r="C256" s="455"/>
      <c r="D256" s="455"/>
      <c r="E256" s="455"/>
      <c r="F256" s="455"/>
      <c r="G256" s="455"/>
      <c r="H256" s="455"/>
      <c r="I256" s="455"/>
      <c r="J256" s="455"/>
      <c r="K256" s="455"/>
      <c r="L256" s="455"/>
      <c r="M256" s="455"/>
      <c r="N256" s="455"/>
      <c r="O256" s="455"/>
      <c r="P256" s="455"/>
      <c r="Q256" s="455"/>
      <c r="R256" s="455"/>
      <c r="S256" s="455"/>
      <c r="T256" s="455"/>
      <c r="U256" s="455"/>
      <c r="V256" s="455"/>
      <c r="W256" s="455"/>
      <c r="X256" s="455"/>
      <c r="Y256" s="455"/>
      <c r="Z256" s="455"/>
    </row>
    <row r="257" spans="1:26" ht="15.75" customHeight="1">
      <c r="A257" s="455"/>
      <c r="B257" s="455"/>
      <c r="C257" s="455"/>
      <c r="D257" s="455"/>
      <c r="E257" s="455"/>
      <c r="F257" s="455"/>
      <c r="G257" s="455"/>
      <c r="H257" s="455"/>
      <c r="I257" s="455"/>
      <c r="J257" s="455"/>
      <c r="K257" s="455"/>
      <c r="L257" s="455"/>
      <c r="M257" s="455"/>
      <c r="N257" s="455"/>
      <c r="O257" s="455"/>
      <c r="P257" s="455"/>
      <c r="Q257" s="455"/>
      <c r="R257" s="455"/>
      <c r="S257" s="455"/>
      <c r="T257" s="455"/>
      <c r="U257" s="455"/>
      <c r="V257" s="455"/>
      <c r="W257" s="455"/>
      <c r="X257" s="455"/>
      <c r="Y257" s="455"/>
      <c r="Z257" s="455"/>
    </row>
    <row r="258" spans="1:26" ht="15.75" customHeight="1">
      <c r="A258" s="455"/>
      <c r="B258" s="455"/>
      <c r="C258" s="455"/>
      <c r="D258" s="455"/>
      <c r="E258" s="455"/>
      <c r="F258" s="455"/>
      <c r="G258" s="455"/>
      <c r="H258" s="455"/>
      <c r="I258" s="455"/>
      <c r="J258" s="455"/>
      <c r="K258" s="455"/>
      <c r="L258" s="455"/>
      <c r="M258" s="455"/>
      <c r="N258" s="455"/>
      <c r="O258" s="455"/>
      <c r="P258" s="455"/>
      <c r="Q258" s="455"/>
      <c r="R258" s="455"/>
      <c r="S258" s="455"/>
      <c r="T258" s="455"/>
      <c r="U258" s="455"/>
      <c r="V258" s="455"/>
      <c r="W258" s="455"/>
      <c r="X258" s="455"/>
      <c r="Y258" s="455"/>
      <c r="Z258" s="455"/>
    </row>
    <row r="259" spans="1:26" ht="15.75" customHeight="1">
      <c r="A259" s="455"/>
      <c r="B259" s="455"/>
      <c r="C259" s="455"/>
      <c r="D259" s="455"/>
      <c r="E259" s="455"/>
      <c r="F259" s="455"/>
      <c r="G259" s="455"/>
      <c r="H259" s="455"/>
      <c r="I259" s="455"/>
      <c r="J259" s="455"/>
      <c r="K259" s="455"/>
      <c r="L259" s="455"/>
      <c r="M259" s="455"/>
      <c r="N259" s="455"/>
      <c r="O259" s="455"/>
      <c r="P259" s="455"/>
      <c r="Q259" s="455"/>
      <c r="R259" s="455"/>
      <c r="S259" s="455"/>
      <c r="T259" s="455"/>
      <c r="U259" s="455"/>
      <c r="V259" s="455"/>
      <c r="W259" s="455"/>
      <c r="X259" s="455"/>
      <c r="Y259" s="455"/>
      <c r="Z259" s="455"/>
    </row>
    <row r="260" spans="1:26" ht="15.75" customHeight="1">
      <c r="A260" s="455"/>
      <c r="B260" s="455"/>
      <c r="C260" s="455"/>
      <c r="D260" s="455"/>
      <c r="E260" s="455"/>
      <c r="F260" s="455"/>
      <c r="G260" s="455"/>
      <c r="H260" s="455"/>
      <c r="I260" s="455"/>
      <c r="J260" s="455"/>
      <c r="K260" s="455"/>
      <c r="L260" s="455"/>
      <c r="M260" s="455"/>
      <c r="N260" s="455"/>
      <c r="O260" s="455"/>
      <c r="P260" s="455"/>
      <c r="Q260" s="455"/>
      <c r="R260" s="455"/>
      <c r="S260" s="455"/>
      <c r="T260" s="455"/>
      <c r="U260" s="455"/>
      <c r="V260" s="455"/>
      <c r="W260" s="455"/>
      <c r="X260" s="455"/>
      <c r="Y260" s="455"/>
      <c r="Z260" s="455"/>
    </row>
    <row r="261" spans="1:26" ht="15.75" customHeight="1">
      <c r="A261" s="455"/>
      <c r="B261" s="455"/>
      <c r="C261" s="455"/>
      <c r="D261" s="455"/>
      <c r="E261" s="455"/>
      <c r="F261" s="455"/>
      <c r="G261" s="455"/>
      <c r="H261" s="455"/>
      <c r="I261" s="455"/>
      <c r="J261" s="455"/>
      <c r="K261" s="455"/>
      <c r="L261" s="455"/>
      <c r="M261" s="455"/>
      <c r="N261" s="455"/>
      <c r="O261" s="455"/>
      <c r="P261" s="455"/>
      <c r="Q261" s="455"/>
      <c r="R261" s="455"/>
      <c r="S261" s="455"/>
      <c r="T261" s="455"/>
      <c r="U261" s="455"/>
      <c r="V261" s="455"/>
      <c r="W261" s="455"/>
      <c r="X261" s="455"/>
      <c r="Y261" s="455"/>
      <c r="Z261" s="455"/>
    </row>
    <row r="262" spans="1:26" ht="15.75" customHeight="1">
      <c r="A262" s="455"/>
      <c r="B262" s="455"/>
      <c r="C262" s="455"/>
      <c r="D262" s="455"/>
      <c r="E262" s="455"/>
      <c r="F262" s="455"/>
      <c r="G262" s="455"/>
      <c r="H262" s="455"/>
      <c r="I262" s="455"/>
      <c r="J262" s="455"/>
      <c r="K262" s="455"/>
      <c r="L262" s="455"/>
      <c r="M262" s="455"/>
      <c r="N262" s="455"/>
      <c r="O262" s="455"/>
      <c r="P262" s="455"/>
      <c r="Q262" s="455"/>
      <c r="R262" s="455"/>
      <c r="S262" s="455"/>
      <c r="T262" s="455"/>
      <c r="U262" s="455"/>
      <c r="V262" s="455"/>
      <c r="W262" s="455"/>
      <c r="X262" s="455"/>
      <c r="Y262" s="455"/>
      <c r="Z262" s="455"/>
    </row>
    <row r="263" spans="1:26" ht="15.75" customHeight="1">
      <c r="A263" s="455"/>
      <c r="B263" s="455"/>
      <c r="C263" s="455"/>
      <c r="D263" s="455"/>
      <c r="E263" s="455"/>
      <c r="F263" s="455"/>
      <c r="G263" s="455"/>
      <c r="H263" s="455"/>
      <c r="I263" s="455"/>
      <c r="J263" s="455"/>
      <c r="K263" s="455"/>
      <c r="L263" s="455"/>
      <c r="M263" s="455"/>
      <c r="N263" s="455"/>
      <c r="O263" s="455"/>
      <c r="P263" s="455"/>
      <c r="Q263" s="455"/>
      <c r="R263" s="455"/>
      <c r="S263" s="455"/>
      <c r="T263" s="455"/>
      <c r="U263" s="455"/>
      <c r="V263" s="455"/>
      <c r="W263" s="455"/>
      <c r="X263" s="455"/>
      <c r="Y263" s="455"/>
      <c r="Z263" s="455"/>
    </row>
    <row r="264" spans="1:26" ht="15.75" customHeight="1">
      <c r="A264" s="455"/>
      <c r="B264" s="455"/>
      <c r="C264" s="455"/>
      <c r="D264" s="455"/>
      <c r="E264" s="455"/>
      <c r="F264" s="455"/>
      <c r="G264" s="455"/>
      <c r="H264" s="455"/>
      <c r="I264" s="455"/>
      <c r="J264" s="455"/>
      <c r="K264" s="455"/>
      <c r="L264" s="455"/>
      <c r="M264" s="455"/>
      <c r="N264" s="455"/>
      <c r="O264" s="455"/>
      <c r="P264" s="455"/>
      <c r="Q264" s="455"/>
      <c r="R264" s="455"/>
      <c r="S264" s="455"/>
      <c r="T264" s="455"/>
      <c r="U264" s="455"/>
      <c r="V264" s="455"/>
      <c r="W264" s="455"/>
      <c r="X264" s="455"/>
      <c r="Y264" s="455"/>
      <c r="Z264" s="455"/>
    </row>
    <row r="265" spans="1:26" ht="15.75" customHeight="1">
      <c r="A265" s="455"/>
      <c r="B265" s="455"/>
      <c r="C265" s="455"/>
      <c r="D265" s="455"/>
      <c r="E265" s="455"/>
      <c r="F265" s="455"/>
      <c r="G265" s="455"/>
      <c r="H265" s="455"/>
      <c r="I265" s="455"/>
      <c r="J265" s="455"/>
      <c r="K265" s="455"/>
      <c r="L265" s="455"/>
      <c r="M265" s="455"/>
      <c r="N265" s="455"/>
      <c r="O265" s="455"/>
      <c r="P265" s="455"/>
      <c r="Q265" s="455"/>
      <c r="R265" s="455"/>
      <c r="S265" s="455"/>
      <c r="T265" s="455"/>
      <c r="U265" s="455"/>
      <c r="V265" s="455"/>
      <c r="W265" s="455"/>
      <c r="X265" s="455"/>
      <c r="Y265" s="455"/>
      <c r="Z265" s="455"/>
    </row>
    <row r="266" spans="1:26" ht="15.75" customHeight="1">
      <c r="A266" s="455"/>
      <c r="B266" s="455"/>
      <c r="C266" s="455"/>
      <c r="D266" s="455"/>
      <c r="E266" s="455"/>
      <c r="F266" s="455"/>
      <c r="G266" s="455"/>
      <c r="H266" s="455"/>
      <c r="I266" s="455"/>
      <c r="J266" s="455"/>
      <c r="K266" s="455"/>
      <c r="L266" s="455"/>
      <c r="M266" s="455"/>
      <c r="N266" s="455"/>
      <c r="O266" s="455"/>
      <c r="P266" s="455"/>
      <c r="Q266" s="455"/>
      <c r="R266" s="455"/>
      <c r="S266" s="455"/>
      <c r="T266" s="455"/>
      <c r="U266" s="455"/>
      <c r="V266" s="455"/>
      <c r="W266" s="455"/>
      <c r="X266" s="455"/>
      <c r="Y266" s="455"/>
      <c r="Z266" s="455"/>
    </row>
    <row r="267" spans="1:26" ht="15.75" customHeight="1">
      <c r="A267" s="455"/>
      <c r="B267" s="455"/>
      <c r="C267" s="455"/>
      <c r="D267" s="455"/>
      <c r="E267" s="455"/>
      <c r="F267" s="455"/>
      <c r="G267" s="455"/>
      <c r="H267" s="455"/>
      <c r="I267" s="455"/>
      <c r="J267" s="455"/>
      <c r="K267" s="455"/>
      <c r="L267" s="455"/>
      <c r="M267" s="455"/>
      <c r="N267" s="455"/>
      <c r="O267" s="455"/>
      <c r="P267" s="455"/>
      <c r="Q267" s="455"/>
      <c r="R267" s="455"/>
      <c r="S267" s="455"/>
      <c r="T267" s="455"/>
      <c r="U267" s="455"/>
      <c r="V267" s="455"/>
      <c r="W267" s="455"/>
      <c r="X267" s="455"/>
      <c r="Y267" s="455"/>
      <c r="Z267" s="455"/>
    </row>
    <row r="268" spans="1:26" ht="15.75" customHeight="1">
      <c r="A268" s="455"/>
      <c r="B268" s="455"/>
      <c r="C268" s="455"/>
      <c r="D268" s="455"/>
      <c r="E268" s="455"/>
      <c r="F268" s="455"/>
      <c r="G268" s="455"/>
      <c r="H268" s="455"/>
      <c r="I268" s="455"/>
      <c r="J268" s="455"/>
      <c r="K268" s="455"/>
      <c r="L268" s="455"/>
      <c r="M268" s="455"/>
      <c r="N268" s="455"/>
      <c r="O268" s="455"/>
      <c r="P268" s="455"/>
      <c r="Q268" s="455"/>
      <c r="R268" s="455"/>
      <c r="S268" s="455"/>
      <c r="T268" s="455"/>
      <c r="U268" s="455"/>
      <c r="V268" s="455"/>
      <c r="W268" s="455"/>
      <c r="X268" s="455"/>
      <c r="Y268" s="455"/>
      <c r="Z268" s="455"/>
    </row>
    <row r="269" spans="1:26" ht="15.75" customHeight="1">
      <c r="A269" s="455"/>
      <c r="B269" s="455"/>
      <c r="C269" s="455"/>
      <c r="D269" s="455"/>
      <c r="E269" s="455"/>
      <c r="F269" s="455"/>
      <c r="G269" s="455"/>
      <c r="H269" s="455"/>
      <c r="I269" s="455"/>
      <c r="J269" s="455"/>
      <c r="K269" s="455"/>
      <c r="L269" s="455"/>
      <c r="M269" s="455"/>
      <c r="N269" s="455"/>
      <c r="O269" s="455"/>
      <c r="P269" s="455"/>
      <c r="Q269" s="455"/>
      <c r="R269" s="455"/>
      <c r="S269" s="455"/>
      <c r="T269" s="455"/>
      <c r="U269" s="455"/>
      <c r="V269" s="455"/>
      <c r="W269" s="455"/>
      <c r="X269" s="455"/>
      <c r="Y269" s="455"/>
      <c r="Z269" s="455"/>
    </row>
    <row r="270" spans="1:26" ht="15.75" customHeight="1">
      <c r="A270" s="455"/>
      <c r="B270" s="455"/>
      <c r="C270" s="455"/>
      <c r="D270" s="455"/>
      <c r="E270" s="455"/>
      <c r="F270" s="455"/>
      <c r="G270" s="455"/>
      <c r="H270" s="455"/>
      <c r="I270" s="455"/>
      <c r="J270" s="455"/>
      <c r="K270" s="455"/>
      <c r="L270" s="455"/>
      <c r="M270" s="455"/>
      <c r="N270" s="455"/>
      <c r="O270" s="455"/>
      <c r="P270" s="455"/>
      <c r="Q270" s="455"/>
      <c r="R270" s="455"/>
      <c r="S270" s="455"/>
      <c r="T270" s="455"/>
      <c r="U270" s="455"/>
      <c r="V270" s="455"/>
      <c r="W270" s="455"/>
      <c r="X270" s="455"/>
      <c r="Y270" s="455"/>
      <c r="Z270" s="455"/>
    </row>
    <row r="271" spans="1:26" ht="15.75" customHeight="1">
      <c r="A271" s="455"/>
      <c r="B271" s="455"/>
      <c r="C271" s="455"/>
      <c r="D271" s="455"/>
      <c r="E271" s="455"/>
      <c r="F271" s="455"/>
      <c r="G271" s="455"/>
      <c r="H271" s="455"/>
      <c r="I271" s="455"/>
      <c r="J271" s="455"/>
      <c r="K271" s="455"/>
      <c r="L271" s="455"/>
      <c r="M271" s="455"/>
      <c r="N271" s="455"/>
      <c r="O271" s="455"/>
      <c r="P271" s="455"/>
      <c r="Q271" s="455"/>
      <c r="R271" s="455"/>
      <c r="S271" s="455"/>
      <c r="T271" s="455"/>
      <c r="U271" s="455"/>
      <c r="V271" s="455"/>
      <c r="W271" s="455"/>
      <c r="X271" s="455"/>
      <c r="Y271" s="455"/>
      <c r="Z271" s="455"/>
    </row>
    <row r="272" spans="1:26" ht="15.75" customHeight="1">
      <c r="A272" s="455"/>
      <c r="B272" s="455"/>
      <c r="C272" s="455"/>
      <c r="D272" s="455"/>
      <c r="E272" s="455"/>
      <c r="F272" s="455"/>
      <c r="G272" s="455"/>
      <c r="H272" s="455"/>
      <c r="I272" s="455"/>
      <c r="J272" s="455"/>
      <c r="K272" s="455"/>
      <c r="L272" s="455"/>
      <c r="M272" s="455"/>
      <c r="N272" s="455"/>
      <c r="O272" s="455"/>
      <c r="P272" s="455"/>
      <c r="Q272" s="455"/>
      <c r="R272" s="455"/>
      <c r="S272" s="455"/>
      <c r="T272" s="455"/>
      <c r="U272" s="455"/>
      <c r="V272" s="455"/>
      <c r="W272" s="455"/>
      <c r="X272" s="455"/>
      <c r="Y272" s="455"/>
      <c r="Z272" s="455"/>
    </row>
    <row r="273" spans="1:26" ht="15.75" customHeight="1">
      <c r="A273" s="455"/>
      <c r="B273" s="455"/>
      <c r="C273" s="455"/>
      <c r="D273" s="455"/>
      <c r="E273" s="455"/>
      <c r="F273" s="455"/>
      <c r="G273" s="455"/>
      <c r="H273" s="455"/>
      <c r="I273" s="455"/>
      <c r="J273" s="455"/>
      <c r="K273" s="455"/>
      <c r="L273" s="455"/>
      <c r="M273" s="455"/>
      <c r="N273" s="455"/>
      <c r="O273" s="455"/>
      <c r="P273" s="455"/>
      <c r="Q273" s="455"/>
      <c r="R273" s="455"/>
      <c r="S273" s="455"/>
      <c r="T273" s="455"/>
      <c r="U273" s="455"/>
      <c r="V273" s="455"/>
      <c r="W273" s="455"/>
      <c r="X273" s="455"/>
      <c r="Y273" s="455"/>
      <c r="Z273" s="455"/>
    </row>
    <row r="274" spans="1:26" ht="15.75" customHeight="1">
      <c r="A274" s="455"/>
      <c r="B274" s="455"/>
      <c r="C274" s="455"/>
      <c r="D274" s="455"/>
      <c r="E274" s="455"/>
      <c r="F274" s="455"/>
      <c r="G274" s="455"/>
      <c r="H274" s="455"/>
      <c r="I274" s="455"/>
      <c r="J274" s="455"/>
      <c r="K274" s="455"/>
      <c r="L274" s="455"/>
      <c r="M274" s="455"/>
      <c r="N274" s="455"/>
      <c r="O274" s="455"/>
      <c r="P274" s="455"/>
      <c r="Q274" s="455"/>
      <c r="R274" s="455"/>
      <c r="S274" s="455"/>
      <c r="T274" s="455"/>
      <c r="U274" s="455"/>
      <c r="V274" s="455"/>
      <c r="W274" s="455"/>
      <c r="X274" s="455"/>
      <c r="Y274" s="455"/>
      <c r="Z274" s="455"/>
    </row>
    <row r="275" spans="1:26" ht="15.75" customHeight="1">
      <c r="A275" s="455"/>
      <c r="B275" s="455"/>
      <c r="C275" s="455"/>
      <c r="D275" s="455"/>
      <c r="E275" s="455"/>
      <c r="F275" s="455"/>
      <c r="G275" s="455"/>
      <c r="H275" s="455"/>
      <c r="I275" s="455"/>
      <c r="J275" s="455"/>
      <c r="K275" s="455"/>
      <c r="L275" s="455"/>
      <c r="M275" s="455"/>
      <c r="N275" s="455"/>
      <c r="O275" s="455"/>
      <c r="P275" s="455"/>
      <c r="Q275" s="455"/>
      <c r="R275" s="455"/>
      <c r="S275" s="455"/>
      <c r="T275" s="455"/>
      <c r="U275" s="455"/>
      <c r="V275" s="455"/>
      <c r="W275" s="455"/>
      <c r="X275" s="455"/>
      <c r="Y275" s="455"/>
      <c r="Z275" s="455"/>
    </row>
    <row r="276" spans="1:26" ht="15.75" customHeight="1">
      <c r="A276" s="455"/>
      <c r="B276" s="455"/>
      <c r="C276" s="455"/>
      <c r="D276" s="455"/>
      <c r="E276" s="455"/>
      <c r="F276" s="455"/>
      <c r="G276" s="455"/>
      <c r="H276" s="455"/>
      <c r="I276" s="455"/>
      <c r="J276" s="455"/>
      <c r="K276" s="455"/>
      <c r="L276" s="455"/>
      <c r="M276" s="455"/>
      <c r="N276" s="455"/>
      <c r="O276" s="455"/>
      <c r="P276" s="455"/>
      <c r="Q276" s="455"/>
      <c r="R276" s="455"/>
      <c r="S276" s="455"/>
      <c r="T276" s="455"/>
      <c r="U276" s="455"/>
      <c r="V276" s="455"/>
      <c r="W276" s="455"/>
      <c r="X276" s="455"/>
      <c r="Y276" s="455"/>
      <c r="Z276" s="455"/>
    </row>
    <row r="277" spans="1:26" ht="15.75" customHeight="1">
      <c r="A277" s="455"/>
      <c r="B277" s="455"/>
      <c r="C277" s="455"/>
      <c r="D277" s="455"/>
      <c r="E277" s="455"/>
      <c r="F277" s="455"/>
      <c r="G277" s="455"/>
      <c r="H277" s="455"/>
      <c r="I277" s="455"/>
      <c r="J277" s="455"/>
      <c r="K277" s="455"/>
      <c r="L277" s="455"/>
      <c r="M277" s="455"/>
      <c r="N277" s="455"/>
      <c r="O277" s="455"/>
      <c r="P277" s="455"/>
      <c r="Q277" s="455"/>
      <c r="R277" s="455"/>
      <c r="S277" s="455"/>
      <c r="T277" s="455"/>
      <c r="U277" s="455"/>
      <c r="V277" s="455"/>
      <c r="W277" s="455"/>
      <c r="X277" s="455"/>
      <c r="Y277" s="455"/>
      <c r="Z277" s="455"/>
    </row>
    <row r="278" spans="1:26" ht="15.75" customHeight="1">
      <c r="A278" s="455"/>
      <c r="B278" s="455"/>
      <c r="C278" s="455"/>
      <c r="D278" s="455"/>
      <c r="E278" s="455"/>
      <c r="F278" s="455"/>
      <c r="G278" s="455"/>
      <c r="H278" s="455"/>
      <c r="I278" s="455"/>
      <c r="J278" s="455"/>
      <c r="K278" s="455"/>
      <c r="L278" s="455"/>
      <c r="M278" s="455"/>
      <c r="N278" s="455"/>
      <c r="O278" s="455"/>
      <c r="P278" s="455"/>
      <c r="Q278" s="455"/>
      <c r="R278" s="455"/>
      <c r="S278" s="455"/>
      <c r="T278" s="455"/>
      <c r="U278" s="455"/>
      <c r="V278" s="455"/>
      <c r="W278" s="455"/>
      <c r="X278" s="455"/>
      <c r="Y278" s="455"/>
      <c r="Z278" s="455"/>
    </row>
    <row r="279" spans="1:26" ht="15.75" customHeight="1">
      <c r="A279" s="455"/>
      <c r="B279" s="455"/>
      <c r="C279" s="455"/>
      <c r="D279" s="455"/>
      <c r="E279" s="455"/>
      <c r="F279" s="455"/>
      <c r="G279" s="455"/>
      <c r="H279" s="455"/>
      <c r="I279" s="455"/>
      <c r="J279" s="455"/>
      <c r="K279" s="455"/>
      <c r="L279" s="455"/>
      <c r="M279" s="455"/>
      <c r="N279" s="455"/>
      <c r="O279" s="455"/>
      <c r="P279" s="455"/>
      <c r="Q279" s="455"/>
      <c r="R279" s="455"/>
      <c r="S279" s="455"/>
      <c r="T279" s="455"/>
      <c r="U279" s="455"/>
      <c r="V279" s="455"/>
      <c r="W279" s="455"/>
      <c r="X279" s="455"/>
      <c r="Y279" s="455"/>
      <c r="Z279" s="455"/>
    </row>
    <row r="280" spans="1:26" ht="15.75" customHeight="1">
      <c r="A280" s="455"/>
      <c r="B280" s="455"/>
      <c r="C280" s="455"/>
      <c r="D280" s="455"/>
      <c r="E280" s="455"/>
      <c r="F280" s="455"/>
      <c r="G280" s="455"/>
      <c r="H280" s="455"/>
      <c r="I280" s="455"/>
      <c r="J280" s="455"/>
      <c r="K280" s="455"/>
      <c r="L280" s="455"/>
      <c r="M280" s="455"/>
      <c r="N280" s="455"/>
      <c r="O280" s="455"/>
      <c r="P280" s="455"/>
      <c r="Q280" s="455"/>
      <c r="R280" s="455"/>
      <c r="S280" s="455"/>
      <c r="T280" s="455"/>
      <c r="U280" s="455"/>
      <c r="V280" s="455"/>
      <c r="W280" s="455"/>
      <c r="X280" s="455"/>
      <c r="Y280" s="455"/>
      <c r="Z280" s="455"/>
    </row>
    <row r="281" spans="1:26" ht="15.75" customHeight="1">
      <c r="A281" s="455"/>
      <c r="B281" s="455"/>
      <c r="C281" s="455"/>
      <c r="D281" s="455"/>
      <c r="E281" s="455"/>
      <c r="F281" s="455"/>
      <c r="G281" s="455"/>
      <c r="H281" s="455"/>
      <c r="I281" s="455"/>
      <c r="J281" s="455"/>
      <c r="K281" s="455"/>
      <c r="L281" s="455"/>
      <c r="M281" s="455"/>
      <c r="N281" s="455"/>
      <c r="O281" s="455"/>
      <c r="P281" s="455"/>
      <c r="Q281" s="455"/>
      <c r="R281" s="455"/>
      <c r="S281" s="455"/>
      <c r="T281" s="455"/>
      <c r="U281" s="455"/>
      <c r="V281" s="455"/>
      <c r="W281" s="455"/>
      <c r="X281" s="455"/>
      <c r="Y281" s="455"/>
      <c r="Z281" s="455"/>
    </row>
    <row r="282" spans="1:26" ht="15.75" customHeight="1">
      <c r="A282" s="455"/>
      <c r="B282" s="455"/>
      <c r="C282" s="455"/>
      <c r="D282" s="455"/>
      <c r="E282" s="455"/>
      <c r="F282" s="455"/>
      <c r="G282" s="455"/>
      <c r="H282" s="455"/>
      <c r="I282" s="455"/>
      <c r="J282" s="455"/>
      <c r="K282" s="455"/>
      <c r="L282" s="455"/>
      <c r="M282" s="455"/>
      <c r="N282" s="455"/>
      <c r="O282" s="455"/>
      <c r="P282" s="455"/>
      <c r="Q282" s="455"/>
      <c r="R282" s="455"/>
      <c r="S282" s="455"/>
      <c r="T282" s="455"/>
      <c r="U282" s="455"/>
      <c r="V282" s="455"/>
      <c r="W282" s="455"/>
      <c r="X282" s="455"/>
      <c r="Y282" s="455"/>
      <c r="Z282" s="455"/>
    </row>
    <row r="283" spans="1:26" ht="15.75" customHeight="1">
      <c r="A283" s="455"/>
      <c r="B283" s="455"/>
      <c r="C283" s="455"/>
      <c r="D283" s="455"/>
      <c r="E283" s="455"/>
      <c r="F283" s="455"/>
      <c r="G283" s="455"/>
      <c r="H283" s="455"/>
      <c r="I283" s="455"/>
      <c r="J283" s="455"/>
      <c r="K283" s="455"/>
      <c r="L283" s="455"/>
      <c r="M283" s="455"/>
      <c r="N283" s="455"/>
      <c r="O283" s="455"/>
      <c r="P283" s="455"/>
      <c r="Q283" s="455"/>
      <c r="R283" s="455"/>
      <c r="S283" s="455"/>
      <c r="T283" s="455"/>
      <c r="U283" s="455"/>
      <c r="V283" s="455"/>
      <c r="W283" s="455"/>
      <c r="X283" s="455"/>
      <c r="Y283" s="455"/>
      <c r="Z283" s="455"/>
    </row>
    <row r="284" spans="1:26" ht="15.75" customHeight="1">
      <c r="A284" s="455"/>
      <c r="B284" s="455"/>
      <c r="C284" s="455"/>
      <c r="D284" s="455"/>
      <c r="E284" s="455"/>
      <c r="F284" s="455"/>
      <c r="G284" s="455"/>
      <c r="H284" s="455"/>
      <c r="I284" s="455"/>
      <c r="J284" s="455"/>
      <c r="K284" s="455"/>
      <c r="L284" s="455"/>
      <c r="M284" s="455"/>
      <c r="N284" s="455"/>
      <c r="O284" s="455"/>
      <c r="P284" s="455"/>
      <c r="Q284" s="455"/>
      <c r="R284" s="455"/>
      <c r="S284" s="455"/>
      <c r="T284" s="455"/>
      <c r="U284" s="455"/>
      <c r="V284" s="455"/>
      <c r="W284" s="455"/>
      <c r="X284" s="455"/>
      <c r="Y284" s="455"/>
      <c r="Z284" s="455"/>
    </row>
    <row r="285" spans="1:26" ht="15.75" customHeight="1">
      <c r="A285" s="455"/>
      <c r="B285" s="455"/>
      <c r="C285" s="455"/>
      <c r="D285" s="455"/>
      <c r="E285" s="455"/>
      <c r="F285" s="455"/>
      <c r="G285" s="455"/>
      <c r="H285" s="455"/>
      <c r="I285" s="455"/>
      <c r="J285" s="455"/>
      <c r="K285" s="455"/>
      <c r="L285" s="455"/>
      <c r="M285" s="455"/>
      <c r="N285" s="455"/>
      <c r="O285" s="455"/>
      <c r="P285" s="455"/>
      <c r="Q285" s="455"/>
      <c r="R285" s="455"/>
      <c r="S285" s="455"/>
      <c r="T285" s="455"/>
      <c r="U285" s="455"/>
      <c r="V285" s="455"/>
      <c r="W285" s="455"/>
      <c r="X285" s="455"/>
      <c r="Y285" s="455"/>
      <c r="Z285" s="455"/>
    </row>
    <row r="286" spans="1:26" ht="15.75" customHeight="1">
      <c r="A286" s="455"/>
      <c r="B286" s="455"/>
      <c r="C286" s="455"/>
      <c r="D286" s="455"/>
      <c r="E286" s="455"/>
      <c r="F286" s="455"/>
      <c r="G286" s="455"/>
      <c r="H286" s="455"/>
      <c r="I286" s="455"/>
      <c r="J286" s="455"/>
      <c r="K286" s="455"/>
      <c r="L286" s="455"/>
      <c r="M286" s="455"/>
      <c r="N286" s="455"/>
      <c r="O286" s="455"/>
      <c r="P286" s="455"/>
      <c r="Q286" s="455"/>
      <c r="R286" s="455"/>
      <c r="S286" s="455"/>
      <c r="T286" s="455"/>
      <c r="U286" s="455"/>
      <c r="V286" s="455"/>
      <c r="W286" s="455"/>
      <c r="X286" s="455"/>
      <c r="Y286" s="455"/>
      <c r="Z286" s="455"/>
    </row>
    <row r="287" spans="1:26" ht="15.75" customHeight="1">
      <c r="A287" s="455"/>
      <c r="B287" s="455"/>
      <c r="C287" s="455"/>
      <c r="D287" s="455"/>
      <c r="E287" s="455"/>
      <c r="F287" s="455"/>
      <c r="G287" s="455"/>
      <c r="H287" s="455"/>
      <c r="I287" s="455"/>
      <c r="J287" s="455"/>
      <c r="K287" s="455"/>
      <c r="L287" s="455"/>
      <c r="M287" s="455"/>
      <c r="N287" s="455"/>
      <c r="O287" s="455"/>
      <c r="P287" s="455"/>
      <c r="Q287" s="455"/>
      <c r="R287" s="455"/>
      <c r="S287" s="455"/>
      <c r="T287" s="455"/>
      <c r="U287" s="455"/>
      <c r="V287" s="455"/>
      <c r="W287" s="455"/>
      <c r="X287" s="455"/>
      <c r="Y287" s="455"/>
      <c r="Z287" s="455"/>
    </row>
    <row r="288" spans="1:26" ht="15.75" customHeight="1">
      <c r="A288" s="455"/>
      <c r="B288" s="455"/>
      <c r="C288" s="455"/>
      <c r="D288" s="455"/>
      <c r="E288" s="455"/>
      <c r="F288" s="455"/>
      <c r="G288" s="455"/>
      <c r="H288" s="455"/>
      <c r="I288" s="455"/>
      <c r="J288" s="455"/>
      <c r="K288" s="455"/>
      <c r="L288" s="455"/>
      <c r="M288" s="455"/>
      <c r="N288" s="455"/>
      <c r="O288" s="455"/>
      <c r="P288" s="455"/>
      <c r="Q288" s="455"/>
      <c r="R288" s="455"/>
      <c r="S288" s="455"/>
      <c r="T288" s="455"/>
      <c r="U288" s="455"/>
      <c r="V288" s="455"/>
      <c r="W288" s="455"/>
      <c r="X288" s="455"/>
      <c r="Y288" s="455"/>
      <c r="Z288" s="455"/>
    </row>
    <row r="289" spans="1:26" ht="15.75" customHeight="1">
      <c r="A289" s="455"/>
      <c r="B289" s="455"/>
      <c r="C289" s="455"/>
      <c r="D289" s="455"/>
      <c r="E289" s="455"/>
      <c r="F289" s="455"/>
      <c r="G289" s="455"/>
      <c r="H289" s="455"/>
      <c r="I289" s="455"/>
      <c r="J289" s="455"/>
      <c r="K289" s="455"/>
      <c r="L289" s="455"/>
      <c r="M289" s="455"/>
      <c r="N289" s="455"/>
      <c r="O289" s="455"/>
      <c r="P289" s="455"/>
      <c r="Q289" s="455"/>
      <c r="R289" s="455"/>
      <c r="S289" s="455"/>
      <c r="T289" s="455"/>
      <c r="U289" s="455"/>
      <c r="V289" s="455"/>
      <c r="W289" s="455"/>
      <c r="X289" s="455"/>
      <c r="Y289" s="455"/>
      <c r="Z289" s="455"/>
    </row>
    <row r="290" spans="1:26" ht="15.75" customHeight="1">
      <c r="A290" s="455"/>
      <c r="B290" s="455"/>
      <c r="C290" s="455"/>
      <c r="D290" s="455"/>
      <c r="E290" s="455"/>
      <c r="F290" s="455"/>
      <c r="G290" s="455"/>
      <c r="H290" s="455"/>
      <c r="I290" s="455"/>
      <c r="J290" s="455"/>
      <c r="K290" s="455"/>
      <c r="L290" s="455"/>
      <c r="M290" s="455"/>
      <c r="N290" s="455"/>
      <c r="O290" s="455"/>
      <c r="P290" s="455"/>
      <c r="Q290" s="455"/>
      <c r="R290" s="455"/>
      <c r="S290" s="455"/>
      <c r="T290" s="455"/>
      <c r="U290" s="455"/>
      <c r="V290" s="455"/>
      <c r="W290" s="455"/>
      <c r="X290" s="455"/>
      <c r="Y290" s="455"/>
      <c r="Z290" s="455"/>
    </row>
    <row r="291" spans="1:26" ht="15.75" customHeight="1">
      <c r="A291" s="455"/>
      <c r="B291" s="455"/>
      <c r="C291" s="455"/>
      <c r="D291" s="455"/>
      <c r="E291" s="455"/>
      <c r="F291" s="455"/>
      <c r="G291" s="455"/>
      <c r="H291" s="455"/>
      <c r="I291" s="455"/>
      <c r="J291" s="455"/>
      <c r="K291" s="455"/>
      <c r="L291" s="455"/>
      <c r="M291" s="455"/>
      <c r="N291" s="455"/>
      <c r="O291" s="455"/>
      <c r="P291" s="455"/>
      <c r="Q291" s="455"/>
      <c r="R291" s="455"/>
      <c r="S291" s="455"/>
      <c r="T291" s="455"/>
      <c r="U291" s="455"/>
      <c r="V291" s="455"/>
      <c r="W291" s="455"/>
      <c r="X291" s="455"/>
      <c r="Y291" s="455"/>
      <c r="Z291" s="455"/>
    </row>
    <row r="292" spans="1:26" ht="15.75" customHeight="1">
      <c r="A292" s="455"/>
      <c r="B292" s="455"/>
      <c r="C292" s="455"/>
      <c r="D292" s="455"/>
      <c r="E292" s="455"/>
      <c r="F292" s="455"/>
      <c r="G292" s="455"/>
      <c r="H292" s="455"/>
      <c r="I292" s="455"/>
      <c r="J292" s="455"/>
      <c r="K292" s="455"/>
      <c r="L292" s="455"/>
      <c r="M292" s="455"/>
      <c r="N292" s="455"/>
      <c r="O292" s="455"/>
      <c r="P292" s="455"/>
      <c r="Q292" s="455"/>
      <c r="R292" s="455"/>
      <c r="S292" s="455"/>
      <c r="T292" s="455"/>
      <c r="U292" s="455"/>
      <c r="V292" s="455"/>
      <c r="W292" s="455"/>
      <c r="X292" s="455"/>
      <c r="Y292" s="455"/>
      <c r="Z292" s="455"/>
    </row>
    <row r="293" spans="1:26" ht="15.75" customHeight="1">
      <c r="A293" s="455"/>
      <c r="B293" s="455"/>
      <c r="C293" s="455"/>
      <c r="D293" s="455"/>
      <c r="E293" s="455"/>
      <c r="F293" s="455"/>
      <c r="G293" s="455"/>
      <c r="H293" s="455"/>
      <c r="I293" s="455"/>
      <c r="J293" s="455"/>
      <c r="K293" s="455"/>
      <c r="L293" s="455"/>
      <c r="M293" s="455"/>
      <c r="N293" s="455"/>
      <c r="O293" s="455"/>
      <c r="P293" s="455"/>
      <c r="Q293" s="455"/>
      <c r="R293" s="455"/>
      <c r="S293" s="455"/>
      <c r="T293" s="455"/>
      <c r="U293" s="455"/>
      <c r="V293" s="455"/>
      <c r="W293" s="455"/>
      <c r="X293" s="455"/>
      <c r="Y293" s="455"/>
      <c r="Z293" s="455"/>
    </row>
    <row r="294" spans="1:26" ht="15.75" customHeight="1">
      <c r="A294" s="455"/>
      <c r="B294" s="455"/>
      <c r="C294" s="455"/>
      <c r="D294" s="455"/>
      <c r="E294" s="455"/>
      <c r="F294" s="455"/>
      <c r="G294" s="455"/>
      <c r="H294" s="455"/>
      <c r="I294" s="455"/>
      <c r="J294" s="455"/>
      <c r="K294" s="455"/>
      <c r="L294" s="455"/>
      <c r="M294" s="455"/>
      <c r="N294" s="455"/>
      <c r="O294" s="455"/>
      <c r="P294" s="455"/>
      <c r="Q294" s="455"/>
      <c r="R294" s="455"/>
      <c r="S294" s="455"/>
      <c r="T294" s="455"/>
      <c r="U294" s="455"/>
      <c r="V294" s="455"/>
      <c r="W294" s="455"/>
      <c r="X294" s="455"/>
      <c r="Y294" s="455"/>
      <c r="Z294" s="455"/>
    </row>
    <row r="295" spans="1:26" ht="15.75" customHeight="1">
      <c r="A295" s="455"/>
      <c r="B295" s="455"/>
      <c r="C295" s="455"/>
      <c r="D295" s="455"/>
      <c r="E295" s="455"/>
      <c r="F295" s="455"/>
      <c r="G295" s="455"/>
      <c r="H295" s="455"/>
      <c r="I295" s="455"/>
      <c r="J295" s="455"/>
      <c r="K295" s="455"/>
      <c r="L295" s="455"/>
      <c r="M295" s="455"/>
      <c r="N295" s="455"/>
      <c r="O295" s="455"/>
      <c r="P295" s="455"/>
      <c r="Q295" s="455"/>
      <c r="R295" s="455"/>
      <c r="S295" s="455"/>
      <c r="T295" s="455"/>
      <c r="U295" s="455"/>
      <c r="V295" s="455"/>
      <c r="W295" s="455"/>
      <c r="X295" s="455"/>
      <c r="Y295" s="455"/>
      <c r="Z295" s="455"/>
    </row>
    <row r="296" spans="1:26" ht="15.75" customHeight="1">
      <c r="A296" s="455"/>
      <c r="B296" s="455"/>
      <c r="C296" s="455"/>
      <c r="D296" s="455"/>
      <c r="E296" s="455"/>
      <c r="F296" s="455"/>
      <c r="G296" s="455"/>
      <c r="H296" s="455"/>
      <c r="I296" s="455"/>
      <c r="J296" s="455"/>
      <c r="K296" s="455"/>
      <c r="L296" s="455"/>
      <c r="M296" s="455"/>
      <c r="N296" s="455"/>
      <c r="O296" s="455"/>
      <c r="P296" s="455"/>
      <c r="Q296" s="455"/>
      <c r="R296" s="455"/>
      <c r="S296" s="455"/>
      <c r="T296" s="455"/>
      <c r="U296" s="455"/>
      <c r="V296" s="455"/>
      <c r="W296" s="455"/>
      <c r="X296" s="455"/>
      <c r="Y296" s="455"/>
      <c r="Z296" s="455"/>
    </row>
    <row r="297" spans="1:26" ht="15.75" customHeight="1">
      <c r="A297" s="455"/>
      <c r="B297" s="455"/>
      <c r="C297" s="455"/>
      <c r="D297" s="455"/>
      <c r="E297" s="455"/>
      <c r="F297" s="455"/>
      <c r="G297" s="455"/>
      <c r="H297" s="455"/>
      <c r="I297" s="455"/>
      <c r="J297" s="455"/>
      <c r="K297" s="455"/>
      <c r="L297" s="455"/>
      <c r="M297" s="455"/>
      <c r="N297" s="455"/>
      <c r="O297" s="455"/>
      <c r="P297" s="455"/>
      <c r="Q297" s="455"/>
      <c r="R297" s="455"/>
      <c r="S297" s="455"/>
      <c r="T297" s="455"/>
      <c r="U297" s="455"/>
      <c r="V297" s="455"/>
      <c r="W297" s="455"/>
      <c r="X297" s="455"/>
      <c r="Y297" s="455"/>
      <c r="Z297" s="455"/>
    </row>
    <row r="298" spans="1:26" ht="15.75" customHeight="1">
      <c r="A298" s="455"/>
      <c r="B298" s="455"/>
      <c r="C298" s="455"/>
      <c r="D298" s="455"/>
      <c r="E298" s="455"/>
      <c r="F298" s="455"/>
      <c r="G298" s="455"/>
      <c r="H298" s="455"/>
      <c r="I298" s="455"/>
      <c r="J298" s="455"/>
      <c r="K298" s="455"/>
      <c r="L298" s="455"/>
      <c r="M298" s="455"/>
      <c r="N298" s="455"/>
      <c r="O298" s="455"/>
      <c r="P298" s="455"/>
      <c r="Q298" s="455"/>
      <c r="R298" s="455"/>
      <c r="S298" s="455"/>
      <c r="T298" s="455"/>
      <c r="U298" s="455"/>
      <c r="V298" s="455"/>
      <c r="W298" s="455"/>
      <c r="X298" s="455"/>
      <c r="Y298" s="455"/>
      <c r="Z298" s="455"/>
    </row>
    <row r="299" spans="1:26" ht="15.75" customHeight="1">
      <c r="A299" s="455"/>
      <c r="B299" s="455"/>
      <c r="C299" s="455"/>
      <c r="D299" s="455"/>
      <c r="E299" s="455"/>
      <c r="F299" s="455"/>
      <c r="G299" s="455"/>
      <c r="H299" s="455"/>
      <c r="I299" s="455"/>
      <c r="J299" s="455"/>
      <c r="K299" s="455"/>
      <c r="L299" s="455"/>
      <c r="M299" s="455"/>
      <c r="N299" s="455"/>
      <c r="O299" s="455"/>
      <c r="P299" s="455"/>
      <c r="Q299" s="455"/>
      <c r="R299" s="455"/>
      <c r="S299" s="455"/>
      <c r="T299" s="455"/>
      <c r="U299" s="455"/>
      <c r="V299" s="455"/>
      <c r="W299" s="455"/>
      <c r="X299" s="455"/>
      <c r="Y299" s="455"/>
      <c r="Z299" s="455"/>
    </row>
    <row r="300" spans="1:26" ht="15.75" customHeight="1">
      <c r="A300" s="455"/>
      <c r="B300" s="455"/>
      <c r="C300" s="455"/>
      <c r="D300" s="455"/>
      <c r="E300" s="455"/>
      <c r="F300" s="455"/>
      <c r="G300" s="455"/>
      <c r="H300" s="455"/>
      <c r="I300" s="455"/>
      <c r="J300" s="455"/>
      <c r="K300" s="455"/>
      <c r="L300" s="455"/>
      <c r="M300" s="455"/>
      <c r="N300" s="455"/>
      <c r="O300" s="455"/>
      <c r="P300" s="455"/>
      <c r="Q300" s="455"/>
      <c r="R300" s="455"/>
      <c r="S300" s="455"/>
      <c r="T300" s="455"/>
      <c r="U300" s="455"/>
      <c r="V300" s="455"/>
      <c r="W300" s="455"/>
      <c r="X300" s="455"/>
      <c r="Y300" s="455"/>
      <c r="Z300" s="455"/>
    </row>
    <row r="301" spans="1:26" ht="15.75" customHeight="1">
      <c r="A301" s="455"/>
      <c r="B301" s="455"/>
      <c r="C301" s="455"/>
      <c r="D301" s="455"/>
      <c r="E301" s="455"/>
      <c r="F301" s="455"/>
      <c r="G301" s="455"/>
      <c r="H301" s="455"/>
      <c r="I301" s="455"/>
      <c r="J301" s="455"/>
      <c r="K301" s="455"/>
      <c r="L301" s="455"/>
      <c r="M301" s="455"/>
      <c r="N301" s="455"/>
      <c r="O301" s="455"/>
      <c r="P301" s="455"/>
      <c r="Q301" s="455"/>
      <c r="R301" s="455"/>
      <c r="S301" s="455"/>
      <c r="T301" s="455"/>
      <c r="U301" s="455"/>
      <c r="V301" s="455"/>
      <c r="W301" s="455"/>
      <c r="X301" s="455"/>
      <c r="Y301" s="455"/>
      <c r="Z301" s="455"/>
    </row>
    <row r="302" spans="1:26" ht="15.75" customHeight="1">
      <c r="A302" s="455"/>
      <c r="B302" s="455"/>
      <c r="C302" s="455"/>
      <c r="D302" s="455"/>
      <c r="E302" s="455"/>
      <c r="F302" s="455"/>
      <c r="G302" s="455"/>
      <c r="H302" s="455"/>
      <c r="I302" s="455"/>
      <c r="J302" s="455"/>
      <c r="K302" s="455"/>
      <c r="L302" s="455"/>
      <c r="M302" s="455"/>
      <c r="N302" s="455"/>
      <c r="O302" s="455"/>
      <c r="P302" s="455"/>
      <c r="Q302" s="455"/>
      <c r="R302" s="455"/>
      <c r="S302" s="455"/>
      <c r="T302" s="455"/>
      <c r="U302" s="455"/>
      <c r="V302" s="455"/>
      <c r="W302" s="455"/>
      <c r="X302" s="455"/>
      <c r="Y302" s="455"/>
      <c r="Z302" s="455"/>
    </row>
    <row r="303" spans="1:26" ht="15.75" customHeight="1">
      <c r="A303" s="455"/>
      <c r="B303" s="455"/>
      <c r="C303" s="455"/>
      <c r="D303" s="455"/>
      <c r="E303" s="455"/>
      <c r="F303" s="455"/>
      <c r="G303" s="455"/>
      <c r="H303" s="455"/>
      <c r="I303" s="455"/>
      <c r="J303" s="455"/>
      <c r="K303" s="455"/>
      <c r="L303" s="455"/>
      <c r="M303" s="455"/>
      <c r="N303" s="455"/>
      <c r="O303" s="455"/>
      <c r="P303" s="455"/>
      <c r="Q303" s="455"/>
      <c r="R303" s="455"/>
      <c r="S303" s="455"/>
      <c r="T303" s="455"/>
      <c r="U303" s="455"/>
      <c r="V303" s="455"/>
      <c r="W303" s="455"/>
      <c r="X303" s="455"/>
      <c r="Y303" s="455"/>
      <c r="Z303" s="455"/>
    </row>
    <row r="304" spans="1:26" ht="15.75" customHeight="1">
      <c r="A304" s="455"/>
      <c r="B304" s="455"/>
      <c r="C304" s="455"/>
      <c r="D304" s="455"/>
      <c r="E304" s="455"/>
      <c r="F304" s="455"/>
      <c r="G304" s="455"/>
      <c r="H304" s="455"/>
      <c r="I304" s="455"/>
      <c r="J304" s="455"/>
      <c r="K304" s="455"/>
      <c r="L304" s="455"/>
      <c r="M304" s="455"/>
      <c r="N304" s="455"/>
      <c r="O304" s="455"/>
      <c r="P304" s="455"/>
      <c r="Q304" s="455"/>
      <c r="R304" s="455"/>
      <c r="S304" s="455"/>
      <c r="T304" s="455"/>
      <c r="U304" s="455"/>
      <c r="V304" s="455"/>
      <c r="W304" s="455"/>
      <c r="X304" s="455"/>
      <c r="Y304" s="455"/>
      <c r="Z304" s="455"/>
    </row>
    <row r="305" spans="1:26" ht="15.75" customHeight="1">
      <c r="A305" s="455"/>
      <c r="B305" s="455"/>
      <c r="C305" s="455"/>
      <c r="D305" s="455"/>
      <c r="E305" s="455"/>
      <c r="F305" s="455"/>
      <c r="G305" s="455"/>
      <c r="H305" s="455"/>
      <c r="I305" s="455"/>
      <c r="J305" s="455"/>
      <c r="K305" s="455"/>
      <c r="L305" s="455"/>
      <c r="M305" s="455"/>
      <c r="N305" s="455"/>
      <c r="O305" s="455"/>
      <c r="P305" s="455"/>
      <c r="Q305" s="455"/>
      <c r="R305" s="455"/>
      <c r="S305" s="455"/>
      <c r="T305" s="455"/>
      <c r="U305" s="455"/>
      <c r="V305" s="455"/>
      <c r="W305" s="455"/>
      <c r="X305" s="455"/>
      <c r="Y305" s="455"/>
      <c r="Z305" s="455"/>
    </row>
    <row r="306" spans="1:26" ht="15.75" customHeight="1">
      <c r="A306" s="455"/>
      <c r="B306" s="455"/>
      <c r="C306" s="455"/>
      <c r="D306" s="455"/>
      <c r="E306" s="455"/>
      <c r="F306" s="455"/>
      <c r="G306" s="455"/>
      <c r="H306" s="455"/>
      <c r="I306" s="455"/>
      <c r="J306" s="455"/>
      <c r="K306" s="455"/>
      <c r="L306" s="455"/>
      <c r="M306" s="455"/>
      <c r="N306" s="455"/>
      <c r="O306" s="455"/>
      <c r="P306" s="455"/>
      <c r="Q306" s="455"/>
      <c r="R306" s="455"/>
      <c r="S306" s="455"/>
      <c r="T306" s="455"/>
      <c r="U306" s="455"/>
      <c r="V306" s="455"/>
      <c r="W306" s="455"/>
      <c r="X306" s="455"/>
      <c r="Y306" s="455"/>
      <c r="Z306" s="455"/>
    </row>
    <row r="307" spans="1:26" ht="15.75" customHeight="1">
      <c r="A307" s="455"/>
      <c r="B307" s="455"/>
      <c r="C307" s="455"/>
      <c r="D307" s="455"/>
      <c r="E307" s="455"/>
      <c r="F307" s="455"/>
      <c r="G307" s="455"/>
      <c r="H307" s="455"/>
      <c r="I307" s="455"/>
      <c r="J307" s="455"/>
      <c r="K307" s="455"/>
      <c r="L307" s="455"/>
      <c r="M307" s="455"/>
      <c r="N307" s="455"/>
      <c r="O307" s="455"/>
      <c r="P307" s="455"/>
      <c r="Q307" s="455"/>
      <c r="R307" s="455"/>
      <c r="S307" s="455"/>
      <c r="T307" s="455"/>
      <c r="U307" s="455"/>
      <c r="V307" s="455"/>
      <c r="W307" s="455"/>
      <c r="X307" s="455"/>
      <c r="Y307" s="455"/>
      <c r="Z307" s="455"/>
    </row>
    <row r="308" spans="1:26" ht="15.75" customHeight="1">
      <c r="A308" s="455"/>
      <c r="B308" s="455"/>
      <c r="C308" s="455"/>
      <c r="D308" s="455"/>
      <c r="E308" s="455"/>
      <c r="F308" s="455"/>
      <c r="G308" s="455"/>
      <c r="H308" s="455"/>
      <c r="I308" s="455"/>
      <c r="J308" s="455"/>
      <c r="K308" s="455"/>
      <c r="L308" s="455"/>
      <c r="M308" s="455"/>
      <c r="N308" s="455"/>
      <c r="O308" s="455"/>
      <c r="P308" s="455"/>
      <c r="Q308" s="455"/>
      <c r="R308" s="455"/>
      <c r="S308" s="455"/>
      <c r="T308" s="455"/>
      <c r="U308" s="455"/>
      <c r="V308" s="455"/>
      <c r="W308" s="455"/>
      <c r="X308" s="455"/>
      <c r="Y308" s="455"/>
      <c r="Z308" s="455"/>
    </row>
    <row r="309" spans="1:26" ht="15.75" customHeight="1">
      <c r="A309" s="455"/>
      <c r="B309" s="455"/>
      <c r="C309" s="455"/>
      <c r="D309" s="455"/>
      <c r="E309" s="455"/>
      <c r="F309" s="455"/>
      <c r="G309" s="455"/>
      <c r="H309" s="455"/>
      <c r="I309" s="455"/>
      <c r="J309" s="455"/>
      <c r="K309" s="455"/>
      <c r="L309" s="455"/>
      <c r="M309" s="455"/>
      <c r="N309" s="455"/>
      <c r="O309" s="455"/>
      <c r="P309" s="455"/>
      <c r="Q309" s="455"/>
      <c r="R309" s="455"/>
      <c r="S309" s="455"/>
      <c r="T309" s="455"/>
      <c r="U309" s="455"/>
      <c r="V309" s="455"/>
      <c r="W309" s="455"/>
      <c r="X309" s="455"/>
      <c r="Y309" s="455"/>
      <c r="Z309" s="455"/>
    </row>
    <row r="310" spans="1:26" ht="15.75" customHeight="1">
      <c r="A310" s="455"/>
      <c r="B310" s="455"/>
      <c r="C310" s="455"/>
      <c r="D310" s="455"/>
      <c r="E310" s="455"/>
      <c r="F310" s="455"/>
      <c r="G310" s="455"/>
      <c r="H310" s="455"/>
      <c r="I310" s="455"/>
      <c r="J310" s="455"/>
      <c r="K310" s="455"/>
      <c r="L310" s="455"/>
      <c r="M310" s="455"/>
      <c r="N310" s="455"/>
      <c r="O310" s="455"/>
      <c r="P310" s="455"/>
      <c r="Q310" s="455"/>
      <c r="R310" s="455"/>
      <c r="S310" s="455"/>
      <c r="T310" s="455"/>
      <c r="U310" s="455"/>
      <c r="V310" s="455"/>
      <c r="W310" s="455"/>
      <c r="X310" s="455"/>
      <c r="Y310" s="455"/>
      <c r="Z310" s="455"/>
    </row>
    <row r="311" spans="1:26" ht="15.75" customHeight="1">
      <c r="A311" s="455"/>
      <c r="B311" s="455"/>
      <c r="C311" s="455"/>
      <c r="D311" s="455"/>
      <c r="E311" s="455"/>
      <c r="F311" s="455"/>
      <c r="G311" s="455"/>
      <c r="H311" s="455"/>
      <c r="I311" s="455"/>
      <c r="J311" s="455"/>
      <c r="K311" s="455"/>
      <c r="L311" s="455"/>
      <c r="M311" s="455"/>
      <c r="N311" s="455"/>
      <c r="O311" s="455"/>
      <c r="P311" s="455"/>
      <c r="Q311" s="455"/>
      <c r="R311" s="455"/>
      <c r="S311" s="455"/>
      <c r="T311" s="455"/>
      <c r="U311" s="455"/>
      <c r="V311" s="455"/>
      <c r="W311" s="455"/>
      <c r="X311" s="455"/>
      <c r="Y311" s="455"/>
      <c r="Z311" s="455"/>
    </row>
    <row r="312" spans="1:26" ht="15.75" customHeight="1">
      <c r="A312" s="455"/>
      <c r="B312" s="455"/>
      <c r="C312" s="455"/>
      <c r="D312" s="455"/>
      <c r="E312" s="455"/>
      <c r="F312" s="455"/>
      <c r="G312" s="455"/>
      <c r="H312" s="455"/>
      <c r="I312" s="455"/>
      <c r="J312" s="455"/>
      <c r="K312" s="455"/>
      <c r="L312" s="455"/>
      <c r="M312" s="455"/>
      <c r="N312" s="455"/>
      <c r="O312" s="455"/>
      <c r="P312" s="455"/>
      <c r="Q312" s="455"/>
      <c r="R312" s="455"/>
      <c r="S312" s="455"/>
      <c r="T312" s="455"/>
      <c r="U312" s="455"/>
      <c r="V312" s="455"/>
      <c r="W312" s="455"/>
      <c r="X312" s="455"/>
      <c r="Y312" s="455"/>
      <c r="Z312" s="455"/>
    </row>
    <row r="313" spans="1:26" ht="15.75" customHeight="1">
      <c r="A313" s="455"/>
      <c r="B313" s="455"/>
      <c r="C313" s="455"/>
      <c r="D313" s="455"/>
      <c r="E313" s="455"/>
      <c r="F313" s="455"/>
      <c r="G313" s="455"/>
      <c r="H313" s="455"/>
      <c r="I313" s="455"/>
      <c r="J313" s="455"/>
      <c r="K313" s="455"/>
      <c r="L313" s="455"/>
      <c r="M313" s="455"/>
      <c r="N313" s="455"/>
      <c r="O313" s="455"/>
      <c r="P313" s="455"/>
      <c r="Q313" s="455"/>
      <c r="R313" s="455"/>
      <c r="S313" s="455"/>
      <c r="T313" s="455"/>
      <c r="U313" s="455"/>
      <c r="V313" s="455"/>
      <c r="W313" s="455"/>
      <c r="X313" s="455"/>
      <c r="Y313" s="455"/>
      <c r="Z313" s="455"/>
    </row>
    <row r="314" spans="1:26" ht="15.75" customHeight="1">
      <c r="A314" s="455"/>
      <c r="B314" s="455"/>
      <c r="C314" s="455"/>
      <c r="D314" s="455"/>
      <c r="E314" s="455"/>
      <c r="F314" s="455"/>
      <c r="G314" s="455"/>
      <c r="H314" s="455"/>
      <c r="I314" s="455"/>
      <c r="J314" s="455"/>
      <c r="K314" s="455"/>
      <c r="L314" s="455"/>
      <c r="M314" s="455"/>
      <c r="N314" s="455"/>
      <c r="O314" s="455"/>
      <c r="P314" s="455"/>
      <c r="Q314" s="455"/>
      <c r="R314" s="455"/>
      <c r="S314" s="455"/>
      <c r="T314" s="455"/>
      <c r="U314" s="455"/>
      <c r="V314" s="455"/>
      <c r="W314" s="455"/>
      <c r="X314" s="455"/>
      <c r="Y314" s="455"/>
      <c r="Z314" s="455"/>
    </row>
    <row r="315" spans="1:26" ht="15.75" customHeight="1">
      <c r="A315" s="455"/>
      <c r="B315" s="455"/>
      <c r="C315" s="455"/>
      <c r="D315" s="455"/>
      <c r="E315" s="455"/>
      <c r="F315" s="455"/>
      <c r="G315" s="455"/>
      <c r="H315" s="455"/>
      <c r="I315" s="455"/>
      <c r="J315" s="455"/>
      <c r="K315" s="455"/>
      <c r="L315" s="455"/>
      <c r="M315" s="455"/>
      <c r="N315" s="455"/>
      <c r="O315" s="455"/>
      <c r="P315" s="455"/>
      <c r="Q315" s="455"/>
      <c r="R315" s="455"/>
      <c r="S315" s="455"/>
      <c r="T315" s="455"/>
      <c r="U315" s="455"/>
      <c r="V315" s="455"/>
      <c r="W315" s="455"/>
      <c r="X315" s="455"/>
      <c r="Y315" s="455"/>
      <c r="Z315" s="455"/>
    </row>
    <row r="316" spans="1:26" ht="15.75" customHeight="1">
      <c r="A316" s="455"/>
      <c r="B316" s="455"/>
      <c r="C316" s="455"/>
      <c r="D316" s="455"/>
      <c r="E316" s="455"/>
      <c r="F316" s="455"/>
      <c r="G316" s="455"/>
      <c r="H316" s="455"/>
      <c r="I316" s="455"/>
      <c r="J316" s="455"/>
      <c r="K316" s="455"/>
      <c r="L316" s="455"/>
      <c r="M316" s="455"/>
      <c r="N316" s="455"/>
      <c r="O316" s="455"/>
      <c r="P316" s="455"/>
      <c r="Q316" s="455"/>
      <c r="R316" s="455"/>
      <c r="S316" s="455"/>
      <c r="T316" s="455"/>
      <c r="U316" s="455"/>
      <c r="V316" s="455"/>
      <c r="W316" s="455"/>
      <c r="X316" s="455"/>
      <c r="Y316" s="455"/>
      <c r="Z316" s="455"/>
    </row>
    <row r="317" spans="1:26" ht="15.75" customHeight="1">
      <c r="A317" s="455"/>
      <c r="B317" s="455"/>
      <c r="C317" s="455"/>
      <c r="D317" s="455"/>
      <c r="E317" s="455"/>
      <c r="F317" s="455"/>
      <c r="G317" s="455"/>
      <c r="H317" s="455"/>
      <c r="I317" s="455"/>
      <c r="J317" s="455"/>
      <c r="K317" s="455"/>
      <c r="L317" s="455"/>
      <c r="M317" s="455"/>
      <c r="N317" s="455"/>
      <c r="O317" s="455"/>
      <c r="P317" s="455"/>
      <c r="Q317" s="455"/>
      <c r="R317" s="455"/>
      <c r="S317" s="455"/>
      <c r="T317" s="455"/>
      <c r="U317" s="455"/>
      <c r="V317" s="455"/>
      <c r="W317" s="455"/>
      <c r="X317" s="455"/>
      <c r="Y317" s="455"/>
      <c r="Z317" s="455"/>
    </row>
    <row r="318" spans="1:26" ht="15.75" customHeight="1">
      <c r="A318" s="455"/>
      <c r="B318" s="455"/>
      <c r="C318" s="455"/>
      <c r="D318" s="455"/>
      <c r="E318" s="455"/>
      <c r="F318" s="455"/>
      <c r="G318" s="455"/>
      <c r="H318" s="455"/>
      <c r="I318" s="455"/>
      <c r="J318" s="455"/>
      <c r="K318" s="455"/>
      <c r="L318" s="455"/>
      <c r="M318" s="455"/>
      <c r="N318" s="455"/>
      <c r="O318" s="455"/>
      <c r="P318" s="455"/>
      <c r="Q318" s="455"/>
      <c r="R318" s="455"/>
      <c r="S318" s="455"/>
      <c r="T318" s="455"/>
      <c r="U318" s="455"/>
      <c r="V318" s="455"/>
      <c r="W318" s="455"/>
      <c r="X318" s="455"/>
      <c r="Y318" s="455"/>
      <c r="Z318" s="455"/>
    </row>
    <row r="319" spans="1:26" ht="15.75" customHeight="1">
      <c r="A319" s="455"/>
      <c r="B319" s="455"/>
      <c r="C319" s="455"/>
      <c r="D319" s="455"/>
      <c r="E319" s="455"/>
      <c r="F319" s="455"/>
      <c r="G319" s="455"/>
      <c r="H319" s="455"/>
      <c r="I319" s="455"/>
      <c r="J319" s="455"/>
      <c r="K319" s="455"/>
      <c r="L319" s="455"/>
      <c r="M319" s="455"/>
      <c r="N319" s="455"/>
      <c r="O319" s="455"/>
      <c r="P319" s="455"/>
      <c r="Q319" s="455"/>
      <c r="R319" s="455"/>
      <c r="S319" s="455"/>
      <c r="T319" s="455"/>
      <c r="U319" s="455"/>
      <c r="V319" s="455"/>
      <c r="W319" s="455"/>
      <c r="X319" s="455"/>
      <c r="Y319" s="455"/>
      <c r="Z319" s="455"/>
    </row>
    <row r="320" spans="1:26" ht="15.75" customHeight="1">
      <c r="A320" s="455"/>
      <c r="B320" s="455"/>
      <c r="C320" s="455"/>
      <c r="D320" s="455"/>
      <c r="E320" s="455"/>
      <c r="F320" s="455"/>
      <c r="G320" s="455"/>
      <c r="H320" s="455"/>
      <c r="I320" s="455"/>
      <c r="J320" s="455"/>
      <c r="K320" s="455"/>
      <c r="L320" s="455"/>
      <c r="M320" s="455"/>
      <c r="N320" s="455"/>
      <c r="O320" s="455"/>
      <c r="P320" s="455"/>
      <c r="Q320" s="455"/>
      <c r="R320" s="455"/>
      <c r="S320" s="455"/>
      <c r="T320" s="455"/>
      <c r="U320" s="455"/>
      <c r="V320" s="455"/>
      <c r="W320" s="455"/>
      <c r="X320" s="455"/>
      <c r="Y320" s="455"/>
      <c r="Z320" s="455"/>
    </row>
    <row r="321" spans="1:26" ht="15.75" customHeight="1">
      <c r="A321" s="455"/>
      <c r="B321" s="455"/>
      <c r="C321" s="455"/>
      <c r="D321" s="455"/>
      <c r="E321" s="455"/>
      <c r="F321" s="455"/>
      <c r="G321" s="455"/>
      <c r="H321" s="455"/>
      <c r="I321" s="455"/>
      <c r="J321" s="455"/>
      <c r="K321" s="455"/>
      <c r="L321" s="455"/>
      <c r="M321" s="455"/>
      <c r="N321" s="455"/>
      <c r="O321" s="455"/>
      <c r="P321" s="455"/>
      <c r="Q321" s="455"/>
      <c r="R321" s="455"/>
      <c r="S321" s="455"/>
      <c r="T321" s="455"/>
      <c r="U321" s="455"/>
      <c r="V321" s="455"/>
      <c r="W321" s="455"/>
      <c r="X321" s="455"/>
      <c r="Y321" s="455"/>
      <c r="Z321" s="455"/>
    </row>
    <row r="322" spans="1:26" ht="15.75" customHeight="1">
      <c r="A322" s="455"/>
      <c r="B322" s="455"/>
      <c r="C322" s="455"/>
      <c r="D322" s="455"/>
      <c r="E322" s="455"/>
      <c r="F322" s="455"/>
      <c r="G322" s="455"/>
      <c r="H322" s="455"/>
      <c r="I322" s="455"/>
      <c r="J322" s="455"/>
      <c r="K322" s="455"/>
      <c r="L322" s="455"/>
      <c r="M322" s="455"/>
      <c r="N322" s="455"/>
      <c r="O322" s="455"/>
      <c r="P322" s="455"/>
      <c r="Q322" s="455"/>
      <c r="R322" s="455"/>
      <c r="S322" s="455"/>
      <c r="T322" s="455"/>
      <c r="U322" s="455"/>
      <c r="V322" s="455"/>
      <c r="W322" s="455"/>
      <c r="X322" s="455"/>
      <c r="Y322" s="455"/>
      <c r="Z322" s="455"/>
    </row>
    <row r="323" spans="1:26" ht="15.75" customHeight="1">
      <c r="A323" s="455"/>
      <c r="B323" s="455"/>
      <c r="C323" s="455"/>
      <c r="D323" s="455"/>
      <c r="E323" s="455"/>
      <c r="F323" s="455"/>
      <c r="G323" s="455"/>
      <c r="H323" s="455"/>
      <c r="I323" s="455"/>
      <c r="J323" s="455"/>
      <c r="K323" s="455"/>
      <c r="L323" s="455"/>
      <c r="M323" s="455"/>
      <c r="N323" s="455"/>
      <c r="O323" s="455"/>
      <c r="P323" s="455"/>
      <c r="Q323" s="455"/>
      <c r="R323" s="455"/>
      <c r="S323" s="455"/>
      <c r="T323" s="455"/>
      <c r="U323" s="455"/>
      <c r="V323" s="455"/>
      <c r="W323" s="455"/>
      <c r="X323" s="455"/>
      <c r="Y323" s="455"/>
      <c r="Z323" s="455"/>
    </row>
    <row r="324" spans="1:26" ht="15.75" customHeight="1">
      <c r="A324" s="455"/>
      <c r="B324" s="455"/>
      <c r="C324" s="455"/>
      <c r="D324" s="455"/>
      <c r="E324" s="455"/>
      <c r="F324" s="455"/>
      <c r="G324" s="455"/>
      <c r="H324" s="455"/>
      <c r="I324" s="455"/>
      <c r="J324" s="455"/>
      <c r="K324" s="455"/>
      <c r="L324" s="455"/>
      <c r="M324" s="455"/>
      <c r="N324" s="455"/>
      <c r="O324" s="455"/>
      <c r="P324" s="455"/>
      <c r="Q324" s="455"/>
      <c r="R324" s="455"/>
      <c r="S324" s="455"/>
      <c r="T324" s="455"/>
      <c r="U324" s="455"/>
      <c r="V324" s="455"/>
      <c r="W324" s="455"/>
      <c r="X324" s="455"/>
      <c r="Y324" s="455"/>
      <c r="Z324" s="455"/>
    </row>
    <row r="325" spans="1:26" ht="15.75" customHeight="1">
      <c r="A325" s="455"/>
      <c r="B325" s="455"/>
      <c r="C325" s="455"/>
      <c r="D325" s="455"/>
      <c r="E325" s="455"/>
      <c r="F325" s="455"/>
      <c r="G325" s="455"/>
      <c r="H325" s="455"/>
      <c r="I325" s="455"/>
      <c r="J325" s="455"/>
      <c r="K325" s="455"/>
      <c r="L325" s="455"/>
      <c r="M325" s="455"/>
      <c r="N325" s="455"/>
      <c r="O325" s="455"/>
      <c r="P325" s="455"/>
      <c r="Q325" s="455"/>
      <c r="R325" s="455"/>
      <c r="S325" s="455"/>
      <c r="T325" s="455"/>
      <c r="U325" s="455"/>
      <c r="V325" s="455"/>
      <c r="W325" s="455"/>
      <c r="X325" s="455"/>
      <c r="Y325" s="455"/>
      <c r="Z325" s="455"/>
    </row>
    <row r="326" spans="1:26" ht="15.75" customHeight="1">
      <c r="A326" s="455"/>
      <c r="B326" s="455"/>
      <c r="C326" s="455"/>
      <c r="D326" s="455"/>
      <c r="E326" s="455"/>
      <c r="F326" s="455"/>
      <c r="G326" s="455"/>
      <c r="H326" s="455"/>
      <c r="I326" s="455"/>
      <c r="J326" s="455"/>
      <c r="K326" s="455"/>
      <c r="L326" s="455"/>
      <c r="M326" s="455"/>
      <c r="N326" s="455"/>
      <c r="O326" s="455"/>
      <c r="P326" s="455"/>
      <c r="Q326" s="455"/>
      <c r="R326" s="455"/>
      <c r="S326" s="455"/>
      <c r="T326" s="455"/>
      <c r="U326" s="455"/>
      <c r="V326" s="455"/>
      <c r="W326" s="455"/>
      <c r="X326" s="455"/>
      <c r="Y326" s="455"/>
      <c r="Z326" s="455"/>
    </row>
    <row r="327" spans="1:26" ht="15.75" customHeight="1">
      <c r="A327" s="455"/>
      <c r="B327" s="455"/>
      <c r="C327" s="455"/>
      <c r="D327" s="455"/>
      <c r="E327" s="455"/>
      <c r="F327" s="455"/>
      <c r="G327" s="455"/>
      <c r="H327" s="455"/>
      <c r="I327" s="455"/>
      <c r="J327" s="455"/>
      <c r="K327" s="455"/>
      <c r="L327" s="455"/>
      <c r="M327" s="455"/>
      <c r="N327" s="455"/>
      <c r="O327" s="455"/>
      <c r="P327" s="455"/>
      <c r="Q327" s="455"/>
      <c r="R327" s="455"/>
      <c r="S327" s="455"/>
      <c r="T327" s="455"/>
      <c r="U327" s="455"/>
      <c r="V327" s="455"/>
      <c r="W327" s="455"/>
      <c r="X327" s="455"/>
      <c r="Y327" s="455"/>
      <c r="Z327" s="455"/>
    </row>
    <row r="328" spans="1:26" ht="15.75" customHeight="1">
      <c r="A328" s="455"/>
      <c r="B328" s="455"/>
      <c r="C328" s="455"/>
      <c r="D328" s="455"/>
      <c r="E328" s="455"/>
      <c r="F328" s="455"/>
      <c r="G328" s="455"/>
      <c r="H328" s="455"/>
      <c r="I328" s="455"/>
      <c r="J328" s="455"/>
      <c r="K328" s="455"/>
      <c r="L328" s="455"/>
      <c r="M328" s="455"/>
      <c r="N328" s="455"/>
      <c r="O328" s="455"/>
      <c r="P328" s="455"/>
      <c r="Q328" s="455"/>
      <c r="R328" s="455"/>
      <c r="S328" s="455"/>
      <c r="T328" s="455"/>
      <c r="U328" s="455"/>
      <c r="V328" s="455"/>
      <c r="W328" s="455"/>
      <c r="X328" s="455"/>
      <c r="Y328" s="455"/>
      <c r="Z328" s="455"/>
    </row>
    <row r="329" spans="1:26" ht="15.75" customHeight="1">
      <c r="A329" s="455"/>
      <c r="B329" s="455"/>
      <c r="C329" s="455"/>
      <c r="D329" s="455"/>
      <c r="E329" s="455"/>
      <c r="F329" s="455"/>
      <c r="G329" s="455"/>
      <c r="H329" s="455"/>
      <c r="I329" s="455"/>
      <c r="J329" s="455"/>
      <c r="K329" s="455"/>
      <c r="L329" s="455"/>
      <c r="M329" s="455"/>
      <c r="N329" s="455"/>
      <c r="O329" s="455"/>
      <c r="P329" s="455"/>
      <c r="Q329" s="455"/>
      <c r="R329" s="455"/>
      <c r="S329" s="455"/>
      <c r="T329" s="455"/>
      <c r="U329" s="455"/>
      <c r="V329" s="455"/>
      <c r="W329" s="455"/>
      <c r="X329" s="455"/>
      <c r="Y329" s="455"/>
      <c r="Z329" s="455"/>
    </row>
    <row r="330" spans="1:26" ht="15.75" customHeight="1">
      <c r="A330" s="455"/>
      <c r="B330" s="455"/>
      <c r="C330" s="455"/>
      <c r="D330" s="455"/>
      <c r="E330" s="455"/>
      <c r="F330" s="455"/>
      <c r="G330" s="455"/>
      <c r="H330" s="455"/>
      <c r="I330" s="455"/>
      <c r="J330" s="455"/>
      <c r="K330" s="455"/>
      <c r="L330" s="455"/>
      <c r="M330" s="455"/>
      <c r="N330" s="455"/>
      <c r="O330" s="455"/>
      <c r="P330" s="455"/>
      <c r="Q330" s="455"/>
      <c r="R330" s="455"/>
      <c r="S330" s="455"/>
      <c r="T330" s="455"/>
      <c r="U330" s="455"/>
      <c r="V330" s="455"/>
      <c r="W330" s="455"/>
      <c r="X330" s="455"/>
      <c r="Y330" s="455"/>
      <c r="Z330" s="455"/>
    </row>
    <row r="331" spans="1:26" ht="15.75" customHeight="1">
      <c r="A331" s="455"/>
      <c r="B331" s="455"/>
      <c r="C331" s="455"/>
      <c r="D331" s="455"/>
      <c r="E331" s="455"/>
      <c r="F331" s="455"/>
      <c r="G331" s="455"/>
      <c r="H331" s="455"/>
      <c r="I331" s="455"/>
      <c r="J331" s="455"/>
      <c r="K331" s="455"/>
      <c r="L331" s="455"/>
      <c r="M331" s="455"/>
      <c r="N331" s="455"/>
      <c r="O331" s="455"/>
      <c r="P331" s="455"/>
      <c r="Q331" s="455"/>
      <c r="R331" s="455"/>
      <c r="S331" s="455"/>
      <c r="T331" s="455"/>
      <c r="U331" s="455"/>
      <c r="V331" s="455"/>
      <c r="W331" s="455"/>
      <c r="X331" s="455"/>
      <c r="Y331" s="455"/>
      <c r="Z331" s="455"/>
    </row>
    <row r="332" spans="1:26" ht="15.75" customHeight="1">
      <c r="A332" s="455"/>
      <c r="B332" s="455"/>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row>
    <row r="333" spans="1:26" ht="15.75" customHeight="1">
      <c r="A333" s="455"/>
      <c r="B333" s="455"/>
      <c r="C333" s="455"/>
      <c r="D333" s="455"/>
      <c r="E333" s="455"/>
      <c r="F333" s="455"/>
      <c r="G333" s="455"/>
      <c r="H333" s="455"/>
      <c r="I333" s="455"/>
      <c r="J333" s="455"/>
      <c r="K333" s="455"/>
      <c r="L333" s="455"/>
      <c r="M333" s="455"/>
      <c r="N333" s="455"/>
      <c r="O333" s="455"/>
      <c r="P333" s="455"/>
      <c r="Q333" s="455"/>
      <c r="R333" s="455"/>
      <c r="S333" s="455"/>
      <c r="T333" s="455"/>
      <c r="U333" s="455"/>
      <c r="V333" s="455"/>
      <c r="W333" s="455"/>
      <c r="X333" s="455"/>
      <c r="Y333" s="455"/>
      <c r="Z333" s="455"/>
    </row>
    <row r="334" spans="1:26" ht="15.75" customHeight="1">
      <c r="A334" s="455"/>
      <c r="B334" s="455"/>
      <c r="C334" s="455"/>
      <c r="D334" s="455"/>
      <c r="E334" s="455"/>
      <c r="F334" s="455"/>
      <c r="G334" s="455"/>
      <c r="H334" s="455"/>
      <c r="I334" s="455"/>
      <c r="J334" s="455"/>
      <c r="K334" s="455"/>
      <c r="L334" s="455"/>
      <c r="M334" s="455"/>
      <c r="N334" s="455"/>
      <c r="O334" s="455"/>
      <c r="P334" s="455"/>
      <c r="Q334" s="455"/>
      <c r="R334" s="455"/>
      <c r="S334" s="455"/>
      <c r="T334" s="455"/>
      <c r="U334" s="455"/>
      <c r="V334" s="455"/>
      <c r="W334" s="455"/>
      <c r="X334" s="455"/>
      <c r="Y334" s="455"/>
      <c r="Z334" s="455"/>
    </row>
    <row r="335" spans="1:26" ht="15.75" customHeight="1">
      <c r="A335" s="455"/>
      <c r="B335" s="455"/>
      <c r="C335" s="455"/>
      <c r="D335" s="455"/>
      <c r="E335" s="455"/>
      <c r="F335" s="455"/>
      <c r="G335" s="455"/>
      <c r="H335" s="455"/>
      <c r="I335" s="455"/>
      <c r="J335" s="455"/>
      <c r="K335" s="455"/>
      <c r="L335" s="455"/>
      <c r="M335" s="455"/>
      <c r="N335" s="455"/>
      <c r="O335" s="455"/>
      <c r="P335" s="455"/>
      <c r="Q335" s="455"/>
      <c r="R335" s="455"/>
      <c r="S335" s="455"/>
      <c r="T335" s="455"/>
      <c r="U335" s="455"/>
      <c r="V335" s="455"/>
      <c r="W335" s="455"/>
      <c r="X335" s="455"/>
      <c r="Y335" s="455"/>
      <c r="Z335" s="455"/>
    </row>
    <row r="336" spans="1:26" ht="15.75" customHeight="1">
      <c r="A336" s="455"/>
      <c r="B336" s="455"/>
      <c r="C336" s="455"/>
      <c r="D336" s="455"/>
      <c r="E336" s="455"/>
      <c r="F336" s="455"/>
      <c r="G336" s="455"/>
      <c r="H336" s="455"/>
      <c r="I336" s="455"/>
      <c r="J336" s="455"/>
      <c r="K336" s="455"/>
      <c r="L336" s="455"/>
      <c r="M336" s="455"/>
      <c r="N336" s="455"/>
      <c r="O336" s="455"/>
      <c r="P336" s="455"/>
      <c r="Q336" s="455"/>
      <c r="R336" s="455"/>
      <c r="S336" s="455"/>
      <c r="T336" s="455"/>
      <c r="U336" s="455"/>
      <c r="V336" s="455"/>
      <c r="W336" s="455"/>
      <c r="X336" s="455"/>
      <c r="Y336" s="455"/>
      <c r="Z336" s="455"/>
    </row>
    <row r="337" spans="1:26" ht="15.75" customHeight="1">
      <c r="A337" s="455"/>
      <c r="B337" s="455"/>
      <c r="C337" s="455"/>
      <c r="D337" s="455"/>
      <c r="E337" s="455"/>
      <c r="F337" s="455"/>
      <c r="G337" s="455"/>
      <c r="H337" s="455"/>
      <c r="I337" s="455"/>
      <c r="J337" s="455"/>
      <c r="K337" s="455"/>
      <c r="L337" s="455"/>
      <c r="M337" s="455"/>
      <c r="N337" s="455"/>
      <c r="O337" s="455"/>
      <c r="P337" s="455"/>
      <c r="Q337" s="455"/>
      <c r="R337" s="455"/>
      <c r="S337" s="455"/>
      <c r="T337" s="455"/>
      <c r="U337" s="455"/>
      <c r="V337" s="455"/>
      <c r="W337" s="455"/>
      <c r="X337" s="455"/>
      <c r="Y337" s="455"/>
      <c r="Z337" s="455"/>
    </row>
    <row r="338" spans="1:26" ht="15.75" customHeight="1">
      <c r="A338" s="455"/>
      <c r="B338" s="455"/>
      <c r="C338" s="455"/>
      <c r="D338" s="455"/>
      <c r="E338" s="455"/>
      <c r="F338" s="455"/>
      <c r="G338" s="455"/>
      <c r="H338" s="455"/>
      <c r="I338" s="455"/>
      <c r="J338" s="455"/>
      <c r="K338" s="455"/>
      <c r="L338" s="455"/>
      <c r="M338" s="455"/>
      <c r="N338" s="455"/>
      <c r="O338" s="455"/>
      <c r="P338" s="455"/>
      <c r="Q338" s="455"/>
      <c r="R338" s="455"/>
      <c r="S338" s="455"/>
      <c r="T338" s="455"/>
      <c r="U338" s="455"/>
      <c r="V338" s="455"/>
      <c r="W338" s="455"/>
      <c r="X338" s="455"/>
      <c r="Y338" s="455"/>
      <c r="Z338" s="455"/>
    </row>
    <row r="339" spans="1:26" ht="15.75" customHeight="1">
      <c r="A339" s="455"/>
      <c r="B339" s="455"/>
      <c r="C339" s="455"/>
      <c r="D339" s="455"/>
      <c r="E339" s="455"/>
      <c r="F339" s="455"/>
      <c r="G339" s="455"/>
      <c r="H339" s="455"/>
      <c r="I339" s="455"/>
      <c r="J339" s="455"/>
      <c r="K339" s="455"/>
      <c r="L339" s="455"/>
      <c r="M339" s="455"/>
      <c r="N339" s="455"/>
      <c r="O339" s="455"/>
      <c r="P339" s="455"/>
      <c r="Q339" s="455"/>
      <c r="R339" s="455"/>
      <c r="S339" s="455"/>
      <c r="T339" s="455"/>
      <c r="U339" s="455"/>
      <c r="V339" s="455"/>
      <c r="W339" s="455"/>
      <c r="X339" s="455"/>
      <c r="Y339" s="455"/>
      <c r="Z339" s="455"/>
    </row>
    <row r="340" spans="1:26" ht="15.75" customHeight="1">
      <c r="A340" s="455"/>
      <c r="B340" s="455"/>
      <c r="C340" s="455"/>
      <c r="D340" s="455"/>
      <c r="E340" s="455"/>
      <c r="F340" s="455"/>
      <c r="G340" s="455"/>
      <c r="H340" s="455"/>
      <c r="I340" s="455"/>
      <c r="J340" s="455"/>
      <c r="K340" s="455"/>
      <c r="L340" s="455"/>
      <c r="M340" s="455"/>
      <c r="N340" s="455"/>
      <c r="O340" s="455"/>
      <c r="P340" s="455"/>
      <c r="Q340" s="455"/>
      <c r="R340" s="455"/>
      <c r="S340" s="455"/>
      <c r="T340" s="455"/>
      <c r="U340" s="455"/>
      <c r="V340" s="455"/>
      <c r="W340" s="455"/>
      <c r="X340" s="455"/>
      <c r="Y340" s="455"/>
      <c r="Z340" s="455"/>
    </row>
    <row r="341" spans="1:26" ht="15.75" customHeight="1">
      <c r="A341" s="455"/>
      <c r="B341" s="455"/>
      <c r="C341" s="455"/>
      <c r="D341" s="455"/>
      <c r="E341" s="455"/>
      <c r="F341" s="455"/>
      <c r="G341" s="455"/>
      <c r="H341" s="455"/>
      <c r="I341" s="455"/>
      <c r="J341" s="455"/>
      <c r="K341" s="455"/>
      <c r="L341" s="455"/>
      <c r="M341" s="455"/>
      <c r="N341" s="455"/>
      <c r="O341" s="455"/>
      <c r="P341" s="455"/>
      <c r="Q341" s="455"/>
      <c r="R341" s="455"/>
      <c r="S341" s="455"/>
      <c r="T341" s="455"/>
      <c r="U341" s="455"/>
      <c r="V341" s="455"/>
      <c r="W341" s="455"/>
      <c r="X341" s="455"/>
      <c r="Y341" s="455"/>
      <c r="Z341" s="455"/>
    </row>
    <row r="342" spans="1:26" ht="15.75" customHeight="1">
      <c r="A342" s="455"/>
      <c r="B342" s="455"/>
      <c r="C342" s="455"/>
      <c r="D342" s="455"/>
      <c r="E342" s="455"/>
      <c r="F342" s="455"/>
      <c r="G342" s="455"/>
      <c r="H342" s="455"/>
      <c r="I342" s="455"/>
      <c r="J342" s="455"/>
      <c r="K342" s="455"/>
      <c r="L342" s="455"/>
      <c r="M342" s="455"/>
      <c r="N342" s="455"/>
      <c r="O342" s="455"/>
      <c r="P342" s="455"/>
      <c r="Q342" s="455"/>
      <c r="R342" s="455"/>
      <c r="S342" s="455"/>
      <c r="T342" s="455"/>
      <c r="U342" s="455"/>
      <c r="V342" s="455"/>
      <c r="W342" s="455"/>
      <c r="X342" s="455"/>
      <c r="Y342" s="455"/>
      <c r="Z342" s="455"/>
    </row>
    <row r="343" spans="1:26" ht="15.75" customHeight="1">
      <c r="A343" s="455"/>
      <c r="B343" s="455"/>
      <c r="C343" s="455"/>
      <c r="D343" s="455"/>
      <c r="E343" s="455"/>
      <c r="F343" s="455"/>
      <c r="G343" s="455"/>
      <c r="H343" s="455"/>
      <c r="I343" s="455"/>
      <c r="J343" s="455"/>
      <c r="K343" s="455"/>
      <c r="L343" s="455"/>
      <c r="M343" s="455"/>
      <c r="N343" s="455"/>
      <c r="O343" s="455"/>
      <c r="P343" s="455"/>
      <c r="Q343" s="455"/>
      <c r="R343" s="455"/>
      <c r="S343" s="455"/>
      <c r="T343" s="455"/>
      <c r="U343" s="455"/>
      <c r="V343" s="455"/>
      <c r="W343" s="455"/>
      <c r="X343" s="455"/>
      <c r="Y343" s="455"/>
      <c r="Z343" s="455"/>
    </row>
    <row r="344" spans="1:26" ht="15.75" customHeight="1">
      <c r="A344" s="455"/>
      <c r="B344" s="455"/>
      <c r="C344" s="455"/>
      <c r="D344" s="455"/>
      <c r="E344" s="455"/>
      <c r="F344" s="455"/>
      <c r="G344" s="455"/>
      <c r="H344" s="455"/>
      <c r="I344" s="455"/>
      <c r="J344" s="455"/>
      <c r="K344" s="455"/>
      <c r="L344" s="455"/>
      <c r="M344" s="455"/>
      <c r="N344" s="455"/>
      <c r="O344" s="455"/>
      <c r="P344" s="455"/>
      <c r="Q344" s="455"/>
      <c r="R344" s="455"/>
      <c r="S344" s="455"/>
      <c r="T344" s="455"/>
      <c r="U344" s="455"/>
      <c r="V344" s="455"/>
      <c r="W344" s="455"/>
      <c r="X344" s="455"/>
      <c r="Y344" s="455"/>
      <c r="Z344" s="455"/>
    </row>
    <row r="345" spans="1:26" ht="15.75" customHeight="1">
      <c r="A345" s="455"/>
      <c r="B345" s="455"/>
      <c r="C345" s="455"/>
      <c r="D345" s="455"/>
      <c r="E345" s="455"/>
      <c r="F345" s="455"/>
      <c r="G345" s="455"/>
      <c r="H345" s="455"/>
      <c r="I345" s="455"/>
      <c r="J345" s="455"/>
      <c r="K345" s="455"/>
      <c r="L345" s="455"/>
      <c r="M345" s="455"/>
      <c r="N345" s="455"/>
      <c r="O345" s="455"/>
      <c r="P345" s="455"/>
      <c r="Q345" s="455"/>
      <c r="R345" s="455"/>
      <c r="S345" s="455"/>
      <c r="T345" s="455"/>
      <c r="U345" s="455"/>
      <c r="V345" s="455"/>
      <c r="W345" s="455"/>
      <c r="X345" s="455"/>
      <c r="Y345" s="455"/>
      <c r="Z345" s="455"/>
    </row>
    <row r="346" spans="1:26" ht="15.75" customHeight="1">
      <c r="A346" s="455"/>
      <c r="B346" s="455"/>
      <c r="C346" s="455"/>
      <c r="D346" s="455"/>
      <c r="E346" s="455"/>
      <c r="F346" s="455"/>
      <c r="G346" s="455"/>
      <c r="H346" s="455"/>
      <c r="I346" s="455"/>
      <c r="J346" s="455"/>
      <c r="K346" s="455"/>
      <c r="L346" s="455"/>
      <c r="M346" s="455"/>
      <c r="N346" s="455"/>
      <c r="O346" s="455"/>
      <c r="P346" s="455"/>
      <c r="Q346" s="455"/>
      <c r="R346" s="455"/>
      <c r="S346" s="455"/>
      <c r="T346" s="455"/>
      <c r="U346" s="455"/>
      <c r="V346" s="455"/>
      <c r="W346" s="455"/>
      <c r="X346" s="455"/>
      <c r="Y346" s="455"/>
      <c r="Z346" s="455"/>
    </row>
    <row r="347" spans="1:26" ht="15.75" customHeight="1">
      <c r="A347" s="455"/>
      <c r="B347" s="455"/>
      <c r="C347" s="455"/>
      <c r="D347" s="455"/>
      <c r="E347" s="455"/>
      <c r="F347" s="455"/>
      <c r="G347" s="455"/>
      <c r="H347" s="455"/>
      <c r="I347" s="455"/>
      <c r="J347" s="455"/>
      <c r="K347" s="455"/>
      <c r="L347" s="455"/>
      <c r="M347" s="455"/>
      <c r="N347" s="455"/>
      <c r="O347" s="455"/>
      <c r="P347" s="455"/>
      <c r="Q347" s="455"/>
      <c r="R347" s="455"/>
      <c r="S347" s="455"/>
      <c r="T347" s="455"/>
      <c r="U347" s="455"/>
      <c r="V347" s="455"/>
      <c r="W347" s="455"/>
      <c r="X347" s="455"/>
      <c r="Y347" s="455"/>
      <c r="Z347" s="455"/>
    </row>
    <row r="348" spans="1:26" ht="15.75" customHeight="1">
      <c r="A348" s="455"/>
      <c r="B348" s="455"/>
      <c r="C348" s="455"/>
      <c r="D348" s="455"/>
      <c r="E348" s="455"/>
      <c r="F348" s="455"/>
      <c r="G348" s="455"/>
      <c r="H348" s="455"/>
      <c r="I348" s="455"/>
      <c r="J348" s="455"/>
      <c r="K348" s="455"/>
      <c r="L348" s="455"/>
      <c r="M348" s="455"/>
      <c r="N348" s="455"/>
      <c r="O348" s="455"/>
      <c r="P348" s="455"/>
      <c r="Q348" s="455"/>
      <c r="R348" s="455"/>
      <c r="S348" s="455"/>
      <c r="T348" s="455"/>
      <c r="U348" s="455"/>
      <c r="V348" s="455"/>
      <c r="W348" s="455"/>
      <c r="X348" s="455"/>
      <c r="Y348" s="455"/>
      <c r="Z348" s="455"/>
    </row>
    <row r="349" spans="1:26" ht="15.75" customHeight="1">
      <c r="A349" s="455"/>
      <c r="B349" s="455"/>
      <c r="C349" s="455"/>
      <c r="D349" s="455"/>
      <c r="E349" s="455"/>
      <c r="F349" s="455"/>
      <c r="G349" s="455"/>
      <c r="H349" s="455"/>
      <c r="I349" s="455"/>
      <c r="J349" s="455"/>
      <c r="K349" s="455"/>
      <c r="L349" s="455"/>
      <c r="M349" s="455"/>
      <c r="N349" s="455"/>
      <c r="O349" s="455"/>
      <c r="P349" s="455"/>
      <c r="Q349" s="455"/>
      <c r="R349" s="455"/>
      <c r="S349" s="455"/>
      <c r="T349" s="455"/>
      <c r="U349" s="455"/>
      <c r="V349" s="455"/>
      <c r="W349" s="455"/>
      <c r="X349" s="455"/>
      <c r="Y349" s="455"/>
      <c r="Z349" s="455"/>
    </row>
    <row r="350" spans="1:26" ht="15.75" customHeight="1">
      <c r="A350" s="455"/>
      <c r="B350" s="455"/>
      <c r="C350" s="455"/>
      <c r="D350" s="455"/>
      <c r="E350" s="455"/>
      <c r="F350" s="455"/>
      <c r="G350" s="455"/>
      <c r="H350" s="455"/>
      <c r="I350" s="455"/>
      <c r="J350" s="455"/>
      <c r="K350" s="455"/>
      <c r="L350" s="455"/>
      <c r="M350" s="455"/>
      <c r="N350" s="455"/>
      <c r="O350" s="455"/>
      <c r="P350" s="455"/>
      <c r="Q350" s="455"/>
      <c r="R350" s="455"/>
      <c r="S350" s="455"/>
      <c r="T350" s="455"/>
      <c r="U350" s="455"/>
      <c r="V350" s="455"/>
      <c r="W350" s="455"/>
      <c r="X350" s="455"/>
      <c r="Y350" s="455"/>
      <c r="Z350" s="455"/>
    </row>
    <row r="351" spans="1:26" ht="15.75" customHeight="1">
      <c r="A351" s="455"/>
      <c r="B351" s="455"/>
      <c r="C351" s="455"/>
      <c r="D351" s="455"/>
      <c r="E351" s="455"/>
      <c r="F351" s="455"/>
      <c r="G351" s="455"/>
      <c r="H351" s="455"/>
      <c r="I351" s="455"/>
      <c r="J351" s="455"/>
      <c r="K351" s="455"/>
      <c r="L351" s="455"/>
      <c r="M351" s="455"/>
      <c r="N351" s="455"/>
      <c r="O351" s="455"/>
      <c r="P351" s="455"/>
      <c r="Q351" s="455"/>
      <c r="R351" s="455"/>
      <c r="S351" s="455"/>
      <c r="T351" s="455"/>
      <c r="U351" s="455"/>
      <c r="V351" s="455"/>
      <c r="W351" s="455"/>
      <c r="X351" s="455"/>
      <c r="Y351" s="455"/>
      <c r="Z351" s="455"/>
    </row>
    <row r="352" spans="1:26" ht="15.75" customHeight="1">
      <c r="A352" s="455"/>
      <c r="B352" s="455"/>
      <c r="C352" s="455"/>
      <c r="D352" s="455"/>
      <c r="E352" s="455"/>
      <c r="F352" s="455"/>
      <c r="G352" s="455"/>
      <c r="H352" s="455"/>
      <c r="I352" s="455"/>
      <c r="J352" s="455"/>
      <c r="K352" s="455"/>
      <c r="L352" s="455"/>
      <c r="M352" s="455"/>
      <c r="N352" s="455"/>
      <c r="O352" s="455"/>
      <c r="P352" s="455"/>
      <c r="Q352" s="455"/>
      <c r="R352" s="455"/>
      <c r="S352" s="455"/>
      <c r="T352" s="455"/>
      <c r="U352" s="455"/>
      <c r="V352" s="455"/>
      <c r="W352" s="455"/>
      <c r="X352" s="455"/>
      <c r="Y352" s="455"/>
      <c r="Z352" s="455"/>
    </row>
    <row r="353" spans="1:26" ht="15.75" customHeight="1">
      <c r="A353" s="455"/>
      <c r="B353" s="455"/>
      <c r="C353" s="455"/>
      <c r="D353" s="455"/>
      <c r="E353" s="455"/>
      <c r="F353" s="455"/>
      <c r="G353" s="455"/>
      <c r="H353" s="455"/>
      <c r="I353" s="455"/>
      <c r="J353" s="455"/>
      <c r="K353" s="455"/>
      <c r="L353" s="455"/>
      <c r="M353" s="455"/>
      <c r="N353" s="455"/>
      <c r="O353" s="455"/>
      <c r="P353" s="455"/>
      <c r="Q353" s="455"/>
      <c r="R353" s="455"/>
      <c r="S353" s="455"/>
      <c r="T353" s="455"/>
      <c r="U353" s="455"/>
      <c r="V353" s="455"/>
      <c r="W353" s="455"/>
      <c r="X353" s="455"/>
      <c r="Y353" s="455"/>
      <c r="Z353" s="455"/>
    </row>
    <row r="354" spans="1:26" ht="15.75" customHeight="1">
      <c r="A354" s="455"/>
      <c r="B354" s="455"/>
      <c r="C354" s="455"/>
      <c r="D354" s="455"/>
      <c r="E354" s="455"/>
      <c r="F354" s="455"/>
      <c r="G354" s="455"/>
      <c r="H354" s="455"/>
      <c r="I354" s="455"/>
      <c r="J354" s="455"/>
      <c r="K354" s="455"/>
      <c r="L354" s="455"/>
      <c r="M354" s="455"/>
      <c r="N354" s="455"/>
      <c r="O354" s="455"/>
      <c r="P354" s="455"/>
      <c r="Q354" s="455"/>
      <c r="R354" s="455"/>
      <c r="S354" s="455"/>
      <c r="T354" s="455"/>
      <c r="U354" s="455"/>
      <c r="V354" s="455"/>
      <c r="W354" s="455"/>
      <c r="X354" s="455"/>
      <c r="Y354" s="455"/>
      <c r="Z354" s="455"/>
    </row>
    <row r="355" spans="1:26" ht="15.75" customHeight="1">
      <c r="A355" s="455"/>
      <c r="B355" s="455"/>
      <c r="C355" s="455"/>
      <c r="D355" s="455"/>
      <c r="E355" s="455"/>
      <c r="F355" s="455"/>
      <c r="G355" s="455"/>
      <c r="H355" s="455"/>
      <c r="I355" s="455"/>
      <c r="J355" s="455"/>
      <c r="K355" s="455"/>
      <c r="L355" s="455"/>
      <c r="M355" s="455"/>
      <c r="N355" s="455"/>
      <c r="O355" s="455"/>
      <c r="P355" s="455"/>
      <c r="Q355" s="455"/>
      <c r="R355" s="455"/>
      <c r="S355" s="455"/>
      <c r="T355" s="455"/>
      <c r="U355" s="455"/>
      <c r="V355" s="455"/>
      <c r="W355" s="455"/>
      <c r="X355" s="455"/>
      <c r="Y355" s="455"/>
      <c r="Z355" s="455"/>
    </row>
    <row r="356" spans="1:26" ht="15.75" customHeight="1">
      <c r="A356" s="455"/>
      <c r="B356" s="455"/>
      <c r="C356" s="455"/>
      <c r="D356" s="455"/>
      <c r="E356" s="455"/>
      <c r="F356" s="455"/>
      <c r="G356" s="455"/>
      <c r="H356" s="455"/>
      <c r="I356" s="455"/>
      <c r="J356" s="455"/>
      <c r="K356" s="455"/>
      <c r="L356" s="455"/>
      <c r="M356" s="455"/>
      <c r="N356" s="455"/>
      <c r="O356" s="455"/>
      <c r="P356" s="455"/>
      <c r="Q356" s="455"/>
      <c r="R356" s="455"/>
      <c r="S356" s="455"/>
      <c r="T356" s="455"/>
      <c r="U356" s="455"/>
      <c r="V356" s="455"/>
      <c r="W356" s="455"/>
      <c r="X356" s="455"/>
      <c r="Y356" s="455"/>
      <c r="Z356" s="455"/>
    </row>
    <row r="357" spans="1:26" ht="15.75" customHeight="1">
      <c r="A357" s="455"/>
      <c r="B357" s="455"/>
      <c r="C357" s="455"/>
      <c r="D357" s="455"/>
      <c r="E357" s="455"/>
      <c r="F357" s="455"/>
      <c r="G357" s="455"/>
      <c r="H357" s="455"/>
      <c r="I357" s="455"/>
      <c r="J357" s="455"/>
      <c r="K357" s="455"/>
      <c r="L357" s="455"/>
      <c r="M357" s="455"/>
      <c r="N357" s="455"/>
      <c r="O357" s="455"/>
      <c r="P357" s="455"/>
      <c r="Q357" s="455"/>
      <c r="R357" s="455"/>
      <c r="S357" s="455"/>
      <c r="T357" s="455"/>
      <c r="U357" s="455"/>
      <c r="V357" s="455"/>
      <c r="W357" s="455"/>
      <c r="X357" s="455"/>
      <c r="Y357" s="455"/>
      <c r="Z357" s="455"/>
    </row>
    <row r="358" spans="1:26" ht="15.75" customHeight="1">
      <c r="A358" s="455"/>
      <c r="B358" s="455"/>
      <c r="C358" s="455"/>
      <c r="D358" s="455"/>
      <c r="E358" s="455"/>
      <c r="F358" s="455"/>
      <c r="G358" s="455"/>
      <c r="H358" s="455"/>
      <c r="I358" s="455"/>
      <c r="J358" s="455"/>
      <c r="K358" s="455"/>
      <c r="L358" s="455"/>
      <c r="M358" s="455"/>
      <c r="N358" s="455"/>
      <c r="O358" s="455"/>
      <c r="P358" s="455"/>
      <c r="Q358" s="455"/>
      <c r="R358" s="455"/>
      <c r="S358" s="455"/>
      <c r="T358" s="455"/>
      <c r="U358" s="455"/>
      <c r="V358" s="455"/>
      <c r="W358" s="455"/>
      <c r="X358" s="455"/>
      <c r="Y358" s="455"/>
      <c r="Z358" s="455"/>
    </row>
    <row r="359" spans="1:26" ht="15.75" customHeight="1">
      <c r="A359" s="455"/>
      <c r="B359" s="455"/>
      <c r="C359" s="455"/>
      <c r="D359" s="455"/>
      <c r="E359" s="455"/>
      <c r="F359" s="455"/>
      <c r="G359" s="455"/>
      <c r="H359" s="455"/>
      <c r="I359" s="455"/>
      <c r="J359" s="455"/>
      <c r="K359" s="455"/>
      <c r="L359" s="455"/>
      <c r="M359" s="455"/>
      <c r="N359" s="455"/>
      <c r="O359" s="455"/>
      <c r="P359" s="455"/>
      <c r="Q359" s="455"/>
      <c r="R359" s="455"/>
      <c r="S359" s="455"/>
      <c r="T359" s="455"/>
      <c r="U359" s="455"/>
      <c r="V359" s="455"/>
      <c r="W359" s="455"/>
      <c r="X359" s="455"/>
      <c r="Y359" s="455"/>
      <c r="Z359" s="455"/>
    </row>
    <row r="360" spans="1:26" ht="15.75" customHeight="1">
      <c r="A360" s="455"/>
      <c r="B360" s="455"/>
      <c r="C360" s="455"/>
      <c r="D360" s="455"/>
      <c r="E360" s="455"/>
      <c r="F360" s="455"/>
      <c r="G360" s="455"/>
      <c r="H360" s="455"/>
      <c r="I360" s="455"/>
      <c r="J360" s="455"/>
      <c r="K360" s="455"/>
      <c r="L360" s="455"/>
      <c r="M360" s="455"/>
      <c r="N360" s="455"/>
      <c r="O360" s="455"/>
      <c r="P360" s="455"/>
      <c r="Q360" s="455"/>
      <c r="R360" s="455"/>
      <c r="S360" s="455"/>
      <c r="T360" s="455"/>
      <c r="U360" s="455"/>
      <c r="V360" s="455"/>
      <c r="W360" s="455"/>
      <c r="X360" s="455"/>
      <c r="Y360" s="455"/>
      <c r="Z360" s="455"/>
    </row>
    <row r="361" spans="1:26" ht="15.75" customHeight="1">
      <c r="A361" s="455"/>
      <c r="B361" s="455"/>
      <c r="C361" s="455"/>
      <c r="D361" s="455"/>
      <c r="E361" s="455"/>
      <c r="F361" s="455"/>
      <c r="G361" s="455"/>
      <c r="H361" s="455"/>
      <c r="I361" s="455"/>
      <c r="J361" s="455"/>
      <c r="K361" s="455"/>
      <c r="L361" s="455"/>
      <c r="M361" s="455"/>
      <c r="N361" s="455"/>
      <c r="O361" s="455"/>
      <c r="P361" s="455"/>
      <c r="Q361" s="455"/>
      <c r="R361" s="455"/>
      <c r="S361" s="455"/>
      <c r="T361" s="455"/>
      <c r="U361" s="455"/>
      <c r="V361" s="455"/>
      <c r="W361" s="455"/>
      <c r="X361" s="455"/>
      <c r="Y361" s="455"/>
      <c r="Z361" s="455"/>
    </row>
    <row r="362" spans="1:26" ht="15.75" customHeight="1">
      <c r="A362" s="455"/>
      <c r="B362" s="455"/>
      <c r="C362" s="455"/>
      <c r="D362" s="455"/>
      <c r="E362" s="455"/>
      <c r="F362" s="455"/>
      <c r="G362" s="455"/>
      <c r="H362" s="455"/>
      <c r="I362" s="455"/>
      <c r="J362" s="455"/>
      <c r="K362" s="455"/>
      <c r="L362" s="455"/>
      <c r="M362" s="455"/>
      <c r="N362" s="455"/>
      <c r="O362" s="455"/>
      <c r="P362" s="455"/>
      <c r="Q362" s="455"/>
      <c r="R362" s="455"/>
      <c r="S362" s="455"/>
      <c r="T362" s="455"/>
      <c r="U362" s="455"/>
      <c r="V362" s="455"/>
      <c r="W362" s="455"/>
      <c r="X362" s="455"/>
      <c r="Y362" s="455"/>
      <c r="Z362" s="455"/>
    </row>
    <row r="363" spans="1:26" ht="15.75" customHeight="1">
      <c r="A363" s="455"/>
      <c r="B363" s="455"/>
      <c r="C363" s="455"/>
      <c r="D363" s="455"/>
      <c r="E363" s="455"/>
      <c r="F363" s="455"/>
      <c r="G363" s="455"/>
      <c r="H363" s="455"/>
      <c r="I363" s="455"/>
      <c r="J363" s="455"/>
      <c r="K363" s="455"/>
      <c r="L363" s="455"/>
      <c r="M363" s="455"/>
      <c r="N363" s="455"/>
      <c r="O363" s="455"/>
      <c r="P363" s="455"/>
      <c r="Q363" s="455"/>
      <c r="R363" s="455"/>
      <c r="S363" s="455"/>
      <c r="T363" s="455"/>
      <c r="U363" s="455"/>
      <c r="V363" s="455"/>
      <c r="W363" s="455"/>
      <c r="X363" s="455"/>
      <c r="Y363" s="455"/>
      <c r="Z363" s="455"/>
    </row>
    <row r="364" spans="1:26" ht="15.75" customHeight="1">
      <c r="A364" s="455"/>
      <c r="B364" s="455"/>
      <c r="C364" s="455"/>
      <c r="D364" s="455"/>
      <c r="E364" s="455"/>
      <c r="F364" s="455"/>
      <c r="G364" s="455"/>
      <c r="H364" s="455"/>
      <c r="I364" s="455"/>
      <c r="J364" s="455"/>
      <c r="K364" s="455"/>
      <c r="L364" s="455"/>
      <c r="M364" s="455"/>
      <c r="N364" s="455"/>
      <c r="O364" s="455"/>
      <c r="P364" s="455"/>
      <c r="Q364" s="455"/>
      <c r="R364" s="455"/>
      <c r="S364" s="455"/>
      <c r="T364" s="455"/>
      <c r="U364" s="455"/>
      <c r="V364" s="455"/>
      <c r="W364" s="455"/>
      <c r="X364" s="455"/>
      <c r="Y364" s="455"/>
      <c r="Z364" s="455"/>
    </row>
    <row r="365" spans="1:26" ht="15.75" customHeight="1">
      <c r="A365" s="455"/>
      <c r="B365" s="455"/>
      <c r="C365" s="455"/>
      <c r="D365" s="455"/>
      <c r="E365" s="455"/>
      <c r="F365" s="455"/>
      <c r="G365" s="455"/>
      <c r="H365" s="455"/>
      <c r="I365" s="455"/>
      <c r="J365" s="455"/>
      <c r="K365" s="455"/>
      <c r="L365" s="455"/>
      <c r="M365" s="455"/>
      <c r="N365" s="455"/>
      <c r="O365" s="455"/>
      <c r="P365" s="455"/>
      <c r="Q365" s="455"/>
      <c r="R365" s="455"/>
      <c r="S365" s="455"/>
      <c r="T365" s="455"/>
      <c r="U365" s="455"/>
      <c r="V365" s="455"/>
      <c r="W365" s="455"/>
      <c r="X365" s="455"/>
      <c r="Y365" s="455"/>
      <c r="Z365" s="455"/>
    </row>
    <row r="366" spans="1:26" ht="15.75" customHeight="1">
      <c r="A366" s="455"/>
      <c r="B366" s="455"/>
      <c r="C366" s="455"/>
      <c r="D366" s="455"/>
      <c r="E366" s="455"/>
      <c r="F366" s="455"/>
      <c r="G366" s="455"/>
      <c r="H366" s="455"/>
      <c r="I366" s="455"/>
      <c r="J366" s="455"/>
      <c r="K366" s="455"/>
      <c r="L366" s="455"/>
      <c r="M366" s="455"/>
      <c r="N366" s="455"/>
      <c r="O366" s="455"/>
      <c r="P366" s="455"/>
      <c r="Q366" s="455"/>
      <c r="R366" s="455"/>
      <c r="S366" s="455"/>
      <c r="T366" s="455"/>
      <c r="U366" s="455"/>
      <c r="V366" s="455"/>
      <c r="W366" s="455"/>
      <c r="X366" s="455"/>
      <c r="Y366" s="455"/>
      <c r="Z366" s="455"/>
    </row>
    <row r="367" spans="1:26" ht="15.75" customHeight="1">
      <c r="A367" s="455"/>
      <c r="B367" s="455"/>
      <c r="C367" s="455"/>
      <c r="D367" s="455"/>
      <c r="E367" s="455"/>
      <c r="F367" s="455"/>
      <c r="G367" s="455"/>
      <c r="H367" s="455"/>
      <c r="I367" s="455"/>
      <c r="J367" s="455"/>
      <c r="K367" s="455"/>
      <c r="L367" s="455"/>
      <c r="M367" s="455"/>
      <c r="N367" s="455"/>
      <c r="O367" s="455"/>
      <c r="P367" s="455"/>
      <c r="Q367" s="455"/>
      <c r="R367" s="455"/>
      <c r="S367" s="455"/>
      <c r="T367" s="455"/>
      <c r="U367" s="455"/>
      <c r="V367" s="455"/>
      <c r="W367" s="455"/>
      <c r="X367" s="455"/>
      <c r="Y367" s="455"/>
      <c r="Z367" s="455"/>
    </row>
    <row r="368" spans="1:26" ht="15.75" customHeight="1">
      <c r="A368" s="455"/>
      <c r="B368" s="455"/>
      <c r="C368" s="455"/>
      <c r="D368" s="455"/>
      <c r="E368" s="455"/>
      <c r="F368" s="455"/>
      <c r="G368" s="455"/>
      <c r="H368" s="455"/>
      <c r="I368" s="455"/>
      <c r="J368" s="455"/>
      <c r="K368" s="455"/>
      <c r="L368" s="455"/>
      <c r="M368" s="455"/>
      <c r="N368" s="455"/>
      <c r="O368" s="455"/>
      <c r="P368" s="455"/>
      <c r="Q368" s="455"/>
      <c r="R368" s="455"/>
      <c r="S368" s="455"/>
      <c r="T368" s="455"/>
      <c r="U368" s="455"/>
      <c r="V368" s="455"/>
      <c r="W368" s="455"/>
      <c r="X368" s="455"/>
      <c r="Y368" s="455"/>
      <c r="Z368" s="455"/>
    </row>
    <row r="369" spans="1:26" ht="15.75" customHeight="1">
      <c r="A369" s="455"/>
      <c r="B369" s="455"/>
      <c r="C369" s="455"/>
      <c r="D369" s="455"/>
      <c r="E369" s="455"/>
      <c r="F369" s="455"/>
      <c r="G369" s="455"/>
      <c r="H369" s="455"/>
      <c r="I369" s="455"/>
      <c r="J369" s="455"/>
      <c r="K369" s="455"/>
      <c r="L369" s="455"/>
      <c r="M369" s="455"/>
      <c r="N369" s="455"/>
      <c r="O369" s="455"/>
      <c r="P369" s="455"/>
      <c r="Q369" s="455"/>
      <c r="R369" s="455"/>
      <c r="S369" s="455"/>
      <c r="T369" s="455"/>
      <c r="U369" s="455"/>
      <c r="V369" s="455"/>
      <c r="W369" s="455"/>
      <c r="X369" s="455"/>
      <c r="Y369" s="455"/>
      <c r="Z369" s="455"/>
    </row>
    <row r="370" spans="1:26" ht="15.75" customHeight="1">
      <c r="A370" s="455"/>
      <c r="B370" s="455"/>
      <c r="C370" s="455"/>
      <c r="D370" s="455"/>
      <c r="E370" s="455"/>
      <c r="F370" s="455"/>
      <c r="G370" s="455"/>
      <c r="H370" s="455"/>
      <c r="I370" s="455"/>
      <c r="J370" s="455"/>
      <c r="K370" s="455"/>
      <c r="L370" s="455"/>
      <c r="M370" s="455"/>
      <c r="N370" s="455"/>
      <c r="O370" s="455"/>
      <c r="P370" s="455"/>
      <c r="Q370" s="455"/>
      <c r="R370" s="455"/>
      <c r="S370" s="455"/>
      <c r="T370" s="455"/>
      <c r="U370" s="455"/>
      <c r="V370" s="455"/>
      <c r="W370" s="455"/>
      <c r="X370" s="455"/>
      <c r="Y370" s="455"/>
      <c r="Z370" s="455"/>
    </row>
    <row r="371" spans="1:26" ht="15.75" customHeight="1">
      <c r="A371" s="455"/>
      <c r="B371" s="455"/>
      <c r="C371" s="455"/>
      <c r="D371" s="455"/>
      <c r="E371" s="455"/>
      <c r="F371" s="455"/>
      <c r="G371" s="455"/>
      <c r="H371" s="455"/>
      <c r="I371" s="455"/>
      <c r="J371" s="455"/>
      <c r="K371" s="455"/>
      <c r="L371" s="455"/>
      <c r="M371" s="455"/>
      <c r="N371" s="455"/>
      <c r="O371" s="455"/>
      <c r="P371" s="455"/>
      <c r="Q371" s="455"/>
      <c r="R371" s="455"/>
      <c r="S371" s="455"/>
      <c r="T371" s="455"/>
      <c r="U371" s="455"/>
      <c r="V371" s="455"/>
      <c r="W371" s="455"/>
      <c r="X371" s="455"/>
      <c r="Y371" s="455"/>
      <c r="Z371" s="455"/>
    </row>
    <row r="372" spans="1:26" ht="15.75" customHeight="1">
      <c r="A372" s="455"/>
      <c r="B372" s="455"/>
      <c r="C372" s="455"/>
      <c r="D372" s="455"/>
      <c r="E372" s="455"/>
      <c r="F372" s="455"/>
      <c r="G372" s="455"/>
      <c r="H372" s="455"/>
      <c r="I372" s="455"/>
      <c r="J372" s="455"/>
      <c r="K372" s="455"/>
      <c r="L372" s="455"/>
      <c r="M372" s="455"/>
      <c r="N372" s="455"/>
      <c r="O372" s="455"/>
      <c r="P372" s="455"/>
      <c r="Q372" s="455"/>
      <c r="R372" s="455"/>
      <c r="S372" s="455"/>
      <c r="T372" s="455"/>
      <c r="U372" s="455"/>
      <c r="V372" s="455"/>
      <c r="W372" s="455"/>
      <c r="X372" s="455"/>
      <c r="Y372" s="455"/>
      <c r="Z372" s="455"/>
    </row>
    <row r="373" spans="1:26" ht="15.75" customHeight="1">
      <c r="A373" s="455"/>
      <c r="B373" s="455"/>
      <c r="C373" s="455"/>
      <c r="D373" s="455"/>
      <c r="E373" s="455"/>
      <c r="F373" s="455"/>
      <c r="G373" s="455"/>
      <c r="H373" s="455"/>
      <c r="I373" s="455"/>
      <c r="J373" s="455"/>
      <c r="K373" s="455"/>
      <c r="L373" s="455"/>
      <c r="M373" s="455"/>
      <c r="N373" s="455"/>
      <c r="O373" s="455"/>
      <c r="P373" s="455"/>
      <c r="Q373" s="455"/>
      <c r="R373" s="455"/>
      <c r="S373" s="455"/>
      <c r="T373" s="455"/>
      <c r="U373" s="455"/>
      <c r="V373" s="455"/>
      <c r="W373" s="455"/>
      <c r="X373" s="455"/>
      <c r="Y373" s="455"/>
      <c r="Z373" s="455"/>
    </row>
    <row r="374" spans="1:26" ht="15.75" customHeight="1">
      <c r="A374" s="455"/>
      <c r="B374" s="455"/>
      <c r="C374" s="455"/>
      <c r="D374" s="455"/>
      <c r="E374" s="455"/>
      <c r="F374" s="455"/>
      <c r="G374" s="455"/>
      <c r="H374" s="455"/>
      <c r="I374" s="455"/>
      <c r="J374" s="455"/>
      <c r="K374" s="455"/>
      <c r="L374" s="455"/>
      <c r="M374" s="455"/>
      <c r="N374" s="455"/>
      <c r="O374" s="455"/>
      <c r="P374" s="455"/>
      <c r="Q374" s="455"/>
      <c r="R374" s="455"/>
      <c r="S374" s="455"/>
      <c r="T374" s="455"/>
      <c r="U374" s="455"/>
      <c r="V374" s="455"/>
      <c r="W374" s="455"/>
      <c r="X374" s="455"/>
      <c r="Y374" s="455"/>
      <c r="Z374" s="455"/>
    </row>
    <row r="375" spans="1:26" ht="15.75" customHeight="1">
      <c r="A375" s="455"/>
      <c r="B375" s="455"/>
      <c r="C375" s="455"/>
      <c r="D375" s="455"/>
      <c r="E375" s="455"/>
      <c r="F375" s="455"/>
      <c r="G375" s="455"/>
      <c r="H375" s="455"/>
      <c r="I375" s="455"/>
      <c r="J375" s="455"/>
      <c r="K375" s="455"/>
      <c r="L375" s="455"/>
      <c r="M375" s="455"/>
      <c r="N375" s="455"/>
      <c r="O375" s="455"/>
      <c r="P375" s="455"/>
      <c r="Q375" s="455"/>
      <c r="R375" s="455"/>
      <c r="S375" s="455"/>
      <c r="T375" s="455"/>
      <c r="U375" s="455"/>
      <c r="V375" s="455"/>
      <c r="W375" s="455"/>
      <c r="X375" s="455"/>
      <c r="Y375" s="455"/>
      <c r="Z375" s="455"/>
    </row>
    <row r="376" spans="1:26" ht="15.75" customHeight="1">
      <c r="A376" s="455"/>
      <c r="B376" s="455"/>
      <c r="C376" s="455"/>
      <c r="D376" s="455"/>
      <c r="E376" s="455"/>
      <c r="F376" s="455"/>
      <c r="G376" s="455"/>
      <c r="H376" s="455"/>
      <c r="I376" s="455"/>
      <c r="J376" s="455"/>
      <c r="K376" s="455"/>
      <c r="L376" s="455"/>
      <c r="M376" s="455"/>
      <c r="N376" s="455"/>
      <c r="O376" s="455"/>
      <c r="P376" s="455"/>
      <c r="Q376" s="455"/>
      <c r="R376" s="455"/>
      <c r="S376" s="455"/>
      <c r="T376" s="455"/>
      <c r="U376" s="455"/>
      <c r="V376" s="455"/>
      <c r="W376" s="455"/>
      <c r="X376" s="455"/>
      <c r="Y376" s="455"/>
      <c r="Z376" s="455"/>
    </row>
    <row r="377" spans="1:26" ht="15.75" customHeight="1">
      <c r="A377" s="455"/>
      <c r="B377" s="455"/>
      <c r="C377" s="455"/>
      <c r="D377" s="455"/>
      <c r="E377" s="455"/>
      <c r="F377" s="455"/>
      <c r="G377" s="455"/>
      <c r="H377" s="455"/>
      <c r="I377" s="455"/>
      <c r="J377" s="455"/>
      <c r="K377" s="455"/>
      <c r="L377" s="455"/>
      <c r="M377" s="455"/>
      <c r="N377" s="455"/>
      <c r="O377" s="455"/>
      <c r="P377" s="455"/>
      <c r="Q377" s="455"/>
      <c r="R377" s="455"/>
      <c r="S377" s="455"/>
      <c r="T377" s="455"/>
      <c r="U377" s="455"/>
      <c r="V377" s="455"/>
      <c r="W377" s="455"/>
      <c r="X377" s="455"/>
      <c r="Y377" s="455"/>
      <c r="Z377" s="455"/>
    </row>
    <row r="378" spans="1:26" ht="15.75" customHeight="1">
      <c r="A378" s="455"/>
      <c r="B378" s="455"/>
      <c r="C378" s="455"/>
      <c r="D378" s="455"/>
      <c r="E378" s="455"/>
      <c r="F378" s="455"/>
      <c r="G378" s="455"/>
      <c r="H378" s="455"/>
      <c r="I378" s="455"/>
      <c r="J378" s="455"/>
      <c r="K378" s="455"/>
      <c r="L378" s="455"/>
      <c r="M378" s="455"/>
      <c r="N378" s="455"/>
      <c r="O378" s="455"/>
      <c r="P378" s="455"/>
      <c r="Q378" s="455"/>
      <c r="R378" s="455"/>
      <c r="S378" s="455"/>
      <c r="T378" s="455"/>
      <c r="U378" s="455"/>
      <c r="V378" s="455"/>
      <c r="W378" s="455"/>
      <c r="X378" s="455"/>
      <c r="Y378" s="455"/>
      <c r="Z378" s="455"/>
    </row>
    <row r="379" spans="1:26" ht="15.75" customHeight="1">
      <c r="A379" s="455"/>
      <c r="B379" s="455"/>
      <c r="C379" s="455"/>
      <c r="D379" s="455"/>
      <c r="E379" s="455"/>
      <c r="F379" s="455"/>
      <c r="G379" s="455"/>
      <c r="H379" s="455"/>
      <c r="I379" s="455"/>
      <c r="J379" s="455"/>
      <c r="K379" s="455"/>
      <c r="L379" s="455"/>
      <c r="M379" s="455"/>
      <c r="N379" s="455"/>
      <c r="O379" s="455"/>
      <c r="P379" s="455"/>
      <c r="Q379" s="455"/>
      <c r="R379" s="455"/>
      <c r="S379" s="455"/>
      <c r="T379" s="455"/>
      <c r="U379" s="455"/>
      <c r="V379" s="455"/>
      <c r="W379" s="455"/>
      <c r="X379" s="455"/>
      <c r="Y379" s="455"/>
      <c r="Z379" s="455"/>
    </row>
    <row r="380" spans="1:26" ht="15.75" customHeight="1">
      <c r="A380" s="455"/>
      <c r="B380" s="455"/>
      <c r="C380" s="455"/>
      <c r="D380" s="455"/>
      <c r="E380" s="455"/>
      <c r="F380" s="455"/>
      <c r="G380" s="455"/>
      <c r="H380" s="455"/>
      <c r="I380" s="455"/>
      <c r="J380" s="455"/>
      <c r="K380" s="455"/>
      <c r="L380" s="455"/>
      <c r="M380" s="455"/>
      <c r="N380" s="455"/>
      <c r="O380" s="455"/>
      <c r="P380" s="455"/>
      <c r="Q380" s="455"/>
      <c r="R380" s="455"/>
      <c r="S380" s="455"/>
      <c r="T380" s="455"/>
      <c r="U380" s="455"/>
      <c r="V380" s="455"/>
      <c r="W380" s="455"/>
      <c r="X380" s="455"/>
      <c r="Y380" s="455"/>
      <c r="Z380" s="455"/>
    </row>
    <row r="381" spans="1:26" ht="15.75" customHeight="1">
      <c r="A381" s="455"/>
      <c r="B381" s="455"/>
      <c r="C381" s="455"/>
      <c r="D381" s="455"/>
      <c r="E381" s="455"/>
      <c r="F381" s="455"/>
      <c r="G381" s="455"/>
      <c r="H381" s="455"/>
      <c r="I381" s="455"/>
      <c r="J381" s="455"/>
      <c r="K381" s="455"/>
      <c r="L381" s="455"/>
      <c r="M381" s="455"/>
      <c r="N381" s="455"/>
      <c r="O381" s="455"/>
      <c r="P381" s="455"/>
      <c r="Q381" s="455"/>
      <c r="R381" s="455"/>
      <c r="S381" s="455"/>
      <c r="T381" s="455"/>
      <c r="U381" s="455"/>
      <c r="V381" s="455"/>
      <c r="W381" s="455"/>
      <c r="X381" s="455"/>
      <c r="Y381" s="455"/>
      <c r="Z381" s="455"/>
    </row>
    <row r="382" spans="1:26" ht="15.75" customHeight="1">
      <c r="A382" s="455"/>
      <c r="B382" s="455"/>
      <c r="C382" s="455"/>
      <c r="D382" s="455"/>
      <c r="E382" s="455"/>
      <c r="F382" s="455"/>
      <c r="G382" s="455"/>
      <c r="H382" s="455"/>
      <c r="I382" s="455"/>
      <c r="J382" s="455"/>
      <c r="K382" s="455"/>
      <c r="L382" s="455"/>
      <c r="M382" s="455"/>
      <c r="N382" s="455"/>
      <c r="O382" s="455"/>
      <c r="P382" s="455"/>
      <c r="Q382" s="455"/>
      <c r="R382" s="455"/>
      <c r="S382" s="455"/>
      <c r="T382" s="455"/>
      <c r="U382" s="455"/>
      <c r="V382" s="455"/>
      <c r="W382" s="455"/>
      <c r="X382" s="455"/>
      <c r="Y382" s="455"/>
      <c r="Z382" s="455"/>
    </row>
    <row r="383" spans="1:26" ht="15.75" customHeight="1">
      <c r="A383" s="455"/>
      <c r="B383" s="455"/>
      <c r="C383" s="455"/>
      <c r="D383" s="455"/>
      <c r="E383" s="455"/>
      <c r="F383" s="455"/>
      <c r="G383" s="455"/>
      <c r="H383" s="455"/>
      <c r="I383" s="455"/>
      <c r="J383" s="455"/>
      <c r="K383" s="455"/>
      <c r="L383" s="455"/>
      <c r="M383" s="455"/>
      <c r="N383" s="455"/>
      <c r="O383" s="455"/>
      <c r="P383" s="455"/>
      <c r="Q383" s="455"/>
      <c r="R383" s="455"/>
      <c r="S383" s="455"/>
      <c r="T383" s="455"/>
      <c r="U383" s="455"/>
      <c r="V383" s="455"/>
      <c r="W383" s="455"/>
      <c r="X383" s="455"/>
      <c r="Y383" s="455"/>
      <c r="Z383" s="455"/>
    </row>
    <row r="384" spans="1:26" ht="15.75" customHeight="1">
      <c r="A384" s="455"/>
      <c r="B384" s="455"/>
      <c r="C384" s="455"/>
      <c r="D384" s="455"/>
      <c r="E384" s="455"/>
      <c r="F384" s="455"/>
      <c r="G384" s="455"/>
      <c r="H384" s="455"/>
      <c r="I384" s="455"/>
      <c r="J384" s="455"/>
      <c r="K384" s="455"/>
      <c r="L384" s="455"/>
      <c r="M384" s="455"/>
      <c r="N384" s="455"/>
      <c r="O384" s="455"/>
      <c r="P384" s="455"/>
      <c r="Q384" s="455"/>
      <c r="R384" s="455"/>
      <c r="S384" s="455"/>
      <c r="T384" s="455"/>
      <c r="U384" s="455"/>
      <c r="V384" s="455"/>
      <c r="W384" s="455"/>
      <c r="X384" s="455"/>
      <c r="Y384" s="455"/>
      <c r="Z384" s="455"/>
    </row>
    <row r="385" spans="1:26" ht="15.75" customHeight="1">
      <c r="A385" s="455"/>
      <c r="B385" s="455"/>
      <c r="C385" s="455"/>
      <c r="D385" s="455"/>
      <c r="E385" s="455"/>
      <c r="F385" s="455"/>
      <c r="G385" s="455"/>
      <c r="H385" s="455"/>
      <c r="I385" s="455"/>
      <c r="J385" s="455"/>
      <c r="K385" s="455"/>
      <c r="L385" s="455"/>
      <c r="M385" s="455"/>
      <c r="N385" s="455"/>
      <c r="O385" s="455"/>
      <c r="P385" s="455"/>
      <c r="Q385" s="455"/>
      <c r="R385" s="455"/>
      <c r="S385" s="455"/>
      <c r="T385" s="455"/>
      <c r="U385" s="455"/>
      <c r="V385" s="455"/>
      <c r="W385" s="455"/>
      <c r="X385" s="455"/>
      <c r="Y385" s="455"/>
      <c r="Z385" s="455"/>
    </row>
    <row r="386" spans="1:26" ht="15.75" customHeight="1">
      <c r="A386" s="455"/>
      <c r="B386" s="455"/>
      <c r="C386" s="455"/>
      <c r="D386" s="455"/>
      <c r="E386" s="455"/>
      <c r="F386" s="455"/>
      <c r="G386" s="455"/>
      <c r="H386" s="455"/>
      <c r="I386" s="455"/>
      <c r="J386" s="455"/>
      <c r="K386" s="455"/>
      <c r="L386" s="455"/>
      <c r="M386" s="455"/>
      <c r="N386" s="455"/>
      <c r="O386" s="455"/>
      <c r="P386" s="455"/>
      <c r="Q386" s="455"/>
      <c r="R386" s="455"/>
      <c r="S386" s="455"/>
      <c r="T386" s="455"/>
      <c r="U386" s="455"/>
      <c r="V386" s="455"/>
      <c r="W386" s="455"/>
      <c r="X386" s="455"/>
      <c r="Y386" s="455"/>
      <c r="Z386" s="455"/>
    </row>
    <row r="387" spans="1:26" ht="15.75" customHeight="1">
      <c r="A387" s="455"/>
      <c r="B387" s="455"/>
      <c r="C387" s="455"/>
      <c r="D387" s="455"/>
      <c r="E387" s="455"/>
      <c r="F387" s="455"/>
      <c r="G387" s="455"/>
      <c r="H387" s="455"/>
      <c r="I387" s="455"/>
      <c r="J387" s="455"/>
      <c r="K387" s="455"/>
      <c r="L387" s="455"/>
      <c r="M387" s="455"/>
      <c r="N387" s="455"/>
      <c r="O387" s="455"/>
      <c r="P387" s="455"/>
      <c r="Q387" s="455"/>
      <c r="R387" s="455"/>
      <c r="S387" s="455"/>
      <c r="T387" s="455"/>
      <c r="U387" s="455"/>
      <c r="V387" s="455"/>
      <c r="W387" s="455"/>
      <c r="X387" s="455"/>
      <c r="Y387" s="455"/>
      <c r="Z387" s="455"/>
    </row>
    <row r="388" spans="1:26" ht="15.75" customHeight="1">
      <c r="A388" s="455"/>
      <c r="B388" s="455"/>
      <c r="C388" s="455"/>
      <c r="D388" s="455"/>
      <c r="E388" s="455"/>
      <c r="F388" s="455"/>
      <c r="G388" s="455"/>
      <c r="H388" s="455"/>
      <c r="I388" s="455"/>
      <c r="J388" s="455"/>
      <c r="K388" s="455"/>
      <c r="L388" s="455"/>
      <c r="M388" s="455"/>
      <c r="N388" s="455"/>
      <c r="O388" s="455"/>
      <c r="P388" s="455"/>
      <c r="Q388" s="455"/>
      <c r="R388" s="455"/>
      <c r="S388" s="455"/>
      <c r="T388" s="455"/>
      <c r="U388" s="455"/>
      <c r="V388" s="455"/>
      <c r="W388" s="455"/>
      <c r="X388" s="455"/>
      <c r="Y388" s="455"/>
      <c r="Z388" s="455"/>
    </row>
    <row r="389" spans="1:26" ht="15.75" customHeight="1">
      <c r="A389" s="455"/>
      <c r="B389" s="455"/>
      <c r="C389" s="455"/>
      <c r="D389" s="455"/>
      <c r="E389" s="455"/>
      <c r="F389" s="455"/>
      <c r="G389" s="455"/>
      <c r="H389" s="455"/>
      <c r="I389" s="455"/>
      <c r="J389" s="455"/>
      <c r="K389" s="455"/>
      <c r="L389" s="455"/>
      <c r="M389" s="455"/>
      <c r="N389" s="455"/>
      <c r="O389" s="455"/>
      <c r="P389" s="455"/>
      <c r="Q389" s="455"/>
      <c r="R389" s="455"/>
      <c r="S389" s="455"/>
      <c r="T389" s="455"/>
      <c r="U389" s="455"/>
      <c r="V389" s="455"/>
      <c r="W389" s="455"/>
      <c r="X389" s="455"/>
      <c r="Y389" s="455"/>
      <c r="Z389" s="455"/>
    </row>
    <row r="390" spans="1:26" ht="15.75" customHeight="1">
      <c r="A390" s="455"/>
      <c r="B390" s="455"/>
      <c r="C390" s="455"/>
      <c r="D390" s="455"/>
      <c r="E390" s="455"/>
      <c r="F390" s="455"/>
      <c r="G390" s="455"/>
      <c r="H390" s="455"/>
      <c r="I390" s="455"/>
      <c r="J390" s="455"/>
      <c r="K390" s="455"/>
      <c r="L390" s="455"/>
      <c r="M390" s="455"/>
      <c r="N390" s="455"/>
      <c r="O390" s="455"/>
      <c r="P390" s="455"/>
      <c r="Q390" s="455"/>
      <c r="R390" s="455"/>
      <c r="S390" s="455"/>
      <c r="T390" s="455"/>
      <c r="U390" s="455"/>
      <c r="V390" s="455"/>
      <c r="W390" s="455"/>
      <c r="X390" s="455"/>
      <c r="Y390" s="455"/>
      <c r="Z390" s="455"/>
    </row>
    <row r="391" spans="1:26" ht="15.75" customHeight="1">
      <c r="A391" s="455"/>
      <c r="B391" s="455"/>
      <c r="C391" s="455"/>
      <c r="D391" s="455"/>
      <c r="E391" s="455"/>
      <c r="F391" s="455"/>
      <c r="G391" s="455"/>
      <c r="H391" s="455"/>
      <c r="I391" s="455"/>
      <c r="J391" s="455"/>
      <c r="K391" s="455"/>
      <c r="L391" s="455"/>
      <c r="M391" s="455"/>
      <c r="N391" s="455"/>
      <c r="O391" s="455"/>
      <c r="P391" s="455"/>
      <c r="Q391" s="455"/>
      <c r="R391" s="455"/>
      <c r="S391" s="455"/>
      <c r="T391" s="455"/>
      <c r="U391" s="455"/>
      <c r="V391" s="455"/>
      <c r="W391" s="455"/>
      <c r="X391" s="455"/>
      <c r="Y391" s="455"/>
      <c r="Z391" s="455"/>
    </row>
    <row r="392" spans="1:26" ht="15.75" customHeight="1">
      <c r="A392" s="455"/>
      <c r="B392" s="455"/>
      <c r="C392" s="455"/>
      <c r="D392" s="455"/>
      <c r="E392" s="455"/>
      <c r="F392" s="455"/>
      <c r="G392" s="455"/>
      <c r="H392" s="455"/>
      <c r="I392" s="455"/>
      <c r="J392" s="455"/>
      <c r="K392" s="455"/>
      <c r="L392" s="455"/>
      <c r="M392" s="455"/>
      <c r="N392" s="455"/>
      <c r="O392" s="455"/>
      <c r="P392" s="455"/>
      <c r="Q392" s="455"/>
      <c r="R392" s="455"/>
      <c r="S392" s="455"/>
      <c r="T392" s="455"/>
      <c r="U392" s="455"/>
      <c r="V392" s="455"/>
      <c r="W392" s="455"/>
      <c r="X392" s="455"/>
      <c r="Y392" s="455"/>
      <c r="Z392" s="455"/>
    </row>
    <row r="393" spans="1:26" ht="15.75" customHeight="1">
      <c r="A393" s="455"/>
      <c r="B393" s="455"/>
      <c r="C393" s="455"/>
      <c r="D393" s="455"/>
      <c r="E393" s="455"/>
      <c r="F393" s="455"/>
      <c r="G393" s="455"/>
      <c r="H393" s="455"/>
      <c r="I393" s="455"/>
      <c r="J393" s="455"/>
      <c r="K393" s="455"/>
      <c r="L393" s="455"/>
      <c r="M393" s="455"/>
      <c r="N393" s="455"/>
      <c r="O393" s="455"/>
      <c r="P393" s="455"/>
      <c r="Q393" s="455"/>
      <c r="R393" s="455"/>
      <c r="S393" s="455"/>
      <c r="T393" s="455"/>
      <c r="U393" s="455"/>
      <c r="V393" s="455"/>
      <c r="W393" s="455"/>
      <c r="X393" s="455"/>
      <c r="Y393" s="455"/>
      <c r="Z393" s="455"/>
    </row>
    <row r="394" spans="1:26" ht="15.75" customHeight="1">
      <c r="A394" s="455"/>
      <c r="B394" s="455"/>
      <c r="C394" s="455"/>
      <c r="D394" s="455"/>
      <c r="E394" s="455"/>
      <c r="F394" s="455"/>
      <c r="G394" s="455"/>
      <c r="H394" s="455"/>
      <c r="I394" s="455"/>
      <c r="J394" s="455"/>
      <c r="K394" s="455"/>
      <c r="L394" s="455"/>
      <c r="M394" s="455"/>
      <c r="N394" s="455"/>
      <c r="O394" s="455"/>
      <c r="P394" s="455"/>
      <c r="Q394" s="455"/>
      <c r="R394" s="455"/>
      <c r="S394" s="455"/>
      <c r="T394" s="455"/>
      <c r="U394" s="455"/>
      <c r="V394" s="455"/>
      <c r="W394" s="455"/>
      <c r="X394" s="455"/>
      <c r="Y394" s="455"/>
      <c r="Z394" s="455"/>
    </row>
    <row r="395" spans="1:26" ht="15.75" customHeight="1">
      <c r="A395" s="455"/>
      <c r="B395" s="455"/>
      <c r="C395" s="455"/>
      <c r="D395" s="455"/>
      <c r="E395" s="455"/>
      <c r="F395" s="455"/>
      <c r="G395" s="455"/>
      <c r="H395" s="455"/>
      <c r="I395" s="455"/>
      <c r="J395" s="455"/>
      <c r="K395" s="455"/>
      <c r="L395" s="455"/>
      <c r="M395" s="455"/>
      <c r="N395" s="455"/>
      <c r="O395" s="455"/>
      <c r="P395" s="455"/>
      <c r="Q395" s="455"/>
      <c r="R395" s="455"/>
      <c r="S395" s="455"/>
      <c r="T395" s="455"/>
      <c r="U395" s="455"/>
      <c r="V395" s="455"/>
      <c r="W395" s="455"/>
      <c r="X395" s="455"/>
      <c r="Y395" s="455"/>
      <c r="Z395" s="455"/>
    </row>
    <row r="396" spans="1:26" ht="15.75" customHeight="1">
      <c r="A396" s="455"/>
      <c r="B396" s="455"/>
      <c r="C396" s="455"/>
      <c r="D396" s="455"/>
      <c r="E396" s="455"/>
      <c r="F396" s="455"/>
      <c r="G396" s="455"/>
      <c r="H396" s="455"/>
      <c r="I396" s="455"/>
      <c r="J396" s="455"/>
      <c r="K396" s="455"/>
      <c r="L396" s="455"/>
      <c r="M396" s="455"/>
      <c r="N396" s="455"/>
      <c r="O396" s="455"/>
      <c r="P396" s="455"/>
      <c r="Q396" s="455"/>
      <c r="R396" s="455"/>
      <c r="S396" s="455"/>
      <c r="T396" s="455"/>
      <c r="U396" s="455"/>
      <c r="V396" s="455"/>
      <c r="W396" s="455"/>
      <c r="X396" s="455"/>
      <c r="Y396" s="455"/>
      <c r="Z396" s="455"/>
    </row>
    <row r="397" spans="1:26" ht="15.75" customHeight="1">
      <c r="A397" s="455"/>
      <c r="B397" s="455"/>
      <c r="C397" s="455"/>
      <c r="D397" s="455"/>
      <c r="E397" s="455"/>
      <c r="F397" s="455"/>
      <c r="G397" s="455"/>
      <c r="H397" s="455"/>
      <c r="I397" s="455"/>
      <c r="J397" s="455"/>
      <c r="K397" s="455"/>
      <c r="L397" s="455"/>
      <c r="M397" s="455"/>
      <c r="N397" s="455"/>
      <c r="O397" s="455"/>
      <c r="P397" s="455"/>
      <c r="Q397" s="455"/>
      <c r="R397" s="455"/>
      <c r="S397" s="455"/>
      <c r="T397" s="455"/>
      <c r="U397" s="455"/>
      <c r="V397" s="455"/>
      <c r="W397" s="455"/>
      <c r="X397" s="455"/>
      <c r="Y397" s="455"/>
      <c r="Z397" s="455"/>
    </row>
    <row r="398" spans="1:26" ht="15.75" customHeight="1">
      <c r="A398" s="455"/>
      <c r="B398" s="455"/>
      <c r="C398" s="455"/>
      <c r="D398" s="455"/>
      <c r="E398" s="455"/>
      <c r="F398" s="455"/>
      <c r="G398" s="455"/>
      <c r="H398" s="455"/>
      <c r="I398" s="455"/>
      <c r="J398" s="455"/>
      <c r="K398" s="455"/>
      <c r="L398" s="455"/>
      <c r="M398" s="455"/>
      <c r="N398" s="455"/>
      <c r="O398" s="455"/>
      <c r="P398" s="455"/>
      <c r="Q398" s="455"/>
      <c r="R398" s="455"/>
      <c r="S398" s="455"/>
      <c r="T398" s="455"/>
      <c r="U398" s="455"/>
      <c r="V398" s="455"/>
      <c r="W398" s="455"/>
      <c r="X398" s="455"/>
      <c r="Y398" s="455"/>
      <c r="Z398" s="455"/>
    </row>
    <row r="399" spans="1:26" ht="15.75" customHeight="1">
      <c r="A399" s="455"/>
      <c r="B399" s="455"/>
      <c r="C399" s="455"/>
      <c r="D399" s="455"/>
      <c r="E399" s="455"/>
      <c r="F399" s="455"/>
      <c r="G399" s="455"/>
      <c r="H399" s="455"/>
      <c r="I399" s="455"/>
      <c r="J399" s="455"/>
      <c r="K399" s="455"/>
      <c r="L399" s="455"/>
      <c r="M399" s="455"/>
      <c r="N399" s="455"/>
      <c r="O399" s="455"/>
      <c r="P399" s="455"/>
      <c r="Q399" s="455"/>
      <c r="R399" s="455"/>
      <c r="S399" s="455"/>
      <c r="T399" s="455"/>
      <c r="U399" s="455"/>
      <c r="V399" s="455"/>
      <c r="W399" s="455"/>
      <c r="X399" s="455"/>
      <c r="Y399" s="455"/>
      <c r="Z399" s="455"/>
    </row>
    <row r="400" spans="1:26" ht="15.75" customHeight="1">
      <c r="A400" s="455"/>
      <c r="B400" s="455"/>
      <c r="C400" s="455"/>
      <c r="D400" s="455"/>
      <c r="E400" s="455"/>
      <c r="F400" s="455"/>
      <c r="G400" s="455"/>
      <c r="H400" s="455"/>
      <c r="I400" s="455"/>
      <c r="J400" s="455"/>
      <c r="K400" s="455"/>
      <c r="L400" s="455"/>
      <c r="M400" s="455"/>
      <c r="N400" s="455"/>
      <c r="O400" s="455"/>
      <c r="P400" s="455"/>
      <c r="Q400" s="455"/>
      <c r="R400" s="455"/>
      <c r="S400" s="455"/>
      <c r="T400" s="455"/>
      <c r="U400" s="455"/>
      <c r="V400" s="455"/>
      <c r="W400" s="455"/>
      <c r="X400" s="455"/>
      <c r="Y400" s="455"/>
      <c r="Z400" s="455"/>
    </row>
    <row r="401" spans="1:26" ht="15.75" customHeight="1">
      <c r="A401" s="455"/>
      <c r="B401" s="455"/>
      <c r="C401" s="455"/>
      <c r="D401" s="455"/>
      <c r="E401" s="455"/>
      <c r="F401" s="455"/>
      <c r="G401" s="455"/>
      <c r="H401" s="455"/>
      <c r="I401" s="455"/>
      <c r="J401" s="455"/>
      <c r="K401" s="455"/>
      <c r="L401" s="455"/>
      <c r="M401" s="455"/>
      <c r="N401" s="455"/>
      <c r="O401" s="455"/>
      <c r="P401" s="455"/>
      <c r="Q401" s="455"/>
      <c r="R401" s="455"/>
      <c r="S401" s="455"/>
      <c r="T401" s="455"/>
      <c r="U401" s="455"/>
      <c r="V401" s="455"/>
      <c r="W401" s="455"/>
      <c r="X401" s="455"/>
      <c r="Y401" s="455"/>
      <c r="Z401" s="455"/>
    </row>
    <row r="402" spans="1:26" ht="15.75" customHeight="1">
      <c r="A402" s="455"/>
      <c r="B402" s="455"/>
      <c r="C402" s="455"/>
      <c r="D402" s="455"/>
      <c r="E402" s="455"/>
      <c r="F402" s="455"/>
      <c r="G402" s="455"/>
      <c r="H402" s="455"/>
      <c r="I402" s="455"/>
      <c r="J402" s="455"/>
      <c r="K402" s="455"/>
      <c r="L402" s="455"/>
      <c r="M402" s="455"/>
      <c r="N402" s="455"/>
      <c r="O402" s="455"/>
      <c r="P402" s="455"/>
      <c r="Q402" s="455"/>
      <c r="R402" s="455"/>
      <c r="S402" s="455"/>
      <c r="T402" s="455"/>
      <c r="U402" s="455"/>
      <c r="V402" s="455"/>
      <c r="W402" s="455"/>
      <c r="X402" s="455"/>
      <c r="Y402" s="455"/>
      <c r="Z402" s="455"/>
    </row>
    <row r="403" spans="1:26" ht="15.75" customHeight="1">
      <c r="A403" s="455"/>
      <c r="B403" s="455"/>
      <c r="C403" s="455"/>
      <c r="D403" s="455"/>
      <c r="E403" s="455"/>
      <c r="F403" s="455"/>
      <c r="G403" s="455"/>
      <c r="H403" s="455"/>
      <c r="I403" s="455"/>
      <c r="J403" s="455"/>
      <c r="K403" s="455"/>
      <c r="L403" s="455"/>
      <c r="M403" s="455"/>
      <c r="N403" s="455"/>
      <c r="O403" s="455"/>
      <c r="P403" s="455"/>
      <c r="Q403" s="455"/>
      <c r="R403" s="455"/>
      <c r="S403" s="455"/>
      <c r="T403" s="455"/>
      <c r="U403" s="455"/>
      <c r="V403" s="455"/>
      <c r="W403" s="455"/>
      <c r="X403" s="455"/>
      <c r="Y403" s="455"/>
      <c r="Z403" s="455"/>
    </row>
    <row r="404" spans="1:26" ht="15.75" customHeight="1">
      <c r="A404" s="455"/>
      <c r="B404" s="455"/>
      <c r="C404" s="455"/>
      <c r="D404" s="455"/>
      <c r="E404" s="455"/>
      <c r="F404" s="455"/>
      <c r="G404" s="455"/>
      <c r="H404" s="455"/>
      <c r="I404" s="455"/>
      <c r="J404" s="455"/>
      <c r="K404" s="455"/>
      <c r="L404" s="455"/>
      <c r="M404" s="455"/>
      <c r="N404" s="455"/>
      <c r="O404" s="455"/>
      <c r="P404" s="455"/>
      <c r="Q404" s="455"/>
      <c r="R404" s="455"/>
      <c r="S404" s="455"/>
      <c r="T404" s="455"/>
      <c r="U404" s="455"/>
      <c r="V404" s="455"/>
      <c r="W404" s="455"/>
      <c r="X404" s="455"/>
      <c r="Y404" s="455"/>
      <c r="Z404" s="455"/>
    </row>
    <row r="405" spans="1:26" ht="15.75" customHeight="1">
      <c r="A405" s="455"/>
      <c r="B405" s="455"/>
      <c r="C405" s="455"/>
      <c r="D405" s="455"/>
      <c r="E405" s="455"/>
      <c r="F405" s="455"/>
      <c r="G405" s="455"/>
      <c r="H405" s="455"/>
      <c r="I405" s="455"/>
      <c r="J405" s="455"/>
      <c r="K405" s="455"/>
      <c r="L405" s="455"/>
      <c r="M405" s="455"/>
      <c r="N405" s="455"/>
      <c r="O405" s="455"/>
      <c r="P405" s="455"/>
      <c r="Q405" s="455"/>
      <c r="R405" s="455"/>
      <c r="S405" s="455"/>
      <c r="T405" s="455"/>
      <c r="U405" s="455"/>
      <c r="V405" s="455"/>
      <c r="W405" s="455"/>
      <c r="X405" s="455"/>
      <c r="Y405" s="455"/>
      <c r="Z405" s="455"/>
    </row>
    <row r="406" spans="1:26" ht="15.75" customHeight="1">
      <c r="A406" s="455"/>
      <c r="B406" s="455"/>
      <c r="C406" s="455"/>
      <c r="D406" s="455"/>
      <c r="E406" s="455"/>
      <c r="F406" s="455"/>
      <c r="G406" s="455"/>
      <c r="H406" s="455"/>
      <c r="I406" s="455"/>
      <c r="J406" s="455"/>
      <c r="K406" s="455"/>
      <c r="L406" s="455"/>
      <c r="M406" s="455"/>
      <c r="N406" s="455"/>
      <c r="O406" s="455"/>
      <c r="P406" s="455"/>
      <c r="Q406" s="455"/>
      <c r="R406" s="455"/>
      <c r="S406" s="455"/>
      <c r="T406" s="455"/>
      <c r="U406" s="455"/>
      <c r="V406" s="455"/>
      <c r="W406" s="455"/>
      <c r="X406" s="455"/>
      <c r="Y406" s="455"/>
      <c r="Z406" s="455"/>
    </row>
    <row r="407" spans="1:26" ht="15.75" customHeight="1">
      <c r="A407" s="455"/>
      <c r="B407" s="455"/>
      <c r="C407" s="455"/>
      <c r="D407" s="455"/>
      <c r="E407" s="455"/>
      <c r="F407" s="455"/>
      <c r="G407" s="455"/>
      <c r="H407" s="455"/>
      <c r="I407" s="455"/>
      <c r="J407" s="455"/>
      <c r="K407" s="455"/>
      <c r="L407" s="455"/>
      <c r="M407" s="455"/>
      <c r="N407" s="455"/>
      <c r="O407" s="455"/>
      <c r="P407" s="455"/>
      <c r="Q407" s="455"/>
      <c r="R407" s="455"/>
      <c r="S407" s="455"/>
      <c r="T407" s="455"/>
      <c r="U407" s="455"/>
      <c r="V407" s="455"/>
      <c r="W407" s="455"/>
      <c r="X407" s="455"/>
      <c r="Y407" s="455"/>
      <c r="Z407" s="455"/>
    </row>
    <row r="408" spans="1:26" ht="15.75" customHeight="1">
      <c r="A408" s="455"/>
      <c r="B408" s="455"/>
      <c r="C408" s="455"/>
      <c r="D408" s="455"/>
      <c r="E408" s="455"/>
      <c r="F408" s="455"/>
      <c r="G408" s="455"/>
      <c r="H408" s="455"/>
      <c r="I408" s="455"/>
      <c r="J408" s="455"/>
      <c r="K408" s="455"/>
      <c r="L408" s="455"/>
      <c r="M408" s="455"/>
      <c r="N408" s="455"/>
      <c r="O408" s="455"/>
      <c r="P408" s="455"/>
      <c r="Q408" s="455"/>
      <c r="R408" s="455"/>
      <c r="S408" s="455"/>
      <c r="T408" s="455"/>
      <c r="U408" s="455"/>
      <c r="V408" s="455"/>
      <c r="W408" s="455"/>
      <c r="X408" s="455"/>
      <c r="Y408" s="455"/>
      <c r="Z408" s="455"/>
    </row>
    <row r="409" spans="1:26" ht="15.75" customHeight="1">
      <c r="A409" s="455"/>
      <c r="B409" s="455"/>
      <c r="C409" s="455"/>
      <c r="D409" s="455"/>
      <c r="E409" s="455"/>
      <c r="F409" s="455"/>
      <c r="G409" s="455"/>
      <c r="H409" s="455"/>
      <c r="I409" s="455"/>
      <c r="J409" s="455"/>
      <c r="K409" s="455"/>
      <c r="L409" s="455"/>
      <c r="M409" s="455"/>
      <c r="N409" s="455"/>
      <c r="O409" s="455"/>
      <c r="P409" s="455"/>
      <c r="Q409" s="455"/>
      <c r="R409" s="455"/>
      <c r="S409" s="455"/>
      <c r="T409" s="455"/>
      <c r="U409" s="455"/>
      <c r="V409" s="455"/>
      <c r="W409" s="455"/>
      <c r="X409" s="455"/>
      <c r="Y409" s="455"/>
      <c r="Z409" s="455"/>
    </row>
    <row r="410" spans="1:26" ht="15.75" customHeight="1">
      <c r="A410" s="455"/>
      <c r="B410" s="455"/>
      <c r="C410" s="455"/>
      <c r="D410" s="455"/>
      <c r="E410" s="455"/>
      <c r="F410" s="455"/>
      <c r="G410" s="455"/>
      <c r="H410" s="455"/>
      <c r="I410" s="455"/>
      <c r="J410" s="455"/>
      <c r="K410" s="455"/>
      <c r="L410" s="455"/>
      <c r="M410" s="455"/>
      <c r="N410" s="455"/>
      <c r="O410" s="455"/>
      <c r="P410" s="455"/>
      <c r="Q410" s="455"/>
      <c r="R410" s="455"/>
      <c r="S410" s="455"/>
      <c r="T410" s="455"/>
      <c r="U410" s="455"/>
      <c r="V410" s="455"/>
      <c r="W410" s="455"/>
      <c r="X410" s="455"/>
      <c r="Y410" s="455"/>
      <c r="Z410" s="455"/>
    </row>
    <row r="411" spans="1:26" ht="15.75" customHeight="1">
      <c r="A411" s="455"/>
      <c r="B411" s="455"/>
      <c r="C411" s="455"/>
      <c r="D411" s="455"/>
      <c r="E411" s="455"/>
      <c r="F411" s="455"/>
      <c r="G411" s="455"/>
      <c r="H411" s="455"/>
      <c r="I411" s="455"/>
      <c r="J411" s="455"/>
      <c r="K411" s="455"/>
      <c r="L411" s="455"/>
      <c r="M411" s="455"/>
      <c r="N411" s="455"/>
      <c r="O411" s="455"/>
      <c r="P411" s="455"/>
      <c r="Q411" s="455"/>
      <c r="R411" s="455"/>
      <c r="S411" s="455"/>
      <c r="T411" s="455"/>
      <c r="U411" s="455"/>
      <c r="V411" s="455"/>
      <c r="W411" s="455"/>
      <c r="X411" s="455"/>
      <c r="Y411" s="455"/>
      <c r="Z411" s="455"/>
    </row>
    <row r="412" spans="1:26" ht="15.75" customHeight="1">
      <c r="A412" s="455"/>
      <c r="B412" s="455"/>
      <c r="C412" s="455"/>
      <c r="D412" s="455"/>
      <c r="E412" s="455"/>
      <c r="F412" s="455"/>
      <c r="G412" s="455"/>
      <c r="H412" s="455"/>
      <c r="I412" s="455"/>
      <c r="J412" s="455"/>
      <c r="K412" s="455"/>
      <c r="L412" s="455"/>
      <c r="M412" s="455"/>
      <c r="N412" s="455"/>
      <c r="O412" s="455"/>
      <c r="P412" s="455"/>
      <c r="Q412" s="455"/>
      <c r="R412" s="455"/>
      <c r="S412" s="455"/>
      <c r="T412" s="455"/>
      <c r="U412" s="455"/>
      <c r="V412" s="455"/>
      <c r="W412" s="455"/>
      <c r="X412" s="455"/>
      <c r="Y412" s="455"/>
      <c r="Z412" s="455"/>
    </row>
    <row r="413" spans="1:26" ht="15.75" customHeight="1">
      <c r="A413" s="455"/>
      <c r="B413" s="455"/>
      <c r="C413" s="455"/>
      <c r="D413" s="455"/>
      <c r="E413" s="455"/>
      <c r="F413" s="455"/>
      <c r="G413" s="455"/>
      <c r="H413" s="455"/>
      <c r="I413" s="455"/>
      <c r="J413" s="455"/>
      <c r="K413" s="455"/>
      <c r="L413" s="455"/>
      <c r="M413" s="455"/>
      <c r="N413" s="455"/>
      <c r="O413" s="455"/>
      <c r="P413" s="455"/>
      <c r="Q413" s="455"/>
      <c r="R413" s="455"/>
      <c r="S413" s="455"/>
      <c r="T413" s="455"/>
      <c r="U413" s="455"/>
      <c r="V413" s="455"/>
      <c r="W413" s="455"/>
      <c r="X413" s="455"/>
      <c r="Y413" s="455"/>
      <c r="Z413" s="455"/>
    </row>
    <row r="414" spans="1:26" ht="15.75" customHeight="1">
      <c r="A414" s="455"/>
      <c r="B414" s="455"/>
      <c r="C414" s="455"/>
      <c r="D414" s="455"/>
      <c r="E414" s="455"/>
      <c r="F414" s="455"/>
      <c r="G414" s="455"/>
      <c r="H414" s="455"/>
      <c r="I414" s="455"/>
      <c r="J414" s="455"/>
      <c r="K414" s="455"/>
      <c r="L414" s="455"/>
      <c r="M414" s="455"/>
      <c r="N414" s="455"/>
      <c r="O414" s="455"/>
      <c r="P414" s="455"/>
      <c r="Q414" s="455"/>
      <c r="R414" s="455"/>
      <c r="S414" s="455"/>
      <c r="T414" s="455"/>
      <c r="U414" s="455"/>
      <c r="V414" s="455"/>
      <c r="W414" s="455"/>
      <c r="X414" s="455"/>
      <c r="Y414" s="455"/>
      <c r="Z414" s="455"/>
    </row>
    <row r="415" spans="1:26" ht="15.75" customHeight="1">
      <c r="A415" s="455"/>
      <c r="B415" s="455"/>
      <c r="C415" s="455"/>
      <c r="D415" s="455"/>
      <c r="E415" s="455"/>
      <c r="F415" s="455"/>
      <c r="G415" s="455"/>
      <c r="H415" s="455"/>
      <c r="I415" s="455"/>
      <c r="J415" s="455"/>
      <c r="K415" s="455"/>
      <c r="L415" s="455"/>
      <c r="M415" s="455"/>
      <c r="N415" s="455"/>
      <c r="O415" s="455"/>
      <c r="P415" s="455"/>
      <c r="Q415" s="455"/>
      <c r="R415" s="455"/>
      <c r="S415" s="455"/>
      <c r="T415" s="455"/>
      <c r="U415" s="455"/>
      <c r="V415" s="455"/>
      <c r="W415" s="455"/>
      <c r="X415" s="455"/>
      <c r="Y415" s="455"/>
      <c r="Z415" s="455"/>
    </row>
    <row r="416" spans="1:26" ht="15.75" customHeight="1">
      <c r="A416" s="455"/>
      <c r="B416" s="455"/>
      <c r="C416" s="455"/>
      <c r="D416" s="455"/>
      <c r="E416" s="455"/>
      <c r="F416" s="455"/>
      <c r="G416" s="455"/>
      <c r="H416" s="455"/>
      <c r="I416" s="455"/>
      <c r="J416" s="455"/>
      <c r="K416" s="455"/>
      <c r="L416" s="455"/>
      <c r="M416" s="455"/>
      <c r="N416" s="455"/>
      <c r="O416" s="455"/>
      <c r="P416" s="455"/>
      <c r="Q416" s="455"/>
      <c r="R416" s="455"/>
      <c r="S416" s="455"/>
      <c r="T416" s="455"/>
      <c r="U416" s="455"/>
      <c r="V416" s="455"/>
      <c r="W416" s="455"/>
      <c r="X416" s="455"/>
      <c r="Y416" s="455"/>
      <c r="Z416" s="455"/>
    </row>
    <row r="417" spans="1:26" ht="15.75" customHeight="1">
      <c r="A417" s="455"/>
      <c r="B417" s="455"/>
      <c r="C417" s="455"/>
      <c r="D417" s="455"/>
      <c r="E417" s="455"/>
      <c r="F417" s="455"/>
      <c r="G417" s="455"/>
      <c r="H417" s="455"/>
      <c r="I417" s="455"/>
      <c r="J417" s="455"/>
      <c r="K417" s="455"/>
      <c r="L417" s="455"/>
      <c r="M417" s="455"/>
      <c r="N417" s="455"/>
      <c r="O417" s="455"/>
      <c r="P417" s="455"/>
      <c r="Q417" s="455"/>
      <c r="R417" s="455"/>
      <c r="S417" s="455"/>
      <c r="T417" s="455"/>
      <c r="U417" s="455"/>
      <c r="V417" s="455"/>
      <c r="W417" s="455"/>
      <c r="X417" s="455"/>
      <c r="Y417" s="455"/>
      <c r="Z417" s="455"/>
    </row>
    <row r="418" spans="1:26" ht="15.75" customHeight="1">
      <c r="A418" s="455"/>
      <c r="B418" s="455"/>
      <c r="C418" s="455"/>
      <c r="D418" s="455"/>
      <c r="E418" s="455"/>
      <c r="F418" s="455"/>
      <c r="G418" s="455"/>
      <c r="H418" s="455"/>
      <c r="I418" s="455"/>
      <c r="J418" s="455"/>
      <c r="K418" s="455"/>
      <c r="L418" s="455"/>
      <c r="M418" s="455"/>
      <c r="N418" s="455"/>
      <c r="O418" s="455"/>
      <c r="P418" s="455"/>
      <c r="Q418" s="455"/>
      <c r="R418" s="455"/>
      <c r="S418" s="455"/>
      <c r="T418" s="455"/>
      <c r="U418" s="455"/>
      <c r="V418" s="455"/>
      <c r="W418" s="455"/>
      <c r="X418" s="455"/>
      <c r="Y418" s="455"/>
      <c r="Z418" s="455"/>
    </row>
    <row r="419" spans="1:26" ht="15.75" customHeight="1">
      <c r="A419" s="455"/>
      <c r="B419" s="455"/>
      <c r="C419" s="455"/>
      <c r="D419" s="455"/>
      <c r="E419" s="455"/>
      <c r="F419" s="455"/>
      <c r="G419" s="455"/>
      <c r="H419" s="455"/>
      <c r="I419" s="455"/>
      <c r="J419" s="455"/>
      <c r="K419" s="455"/>
      <c r="L419" s="455"/>
      <c r="M419" s="455"/>
      <c r="N419" s="455"/>
      <c r="O419" s="455"/>
      <c r="P419" s="455"/>
      <c r="Q419" s="455"/>
      <c r="R419" s="455"/>
      <c r="S419" s="455"/>
      <c r="T419" s="455"/>
      <c r="U419" s="455"/>
      <c r="V419" s="455"/>
      <c r="W419" s="455"/>
      <c r="X419" s="455"/>
      <c r="Y419" s="455"/>
      <c r="Z419" s="455"/>
    </row>
    <row r="420" spans="1:26" ht="15.75" customHeight="1">
      <c r="A420" s="455"/>
      <c r="B420" s="455"/>
      <c r="C420" s="455"/>
      <c r="D420" s="455"/>
      <c r="E420" s="455"/>
      <c r="F420" s="455"/>
      <c r="G420" s="455"/>
      <c r="H420" s="455"/>
      <c r="I420" s="455"/>
      <c r="J420" s="455"/>
      <c r="K420" s="455"/>
      <c r="L420" s="455"/>
      <c r="M420" s="455"/>
      <c r="N420" s="455"/>
      <c r="O420" s="455"/>
      <c r="P420" s="455"/>
      <c r="Q420" s="455"/>
      <c r="R420" s="455"/>
      <c r="S420" s="455"/>
      <c r="T420" s="455"/>
      <c r="U420" s="455"/>
      <c r="V420" s="455"/>
      <c r="W420" s="455"/>
      <c r="X420" s="455"/>
      <c r="Y420" s="455"/>
      <c r="Z420" s="455"/>
    </row>
    <row r="421" spans="1:26" ht="15.75" customHeight="1">
      <c r="A421" s="455"/>
      <c r="B421" s="455"/>
      <c r="C421" s="455"/>
      <c r="D421" s="455"/>
      <c r="E421" s="455"/>
      <c r="F421" s="455"/>
      <c r="G421" s="455"/>
      <c r="H421" s="455"/>
      <c r="I421" s="455"/>
      <c r="J421" s="455"/>
      <c r="K421" s="455"/>
      <c r="L421" s="455"/>
      <c r="M421" s="455"/>
      <c r="N421" s="455"/>
      <c r="O421" s="455"/>
      <c r="P421" s="455"/>
      <c r="Q421" s="455"/>
      <c r="R421" s="455"/>
      <c r="S421" s="455"/>
      <c r="T421" s="455"/>
      <c r="U421" s="455"/>
      <c r="V421" s="455"/>
      <c r="W421" s="455"/>
      <c r="X421" s="455"/>
      <c r="Y421" s="455"/>
      <c r="Z421" s="455"/>
    </row>
    <row r="422" spans="1:26" ht="15.75" customHeight="1">
      <c r="A422" s="455"/>
      <c r="B422" s="455"/>
      <c r="C422" s="455"/>
      <c r="D422" s="455"/>
      <c r="E422" s="455"/>
      <c r="F422" s="455"/>
      <c r="G422" s="455"/>
      <c r="H422" s="455"/>
      <c r="I422" s="455"/>
      <c r="J422" s="455"/>
      <c r="K422" s="455"/>
      <c r="L422" s="455"/>
      <c r="M422" s="455"/>
      <c r="N422" s="455"/>
      <c r="O422" s="455"/>
      <c r="P422" s="455"/>
      <c r="Q422" s="455"/>
      <c r="R422" s="455"/>
      <c r="S422" s="455"/>
      <c r="T422" s="455"/>
      <c r="U422" s="455"/>
      <c r="V422" s="455"/>
      <c r="W422" s="455"/>
      <c r="X422" s="455"/>
      <c r="Y422" s="455"/>
      <c r="Z422" s="455"/>
    </row>
    <row r="423" spans="1:26" ht="15.75" customHeight="1">
      <c r="A423" s="455"/>
      <c r="B423" s="455"/>
      <c r="C423" s="455"/>
      <c r="D423" s="455"/>
      <c r="E423" s="455"/>
      <c r="F423" s="455"/>
      <c r="G423" s="455"/>
      <c r="H423" s="455"/>
      <c r="I423" s="455"/>
      <c r="J423" s="455"/>
      <c r="K423" s="455"/>
      <c r="L423" s="455"/>
      <c r="M423" s="455"/>
      <c r="N423" s="455"/>
      <c r="O423" s="455"/>
      <c r="P423" s="455"/>
      <c r="Q423" s="455"/>
      <c r="R423" s="455"/>
      <c r="S423" s="455"/>
      <c r="T423" s="455"/>
      <c r="U423" s="455"/>
      <c r="V423" s="455"/>
      <c r="W423" s="455"/>
      <c r="X423" s="455"/>
      <c r="Y423" s="455"/>
      <c r="Z423" s="455"/>
    </row>
    <row r="424" spans="1:26" ht="15.75" customHeight="1">
      <c r="A424" s="455"/>
      <c r="B424" s="455"/>
      <c r="C424" s="455"/>
      <c r="D424" s="455"/>
      <c r="E424" s="455"/>
      <c r="F424" s="455"/>
      <c r="G424" s="455"/>
      <c r="H424" s="455"/>
      <c r="I424" s="455"/>
      <c r="J424" s="455"/>
      <c r="K424" s="455"/>
      <c r="L424" s="455"/>
      <c r="M424" s="455"/>
      <c r="N424" s="455"/>
      <c r="O424" s="455"/>
      <c r="P424" s="455"/>
      <c r="Q424" s="455"/>
      <c r="R424" s="455"/>
      <c r="S424" s="455"/>
      <c r="T424" s="455"/>
      <c r="U424" s="455"/>
      <c r="V424" s="455"/>
      <c r="W424" s="455"/>
      <c r="X424" s="455"/>
      <c r="Y424" s="455"/>
      <c r="Z424" s="455"/>
    </row>
    <row r="425" spans="1:26" ht="15.75" customHeight="1">
      <c r="A425" s="455"/>
      <c r="B425" s="455"/>
      <c r="C425" s="455"/>
      <c r="D425" s="455"/>
      <c r="E425" s="455"/>
      <c r="F425" s="455"/>
      <c r="G425" s="455"/>
      <c r="H425" s="455"/>
      <c r="I425" s="455"/>
      <c r="J425" s="455"/>
      <c r="K425" s="455"/>
      <c r="L425" s="455"/>
      <c r="M425" s="455"/>
      <c r="N425" s="455"/>
      <c r="O425" s="455"/>
      <c r="P425" s="455"/>
      <c r="Q425" s="455"/>
      <c r="R425" s="455"/>
      <c r="S425" s="455"/>
      <c r="T425" s="455"/>
      <c r="U425" s="455"/>
      <c r="V425" s="455"/>
      <c r="W425" s="455"/>
      <c r="X425" s="455"/>
      <c r="Y425" s="455"/>
      <c r="Z425" s="455"/>
    </row>
    <row r="426" spans="1:26" ht="15.75" customHeight="1">
      <c r="A426" s="455"/>
      <c r="B426" s="455"/>
      <c r="C426" s="455"/>
      <c r="D426" s="455"/>
      <c r="E426" s="455"/>
      <c r="F426" s="455"/>
      <c r="G426" s="455"/>
      <c r="H426" s="455"/>
      <c r="I426" s="455"/>
      <c r="J426" s="455"/>
      <c r="K426" s="455"/>
      <c r="L426" s="455"/>
      <c r="M426" s="455"/>
      <c r="N426" s="455"/>
      <c r="O426" s="455"/>
      <c r="P426" s="455"/>
      <c r="Q426" s="455"/>
      <c r="R426" s="455"/>
      <c r="S426" s="455"/>
      <c r="T426" s="455"/>
      <c r="U426" s="455"/>
      <c r="V426" s="455"/>
      <c r="W426" s="455"/>
      <c r="X426" s="455"/>
      <c r="Y426" s="455"/>
      <c r="Z426" s="455"/>
    </row>
    <row r="427" spans="1:26" ht="15.75" customHeight="1">
      <c r="A427" s="455"/>
      <c r="B427" s="455"/>
      <c r="C427" s="455"/>
      <c r="D427" s="455"/>
      <c r="E427" s="455"/>
      <c r="F427" s="455"/>
      <c r="G427" s="455"/>
      <c r="H427" s="455"/>
      <c r="I427" s="455"/>
      <c r="J427" s="455"/>
      <c r="K427" s="455"/>
      <c r="L427" s="455"/>
      <c r="M427" s="455"/>
      <c r="N427" s="455"/>
      <c r="O427" s="455"/>
      <c r="P427" s="455"/>
      <c r="Q427" s="455"/>
      <c r="R427" s="455"/>
      <c r="S427" s="455"/>
      <c r="T427" s="455"/>
      <c r="U427" s="455"/>
      <c r="V427" s="455"/>
      <c r="W427" s="455"/>
      <c r="X427" s="455"/>
      <c r="Y427" s="455"/>
      <c r="Z427" s="455"/>
    </row>
    <row r="428" spans="1:26" ht="15.75" customHeight="1">
      <c r="A428" s="455"/>
      <c r="B428" s="455"/>
      <c r="C428" s="455"/>
      <c r="D428" s="455"/>
      <c r="E428" s="455"/>
      <c r="F428" s="455"/>
      <c r="G428" s="455"/>
      <c r="H428" s="455"/>
      <c r="I428" s="455"/>
      <c r="J428" s="455"/>
      <c r="K428" s="455"/>
      <c r="L428" s="455"/>
      <c r="M428" s="455"/>
      <c r="N428" s="455"/>
      <c r="O428" s="455"/>
      <c r="P428" s="455"/>
      <c r="Q428" s="455"/>
      <c r="R428" s="455"/>
      <c r="S428" s="455"/>
      <c r="T428" s="455"/>
      <c r="U428" s="455"/>
      <c r="V428" s="455"/>
      <c r="W428" s="455"/>
      <c r="X428" s="455"/>
      <c r="Y428" s="455"/>
      <c r="Z428" s="455"/>
    </row>
    <row r="429" spans="1:26" ht="15.75" customHeight="1">
      <c r="A429" s="455"/>
      <c r="B429" s="455"/>
      <c r="C429" s="455"/>
      <c r="D429" s="455"/>
      <c r="E429" s="455"/>
      <c r="F429" s="455"/>
      <c r="G429" s="455"/>
      <c r="H429" s="455"/>
      <c r="I429" s="455"/>
      <c r="J429" s="455"/>
      <c r="K429" s="455"/>
      <c r="L429" s="455"/>
      <c r="M429" s="455"/>
      <c r="N429" s="455"/>
      <c r="O429" s="455"/>
      <c r="P429" s="455"/>
      <c r="Q429" s="455"/>
      <c r="R429" s="455"/>
      <c r="S429" s="455"/>
      <c r="T429" s="455"/>
      <c r="U429" s="455"/>
      <c r="V429" s="455"/>
      <c r="W429" s="455"/>
      <c r="X429" s="455"/>
      <c r="Y429" s="455"/>
      <c r="Z429" s="455"/>
    </row>
    <row r="430" spans="1:26" ht="15.75" customHeight="1">
      <c r="A430" s="455"/>
      <c r="B430" s="455"/>
      <c r="C430" s="455"/>
      <c r="D430" s="455"/>
      <c r="E430" s="455"/>
      <c r="F430" s="455"/>
      <c r="G430" s="455"/>
      <c r="H430" s="455"/>
      <c r="I430" s="455"/>
      <c r="J430" s="455"/>
      <c r="K430" s="455"/>
      <c r="L430" s="455"/>
      <c r="M430" s="455"/>
      <c r="N430" s="455"/>
      <c r="O430" s="455"/>
      <c r="P430" s="455"/>
      <c r="Q430" s="455"/>
      <c r="R430" s="455"/>
      <c r="S430" s="455"/>
      <c r="T430" s="455"/>
      <c r="U430" s="455"/>
      <c r="V430" s="455"/>
      <c r="W430" s="455"/>
      <c r="X430" s="455"/>
      <c r="Y430" s="455"/>
      <c r="Z430" s="455"/>
    </row>
    <row r="431" spans="1:26" ht="15.75" customHeight="1">
      <c r="A431" s="455"/>
      <c r="B431" s="455"/>
      <c r="C431" s="455"/>
      <c r="D431" s="455"/>
      <c r="E431" s="455"/>
      <c r="F431" s="455"/>
      <c r="G431" s="455"/>
      <c r="H431" s="455"/>
      <c r="I431" s="455"/>
      <c r="J431" s="455"/>
      <c r="K431" s="455"/>
      <c r="L431" s="455"/>
      <c r="M431" s="455"/>
      <c r="N431" s="455"/>
      <c r="O431" s="455"/>
      <c r="P431" s="455"/>
      <c r="Q431" s="455"/>
      <c r="R431" s="455"/>
      <c r="S431" s="455"/>
      <c r="T431" s="455"/>
      <c r="U431" s="455"/>
      <c r="V431" s="455"/>
      <c r="W431" s="455"/>
      <c r="X431" s="455"/>
      <c r="Y431" s="455"/>
      <c r="Z431" s="455"/>
    </row>
    <row r="432" spans="1:26" ht="15.75" customHeight="1">
      <c r="A432" s="455"/>
      <c r="B432" s="455"/>
      <c r="C432" s="455"/>
      <c r="D432" s="455"/>
      <c r="E432" s="455"/>
      <c r="F432" s="455"/>
      <c r="G432" s="455"/>
      <c r="H432" s="455"/>
      <c r="I432" s="455"/>
      <c r="J432" s="455"/>
      <c r="K432" s="455"/>
      <c r="L432" s="455"/>
      <c r="M432" s="455"/>
      <c r="N432" s="455"/>
      <c r="O432" s="455"/>
      <c r="P432" s="455"/>
      <c r="Q432" s="455"/>
      <c r="R432" s="455"/>
      <c r="S432" s="455"/>
      <c r="T432" s="455"/>
      <c r="U432" s="455"/>
      <c r="V432" s="455"/>
      <c r="W432" s="455"/>
      <c r="X432" s="455"/>
      <c r="Y432" s="455"/>
      <c r="Z432" s="455"/>
    </row>
    <row r="433" spans="1:26" ht="15.75" customHeight="1">
      <c r="A433" s="455"/>
      <c r="B433" s="455"/>
      <c r="C433" s="455"/>
      <c r="D433" s="455"/>
      <c r="E433" s="455"/>
      <c r="F433" s="455"/>
      <c r="G433" s="455"/>
      <c r="H433" s="455"/>
      <c r="I433" s="455"/>
      <c r="J433" s="455"/>
      <c r="K433" s="455"/>
      <c r="L433" s="455"/>
      <c r="M433" s="455"/>
      <c r="N433" s="455"/>
      <c r="O433" s="455"/>
      <c r="P433" s="455"/>
      <c r="Q433" s="455"/>
      <c r="R433" s="455"/>
      <c r="S433" s="455"/>
      <c r="T433" s="455"/>
      <c r="U433" s="455"/>
      <c r="V433" s="455"/>
      <c r="W433" s="455"/>
      <c r="X433" s="455"/>
      <c r="Y433" s="455"/>
      <c r="Z433" s="455"/>
    </row>
    <row r="434" spans="1:26" ht="15.75" customHeight="1">
      <c r="A434" s="455"/>
      <c r="B434" s="455"/>
      <c r="C434" s="455"/>
      <c r="D434" s="455"/>
      <c r="E434" s="455"/>
      <c r="F434" s="455"/>
      <c r="G434" s="455"/>
      <c r="H434" s="455"/>
      <c r="I434" s="455"/>
      <c r="J434" s="455"/>
      <c r="K434" s="455"/>
      <c r="L434" s="455"/>
      <c r="M434" s="455"/>
      <c r="N434" s="455"/>
      <c r="O434" s="455"/>
      <c r="P434" s="455"/>
      <c r="Q434" s="455"/>
      <c r="R434" s="455"/>
      <c r="S434" s="455"/>
      <c r="T434" s="455"/>
      <c r="U434" s="455"/>
      <c r="V434" s="455"/>
      <c r="W434" s="455"/>
      <c r="X434" s="455"/>
      <c r="Y434" s="455"/>
      <c r="Z434" s="455"/>
    </row>
    <row r="435" spans="1:26" ht="15.75" customHeight="1">
      <c r="A435" s="455"/>
      <c r="B435" s="455"/>
      <c r="C435" s="455"/>
      <c r="D435" s="455"/>
      <c r="E435" s="455"/>
      <c r="F435" s="455"/>
      <c r="G435" s="455"/>
      <c r="H435" s="455"/>
      <c r="I435" s="455"/>
      <c r="J435" s="455"/>
      <c r="K435" s="455"/>
      <c r="L435" s="455"/>
      <c r="M435" s="455"/>
      <c r="N435" s="455"/>
      <c r="O435" s="455"/>
      <c r="P435" s="455"/>
      <c r="Q435" s="455"/>
      <c r="R435" s="455"/>
      <c r="S435" s="455"/>
      <c r="T435" s="455"/>
      <c r="U435" s="455"/>
      <c r="V435" s="455"/>
      <c r="W435" s="455"/>
      <c r="X435" s="455"/>
      <c r="Y435" s="455"/>
      <c r="Z435" s="455"/>
    </row>
    <row r="436" spans="1:26" ht="15.75" customHeight="1">
      <c r="A436" s="455"/>
      <c r="B436" s="455"/>
      <c r="C436" s="455"/>
      <c r="D436" s="455"/>
      <c r="E436" s="455"/>
      <c r="F436" s="455"/>
      <c r="G436" s="455"/>
      <c r="H436" s="455"/>
      <c r="I436" s="455"/>
      <c r="J436" s="455"/>
      <c r="K436" s="455"/>
      <c r="L436" s="455"/>
      <c r="M436" s="455"/>
      <c r="N436" s="455"/>
      <c r="O436" s="455"/>
      <c r="P436" s="455"/>
      <c r="Q436" s="455"/>
      <c r="R436" s="455"/>
      <c r="S436" s="455"/>
      <c r="T436" s="455"/>
      <c r="U436" s="455"/>
      <c r="V436" s="455"/>
      <c r="W436" s="455"/>
      <c r="X436" s="455"/>
      <c r="Y436" s="455"/>
      <c r="Z436" s="455"/>
    </row>
    <row r="437" spans="1:26" ht="15.75" customHeight="1">
      <c r="A437" s="455"/>
      <c r="B437" s="455"/>
      <c r="C437" s="455"/>
      <c r="D437" s="455"/>
      <c r="E437" s="455"/>
      <c r="F437" s="455"/>
      <c r="G437" s="455"/>
      <c r="H437" s="455"/>
      <c r="I437" s="455"/>
      <c r="J437" s="455"/>
      <c r="K437" s="455"/>
      <c r="L437" s="455"/>
      <c r="M437" s="455"/>
      <c r="N437" s="455"/>
      <c r="O437" s="455"/>
      <c r="P437" s="455"/>
      <c r="Q437" s="455"/>
      <c r="R437" s="455"/>
      <c r="S437" s="455"/>
      <c r="T437" s="455"/>
      <c r="U437" s="455"/>
      <c r="V437" s="455"/>
      <c r="W437" s="455"/>
      <c r="X437" s="455"/>
      <c r="Y437" s="455"/>
      <c r="Z437" s="455"/>
    </row>
    <row r="438" spans="1:26" ht="15.75" customHeight="1">
      <c r="A438" s="455"/>
      <c r="B438" s="455"/>
      <c r="C438" s="455"/>
      <c r="D438" s="455"/>
      <c r="E438" s="455"/>
      <c r="F438" s="455"/>
      <c r="G438" s="455"/>
      <c r="H438" s="455"/>
      <c r="I438" s="455"/>
      <c r="J438" s="455"/>
      <c r="K438" s="455"/>
      <c r="L438" s="455"/>
      <c r="M438" s="455"/>
      <c r="N438" s="455"/>
      <c r="O438" s="455"/>
      <c r="P438" s="455"/>
      <c r="Q438" s="455"/>
      <c r="R438" s="455"/>
      <c r="S438" s="455"/>
      <c r="T438" s="455"/>
      <c r="U438" s="455"/>
      <c r="V438" s="455"/>
      <c r="W438" s="455"/>
      <c r="X438" s="455"/>
      <c r="Y438" s="455"/>
      <c r="Z438" s="455"/>
    </row>
    <row r="439" spans="1:26" ht="15.75" customHeight="1">
      <c r="A439" s="455"/>
      <c r="B439" s="455"/>
      <c r="C439" s="455"/>
      <c r="D439" s="455"/>
      <c r="E439" s="455"/>
      <c r="F439" s="455"/>
      <c r="G439" s="455"/>
      <c r="H439" s="455"/>
      <c r="I439" s="455"/>
      <c r="J439" s="455"/>
      <c r="K439" s="455"/>
      <c r="L439" s="455"/>
      <c r="M439" s="455"/>
      <c r="N439" s="455"/>
      <c r="O439" s="455"/>
      <c r="P439" s="455"/>
      <c r="Q439" s="455"/>
      <c r="R439" s="455"/>
      <c r="S439" s="455"/>
      <c r="T439" s="455"/>
      <c r="U439" s="455"/>
      <c r="V439" s="455"/>
      <c r="W439" s="455"/>
      <c r="X439" s="455"/>
      <c r="Y439" s="455"/>
      <c r="Z439" s="455"/>
    </row>
    <row r="440" spans="1:26" ht="15.75" customHeight="1">
      <c r="A440" s="455"/>
      <c r="B440" s="455"/>
      <c r="C440" s="455"/>
      <c r="D440" s="455"/>
      <c r="E440" s="455"/>
      <c r="F440" s="455"/>
      <c r="G440" s="455"/>
      <c r="H440" s="455"/>
      <c r="I440" s="455"/>
      <c r="J440" s="455"/>
      <c r="K440" s="455"/>
      <c r="L440" s="455"/>
      <c r="M440" s="455"/>
      <c r="N440" s="455"/>
      <c r="O440" s="455"/>
      <c r="P440" s="455"/>
      <c r="Q440" s="455"/>
      <c r="R440" s="455"/>
      <c r="S440" s="455"/>
      <c r="T440" s="455"/>
      <c r="U440" s="455"/>
      <c r="V440" s="455"/>
      <c r="W440" s="455"/>
      <c r="X440" s="455"/>
      <c r="Y440" s="455"/>
      <c r="Z440" s="455"/>
    </row>
    <row r="441" spans="1:26" ht="15.75" customHeight="1">
      <c r="A441" s="455"/>
      <c r="B441" s="455"/>
      <c r="C441" s="455"/>
      <c r="D441" s="455"/>
      <c r="E441" s="455"/>
      <c r="F441" s="455"/>
      <c r="G441" s="455"/>
      <c r="H441" s="455"/>
      <c r="I441" s="455"/>
      <c r="J441" s="455"/>
      <c r="K441" s="455"/>
      <c r="L441" s="455"/>
      <c r="M441" s="455"/>
      <c r="N441" s="455"/>
      <c r="O441" s="455"/>
      <c r="P441" s="455"/>
      <c r="Q441" s="455"/>
      <c r="R441" s="455"/>
      <c r="S441" s="455"/>
      <c r="T441" s="455"/>
      <c r="U441" s="455"/>
      <c r="V441" s="455"/>
      <c r="W441" s="455"/>
      <c r="X441" s="455"/>
      <c r="Y441" s="455"/>
      <c r="Z441" s="455"/>
    </row>
    <row r="442" spans="1:26" ht="15.75" customHeight="1">
      <c r="A442" s="455"/>
      <c r="B442" s="455"/>
      <c r="C442" s="455"/>
      <c r="D442" s="455"/>
      <c r="E442" s="455"/>
      <c r="F442" s="455"/>
      <c r="G442" s="455"/>
      <c r="H442" s="455"/>
      <c r="I442" s="455"/>
      <c r="J442" s="455"/>
      <c r="K442" s="455"/>
      <c r="L442" s="455"/>
      <c r="M442" s="455"/>
      <c r="N442" s="455"/>
      <c r="O442" s="455"/>
      <c r="P442" s="455"/>
      <c r="Q442" s="455"/>
      <c r="R442" s="455"/>
      <c r="S442" s="455"/>
      <c r="T442" s="455"/>
      <c r="U442" s="455"/>
      <c r="V442" s="455"/>
      <c r="W442" s="455"/>
      <c r="X442" s="455"/>
      <c r="Y442" s="455"/>
      <c r="Z442" s="455"/>
    </row>
    <row r="443" spans="1:26" ht="15.75" customHeight="1">
      <c r="A443" s="455"/>
      <c r="B443" s="455"/>
      <c r="C443" s="455"/>
      <c r="D443" s="455"/>
      <c r="E443" s="455"/>
      <c r="F443" s="455"/>
      <c r="G443" s="455"/>
      <c r="H443" s="455"/>
      <c r="I443" s="455"/>
      <c r="J443" s="455"/>
      <c r="K443" s="455"/>
      <c r="L443" s="455"/>
      <c r="M443" s="455"/>
      <c r="N443" s="455"/>
      <c r="O443" s="455"/>
      <c r="P443" s="455"/>
      <c r="Q443" s="455"/>
      <c r="R443" s="455"/>
      <c r="S443" s="455"/>
      <c r="T443" s="455"/>
      <c r="U443" s="455"/>
      <c r="V443" s="455"/>
      <c r="W443" s="455"/>
      <c r="X443" s="455"/>
      <c r="Y443" s="455"/>
      <c r="Z443" s="455"/>
    </row>
    <row r="444" spans="1:26" ht="15.75" customHeight="1">
      <c r="A444" s="455"/>
      <c r="B444" s="455"/>
      <c r="C444" s="455"/>
      <c r="D444" s="455"/>
      <c r="E444" s="455"/>
      <c r="F444" s="455"/>
      <c r="G444" s="455"/>
      <c r="H444" s="455"/>
      <c r="I444" s="455"/>
      <c r="J444" s="455"/>
      <c r="K444" s="455"/>
      <c r="L444" s="455"/>
      <c r="M444" s="455"/>
      <c r="N444" s="455"/>
      <c r="O444" s="455"/>
      <c r="P444" s="455"/>
      <c r="Q444" s="455"/>
      <c r="R444" s="455"/>
      <c r="S444" s="455"/>
      <c r="T444" s="455"/>
      <c r="U444" s="455"/>
      <c r="V444" s="455"/>
      <c r="W444" s="455"/>
      <c r="X444" s="455"/>
      <c r="Y444" s="455"/>
      <c r="Z444" s="455"/>
    </row>
    <row r="445" spans="1:26" ht="15.75" customHeight="1">
      <c r="A445" s="455"/>
      <c r="B445" s="455"/>
      <c r="C445" s="455"/>
      <c r="D445" s="455"/>
      <c r="E445" s="455"/>
      <c r="F445" s="455"/>
      <c r="G445" s="455"/>
      <c r="H445" s="455"/>
      <c r="I445" s="455"/>
      <c r="J445" s="455"/>
      <c r="K445" s="455"/>
      <c r="L445" s="455"/>
      <c r="M445" s="455"/>
      <c r="N445" s="455"/>
      <c r="O445" s="455"/>
      <c r="P445" s="455"/>
      <c r="Q445" s="455"/>
      <c r="R445" s="455"/>
      <c r="S445" s="455"/>
      <c r="T445" s="455"/>
      <c r="U445" s="455"/>
      <c r="V445" s="455"/>
      <c r="W445" s="455"/>
      <c r="X445" s="455"/>
      <c r="Y445" s="455"/>
      <c r="Z445" s="455"/>
    </row>
    <row r="446" spans="1:26" ht="15.75" customHeight="1">
      <c r="A446" s="455"/>
      <c r="B446" s="455"/>
      <c r="C446" s="455"/>
      <c r="D446" s="455"/>
      <c r="E446" s="455"/>
      <c r="F446" s="455"/>
      <c r="G446" s="455"/>
      <c r="H446" s="455"/>
      <c r="I446" s="455"/>
      <c r="J446" s="455"/>
      <c r="K446" s="455"/>
      <c r="L446" s="455"/>
      <c r="M446" s="455"/>
      <c r="N446" s="455"/>
      <c r="O446" s="455"/>
      <c r="P446" s="455"/>
      <c r="Q446" s="455"/>
      <c r="R446" s="455"/>
      <c r="S446" s="455"/>
      <c r="T446" s="455"/>
      <c r="U446" s="455"/>
      <c r="V446" s="455"/>
      <c r="W446" s="455"/>
      <c r="X446" s="455"/>
      <c r="Y446" s="455"/>
      <c r="Z446" s="455"/>
    </row>
    <row r="447" spans="1:26" ht="15.75" customHeight="1">
      <c r="A447" s="455"/>
      <c r="B447" s="455"/>
      <c r="C447" s="455"/>
      <c r="D447" s="455"/>
      <c r="E447" s="455"/>
      <c r="F447" s="455"/>
      <c r="G447" s="455"/>
      <c r="H447" s="455"/>
      <c r="I447" s="455"/>
      <c r="J447" s="455"/>
      <c r="K447" s="455"/>
      <c r="L447" s="455"/>
      <c r="M447" s="455"/>
      <c r="N447" s="455"/>
      <c r="O447" s="455"/>
      <c r="P447" s="455"/>
      <c r="Q447" s="455"/>
      <c r="R447" s="455"/>
      <c r="S447" s="455"/>
      <c r="T447" s="455"/>
      <c r="U447" s="455"/>
      <c r="V447" s="455"/>
      <c r="W447" s="455"/>
      <c r="X447" s="455"/>
      <c r="Y447" s="455"/>
      <c r="Z447" s="455"/>
    </row>
    <row r="448" spans="1:26" ht="15.75" customHeight="1">
      <c r="A448" s="455"/>
      <c r="B448" s="455"/>
      <c r="C448" s="455"/>
      <c r="D448" s="455"/>
      <c r="E448" s="455"/>
      <c r="F448" s="455"/>
      <c r="G448" s="455"/>
      <c r="H448" s="455"/>
      <c r="I448" s="455"/>
      <c r="J448" s="455"/>
      <c r="K448" s="455"/>
      <c r="L448" s="455"/>
      <c r="M448" s="455"/>
      <c r="N448" s="455"/>
      <c r="O448" s="455"/>
      <c r="P448" s="455"/>
      <c r="Q448" s="455"/>
      <c r="R448" s="455"/>
      <c r="S448" s="455"/>
      <c r="T448" s="455"/>
      <c r="U448" s="455"/>
      <c r="V448" s="455"/>
      <c r="W448" s="455"/>
      <c r="X448" s="455"/>
      <c r="Y448" s="455"/>
      <c r="Z448" s="455"/>
    </row>
    <row r="449" spans="1:26" ht="15.75" customHeight="1">
      <c r="A449" s="455"/>
      <c r="B449" s="455"/>
      <c r="C449" s="455"/>
      <c r="D449" s="455"/>
      <c r="E449" s="455"/>
      <c r="F449" s="455"/>
      <c r="G449" s="455"/>
      <c r="H449" s="455"/>
      <c r="I449" s="455"/>
      <c r="J449" s="455"/>
      <c r="K449" s="455"/>
      <c r="L449" s="455"/>
      <c r="M449" s="455"/>
      <c r="N449" s="455"/>
      <c r="O449" s="455"/>
      <c r="P449" s="455"/>
      <c r="Q449" s="455"/>
      <c r="R449" s="455"/>
      <c r="S449" s="455"/>
      <c r="T449" s="455"/>
      <c r="U449" s="455"/>
      <c r="V449" s="455"/>
      <c r="W449" s="455"/>
      <c r="X449" s="455"/>
      <c r="Y449" s="455"/>
      <c r="Z449" s="455"/>
    </row>
    <row r="450" spans="1:26" ht="15.75" customHeight="1">
      <c r="A450" s="455"/>
      <c r="B450" s="455"/>
      <c r="C450" s="455"/>
      <c r="D450" s="455"/>
      <c r="E450" s="455"/>
      <c r="F450" s="455"/>
      <c r="G450" s="455"/>
      <c r="H450" s="455"/>
      <c r="I450" s="455"/>
      <c r="J450" s="455"/>
      <c r="K450" s="455"/>
      <c r="L450" s="455"/>
      <c r="M450" s="455"/>
      <c r="N450" s="455"/>
      <c r="O450" s="455"/>
      <c r="P450" s="455"/>
      <c r="Q450" s="455"/>
      <c r="R450" s="455"/>
      <c r="S450" s="455"/>
      <c r="T450" s="455"/>
      <c r="U450" s="455"/>
      <c r="V450" s="455"/>
      <c r="W450" s="455"/>
      <c r="X450" s="455"/>
      <c r="Y450" s="455"/>
      <c r="Z450" s="455"/>
    </row>
    <row r="451" spans="1:26" ht="15.75" customHeight="1">
      <c r="A451" s="455"/>
      <c r="B451" s="455"/>
      <c r="C451" s="455"/>
      <c r="D451" s="455"/>
      <c r="E451" s="455"/>
      <c r="F451" s="455"/>
      <c r="G451" s="455"/>
      <c r="H451" s="455"/>
      <c r="I451" s="455"/>
      <c r="J451" s="455"/>
      <c r="K451" s="455"/>
      <c r="L451" s="455"/>
      <c r="M451" s="455"/>
      <c r="N451" s="455"/>
      <c r="O451" s="455"/>
      <c r="P451" s="455"/>
      <c r="Q451" s="455"/>
      <c r="R451" s="455"/>
      <c r="S451" s="455"/>
      <c r="T451" s="455"/>
      <c r="U451" s="455"/>
      <c r="V451" s="455"/>
      <c r="W451" s="455"/>
      <c r="X451" s="455"/>
      <c r="Y451" s="455"/>
      <c r="Z451" s="455"/>
    </row>
    <row r="452" spans="1:26" ht="15.75" customHeight="1">
      <c r="A452" s="455"/>
      <c r="B452" s="455"/>
      <c r="C452" s="455"/>
      <c r="D452" s="455"/>
      <c r="E452" s="455"/>
      <c r="F452" s="455"/>
      <c r="G452" s="455"/>
      <c r="H452" s="455"/>
      <c r="I452" s="455"/>
      <c r="J452" s="455"/>
      <c r="K452" s="455"/>
      <c r="L452" s="455"/>
      <c r="M452" s="455"/>
      <c r="N452" s="455"/>
      <c r="O452" s="455"/>
      <c r="P452" s="455"/>
      <c r="Q452" s="455"/>
      <c r="R452" s="455"/>
      <c r="S452" s="455"/>
      <c r="T452" s="455"/>
      <c r="U452" s="455"/>
      <c r="V452" s="455"/>
      <c r="W452" s="455"/>
      <c r="X452" s="455"/>
      <c r="Y452" s="455"/>
      <c r="Z452" s="455"/>
    </row>
    <row r="453" spans="1:26" ht="15.75" customHeight="1">
      <c r="A453" s="455"/>
      <c r="B453" s="455"/>
      <c r="C453" s="455"/>
      <c r="D453" s="455"/>
      <c r="E453" s="455"/>
      <c r="F453" s="455"/>
      <c r="G453" s="455"/>
      <c r="H453" s="455"/>
      <c r="I453" s="455"/>
      <c r="J453" s="455"/>
      <c r="K453" s="455"/>
      <c r="L453" s="455"/>
      <c r="M453" s="455"/>
      <c r="N453" s="455"/>
      <c r="O453" s="455"/>
      <c r="P453" s="455"/>
      <c r="Q453" s="455"/>
      <c r="R453" s="455"/>
      <c r="S453" s="455"/>
      <c r="T453" s="455"/>
      <c r="U453" s="455"/>
      <c r="V453" s="455"/>
      <c r="W453" s="455"/>
      <c r="X453" s="455"/>
      <c r="Y453" s="455"/>
      <c r="Z453" s="455"/>
    </row>
    <row r="454" spans="1:26" ht="15.75" customHeight="1">
      <c r="A454" s="455"/>
      <c r="B454" s="455"/>
      <c r="C454" s="455"/>
      <c r="D454" s="455"/>
      <c r="E454" s="455"/>
      <c r="F454" s="455"/>
      <c r="G454" s="455"/>
      <c r="H454" s="455"/>
      <c r="I454" s="455"/>
      <c r="J454" s="455"/>
      <c r="K454" s="455"/>
      <c r="L454" s="455"/>
      <c r="M454" s="455"/>
      <c r="N454" s="455"/>
      <c r="O454" s="455"/>
      <c r="P454" s="455"/>
      <c r="Q454" s="455"/>
      <c r="R454" s="455"/>
      <c r="S454" s="455"/>
      <c r="T454" s="455"/>
      <c r="U454" s="455"/>
      <c r="V454" s="455"/>
      <c r="W454" s="455"/>
      <c r="X454" s="455"/>
      <c r="Y454" s="455"/>
      <c r="Z454" s="455"/>
    </row>
    <row r="455" spans="1:26" ht="15.75" customHeight="1">
      <c r="A455" s="455"/>
      <c r="B455" s="455"/>
      <c r="C455" s="455"/>
      <c r="D455" s="455"/>
      <c r="E455" s="455"/>
      <c r="F455" s="455"/>
      <c r="G455" s="455"/>
      <c r="H455" s="455"/>
      <c r="I455" s="455"/>
      <c r="J455" s="455"/>
      <c r="K455" s="455"/>
      <c r="L455" s="455"/>
      <c r="M455" s="455"/>
      <c r="N455" s="455"/>
      <c r="O455" s="455"/>
      <c r="P455" s="455"/>
      <c r="Q455" s="455"/>
      <c r="R455" s="455"/>
      <c r="S455" s="455"/>
      <c r="T455" s="455"/>
      <c r="U455" s="455"/>
      <c r="V455" s="455"/>
      <c r="W455" s="455"/>
      <c r="X455" s="455"/>
      <c r="Y455" s="455"/>
      <c r="Z455" s="455"/>
    </row>
    <row r="456" spans="1:26" ht="15.75" customHeight="1">
      <c r="A456" s="455"/>
      <c r="B456" s="455"/>
      <c r="C456" s="455"/>
      <c r="D456" s="455"/>
      <c r="E456" s="455"/>
      <c r="F456" s="455"/>
      <c r="G456" s="455"/>
      <c r="H456" s="455"/>
      <c r="I456" s="455"/>
      <c r="J456" s="455"/>
      <c r="K456" s="455"/>
      <c r="L456" s="455"/>
      <c r="M456" s="455"/>
      <c r="N456" s="455"/>
      <c r="O456" s="455"/>
      <c r="P456" s="455"/>
      <c r="Q456" s="455"/>
      <c r="R456" s="455"/>
      <c r="S456" s="455"/>
      <c r="T456" s="455"/>
      <c r="U456" s="455"/>
      <c r="V456" s="455"/>
      <c r="W456" s="455"/>
      <c r="X456" s="455"/>
      <c r="Y456" s="455"/>
      <c r="Z456" s="455"/>
    </row>
    <row r="457" spans="1:26" ht="15.75" customHeight="1">
      <c r="A457" s="455"/>
      <c r="B457" s="455"/>
      <c r="C457" s="455"/>
      <c r="D457" s="455"/>
      <c r="E457" s="455"/>
      <c r="F457" s="455"/>
      <c r="G457" s="455"/>
      <c r="H457" s="455"/>
      <c r="I457" s="455"/>
      <c r="J457" s="455"/>
      <c r="K457" s="455"/>
      <c r="L457" s="455"/>
      <c r="M457" s="455"/>
      <c r="N457" s="455"/>
      <c r="O457" s="455"/>
      <c r="P457" s="455"/>
      <c r="Q457" s="455"/>
      <c r="R457" s="455"/>
      <c r="S457" s="455"/>
      <c r="T457" s="455"/>
      <c r="U457" s="455"/>
      <c r="V457" s="455"/>
      <c r="W457" s="455"/>
      <c r="X457" s="455"/>
      <c r="Y457" s="455"/>
      <c r="Z457" s="455"/>
    </row>
    <row r="458" spans="1:26" ht="15.75" customHeight="1">
      <c r="A458" s="455"/>
      <c r="B458" s="455"/>
      <c r="C458" s="455"/>
      <c r="D458" s="455"/>
      <c r="E458" s="455"/>
      <c r="F458" s="455"/>
      <c r="G458" s="455"/>
      <c r="H458" s="455"/>
      <c r="I458" s="455"/>
      <c r="J458" s="455"/>
      <c r="K458" s="455"/>
      <c r="L458" s="455"/>
      <c r="M458" s="455"/>
      <c r="N458" s="455"/>
      <c r="O458" s="455"/>
      <c r="P458" s="455"/>
      <c r="Q458" s="455"/>
      <c r="R458" s="455"/>
      <c r="S458" s="455"/>
      <c r="T458" s="455"/>
      <c r="U458" s="455"/>
      <c r="V458" s="455"/>
      <c r="W458" s="455"/>
      <c r="X458" s="455"/>
      <c r="Y458" s="455"/>
      <c r="Z458" s="455"/>
    </row>
    <row r="459" spans="1:26" ht="15.75" customHeight="1">
      <c r="A459" s="455"/>
      <c r="B459" s="455"/>
      <c r="C459" s="455"/>
      <c r="D459" s="455"/>
      <c r="E459" s="455"/>
      <c r="F459" s="455"/>
      <c r="G459" s="455"/>
      <c r="H459" s="455"/>
      <c r="I459" s="455"/>
      <c r="J459" s="455"/>
      <c r="K459" s="455"/>
      <c r="L459" s="455"/>
      <c r="M459" s="455"/>
      <c r="N459" s="455"/>
      <c r="O459" s="455"/>
      <c r="P459" s="455"/>
      <c r="Q459" s="455"/>
      <c r="R459" s="455"/>
      <c r="S459" s="455"/>
      <c r="T459" s="455"/>
      <c r="U459" s="455"/>
      <c r="V459" s="455"/>
      <c r="W459" s="455"/>
      <c r="X459" s="455"/>
      <c r="Y459" s="455"/>
      <c r="Z459" s="455"/>
    </row>
    <row r="460" spans="1:26" ht="15.75" customHeight="1">
      <c r="A460" s="455"/>
      <c r="B460" s="455"/>
      <c r="C460" s="455"/>
      <c r="D460" s="455"/>
      <c r="E460" s="455"/>
      <c r="F460" s="455"/>
      <c r="G460" s="455"/>
      <c r="H460" s="455"/>
      <c r="I460" s="455"/>
      <c r="J460" s="455"/>
      <c r="K460" s="455"/>
      <c r="L460" s="455"/>
      <c r="M460" s="455"/>
      <c r="N460" s="455"/>
      <c r="O460" s="455"/>
      <c r="P460" s="455"/>
      <c r="Q460" s="455"/>
      <c r="R460" s="455"/>
      <c r="S460" s="455"/>
      <c r="T460" s="455"/>
      <c r="U460" s="455"/>
      <c r="V460" s="455"/>
      <c r="W460" s="455"/>
      <c r="X460" s="455"/>
      <c r="Y460" s="455"/>
      <c r="Z460" s="455"/>
    </row>
    <row r="461" spans="1:26" ht="15.75" customHeight="1">
      <c r="A461" s="455"/>
      <c r="B461" s="455"/>
      <c r="C461" s="455"/>
      <c r="D461" s="455"/>
      <c r="E461" s="455"/>
      <c r="F461" s="455"/>
      <c r="G461" s="455"/>
      <c r="H461" s="455"/>
      <c r="I461" s="455"/>
      <c r="J461" s="455"/>
      <c r="K461" s="455"/>
      <c r="L461" s="455"/>
      <c r="M461" s="455"/>
      <c r="N461" s="455"/>
      <c r="O461" s="455"/>
      <c r="P461" s="455"/>
      <c r="Q461" s="455"/>
      <c r="R461" s="455"/>
      <c r="S461" s="455"/>
      <c r="T461" s="455"/>
      <c r="U461" s="455"/>
      <c r="V461" s="455"/>
      <c r="W461" s="455"/>
      <c r="X461" s="455"/>
      <c r="Y461" s="455"/>
      <c r="Z461" s="455"/>
    </row>
    <row r="462" spans="1:26" ht="15.75" customHeight="1">
      <c r="A462" s="455"/>
      <c r="B462" s="455"/>
      <c r="C462" s="455"/>
      <c r="D462" s="455"/>
      <c r="E462" s="455"/>
      <c r="F462" s="455"/>
      <c r="G462" s="455"/>
      <c r="H462" s="455"/>
      <c r="I462" s="455"/>
      <c r="J462" s="455"/>
      <c r="K462" s="455"/>
      <c r="L462" s="455"/>
      <c r="M462" s="455"/>
      <c r="N462" s="455"/>
      <c r="O462" s="455"/>
      <c r="P462" s="455"/>
      <c r="Q462" s="455"/>
      <c r="R462" s="455"/>
      <c r="S462" s="455"/>
      <c r="T462" s="455"/>
      <c r="U462" s="455"/>
      <c r="V462" s="455"/>
      <c r="W462" s="455"/>
      <c r="X462" s="455"/>
      <c r="Y462" s="455"/>
      <c r="Z462" s="455"/>
    </row>
    <row r="463" spans="1:26" ht="15.75" customHeight="1">
      <c r="A463" s="455"/>
      <c r="B463" s="455"/>
      <c r="C463" s="455"/>
      <c r="D463" s="455"/>
      <c r="E463" s="455"/>
      <c r="F463" s="455"/>
      <c r="G463" s="455"/>
      <c r="H463" s="455"/>
      <c r="I463" s="455"/>
      <c r="J463" s="455"/>
      <c r="K463" s="455"/>
      <c r="L463" s="455"/>
      <c r="M463" s="455"/>
      <c r="N463" s="455"/>
      <c r="O463" s="455"/>
      <c r="P463" s="455"/>
      <c r="Q463" s="455"/>
      <c r="R463" s="455"/>
      <c r="S463" s="455"/>
      <c r="T463" s="455"/>
      <c r="U463" s="455"/>
      <c r="V463" s="455"/>
      <c r="W463" s="455"/>
      <c r="X463" s="455"/>
      <c r="Y463" s="455"/>
      <c r="Z463" s="455"/>
    </row>
    <row r="464" spans="1:26" ht="15.75" customHeight="1">
      <c r="A464" s="455"/>
      <c r="B464" s="455"/>
      <c r="C464" s="455"/>
      <c r="D464" s="455"/>
      <c r="E464" s="455"/>
      <c r="F464" s="455"/>
      <c r="G464" s="455"/>
      <c r="H464" s="455"/>
      <c r="I464" s="455"/>
      <c r="J464" s="455"/>
      <c r="K464" s="455"/>
      <c r="L464" s="455"/>
      <c r="M464" s="455"/>
      <c r="N464" s="455"/>
      <c r="O464" s="455"/>
      <c r="P464" s="455"/>
      <c r="Q464" s="455"/>
      <c r="R464" s="455"/>
      <c r="S464" s="455"/>
      <c r="T464" s="455"/>
      <c r="U464" s="455"/>
      <c r="V464" s="455"/>
      <c r="W464" s="455"/>
      <c r="X464" s="455"/>
      <c r="Y464" s="455"/>
      <c r="Z464" s="455"/>
    </row>
    <row r="465" spans="1:26" ht="15.75" customHeight="1">
      <c r="A465" s="455"/>
      <c r="B465" s="455"/>
      <c r="C465" s="455"/>
      <c r="D465" s="455"/>
      <c r="E465" s="455"/>
      <c r="F465" s="455"/>
      <c r="G465" s="455"/>
      <c r="H465" s="455"/>
      <c r="I465" s="455"/>
      <c r="J465" s="455"/>
      <c r="K465" s="455"/>
      <c r="L465" s="455"/>
      <c r="M465" s="455"/>
      <c r="N465" s="455"/>
      <c r="O465" s="455"/>
      <c r="P465" s="455"/>
      <c r="Q465" s="455"/>
      <c r="R465" s="455"/>
      <c r="S465" s="455"/>
      <c r="T465" s="455"/>
      <c r="U465" s="455"/>
      <c r="V465" s="455"/>
      <c r="W465" s="455"/>
      <c r="X465" s="455"/>
      <c r="Y465" s="455"/>
      <c r="Z465" s="455"/>
    </row>
    <row r="466" spans="1:26" ht="15.75" customHeight="1">
      <c r="A466" s="455"/>
      <c r="B466" s="455"/>
      <c r="C466" s="455"/>
      <c r="D466" s="455"/>
      <c r="E466" s="455"/>
      <c r="F466" s="455"/>
      <c r="G466" s="455"/>
      <c r="H466" s="455"/>
      <c r="I466" s="455"/>
      <c r="J466" s="455"/>
      <c r="K466" s="455"/>
      <c r="L466" s="455"/>
      <c r="M466" s="455"/>
      <c r="N466" s="455"/>
      <c r="O466" s="455"/>
      <c r="P466" s="455"/>
      <c r="Q466" s="455"/>
      <c r="R466" s="455"/>
      <c r="S466" s="455"/>
      <c r="T466" s="455"/>
      <c r="U466" s="455"/>
      <c r="V466" s="455"/>
      <c r="W466" s="455"/>
      <c r="X466" s="455"/>
      <c r="Y466" s="455"/>
      <c r="Z466" s="455"/>
    </row>
    <row r="467" spans="1:26" ht="15.75" customHeight="1">
      <c r="A467" s="455"/>
      <c r="B467" s="455"/>
      <c r="C467" s="455"/>
      <c r="D467" s="455"/>
      <c r="E467" s="455"/>
      <c r="F467" s="455"/>
      <c r="G467" s="455"/>
      <c r="H467" s="455"/>
      <c r="I467" s="455"/>
      <c r="J467" s="455"/>
      <c r="K467" s="455"/>
      <c r="L467" s="455"/>
      <c r="M467" s="455"/>
      <c r="N467" s="455"/>
      <c r="O467" s="455"/>
      <c r="P467" s="455"/>
      <c r="Q467" s="455"/>
      <c r="R467" s="455"/>
      <c r="S467" s="455"/>
      <c r="T467" s="455"/>
      <c r="U467" s="455"/>
      <c r="V467" s="455"/>
      <c r="W467" s="455"/>
      <c r="X467" s="455"/>
      <c r="Y467" s="455"/>
      <c r="Z467" s="455"/>
    </row>
    <row r="468" spans="1:26" ht="15.75" customHeight="1">
      <c r="A468" s="455"/>
      <c r="B468" s="455"/>
      <c r="C468" s="455"/>
      <c r="D468" s="455"/>
      <c r="E468" s="455"/>
      <c r="F468" s="455"/>
      <c r="G468" s="455"/>
      <c r="H468" s="455"/>
      <c r="I468" s="455"/>
      <c r="J468" s="455"/>
      <c r="K468" s="455"/>
      <c r="L468" s="455"/>
      <c r="M468" s="455"/>
      <c r="N468" s="455"/>
      <c r="O468" s="455"/>
      <c r="P468" s="455"/>
      <c r="Q468" s="455"/>
      <c r="R468" s="455"/>
      <c r="S468" s="455"/>
      <c r="T468" s="455"/>
      <c r="U468" s="455"/>
      <c r="V468" s="455"/>
      <c r="W468" s="455"/>
      <c r="X468" s="455"/>
      <c r="Y468" s="455"/>
      <c r="Z468" s="455"/>
    </row>
    <row r="469" spans="1:26" ht="15.75" customHeight="1">
      <c r="A469" s="455"/>
      <c r="B469" s="455"/>
      <c r="C469" s="455"/>
      <c r="D469" s="455"/>
      <c r="E469" s="455"/>
      <c r="F469" s="455"/>
      <c r="G469" s="455"/>
      <c r="H469" s="455"/>
      <c r="I469" s="455"/>
      <c r="J469" s="455"/>
      <c r="K469" s="455"/>
      <c r="L469" s="455"/>
      <c r="M469" s="455"/>
      <c r="N469" s="455"/>
      <c r="O469" s="455"/>
      <c r="P469" s="455"/>
      <c r="Q469" s="455"/>
      <c r="R469" s="455"/>
      <c r="S469" s="455"/>
      <c r="T469" s="455"/>
      <c r="U469" s="455"/>
      <c r="V469" s="455"/>
      <c r="W469" s="455"/>
      <c r="X469" s="455"/>
      <c r="Y469" s="455"/>
      <c r="Z469" s="455"/>
    </row>
    <row r="470" spans="1:26" ht="15.75" customHeight="1">
      <c r="A470" s="455"/>
      <c r="B470" s="455"/>
      <c r="C470" s="455"/>
      <c r="D470" s="455"/>
      <c r="E470" s="455"/>
      <c r="F470" s="455"/>
      <c r="G470" s="455"/>
      <c r="H470" s="455"/>
      <c r="I470" s="455"/>
      <c r="J470" s="455"/>
      <c r="K470" s="455"/>
      <c r="L470" s="455"/>
      <c r="M470" s="455"/>
      <c r="N470" s="455"/>
      <c r="O470" s="455"/>
      <c r="P470" s="455"/>
      <c r="Q470" s="455"/>
      <c r="R470" s="455"/>
      <c r="S470" s="455"/>
      <c r="T470" s="455"/>
      <c r="U470" s="455"/>
      <c r="V470" s="455"/>
      <c r="W470" s="455"/>
      <c r="X470" s="455"/>
      <c r="Y470" s="455"/>
      <c r="Z470" s="455"/>
    </row>
    <row r="471" spans="1:26" ht="15.75" customHeight="1">
      <c r="A471" s="455"/>
      <c r="B471" s="455"/>
      <c r="C471" s="455"/>
      <c r="D471" s="455"/>
      <c r="E471" s="455"/>
      <c r="F471" s="455"/>
      <c r="G471" s="455"/>
      <c r="H471" s="455"/>
      <c r="I471" s="455"/>
      <c r="J471" s="455"/>
      <c r="K471" s="455"/>
      <c r="L471" s="455"/>
      <c r="M471" s="455"/>
      <c r="N471" s="455"/>
      <c r="O471" s="455"/>
      <c r="P471" s="455"/>
      <c r="Q471" s="455"/>
      <c r="R471" s="455"/>
      <c r="S471" s="455"/>
      <c r="T471" s="455"/>
      <c r="U471" s="455"/>
      <c r="V471" s="455"/>
      <c r="W471" s="455"/>
      <c r="X471" s="455"/>
      <c r="Y471" s="455"/>
      <c r="Z471" s="455"/>
    </row>
    <row r="472" spans="1:26" ht="15.75" customHeight="1">
      <c r="A472" s="455"/>
      <c r="B472" s="455"/>
      <c r="C472" s="455"/>
      <c r="D472" s="455"/>
      <c r="E472" s="455"/>
      <c r="F472" s="455"/>
      <c r="G472" s="455"/>
      <c r="H472" s="455"/>
      <c r="I472" s="455"/>
      <c r="J472" s="455"/>
      <c r="K472" s="455"/>
      <c r="L472" s="455"/>
      <c r="M472" s="455"/>
      <c r="N472" s="455"/>
      <c r="O472" s="455"/>
      <c r="P472" s="455"/>
      <c r="Q472" s="455"/>
      <c r="R472" s="455"/>
      <c r="S472" s="455"/>
      <c r="T472" s="455"/>
      <c r="U472" s="455"/>
      <c r="V472" s="455"/>
      <c r="W472" s="455"/>
      <c r="X472" s="455"/>
      <c r="Y472" s="455"/>
      <c r="Z472" s="455"/>
    </row>
    <row r="473" spans="1:26" ht="15.75" customHeight="1">
      <c r="A473" s="455"/>
      <c r="B473" s="455"/>
      <c r="C473" s="455"/>
      <c r="D473" s="455"/>
      <c r="E473" s="455"/>
      <c r="F473" s="455"/>
      <c r="G473" s="455"/>
      <c r="H473" s="455"/>
      <c r="I473" s="455"/>
      <c r="J473" s="455"/>
      <c r="K473" s="455"/>
      <c r="L473" s="455"/>
      <c r="M473" s="455"/>
      <c r="N473" s="455"/>
      <c r="O473" s="455"/>
      <c r="P473" s="455"/>
      <c r="Q473" s="455"/>
      <c r="R473" s="455"/>
      <c r="S473" s="455"/>
      <c r="T473" s="455"/>
      <c r="U473" s="455"/>
      <c r="V473" s="455"/>
      <c r="W473" s="455"/>
      <c r="X473" s="455"/>
      <c r="Y473" s="455"/>
      <c r="Z473" s="455"/>
    </row>
    <row r="474" spans="1:26" ht="15.75" customHeight="1">
      <c r="A474" s="455"/>
      <c r="B474" s="455"/>
      <c r="C474" s="455"/>
      <c r="D474" s="455"/>
      <c r="E474" s="455"/>
      <c r="F474" s="455"/>
      <c r="G474" s="455"/>
      <c r="H474" s="455"/>
      <c r="I474" s="455"/>
      <c r="J474" s="455"/>
      <c r="K474" s="455"/>
      <c r="L474" s="455"/>
      <c r="M474" s="455"/>
      <c r="N474" s="455"/>
      <c r="O474" s="455"/>
      <c r="P474" s="455"/>
      <c r="Q474" s="455"/>
      <c r="R474" s="455"/>
      <c r="S474" s="455"/>
      <c r="T474" s="455"/>
      <c r="U474" s="455"/>
      <c r="V474" s="455"/>
      <c r="W474" s="455"/>
      <c r="X474" s="455"/>
      <c r="Y474" s="455"/>
      <c r="Z474" s="455"/>
    </row>
    <row r="475" spans="1:26" ht="15.75" customHeight="1">
      <c r="A475" s="455"/>
      <c r="B475" s="455"/>
      <c r="C475" s="455"/>
      <c r="D475" s="455"/>
      <c r="E475" s="455"/>
      <c r="F475" s="455"/>
      <c r="G475" s="455"/>
      <c r="H475" s="455"/>
      <c r="I475" s="455"/>
      <c r="J475" s="455"/>
      <c r="K475" s="455"/>
      <c r="L475" s="455"/>
      <c r="M475" s="455"/>
      <c r="N475" s="455"/>
      <c r="O475" s="455"/>
      <c r="P475" s="455"/>
      <c r="Q475" s="455"/>
      <c r="R475" s="455"/>
      <c r="S475" s="455"/>
      <c r="T475" s="455"/>
      <c r="U475" s="455"/>
      <c r="V475" s="455"/>
      <c r="W475" s="455"/>
      <c r="X475" s="455"/>
      <c r="Y475" s="455"/>
      <c r="Z475" s="455"/>
    </row>
    <row r="476" spans="1:26" ht="15.75" customHeight="1">
      <c r="A476" s="455"/>
      <c r="B476" s="455"/>
      <c r="C476" s="455"/>
      <c r="D476" s="455"/>
      <c r="E476" s="455"/>
      <c r="F476" s="455"/>
      <c r="G476" s="455"/>
      <c r="H476" s="455"/>
      <c r="I476" s="455"/>
      <c r="J476" s="455"/>
      <c r="K476" s="455"/>
      <c r="L476" s="455"/>
      <c r="M476" s="455"/>
      <c r="N476" s="455"/>
      <c r="O476" s="455"/>
      <c r="P476" s="455"/>
      <c r="Q476" s="455"/>
      <c r="R476" s="455"/>
      <c r="S476" s="455"/>
      <c r="T476" s="455"/>
      <c r="U476" s="455"/>
      <c r="V476" s="455"/>
      <c r="W476" s="455"/>
      <c r="X476" s="455"/>
      <c r="Y476" s="455"/>
      <c r="Z476" s="455"/>
    </row>
    <row r="477" spans="1:26" ht="15.75" customHeight="1">
      <c r="A477" s="455"/>
      <c r="B477" s="455"/>
      <c r="C477" s="455"/>
      <c r="D477" s="455"/>
      <c r="E477" s="455"/>
      <c r="F477" s="455"/>
      <c r="G477" s="455"/>
      <c r="H477" s="455"/>
      <c r="I477" s="455"/>
      <c r="J477" s="455"/>
      <c r="K477" s="455"/>
      <c r="L477" s="455"/>
      <c r="M477" s="455"/>
      <c r="N477" s="455"/>
      <c r="O477" s="455"/>
      <c r="P477" s="455"/>
      <c r="Q477" s="455"/>
      <c r="R477" s="455"/>
      <c r="S477" s="455"/>
      <c r="T477" s="455"/>
      <c r="U477" s="455"/>
      <c r="V477" s="455"/>
      <c r="W477" s="455"/>
      <c r="X477" s="455"/>
      <c r="Y477" s="455"/>
      <c r="Z477" s="455"/>
    </row>
    <row r="478" spans="1:26" ht="15.75" customHeight="1">
      <c r="A478" s="455"/>
      <c r="B478" s="455"/>
      <c r="C478" s="455"/>
      <c r="D478" s="455"/>
      <c r="E478" s="455"/>
      <c r="F478" s="455"/>
      <c r="G478" s="455"/>
      <c r="H478" s="455"/>
      <c r="I478" s="455"/>
      <c r="J478" s="455"/>
      <c r="K478" s="455"/>
      <c r="L478" s="455"/>
      <c r="M478" s="455"/>
      <c r="N478" s="455"/>
      <c r="O478" s="455"/>
      <c r="P478" s="455"/>
      <c r="Q478" s="455"/>
      <c r="R478" s="455"/>
      <c r="S478" s="455"/>
      <c r="T478" s="455"/>
      <c r="U478" s="455"/>
      <c r="V478" s="455"/>
      <c r="W478" s="455"/>
      <c r="X478" s="455"/>
      <c r="Y478" s="455"/>
      <c r="Z478" s="455"/>
    </row>
    <row r="479" spans="1:26" ht="15.75" customHeight="1">
      <c r="A479" s="455"/>
      <c r="B479" s="455"/>
      <c r="C479" s="455"/>
      <c r="D479" s="455"/>
      <c r="E479" s="455"/>
      <c r="F479" s="455"/>
      <c r="G479" s="455"/>
      <c r="H479" s="455"/>
      <c r="I479" s="455"/>
      <c r="J479" s="455"/>
      <c r="K479" s="455"/>
      <c r="L479" s="455"/>
      <c r="M479" s="455"/>
      <c r="N479" s="455"/>
      <c r="O479" s="455"/>
      <c r="P479" s="455"/>
      <c r="Q479" s="455"/>
      <c r="R479" s="455"/>
      <c r="S479" s="455"/>
      <c r="T479" s="455"/>
      <c r="U479" s="455"/>
      <c r="V479" s="455"/>
      <c r="W479" s="455"/>
      <c r="X479" s="455"/>
      <c r="Y479" s="455"/>
      <c r="Z479" s="455"/>
    </row>
    <row r="480" spans="1:26" ht="15.75" customHeight="1">
      <c r="A480" s="455"/>
      <c r="B480" s="455"/>
      <c r="C480" s="455"/>
      <c r="D480" s="455"/>
      <c r="E480" s="455"/>
      <c r="F480" s="455"/>
      <c r="G480" s="455"/>
      <c r="H480" s="455"/>
      <c r="I480" s="455"/>
      <c r="J480" s="455"/>
      <c r="K480" s="455"/>
      <c r="L480" s="455"/>
      <c r="M480" s="455"/>
      <c r="N480" s="455"/>
      <c r="O480" s="455"/>
      <c r="P480" s="455"/>
      <c r="Q480" s="455"/>
      <c r="R480" s="455"/>
      <c r="S480" s="455"/>
      <c r="T480" s="455"/>
      <c r="U480" s="455"/>
      <c r="V480" s="455"/>
      <c r="W480" s="455"/>
      <c r="X480" s="455"/>
      <c r="Y480" s="455"/>
      <c r="Z480" s="455"/>
    </row>
    <row r="481" spans="1:26" ht="15.75" customHeight="1">
      <c r="A481" s="455"/>
      <c r="B481" s="455"/>
      <c r="C481" s="455"/>
      <c r="D481" s="455"/>
      <c r="E481" s="455"/>
      <c r="F481" s="455"/>
      <c r="G481" s="455"/>
      <c r="H481" s="455"/>
      <c r="I481" s="455"/>
      <c r="J481" s="455"/>
      <c r="K481" s="455"/>
      <c r="L481" s="455"/>
      <c r="M481" s="455"/>
      <c r="N481" s="455"/>
      <c r="O481" s="455"/>
      <c r="P481" s="455"/>
      <c r="Q481" s="455"/>
      <c r="R481" s="455"/>
      <c r="S481" s="455"/>
      <c r="T481" s="455"/>
      <c r="U481" s="455"/>
      <c r="V481" s="455"/>
      <c r="W481" s="455"/>
      <c r="X481" s="455"/>
      <c r="Y481" s="455"/>
      <c r="Z481" s="455"/>
    </row>
    <row r="482" spans="1:26" ht="15.75" customHeight="1">
      <c r="A482" s="455"/>
      <c r="B482" s="455"/>
      <c r="C482" s="455"/>
      <c r="D482" s="455"/>
      <c r="E482" s="455"/>
      <c r="F482" s="455"/>
      <c r="G482" s="455"/>
      <c r="H482" s="455"/>
      <c r="I482" s="455"/>
      <c r="J482" s="455"/>
      <c r="K482" s="455"/>
      <c r="L482" s="455"/>
      <c r="M482" s="455"/>
      <c r="N482" s="455"/>
      <c r="O482" s="455"/>
      <c r="P482" s="455"/>
      <c r="Q482" s="455"/>
      <c r="R482" s="455"/>
      <c r="S482" s="455"/>
      <c r="T482" s="455"/>
      <c r="U482" s="455"/>
      <c r="V482" s="455"/>
      <c r="W482" s="455"/>
      <c r="X482" s="455"/>
      <c r="Y482" s="455"/>
      <c r="Z482" s="455"/>
    </row>
    <row r="483" spans="1:26" ht="15.75" customHeight="1">
      <c r="A483" s="455"/>
      <c r="B483" s="455"/>
      <c r="C483" s="455"/>
      <c r="D483" s="455"/>
      <c r="E483" s="455"/>
      <c r="F483" s="455"/>
      <c r="G483" s="455"/>
      <c r="H483" s="455"/>
      <c r="I483" s="455"/>
      <c r="J483" s="455"/>
      <c r="K483" s="455"/>
      <c r="L483" s="455"/>
      <c r="M483" s="455"/>
      <c r="N483" s="455"/>
      <c r="O483" s="455"/>
      <c r="P483" s="455"/>
      <c r="Q483" s="455"/>
      <c r="R483" s="455"/>
      <c r="S483" s="455"/>
      <c r="T483" s="455"/>
      <c r="U483" s="455"/>
      <c r="V483" s="455"/>
      <c r="W483" s="455"/>
      <c r="X483" s="455"/>
      <c r="Y483" s="455"/>
      <c r="Z483" s="455"/>
    </row>
    <row r="484" spans="1:26" ht="15.75" customHeight="1">
      <c r="A484" s="455"/>
      <c r="B484" s="455"/>
      <c r="C484" s="455"/>
      <c r="D484" s="455"/>
      <c r="E484" s="455"/>
      <c r="F484" s="455"/>
      <c r="G484" s="455"/>
      <c r="H484" s="455"/>
      <c r="I484" s="455"/>
      <c r="J484" s="455"/>
      <c r="K484" s="455"/>
      <c r="L484" s="455"/>
      <c r="M484" s="455"/>
      <c r="N484" s="455"/>
      <c r="O484" s="455"/>
      <c r="P484" s="455"/>
      <c r="Q484" s="455"/>
      <c r="R484" s="455"/>
      <c r="S484" s="455"/>
      <c r="T484" s="455"/>
      <c r="U484" s="455"/>
      <c r="V484" s="455"/>
      <c r="W484" s="455"/>
      <c r="X484" s="455"/>
      <c r="Y484" s="455"/>
      <c r="Z484" s="455"/>
    </row>
    <row r="485" spans="1:26" ht="15.75" customHeight="1">
      <c r="A485" s="455"/>
      <c r="B485" s="455"/>
      <c r="C485" s="455"/>
      <c r="D485" s="455"/>
      <c r="E485" s="455"/>
      <c r="F485" s="455"/>
      <c r="G485" s="455"/>
      <c r="H485" s="455"/>
      <c r="I485" s="455"/>
      <c r="J485" s="455"/>
      <c r="K485" s="455"/>
      <c r="L485" s="455"/>
      <c r="M485" s="455"/>
      <c r="N485" s="455"/>
      <c r="O485" s="455"/>
      <c r="P485" s="455"/>
      <c r="Q485" s="455"/>
      <c r="R485" s="455"/>
      <c r="S485" s="455"/>
      <c r="T485" s="455"/>
      <c r="U485" s="455"/>
      <c r="V485" s="455"/>
      <c r="W485" s="455"/>
      <c r="X485" s="455"/>
      <c r="Y485" s="455"/>
      <c r="Z485" s="455"/>
    </row>
    <row r="486" spans="1:26" ht="15.75" customHeight="1">
      <c r="A486" s="455"/>
      <c r="B486" s="455"/>
      <c r="C486" s="455"/>
      <c r="D486" s="455"/>
      <c r="E486" s="455"/>
      <c r="F486" s="455"/>
      <c r="G486" s="455"/>
      <c r="H486" s="455"/>
      <c r="I486" s="455"/>
      <c r="J486" s="455"/>
      <c r="K486" s="455"/>
      <c r="L486" s="455"/>
      <c r="M486" s="455"/>
      <c r="N486" s="455"/>
      <c r="O486" s="455"/>
      <c r="P486" s="455"/>
      <c r="Q486" s="455"/>
      <c r="R486" s="455"/>
      <c r="S486" s="455"/>
      <c r="T486" s="455"/>
      <c r="U486" s="455"/>
      <c r="V486" s="455"/>
      <c r="W486" s="455"/>
      <c r="X486" s="455"/>
      <c r="Y486" s="455"/>
      <c r="Z486" s="455"/>
    </row>
    <row r="487" spans="1:26" ht="15.75" customHeight="1">
      <c r="A487" s="455"/>
      <c r="B487" s="455"/>
      <c r="C487" s="455"/>
      <c r="D487" s="455"/>
      <c r="E487" s="455"/>
      <c r="F487" s="455"/>
      <c r="G487" s="455"/>
      <c r="H487" s="455"/>
      <c r="I487" s="455"/>
      <c r="J487" s="455"/>
      <c r="K487" s="455"/>
      <c r="L487" s="455"/>
      <c r="M487" s="455"/>
      <c r="N487" s="455"/>
      <c r="O487" s="455"/>
      <c r="P487" s="455"/>
      <c r="Q487" s="455"/>
      <c r="R487" s="455"/>
      <c r="S487" s="455"/>
      <c r="T487" s="455"/>
      <c r="U487" s="455"/>
      <c r="V487" s="455"/>
      <c r="W487" s="455"/>
      <c r="X487" s="455"/>
      <c r="Y487" s="455"/>
      <c r="Z487" s="455"/>
    </row>
    <row r="488" spans="1:26" ht="15.75" customHeight="1">
      <c r="A488" s="455"/>
      <c r="B488" s="455"/>
      <c r="C488" s="455"/>
      <c r="D488" s="455"/>
      <c r="E488" s="455"/>
      <c r="F488" s="455"/>
      <c r="G488" s="455"/>
      <c r="H488" s="455"/>
      <c r="I488" s="455"/>
      <c r="J488" s="455"/>
      <c r="K488" s="455"/>
      <c r="L488" s="455"/>
      <c r="M488" s="455"/>
      <c r="N488" s="455"/>
      <c r="O488" s="455"/>
      <c r="P488" s="455"/>
      <c r="Q488" s="455"/>
      <c r="R488" s="455"/>
      <c r="S488" s="455"/>
      <c r="T488" s="455"/>
      <c r="U488" s="455"/>
      <c r="V488" s="455"/>
      <c r="W488" s="455"/>
      <c r="X488" s="455"/>
      <c r="Y488" s="455"/>
      <c r="Z488" s="455"/>
    </row>
    <row r="489" spans="1:26" ht="15.75" customHeight="1">
      <c r="A489" s="455"/>
      <c r="B489" s="455"/>
      <c r="C489" s="455"/>
      <c r="D489" s="455"/>
      <c r="E489" s="455"/>
      <c r="F489" s="455"/>
      <c r="G489" s="455"/>
      <c r="H489" s="455"/>
      <c r="I489" s="455"/>
      <c r="J489" s="455"/>
      <c r="K489" s="455"/>
      <c r="L489" s="455"/>
      <c r="M489" s="455"/>
      <c r="N489" s="455"/>
      <c r="O489" s="455"/>
      <c r="P489" s="455"/>
      <c r="Q489" s="455"/>
      <c r="R489" s="455"/>
      <c r="S489" s="455"/>
      <c r="T489" s="455"/>
      <c r="U489" s="455"/>
      <c r="V489" s="455"/>
      <c r="W489" s="455"/>
      <c r="X489" s="455"/>
      <c r="Y489" s="455"/>
      <c r="Z489" s="455"/>
    </row>
    <row r="490" spans="1:26" ht="15.75" customHeight="1">
      <c r="A490" s="455"/>
      <c r="B490" s="455"/>
      <c r="C490" s="455"/>
      <c r="D490" s="455"/>
      <c r="E490" s="455"/>
      <c r="F490" s="455"/>
      <c r="G490" s="455"/>
      <c r="H490" s="455"/>
      <c r="I490" s="455"/>
      <c r="J490" s="455"/>
      <c r="K490" s="455"/>
      <c r="L490" s="455"/>
      <c r="M490" s="455"/>
      <c r="N490" s="455"/>
      <c r="O490" s="455"/>
      <c r="P490" s="455"/>
      <c r="Q490" s="455"/>
      <c r="R490" s="455"/>
      <c r="S490" s="455"/>
      <c r="T490" s="455"/>
      <c r="U490" s="455"/>
      <c r="V490" s="455"/>
      <c r="W490" s="455"/>
      <c r="X490" s="455"/>
      <c r="Y490" s="455"/>
      <c r="Z490" s="455"/>
    </row>
    <row r="491" spans="1:26" ht="15.75" customHeight="1">
      <c r="A491" s="455"/>
      <c r="B491" s="455"/>
      <c r="C491" s="455"/>
      <c r="D491" s="455"/>
      <c r="E491" s="455"/>
      <c r="F491" s="455"/>
      <c r="G491" s="455"/>
      <c r="H491" s="455"/>
      <c r="I491" s="455"/>
      <c r="J491" s="455"/>
      <c r="K491" s="455"/>
      <c r="L491" s="455"/>
      <c r="M491" s="455"/>
      <c r="N491" s="455"/>
      <c r="O491" s="455"/>
      <c r="P491" s="455"/>
      <c r="Q491" s="455"/>
      <c r="R491" s="455"/>
      <c r="S491" s="455"/>
      <c r="T491" s="455"/>
      <c r="U491" s="455"/>
      <c r="V491" s="455"/>
      <c r="W491" s="455"/>
      <c r="X491" s="455"/>
      <c r="Y491" s="455"/>
      <c r="Z491" s="455"/>
    </row>
    <row r="492" spans="1:26" ht="15.75" customHeight="1">
      <c r="A492" s="455"/>
      <c r="B492" s="455"/>
      <c r="C492" s="455"/>
      <c r="D492" s="455"/>
      <c r="E492" s="455"/>
      <c r="F492" s="455"/>
      <c r="G492" s="455"/>
      <c r="H492" s="455"/>
      <c r="I492" s="455"/>
      <c r="J492" s="455"/>
      <c r="K492" s="455"/>
      <c r="L492" s="455"/>
      <c r="M492" s="455"/>
      <c r="N492" s="455"/>
      <c r="O492" s="455"/>
      <c r="P492" s="455"/>
      <c r="Q492" s="455"/>
      <c r="R492" s="455"/>
      <c r="S492" s="455"/>
      <c r="T492" s="455"/>
      <c r="U492" s="455"/>
      <c r="V492" s="455"/>
      <c r="W492" s="455"/>
      <c r="X492" s="455"/>
      <c r="Y492" s="455"/>
      <c r="Z492" s="455"/>
    </row>
    <row r="493" spans="1:26" ht="15.75" customHeight="1">
      <c r="A493" s="455"/>
      <c r="B493" s="455"/>
      <c r="C493" s="455"/>
      <c r="D493" s="455"/>
      <c r="E493" s="455"/>
      <c r="F493" s="455"/>
      <c r="G493" s="455"/>
      <c r="H493" s="455"/>
      <c r="I493" s="455"/>
      <c r="J493" s="455"/>
      <c r="K493" s="455"/>
      <c r="L493" s="455"/>
      <c r="M493" s="455"/>
      <c r="N493" s="455"/>
      <c r="O493" s="455"/>
      <c r="P493" s="455"/>
      <c r="Q493" s="455"/>
      <c r="R493" s="455"/>
      <c r="S493" s="455"/>
      <c r="T493" s="455"/>
      <c r="U493" s="455"/>
      <c r="V493" s="455"/>
      <c r="W493" s="455"/>
      <c r="X493" s="455"/>
      <c r="Y493" s="455"/>
      <c r="Z493" s="455"/>
    </row>
    <row r="494" spans="1:26" ht="15.75" customHeight="1">
      <c r="A494" s="455"/>
      <c r="B494" s="455"/>
      <c r="C494" s="455"/>
      <c r="D494" s="455"/>
      <c r="E494" s="455"/>
      <c r="F494" s="455"/>
      <c r="G494" s="455"/>
      <c r="H494" s="455"/>
      <c r="I494" s="455"/>
      <c r="J494" s="455"/>
      <c r="K494" s="455"/>
      <c r="L494" s="455"/>
      <c r="M494" s="455"/>
      <c r="N494" s="455"/>
      <c r="O494" s="455"/>
      <c r="P494" s="455"/>
      <c r="Q494" s="455"/>
      <c r="R494" s="455"/>
      <c r="S494" s="455"/>
      <c r="T494" s="455"/>
      <c r="U494" s="455"/>
      <c r="V494" s="455"/>
      <c r="W494" s="455"/>
      <c r="X494" s="455"/>
      <c r="Y494" s="455"/>
      <c r="Z494" s="455"/>
    </row>
    <row r="495" spans="1:26" ht="15.75" customHeight="1">
      <c r="A495" s="455"/>
      <c r="B495" s="455"/>
      <c r="C495" s="455"/>
      <c r="D495" s="455"/>
      <c r="E495" s="455"/>
      <c r="F495" s="455"/>
      <c r="G495" s="455"/>
      <c r="H495" s="455"/>
      <c r="I495" s="455"/>
      <c r="J495" s="455"/>
      <c r="K495" s="455"/>
      <c r="L495" s="455"/>
      <c r="M495" s="455"/>
      <c r="N495" s="455"/>
      <c r="O495" s="455"/>
      <c r="P495" s="455"/>
      <c r="Q495" s="455"/>
      <c r="R495" s="455"/>
      <c r="S495" s="455"/>
      <c r="T495" s="455"/>
      <c r="U495" s="455"/>
      <c r="V495" s="455"/>
      <c r="W495" s="455"/>
      <c r="X495" s="455"/>
      <c r="Y495" s="455"/>
      <c r="Z495" s="455"/>
    </row>
    <row r="496" spans="1:26" ht="15.75" customHeight="1">
      <c r="A496" s="455"/>
      <c r="B496" s="455"/>
      <c r="C496" s="455"/>
      <c r="D496" s="455"/>
      <c r="E496" s="455"/>
      <c r="F496" s="455"/>
      <c r="G496" s="455"/>
      <c r="H496" s="455"/>
      <c r="I496" s="455"/>
      <c r="J496" s="455"/>
      <c r="K496" s="455"/>
      <c r="L496" s="455"/>
      <c r="M496" s="455"/>
      <c r="N496" s="455"/>
      <c r="O496" s="455"/>
      <c r="P496" s="455"/>
      <c r="Q496" s="455"/>
      <c r="R496" s="455"/>
      <c r="S496" s="455"/>
      <c r="T496" s="455"/>
      <c r="U496" s="455"/>
      <c r="V496" s="455"/>
      <c r="W496" s="455"/>
      <c r="X496" s="455"/>
      <c r="Y496" s="455"/>
      <c r="Z496" s="455"/>
    </row>
    <row r="497" spans="1:26" ht="15.75" customHeight="1">
      <c r="A497" s="455"/>
      <c r="B497" s="455"/>
      <c r="C497" s="455"/>
      <c r="D497" s="455"/>
      <c r="E497" s="455"/>
      <c r="F497" s="455"/>
      <c r="G497" s="455"/>
      <c r="H497" s="455"/>
      <c r="I497" s="455"/>
      <c r="J497" s="455"/>
      <c r="K497" s="455"/>
      <c r="L497" s="455"/>
      <c r="M497" s="455"/>
      <c r="N497" s="455"/>
      <c r="O497" s="455"/>
      <c r="P497" s="455"/>
      <c r="Q497" s="455"/>
      <c r="R497" s="455"/>
      <c r="S497" s="455"/>
      <c r="T497" s="455"/>
      <c r="U497" s="455"/>
      <c r="V497" s="455"/>
      <c r="W497" s="455"/>
      <c r="X497" s="455"/>
      <c r="Y497" s="455"/>
      <c r="Z497" s="455"/>
    </row>
    <row r="498" spans="1:26" ht="15.75" customHeight="1">
      <c r="A498" s="455"/>
      <c r="B498" s="455"/>
      <c r="C498" s="455"/>
      <c r="D498" s="455"/>
      <c r="E498" s="455"/>
      <c r="F498" s="455"/>
      <c r="G498" s="455"/>
      <c r="H498" s="455"/>
      <c r="I498" s="455"/>
      <c r="J498" s="455"/>
      <c r="K498" s="455"/>
      <c r="L498" s="455"/>
      <c r="M498" s="455"/>
      <c r="N498" s="455"/>
      <c r="O498" s="455"/>
      <c r="P498" s="455"/>
      <c r="Q498" s="455"/>
      <c r="R498" s="455"/>
      <c r="S498" s="455"/>
      <c r="T498" s="455"/>
      <c r="U498" s="455"/>
      <c r="V498" s="455"/>
      <c r="W498" s="455"/>
      <c r="X498" s="455"/>
      <c r="Y498" s="455"/>
      <c r="Z498" s="455"/>
    </row>
    <row r="499" spans="1:26" ht="15.75" customHeight="1">
      <c r="A499" s="455"/>
      <c r="B499" s="455"/>
      <c r="C499" s="455"/>
      <c r="D499" s="455"/>
      <c r="E499" s="455"/>
      <c r="F499" s="455"/>
      <c r="G499" s="455"/>
      <c r="H499" s="455"/>
      <c r="I499" s="455"/>
      <c r="J499" s="455"/>
      <c r="K499" s="455"/>
      <c r="L499" s="455"/>
      <c r="M499" s="455"/>
      <c r="N499" s="455"/>
      <c r="O499" s="455"/>
      <c r="P499" s="455"/>
      <c r="Q499" s="455"/>
      <c r="R499" s="455"/>
      <c r="S499" s="455"/>
      <c r="T499" s="455"/>
      <c r="U499" s="455"/>
      <c r="V499" s="455"/>
      <c r="W499" s="455"/>
      <c r="X499" s="455"/>
      <c r="Y499" s="455"/>
      <c r="Z499" s="455"/>
    </row>
    <row r="500" spans="1:26" ht="15.75" customHeight="1">
      <c r="A500" s="455"/>
      <c r="B500" s="455"/>
      <c r="C500" s="455"/>
      <c r="D500" s="455"/>
      <c r="E500" s="455"/>
      <c r="F500" s="455"/>
      <c r="G500" s="455"/>
      <c r="H500" s="455"/>
      <c r="I500" s="455"/>
      <c r="J500" s="455"/>
      <c r="K500" s="455"/>
      <c r="L500" s="455"/>
      <c r="M500" s="455"/>
      <c r="N500" s="455"/>
      <c r="O500" s="455"/>
      <c r="P500" s="455"/>
      <c r="Q500" s="455"/>
      <c r="R500" s="455"/>
      <c r="S500" s="455"/>
      <c r="T500" s="455"/>
      <c r="U500" s="455"/>
      <c r="V500" s="455"/>
      <c r="W500" s="455"/>
      <c r="X500" s="455"/>
      <c r="Y500" s="455"/>
      <c r="Z500" s="455"/>
    </row>
    <row r="501" spans="1:26" ht="15.75" customHeight="1">
      <c r="A501" s="455"/>
      <c r="B501" s="455"/>
      <c r="C501" s="455"/>
      <c r="D501" s="455"/>
      <c r="E501" s="455"/>
      <c r="F501" s="455"/>
      <c r="G501" s="455"/>
      <c r="H501" s="455"/>
      <c r="I501" s="455"/>
      <c r="J501" s="455"/>
      <c r="K501" s="455"/>
      <c r="L501" s="455"/>
      <c r="M501" s="455"/>
      <c r="N501" s="455"/>
      <c r="O501" s="455"/>
      <c r="P501" s="455"/>
      <c r="Q501" s="455"/>
      <c r="R501" s="455"/>
      <c r="S501" s="455"/>
      <c r="T501" s="455"/>
      <c r="U501" s="455"/>
      <c r="V501" s="455"/>
      <c r="W501" s="455"/>
      <c r="X501" s="455"/>
      <c r="Y501" s="455"/>
      <c r="Z501" s="455"/>
    </row>
    <row r="502" spans="1:26" ht="15.75" customHeight="1">
      <c r="A502" s="455"/>
      <c r="B502" s="455"/>
      <c r="C502" s="455"/>
      <c r="D502" s="455"/>
      <c r="E502" s="455"/>
      <c r="F502" s="455"/>
      <c r="G502" s="455"/>
      <c r="H502" s="455"/>
      <c r="I502" s="455"/>
      <c r="J502" s="455"/>
      <c r="K502" s="455"/>
      <c r="L502" s="455"/>
      <c r="M502" s="455"/>
      <c r="N502" s="455"/>
      <c r="O502" s="455"/>
      <c r="P502" s="455"/>
      <c r="Q502" s="455"/>
      <c r="R502" s="455"/>
      <c r="S502" s="455"/>
      <c r="T502" s="455"/>
      <c r="U502" s="455"/>
      <c r="V502" s="455"/>
      <c r="W502" s="455"/>
      <c r="X502" s="455"/>
      <c r="Y502" s="455"/>
      <c r="Z502" s="455"/>
    </row>
    <row r="503" spans="1:26" ht="15.75" customHeight="1">
      <c r="A503" s="455"/>
      <c r="B503" s="455"/>
      <c r="C503" s="455"/>
      <c r="D503" s="455"/>
      <c r="E503" s="455"/>
      <c r="F503" s="455"/>
      <c r="G503" s="455"/>
      <c r="H503" s="455"/>
      <c r="I503" s="455"/>
      <c r="J503" s="455"/>
      <c r="K503" s="455"/>
      <c r="L503" s="455"/>
      <c r="M503" s="455"/>
      <c r="N503" s="455"/>
      <c r="O503" s="455"/>
      <c r="P503" s="455"/>
      <c r="Q503" s="455"/>
      <c r="R503" s="455"/>
      <c r="S503" s="455"/>
      <c r="T503" s="455"/>
      <c r="U503" s="455"/>
      <c r="V503" s="455"/>
      <c r="W503" s="455"/>
      <c r="X503" s="455"/>
      <c r="Y503" s="455"/>
      <c r="Z503" s="455"/>
    </row>
    <row r="504" spans="1:26" ht="15.75" customHeight="1">
      <c r="A504" s="455"/>
      <c r="B504" s="455"/>
      <c r="C504" s="455"/>
      <c r="D504" s="455"/>
      <c r="E504" s="455"/>
      <c r="F504" s="455"/>
      <c r="G504" s="455"/>
      <c r="H504" s="455"/>
      <c r="I504" s="455"/>
      <c r="J504" s="455"/>
      <c r="K504" s="455"/>
      <c r="L504" s="455"/>
      <c r="M504" s="455"/>
      <c r="N504" s="455"/>
      <c r="O504" s="455"/>
      <c r="P504" s="455"/>
      <c r="Q504" s="455"/>
      <c r="R504" s="455"/>
      <c r="S504" s="455"/>
      <c r="T504" s="455"/>
      <c r="U504" s="455"/>
      <c r="V504" s="455"/>
      <c r="W504" s="455"/>
      <c r="X504" s="455"/>
      <c r="Y504" s="455"/>
      <c r="Z504" s="455"/>
    </row>
    <row r="505" spans="1:26" ht="15.75" customHeight="1">
      <c r="A505" s="455"/>
      <c r="B505" s="455"/>
      <c r="C505" s="455"/>
      <c r="D505" s="455"/>
      <c r="E505" s="455"/>
      <c r="F505" s="455"/>
      <c r="G505" s="455"/>
      <c r="H505" s="455"/>
      <c r="I505" s="455"/>
      <c r="J505" s="455"/>
      <c r="K505" s="455"/>
      <c r="L505" s="455"/>
      <c r="M505" s="455"/>
      <c r="N505" s="455"/>
      <c r="O505" s="455"/>
      <c r="P505" s="455"/>
      <c r="Q505" s="455"/>
      <c r="R505" s="455"/>
      <c r="S505" s="455"/>
      <c r="T505" s="455"/>
      <c r="U505" s="455"/>
      <c r="V505" s="455"/>
      <c r="W505" s="455"/>
      <c r="X505" s="455"/>
      <c r="Y505" s="455"/>
      <c r="Z505" s="455"/>
    </row>
    <row r="506" spans="1:26" ht="15.75" customHeight="1">
      <c r="A506" s="455"/>
      <c r="B506" s="455"/>
      <c r="C506" s="455"/>
      <c r="D506" s="455"/>
      <c r="E506" s="455"/>
      <c r="F506" s="455"/>
      <c r="G506" s="455"/>
      <c r="H506" s="455"/>
      <c r="I506" s="455"/>
      <c r="J506" s="455"/>
      <c r="K506" s="455"/>
      <c r="L506" s="455"/>
      <c r="M506" s="455"/>
      <c r="N506" s="455"/>
      <c r="O506" s="455"/>
      <c r="P506" s="455"/>
      <c r="Q506" s="455"/>
      <c r="R506" s="455"/>
      <c r="S506" s="455"/>
      <c r="T506" s="455"/>
      <c r="U506" s="455"/>
      <c r="V506" s="455"/>
      <c r="W506" s="455"/>
      <c r="X506" s="455"/>
      <c r="Y506" s="455"/>
      <c r="Z506" s="455"/>
    </row>
    <row r="507" spans="1:26" ht="15.75" customHeight="1">
      <c r="A507" s="455"/>
      <c r="B507" s="455"/>
      <c r="C507" s="455"/>
      <c r="D507" s="455"/>
      <c r="E507" s="455"/>
      <c r="F507" s="455"/>
      <c r="G507" s="455"/>
      <c r="H507" s="455"/>
      <c r="I507" s="455"/>
      <c r="J507" s="455"/>
      <c r="K507" s="455"/>
      <c r="L507" s="455"/>
      <c r="M507" s="455"/>
      <c r="N507" s="455"/>
      <c r="O507" s="455"/>
      <c r="P507" s="455"/>
      <c r="Q507" s="455"/>
      <c r="R507" s="455"/>
      <c r="S507" s="455"/>
      <c r="T507" s="455"/>
      <c r="U507" s="455"/>
      <c r="V507" s="455"/>
      <c r="W507" s="455"/>
      <c r="X507" s="455"/>
      <c r="Y507" s="455"/>
      <c r="Z507" s="455"/>
    </row>
    <row r="508" spans="1:26" ht="15.75" customHeight="1">
      <c r="A508" s="455"/>
      <c r="B508" s="455"/>
      <c r="C508" s="455"/>
      <c r="D508" s="455"/>
      <c r="E508" s="455"/>
      <c r="F508" s="455"/>
      <c r="G508" s="455"/>
      <c r="H508" s="455"/>
      <c r="I508" s="455"/>
      <c r="J508" s="455"/>
      <c r="K508" s="455"/>
      <c r="L508" s="455"/>
      <c r="M508" s="455"/>
      <c r="N508" s="455"/>
      <c r="O508" s="455"/>
      <c r="P508" s="455"/>
      <c r="Q508" s="455"/>
      <c r="R508" s="455"/>
      <c r="S508" s="455"/>
      <c r="T508" s="455"/>
      <c r="U508" s="455"/>
      <c r="V508" s="455"/>
      <c r="W508" s="455"/>
      <c r="X508" s="455"/>
      <c r="Y508" s="455"/>
      <c r="Z508" s="455"/>
    </row>
    <row r="509" spans="1:26" ht="15.75" customHeight="1">
      <c r="A509" s="455"/>
      <c r="B509" s="455"/>
      <c r="C509" s="455"/>
      <c r="D509" s="455"/>
      <c r="E509" s="455"/>
      <c r="F509" s="455"/>
      <c r="G509" s="455"/>
      <c r="H509" s="455"/>
      <c r="I509" s="455"/>
      <c r="J509" s="455"/>
      <c r="K509" s="455"/>
      <c r="L509" s="455"/>
      <c r="M509" s="455"/>
      <c r="N509" s="455"/>
      <c r="O509" s="455"/>
      <c r="P509" s="455"/>
      <c r="Q509" s="455"/>
      <c r="R509" s="455"/>
      <c r="S509" s="455"/>
      <c r="T509" s="455"/>
      <c r="U509" s="455"/>
      <c r="V509" s="455"/>
      <c r="W509" s="455"/>
      <c r="X509" s="455"/>
      <c r="Y509" s="455"/>
      <c r="Z509" s="455"/>
    </row>
    <row r="510" spans="1:26" ht="15.75" customHeight="1">
      <c r="A510" s="455"/>
      <c r="B510" s="455"/>
      <c r="C510" s="455"/>
      <c r="D510" s="455"/>
      <c r="E510" s="455"/>
      <c r="F510" s="455"/>
      <c r="G510" s="455"/>
      <c r="H510" s="455"/>
      <c r="I510" s="455"/>
      <c r="J510" s="455"/>
      <c r="K510" s="455"/>
      <c r="L510" s="455"/>
      <c r="M510" s="455"/>
      <c r="N510" s="455"/>
      <c r="O510" s="455"/>
      <c r="P510" s="455"/>
      <c r="Q510" s="455"/>
      <c r="R510" s="455"/>
      <c r="S510" s="455"/>
      <c r="T510" s="455"/>
      <c r="U510" s="455"/>
      <c r="V510" s="455"/>
      <c r="W510" s="455"/>
      <c r="X510" s="455"/>
      <c r="Y510" s="455"/>
      <c r="Z510" s="455"/>
    </row>
    <row r="511" spans="1:26" ht="15.75" customHeight="1">
      <c r="A511" s="455"/>
      <c r="B511" s="455"/>
      <c r="C511" s="455"/>
      <c r="D511" s="455"/>
      <c r="E511" s="455"/>
      <c r="F511" s="455"/>
      <c r="G511" s="455"/>
      <c r="H511" s="455"/>
      <c r="I511" s="455"/>
      <c r="J511" s="455"/>
      <c r="K511" s="455"/>
      <c r="L511" s="455"/>
      <c r="M511" s="455"/>
      <c r="N511" s="455"/>
      <c r="O511" s="455"/>
      <c r="P511" s="455"/>
      <c r="Q511" s="455"/>
      <c r="R511" s="455"/>
      <c r="S511" s="455"/>
      <c r="T511" s="455"/>
      <c r="U511" s="455"/>
      <c r="V511" s="455"/>
      <c r="W511" s="455"/>
      <c r="X511" s="455"/>
      <c r="Y511" s="455"/>
      <c r="Z511" s="455"/>
    </row>
    <row r="512" spans="1:26" ht="15.75" customHeight="1">
      <c r="A512" s="455"/>
      <c r="B512" s="455"/>
      <c r="C512" s="455"/>
      <c r="D512" s="455"/>
      <c r="E512" s="455"/>
      <c r="F512" s="455"/>
      <c r="G512" s="455"/>
      <c r="H512" s="455"/>
      <c r="I512" s="455"/>
      <c r="J512" s="455"/>
      <c r="K512" s="455"/>
      <c r="L512" s="455"/>
      <c r="M512" s="455"/>
      <c r="N512" s="455"/>
      <c r="O512" s="455"/>
      <c r="P512" s="455"/>
      <c r="Q512" s="455"/>
      <c r="R512" s="455"/>
      <c r="S512" s="455"/>
      <c r="T512" s="455"/>
      <c r="U512" s="455"/>
      <c r="V512" s="455"/>
      <c r="W512" s="455"/>
      <c r="X512" s="455"/>
      <c r="Y512" s="455"/>
      <c r="Z512" s="455"/>
    </row>
    <row r="513" spans="1:26" ht="15.75" customHeight="1">
      <c r="A513" s="455"/>
      <c r="B513" s="455"/>
      <c r="C513" s="455"/>
      <c r="D513" s="455"/>
      <c r="E513" s="455"/>
      <c r="F513" s="455"/>
      <c r="G513" s="455"/>
      <c r="H513" s="455"/>
      <c r="I513" s="455"/>
      <c r="J513" s="455"/>
      <c r="K513" s="455"/>
      <c r="L513" s="455"/>
      <c r="M513" s="455"/>
      <c r="N513" s="455"/>
      <c r="O513" s="455"/>
      <c r="P513" s="455"/>
      <c r="Q513" s="455"/>
      <c r="R513" s="455"/>
      <c r="S513" s="455"/>
      <c r="T513" s="455"/>
      <c r="U513" s="455"/>
      <c r="V513" s="455"/>
      <c r="W513" s="455"/>
      <c r="X513" s="455"/>
      <c r="Y513" s="455"/>
      <c r="Z513" s="455"/>
    </row>
    <row r="514" spans="1:26" ht="15.75" customHeight="1">
      <c r="A514" s="455"/>
      <c r="B514" s="455"/>
      <c r="C514" s="455"/>
      <c r="D514" s="455"/>
      <c r="E514" s="455"/>
      <c r="F514" s="455"/>
      <c r="G514" s="455"/>
      <c r="H514" s="455"/>
      <c r="I514" s="455"/>
      <c r="J514" s="455"/>
      <c r="K514" s="455"/>
      <c r="L514" s="455"/>
      <c r="M514" s="455"/>
      <c r="N514" s="455"/>
      <c r="O514" s="455"/>
      <c r="P514" s="455"/>
      <c r="Q514" s="455"/>
      <c r="R514" s="455"/>
      <c r="S514" s="455"/>
      <c r="T514" s="455"/>
      <c r="U514" s="455"/>
      <c r="V514" s="455"/>
      <c r="W514" s="455"/>
      <c r="X514" s="455"/>
      <c r="Y514" s="455"/>
      <c r="Z514" s="455"/>
    </row>
    <row r="515" spans="1:26" ht="15.75" customHeight="1">
      <c r="A515" s="455"/>
      <c r="B515" s="455"/>
      <c r="C515" s="455"/>
      <c r="D515" s="455"/>
      <c r="E515" s="455"/>
      <c r="F515" s="455"/>
      <c r="G515" s="455"/>
      <c r="H515" s="455"/>
      <c r="I515" s="455"/>
      <c r="J515" s="455"/>
      <c r="K515" s="455"/>
      <c r="L515" s="455"/>
      <c r="M515" s="455"/>
      <c r="N515" s="455"/>
      <c r="O515" s="455"/>
      <c r="P515" s="455"/>
      <c r="Q515" s="455"/>
      <c r="R515" s="455"/>
      <c r="S515" s="455"/>
      <c r="T515" s="455"/>
      <c r="U515" s="455"/>
      <c r="V515" s="455"/>
      <c r="W515" s="455"/>
      <c r="X515" s="455"/>
      <c r="Y515" s="455"/>
      <c r="Z515" s="455"/>
    </row>
    <row r="516" spans="1:26" ht="15.75" customHeight="1">
      <c r="A516" s="455"/>
      <c r="B516" s="455"/>
      <c r="C516" s="455"/>
      <c r="D516" s="455"/>
      <c r="E516" s="455"/>
      <c r="F516" s="455"/>
      <c r="G516" s="455"/>
      <c r="H516" s="455"/>
      <c r="I516" s="455"/>
      <c r="J516" s="455"/>
      <c r="K516" s="455"/>
      <c r="L516" s="455"/>
      <c r="M516" s="455"/>
      <c r="N516" s="455"/>
      <c r="O516" s="455"/>
      <c r="P516" s="455"/>
      <c r="Q516" s="455"/>
      <c r="R516" s="455"/>
      <c r="S516" s="455"/>
      <c r="T516" s="455"/>
      <c r="U516" s="455"/>
      <c r="V516" s="455"/>
      <c r="W516" s="455"/>
      <c r="X516" s="455"/>
      <c r="Y516" s="455"/>
      <c r="Z516" s="455"/>
    </row>
    <row r="517" spans="1:26" ht="15.75" customHeight="1">
      <c r="A517" s="455"/>
      <c r="B517" s="455"/>
      <c r="C517" s="455"/>
      <c r="D517" s="455"/>
      <c r="E517" s="455"/>
      <c r="F517" s="455"/>
      <c r="G517" s="455"/>
      <c r="H517" s="455"/>
      <c r="I517" s="455"/>
      <c r="J517" s="455"/>
      <c r="K517" s="455"/>
      <c r="L517" s="455"/>
      <c r="M517" s="455"/>
      <c r="N517" s="455"/>
      <c r="O517" s="455"/>
      <c r="P517" s="455"/>
      <c r="Q517" s="455"/>
      <c r="R517" s="455"/>
      <c r="S517" s="455"/>
      <c r="T517" s="455"/>
      <c r="U517" s="455"/>
      <c r="V517" s="455"/>
      <c r="W517" s="455"/>
      <c r="X517" s="455"/>
      <c r="Y517" s="455"/>
      <c r="Z517" s="455"/>
    </row>
    <row r="518" spans="1:26" ht="15.75" customHeight="1">
      <c r="A518" s="455"/>
      <c r="B518" s="455"/>
      <c r="C518" s="455"/>
      <c r="D518" s="455"/>
      <c r="E518" s="455"/>
      <c r="F518" s="455"/>
      <c r="G518" s="455"/>
      <c r="H518" s="455"/>
      <c r="I518" s="455"/>
      <c r="J518" s="455"/>
      <c r="K518" s="455"/>
      <c r="L518" s="455"/>
      <c r="M518" s="455"/>
      <c r="N518" s="455"/>
      <c r="O518" s="455"/>
      <c r="P518" s="455"/>
      <c r="Q518" s="455"/>
      <c r="R518" s="455"/>
      <c r="S518" s="455"/>
      <c r="T518" s="455"/>
      <c r="U518" s="455"/>
      <c r="V518" s="455"/>
      <c r="W518" s="455"/>
      <c r="X518" s="455"/>
      <c r="Y518" s="455"/>
      <c r="Z518" s="455"/>
    </row>
    <row r="519" spans="1:26" ht="15.75" customHeight="1">
      <c r="A519" s="455"/>
      <c r="B519" s="455"/>
      <c r="C519" s="455"/>
      <c r="D519" s="455"/>
      <c r="E519" s="455"/>
      <c r="F519" s="455"/>
      <c r="G519" s="455"/>
      <c r="H519" s="455"/>
      <c r="I519" s="455"/>
      <c r="J519" s="455"/>
      <c r="K519" s="455"/>
      <c r="L519" s="455"/>
      <c r="M519" s="455"/>
      <c r="N519" s="455"/>
      <c r="O519" s="455"/>
      <c r="P519" s="455"/>
      <c r="Q519" s="455"/>
      <c r="R519" s="455"/>
      <c r="S519" s="455"/>
      <c r="T519" s="455"/>
      <c r="U519" s="455"/>
      <c r="V519" s="455"/>
      <c r="W519" s="455"/>
      <c r="X519" s="455"/>
      <c r="Y519" s="455"/>
      <c r="Z519" s="455"/>
    </row>
    <row r="520" spans="1:26" ht="15.75" customHeight="1">
      <c r="A520" s="455"/>
      <c r="B520" s="455"/>
      <c r="C520" s="455"/>
      <c r="D520" s="455"/>
      <c r="E520" s="455"/>
      <c r="F520" s="455"/>
      <c r="G520" s="455"/>
      <c r="H520" s="455"/>
      <c r="I520" s="455"/>
      <c r="J520" s="455"/>
      <c r="K520" s="455"/>
      <c r="L520" s="455"/>
      <c r="M520" s="455"/>
      <c r="N520" s="455"/>
      <c r="O520" s="455"/>
      <c r="P520" s="455"/>
      <c r="Q520" s="455"/>
      <c r="R520" s="455"/>
      <c r="S520" s="455"/>
      <c r="T520" s="455"/>
      <c r="U520" s="455"/>
      <c r="V520" s="455"/>
      <c r="W520" s="455"/>
      <c r="X520" s="455"/>
      <c r="Y520" s="455"/>
      <c r="Z520" s="455"/>
    </row>
    <row r="521" spans="1:26" ht="15.75" customHeight="1">
      <c r="A521" s="455"/>
      <c r="B521" s="455"/>
      <c r="C521" s="455"/>
      <c r="D521" s="455"/>
      <c r="E521" s="455"/>
      <c r="F521" s="455"/>
      <c r="G521" s="455"/>
      <c r="H521" s="455"/>
      <c r="I521" s="455"/>
      <c r="J521" s="455"/>
      <c r="K521" s="455"/>
      <c r="L521" s="455"/>
      <c r="M521" s="455"/>
      <c r="N521" s="455"/>
      <c r="O521" s="455"/>
      <c r="P521" s="455"/>
      <c r="Q521" s="455"/>
      <c r="R521" s="455"/>
      <c r="S521" s="455"/>
      <c r="T521" s="455"/>
      <c r="U521" s="455"/>
      <c r="V521" s="455"/>
      <c r="W521" s="455"/>
      <c r="X521" s="455"/>
      <c r="Y521" s="455"/>
      <c r="Z521" s="455"/>
    </row>
    <row r="522" spans="1:26" ht="15.75" customHeight="1">
      <c r="A522" s="455"/>
      <c r="B522" s="455"/>
      <c r="C522" s="455"/>
      <c r="D522" s="455"/>
      <c r="E522" s="455"/>
      <c r="F522" s="455"/>
      <c r="G522" s="455"/>
      <c r="H522" s="455"/>
      <c r="I522" s="455"/>
      <c r="J522" s="455"/>
      <c r="K522" s="455"/>
      <c r="L522" s="455"/>
      <c r="M522" s="455"/>
      <c r="N522" s="455"/>
      <c r="O522" s="455"/>
      <c r="P522" s="455"/>
      <c r="Q522" s="455"/>
      <c r="R522" s="455"/>
      <c r="S522" s="455"/>
      <c r="T522" s="455"/>
      <c r="U522" s="455"/>
      <c r="V522" s="455"/>
      <c r="W522" s="455"/>
      <c r="X522" s="455"/>
      <c r="Y522" s="455"/>
      <c r="Z522" s="455"/>
    </row>
    <row r="523" spans="1:26" ht="15.75" customHeight="1">
      <c r="A523" s="455"/>
      <c r="B523" s="455"/>
      <c r="C523" s="455"/>
      <c r="D523" s="455"/>
      <c r="E523" s="455"/>
      <c r="F523" s="455"/>
      <c r="G523" s="455"/>
      <c r="H523" s="455"/>
      <c r="I523" s="455"/>
      <c r="J523" s="455"/>
      <c r="K523" s="455"/>
      <c r="L523" s="455"/>
      <c r="M523" s="455"/>
      <c r="N523" s="455"/>
      <c r="O523" s="455"/>
      <c r="P523" s="455"/>
      <c r="Q523" s="455"/>
      <c r="R523" s="455"/>
      <c r="S523" s="455"/>
      <c r="T523" s="455"/>
      <c r="U523" s="455"/>
      <c r="V523" s="455"/>
      <c r="W523" s="455"/>
      <c r="X523" s="455"/>
      <c r="Y523" s="455"/>
      <c r="Z523" s="455"/>
    </row>
    <row r="524" spans="1:26" ht="15.75" customHeight="1">
      <c r="A524" s="455"/>
      <c r="B524" s="455"/>
      <c r="C524" s="455"/>
      <c r="D524" s="455"/>
      <c r="E524" s="455"/>
      <c r="F524" s="455"/>
      <c r="G524" s="455"/>
      <c r="H524" s="455"/>
      <c r="I524" s="455"/>
      <c r="J524" s="455"/>
      <c r="K524" s="455"/>
      <c r="L524" s="455"/>
      <c r="M524" s="455"/>
      <c r="N524" s="455"/>
      <c r="O524" s="455"/>
      <c r="P524" s="455"/>
      <c r="Q524" s="455"/>
      <c r="R524" s="455"/>
      <c r="S524" s="455"/>
      <c r="T524" s="455"/>
      <c r="U524" s="455"/>
      <c r="V524" s="455"/>
      <c r="W524" s="455"/>
      <c r="X524" s="455"/>
      <c r="Y524" s="455"/>
      <c r="Z524" s="455"/>
    </row>
    <row r="525" spans="1:26" ht="15.75" customHeight="1">
      <c r="A525" s="455"/>
      <c r="B525" s="455"/>
      <c r="C525" s="455"/>
      <c r="D525" s="455"/>
      <c r="E525" s="455"/>
      <c r="F525" s="455"/>
      <c r="G525" s="455"/>
      <c r="H525" s="455"/>
      <c r="I525" s="455"/>
      <c r="J525" s="455"/>
      <c r="K525" s="455"/>
      <c r="L525" s="455"/>
      <c r="M525" s="455"/>
      <c r="N525" s="455"/>
      <c r="O525" s="455"/>
      <c r="P525" s="455"/>
      <c r="Q525" s="455"/>
      <c r="R525" s="455"/>
      <c r="S525" s="455"/>
      <c r="T525" s="455"/>
      <c r="U525" s="455"/>
      <c r="V525" s="455"/>
      <c r="W525" s="455"/>
      <c r="X525" s="455"/>
      <c r="Y525" s="455"/>
      <c r="Z525" s="455"/>
    </row>
    <row r="526" spans="1:26" ht="15.75" customHeight="1">
      <c r="A526" s="455"/>
      <c r="B526" s="455"/>
      <c r="C526" s="455"/>
      <c r="D526" s="455"/>
      <c r="E526" s="455"/>
      <c r="F526" s="455"/>
      <c r="G526" s="455"/>
      <c r="H526" s="455"/>
      <c r="I526" s="455"/>
      <c r="J526" s="455"/>
      <c r="K526" s="455"/>
      <c r="L526" s="455"/>
      <c r="M526" s="455"/>
      <c r="N526" s="455"/>
      <c r="O526" s="455"/>
      <c r="P526" s="455"/>
      <c r="Q526" s="455"/>
      <c r="R526" s="455"/>
      <c r="S526" s="455"/>
      <c r="T526" s="455"/>
      <c r="U526" s="455"/>
      <c r="V526" s="455"/>
      <c r="W526" s="455"/>
      <c r="X526" s="455"/>
      <c r="Y526" s="455"/>
      <c r="Z526" s="455"/>
    </row>
    <row r="527" spans="1:26" ht="15.75" customHeight="1">
      <c r="A527" s="455"/>
      <c r="B527" s="455"/>
      <c r="C527" s="455"/>
      <c r="D527" s="455"/>
      <c r="E527" s="455"/>
      <c r="F527" s="455"/>
      <c r="G527" s="455"/>
      <c r="H527" s="455"/>
      <c r="I527" s="455"/>
      <c r="J527" s="455"/>
      <c r="K527" s="455"/>
      <c r="L527" s="455"/>
      <c r="M527" s="455"/>
      <c r="N527" s="455"/>
      <c r="O527" s="455"/>
      <c r="P527" s="455"/>
      <c r="Q527" s="455"/>
      <c r="R527" s="455"/>
      <c r="S527" s="455"/>
      <c r="T527" s="455"/>
      <c r="U527" s="455"/>
      <c r="V527" s="455"/>
      <c r="W527" s="455"/>
      <c r="X527" s="455"/>
      <c r="Y527" s="455"/>
      <c r="Z527" s="455"/>
    </row>
    <row r="528" spans="1:26" ht="15.75" customHeight="1">
      <c r="A528" s="455"/>
      <c r="B528" s="455"/>
      <c r="C528" s="455"/>
      <c r="D528" s="455"/>
      <c r="E528" s="455"/>
      <c r="F528" s="455"/>
      <c r="G528" s="455"/>
      <c r="H528" s="455"/>
      <c r="I528" s="455"/>
      <c r="J528" s="455"/>
      <c r="K528" s="455"/>
      <c r="L528" s="455"/>
      <c r="M528" s="455"/>
      <c r="N528" s="455"/>
      <c r="O528" s="455"/>
      <c r="P528" s="455"/>
      <c r="Q528" s="455"/>
      <c r="R528" s="455"/>
      <c r="S528" s="455"/>
      <c r="T528" s="455"/>
      <c r="U528" s="455"/>
      <c r="V528" s="455"/>
      <c r="W528" s="455"/>
      <c r="X528" s="455"/>
      <c r="Y528" s="455"/>
      <c r="Z528" s="455"/>
    </row>
    <row r="529" spans="1:26" ht="15.75" customHeight="1">
      <c r="A529" s="455"/>
      <c r="B529" s="455"/>
      <c r="C529" s="455"/>
      <c r="D529" s="455"/>
      <c r="E529" s="455"/>
      <c r="F529" s="455"/>
      <c r="G529" s="455"/>
      <c r="H529" s="455"/>
      <c r="I529" s="455"/>
      <c r="J529" s="455"/>
      <c r="K529" s="455"/>
      <c r="L529" s="455"/>
      <c r="M529" s="455"/>
      <c r="N529" s="455"/>
      <c r="O529" s="455"/>
      <c r="P529" s="455"/>
      <c r="Q529" s="455"/>
      <c r="R529" s="455"/>
      <c r="S529" s="455"/>
      <c r="T529" s="455"/>
      <c r="U529" s="455"/>
      <c r="V529" s="455"/>
      <c r="W529" s="455"/>
      <c r="X529" s="455"/>
      <c r="Y529" s="455"/>
      <c r="Z529" s="455"/>
    </row>
    <row r="530" spans="1:26" ht="15.75" customHeight="1">
      <c r="A530" s="455"/>
      <c r="B530" s="455"/>
      <c r="C530" s="455"/>
      <c r="D530" s="455"/>
      <c r="E530" s="455"/>
      <c r="F530" s="455"/>
      <c r="G530" s="455"/>
      <c r="H530" s="455"/>
      <c r="I530" s="455"/>
      <c r="J530" s="455"/>
      <c r="K530" s="455"/>
      <c r="L530" s="455"/>
      <c r="M530" s="455"/>
      <c r="N530" s="455"/>
      <c r="O530" s="455"/>
      <c r="P530" s="455"/>
      <c r="Q530" s="455"/>
      <c r="R530" s="455"/>
      <c r="S530" s="455"/>
      <c r="T530" s="455"/>
      <c r="U530" s="455"/>
      <c r="V530" s="455"/>
      <c r="W530" s="455"/>
      <c r="X530" s="455"/>
      <c r="Y530" s="455"/>
      <c r="Z530" s="455"/>
    </row>
    <row r="531" spans="1:26" ht="15.75" customHeight="1">
      <c r="A531" s="455"/>
      <c r="B531" s="455"/>
      <c r="C531" s="455"/>
      <c r="D531" s="455"/>
      <c r="E531" s="455"/>
      <c r="F531" s="455"/>
      <c r="G531" s="455"/>
      <c r="H531" s="455"/>
      <c r="I531" s="455"/>
      <c r="J531" s="455"/>
      <c r="K531" s="455"/>
      <c r="L531" s="455"/>
      <c r="M531" s="455"/>
      <c r="N531" s="455"/>
      <c r="O531" s="455"/>
      <c r="P531" s="455"/>
      <c r="Q531" s="455"/>
      <c r="R531" s="455"/>
      <c r="S531" s="455"/>
      <c r="T531" s="455"/>
      <c r="U531" s="455"/>
      <c r="V531" s="455"/>
      <c r="W531" s="455"/>
      <c r="X531" s="455"/>
      <c r="Y531" s="455"/>
      <c r="Z531" s="455"/>
    </row>
    <row r="532" spans="1:26" ht="15.75" customHeight="1">
      <c r="A532" s="455"/>
      <c r="B532" s="455"/>
      <c r="C532" s="455"/>
      <c r="D532" s="455"/>
      <c r="E532" s="455"/>
      <c r="F532" s="455"/>
      <c r="G532" s="455"/>
      <c r="H532" s="455"/>
      <c r="I532" s="455"/>
      <c r="J532" s="455"/>
      <c r="K532" s="455"/>
      <c r="L532" s="455"/>
      <c r="M532" s="455"/>
      <c r="N532" s="455"/>
      <c r="O532" s="455"/>
      <c r="P532" s="455"/>
      <c r="Q532" s="455"/>
      <c r="R532" s="455"/>
      <c r="S532" s="455"/>
      <c r="T532" s="455"/>
      <c r="U532" s="455"/>
      <c r="V532" s="455"/>
      <c r="W532" s="455"/>
      <c r="X532" s="455"/>
      <c r="Y532" s="455"/>
      <c r="Z532" s="455"/>
    </row>
    <row r="533" spans="1:26" ht="15.75" customHeight="1">
      <c r="A533" s="455"/>
      <c r="B533" s="455"/>
      <c r="C533" s="455"/>
      <c r="D533" s="455"/>
      <c r="E533" s="455"/>
      <c r="F533" s="455"/>
      <c r="G533" s="455"/>
      <c r="H533" s="455"/>
      <c r="I533" s="455"/>
      <c r="J533" s="455"/>
      <c r="K533" s="455"/>
      <c r="L533" s="455"/>
      <c r="M533" s="455"/>
      <c r="N533" s="455"/>
      <c r="O533" s="455"/>
      <c r="P533" s="455"/>
      <c r="Q533" s="455"/>
      <c r="R533" s="455"/>
      <c r="S533" s="455"/>
      <c r="T533" s="455"/>
      <c r="U533" s="455"/>
      <c r="V533" s="455"/>
      <c r="W533" s="455"/>
      <c r="X533" s="455"/>
      <c r="Y533" s="455"/>
      <c r="Z533" s="455"/>
    </row>
    <row r="534" spans="1:26" ht="15.75" customHeight="1">
      <c r="A534" s="455"/>
      <c r="B534" s="455"/>
      <c r="C534" s="455"/>
      <c r="D534" s="455"/>
      <c r="E534" s="455"/>
      <c r="F534" s="455"/>
      <c r="G534" s="455"/>
      <c r="H534" s="455"/>
      <c r="I534" s="455"/>
      <c r="J534" s="455"/>
      <c r="K534" s="455"/>
      <c r="L534" s="455"/>
      <c r="M534" s="455"/>
      <c r="N534" s="455"/>
      <c r="O534" s="455"/>
      <c r="P534" s="455"/>
      <c r="Q534" s="455"/>
      <c r="R534" s="455"/>
      <c r="S534" s="455"/>
      <c r="T534" s="455"/>
      <c r="U534" s="455"/>
      <c r="V534" s="455"/>
      <c r="W534" s="455"/>
      <c r="X534" s="455"/>
      <c r="Y534" s="455"/>
      <c r="Z534" s="455"/>
    </row>
    <row r="535" spans="1:26" ht="15.75" customHeight="1">
      <c r="A535" s="455"/>
      <c r="B535" s="455"/>
      <c r="C535" s="455"/>
      <c r="D535" s="455"/>
      <c r="E535" s="455"/>
      <c r="F535" s="455"/>
      <c r="G535" s="455"/>
      <c r="H535" s="455"/>
      <c r="I535" s="455"/>
      <c r="J535" s="455"/>
      <c r="K535" s="455"/>
      <c r="L535" s="455"/>
      <c r="M535" s="455"/>
      <c r="N535" s="455"/>
      <c r="O535" s="455"/>
      <c r="P535" s="455"/>
      <c r="Q535" s="455"/>
      <c r="R535" s="455"/>
      <c r="S535" s="455"/>
      <c r="T535" s="455"/>
      <c r="U535" s="455"/>
      <c r="V535" s="455"/>
      <c r="W535" s="455"/>
      <c r="X535" s="455"/>
      <c r="Y535" s="455"/>
      <c r="Z535" s="455"/>
    </row>
    <row r="536" spans="1:26" ht="15.75" customHeight="1">
      <c r="A536" s="455"/>
      <c r="B536" s="455"/>
      <c r="C536" s="455"/>
      <c r="D536" s="455"/>
      <c r="E536" s="455"/>
      <c r="F536" s="455"/>
      <c r="G536" s="455"/>
      <c r="H536" s="455"/>
      <c r="I536" s="455"/>
      <c r="J536" s="455"/>
      <c r="K536" s="455"/>
      <c r="L536" s="455"/>
      <c r="M536" s="455"/>
      <c r="N536" s="455"/>
      <c r="O536" s="455"/>
      <c r="P536" s="455"/>
      <c r="Q536" s="455"/>
      <c r="R536" s="455"/>
      <c r="S536" s="455"/>
      <c r="T536" s="455"/>
      <c r="U536" s="455"/>
      <c r="V536" s="455"/>
      <c r="W536" s="455"/>
      <c r="X536" s="455"/>
      <c r="Y536" s="455"/>
      <c r="Z536" s="455"/>
    </row>
    <row r="537" spans="1:26" ht="15.75" customHeight="1">
      <c r="A537" s="455"/>
      <c r="B537" s="455"/>
      <c r="C537" s="455"/>
      <c r="D537" s="455"/>
      <c r="E537" s="455"/>
      <c r="F537" s="455"/>
      <c r="G537" s="455"/>
      <c r="H537" s="455"/>
      <c r="I537" s="455"/>
      <c r="J537" s="455"/>
      <c r="K537" s="455"/>
      <c r="L537" s="455"/>
      <c r="M537" s="455"/>
      <c r="N537" s="455"/>
      <c r="O537" s="455"/>
      <c r="P537" s="455"/>
      <c r="Q537" s="455"/>
      <c r="R537" s="455"/>
      <c r="S537" s="455"/>
      <c r="T537" s="455"/>
      <c r="U537" s="455"/>
      <c r="V537" s="455"/>
      <c r="W537" s="455"/>
      <c r="X537" s="455"/>
      <c r="Y537" s="455"/>
      <c r="Z537" s="455"/>
    </row>
    <row r="538" spans="1:26" ht="15.75" customHeight="1">
      <c r="A538" s="455"/>
      <c r="B538" s="455"/>
      <c r="C538" s="455"/>
      <c r="D538" s="455"/>
      <c r="E538" s="455"/>
      <c r="F538" s="455"/>
      <c r="G538" s="455"/>
      <c r="H538" s="455"/>
      <c r="I538" s="455"/>
      <c r="J538" s="455"/>
      <c r="K538" s="455"/>
      <c r="L538" s="455"/>
      <c r="M538" s="455"/>
      <c r="N538" s="455"/>
      <c r="O538" s="455"/>
      <c r="P538" s="455"/>
      <c r="Q538" s="455"/>
      <c r="R538" s="455"/>
      <c r="S538" s="455"/>
      <c r="T538" s="455"/>
      <c r="U538" s="455"/>
      <c r="V538" s="455"/>
      <c r="W538" s="455"/>
      <c r="X538" s="455"/>
      <c r="Y538" s="455"/>
      <c r="Z538" s="455"/>
    </row>
    <row r="539" spans="1:26" ht="15.75" customHeight="1">
      <c r="A539" s="455"/>
      <c r="B539" s="455"/>
      <c r="C539" s="455"/>
      <c r="D539" s="455"/>
      <c r="E539" s="455"/>
      <c r="F539" s="455"/>
      <c r="G539" s="455"/>
      <c r="H539" s="455"/>
      <c r="I539" s="455"/>
      <c r="J539" s="455"/>
      <c r="K539" s="455"/>
      <c r="L539" s="455"/>
      <c r="M539" s="455"/>
      <c r="N539" s="455"/>
      <c r="O539" s="455"/>
      <c r="P539" s="455"/>
      <c r="Q539" s="455"/>
      <c r="R539" s="455"/>
      <c r="S539" s="455"/>
      <c r="T539" s="455"/>
      <c r="U539" s="455"/>
      <c r="V539" s="455"/>
      <c r="W539" s="455"/>
      <c r="X539" s="455"/>
      <c r="Y539" s="455"/>
      <c r="Z539" s="455"/>
    </row>
    <row r="540" spans="1:26" ht="15.75" customHeight="1">
      <c r="A540" s="455"/>
      <c r="B540" s="455"/>
      <c r="C540" s="455"/>
      <c r="D540" s="455"/>
      <c r="E540" s="455"/>
      <c r="F540" s="455"/>
      <c r="G540" s="455"/>
      <c r="H540" s="455"/>
      <c r="I540" s="455"/>
      <c r="J540" s="455"/>
      <c r="K540" s="455"/>
      <c r="L540" s="455"/>
      <c r="M540" s="455"/>
      <c r="N540" s="455"/>
      <c r="O540" s="455"/>
      <c r="P540" s="455"/>
      <c r="Q540" s="455"/>
      <c r="R540" s="455"/>
      <c r="S540" s="455"/>
      <c r="T540" s="455"/>
      <c r="U540" s="455"/>
      <c r="V540" s="455"/>
      <c r="W540" s="455"/>
      <c r="X540" s="455"/>
      <c r="Y540" s="455"/>
      <c r="Z540" s="455"/>
    </row>
    <row r="541" spans="1:26" ht="15.75" customHeight="1">
      <c r="A541" s="455"/>
      <c r="B541" s="455"/>
      <c r="C541" s="455"/>
      <c r="D541" s="455"/>
      <c r="E541" s="455"/>
      <c r="F541" s="455"/>
      <c r="G541" s="455"/>
      <c r="H541" s="455"/>
      <c r="I541" s="455"/>
      <c r="J541" s="455"/>
      <c r="K541" s="455"/>
      <c r="L541" s="455"/>
      <c r="M541" s="455"/>
      <c r="N541" s="455"/>
      <c r="O541" s="455"/>
      <c r="P541" s="455"/>
      <c r="Q541" s="455"/>
      <c r="R541" s="455"/>
      <c r="S541" s="455"/>
      <c r="T541" s="455"/>
      <c r="U541" s="455"/>
      <c r="V541" s="455"/>
      <c r="W541" s="455"/>
      <c r="X541" s="455"/>
      <c r="Y541" s="455"/>
      <c r="Z541" s="455"/>
    </row>
    <row r="542" spans="1:26" ht="15.75" customHeight="1">
      <c r="A542" s="455"/>
      <c r="B542" s="455"/>
      <c r="C542" s="455"/>
      <c r="D542" s="455"/>
      <c r="E542" s="455"/>
      <c r="F542" s="455"/>
      <c r="G542" s="455"/>
      <c r="H542" s="455"/>
      <c r="I542" s="455"/>
      <c r="J542" s="455"/>
      <c r="K542" s="455"/>
      <c r="L542" s="455"/>
      <c r="M542" s="455"/>
      <c r="N542" s="455"/>
      <c r="O542" s="455"/>
      <c r="P542" s="455"/>
      <c r="Q542" s="455"/>
      <c r="R542" s="455"/>
      <c r="S542" s="455"/>
      <c r="T542" s="455"/>
      <c r="U542" s="455"/>
      <c r="V542" s="455"/>
      <c r="W542" s="455"/>
      <c r="X542" s="455"/>
      <c r="Y542" s="455"/>
      <c r="Z542" s="455"/>
    </row>
    <row r="543" spans="1:26" ht="15.75" customHeight="1">
      <c r="A543" s="455"/>
      <c r="B543" s="455"/>
      <c r="C543" s="455"/>
      <c r="D543" s="455"/>
      <c r="E543" s="455"/>
      <c r="F543" s="455"/>
      <c r="G543" s="455"/>
      <c r="H543" s="455"/>
      <c r="I543" s="455"/>
      <c r="J543" s="455"/>
      <c r="K543" s="455"/>
      <c r="L543" s="455"/>
      <c r="M543" s="455"/>
      <c r="N543" s="455"/>
      <c r="O543" s="455"/>
      <c r="P543" s="455"/>
      <c r="Q543" s="455"/>
      <c r="R543" s="455"/>
      <c r="S543" s="455"/>
      <c r="T543" s="455"/>
      <c r="U543" s="455"/>
      <c r="V543" s="455"/>
      <c r="W543" s="455"/>
      <c r="X543" s="455"/>
      <c r="Y543" s="455"/>
      <c r="Z543" s="455"/>
    </row>
    <row r="544" spans="1:26" ht="15.75" customHeight="1">
      <c r="A544" s="455"/>
      <c r="B544" s="455"/>
      <c r="C544" s="455"/>
      <c r="D544" s="455"/>
      <c r="E544" s="455"/>
      <c r="F544" s="455"/>
      <c r="G544" s="455"/>
      <c r="H544" s="455"/>
      <c r="I544" s="455"/>
      <c r="J544" s="455"/>
      <c r="K544" s="455"/>
      <c r="L544" s="455"/>
      <c r="M544" s="455"/>
      <c r="N544" s="455"/>
      <c r="O544" s="455"/>
      <c r="P544" s="455"/>
      <c r="Q544" s="455"/>
      <c r="R544" s="455"/>
      <c r="S544" s="455"/>
      <c r="T544" s="455"/>
      <c r="U544" s="455"/>
      <c r="V544" s="455"/>
      <c r="W544" s="455"/>
      <c r="X544" s="455"/>
      <c r="Y544" s="455"/>
      <c r="Z544" s="455"/>
    </row>
    <row r="545" spans="1:26" ht="15.75" customHeight="1">
      <c r="A545" s="455"/>
      <c r="B545" s="455"/>
      <c r="C545" s="455"/>
      <c r="D545" s="455"/>
      <c r="E545" s="455"/>
      <c r="F545" s="455"/>
      <c r="G545" s="455"/>
      <c r="H545" s="455"/>
      <c r="I545" s="455"/>
      <c r="J545" s="455"/>
      <c r="K545" s="455"/>
      <c r="L545" s="455"/>
      <c r="M545" s="455"/>
      <c r="N545" s="455"/>
      <c r="O545" s="455"/>
      <c r="P545" s="455"/>
      <c r="Q545" s="455"/>
      <c r="R545" s="455"/>
      <c r="S545" s="455"/>
      <c r="T545" s="455"/>
      <c r="U545" s="455"/>
      <c r="V545" s="455"/>
      <c r="W545" s="455"/>
      <c r="X545" s="455"/>
      <c r="Y545" s="455"/>
      <c r="Z545" s="455"/>
    </row>
    <row r="546" spans="1:26" ht="15.75" customHeight="1">
      <c r="A546" s="455"/>
      <c r="B546" s="455"/>
      <c r="C546" s="455"/>
      <c r="D546" s="455"/>
      <c r="E546" s="455"/>
      <c r="F546" s="455"/>
      <c r="G546" s="455"/>
      <c r="H546" s="455"/>
      <c r="I546" s="455"/>
      <c r="J546" s="455"/>
      <c r="K546" s="455"/>
      <c r="L546" s="455"/>
      <c r="M546" s="455"/>
      <c r="N546" s="455"/>
      <c r="O546" s="455"/>
      <c r="P546" s="455"/>
      <c r="Q546" s="455"/>
      <c r="R546" s="455"/>
      <c r="S546" s="455"/>
      <c r="T546" s="455"/>
      <c r="U546" s="455"/>
      <c r="V546" s="455"/>
      <c r="W546" s="455"/>
      <c r="X546" s="455"/>
      <c r="Y546" s="455"/>
      <c r="Z546" s="455"/>
    </row>
    <row r="547" spans="1:26" ht="15.75" customHeight="1">
      <c r="A547" s="455"/>
      <c r="B547" s="455"/>
      <c r="C547" s="455"/>
      <c r="D547" s="455"/>
      <c r="E547" s="455"/>
      <c r="F547" s="455"/>
      <c r="G547" s="455"/>
      <c r="H547" s="455"/>
      <c r="I547" s="455"/>
      <c r="J547" s="455"/>
      <c r="K547" s="455"/>
      <c r="L547" s="455"/>
      <c r="M547" s="455"/>
      <c r="N547" s="455"/>
      <c r="O547" s="455"/>
      <c r="P547" s="455"/>
      <c r="Q547" s="455"/>
      <c r="R547" s="455"/>
      <c r="S547" s="455"/>
      <c r="T547" s="455"/>
      <c r="U547" s="455"/>
      <c r="V547" s="455"/>
      <c r="W547" s="455"/>
      <c r="X547" s="455"/>
      <c r="Y547" s="455"/>
      <c r="Z547" s="455"/>
    </row>
    <row r="548" spans="1:26" ht="15.75" customHeight="1">
      <c r="A548" s="455"/>
      <c r="B548" s="455"/>
      <c r="C548" s="455"/>
      <c r="D548" s="455"/>
      <c r="E548" s="455"/>
      <c r="F548" s="455"/>
      <c r="G548" s="455"/>
      <c r="H548" s="455"/>
      <c r="I548" s="455"/>
      <c r="J548" s="455"/>
      <c r="K548" s="455"/>
      <c r="L548" s="455"/>
      <c r="M548" s="455"/>
      <c r="N548" s="455"/>
      <c r="O548" s="455"/>
      <c r="P548" s="455"/>
      <c r="Q548" s="455"/>
      <c r="R548" s="455"/>
      <c r="S548" s="455"/>
      <c r="T548" s="455"/>
      <c r="U548" s="455"/>
      <c r="V548" s="455"/>
      <c r="W548" s="455"/>
      <c r="X548" s="455"/>
      <c r="Y548" s="455"/>
      <c r="Z548" s="455"/>
    </row>
    <row r="549" spans="1:26" ht="15.75" customHeight="1">
      <c r="A549" s="455"/>
      <c r="B549" s="455"/>
      <c r="C549" s="455"/>
      <c r="D549" s="455"/>
      <c r="E549" s="455"/>
      <c r="F549" s="455"/>
      <c r="G549" s="455"/>
      <c r="H549" s="455"/>
      <c r="I549" s="455"/>
      <c r="J549" s="455"/>
      <c r="K549" s="455"/>
      <c r="L549" s="455"/>
      <c r="M549" s="455"/>
      <c r="N549" s="455"/>
      <c r="O549" s="455"/>
      <c r="P549" s="455"/>
      <c r="Q549" s="455"/>
      <c r="R549" s="455"/>
      <c r="S549" s="455"/>
      <c r="T549" s="455"/>
      <c r="U549" s="455"/>
      <c r="V549" s="455"/>
      <c r="W549" s="455"/>
      <c r="X549" s="455"/>
      <c r="Y549" s="455"/>
      <c r="Z549" s="455"/>
    </row>
    <row r="550" spans="1:26" ht="15.75" customHeight="1">
      <c r="A550" s="455"/>
      <c r="B550" s="455"/>
      <c r="C550" s="455"/>
      <c r="D550" s="455"/>
      <c r="E550" s="455"/>
      <c r="F550" s="455"/>
      <c r="G550" s="455"/>
      <c r="H550" s="455"/>
      <c r="I550" s="455"/>
      <c r="J550" s="455"/>
      <c r="K550" s="455"/>
      <c r="L550" s="455"/>
      <c r="M550" s="455"/>
      <c r="N550" s="455"/>
      <c r="O550" s="455"/>
      <c r="P550" s="455"/>
      <c r="Q550" s="455"/>
      <c r="R550" s="455"/>
      <c r="S550" s="455"/>
      <c r="T550" s="455"/>
      <c r="U550" s="455"/>
      <c r="V550" s="455"/>
      <c r="W550" s="455"/>
      <c r="X550" s="455"/>
      <c r="Y550" s="455"/>
      <c r="Z550" s="455"/>
    </row>
    <row r="551" spans="1:26" ht="15.75" customHeight="1">
      <c r="A551" s="455"/>
      <c r="B551" s="455"/>
      <c r="C551" s="455"/>
      <c r="D551" s="455"/>
      <c r="E551" s="455"/>
      <c r="F551" s="455"/>
      <c r="G551" s="455"/>
      <c r="H551" s="455"/>
      <c r="I551" s="455"/>
      <c r="J551" s="455"/>
      <c r="K551" s="455"/>
      <c r="L551" s="455"/>
      <c r="M551" s="455"/>
      <c r="N551" s="455"/>
      <c r="O551" s="455"/>
      <c r="P551" s="455"/>
      <c r="Q551" s="455"/>
      <c r="R551" s="455"/>
      <c r="S551" s="455"/>
      <c r="T551" s="455"/>
      <c r="U551" s="455"/>
      <c r="V551" s="455"/>
      <c r="W551" s="455"/>
      <c r="X551" s="455"/>
      <c r="Y551" s="455"/>
      <c r="Z551" s="455"/>
    </row>
    <row r="552" spans="1:26" ht="15.75" customHeight="1">
      <c r="A552" s="455"/>
      <c r="B552" s="455"/>
      <c r="C552" s="455"/>
      <c r="D552" s="455"/>
      <c r="E552" s="455"/>
      <c r="F552" s="455"/>
      <c r="G552" s="455"/>
      <c r="H552" s="455"/>
      <c r="I552" s="455"/>
      <c r="J552" s="455"/>
      <c r="K552" s="455"/>
      <c r="L552" s="455"/>
      <c r="M552" s="455"/>
      <c r="N552" s="455"/>
      <c r="O552" s="455"/>
      <c r="P552" s="455"/>
      <c r="Q552" s="455"/>
      <c r="R552" s="455"/>
      <c r="S552" s="455"/>
      <c r="T552" s="455"/>
      <c r="U552" s="455"/>
      <c r="V552" s="455"/>
      <c r="W552" s="455"/>
      <c r="X552" s="455"/>
      <c r="Y552" s="455"/>
      <c r="Z552" s="455"/>
    </row>
    <row r="553" spans="1:26" ht="15.75" customHeight="1">
      <c r="A553" s="455"/>
      <c r="B553" s="455"/>
      <c r="C553" s="455"/>
      <c r="D553" s="455"/>
      <c r="E553" s="455"/>
      <c r="F553" s="455"/>
      <c r="G553" s="455"/>
      <c r="H553" s="455"/>
      <c r="I553" s="455"/>
      <c r="J553" s="455"/>
      <c r="K553" s="455"/>
      <c r="L553" s="455"/>
      <c r="M553" s="455"/>
      <c r="N553" s="455"/>
      <c r="O553" s="455"/>
      <c r="P553" s="455"/>
      <c r="Q553" s="455"/>
      <c r="R553" s="455"/>
      <c r="S553" s="455"/>
      <c r="T553" s="455"/>
      <c r="U553" s="455"/>
      <c r="V553" s="455"/>
      <c r="W553" s="455"/>
      <c r="X553" s="455"/>
      <c r="Y553" s="455"/>
      <c r="Z553" s="455"/>
    </row>
    <row r="554" spans="1:26" ht="15.75" customHeight="1">
      <c r="A554" s="455"/>
      <c r="B554" s="455"/>
      <c r="C554" s="455"/>
      <c r="D554" s="455"/>
      <c r="E554" s="455"/>
      <c r="F554" s="455"/>
      <c r="G554" s="455"/>
      <c r="H554" s="455"/>
      <c r="I554" s="455"/>
      <c r="J554" s="455"/>
      <c r="K554" s="455"/>
      <c r="L554" s="455"/>
      <c r="M554" s="455"/>
      <c r="N554" s="455"/>
      <c r="O554" s="455"/>
      <c r="P554" s="455"/>
      <c r="Q554" s="455"/>
      <c r="R554" s="455"/>
      <c r="S554" s="455"/>
      <c r="T554" s="455"/>
      <c r="U554" s="455"/>
      <c r="V554" s="455"/>
      <c r="W554" s="455"/>
      <c r="X554" s="455"/>
      <c r="Y554" s="455"/>
      <c r="Z554" s="455"/>
    </row>
    <row r="555" spans="1:26" ht="15.75" customHeight="1">
      <c r="A555" s="455"/>
      <c r="B555" s="455"/>
      <c r="C555" s="455"/>
      <c r="D555" s="455"/>
      <c r="E555" s="455"/>
      <c r="F555" s="455"/>
      <c r="G555" s="455"/>
      <c r="H555" s="455"/>
      <c r="I555" s="455"/>
      <c r="J555" s="455"/>
      <c r="K555" s="455"/>
      <c r="L555" s="455"/>
      <c r="M555" s="455"/>
      <c r="N555" s="455"/>
      <c r="O555" s="455"/>
      <c r="P555" s="455"/>
      <c r="Q555" s="455"/>
      <c r="R555" s="455"/>
      <c r="S555" s="455"/>
      <c r="T555" s="455"/>
      <c r="U555" s="455"/>
      <c r="V555" s="455"/>
      <c r="W555" s="455"/>
      <c r="X555" s="455"/>
      <c r="Y555" s="455"/>
      <c r="Z555" s="455"/>
    </row>
    <row r="556" spans="1:26" ht="15.75" customHeight="1">
      <c r="A556" s="455"/>
      <c r="B556" s="455"/>
      <c r="C556" s="455"/>
      <c r="D556" s="455"/>
      <c r="E556" s="455"/>
      <c r="F556" s="455"/>
      <c r="G556" s="455"/>
      <c r="H556" s="455"/>
      <c r="I556" s="455"/>
      <c r="J556" s="455"/>
      <c r="K556" s="455"/>
      <c r="L556" s="455"/>
      <c r="M556" s="455"/>
      <c r="N556" s="455"/>
      <c r="O556" s="455"/>
      <c r="P556" s="455"/>
      <c r="Q556" s="455"/>
      <c r="R556" s="455"/>
      <c r="S556" s="455"/>
      <c r="T556" s="455"/>
      <c r="U556" s="455"/>
      <c r="V556" s="455"/>
      <c r="W556" s="455"/>
      <c r="X556" s="455"/>
      <c r="Y556" s="455"/>
      <c r="Z556" s="455"/>
    </row>
    <row r="557" spans="1:26" ht="15.75" customHeight="1">
      <c r="A557" s="455"/>
      <c r="B557" s="455"/>
      <c r="C557" s="455"/>
      <c r="D557" s="455"/>
      <c r="E557" s="455"/>
      <c r="F557" s="455"/>
      <c r="G557" s="455"/>
      <c r="H557" s="455"/>
      <c r="I557" s="455"/>
      <c r="J557" s="455"/>
      <c r="K557" s="455"/>
      <c r="L557" s="455"/>
      <c r="M557" s="455"/>
      <c r="N557" s="455"/>
      <c r="O557" s="455"/>
      <c r="P557" s="455"/>
      <c r="Q557" s="455"/>
      <c r="R557" s="455"/>
      <c r="S557" s="455"/>
      <c r="T557" s="455"/>
      <c r="U557" s="455"/>
      <c r="V557" s="455"/>
      <c r="W557" s="455"/>
      <c r="X557" s="455"/>
      <c r="Y557" s="455"/>
      <c r="Z557" s="455"/>
    </row>
    <row r="558" spans="1:26" ht="15.75" customHeight="1">
      <c r="A558" s="455"/>
      <c r="B558" s="455"/>
      <c r="C558" s="455"/>
      <c r="D558" s="455"/>
      <c r="E558" s="455"/>
      <c r="F558" s="455"/>
      <c r="G558" s="455"/>
      <c r="H558" s="455"/>
      <c r="I558" s="455"/>
      <c r="J558" s="455"/>
      <c r="K558" s="455"/>
      <c r="L558" s="455"/>
      <c r="M558" s="455"/>
      <c r="N558" s="455"/>
      <c r="O558" s="455"/>
      <c r="P558" s="455"/>
      <c r="Q558" s="455"/>
      <c r="R558" s="455"/>
      <c r="S558" s="455"/>
      <c r="T558" s="455"/>
      <c r="U558" s="455"/>
      <c r="V558" s="455"/>
      <c r="W558" s="455"/>
      <c r="X558" s="455"/>
      <c r="Y558" s="455"/>
      <c r="Z558" s="455"/>
    </row>
    <row r="559" spans="1:26" ht="15.75" customHeight="1">
      <c r="A559" s="455"/>
      <c r="B559" s="455"/>
      <c r="C559" s="455"/>
      <c r="D559" s="455"/>
      <c r="E559" s="455"/>
      <c r="F559" s="455"/>
      <c r="G559" s="455"/>
      <c r="H559" s="455"/>
      <c r="I559" s="455"/>
      <c r="J559" s="455"/>
      <c r="K559" s="455"/>
      <c r="L559" s="455"/>
      <c r="M559" s="455"/>
      <c r="N559" s="455"/>
      <c r="O559" s="455"/>
      <c r="P559" s="455"/>
      <c r="Q559" s="455"/>
      <c r="R559" s="455"/>
      <c r="S559" s="455"/>
      <c r="T559" s="455"/>
      <c r="U559" s="455"/>
      <c r="V559" s="455"/>
      <c r="W559" s="455"/>
      <c r="X559" s="455"/>
      <c r="Y559" s="455"/>
      <c r="Z559" s="455"/>
    </row>
    <row r="560" spans="1:26" ht="15.75" customHeight="1">
      <c r="A560" s="455"/>
      <c r="B560" s="455"/>
      <c r="C560" s="455"/>
      <c r="D560" s="455"/>
      <c r="E560" s="455"/>
      <c r="F560" s="455"/>
      <c r="G560" s="455"/>
      <c r="H560" s="455"/>
      <c r="I560" s="455"/>
      <c r="J560" s="455"/>
      <c r="K560" s="455"/>
      <c r="L560" s="455"/>
      <c r="M560" s="455"/>
      <c r="N560" s="455"/>
      <c r="O560" s="455"/>
      <c r="P560" s="455"/>
      <c r="Q560" s="455"/>
      <c r="R560" s="455"/>
      <c r="S560" s="455"/>
      <c r="T560" s="455"/>
      <c r="U560" s="455"/>
      <c r="V560" s="455"/>
      <c r="W560" s="455"/>
      <c r="X560" s="455"/>
      <c r="Y560" s="455"/>
      <c r="Z560" s="455"/>
    </row>
    <row r="561" spans="1:26" ht="15.75" customHeight="1">
      <c r="A561" s="455"/>
      <c r="B561" s="455"/>
      <c r="C561" s="455"/>
      <c r="D561" s="455"/>
      <c r="E561" s="455"/>
      <c r="F561" s="455"/>
      <c r="G561" s="455"/>
      <c r="H561" s="455"/>
      <c r="I561" s="455"/>
      <c r="J561" s="455"/>
      <c r="K561" s="455"/>
      <c r="L561" s="455"/>
      <c r="M561" s="455"/>
      <c r="N561" s="455"/>
      <c r="O561" s="455"/>
      <c r="P561" s="455"/>
      <c r="Q561" s="455"/>
      <c r="R561" s="455"/>
      <c r="S561" s="455"/>
      <c r="T561" s="455"/>
      <c r="U561" s="455"/>
      <c r="V561" s="455"/>
      <c r="W561" s="455"/>
      <c r="X561" s="455"/>
      <c r="Y561" s="455"/>
      <c r="Z561" s="455"/>
    </row>
    <row r="562" spans="1:26" ht="15.75" customHeight="1">
      <c r="A562" s="455"/>
      <c r="B562" s="455"/>
      <c r="C562" s="455"/>
      <c r="D562" s="455"/>
      <c r="E562" s="455"/>
      <c r="F562" s="455"/>
      <c r="G562" s="455"/>
      <c r="H562" s="455"/>
      <c r="I562" s="455"/>
      <c r="J562" s="455"/>
      <c r="K562" s="455"/>
      <c r="L562" s="455"/>
      <c r="M562" s="455"/>
      <c r="N562" s="455"/>
      <c r="O562" s="455"/>
      <c r="P562" s="455"/>
      <c r="Q562" s="455"/>
      <c r="R562" s="455"/>
      <c r="S562" s="455"/>
      <c r="T562" s="455"/>
      <c r="U562" s="455"/>
      <c r="V562" s="455"/>
      <c r="W562" s="455"/>
      <c r="X562" s="455"/>
      <c r="Y562" s="455"/>
      <c r="Z562" s="455"/>
    </row>
    <row r="563" spans="1:26" ht="15.75" customHeight="1">
      <c r="A563" s="455"/>
      <c r="B563" s="455"/>
      <c r="C563" s="455"/>
      <c r="D563" s="455"/>
      <c r="E563" s="455"/>
      <c r="F563" s="455"/>
      <c r="G563" s="455"/>
      <c r="H563" s="455"/>
      <c r="I563" s="455"/>
      <c r="J563" s="455"/>
      <c r="K563" s="455"/>
      <c r="L563" s="455"/>
      <c r="M563" s="455"/>
      <c r="N563" s="455"/>
      <c r="O563" s="455"/>
      <c r="P563" s="455"/>
      <c r="Q563" s="455"/>
      <c r="R563" s="455"/>
      <c r="S563" s="455"/>
      <c r="T563" s="455"/>
      <c r="U563" s="455"/>
      <c r="V563" s="455"/>
      <c r="W563" s="455"/>
      <c r="X563" s="455"/>
      <c r="Y563" s="455"/>
      <c r="Z563" s="455"/>
    </row>
    <row r="564" spans="1:26" ht="15.75" customHeight="1">
      <c r="A564" s="455"/>
      <c r="B564" s="455"/>
      <c r="C564" s="455"/>
      <c r="D564" s="455"/>
      <c r="E564" s="455"/>
      <c r="F564" s="455"/>
      <c r="G564" s="455"/>
      <c r="H564" s="455"/>
      <c r="I564" s="455"/>
      <c r="J564" s="455"/>
      <c r="K564" s="455"/>
      <c r="L564" s="455"/>
      <c r="M564" s="455"/>
      <c r="N564" s="455"/>
      <c r="O564" s="455"/>
      <c r="P564" s="455"/>
      <c r="Q564" s="455"/>
      <c r="R564" s="455"/>
      <c r="S564" s="455"/>
      <c r="T564" s="455"/>
      <c r="U564" s="455"/>
      <c r="V564" s="455"/>
      <c r="W564" s="455"/>
      <c r="X564" s="455"/>
      <c r="Y564" s="455"/>
      <c r="Z564" s="455"/>
    </row>
    <row r="565" spans="1:26" ht="15.75" customHeight="1">
      <c r="A565" s="455"/>
      <c r="B565" s="455"/>
      <c r="C565" s="455"/>
      <c r="D565" s="455"/>
      <c r="E565" s="455"/>
      <c r="F565" s="455"/>
      <c r="G565" s="455"/>
      <c r="H565" s="455"/>
      <c r="I565" s="455"/>
      <c r="J565" s="455"/>
      <c r="K565" s="455"/>
      <c r="L565" s="455"/>
      <c r="M565" s="455"/>
      <c r="N565" s="455"/>
      <c r="O565" s="455"/>
      <c r="P565" s="455"/>
      <c r="Q565" s="455"/>
      <c r="R565" s="455"/>
      <c r="S565" s="455"/>
      <c r="T565" s="455"/>
      <c r="U565" s="455"/>
      <c r="V565" s="455"/>
      <c r="W565" s="455"/>
      <c r="X565" s="455"/>
      <c r="Y565" s="455"/>
      <c r="Z565" s="455"/>
    </row>
    <row r="566" spans="1:26" ht="15.75" customHeight="1">
      <c r="A566" s="455"/>
      <c r="B566" s="455"/>
      <c r="C566" s="455"/>
      <c r="D566" s="455"/>
      <c r="E566" s="455"/>
      <c r="F566" s="455"/>
      <c r="G566" s="455"/>
      <c r="H566" s="455"/>
      <c r="I566" s="455"/>
      <c r="J566" s="455"/>
      <c r="K566" s="455"/>
      <c r="L566" s="455"/>
      <c r="M566" s="455"/>
      <c r="N566" s="455"/>
      <c r="O566" s="455"/>
      <c r="P566" s="455"/>
      <c r="Q566" s="455"/>
      <c r="R566" s="455"/>
      <c r="S566" s="455"/>
      <c r="T566" s="455"/>
      <c r="U566" s="455"/>
      <c r="V566" s="455"/>
      <c r="W566" s="455"/>
      <c r="X566" s="455"/>
      <c r="Y566" s="455"/>
      <c r="Z566" s="455"/>
    </row>
    <row r="567" spans="1:26" ht="15.75" customHeight="1">
      <c r="A567" s="455"/>
      <c r="B567" s="455"/>
      <c r="C567" s="455"/>
      <c r="D567" s="455"/>
      <c r="E567" s="455"/>
      <c r="F567" s="455"/>
      <c r="G567" s="455"/>
      <c r="H567" s="455"/>
      <c r="I567" s="455"/>
      <c r="J567" s="455"/>
      <c r="K567" s="455"/>
      <c r="L567" s="455"/>
      <c r="M567" s="455"/>
      <c r="N567" s="455"/>
      <c r="O567" s="455"/>
      <c r="P567" s="455"/>
      <c r="Q567" s="455"/>
      <c r="R567" s="455"/>
      <c r="S567" s="455"/>
      <c r="T567" s="455"/>
      <c r="U567" s="455"/>
      <c r="V567" s="455"/>
      <c r="W567" s="455"/>
      <c r="X567" s="455"/>
      <c r="Y567" s="455"/>
      <c r="Z567" s="455"/>
    </row>
    <row r="568" spans="1:26" ht="15.75" customHeight="1">
      <c r="A568" s="455"/>
      <c r="B568" s="455"/>
      <c r="C568" s="455"/>
      <c r="D568" s="455"/>
      <c r="E568" s="455"/>
      <c r="F568" s="455"/>
      <c r="G568" s="455"/>
      <c r="H568" s="455"/>
      <c r="I568" s="455"/>
      <c r="J568" s="455"/>
      <c r="K568" s="455"/>
      <c r="L568" s="455"/>
      <c r="M568" s="455"/>
      <c r="N568" s="455"/>
      <c r="O568" s="455"/>
      <c r="P568" s="455"/>
      <c r="Q568" s="455"/>
      <c r="R568" s="455"/>
      <c r="S568" s="455"/>
      <c r="T568" s="455"/>
      <c r="U568" s="455"/>
      <c r="V568" s="455"/>
      <c r="W568" s="455"/>
      <c r="X568" s="455"/>
      <c r="Y568" s="455"/>
      <c r="Z568" s="455"/>
    </row>
    <row r="569" spans="1:26" ht="15.75" customHeight="1">
      <c r="A569" s="455"/>
      <c r="B569" s="455"/>
      <c r="C569" s="455"/>
      <c r="D569" s="455"/>
      <c r="E569" s="455"/>
      <c r="F569" s="455"/>
      <c r="G569" s="455"/>
      <c r="H569" s="455"/>
      <c r="I569" s="455"/>
      <c r="J569" s="455"/>
      <c r="K569" s="455"/>
      <c r="L569" s="455"/>
      <c r="M569" s="455"/>
      <c r="N569" s="455"/>
      <c r="O569" s="455"/>
      <c r="P569" s="455"/>
      <c r="Q569" s="455"/>
      <c r="R569" s="455"/>
      <c r="S569" s="455"/>
      <c r="T569" s="455"/>
      <c r="U569" s="455"/>
      <c r="V569" s="455"/>
      <c r="W569" s="455"/>
      <c r="X569" s="455"/>
      <c r="Y569" s="455"/>
      <c r="Z569" s="455"/>
    </row>
    <row r="570" spans="1:26" ht="15.75" customHeight="1">
      <c r="A570" s="455"/>
      <c r="B570" s="455"/>
      <c r="C570" s="455"/>
      <c r="D570" s="455"/>
      <c r="E570" s="455"/>
      <c r="F570" s="455"/>
      <c r="G570" s="455"/>
      <c r="H570" s="455"/>
      <c r="I570" s="455"/>
      <c r="J570" s="455"/>
      <c r="K570" s="455"/>
      <c r="L570" s="455"/>
      <c r="M570" s="455"/>
      <c r="N570" s="455"/>
      <c r="O570" s="455"/>
      <c r="P570" s="455"/>
      <c r="Q570" s="455"/>
      <c r="R570" s="455"/>
      <c r="S570" s="455"/>
      <c r="T570" s="455"/>
      <c r="U570" s="455"/>
      <c r="V570" s="455"/>
      <c r="W570" s="455"/>
      <c r="X570" s="455"/>
      <c r="Y570" s="455"/>
      <c r="Z570" s="455"/>
    </row>
    <row r="571" spans="1:26" ht="15.75" customHeight="1">
      <c r="A571" s="455"/>
      <c r="B571" s="455"/>
      <c r="C571" s="455"/>
      <c r="D571" s="455"/>
      <c r="E571" s="455"/>
      <c r="F571" s="455"/>
      <c r="G571" s="455"/>
      <c r="H571" s="455"/>
      <c r="I571" s="455"/>
      <c r="J571" s="455"/>
      <c r="K571" s="455"/>
      <c r="L571" s="455"/>
      <c r="M571" s="455"/>
      <c r="N571" s="455"/>
      <c r="O571" s="455"/>
      <c r="P571" s="455"/>
      <c r="Q571" s="455"/>
      <c r="R571" s="455"/>
      <c r="S571" s="455"/>
      <c r="T571" s="455"/>
      <c r="U571" s="455"/>
      <c r="V571" s="455"/>
      <c r="W571" s="455"/>
      <c r="X571" s="455"/>
      <c r="Y571" s="455"/>
      <c r="Z571" s="455"/>
    </row>
    <row r="572" spans="1:26" ht="15.75" customHeight="1">
      <c r="A572" s="455"/>
      <c r="B572" s="455"/>
      <c r="C572" s="455"/>
      <c r="D572" s="455"/>
      <c r="E572" s="455"/>
      <c r="F572" s="455"/>
      <c r="G572" s="455"/>
      <c r="H572" s="455"/>
      <c r="I572" s="455"/>
      <c r="J572" s="455"/>
      <c r="K572" s="455"/>
      <c r="L572" s="455"/>
      <c r="M572" s="455"/>
      <c r="N572" s="455"/>
      <c r="O572" s="455"/>
      <c r="P572" s="455"/>
      <c r="Q572" s="455"/>
      <c r="R572" s="455"/>
      <c r="S572" s="455"/>
      <c r="T572" s="455"/>
      <c r="U572" s="455"/>
      <c r="V572" s="455"/>
      <c r="W572" s="455"/>
      <c r="X572" s="455"/>
      <c r="Y572" s="455"/>
      <c r="Z572" s="455"/>
    </row>
    <row r="573" spans="1:26" ht="15.75" customHeight="1">
      <c r="A573" s="455"/>
      <c r="B573" s="455"/>
      <c r="C573" s="455"/>
      <c r="D573" s="455"/>
      <c r="E573" s="455"/>
      <c r="F573" s="455"/>
      <c r="G573" s="455"/>
      <c r="H573" s="455"/>
      <c r="I573" s="455"/>
      <c r="J573" s="455"/>
      <c r="K573" s="455"/>
      <c r="L573" s="455"/>
      <c r="M573" s="455"/>
      <c r="N573" s="455"/>
      <c r="O573" s="455"/>
      <c r="P573" s="455"/>
      <c r="Q573" s="455"/>
      <c r="R573" s="455"/>
      <c r="S573" s="455"/>
      <c r="T573" s="455"/>
      <c r="U573" s="455"/>
      <c r="V573" s="455"/>
      <c r="W573" s="455"/>
      <c r="X573" s="455"/>
      <c r="Y573" s="455"/>
      <c r="Z573" s="455"/>
    </row>
    <row r="574" spans="1:26" ht="15.75" customHeight="1">
      <c r="A574" s="455"/>
      <c r="B574" s="455"/>
      <c r="C574" s="455"/>
      <c r="D574" s="455"/>
      <c r="E574" s="455"/>
      <c r="F574" s="455"/>
      <c r="G574" s="455"/>
      <c r="H574" s="455"/>
      <c r="I574" s="455"/>
      <c r="J574" s="455"/>
      <c r="K574" s="455"/>
      <c r="L574" s="455"/>
      <c r="M574" s="455"/>
      <c r="N574" s="455"/>
      <c r="O574" s="455"/>
      <c r="P574" s="455"/>
      <c r="Q574" s="455"/>
      <c r="R574" s="455"/>
      <c r="S574" s="455"/>
      <c r="T574" s="455"/>
      <c r="U574" s="455"/>
      <c r="V574" s="455"/>
      <c r="W574" s="455"/>
      <c r="X574" s="455"/>
      <c r="Y574" s="455"/>
      <c r="Z574" s="455"/>
    </row>
    <row r="575" spans="1:26" ht="15.75" customHeight="1">
      <c r="A575" s="455"/>
      <c r="B575" s="455"/>
      <c r="C575" s="455"/>
      <c r="D575" s="455"/>
      <c r="E575" s="455"/>
      <c r="F575" s="455"/>
      <c r="G575" s="455"/>
      <c r="H575" s="455"/>
      <c r="I575" s="455"/>
      <c r="J575" s="455"/>
      <c r="K575" s="455"/>
      <c r="L575" s="455"/>
      <c r="M575" s="455"/>
      <c r="N575" s="455"/>
      <c r="O575" s="455"/>
      <c r="P575" s="455"/>
      <c r="Q575" s="455"/>
      <c r="R575" s="455"/>
      <c r="S575" s="455"/>
      <c r="T575" s="455"/>
      <c r="U575" s="455"/>
      <c r="V575" s="455"/>
      <c r="W575" s="455"/>
      <c r="X575" s="455"/>
      <c r="Y575" s="455"/>
      <c r="Z575" s="455"/>
    </row>
    <row r="576" spans="1:26" ht="15.75" customHeight="1">
      <c r="A576" s="455"/>
      <c r="B576" s="455"/>
      <c r="C576" s="455"/>
      <c r="D576" s="455"/>
      <c r="E576" s="455"/>
      <c r="F576" s="455"/>
      <c r="G576" s="455"/>
      <c r="H576" s="455"/>
      <c r="I576" s="455"/>
      <c r="J576" s="455"/>
      <c r="K576" s="455"/>
      <c r="L576" s="455"/>
      <c r="M576" s="455"/>
      <c r="N576" s="455"/>
      <c r="O576" s="455"/>
      <c r="P576" s="455"/>
      <c r="Q576" s="455"/>
      <c r="R576" s="455"/>
      <c r="S576" s="455"/>
      <c r="T576" s="455"/>
      <c r="U576" s="455"/>
      <c r="V576" s="455"/>
      <c r="W576" s="455"/>
      <c r="X576" s="455"/>
      <c r="Y576" s="455"/>
      <c r="Z576" s="455"/>
    </row>
    <row r="577" spans="1:26" ht="15.75" customHeight="1">
      <c r="A577" s="455"/>
      <c r="B577" s="455"/>
      <c r="C577" s="455"/>
      <c r="D577" s="455"/>
      <c r="E577" s="455"/>
      <c r="F577" s="455"/>
      <c r="G577" s="455"/>
      <c r="H577" s="455"/>
      <c r="I577" s="455"/>
      <c r="J577" s="455"/>
      <c r="K577" s="455"/>
      <c r="L577" s="455"/>
      <c r="M577" s="455"/>
      <c r="N577" s="455"/>
      <c r="O577" s="455"/>
      <c r="P577" s="455"/>
      <c r="Q577" s="455"/>
      <c r="R577" s="455"/>
      <c r="S577" s="455"/>
      <c r="T577" s="455"/>
      <c r="U577" s="455"/>
      <c r="V577" s="455"/>
      <c r="W577" s="455"/>
      <c r="X577" s="455"/>
      <c r="Y577" s="455"/>
      <c r="Z577" s="455"/>
    </row>
    <row r="578" spans="1:26" ht="15.75" customHeight="1">
      <c r="A578" s="455"/>
      <c r="B578" s="455"/>
      <c r="C578" s="455"/>
      <c r="D578" s="455"/>
      <c r="E578" s="455"/>
      <c r="F578" s="455"/>
      <c r="G578" s="455"/>
      <c r="H578" s="455"/>
      <c r="I578" s="455"/>
      <c r="J578" s="455"/>
      <c r="K578" s="455"/>
      <c r="L578" s="455"/>
      <c r="M578" s="455"/>
      <c r="N578" s="455"/>
      <c r="O578" s="455"/>
      <c r="P578" s="455"/>
      <c r="Q578" s="455"/>
      <c r="R578" s="455"/>
      <c r="S578" s="455"/>
      <c r="T578" s="455"/>
      <c r="U578" s="455"/>
      <c r="V578" s="455"/>
      <c r="W578" s="455"/>
      <c r="X578" s="455"/>
      <c r="Y578" s="455"/>
      <c r="Z578" s="455"/>
    </row>
    <row r="579" spans="1:26" ht="15.75" customHeight="1">
      <c r="A579" s="455"/>
      <c r="B579" s="455"/>
      <c r="C579" s="455"/>
      <c r="D579" s="455"/>
      <c r="E579" s="455"/>
      <c r="F579" s="455"/>
      <c r="G579" s="455"/>
      <c r="H579" s="455"/>
      <c r="I579" s="455"/>
      <c r="J579" s="455"/>
      <c r="K579" s="455"/>
      <c r="L579" s="455"/>
      <c r="M579" s="455"/>
      <c r="N579" s="455"/>
      <c r="O579" s="455"/>
      <c r="P579" s="455"/>
      <c r="Q579" s="455"/>
      <c r="R579" s="455"/>
      <c r="S579" s="455"/>
      <c r="T579" s="455"/>
      <c r="U579" s="455"/>
      <c r="V579" s="455"/>
      <c r="W579" s="455"/>
      <c r="X579" s="455"/>
      <c r="Y579" s="455"/>
      <c r="Z579" s="455"/>
    </row>
    <row r="580" spans="1:26" ht="15.75" customHeight="1">
      <c r="A580" s="455"/>
      <c r="B580" s="455"/>
      <c r="C580" s="455"/>
      <c r="D580" s="455"/>
      <c r="E580" s="455"/>
      <c r="F580" s="455"/>
      <c r="G580" s="455"/>
      <c r="H580" s="455"/>
      <c r="I580" s="455"/>
      <c r="J580" s="455"/>
      <c r="K580" s="455"/>
      <c r="L580" s="455"/>
      <c r="M580" s="455"/>
      <c r="N580" s="455"/>
      <c r="O580" s="455"/>
      <c r="P580" s="455"/>
      <c r="Q580" s="455"/>
      <c r="R580" s="455"/>
      <c r="S580" s="455"/>
      <c r="T580" s="455"/>
      <c r="U580" s="455"/>
      <c r="V580" s="455"/>
      <c r="W580" s="455"/>
      <c r="X580" s="455"/>
      <c r="Y580" s="455"/>
      <c r="Z580" s="455"/>
    </row>
    <row r="581" spans="1:26" ht="15.75" customHeight="1">
      <c r="A581" s="455"/>
      <c r="B581" s="455"/>
      <c r="C581" s="455"/>
      <c r="D581" s="455"/>
      <c r="E581" s="455"/>
      <c r="F581" s="455"/>
      <c r="G581" s="455"/>
      <c r="H581" s="455"/>
      <c r="I581" s="455"/>
      <c r="J581" s="455"/>
      <c r="K581" s="455"/>
      <c r="L581" s="455"/>
      <c r="M581" s="455"/>
      <c r="N581" s="455"/>
      <c r="O581" s="455"/>
      <c r="P581" s="455"/>
      <c r="Q581" s="455"/>
      <c r="R581" s="455"/>
      <c r="S581" s="455"/>
      <c r="T581" s="455"/>
      <c r="U581" s="455"/>
      <c r="V581" s="455"/>
      <c r="W581" s="455"/>
      <c r="X581" s="455"/>
      <c r="Y581" s="455"/>
      <c r="Z581" s="455"/>
    </row>
    <row r="582" spans="1:26" ht="15.75" customHeight="1">
      <c r="A582" s="455"/>
      <c r="B582" s="455"/>
      <c r="C582" s="455"/>
      <c r="D582" s="455"/>
      <c r="E582" s="455"/>
      <c r="F582" s="455"/>
      <c r="G582" s="455"/>
      <c r="H582" s="455"/>
      <c r="I582" s="455"/>
      <c r="J582" s="455"/>
      <c r="K582" s="455"/>
      <c r="L582" s="455"/>
      <c r="M582" s="455"/>
      <c r="N582" s="455"/>
      <c r="O582" s="455"/>
      <c r="P582" s="455"/>
      <c r="Q582" s="455"/>
      <c r="R582" s="455"/>
      <c r="S582" s="455"/>
      <c r="T582" s="455"/>
      <c r="U582" s="455"/>
      <c r="V582" s="455"/>
      <c r="W582" s="455"/>
      <c r="X582" s="455"/>
      <c r="Y582" s="455"/>
      <c r="Z582" s="455"/>
    </row>
    <row r="583" spans="1:26" ht="15.75" customHeight="1">
      <c r="A583" s="455"/>
      <c r="B583" s="455"/>
      <c r="C583" s="455"/>
      <c r="D583" s="455"/>
      <c r="E583" s="455"/>
      <c r="F583" s="455"/>
      <c r="G583" s="455"/>
      <c r="H583" s="455"/>
      <c r="I583" s="455"/>
      <c r="J583" s="455"/>
      <c r="K583" s="455"/>
      <c r="L583" s="455"/>
      <c r="M583" s="455"/>
      <c r="N583" s="455"/>
      <c r="O583" s="455"/>
      <c r="P583" s="455"/>
      <c r="Q583" s="455"/>
      <c r="R583" s="455"/>
      <c r="S583" s="455"/>
      <c r="T583" s="455"/>
      <c r="U583" s="455"/>
      <c r="V583" s="455"/>
      <c r="W583" s="455"/>
      <c r="X583" s="455"/>
      <c r="Y583" s="455"/>
      <c r="Z583" s="455"/>
    </row>
    <row r="584" spans="1:26" ht="15.75" customHeight="1">
      <c r="A584" s="455"/>
      <c r="B584" s="455"/>
      <c r="C584" s="455"/>
      <c r="D584" s="455"/>
      <c r="E584" s="455"/>
      <c r="F584" s="455"/>
      <c r="G584" s="455"/>
      <c r="H584" s="455"/>
      <c r="I584" s="455"/>
      <c r="J584" s="455"/>
      <c r="K584" s="455"/>
      <c r="L584" s="455"/>
      <c r="M584" s="455"/>
      <c r="N584" s="455"/>
      <c r="O584" s="455"/>
      <c r="P584" s="455"/>
      <c r="Q584" s="455"/>
      <c r="R584" s="455"/>
      <c r="S584" s="455"/>
      <c r="T584" s="455"/>
      <c r="U584" s="455"/>
      <c r="V584" s="455"/>
      <c r="W584" s="455"/>
      <c r="X584" s="455"/>
      <c r="Y584" s="455"/>
      <c r="Z584" s="455"/>
    </row>
    <row r="585" spans="1:26" ht="15.75" customHeight="1">
      <c r="A585" s="455"/>
      <c r="B585" s="455"/>
      <c r="C585" s="455"/>
      <c r="D585" s="455"/>
      <c r="E585" s="455"/>
      <c r="F585" s="455"/>
      <c r="G585" s="455"/>
      <c r="H585" s="455"/>
      <c r="I585" s="455"/>
      <c r="J585" s="455"/>
      <c r="K585" s="455"/>
      <c r="L585" s="455"/>
      <c r="M585" s="455"/>
      <c r="N585" s="455"/>
      <c r="O585" s="455"/>
      <c r="P585" s="455"/>
      <c r="Q585" s="455"/>
      <c r="R585" s="455"/>
      <c r="S585" s="455"/>
      <c r="T585" s="455"/>
      <c r="U585" s="455"/>
      <c r="V585" s="455"/>
      <c r="W585" s="455"/>
      <c r="X585" s="455"/>
      <c r="Y585" s="455"/>
      <c r="Z585" s="455"/>
    </row>
    <row r="586" spans="1:26" ht="15.75" customHeight="1">
      <c r="A586" s="455"/>
      <c r="B586" s="455"/>
      <c r="C586" s="455"/>
      <c r="D586" s="455"/>
      <c r="E586" s="455"/>
      <c r="F586" s="455"/>
      <c r="G586" s="455"/>
      <c r="H586" s="455"/>
      <c r="I586" s="455"/>
      <c r="J586" s="455"/>
      <c r="K586" s="455"/>
      <c r="L586" s="455"/>
      <c r="M586" s="455"/>
      <c r="N586" s="455"/>
      <c r="O586" s="455"/>
      <c r="P586" s="455"/>
      <c r="Q586" s="455"/>
      <c r="R586" s="455"/>
      <c r="S586" s="455"/>
      <c r="T586" s="455"/>
      <c r="U586" s="455"/>
      <c r="V586" s="455"/>
      <c r="W586" s="455"/>
      <c r="X586" s="455"/>
      <c r="Y586" s="455"/>
      <c r="Z586" s="455"/>
    </row>
    <row r="587" spans="1:26" ht="15.75" customHeight="1">
      <c r="A587" s="455"/>
      <c r="B587" s="455"/>
      <c r="C587" s="455"/>
      <c r="D587" s="455"/>
      <c r="E587" s="455"/>
      <c r="F587" s="455"/>
      <c r="G587" s="455"/>
      <c r="H587" s="455"/>
      <c r="I587" s="455"/>
      <c r="J587" s="455"/>
      <c r="K587" s="455"/>
      <c r="L587" s="455"/>
      <c r="M587" s="455"/>
      <c r="N587" s="455"/>
      <c r="O587" s="455"/>
      <c r="P587" s="455"/>
      <c r="Q587" s="455"/>
      <c r="R587" s="455"/>
      <c r="S587" s="455"/>
      <c r="T587" s="455"/>
      <c r="U587" s="455"/>
      <c r="V587" s="455"/>
      <c r="W587" s="455"/>
      <c r="X587" s="455"/>
      <c r="Y587" s="455"/>
      <c r="Z587" s="455"/>
    </row>
    <row r="588" spans="1:26" ht="15.75" customHeight="1">
      <c r="A588" s="455"/>
      <c r="B588" s="455"/>
      <c r="C588" s="455"/>
      <c r="D588" s="455"/>
      <c r="E588" s="455"/>
      <c r="F588" s="455"/>
      <c r="G588" s="455"/>
      <c r="H588" s="455"/>
      <c r="I588" s="455"/>
      <c r="J588" s="455"/>
      <c r="K588" s="455"/>
      <c r="L588" s="455"/>
      <c r="M588" s="455"/>
      <c r="N588" s="455"/>
      <c r="O588" s="455"/>
      <c r="P588" s="455"/>
      <c r="Q588" s="455"/>
      <c r="R588" s="455"/>
      <c r="S588" s="455"/>
      <c r="T588" s="455"/>
      <c r="U588" s="455"/>
      <c r="V588" s="455"/>
      <c r="W588" s="455"/>
      <c r="X588" s="455"/>
      <c r="Y588" s="455"/>
      <c r="Z588" s="455"/>
    </row>
    <row r="589" spans="1:26" ht="15.75" customHeight="1">
      <c r="A589" s="455"/>
      <c r="B589" s="455"/>
      <c r="C589" s="455"/>
      <c r="D589" s="455"/>
      <c r="E589" s="455"/>
      <c r="F589" s="455"/>
      <c r="G589" s="455"/>
      <c r="H589" s="455"/>
      <c r="I589" s="455"/>
      <c r="J589" s="455"/>
      <c r="K589" s="455"/>
      <c r="L589" s="455"/>
      <c r="M589" s="455"/>
      <c r="N589" s="455"/>
      <c r="O589" s="455"/>
      <c r="P589" s="455"/>
      <c r="Q589" s="455"/>
      <c r="R589" s="455"/>
      <c r="S589" s="455"/>
      <c r="T589" s="455"/>
      <c r="U589" s="455"/>
      <c r="V589" s="455"/>
      <c r="W589" s="455"/>
      <c r="X589" s="455"/>
      <c r="Y589" s="455"/>
      <c r="Z589" s="455"/>
    </row>
    <row r="590" spans="1:26" ht="15.75" customHeight="1">
      <c r="A590" s="455"/>
      <c r="B590" s="455"/>
      <c r="C590" s="455"/>
      <c r="D590" s="455"/>
      <c r="E590" s="455"/>
      <c r="F590" s="455"/>
      <c r="G590" s="455"/>
      <c r="H590" s="455"/>
      <c r="I590" s="455"/>
      <c r="J590" s="455"/>
      <c r="K590" s="455"/>
      <c r="L590" s="455"/>
      <c r="M590" s="455"/>
      <c r="N590" s="455"/>
      <c r="O590" s="455"/>
      <c r="P590" s="455"/>
      <c r="Q590" s="455"/>
      <c r="R590" s="455"/>
      <c r="S590" s="455"/>
      <c r="T590" s="455"/>
      <c r="U590" s="455"/>
      <c r="V590" s="455"/>
      <c r="W590" s="455"/>
      <c r="X590" s="455"/>
      <c r="Y590" s="455"/>
      <c r="Z590" s="455"/>
    </row>
    <row r="591" spans="1:26" ht="15.75" customHeight="1">
      <c r="A591" s="455"/>
      <c r="B591" s="455"/>
      <c r="C591" s="455"/>
      <c r="D591" s="455"/>
      <c r="E591" s="455"/>
      <c r="F591" s="455"/>
      <c r="G591" s="455"/>
      <c r="H591" s="455"/>
      <c r="I591" s="455"/>
      <c r="J591" s="455"/>
      <c r="K591" s="455"/>
      <c r="L591" s="455"/>
      <c r="M591" s="455"/>
      <c r="N591" s="455"/>
      <c r="O591" s="455"/>
      <c r="P591" s="455"/>
      <c r="Q591" s="455"/>
      <c r="R591" s="455"/>
      <c r="S591" s="455"/>
      <c r="T591" s="455"/>
      <c r="U591" s="455"/>
      <c r="V591" s="455"/>
      <c r="W591" s="455"/>
      <c r="X591" s="455"/>
      <c r="Y591" s="455"/>
      <c r="Z591" s="455"/>
    </row>
    <row r="592" spans="1:26" ht="15.75" customHeight="1">
      <c r="A592" s="455"/>
      <c r="B592" s="455"/>
      <c r="C592" s="455"/>
      <c r="D592" s="455"/>
      <c r="E592" s="455"/>
      <c r="F592" s="455"/>
      <c r="G592" s="455"/>
      <c r="H592" s="455"/>
      <c r="I592" s="455"/>
      <c r="J592" s="455"/>
      <c r="K592" s="455"/>
      <c r="L592" s="455"/>
      <c r="M592" s="455"/>
      <c r="N592" s="455"/>
      <c r="O592" s="455"/>
      <c r="P592" s="455"/>
      <c r="Q592" s="455"/>
      <c r="R592" s="455"/>
      <c r="S592" s="455"/>
      <c r="T592" s="455"/>
      <c r="U592" s="455"/>
      <c r="V592" s="455"/>
      <c r="W592" s="455"/>
      <c r="X592" s="455"/>
      <c r="Y592" s="455"/>
      <c r="Z592" s="455"/>
    </row>
    <row r="593" spans="1:26" ht="15.75" customHeight="1">
      <c r="A593" s="455"/>
      <c r="B593" s="455"/>
      <c r="C593" s="455"/>
      <c r="D593" s="455"/>
      <c r="E593" s="455"/>
      <c r="F593" s="455"/>
      <c r="G593" s="455"/>
      <c r="H593" s="455"/>
      <c r="I593" s="455"/>
      <c r="J593" s="455"/>
      <c r="K593" s="455"/>
      <c r="L593" s="455"/>
      <c r="M593" s="455"/>
      <c r="N593" s="455"/>
      <c r="O593" s="455"/>
      <c r="P593" s="455"/>
      <c r="Q593" s="455"/>
      <c r="R593" s="455"/>
      <c r="S593" s="455"/>
      <c r="T593" s="455"/>
      <c r="U593" s="455"/>
      <c r="V593" s="455"/>
      <c r="W593" s="455"/>
      <c r="X593" s="455"/>
      <c r="Y593" s="455"/>
      <c r="Z593" s="455"/>
    </row>
    <row r="594" spans="1:26" ht="15.75" customHeight="1">
      <c r="A594" s="455"/>
      <c r="B594" s="455"/>
      <c r="C594" s="455"/>
      <c r="D594" s="455"/>
      <c r="E594" s="455"/>
      <c r="F594" s="455"/>
      <c r="G594" s="455"/>
      <c r="H594" s="455"/>
      <c r="I594" s="455"/>
      <c r="J594" s="455"/>
      <c r="K594" s="455"/>
      <c r="L594" s="455"/>
      <c r="M594" s="455"/>
      <c r="N594" s="455"/>
      <c r="O594" s="455"/>
      <c r="P594" s="455"/>
      <c r="Q594" s="455"/>
      <c r="R594" s="455"/>
      <c r="S594" s="455"/>
      <c r="T594" s="455"/>
      <c r="U594" s="455"/>
      <c r="V594" s="455"/>
      <c r="W594" s="455"/>
      <c r="X594" s="455"/>
      <c r="Y594" s="455"/>
      <c r="Z594" s="455"/>
    </row>
    <row r="595" spans="1:26" ht="15.75" customHeight="1">
      <c r="A595" s="455"/>
      <c r="B595" s="455"/>
      <c r="C595" s="455"/>
      <c r="D595" s="455"/>
      <c r="E595" s="455"/>
      <c r="F595" s="455"/>
      <c r="G595" s="455"/>
      <c r="H595" s="455"/>
      <c r="I595" s="455"/>
      <c r="J595" s="455"/>
      <c r="K595" s="455"/>
      <c r="L595" s="455"/>
      <c r="M595" s="455"/>
      <c r="N595" s="455"/>
      <c r="O595" s="455"/>
      <c r="P595" s="455"/>
      <c r="Q595" s="455"/>
      <c r="R595" s="455"/>
      <c r="S595" s="455"/>
      <c r="T595" s="455"/>
      <c r="U595" s="455"/>
      <c r="V595" s="455"/>
      <c r="W595" s="455"/>
      <c r="X595" s="455"/>
      <c r="Y595" s="455"/>
      <c r="Z595" s="455"/>
    </row>
    <row r="596" spans="1:26" ht="15.75" customHeight="1">
      <c r="A596" s="455"/>
      <c r="B596" s="455"/>
      <c r="C596" s="455"/>
      <c r="D596" s="455"/>
      <c r="E596" s="455"/>
      <c r="F596" s="455"/>
      <c r="G596" s="455"/>
      <c r="H596" s="455"/>
      <c r="I596" s="455"/>
      <c r="J596" s="455"/>
      <c r="K596" s="455"/>
      <c r="L596" s="455"/>
      <c r="M596" s="455"/>
      <c r="N596" s="455"/>
      <c r="O596" s="455"/>
      <c r="P596" s="455"/>
      <c r="Q596" s="455"/>
      <c r="R596" s="455"/>
      <c r="S596" s="455"/>
      <c r="T596" s="455"/>
      <c r="U596" s="455"/>
      <c r="V596" s="455"/>
      <c r="W596" s="455"/>
      <c r="X596" s="455"/>
      <c r="Y596" s="455"/>
      <c r="Z596" s="455"/>
    </row>
    <row r="597" spans="1:26" ht="15.75" customHeight="1">
      <c r="A597" s="455"/>
      <c r="B597" s="455"/>
      <c r="C597" s="455"/>
      <c r="D597" s="455"/>
      <c r="E597" s="455"/>
      <c r="F597" s="455"/>
      <c r="G597" s="455"/>
      <c r="H597" s="455"/>
      <c r="I597" s="455"/>
      <c r="J597" s="455"/>
      <c r="K597" s="455"/>
      <c r="L597" s="455"/>
      <c r="M597" s="455"/>
      <c r="N597" s="455"/>
      <c r="O597" s="455"/>
      <c r="P597" s="455"/>
      <c r="Q597" s="455"/>
      <c r="R597" s="455"/>
      <c r="S597" s="455"/>
      <c r="T597" s="455"/>
      <c r="U597" s="455"/>
      <c r="V597" s="455"/>
      <c r="W597" s="455"/>
      <c r="X597" s="455"/>
      <c r="Y597" s="455"/>
      <c r="Z597" s="455"/>
    </row>
    <row r="598" spans="1:26" ht="15.75" customHeight="1">
      <c r="A598" s="455"/>
      <c r="B598" s="455"/>
      <c r="C598" s="455"/>
      <c r="D598" s="455"/>
      <c r="E598" s="455"/>
      <c r="F598" s="455"/>
      <c r="G598" s="455"/>
      <c r="H598" s="455"/>
      <c r="I598" s="455"/>
      <c r="J598" s="455"/>
      <c r="K598" s="455"/>
      <c r="L598" s="455"/>
      <c r="M598" s="455"/>
      <c r="N598" s="455"/>
      <c r="O598" s="455"/>
      <c r="P598" s="455"/>
      <c r="Q598" s="455"/>
      <c r="R598" s="455"/>
      <c r="S598" s="455"/>
      <c r="T598" s="455"/>
      <c r="U598" s="455"/>
      <c r="V598" s="455"/>
      <c r="W598" s="455"/>
      <c r="X598" s="455"/>
      <c r="Y598" s="455"/>
      <c r="Z598" s="455"/>
    </row>
    <row r="599" spans="1:26" ht="15.75" customHeight="1">
      <c r="A599" s="455"/>
      <c r="B599" s="455"/>
      <c r="C599" s="455"/>
      <c r="D599" s="455"/>
      <c r="E599" s="455"/>
      <c r="F599" s="455"/>
      <c r="G599" s="455"/>
      <c r="H599" s="455"/>
      <c r="I599" s="455"/>
      <c r="J599" s="455"/>
      <c r="K599" s="455"/>
      <c r="L599" s="455"/>
      <c r="M599" s="455"/>
      <c r="N599" s="455"/>
      <c r="O599" s="455"/>
      <c r="P599" s="455"/>
      <c r="Q599" s="455"/>
      <c r="R599" s="455"/>
      <c r="S599" s="455"/>
      <c r="T599" s="455"/>
      <c r="U599" s="455"/>
      <c r="V599" s="455"/>
      <c r="W599" s="455"/>
      <c r="X599" s="455"/>
      <c r="Y599" s="455"/>
      <c r="Z599" s="455"/>
    </row>
    <row r="600" spans="1:26" ht="15.75" customHeight="1">
      <c r="A600" s="455"/>
      <c r="B600" s="455"/>
      <c r="C600" s="455"/>
      <c r="D600" s="455"/>
      <c r="E600" s="455"/>
      <c r="F600" s="455"/>
      <c r="G600" s="455"/>
      <c r="H600" s="455"/>
      <c r="I600" s="455"/>
      <c r="J600" s="455"/>
      <c r="K600" s="455"/>
      <c r="L600" s="455"/>
      <c r="M600" s="455"/>
      <c r="N600" s="455"/>
      <c r="O600" s="455"/>
      <c r="P600" s="455"/>
      <c r="Q600" s="455"/>
      <c r="R600" s="455"/>
      <c r="S600" s="455"/>
      <c r="T600" s="455"/>
      <c r="U600" s="455"/>
      <c r="V600" s="455"/>
      <c r="W600" s="455"/>
      <c r="X600" s="455"/>
      <c r="Y600" s="455"/>
      <c r="Z600" s="455"/>
    </row>
    <row r="601" spans="1:26" ht="15.75" customHeight="1">
      <c r="A601" s="455"/>
      <c r="B601" s="455"/>
      <c r="C601" s="455"/>
      <c r="D601" s="455"/>
      <c r="E601" s="455"/>
      <c r="F601" s="455"/>
      <c r="G601" s="455"/>
      <c r="H601" s="455"/>
      <c r="I601" s="455"/>
      <c r="J601" s="455"/>
      <c r="K601" s="455"/>
      <c r="L601" s="455"/>
      <c r="M601" s="455"/>
      <c r="N601" s="455"/>
      <c r="O601" s="455"/>
      <c r="P601" s="455"/>
      <c r="Q601" s="455"/>
      <c r="R601" s="455"/>
      <c r="S601" s="455"/>
      <c r="T601" s="455"/>
      <c r="U601" s="455"/>
      <c r="V601" s="455"/>
      <c r="W601" s="455"/>
      <c r="X601" s="455"/>
      <c r="Y601" s="455"/>
      <c r="Z601" s="455"/>
    </row>
    <row r="602" spans="1:26" ht="15.75" customHeight="1">
      <c r="A602" s="455"/>
      <c r="B602" s="455"/>
      <c r="C602" s="455"/>
      <c r="D602" s="455"/>
      <c r="E602" s="455"/>
      <c r="F602" s="455"/>
      <c r="G602" s="455"/>
      <c r="H602" s="455"/>
      <c r="I602" s="455"/>
      <c r="J602" s="455"/>
      <c r="K602" s="455"/>
      <c r="L602" s="455"/>
      <c r="M602" s="455"/>
      <c r="N602" s="455"/>
      <c r="O602" s="455"/>
      <c r="P602" s="455"/>
      <c r="Q602" s="455"/>
      <c r="R602" s="455"/>
      <c r="S602" s="455"/>
      <c r="T602" s="455"/>
      <c r="U602" s="455"/>
      <c r="V602" s="455"/>
      <c r="W602" s="455"/>
      <c r="X602" s="455"/>
      <c r="Y602" s="455"/>
      <c r="Z602" s="455"/>
    </row>
    <row r="603" spans="1:26" ht="15.75" customHeight="1">
      <c r="A603" s="455"/>
      <c r="B603" s="455"/>
      <c r="C603" s="455"/>
      <c r="D603" s="455"/>
      <c r="E603" s="455"/>
      <c r="F603" s="455"/>
      <c r="G603" s="455"/>
      <c r="H603" s="455"/>
      <c r="I603" s="455"/>
      <c r="J603" s="455"/>
      <c r="K603" s="455"/>
      <c r="L603" s="455"/>
      <c r="M603" s="455"/>
      <c r="N603" s="455"/>
      <c r="O603" s="455"/>
      <c r="P603" s="455"/>
      <c r="Q603" s="455"/>
      <c r="R603" s="455"/>
      <c r="S603" s="455"/>
      <c r="T603" s="455"/>
      <c r="U603" s="455"/>
      <c r="V603" s="455"/>
      <c r="W603" s="455"/>
      <c r="X603" s="455"/>
      <c r="Y603" s="455"/>
      <c r="Z603" s="455"/>
    </row>
    <row r="604" spans="1:26" ht="15.75" customHeight="1">
      <c r="A604" s="455"/>
      <c r="B604" s="455"/>
      <c r="C604" s="455"/>
      <c r="D604" s="455"/>
      <c r="E604" s="455"/>
      <c r="F604" s="455"/>
      <c r="G604" s="455"/>
      <c r="H604" s="455"/>
      <c r="I604" s="455"/>
      <c r="J604" s="455"/>
      <c r="K604" s="455"/>
      <c r="L604" s="455"/>
      <c r="M604" s="455"/>
      <c r="N604" s="455"/>
      <c r="O604" s="455"/>
      <c r="P604" s="455"/>
      <c r="Q604" s="455"/>
      <c r="R604" s="455"/>
      <c r="S604" s="455"/>
      <c r="T604" s="455"/>
      <c r="U604" s="455"/>
      <c r="V604" s="455"/>
      <c r="W604" s="455"/>
      <c r="X604" s="455"/>
      <c r="Y604" s="455"/>
      <c r="Z604" s="455"/>
    </row>
    <row r="605" spans="1:26" ht="15.75" customHeight="1">
      <c r="A605" s="455"/>
      <c r="B605" s="455"/>
      <c r="C605" s="455"/>
      <c r="D605" s="455"/>
      <c r="E605" s="455"/>
      <c r="F605" s="455"/>
      <c r="G605" s="455"/>
      <c r="H605" s="455"/>
      <c r="I605" s="455"/>
      <c r="J605" s="455"/>
      <c r="K605" s="455"/>
      <c r="L605" s="455"/>
      <c r="M605" s="455"/>
      <c r="N605" s="455"/>
      <c r="O605" s="455"/>
      <c r="P605" s="455"/>
      <c r="Q605" s="455"/>
      <c r="R605" s="455"/>
      <c r="S605" s="455"/>
      <c r="T605" s="455"/>
      <c r="U605" s="455"/>
      <c r="V605" s="455"/>
      <c r="W605" s="455"/>
      <c r="X605" s="455"/>
      <c r="Y605" s="455"/>
      <c r="Z605" s="455"/>
    </row>
    <row r="606" spans="1:26" ht="15.75" customHeight="1">
      <c r="A606" s="455"/>
      <c r="B606" s="455"/>
      <c r="C606" s="455"/>
      <c r="D606" s="455"/>
      <c r="E606" s="455"/>
      <c r="F606" s="455"/>
      <c r="G606" s="455"/>
      <c r="H606" s="455"/>
      <c r="I606" s="455"/>
      <c r="J606" s="455"/>
      <c r="K606" s="455"/>
      <c r="L606" s="455"/>
      <c r="M606" s="455"/>
      <c r="N606" s="455"/>
      <c r="O606" s="455"/>
      <c r="P606" s="455"/>
      <c r="Q606" s="455"/>
      <c r="R606" s="455"/>
      <c r="S606" s="455"/>
      <c r="T606" s="455"/>
      <c r="U606" s="455"/>
      <c r="V606" s="455"/>
      <c r="W606" s="455"/>
      <c r="X606" s="455"/>
      <c r="Y606" s="455"/>
      <c r="Z606" s="455"/>
    </row>
    <row r="607" spans="1:26" ht="15.75" customHeight="1">
      <c r="A607" s="455"/>
      <c r="B607" s="455"/>
      <c r="C607" s="455"/>
      <c r="D607" s="455"/>
      <c r="E607" s="455"/>
      <c r="F607" s="455"/>
      <c r="G607" s="455"/>
      <c r="H607" s="455"/>
      <c r="I607" s="455"/>
      <c r="J607" s="455"/>
      <c r="K607" s="455"/>
      <c r="L607" s="455"/>
      <c r="M607" s="455"/>
      <c r="N607" s="455"/>
      <c r="O607" s="455"/>
      <c r="P607" s="455"/>
      <c r="Q607" s="455"/>
      <c r="R607" s="455"/>
      <c r="S607" s="455"/>
      <c r="T607" s="455"/>
      <c r="U607" s="455"/>
      <c r="V607" s="455"/>
      <c r="W607" s="455"/>
      <c r="X607" s="455"/>
      <c r="Y607" s="455"/>
      <c r="Z607" s="455"/>
    </row>
    <row r="608" spans="1:26" ht="15.75" customHeight="1">
      <c r="A608" s="455"/>
      <c r="B608" s="455"/>
      <c r="C608" s="455"/>
      <c r="D608" s="455"/>
      <c r="E608" s="455"/>
      <c r="F608" s="455"/>
      <c r="G608" s="455"/>
      <c r="H608" s="455"/>
      <c r="I608" s="455"/>
      <c r="J608" s="455"/>
      <c r="K608" s="455"/>
      <c r="L608" s="455"/>
      <c r="M608" s="455"/>
      <c r="N608" s="455"/>
      <c r="O608" s="455"/>
      <c r="P608" s="455"/>
      <c r="Q608" s="455"/>
      <c r="R608" s="455"/>
      <c r="S608" s="455"/>
      <c r="T608" s="455"/>
      <c r="U608" s="455"/>
      <c r="V608" s="455"/>
      <c r="W608" s="455"/>
      <c r="X608" s="455"/>
      <c r="Y608" s="455"/>
      <c r="Z608" s="455"/>
    </row>
    <row r="609" spans="1:26" ht="15.75" customHeight="1">
      <c r="A609" s="455"/>
      <c r="B609" s="455"/>
      <c r="C609" s="455"/>
      <c r="D609" s="455"/>
      <c r="E609" s="455"/>
      <c r="F609" s="455"/>
      <c r="G609" s="455"/>
      <c r="H609" s="455"/>
      <c r="I609" s="455"/>
      <c r="J609" s="455"/>
      <c r="K609" s="455"/>
      <c r="L609" s="455"/>
      <c r="M609" s="455"/>
      <c r="N609" s="455"/>
      <c r="O609" s="455"/>
      <c r="P609" s="455"/>
      <c r="Q609" s="455"/>
      <c r="R609" s="455"/>
      <c r="S609" s="455"/>
      <c r="T609" s="455"/>
      <c r="U609" s="455"/>
      <c r="V609" s="455"/>
      <c r="W609" s="455"/>
      <c r="X609" s="455"/>
      <c r="Y609" s="455"/>
      <c r="Z609" s="455"/>
    </row>
    <row r="610" spans="1:26" ht="15.75" customHeight="1">
      <c r="A610" s="455"/>
      <c r="B610" s="455"/>
      <c r="C610" s="455"/>
      <c r="D610" s="455"/>
      <c r="E610" s="455"/>
      <c r="F610" s="455"/>
      <c r="G610" s="455"/>
      <c r="H610" s="455"/>
      <c r="I610" s="455"/>
      <c r="J610" s="455"/>
      <c r="K610" s="455"/>
      <c r="L610" s="455"/>
      <c r="M610" s="455"/>
      <c r="N610" s="455"/>
      <c r="O610" s="455"/>
      <c r="P610" s="455"/>
      <c r="Q610" s="455"/>
      <c r="R610" s="455"/>
      <c r="S610" s="455"/>
      <c r="T610" s="455"/>
      <c r="U610" s="455"/>
      <c r="V610" s="455"/>
      <c r="W610" s="455"/>
      <c r="X610" s="455"/>
      <c r="Y610" s="455"/>
      <c r="Z610" s="455"/>
    </row>
    <row r="611" spans="1:26" ht="15.75" customHeight="1">
      <c r="A611" s="455"/>
      <c r="B611" s="455"/>
      <c r="C611" s="455"/>
      <c r="D611" s="455"/>
      <c r="E611" s="455"/>
      <c r="F611" s="455"/>
      <c r="G611" s="455"/>
      <c r="H611" s="455"/>
      <c r="I611" s="455"/>
      <c r="J611" s="455"/>
      <c r="K611" s="455"/>
      <c r="L611" s="455"/>
      <c r="M611" s="455"/>
      <c r="N611" s="455"/>
      <c r="O611" s="455"/>
      <c r="P611" s="455"/>
      <c r="Q611" s="455"/>
      <c r="R611" s="455"/>
      <c r="S611" s="455"/>
      <c r="T611" s="455"/>
      <c r="U611" s="455"/>
      <c r="V611" s="455"/>
      <c r="W611" s="455"/>
      <c r="X611" s="455"/>
      <c r="Y611" s="455"/>
      <c r="Z611" s="455"/>
    </row>
    <row r="612" spans="1:26" ht="15.75" customHeight="1">
      <c r="A612" s="455"/>
      <c r="B612" s="455"/>
      <c r="C612" s="455"/>
      <c r="D612" s="455"/>
      <c r="E612" s="455"/>
      <c r="F612" s="455"/>
      <c r="G612" s="455"/>
      <c r="H612" s="455"/>
      <c r="I612" s="455"/>
      <c r="J612" s="455"/>
      <c r="K612" s="455"/>
      <c r="L612" s="455"/>
      <c r="M612" s="455"/>
      <c r="N612" s="455"/>
      <c r="O612" s="455"/>
      <c r="P612" s="455"/>
      <c r="Q612" s="455"/>
      <c r="R612" s="455"/>
      <c r="S612" s="455"/>
      <c r="T612" s="455"/>
      <c r="U612" s="455"/>
      <c r="V612" s="455"/>
      <c r="W612" s="455"/>
      <c r="X612" s="455"/>
      <c r="Y612" s="455"/>
      <c r="Z612" s="455"/>
    </row>
    <row r="613" spans="1:26" ht="15.75" customHeight="1">
      <c r="A613" s="455"/>
      <c r="B613" s="455"/>
      <c r="C613" s="455"/>
      <c r="D613" s="455"/>
      <c r="E613" s="455"/>
      <c r="F613" s="455"/>
      <c r="G613" s="455"/>
      <c r="H613" s="455"/>
      <c r="I613" s="455"/>
      <c r="J613" s="455"/>
      <c r="K613" s="455"/>
      <c r="L613" s="455"/>
      <c r="M613" s="455"/>
      <c r="N613" s="455"/>
      <c r="O613" s="455"/>
      <c r="P613" s="455"/>
      <c r="Q613" s="455"/>
      <c r="R613" s="455"/>
      <c r="S613" s="455"/>
      <c r="T613" s="455"/>
      <c r="U613" s="455"/>
      <c r="V613" s="455"/>
      <c r="W613" s="455"/>
      <c r="X613" s="455"/>
      <c r="Y613" s="455"/>
      <c r="Z613" s="455"/>
    </row>
    <row r="614" spans="1:26" ht="15.75" customHeight="1">
      <c r="A614" s="455"/>
      <c r="B614" s="455"/>
      <c r="C614" s="455"/>
      <c r="D614" s="455"/>
      <c r="E614" s="455"/>
      <c r="F614" s="455"/>
      <c r="G614" s="455"/>
      <c r="H614" s="455"/>
      <c r="I614" s="455"/>
      <c r="J614" s="455"/>
      <c r="K614" s="455"/>
      <c r="L614" s="455"/>
      <c r="M614" s="455"/>
      <c r="N614" s="455"/>
      <c r="O614" s="455"/>
      <c r="P614" s="455"/>
      <c r="Q614" s="455"/>
      <c r="R614" s="455"/>
      <c r="S614" s="455"/>
      <c r="T614" s="455"/>
      <c r="U614" s="455"/>
      <c r="V614" s="455"/>
      <c r="W614" s="455"/>
      <c r="X614" s="455"/>
      <c r="Y614" s="455"/>
      <c r="Z614" s="455"/>
    </row>
    <row r="615" spans="1:26" ht="15.75" customHeight="1">
      <c r="A615" s="455"/>
      <c r="B615" s="455"/>
      <c r="C615" s="455"/>
      <c r="D615" s="455"/>
      <c r="E615" s="455"/>
      <c r="F615" s="455"/>
      <c r="G615" s="455"/>
      <c r="H615" s="455"/>
      <c r="I615" s="455"/>
      <c r="J615" s="455"/>
      <c r="K615" s="455"/>
      <c r="L615" s="455"/>
      <c r="M615" s="455"/>
      <c r="N615" s="455"/>
      <c r="O615" s="455"/>
      <c r="P615" s="455"/>
      <c r="Q615" s="455"/>
      <c r="R615" s="455"/>
      <c r="S615" s="455"/>
      <c r="T615" s="455"/>
      <c r="U615" s="455"/>
      <c r="V615" s="455"/>
      <c r="W615" s="455"/>
      <c r="X615" s="455"/>
      <c r="Y615" s="455"/>
      <c r="Z615" s="455"/>
    </row>
    <row r="616" spans="1:26" ht="15.75" customHeight="1">
      <c r="A616" s="455"/>
      <c r="B616" s="455"/>
      <c r="C616" s="455"/>
      <c r="D616" s="455"/>
      <c r="E616" s="455"/>
      <c r="F616" s="455"/>
      <c r="G616" s="455"/>
      <c r="H616" s="455"/>
      <c r="I616" s="455"/>
      <c r="J616" s="455"/>
      <c r="K616" s="455"/>
      <c r="L616" s="455"/>
      <c r="M616" s="455"/>
      <c r="N616" s="455"/>
      <c r="O616" s="455"/>
      <c r="P616" s="455"/>
      <c r="Q616" s="455"/>
      <c r="R616" s="455"/>
      <c r="S616" s="455"/>
      <c r="T616" s="455"/>
      <c r="U616" s="455"/>
      <c r="V616" s="455"/>
      <c r="W616" s="455"/>
      <c r="X616" s="455"/>
      <c r="Y616" s="455"/>
      <c r="Z616" s="455"/>
    </row>
    <row r="617" spans="1:26" ht="15.75" customHeight="1">
      <c r="A617" s="455"/>
      <c r="B617" s="455"/>
      <c r="C617" s="455"/>
      <c r="D617" s="455"/>
      <c r="E617" s="455"/>
      <c r="F617" s="455"/>
      <c r="G617" s="455"/>
      <c r="H617" s="455"/>
      <c r="I617" s="455"/>
      <c r="J617" s="455"/>
      <c r="K617" s="455"/>
      <c r="L617" s="455"/>
      <c r="M617" s="455"/>
      <c r="N617" s="455"/>
      <c r="O617" s="455"/>
      <c r="P617" s="455"/>
      <c r="Q617" s="455"/>
      <c r="R617" s="455"/>
      <c r="S617" s="455"/>
      <c r="T617" s="455"/>
      <c r="U617" s="455"/>
      <c r="V617" s="455"/>
      <c r="W617" s="455"/>
      <c r="X617" s="455"/>
      <c r="Y617" s="455"/>
      <c r="Z617" s="455"/>
    </row>
    <row r="618" spans="1:26" ht="15.75" customHeight="1">
      <c r="A618" s="455"/>
      <c r="B618" s="455"/>
      <c r="C618" s="455"/>
      <c r="D618" s="455"/>
      <c r="E618" s="455"/>
      <c r="F618" s="455"/>
      <c r="G618" s="455"/>
      <c r="H618" s="455"/>
      <c r="I618" s="455"/>
      <c r="J618" s="455"/>
      <c r="K618" s="455"/>
      <c r="L618" s="455"/>
      <c r="M618" s="455"/>
      <c r="N618" s="455"/>
      <c r="O618" s="455"/>
      <c r="P618" s="455"/>
      <c r="Q618" s="455"/>
      <c r="R618" s="455"/>
      <c r="S618" s="455"/>
      <c r="T618" s="455"/>
      <c r="U618" s="455"/>
      <c r="V618" s="455"/>
      <c r="W618" s="455"/>
      <c r="X618" s="455"/>
      <c r="Y618" s="455"/>
      <c r="Z618" s="455"/>
    </row>
    <row r="619" spans="1:26" ht="15.75" customHeight="1">
      <c r="A619" s="455"/>
      <c r="B619" s="455"/>
      <c r="C619" s="455"/>
      <c r="D619" s="455"/>
      <c r="E619" s="455"/>
      <c r="F619" s="455"/>
      <c r="G619" s="455"/>
      <c r="H619" s="455"/>
      <c r="I619" s="455"/>
      <c r="J619" s="455"/>
      <c r="K619" s="455"/>
      <c r="L619" s="455"/>
      <c r="M619" s="455"/>
      <c r="N619" s="455"/>
      <c r="O619" s="455"/>
      <c r="P619" s="455"/>
      <c r="Q619" s="455"/>
      <c r="R619" s="455"/>
      <c r="S619" s="455"/>
      <c r="T619" s="455"/>
      <c r="U619" s="455"/>
      <c r="V619" s="455"/>
      <c r="W619" s="455"/>
      <c r="X619" s="455"/>
      <c r="Y619" s="455"/>
      <c r="Z619" s="455"/>
    </row>
    <row r="620" spans="1:26" ht="15.75" customHeight="1">
      <c r="A620" s="455"/>
      <c r="B620" s="455"/>
      <c r="C620" s="455"/>
      <c r="D620" s="455"/>
      <c r="E620" s="455"/>
      <c r="F620" s="455"/>
      <c r="G620" s="455"/>
      <c r="H620" s="455"/>
      <c r="I620" s="455"/>
      <c r="J620" s="455"/>
      <c r="K620" s="455"/>
      <c r="L620" s="455"/>
      <c r="M620" s="455"/>
      <c r="N620" s="455"/>
      <c r="O620" s="455"/>
      <c r="P620" s="455"/>
      <c r="Q620" s="455"/>
      <c r="R620" s="455"/>
      <c r="S620" s="455"/>
      <c r="T620" s="455"/>
      <c r="U620" s="455"/>
      <c r="V620" s="455"/>
      <c r="W620" s="455"/>
      <c r="X620" s="455"/>
      <c r="Y620" s="455"/>
      <c r="Z620" s="455"/>
    </row>
    <row r="621" spans="1:26" ht="15.75" customHeight="1">
      <c r="A621" s="455"/>
      <c r="B621" s="455"/>
      <c r="C621" s="455"/>
      <c r="D621" s="455"/>
      <c r="E621" s="455"/>
      <c r="F621" s="455"/>
      <c r="G621" s="455"/>
      <c r="H621" s="455"/>
      <c r="I621" s="455"/>
      <c r="J621" s="455"/>
      <c r="K621" s="455"/>
      <c r="L621" s="455"/>
      <c r="M621" s="455"/>
      <c r="N621" s="455"/>
      <c r="O621" s="455"/>
      <c r="P621" s="455"/>
      <c r="Q621" s="455"/>
      <c r="R621" s="455"/>
      <c r="S621" s="455"/>
      <c r="T621" s="455"/>
      <c r="U621" s="455"/>
      <c r="V621" s="455"/>
      <c r="W621" s="455"/>
      <c r="X621" s="455"/>
      <c r="Y621" s="455"/>
      <c r="Z621" s="455"/>
    </row>
    <row r="622" spans="1:26" ht="15.75" customHeight="1">
      <c r="A622" s="455"/>
      <c r="B622" s="455"/>
      <c r="C622" s="455"/>
      <c r="D622" s="455"/>
      <c r="E622" s="455"/>
      <c r="F622" s="455"/>
      <c r="G622" s="455"/>
      <c r="H622" s="455"/>
      <c r="I622" s="455"/>
      <c r="J622" s="455"/>
      <c r="K622" s="455"/>
      <c r="L622" s="455"/>
      <c r="M622" s="455"/>
      <c r="N622" s="455"/>
      <c r="O622" s="455"/>
      <c r="P622" s="455"/>
      <c r="Q622" s="455"/>
      <c r="R622" s="455"/>
      <c r="S622" s="455"/>
      <c r="T622" s="455"/>
      <c r="U622" s="455"/>
      <c r="V622" s="455"/>
      <c r="W622" s="455"/>
      <c r="X622" s="455"/>
      <c r="Y622" s="455"/>
      <c r="Z622" s="455"/>
    </row>
    <row r="623" spans="1:26" ht="15.75" customHeight="1">
      <c r="A623" s="455"/>
      <c r="B623" s="455"/>
      <c r="C623" s="455"/>
      <c r="D623" s="455"/>
      <c r="E623" s="455"/>
      <c r="F623" s="455"/>
      <c r="G623" s="455"/>
      <c r="H623" s="455"/>
      <c r="I623" s="455"/>
      <c r="J623" s="455"/>
      <c r="K623" s="455"/>
      <c r="L623" s="455"/>
      <c r="M623" s="455"/>
      <c r="N623" s="455"/>
      <c r="O623" s="455"/>
      <c r="P623" s="455"/>
      <c r="Q623" s="455"/>
      <c r="R623" s="455"/>
      <c r="S623" s="455"/>
      <c r="T623" s="455"/>
      <c r="U623" s="455"/>
      <c r="V623" s="455"/>
      <c r="W623" s="455"/>
      <c r="X623" s="455"/>
      <c r="Y623" s="455"/>
      <c r="Z623" s="455"/>
    </row>
    <row r="624" spans="1:26" ht="15.75" customHeight="1">
      <c r="A624" s="455"/>
      <c r="B624" s="455"/>
      <c r="C624" s="455"/>
      <c r="D624" s="455"/>
      <c r="E624" s="455"/>
      <c r="F624" s="455"/>
      <c r="G624" s="455"/>
      <c r="H624" s="455"/>
      <c r="I624" s="455"/>
      <c r="J624" s="455"/>
      <c r="K624" s="455"/>
      <c r="L624" s="455"/>
      <c r="M624" s="455"/>
      <c r="N624" s="455"/>
      <c r="O624" s="455"/>
      <c r="P624" s="455"/>
      <c r="Q624" s="455"/>
      <c r="R624" s="455"/>
      <c r="S624" s="455"/>
      <c r="T624" s="455"/>
      <c r="U624" s="455"/>
      <c r="V624" s="455"/>
      <c r="W624" s="455"/>
      <c r="X624" s="455"/>
      <c r="Y624" s="455"/>
      <c r="Z624" s="455"/>
    </row>
    <row r="625" spans="1:26" ht="15.75" customHeight="1">
      <c r="A625" s="455"/>
      <c r="B625" s="455"/>
      <c r="C625" s="455"/>
      <c r="D625" s="455"/>
      <c r="E625" s="455"/>
      <c r="F625" s="455"/>
      <c r="G625" s="455"/>
      <c r="H625" s="455"/>
      <c r="I625" s="455"/>
      <c r="J625" s="455"/>
      <c r="K625" s="455"/>
      <c r="L625" s="455"/>
      <c r="M625" s="455"/>
      <c r="N625" s="455"/>
      <c r="O625" s="455"/>
      <c r="P625" s="455"/>
      <c r="Q625" s="455"/>
      <c r="R625" s="455"/>
      <c r="S625" s="455"/>
      <c r="T625" s="455"/>
      <c r="U625" s="455"/>
      <c r="V625" s="455"/>
      <c r="W625" s="455"/>
      <c r="X625" s="455"/>
      <c r="Y625" s="455"/>
      <c r="Z625" s="455"/>
    </row>
    <row r="626" spans="1:26" ht="15.75" customHeight="1">
      <c r="A626" s="455"/>
      <c r="B626" s="455"/>
      <c r="C626" s="455"/>
      <c r="D626" s="455"/>
      <c r="E626" s="455"/>
      <c r="F626" s="455"/>
      <c r="G626" s="455"/>
      <c r="H626" s="455"/>
      <c r="I626" s="455"/>
      <c r="J626" s="455"/>
      <c r="K626" s="455"/>
      <c r="L626" s="455"/>
      <c r="M626" s="455"/>
      <c r="N626" s="455"/>
      <c r="O626" s="455"/>
      <c r="P626" s="455"/>
      <c r="Q626" s="455"/>
      <c r="R626" s="455"/>
      <c r="S626" s="455"/>
      <c r="T626" s="455"/>
      <c r="U626" s="455"/>
      <c r="V626" s="455"/>
      <c r="W626" s="455"/>
      <c r="X626" s="455"/>
      <c r="Y626" s="455"/>
      <c r="Z626" s="455"/>
    </row>
    <row r="627" spans="1:26" ht="15.75" customHeight="1">
      <c r="A627" s="455"/>
      <c r="B627" s="455"/>
      <c r="C627" s="455"/>
      <c r="D627" s="455"/>
      <c r="E627" s="455"/>
      <c r="F627" s="455"/>
      <c r="G627" s="455"/>
      <c r="H627" s="455"/>
      <c r="I627" s="455"/>
      <c r="J627" s="455"/>
      <c r="K627" s="455"/>
      <c r="L627" s="455"/>
      <c r="M627" s="455"/>
      <c r="N627" s="455"/>
      <c r="O627" s="455"/>
      <c r="P627" s="455"/>
      <c r="Q627" s="455"/>
      <c r="R627" s="455"/>
      <c r="S627" s="455"/>
      <c r="T627" s="455"/>
      <c r="U627" s="455"/>
      <c r="V627" s="455"/>
      <c r="W627" s="455"/>
      <c r="X627" s="455"/>
      <c r="Y627" s="455"/>
      <c r="Z627" s="455"/>
    </row>
    <row r="628" spans="1:26" ht="15.75" customHeight="1">
      <c r="A628" s="455"/>
      <c r="B628" s="455"/>
      <c r="C628" s="455"/>
      <c r="D628" s="455"/>
      <c r="E628" s="455"/>
      <c r="F628" s="455"/>
      <c r="G628" s="455"/>
      <c r="H628" s="455"/>
      <c r="I628" s="455"/>
      <c r="J628" s="455"/>
      <c r="K628" s="455"/>
      <c r="L628" s="455"/>
      <c r="M628" s="455"/>
      <c r="N628" s="455"/>
      <c r="O628" s="455"/>
      <c r="P628" s="455"/>
      <c r="Q628" s="455"/>
      <c r="R628" s="455"/>
      <c r="S628" s="455"/>
      <c r="T628" s="455"/>
      <c r="U628" s="455"/>
      <c r="V628" s="455"/>
      <c r="W628" s="455"/>
      <c r="X628" s="455"/>
      <c r="Y628" s="455"/>
      <c r="Z628" s="455"/>
    </row>
    <row r="629" spans="1:26" ht="15.75" customHeight="1">
      <c r="A629" s="455"/>
      <c r="B629" s="455"/>
      <c r="C629" s="455"/>
      <c r="D629" s="455"/>
      <c r="E629" s="455"/>
      <c r="F629" s="455"/>
      <c r="G629" s="455"/>
      <c r="H629" s="455"/>
      <c r="I629" s="455"/>
      <c r="J629" s="455"/>
      <c r="K629" s="455"/>
      <c r="L629" s="455"/>
      <c r="M629" s="455"/>
      <c r="N629" s="455"/>
      <c r="O629" s="455"/>
      <c r="P629" s="455"/>
      <c r="Q629" s="455"/>
      <c r="R629" s="455"/>
      <c r="S629" s="455"/>
      <c r="T629" s="455"/>
      <c r="U629" s="455"/>
      <c r="V629" s="455"/>
      <c r="W629" s="455"/>
      <c r="X629" s="455"/>
      <c r="Y629" s="455"/>
      <c r="Z629" s="455"/>
    </row>
    <row r="630" spans="1:26" ht="15.75" customHeight="1">
      <c r="A630" s="455"/>
      <c r="B630" s="455"/>
      <c r="C630" s="455"/>
      <c r="D630" s="455"/>
      <c r="E630" s="455"/>
      <c r="F630" s="455"/>
      <c r="G630" s="455"/>
      <c r="H630" s="455"/>
      <c r="I630" s="455"/>
      <c r="J630" s="455"/>
      <c r="K630" s="455"/>
      <c r="L630" s="455"/>
      <c r="M630" s="455"/>
      <c r="N630" s="455"/>
      <c r="O630" s="455"/>
      <c r="P630" s="455"/>
      <c r="Q630" s="455"/>
      <c r="R630" s="455"/>
      <c r="S630" s="455"/>
      <c r="T630" s="455"/>
      <c r="U630" s="455"/>
      <c r="V630" s="455"/>
      <c r="W630" s="455"/>
      <c r="X630" s="455"/>
      <c r="Y630" s="455"/>
      <c r="Z630" s="455"/>
    </row>
    <row r="631" spans="1:26" ht="15.75" customHeight="1">
      <c r="A631" s="455"/>
      <c r="B631" s="455"/>
      <c r="C631" s="455"/>
      <c r="D631" s="455"/>
      <c r="E631" s="455"/>
      <c r="F631" s="455"/>
      <c r="G631" s="455"/>
      <c r="H631" s="455"/>
      <c r="I631" s="455"/>
      <c r="J631" s="455"/>
      <c r="K631" s="455"/>
      <c r="L631" s="455"/>
      <c r="M631" s="455"/>
      <c r="N631" s="455"/>
      <c r="O631" s="455"/>
      <c r="P631" s="455"/>
      <c r="Q631" s="455"/>
      <c r="R631" s="455"/>
      <c r="S631" s="455"/>
      <c r="T631" s="455"/>
      <c r="U631" s="455"/>
      <c r="V631" s="455"/>
      <c r="W631" s="455"/>
      <c r="X631" s="455"/>
      <c r="Y631" s="455"/>
      <c r="Z631" s="455"/>
    </row>
    <row r="632" spans="1:26" ht="15.75" customHeight="1">
      <c r="A632" s="455"/>
      <c r="B632" s="455"/>
      <c r="C632" s="455"/>
      <c r="D632" s="455"/>
      <c r="E632" s="455"/>
      <c r="F632" s="455"/>
      <c r="G632" s="455"/>
      <c r="H632" s="455"/>
      <c r="I632" s="455"/>
      <c r="J632" s="455"/>
      <c r="K632" s="455"/>
      <c r="L632" s="455"/>
      <c r="M632" s="455"/>
      <c r="N632" s="455"/>
      <c r="O632" s="455"/>
      <c r="P632" s="455"/>
      <c r="Q632" s="455"/>
      <c r="R632" s="455"/>
      <c r="S632" s="455"/>
      <c r="T632" s="455"/>
      <c r="U632" s="455"/>
      <c r="V632" s="455"/>
      <c r="W632" s="455"/>
      <c r="X632" s="455"/>
      <c r="Y632" s="455"/>
      <c r="Z632" s="455"/>
    </row>
    <row r="633" spans="1:26" ht="15.75" customHeight="1">
      <c r="A633" s="455"/>
      <c r="B633" s="455"/>
      <c r="C633" s="455"/>
      <c r="D633" s="455"/>
      <c r="E633" s="455"/>
      <c r="F633" s="455"/>
      <c r="G633" s="455"/>
      <c r="H633" s="455"/>
      <c r="I633" s="455"/>
      <c r="J633" s="455"/>
      <c r="K633" s="455"/>
      <c r="L633" s="455"/>
      <c r="M633" s="455"/>
      <c r="N633" s="455"/>
      <c r="O633" s="455"/>
      <c r="P633" s="455"/>
      <c r="Q633" s="455"/>
      <c r="R633" s="455"/>
      <c r="S633" s="455"/>
      <c r="T633" s="455"/>
      <c r="U633" s="455"/>
      <c r="V633" s="455"/>
      <c r="W633" s="455"/>
      <c r="X633" s="455"/>
      <c r="Y633" s="455"/>
      <c r="Z633" s="455"/>
    </row>
    <row r="634" spans="1:26" ht="15.75" customHeight="1">
      <c r="A634" s="455"/>
      <c r="B634" s="455"/>
      <c r="C634" s="455"/>
      <c r="D634" s="455"/>
      <c r="E634" s="455"/>
      <c r="F634" s="455"/>
      <c r="G634" s="455"/>
      <c r="H634" s="455"/>
      <c r="I634" s="455"/>
      <c r="J634" s="455"/>
      <c r="K634" s="455"/>
      <c r="L634" s="455"/>
      <c r="M634" s="455"/>
      <c r="N634" s="455"/>
      <c r="O634" s="455"/>
      <c r="P634" s="455"/>
      <c r="Q634" s="455"/>
      <c r="R634" s="455"/>
      <c r="S634" s="455"/>
      <c r="T634" s="455"/>
      <c r="U634" s="455"/>
      <c r="V634" s="455"/>
      <c r="W634" s="455"/>
      <c r="X634" s="455"/>
      <c r="Y634" s="455"/>
      <c r="Z634" s="455"/>
    </row>
    <row r="635" spans="1:26" ht="15.75" customHeight="1">
      <c r="A635" s="455"/>
      <c r="B635" s="455"/>
      <c r="C635" s="455"/>
      <c r="D635" s="455"/>
      <c r="E635" s="455"/>
      <c r="F635" s="455"/>
      <c r="G635" s="455"/>
      <c r="H635" s="455"/>
      <c r="I635" s="455"/>
      <c r="J635" s="455"/>
      <c r="K635" s="455"/>
      <c r="L635" s="455"/>
      <c r="M635" s="455"/>
      <c r="N635" s="455"/>
      <c r="O635" s="455"/>
      <c r="P635" s="455"/>
      <c r="Q635" s="455"/>
      <c r="R635" s="455"/>
      <c r="S635" s="455"/>
      <c r="T635" s="455"/>
      <c r="U635" s="455"/>
      <c r="V635" s="455"/>
      <c r="W635" s="455"/>
      <c r="X635" s="455"/>
      <c r="Y635" s="455"/>
      <c r="Z635" s="455"/>
    </row>
    <row r="636" spans="1:26" ht="15.75" customHeight="1">
      <c r="A636" s="455"/>
      <c r="B636" s="455"/>
      <c r="C636" s="455"/>
      <c r="D636" s="455"/>
      <c r="E636" s="455"/>
      <c r="F636" s="455"/>
      <c r="G636" s="455"/>
      <c r="H636" s="455"/>
      <c r="I636" s="455"/>
      <c r="J636" s="455"/>
      <c r="K636" s="455"/>
      <c r="L636" s="455"/>
      <c r="M636" s="455"/>
      <c r="N636" s="455"/>
      <c r="O636" s="455"/>
      <c r="P636" s="455"/>
      <c r="Q636" s="455"/>
      <c r="R636" s="455"/>
      <c r="S636" s="455"/>
      <c r="T636" s="455"/>
      <c r="U636" s="455"/>
      <c r="V636" s="455"/>
      <c r="W636" s="455"/>
      <c r="X636" s="455"/>
      <c r="Y636" s="455"/>
      <c r="Z636" s="455"/>
    </row>
    <row r="637" spans="1:26" ht="15.75" customHeight="1">
      <c r="A637" s="455"/>
      <c r="B637" s="455"/>
      <c r="C637" s="455"/>
      <c r="D637" s="455"/>
      <c r="E637" s="455"/>
      <c r="F637" s="455"/>
      <c r="G637" s="455"/>
      <c r="H637" s="455"/>
      <c r="I637" s="455"/>
      <c r="J637" s="455"/>
      <c r="K637" s="455"/>
      <c r="L637" s="455"/>
      <c r="M637" s="455"/>
      <c r="N637" s="455"/>
      <c r="O637" s="455"/>
      <c r="P637" s="455"/>
      <c r="Q637" s="455"/>
      <c r="R637" s="455"/>
      <c r="S637" s="455"/>
      <c r="T637" s="455"/>
      <c r="U637" s="455"/>
      <c r="V637" s="455"/>
      <c r="W637" s="455"/>
      <c r="X637" s="455"/>
      <c r="Y637" s="455"/>
      <c r="Z637" s="455"/>
    </row>
    <row r="638" spans="1:26" ht="15.75" customHeight="1">
      <c r="A638" s="455"/>
      <c r="B638" s="455"/>
      <c r="C638" s="455"/>
      <c r="D638" s="455"/>
      <c r="E638" s="455"/>
      <c r="F638" s="455"/>
      <c r="G638" s="455"/>
      <c r="H638" s="455"/>
      <c r="I638" s="455"/>
      <c r="J638" s="455"/>
      <c r="K638" s="455"/>
      <c r="L638" s="455"/>
      <c r="M638" s="455"/>
      <c r="N638" s="455"/>
      <c r="O638" s="455"/>
      <c r="P638" s="455"/>
      <c r="Q638" s="455"/>
      <c r="R638" s="455"/>
      <c r="S638" s="455"/>
      <c r="T638" s="455"/>
      <c r="U638" s="455"/>
      <c r="V638" s="455"/>
      <c r="W638" s="455"/>
      <c r="X638" s="455"/>
      <c r="Y638" s="455"/>
      <c r="Z638" s="455"/>
    </row>
    <row r="639" spans="1:26" ht="15.75" customHeight="1">
      <c r="A639" s="455"/>
      <c r="B639" s="455"/>
      <c r="C639" s="455"/>
      <c r="D639" s="455"/>
      <c r="E639" s="455"/>
      <c r="F639" s="455"/>
      <c r="G639" s="455"/>
      <c r="H639" s="455"/>
      <c r="I639" s="455"/>
      <c r="J639" s="455"/>
      <c r="K639" s="455"/>
      <c r="L639" s="455"/>
      <c r="M639" s="455"/>
      <c r="N639" s="455"/>
      <c r="O639" s="455"/>
      <c r="P639" s="455"/>
      <c r="Q639" s="455"/>
      <c r="R639" s="455"/>
      <c r="S639" s="455"/>
      <c r="T639" s="455"/>
      <c r="U639" s="455"/>
      <c r="V639" s="455"/>
      <c r="W639" s="455"/>
      <c r="X639" s="455"/>
      <c r="Y639" s="455"/>
      <c r="Z639" s="455"/>
    </row>
    <row r="640" spans="1:26" ht="15.75" customHeight="1">
      <c r="A640" s="455"/>
      <c r="B640" s="455"/>
      <c r="C640" s="455"/>
      <c r="D640" s="455"/>
      <c r="E640" s="455"/>
      <c r="F640" s="455"/>
      <c r="G640" s="455"/>
      <c r="H640" s="455"/>
      <c r="I640" s="455"/>
      <c r="J640" s="455"/>
      <c r="K640" s="455"/>
      <c r="L640" s="455"/>
      <c r="M640" s="455"/>
      <c r="N640" s="455"/>
      <c r="O640" s="455"/>
      <c r="P640" s="455"/>
      <c r="Q640" s="455"/>
      <c r="R640" s="455"/>
      <c r="S640" s="455"/>
      <c r="T640" s="455"/>
      <c r="U640" s="455"/>
      <c r="V640" s="455"/>
      <c r="W640" s="455"/>
      <c r="X640" s="455"/>
      <c r="Y640" s="455"/>
      <c r="Z640" s="455"/>
    </row>
    <row r="641" spans="1:26" ht="15.75" customHeight="1">
      <c r="A641" s="455"/>
      <c r="B641" s="455"/>
      <c r="C641" s="455"/>
      <c r="D641" s="455"/>
      <c r="E641" s="455"/>
      <c r="F641" s="455"/>
      <c r="G641" s="455"/>
      <c r="H641" s="455"/>
      <c r="I641" s="455"/>
      <c r="J641" s="455"/>
      <c r="K641" s="455"/>
      <c r="L641" s="455"/>
      <c r="M641" s="455"/>
      <c r="N641" s="455"/>
      <c r="O641" s="455"/>
      <c r="P641" s="455"/>
      <c r="Q641" s="455"/>
      <c r="R641" s="455"/>
      <c r="S641" s="455"/>
      <c r="T641" s="455"/>
      <c r="U641" s="455"/>
      <c r="V641" s="455"/>
      <c r="W641" s="455"/>
      <c r="X641" s="455"/>
      <c r="Y641" s="455"/>
      <c r="Z641" s="455"/>
    </row>
    <row r="642" spans="1:26" ht="15.75" customHeight="1">
      <c r="A642" s="455"/>
      <c r="B642" s="455"/>
      <c r="C642" s="455"/>
      <c r="D642" s="455"/>
      <c r="E642" s="455"/>
      <c r="F642" s="455"/>
      <c r="G642" s="455"/>
      <c r="H642" s="455"/>
      <c r="I642" s="455"/>
      <c r="J642" s="455"/>
      <c r="K642" s="455"/>
      <c r="L642" s="455"/>
      <c r="M642" s="455"/>
      <c r="N642" s="455"/>
      <c r="O642" s="455"/>
      <c r="P642" s="455"/>
      <c r="Q642" s="455"/>
      <c r="R642" s="455"/>
      <c r="S642" s="455"/>
      <c r="T642" s="455"/>
      <c r="U642" s="455"/>
      <c r="V642" s="455"/>
      <c r="W642" s="455"/>
      <c r="X642" s="455"/>
      <c r="Y642" s="455"/>
      <c r="Z642" s="455"/>
    </row>
    <row r="643" spans="1:26" ht="15.75" customHeight="1">
      <c r="A643" s="455"/>
      <c r="B643" s="455"/>
      <c r="C643" s="455"/>
      <c r="D643" s="455"/>
      <c r="E643" s="455"/>
      <c r="F643" s="455"/>
      <c r="G643" s="455"/>
      <c r="H643" s="455"/>
      <c r="I643" s="455"/>
      <c r="J643" s="455"/>
      <c r="K643" s="455"/>
      <c r="L643" s="455"/>
      <c r="M643" s="455"/>
      <c r="N643" s="455"/>
      <c r="O643" s="455"/>
      <c r="P643" s="455"/>
      <c r="Q643" s="455"/>
      <c r="R643" s="455"/>
      <c r="S643" s="455"/>
      <c r="T643" s="455"/>
      <c r="U643" s="455"/>
      <c r="V643" s="455"/>
      <c r="W643" s="455"/>
      <c r="X643" s="455"/>
      <c r="Y643" s="455"/>
      <c r="Z643" s="455"/>
    </row>
    <row r="644" spans="1:26" ht="15.75" customHeight="1">
      <c r="A644" s="455"/>
      <c r="B644" s="455"/>
      <c r="C644" s="455"/>
      <c r="D644" s="455"/>
      <c r="E644" s="455"/>
      <c r="F644" s="455"/>
      <c r="G644" s="455"/>
      <c r="H644" s="455"/>
      <c r="I644" s="455"/>
      <c r="J644" s="455"/>
      <c r="K644" s="455"/>
      <c r="L644" s="455"/>
      <c r="M644" s="455"/>
      <c r="N644" s="455"/>
      <c r="O644" s="455"/>
      <c r="P644" s="455"/>
      <c r="Q644" s="455"/>
      <c r="R644" s="455"/>
      <c r="S644" s="455"/>
      <c r="T644" s="455"/>
      <c r="U644" s="455"/>
      <c r="V644" s="455"/>
      <c r="W644" s="455"/>
      <c r="X644" s="455"/>
      <c r="Y644" s="455"/>
      <c r="Z644" s="455"/>
    </row>
    <row r="645" spans="1:26" ht="15.75" customHeight="1">
      <c r="A645" s="455"/>
      <c r="B645" s="455"/>
      <c r="C645" s="455"/>
      <c r="D645" s="455"/>
      <c r="E645" s="455"/>
      <c r="F645" s="455"/>
      <c r="G645" s="455"/>
      <c r="H645" s="455"/>
      <c r="I645" s="455"/>
      <c r="J645" s="455"/>
      <c r="K645" s="455"/>
      <c r="L645" s="455"/>
      <c r="M645" s="455"/>
      <c r="N645" s="455"/>
      <c r="O645" s="455"/>
      <c r="P645" s="455"/>
      <c r="Q645" s="455"/>
      <c r="R645" s="455"/>
      <c r="S645" s="455"/>
      <c r="T645" s="455"/>
      <c r="U645" s="455"/>
      <c r="V645" s="455"/>
      <c r="W645" s="455"/>
      <c r="X645" s="455"/>
      <c r="Y645" s="455"/>
      <c r="Z645" s="455"/>
    </row>
    <row r="646" spans="1:26" ht="15.75" customHeight="1">
      <c r="A646" s="455"/>
      <c r="B646" s="455"/>
      <c r="C646" s="455"/>
      <c r="D646" s="455"/>
      <c r="E646" s="455"/>
      <c r="F646" s="455"/>
      <c r="G646" s="455"/>
      <c r="H646" s="455"/>
      <c r="I646" s="455"/>
      <c r="J646" s="455"/>
      <c r="K646" s="455"/>
      <c r="L646" s="455"/>
      <c r="M646" s="455"/>
      <c r="N646" s="455"/>
      <c r="O646" s="455"/>
      <c r="P646" s="455"/>
      <c r="Q646" s="455"/>
      <c r="R646" s="455"/>
      <c r="S646" s="455"/>
      <c r="T646" s="455"/>
      <c r="U646" s="455"/>
      <c r="V646" s="455"/>
      <c r="W646" s="455"/>
      <c r="X646" s="455"/>
      <c r="Y646" s="455"/>
      <c r="Z646" s="455"/>
    </row>
    <row r="647" spans="1:26" ht="15.75" customHeight="1">
      <c r="A647" s="455"/>
      <c r="B647" s="455"/>
      <c r="C647" s="455"/>
      <c r="D647" s="455"/>
      <c r="E647" s="455"/>
      <c r="F647" s="455"/>
      <c r="G647" s="455"/>
      <c r="H647" s="455"/>
      <c r="I647" s="455"/>
      <c r="J647" s="455"/>
      <c r="K647" s="455"/>
      <c r="L647" s="455"/>
      <c r="M647" s="455"/>
      <c r="N647" s="455"/>
      <c r="O647" s="455"/>
      <c r="P647" s="455"/>
      <c r="Q647" s="455"/>
      <c r="R647" s="455"/>
      <c r="S647" s="455"/>
      <c r="T647" s="455"/>
      <c r="U647" s="455"/>
      <c r="V647" s="455"/>
      <c r="W647" s="455"/>
      <c r="X647" s="455"/>
      <c r="Y647" s="455"/>
      <c r="Z647" s="455"/>
    </row>
    <row r="648" spans="1:26" ht="15.75" customHeight="1">
      <c r="A648" s="455"/>
      <c r="B648" s="455"/>
      <c r="C648" s="455"/>
      <c r="D648" s="455"/>
      <c r="E648" s="455"/>
      <c r="F648" s="455"/>
      <c r="G648" s="455"/>
      <c r="H648" s="455"/>
      <c r="I648" s="455"/>
      <c r="J648" s="455"/>
      <c r="K648" s="455"/>
      <c r="L648" s="455"/>
      <c r="M648" s="455"/>
      <c r="N648" s="455"/>
      <c r="O648" s="455"/>
      <c r="P648" s="455"/>
      <c r="Q648" s="455"/>
      <c r="R648" s="455"/>
      <c r="S648" s="455"/>
      <c r="T648" s="455"/>
      <c r="U648" s="455"/>
      <c r="V648" s="455"/>
      <c r="W648" s="455"/>
      <c r="X648" s="455"/>
      <c r="Y648" s="455"/>
      <c r="Z648" s="455"/>
    </row>
    <row r="649" spans="1:26" ht="15.75" customHeight="1">
      <c r="A649" s="455"/>
      <c r="B649" s="455"/>
      <c r="C649" s="455"/>
      <c r="D649" s="455"/>
      <c r="E649" s="455"/>
      <c r="F649" s="455"/>
      <c r="G649" s="455"/>
      <c r="H649" s="455"/>
      <c r="I649" s="455"/>
      <c r="J649" s="455"/>
      <c r="K649" s="455"/>
      <c r="L649" s="455"/>
      <c r="M649" s="455"/>
      <c r="N649" s="455"/>
      <c r="O649" s="455"/>
      <c r="P649" s="455"/>
      <c r="Q649" s="455"/>
      <c r="R649" s="455"/>
      <c r="S649" s="455"/>
      <c r="T649" s="455"/>
      <c r="U649" s="455"/>
      <c r="V649" s="455"/>
      <c r="W649" s="455"/>
      <c r="X649" s="455"/>
      <c r="Y649" s="455"/>
      <c r="Z649" s="455"/>
    </row>
    <row r="650" spans="1:26" ht="15.75" customHeight="1">
      <c r="A650" s="455"/>
      <c r="B650" s="455"/>
      <c r="C650" s="455"/>
      <c r="D650" s="455"/>
      <c r="E650" s="455"/>
      <c r="F650" s="455"/>
      <c r="G650" s="455"/>
      <c r="H650" s="455"/>
      <c r="I650" s="455"/>
      <c r="J650" s="455"/>
      <c r="K650" s="455"/>
      <c r="L650" s="455"/>
      <c r="M650" s="455"/>
      <c r="N650" s="455"/>
      <c r="O650" s="455"/>
      <c r="P650" s="455"/>
      <c r="Q650" s="455"/>
      <c r="R650" s="455"/>
      <c r="S650" s="455"/>
      <c r="T650" s="455"/>
      <c r="U650" s="455"/>
      <c r="V650" s="455"/>
      <c r="W650" s="455"/>
      <c r="X650" s="455"/>
      <c r="Y650" s="455"/>
      <c r="Z650" s="455"/>
    </row>
    <row r="651" spans="1:26" ht="15.75" customHeight="1">
      <c r="A651" s="455"/>
      <c r="B651" s="455"/>
      <c r="C651" s="455"/>
      <c r="D651" s="455"/>
      <c r="E651" s="455"/>
      <c r="F651" s="455"/>
      <c r="G651" s="455"/>
      <c r="H651" s="455"/>
      <c r="I651" s="455"/>
      <c r="J651" s="455"/>
      <c r="K651" s="455"/>
      <c r="L651" s="455"/>
      <c r="M651" s="455"/>
      <c r="N651" s="455"/>
      <c r="O651" s="455"/>
      <c r="P651" s="455"/>
      <c r="Q651" s="455"/>
      <c r="R651" s="455"/>
      <c r="S651" s="455"/>
      <c r="T651" s="455"/>
      <c r="U651" s="455"/>
      <c r="V651" s="455"/>
      <c r="W651" s="455"/>
      <c r="X651" s="455"/>
      <c r="Y651" s="455"/>
      <c r="Z651" s="455"/>
    </row>
    <row r="652" spans="1:26" ht="15.75" customHeight="1">
      <c r="A652" s="455"/>
      <c r="B652" s="455"/>
      <c r="C652" s="455"/>
      <c r="D652" s="455"/>
      <c r="E652" s="455"/>
      <c r="F652" s="455"/>
      <c r="G652" s="455"/>
      <c r="H652" s="455"/>
      <c r="I652" s="455"/>
      <c r="J652" s="455"/>
      <c r="K652" s="455"/>
      <c r="L652" s="455"/>
      <c r="M652" s="455"/>
      <c r="N652" s="455"/>
      <c r="O652" s="455"/>
      <c r="P652" s="455"/>
      <c r="Q652" s="455"/>
      <c r="R652" s="455"/>
      <c r="S652" s="455"/>
      <c r="T652" s="455"/>
      <c r="U652" s="455"/>
      <c r="V652" s="455"/>
      <c r="W652" s="455"/>
      <c r="X652" s="455"/>
      <c r="Y652" s="455"/>
      <c r="Z652" s="455"/>
    </row>
    <row r="653" spans="1:26" ht="15.75" customHeight="1">
      <c r="A653" s="455"/>
      <c r="B653" s="455"/>
      <c r="C653" s="455"/>
      <c r="D653" s="455"/>
      <c r="E653" s="455"/>
      <c r="F653" s="455"/>
      <c r="G653" s="455"/>
      <c r="H653" s="455"/>
      <c r="I653" s="455"/>
      <c r="J653" s="455"/>
      <c r="K653" s="455"/>
      <c r="L653" s="455"/>
      <c r="M653" s="455"/>
      <c r="N653" s="455"/>
      <c r="O653" s="455"/>
      <c r="P653" s="455"/>
      <c r="Q653" s="455"/>
      <c r="R653" s="455"/>
      <c r="S653" s="455"/>
      <c r="T653" s="455"/>
      <c r="U653" s="455"/>
      <c r="V653" s="455"/>
      <c r="W653" s="455"/>
      <c r="X653" s="455"/>
      <c r="Y653" s="455"/>
      <c r="Z653" s="455"/>
    </row>
    <row r="654" spans="1:26" ht="15.75" customHeight="1">
      <c r="A654" s="455"/>
      <c r="B654" s="455"/>
      <c r="C654" s="455"/>
      <c r="D654" s="455"/>
      <c r="E654" s="455"/>
      <c r="F654" s="455"/>
      <c r="G654" s="455"/>
      <c r="H654" s="455"/>
      <c r="I654" s="455"/>
      <c r="J654" s="455"/>
      <c r="K654" s="455"/>
      <c r="L654" s="455"/>
      <c r="M654" s="455"/>
      <c r="N654" s="455"/>
      <c r="O654" s="455"/>
      <c r="P654" s="455"/>
      <c r="Q654" s="455"/>
      <c r="R654" s="455"/>
      <c r="S654" s="455"/>
      <c r="T654" s="455"/>
      <c r="U654" s="455"/>
      <c r="V654" s="455"/>
      <c r="W654" s="455"/>
      <c r="X654" s="455"/>
      <c r="Y654" s="455"/>
      <c r="Z654" s="455"/>
    </row>
    <row r="655" spans="1:26" ht="15.75" customHeight="1">
      <c r="A655" s="455"/>
      <c r="B655" s="455"/>
      <c r="C655" s="455"/>
      <c r="D655" s="455"/>
      <c r="E655" s="455"/>
      <c r="F655" s="455"/>
      <c r="G655" s="455"/>
      <c r="H655" s="455"/>
      <c r="I655" s="455"/>
      <c r="J655" s="455"/>
      <c r="K655" s="455"/>
      <c r="L655" s="455"/>
      <c r="M655" s="455"/>
      <c r="N655" s="455"/>
      <c r="O655" s="455"/>
      <c r="P655" s="455"/>
      <c r="Q655" s="455"/>
      <c r="R655" s="455"/>
      <c r="S655" s="455"/>
      <c r="T655" s="455"/>
      <c r="U655" s="455"/>
      <c r="V655" s="455"/>
      <c r="W655" s="455"/>
      <c r="X655" s="455"/>
      <c r="Y655" s="455"/>
      <c r="Z655" s="455"/>
    </row>
    <row r="656" spans="1:26" ht="15.75" customHeight="1">
      <c r="A656" s="455"/>
      <c r="B656" s="455"/>
      <c r="C656" s="455"/>
      <c r="D656" s="455"/>
      <c r="E656" s="455"/>
      <c r="F656" s="455"/>
      <c r="G656" s="455"/>
      <c r="H656" s="455"/>
      <c r="I656" s="455"/>
      <c r="J656" s="455"/>
      <c r="K656" s="455"/>
      <c r="L656" s="455"/>
      <c r="M656" s="455"/>
      <c r="N656" s="455"/>
      <c r="O656" s="455"/>
      <c r="P656" s="455"/>
      <c r="Q656" s="455"/>
      <c r="R656" s="455"/>
      <c r="S656" s="455"/>
      <c r="T656" s="455"/>
      <c r="U656" s="455"/>
      <c r="V656" s="455"/>
      <c r="W656" s="455"/>
      <c r="X656" s="455"/>
      <c r="Y656" s="455"/>
      <c r="Z656" s="455"/>
    </row>
    <row r="657" spans="1:26" ht="15.75" customHeight="1">
      <c r="A657" s="455"/>
      <c r="B657" s="455"/>
      <c r="C657" s="455"/>
      <c r="D657" s="455"/>
      <c r="E657" s="455"/>
      <c r="F657" s="455"/>
      <c r="G657" s="455"/>
      <c r="H657" s="455"/>
      <c r="I657" s="455"/>
      <c r="J657" s="455"/>
      <c r="K657" s="455"/>
      <c r="L657" s="455"/>
      <c r="M657" s="455"/>
      <c r="N657" s="455"/>
      <c r="O657" s="455"/>
      <c r="P657" s="455"/>
      <c r="Q657" s="455"/>
      <c r="R657" s="455"/>
      <c r="S657" s="455"/>
      <c r="T657" s="455"/>
      <c r="U657" s="455"/>
      <c r="V657" s="455"/>
      <c r="W657" s="455"/>
      <c r="X657" s="455"/>
      <c r="Y657" s="455"/>
      <c r="Z657" s="455"/>
    </row>
    <row r="658" spans="1:26" ht="15.75" customHeight="1">
      <c r="A658" s="455"/>
      <c r="B658" s="455"/>
      <c r="C658" s="455"/>
      <c r="D658" s="455"/>
      <c r="E658" s="455"/>
      <c r="F658" s="455"/>
      <c r="G658" s="455"/>
      <c r="H658" s="455"/>
      <c r="I658" s="455"/>
      <c r="J658" s="455"/>
      <c r="K658" s="455"/>
      <c r="L658" s="455"/>
      <c r="M658" s="455"/>
      <c r="N658" s="455"/>
      <c r="O658" s="455"/>
      <c r="P658" s="455"/>
      <c r="Q658" s="455"/>
      <c r="R658" s="455"/>
      <c r="S658" s="455"/>
      <c r="T658" s="455"/>
      <c r="U658" s="455"/>
      <c r="V658" s="455"/>
      <c r="W658" s="455"/>
      <c r="X658" s="455"/>
      <c r="Y658" s="455"/>
      <c r="Z658" s="455"/>
    </row>
    <row r="659" spans="1:26" ht="15.75" customHeight="1">
      <c r="A659" s="455"/>
      <c r="B659" s="455"/>
      <c r="C659" s="455"/>
      <c r="D659" s="455"/>
      <c r="E659" s="455"/>
      <c r="F659" s="455"/>
      <c r="G659" s="455"/>
      <c r="H659" s="455"/>
      <c r="I659" s="455"/>
      <c r="J659" s="455"/>
      <c r="K659" s="455"/>
      <c r="L659" s="455"/>
      <c r="M659" s="455"/>
      <c r="N659" s="455"/>
      <c r="O659" s="455"/>
      <c r="P659" s="455"/>
      <c r="Q659" s="455"/>
      <c r="R659" s="455"/>
      <c r="S659" s="455"/>
      <c r="T659" s="455"/>
      <c r="U659" s="455"/>
      <c r="V659" s="455"/>
      <c r="W659" s="455"/>
      <c r="X659" s="455"/>
      <c r="Y659" s="455"/>
      <c r="Z659" s="455"/>
    </row>
    <row r="660" spans="1:26" ht="15.75" customHeight="1">
      <c r="A660" s="455"/>
      <c r="B660" s="455"/>
      <c r="C660" s="455"/>
      <c r="D660" s="455"/>
      <c r="E660" s="455"/>
      <c r="F660" s="455"/>
      <c r="G660" s="455"/>
      <c r="H660" s="455"/>
      <c r="I660" s="455"/>
      <c r="J660" s="455"/>
      <c r="K660" s="455"/>
      <c r="L660" s="455"/>
      <c r="M660" s="455"/>
      <c r="N660" s="455"/>
      <c r="O660" s="455"/>
      <c r="P660" s="455"/>
      <c r="Q660" s="455"/>
      <c r="R660" s="455"/>
      <c r="S660" s="455"/>
      <c r="T660" s="455"/>
      <c r="U660" s="455"/>
      <c r="V660" s="455"/>
      <c r="W660" s="455"/>
      <c r="X660" s="455"/>
      <c r="Y660" s="455"/>
      <c r="Z660" s="455"/>
    </row>
    <row r="661" spans="1:26" ht="15.75" customHeight="1">
      <c r="A661" s="455"/>
      <c r="B661" s="455"/>
      <c r="C661" s="455"/>
      <c r="D661" s="455"/>
      <c r="E661" s="455"/>
      <c r="F661" s="455"/>
      <c r="G661" s="455"/>
      <c r="H661" s="455"/>
      <c r="I661" s="455"/>
      <c r="J661" s="455"/>
      <c r="K661" s="455"/>
      <c r="L661" s="455"/>
      <c r="M661" s="455"/>
      <c r="N661" s="455"/>
      <c r="O661" s="455"/>
      <c r="P661" s="455"/>
      <c r="Q661" s="455"/>
      <c r="R661" s="455"/>
      <c r="S661" s="455"/>
      <c r="T661" s="455"/>
      <c r="U661" s="455"/>
      <c r="V661" s="455"/>
      <c r="W661" s="455"/>
      <c r="X661" s="455"/>
      <c r="Y661" s="455"/>
      <c r="Z661" s="455"/>
    </row>
    <row r="662" spans="1:26" ht="15.75" customHeight="1">
      <c r="A662" s="455"/>
      <c r="B662" s="455"/>
      <c r="C662" s="455"/>
      <c r="D662" s="455"/>
      <c r="E662" s="455"/>
      <c r="F662" s="455"/>
      <c r="G662" s="455"/>
      <c r="H662" s="455"/>
      <c r="I662" s="455"/>
      <c r="J662" s="455"/>
      <c r="K662" s="455"/>
      <c r="L662" s="455"/>
      <c r="M662" s="455"/>
      <c r="N662" s="455"/>
      <c r="O662" s="455"/>
      <c r="P662" s="455"/>
      <c r="Q662" s="455"/>
      <c r="R662" s="455"/>
      <c r="S662" s="455"/>
      <c r="T662" s="455"/>
      <c r="U662" s="455"/>
      <c r="V662" s="455"/>
      <c r="W662" s="455"/>
      <c r="X662" s="455"/>
      <c r="Y662" s="455"/>
      <c r="Z662" s="455"/>
    </row>
    <row r="663" spans="1:26" ht="15.75" customHeight="1">
      <c r="A663" s="455"/>
      <c r="B663" s="455"/>
      <c r="C663" s="455"/>
      <c r="D663" s="455"/>
      <c r="E663" s="455"/>
      <c r="F663" s="455"/>
      <c r="G663" s="455"/>
      <c r="H663" s="455"/>
      <c r="I663" s="455"/>
      <c r="J663" s="455"/>
      <c r="K663" s="455"/>
      <c r="L663" s="455"/>
      <c r="M663" s="455"/>
      <c r="N663" s="455"/>
      <c r="O663" s="455"/>
      <c r="P663" s="455"/>
      <c r="Q663" s="455"/>
      <c r="R663" s="455"/>
      <c r="S663" s="455"/>
      <c r="T663" s="455"/>
      <c r="U663" s="455"/>
      <c r="V663" s="455"/>
      <c r="W663" s="455"/>
      <c r="X663" s="455"/>
      <c r="Y663" s="455"/>
      <c r="Z663" s="455"/>
    </row>
    <row r="664" spans="1:26" ht="15.75" customHeight="1">
      <c r="A664" s="455"/>
      <c r="B664" s="455"/>
      <c r="C664" s="455"/>
      <c r="D664" s="455"/>
      <c r="E664" s="455"/>
      <c r="F664" s="455"/>
      <c r="G664" s="455"/>
      <c r="H664" s="455"/>
      <c r="I664" s="455"/>
      <c r="J664" s="455"/>
      <c r="K664" s="455"/>
      <c r="L664" s="455"/>
      <c r="M664" s="455"/>
      <c r="N664" s="455"/>
      <c r="O664" s="455"/>
      <c r="P664" s="455"/>
      <c r="Q664" s="455"/>
      <c r="R664" s="455"/>
      <c r="S664" s="455"/>
      <c r="T664" s="455"/>
      <c r="U664" s="455"/>
      <c r="V664" s="455"/>
      <c r="W664" s="455"/>
      <c r="X664" s="455"/>
      <c r="Y664" s="455"/>
      <c r="Z664" s="455"/>
    </row>
    <row r="665" spans="1:26" ht="15.75" customHeight="1">
      <c r="A665" s="455"/>
      <c r="B665" s="455"/>
      <c r="C665" s="455"/>
      <c r="D665" s="455"/>
      <c r="E665" s="455"/>
      <c r="F665" s="455"/>
      <c r="G665" s="455"/>
      <c r="H665" s="455"/>
      <c r="I665" s="455"/>
      <c r="J665" s="455"/>
      <c r="K665" s="455"/>
      <c r="L665" s="455"/>
      <c r="M665" s="455"/>
      <c r="N665" s="455"/>
      <c r="O665" s="455"/>
      <c r="P665" s="455"/>
      <c r="Q665" s="455"/>
      <c r="R665" s="455"/>
      <c r="S665" s="455"/>
      <c r="T665" s="455"/>
      <c r="U665" s="455"/>
      <c r="V665" s="455"/>
      <c r="W665" s="455"/>
      <c r="X665" s="455"/>
      <c r="Y665" s="455"/>
      <c r="Z665" s="455"/>
    </row>
    <row r="666" spans="1:26" ht="15.75" customHeight="1">
      <c r="A666" s="455"/>
      <c r="B666" s="455"/>
      <c r="C666" s="455"/>
      <c r="D666" s="455"/>
      <c r="E666" s="455"/>
      <c r="F666" s="455"/>
      <c r="G666" s="455"/>
      <c r="H666" s="455"/>
      <c r="I666" s="455"/>
      <c r="J666" s="455"/>
      <c r="K666" s="455"/>
      <c r="L666" s="455"/>
      <c r="M666" s="455"/>
      <c r="N666" s="455"/>
      <c r="O666" s="455"/>
      <c r="P666" s="455"/>
      <c r="Q666" s="455"/>
      <c r="R666" s="455"/>
      <c r="S666" s="455"/>
      <c r="T666" s="455"/>
      <c r="U666" s="455"/>
      <c r="V666" s="455"/>
      <c r="W666" s="455"/>
      <c r="X666" s="455"/>
      <c r="Y666" s="455"/>
      <c r="Z666" s="455"/>
    </row>
    <row r="667" spans="1:26" ht="15.75" customHeight="1">
      <c r="A667" s="455"/>
      <c r="B667" s="455"/>
      <c r="C667" s="455"/>
      <c r="D667" s="455"/>
      <c r="E667" s="455"/>
      <c r="F667" s="455"/>
      <c r="G667" s="455"/>
      <c r="H667" s="455"/>
      <c r="I667" s="455"/>
      <c r="J667" s="455"/>
      <c r="K667" s="455"/>
      <c r="L667" s="455"/>
      <c r="M667" s="455"/>
      <c r="N667" s="455"/>
      <c r="O667" s="455"/>
      <c r="P667" s="455"/>
      <c r="Q667" s="455"/>
      <c r="R667" s="455"/>
      <c r="S667" s="455"/>
      <c r="T667" s="455"/>
      <c r="U667" s="455"/>
      <c r="V667" s="455"/>
      <c r="W667" s="455"/>
      <c r="X667" s="455"/>
      <c r="Y667" s="455"/>
      <c r="Z667" s="455"/>
    </row>
    <row r="668" spans="1:26" ht="15.75" customHeight="1">
      <c r="A668" s="455"/>
      <c r="B668" s="455"/>
      <c r="C668" s="455"/>
      <c r="D668" s="455"/>
      <c r="E668" s="455"/>
      <c r="F668" s="455"/>
      <c r="G668" s="455"/>
      <c r="H668" s="455"/>
      <c r="I668" s="455"/>
      <c r="J668" s="455"/>
      <c r="K668" s="455"/>
      <c r="L668" s="455"/>
      <c r="M668" s="455"/>
      <c r="N668" s="455"/>
      <c r="O668" s="455"/>
      <c r="P668" s="455"/>
      <c r="Q668" s="455"/>
      <c r="R668" s="455"/>
      <c r="S668" s="455"/>
      <c r="T668" s="455"/>
      <c r="U668" s="455"/>
      <c r="V668" s="455"/>
      <c r="W668" s="455"/>
      <c r="X668" s="455"/>
      <c r="Y668" s="455"/>
      <c r="Z668" s="455"/>
    </row>
    <row r="669" spans="1:26" ht="15.75" customHeight="1">
      <c r="A669" s="455"/>
      <c r="B669" s="455"/>
      <c r="C669" s="455"/>
      <c r="D669" s="455"/>
      <c r="E669" s="455"/>
      <c r="F669" s="455"/>
      <c r="G669" s="455"/>
      <c r="H669" s="455"/>
      <c r="I669" s="455"/>
      <c r="J669" s="455"/>
      <c r="K669" s="455"/>
      <c r="L669" s="455"/>
      <c r="M669" s="455"/>
      <c r="N669" s="455"/>
      <c r="O669" s="455"/>
      <c r="P669" s="455"/>
      <c r="Q669" s="455"/>
      <c r="R669" s="455"/>
      <c r="S669" s="455"/>
      <c r="T669" s="455"/>
      <c r="U669" s="455"/>
      <c r="V669" s="455"/>
      <c r="W669" s="455"/>
      <c r="X669" s="455"/>
      <c r="Y669" s="455"/>
      <c r="Z669" s="455"/>
    </row>
    <row r="670" spans="1:26" ht="15.75" customHeight="1">
      <c r="A670" s="455"/>
      <c r="B670" s="455"/>
      <c r="C670" s="455"/>
      <c r="D670" s="455"/>
      <c r="E670" s="455"/>
      <c r="F670" s="455"/>
      <c r="G670" s="455"/>
      <c r="H670" s="455"/>
      <c r="I670" s="455"/>
      <c r="J670" s="455"/>
      <c r="K670" s="455"/>
      <c r="L670" s="455"/>
      <c r="M670" s="455"/>
      <c r="N670" s="455"/>
      <c r="O670" s="455"/>
      <c r="P670" s="455"/>
      <c r="Q670" s="455"/>
      <c r="R670" s="455"/>
      <c r="S670" s="455"/>
      <c r="T670" s="455"/>
      <c r="U670" s="455"/>
      <c r="V670" s="455"/>
      <c r="W670" s="455"/>
      <c r="X670" s="455"/>
      <c r="Y670" s="455"/>
      <c r="Z670" s="455"/>
    </row>
    <row r="671" spans="1:26" ht="15.75" customHeight="1">
      <c r="A671" s="455"/>
      <c r="B671" s="455"/>
      <c r="C671" s="455"/>
      <c r="D671" s="455"/>
      <c r="E671" s="455"/>
      <c r="F671" s="455"/>
      <c r="G671" s="455"/>
      <c r="H671" s="455"/>
      <c r="I671" s="455"/>
      <c r="J671" s="455"/>
      <c r="K671" s="455"/>
      <c r="L671" s="455"/>
      <c r="M671" s="455"/>
      <c r="N671" s="455"/>
      <c r="O671" s="455"/>
      <c r="P671" s="455"/>
      <c r="Q671" s="455"/>
      <c r="R671" s="455"/>
      <c r="S671" s="455"/>
      <c r="T671" s="455"/>
      <c r="U671" s="455"/>
      <c r="V671" s="455"/>
      <c r="W671" s="455"/>
      <c r="X671" s="455"/>
      <c r="Y671" s="455"/>
      <c r="Z671" s="455"/>
    </row>
    <row r="672" spans="1:26" ht="15.75" customHeight="1">
      <c r="A672" s="455"/>
      <c r="B672" s="455"/>
      <c r="C672" s="455"/>
      <c r="D672" s="455"/>
      <c r="E672" s="455"/>
      <c r="F672" s="455"/>
      <c r="G672" s="455"/>
      <c r="H672" s="455"/>
      <c r="I672" s="455"/>
      <c r="J672" s="455"/>
      <c r="K672" s="455"/>
      <c r="L672" s="455"/>
      <c r="M672" s="455"/>
      <c r="N672" s="455"/>
      <c r="O672" s="455"/>
      <c r="P672" s="455"/>
      <c r="Q672" s="455"/>
      <c r="R672" s="455"/>
      <c r="S672" s="455"/>
      <c r="T672" s="455"/>
      <c r="U672" s="455"/>
      <c r="V672" s="455"/>
      <c r="W672" s="455"/>
      <c r="X672" s="455"/>
      <c r="Y672" s="455"/>
      <c r="Z672" s="455"/>
    </row>
    <row r="673" spans="1:26" ht="15.75" customHeight="1">
      <c r="A673" s="455"/>
      <c r="B673" s="455"/>
      <c r="C673" s="455"/>
      <c r="D673" s="455"/>
      <c r="E673" s="455"/>
      <c r="F673" s="455"/>
      <c r="G673" s="455"/>
      <c r="H673" s="455"/>
      <c r="I673" s="455"/>
      <c r="J673" s="455"/>
      <c r="K673" s="455"/>
      <c r="L673" s="455"/>
      <c r="M673" s="455"/>
      <c r="N673" s="455"/>
      <c r="O673" s="455"/>
      <c r="P673" s="455"/>
      <c r="Q673" s="455"/>
      <c r="R673" s="455"/>
      <c r="S673" s="455"/>
      <c r="T673" s="455"/>
      <c r="U673" s="455"/>
      <c r="V673" s="455"/>
      <c r="W673" s="455"/>
      <c r="X673" s="455"/>
      <c r="Y673" s="455"/>
      <c r="Z673" s="455"/>
    </row>
    <row r="674" spans="1:26" ht="15.75" customHeight="1">
      <c r="A674" s="455"/>
      <c r="B674" s="455"/>
      <c r="C674" s="455"/>
      <c r="D674" s="455"/>
      <c r="E674" s="455"/>
      <c r="F674" s="455"/>
      <c r="G674" s="455"/>
      <c r="H674" s="455"/>
      <c r="I674" s="455"/>
      <c r="J674" s="455"/>
      <c r="K674" s="455"/>
      <c r="L674" s="455"/>
      <c r="M674" s="455"/>
      <c r="N674" s="455"/>
      <c r="O674" s="455"/>
      <c r="P674" s="455"/>
      <c r="Q674" s="455"/>
      <c r="R674" s="455"/>
      <c r="S674" s="455"/>
      <c r="T674" s="455"/>
      <c r="U674" s="455"/>
      <c r="V674" s="455"/>
      <c r="W674" s="455"/>
      <c r="X674" s="455"/>
      <c r="Y674" s="455"/>
      <c r="Z674" s="455"/>
    </row>
    <row r="675" spans="1:26" ht="15.75" customHeight="1">
      <c r="A675" s="455"/>
      <c r="B675" s="455"/>
      <c r="C675" s="455"/>
      <c r="D675" s="455"/>
      <c r="E675" s="455"/>
      <c r="F675" s="455"/>
      <c r="G675" s="455"/>
      <c r="H675" s="455"/>
      <c r="I675" s="455"/>
      <c r="J675" s="455"/>
      <c r="K675" s="455"/>
      <c r="L675" s="455"/>
      <c r="M675" s="455"/>
      <c r="N675" s="455"/>
      <c r="O675" s="455"/>
      <c r="P675" s="455"/>
      <c r="Q675" s="455"/>
      <c r="R675" s="455"/>
      <c r="S675" s="455"/>
      <c r="T675" s="455"/>
      <c r="U675" s="455"/>
      <c r="V675" s="455"/>
      <c r="W675" s="455"/>
      <c r="X675" s="455"/>
      <c r="Y675" s="455"/>
      <c r="Z675" s="455"/>
    </row>
    <row r="676" spans="1:26" ht="15.75" customHeight="1">
      <c r="A676" s="455"/>
      <c r="B676" s="455"/>
      <c r="C676" s="455"/>
      <c r="D676" s="455"/>
      <c r="E676" s="455"/>
      <c r="F676" s="455"/>
      <c r="G676" s="455"/>
      <c r="H676" s="455"/>
      <c r="I676" s="455"/>
      <c r="J676" s="455"/>
      <c r="K676" s="455"/>
      <c r="L676" s="455"/>
      <c r="M676" s="455"/>
      <c r="N676" s="455"/>
      <c r="O676" s="455"/>
      <c r="P676" s="455"/>
      <c r="Q676" s="455"/>
      <c r="R676" s="455"/>
      <c r="S676" s="455"/>
      <c r="T676" s="455"/>
      <c r="U676" s="455"/>
      <c r="V676" s="455"/>
      <c r="W676" s="455"/>
      <c r="X676" s="455"/>
      <c r="Y676" s="455"/>
      <c r="Z676" s="455"/>
    </row>
    <row r="677" spans="1:26" ht="15.75" customHeight="1">
      <c r="A677" s="455"/>
      <c r="B677" s="455"/>
      <c r="C677" s="455"/>
      <c r="D677" s="455"/>
      <c r="E677" s="455"/>
      <c r="F677" s="455"/>
      <c r="G677" s="455"/>
      <c r="H677" s="455"/>
      <c r="I677" s="455"/>
      <c r="J677" s="455"/>
      <c r="K677" s="455"/>
      <c r="L677" s="455"/>
      <c r="M677" s="455"/>
      <c r="N677" s="455"/>
      <c r="O677" s="455"/>
      <c r="P677" s="455"/>
      <c r="Q677" s="455"/>
      <c r="R677" s="455"/>
      <c r="S677" s="455"/>
      <c r="T677" s="455"/>
      <c r="U677" s="455"/>
      <c r="V677" s="455"/>
      <c r="W677" s="455"/>
      <c r="X677" s="455"/>
      <c r="Y677" s="455"/>
      <c r="Z677" s="455"/>
    </row>
    <row r="678" spans="1:26" ht="15.75" customHeight="1">
      <c r="A678" s="455"/>
      <c r="B678" s="455"/>
      <c r="C678" s="455"/>
      <c r="D678" s="455"/>
      <c r="E678" s="455"/>
      <c r="F678" s="455"/>
      <c r="G678" s="455"/>
      <c r="H678" s="455"/>
      <c r="I678" s="455"/>
      <c r="J678" s="455"/>
      <c r="K678" s="455"/>
      <c r="L678" s="455"/>
      <c r="M678" s="455"/>
      <c r="N678" s="455"/>
      <c r="O678" s="455"/>
      <c r="P678" s="455"/>
      <c r="Q678" s="455"/>
      <c r="R678" s="455"/>
      <c r="S678" s="455"/>
      <c r="T678" s="455"/>
      <c r="U678" s="455"/>
      <c r="V678" s="455"/>
      <c r="W678" s="455"/>
      <c r="X678" s="455"/>
      <c r="Y678" s="455"/>
      <c r="Z678" s="455"/>
    </row>
    <row r="679" spans="1:26" ht="15.75" customHeight="1">
      <c r="A679" s="455"/>
      <c r="B679" s="455"/>
      <c r="C679" s="455"/>
      <c r="D679" s="455"/>
      <c r="E679" s="455"/>
      <c r="F679" s="455"/>
      <c r="G679" s="455"/>
      <c r="H679" s="455"/>
      <c r="I679" s="455"/>
      <c r="J679" s="455"/>
      <c r="K679" s="455"/>
      <c r="L679" s="455"/>
      <c r="M679" s="455"/>
      <c r="N679" s="455"/>
      <c r="O679" s="455"/>
      <c r="P679" s="455"/>
      <c r="Q679" s="455"/>
      <c r="R679" s="455"/>
      <c r="S679" s="455"/>
      <c r="T679" s="455"/>
      <c r="U679" s="455"/>
      <c r="V679" s="455"/>
      <c r="W679" s="455"/>
      <c r="X679" s="455"/>
      <c r="Y679" s="455"/>
      <c r="Z679" s="455"/>
    </row>
    <row r="680" spans="1:26" ht="15.75" customHeight="1">
      <c r="A680" s="455"/>
      <c r="B680" s="455"/>
      <c r="C680" s="455"/>
      <c r="D680" s="455"/>
      <c r="E680" s="455"/>
      <c r="F680" s="455"/>
      <c r="G680" s="455"/>
      <c r="H680" s="455"/>
      <c r="I680" s="455"/>
      <c r="J680" s="455"/>
      <c r="K680" s="455"/>
      <c r="L680" s="455"/>
      <c r="M680" s="455"/>
      <c r="N680" s="455"/>
      <c r="O680" s="455"/>
      <c r="P680" s="455"/>
      <c r="Q680" s="455"/>
      <c r="R680" s="455"/>
      <c r="S680" s="455"/>
      <c r="T680" s="455"/>
      <c r="U680" s="455"/>
      <c r="V680" s="455"/>
      <c r="W680" s="455"/>
      <c r="X680" s="455"/>
      <c r="Y680" s="455"/>
      <c r="Z680" s="455"/>
    </row>
    <row r="681" spans="1:26" ht="15.75" customHeight="1">
      <c r="A681" s="455"/>
      <c r="B681" s="455"/>
      <c r="C681" s="455"/>
      <c r="D681" s="455"/>
      <c r="E681" s="455"/>
      <c r="F681" s="455"/>
      <c r="G681" s="455"/>
      <c r="H681" s="455"/>
      <c r="I681" s="455"/>
      <c r="J681" s="455"/>
      <c r="K681" s="455"/>
      <c r="L681" s="455"/>
      <c r="M681" s="455"/>
      <c r="N681" s="455"/>
      <c r="O681" s="455"/>
      <c r="P681" s="455"/>
      <c r="Q681" s="455"/>
      <c r="R681" s="455"/>
      <c r="S681" s="455"/>
      <c r="T681" s="455"/>
      <c r="U681" s="455"/>
      <c r="V681" s="455"/>
      <c r="W681" s="455"/>
      <c r="X681" s="455"/>
      <c r="Y681" s="455"/>
      <c r="Z681" s="455"/>
    </row>
    <row r="682" spans="1:26" ht="15.75" customHeight="1">
      <c r="A682" s="455"/>
      <c r="B682" s="455"/>
      <c r="C682" s="455"/>
      <c r="D682" s="455"/>
      <c r="E682" s="455"/>
      <c r="F682" s="455"/>
      <c r="G682" s="455"/>
      <c r="H682" s="455"/>
      <c r="I682" s="455"/>
      <c r="J682" s="455"/>
      <c r="K682" s="455"/>
      <c r="L682" s="455"/>
      <c r="M682" s="455"/>
      <c r="N682" s="455"/>
      <c r="O682" s="455"/>
      <c r="P682" s="455"/>
      <c r="Q682" s="455"/>
      <c r="R682" s="455"/>
      <c r="S682" s="455"/>
      <c r="T682" s="455"/>
      <c r="U682" s="455"/>
      <c r="V682" s="455"/>
      <c r="W682" s="455"/>
      <c r="X682" s="455"/>
      <c r="Y682" s="455"/>
      <c r="Z682" s="455"/>
    </row>
    <row r="683" spans="1:26" ht="15.75" customHeight="1">
      <c r="A683" s="455"/>
      <c r="B683" s="455"/>
      <c r="C683" s="455"/>
      <c r="D683" s="455"/>
      <c r="E683" s="455"/>
      <c r="F683" s="455"/>
      <c r="G683" s="455"/>
      <c r="H683" s="455"/>
      <c r="I683" s="455"/>
      <c r="J683" s="455"/>
      <c r="K683" s="455"/>
      <c r="L683" s="455"/>
      <c r="M683" s="455"/>
      <c r="N683" s="455"/>
      <c r="O683" s="455"/>
      <c r="P683" s="455"/>
      <c r="Q683" s="455"/>
      <c r="R683" s="455"/>
      <c r="S683" s="455"/>
      <c r="T683" s="455"/>
      <c r="U683" s="455"/>
      <c r="V683" s="455"/>
      <c r="W683" s="455"/>
      <c r="X683" s="455"/>
      <c r="Y683" s="455"/>
      <c r="Z683" s="455"/>
    </row>
    <row r="684" spans="1:26" ht="15.75" customHeight="1">
      <c r="A684" s="455"/>
      <c r="B684" s="455"/>
      <c r="C684" s="455"/>
      <c r="D684" s="455"/>
      <c r="E684" s="455"/>
      <c r="F684" s="455"/>
      <c r="G684" s="455"/>
      <c r="H684" s="455"/>
      <c r="I684" s="455"/>
      <c r="J684" s="455"/>
      <c r="K684" s="455"/>
      <c r="L684" s="455"/>
      <c r="M684" s="455"/>
      <c r="N684" s="455"/>
      <c r="O684" s="455"/>
      <c r="P684" s="455"/>
      <c r="Q684" s="455"/>
      <c r="R684" s="455"/>
      <c r="S684" s="455"/>
      <c r="T684" s="455"/>
      <c r="U684" s="455"/>
      <c r="V684" s="455"/>
      <c r="W684" s="455"/>
      <c r="X684" s="455"/>
      <c r="Y684" s="455"/>
      <c r="Z684" s="455"/>
    </row>
    <row r="685" spans="1:26" ht="15.75" customHeight="1">
      <c r="A685" s="455"/>
      <c r="B685" s="455"/>
      <c r="C685" s="455"/>
      <c r="D685" s="455"/>
      <c r="E685" s="455"/>
      <c r="F685" s="455"/>
      <c r="G685" s="455"/>
      <c r="H685" s="455"/>
      <c r="I685" s="455"/>
      <c r="J685" s="455"/>
      <c r="K685" s="455"/>
      <c r="L685" s="455"/>
      <c r="M685" s="455"/>
      <c r="N685" s="455"/>
      <c r="O685" s="455"/>
      <c r="P685" s="455"/>
      <c r="Q685" s="455"/>
      <c r="R685" s="455"/>
      <c r="S685" s="455"/>
      <c r="T685" s="455"/>
      <c r="U685" s="455"/>
      <c r="V685" s="455"/>
      <c r="W685" s="455"/>
      <c r="X685" s="455"/>
      <c r="Y685" s="455"/>
      <c r="Z685" s="455"/>
    </row>
    <row r="686" spans="1:26" ht="15.75" customHeight="1">
      <c r="A686" s="455"/>
      <c r="B686" s="455"/>
      <c r="C686" s="455"/>
      <c r="D686" s="455"/>
      <c r="E686" s="455"/>
      <c r="F686" s="455"/>
      <c r="G686" s="455"/>
      <c r="H686" s="455"/>
      <c r="I686" s="455"/>
      <c r="J686" s="455"/>
      <c r="K686" s="455"/>
      <c r="L686" s="455"/>
      <c r="M686" s="455"/>
      <c r="N686" s="455"/>
      <c r="O686" s="455"/>
      <c r="P686" s="455"/>
      <c r="Q686" s="455"/>
      <c r="R686" s="455"/>
      <c r="S686" s="455"/>
      <c r="T686" s="455"/>
      <c r="U686" s="455"/>
      <c r="V686" s="455"/>
      <c r="W686" s="455"/>
      <c r="X686" s="455"/>
      <c r="Y686" s="455"/>
      <c r="Z686" s="455"/>
    </row>
    <row r="687" spans="1:26" ht="15.75" customHeight="1">
      <c r="A687" s="455"/>
      <c r="B687" s="455"/>
      <c r="C687" s="455"/>
      <c r="D687" s="455"/>
      <c r="E687" s="455"/>
      <c r="F687" s="455"/>
      <c r="G687" s="455"/>
      <c r="H687" s="455"/>
      <c r="I687" s="455"/>
      <c r="J687" s="455"/>
      <c r="K687" s="455"/>
      <c r="L687" s="455"/>
      <c r="M687" s="455"/>
      <c r="N687" s="455"/>
      <c r="O687" s="455"/>
      <c r="P687" s="455"/>
      <c r="Q687" s="455"/>
      <c r="R687" s="455"/>
      <c r="S687" s="455"/>
      <c r="T687" s="455"/>
      <c r="U687" s="455"/>
      <c r="V687" s="455"/>
      <c r="W687" s="455"/>
      <c r="X687" s="455"/>
      <c r="Y687" s="455"/>
      <c r="Z687" s="455"/>
    </row>
    <row r="688" spans="1:26" ht="15.75" customHeight="1">
      <c r="A688" s="455"/>
      <c r="B688" s="455"/>
      <c r="C688" s="455"/>
      <c r="D688" s="455"/>
      <c r="E688" s="455"/>
      <c r="F688" s="455"/>
      <c r="G688" s="455"/>
      <c r="H688" s="455"/>
      <c r="I688" s="455"/>
      <c r="J688" s="455"/>
      <c r="K688" s="455"/>
      <c r="L688" s="455"/>
      <c r="M688" s="455"/>
      <c r="N688" s="455"/>
      <c r="O688" s="455"/>
      <c r="P688" s="455"/>
      <c r="Q688" s="455"/>
      <c r="R688" s="455"/>
      <c r="S688" s="455"/>
      <c r="T688" s="455"/>
      <c r="U688" s="455"/>
      <c r="V688" s="455"/>
      <c r="W688" s="455"/>
      <c r="X688" s="455"/>
      <c r="Y688" s="455"/>
      <c r="Z688" s="455"/>
    </row>
    <row r="689" spans="1:26" ht="15.75" customHeight="1">
      <c r="A689" s="455"/>
      <c r="B689" s="455"/>
      <c r="C689" s="455"/>
      <c r="D689" s="455"/>
      <c r="E689" s="455"/>
      <c r="F689" s="455"/>
      <c r="G689" s="455"/>
      <c r="H689" s="455"/>
      <c r="I689" s="455"/>
      <c r="J689" s="455"/>
      <c r="K689" s="455"/>
      <c r="L689" s="455"/>
      <c r="M689" s="455"/>
      <c r="N689" s="455"/>
      <c r="O689" s="455"/>
      <c r="P689" s="455"/>
      <c r="Q689" s="455"/>
      <c r="R689" s="455"/>
      <c r="S689" s="455"/>
      <c r="T689" s="455"/>
      <c r="U689" s="455"/>
      <c r="V689" s="455"/>
      <c r="W689" s="455"/>
      <c r="X689" s="455"/>
      <c r="Y689" s="455"/>
      <c r="Z689" s="455"/>
    </row>
    <row r="690" spans="1:26" ht="15.75" customHeight="1">
      <c r="A690" s="455"/>
      <c r="B690" s="455"/>
      <c r="C690" s="455"/>
      <c r="D690" s="455"/>
      <c r="E690" s="455"/>
      <c r="F690" s="455"/>
      <c r="G690" s="455"/>
      <c r="H690" s="455"/>
      <c r="I690" s="455"/>
      <c r="J690" s="455"/>
      <c r="K690" s="455"/>
      <c r="L690" s="455"/>
      <c r="M690" s="455"/>
      <c r="N690" s="455"/>
      <c r="O690" s="455"/>
      <c r="P690" s="455"/>
      <c r="Q690" s="455"/>
      <c r="R690" s="455"/>
      <c r="S690" s="455"/>
      <c r="T690" s="455"/>
      <c r="U690" s="455"/>
      <c r="V690" s="455"/>
      <c r="W690" s="455"/>
      <c r="X690" s="455"/>
      <c r="Y690" s="455"/>
      <c r="Z690" s="455"/>
    </row>
    <row r="691" spans="1:26" ht="15.75" customHeight="1">
      <c r="A691" s="455"/>
      <c r="B691" s="455"/>
      <c r="C691" s="455"/>
      <c r="D691" s="455"/>
      <c r="E691" s="455"/>
      <c r="F691" s="455"/>
      <c r="G691" s="455"/>
      <c r="H691" s="455"/>
      <c r="I691" s="455"/>
      <c r="J691" s="455"/>
      <c r="K691" s="455"/>
      <c r="L691" s="455"/>
      <c r="M691" s="455"/>
      <c r="N691" s="455"/>
      <c r="O691" s="455"/>
      <c r="P691" s="455"/>
      <c r="Q691" s="455"/>
      <c r="R691" s="455"/>
      <c r="S691" s="455"/>
      <c r="T691" s="455"/>
      <c r="U691" s="455"/>
      <c r="V691" s="455"/>
      <c r="W691" s="455"/>
      <c r="X691" s="455"/>
      <c r="Y691" s="455"/>
      <c r="Z691" s="455"/>
    </row>
    <row r="692" spans="1:26" ht="15.75" customHeight="1">
      <c r="A692" s="455"/>
      <c r="B692" s="455"/>
      <c r="C692" s="455"/>
      <c r="D692" s="455"/>
      <c r="E692" s="455"/>
      <c r="F692" s="455"/>
      <c r="G692" s="455"/>
      <c r="H692" s="455"/>
      <c r="I692" s="455"/>
      <c r="J692" s="455"/>
      <c r="K692" s="455"/>
      <c r="L692" s="455"/>
      <c r="M692" s="455"/>
      <c r="N692" s="455"/>
      <c r="O692" s="455"/>
      <c r="P692" s="455"/>
      <c r="Q692" s="455"/>
      <c r="R692" s="455"/>
      <c r="S692" s="455"/>
      <c r="T692" s="455"/>
      <c r="U692" s="455"/>
      <c r="V692" s="455"/>
      <c r="W692" s="455"/>
      <c r="X692" s="455"/>
      <c r="Y692" s="455"/>
      <c r="Z692" s="455"/>
    </row>
    <row r="693" spans="1:26" ht="15.75" customHeight="1">
      <c r="A693" s="455"/>
      <c r="B693" s="455"/>
      <c r="C693" s="455"/>
      <c r="D693" s="455"/>
      <c r="E693" s="455"/>
      <c r="F693" s="455"/>
      <c r="G693" s="455"/>
      <c r="H693" s="455"/>
      <c r="I693" s="455"/>
      <c r="J693" s="455"/>
      <c r="K693" s="455"/>
      <c r="L693" s="455"/>
      <c r="M693" s="455"/>
      <c r="N693" s="455"/>
      <c r="O693" s="455"/>
      <c r="P693" s="455"/>
      <c r="Q693" s="455"/>
      <c r="R693" s="455"/>
      <c r="S693" s="455"/>
      <c r="T693" s="455"/>
      <c r="U693" s="455"/>
      <c r="V693" s="455"/>
      <c r="W693" s="455"/>
      <c r="X693" s="455"/>
      <c r="Y693" s="455"/>
      <c r="Z693" s="455"/>
    </row>
    <row r="694" spans="1:26" ht="15.75" customHeight="1">
      <c r="A694" s="455"/>
      <c r="B694" s="455"/>
      <c r="C694" s="455"/>
      <c r="D694" s="455"/>
      <c r="E694" s="455"/>
      <c r="F694" s="455"/>
      <c r="G694" s="455"/>
      <c r="H694" s="455"/>
      <c r="I694" s="455"/>
      <c r="J694" s="455"/>
      <c r="K694" s="455"/>
      <c r="L694" s="455"/>
      <c r="M694" s="455"/>
      <c r="N694" s="455"/>
      <c r="O694" s="455"/>
      <c r="P694" s="455"/>
      <c r="Q694" s="455"/>
      <c r="R694" s="455"/>
      <c r="S694" s="455"/>
      <c r="T694" s="455"/>
      <c r="U694" s="455"/>
      <c r="V694" s="455"/>
      <c r="W694" s="455"/>
      <c r="X694" s="455"/>
      <c r="Y694" s="455"/>
      <c r="Z694" s="455"/>
    </row>
    <row r="695" spans="1:26" ht="15.75" customHeight="1">
      <c r="A695" s="455"/>
      <c r="B695" s="455"/>
      <c r="C695" s="455"/>
      <c r="D695" s="455"/>
      <c r="E695" s="455"/>
      <c r="F695" s="455"/>
      <c r="G695" s="455"/>
      <c r="H695" s="455"/>
      <c r="I695" s="455"/>
      <c r="J695" s="455"/>
      <c r="K695" s="455"/>
      <c r="L695" s="455"/>
      <c r="M695" s="455"/>
      <c r="N695" s="455"/>
      <c r="O695" s="455"/>
      <c r="P695" s="455"/>
      <c r="Q695" s="455"/>
      <c r="R695" s="455"/>
      <c r="S695" s="455"/>
      <c r="T695" s="455"/>
      <c r="U695" s="455"/>
      <c r="V695" s="455"/>
      <c r="W695" s="455"/>
      <c r="X695" s="455"/>
      <c r="Y695" s="455"/>
      <c r="Z695" s="455"/>
    </row>
    <row r="696" spans="1:26" ht="15.75" customHeight="1">
      <c r="A696" s="455"/>
      <c r="B696" s="455"/>
      <c r="C696" s="455"/>
      <c r="D696" s="455"/>
      <c r="E696" s="455"/>
      <c r="F696" s="455"/>
      <c r="G696" s="455"/>
      <c r="H696" s="455"/>
      <c r="I696" s="455"/>
      <c r="J696" s="455"/>
      <c r="K696" s="455"/>
      <c r="L696" s="455"/>
      <c r="M696" s="455"/>
      <c r="N696" s="455"/>
      <c r="O696" s="455"/>
      <c r="P696" s="455"/>
      <c r="Q696" s="455"/>
      <c r="R696" s="455"/>
      <c r="S696" s="455"/>
      <c r="T696" s="455"/>
      <c r="U696" s="455"/>
      <c r="V696" s="455"/>
      <c r="W696" s="455"/>
      <c r="X696" s="455"/>
      <c r="Y696" s="455"/>
      <c r="Z696" s="455"/>
    </row>
    <row r="697" spans="1:26" ht="15.75" customHeight="1">
      <c r="A697" s="455"/>
      <c r="B697" s="455"/>
      <c r="C697" s="455"/>
      <c r="D697" s="455"/>
      <c r="E697" s="455"/>
      <c r="F697" s="455"/>
      <c r="G697" s="455"/>
      <c r="H697" s="455"/>
      <c r="I697" s="455"/>
      <c r="J697" s="455"/>
      <c r="K697" s="455"/>
      <c r="L697" s="455"/>
      <c r="M697" s="455"/>
      <c r="N697" s="455"/>
      <c r="O697" s="455"/>
      <c r="P697" s="455"/>
      <c r="Q697" s="455"/>
      <c r="R697" s="455"/>
      <c r="S697" s="455"/>
      <c r="T697" s="455"/>
      <c r="U697" s="455"/>
      <c r="V697" s="455"/>
      <c r="W697" s="455"/>
      <c r="X697" s="455"/>
      <c r="Y697" s="455"/>
      <c r="Z697" s="455"/>
    </row>
    <row r="698" spans="1:26" ht="15.75" customHeight="1">
      <c r="A698" s="455"/>
      <c r="B698" s="455"/>
      <c r="C698" s="455"/>
      <c r="D698" s="455"/>
      <c r="E698" s="455"/>
      <c r="F698" s="455"/>
      <c r="G698" s="455"/>
      <c r="H698" s="455"/>
      <c r="I698" s="455"/>
      <c r="J698" s="455"/>
      <c r="K698" s="455"/>
      <c r="L698" s="455"/>
      <c r="M698" s="455"/>
      <c r="N698" s="455"/>
      <c r="O698" s="455"/>
      <c r="P698" s="455"/>
      <c r="Q698" s="455"/>
      <c r="R698" s="455"/>
      <c r="S698" s="455"/>
      <c r="T698" s="455"/>
      <c r="U698" s="455"/>
      <c r="V698" s="455"/>
      <c r="W698" s="455"/>
      <c r="X698" s="455"/>
      <c r="Y698" s="455"/>
      <c r="Z698" s="455"/>
    </row>
    <row r="699" spans="1:26" ht="15.75" customHeight="1">
      <c r="A699" s="455"/>
      <c r="B699" s="455"/>
      <c r="C699" s="455"/>
      <c r="D699" s="455"/>
      <c r="E699" s="455"/>
      <c r="F699" s="455"/>
      <c r="G699" s="455"/>
      <c r="H699" s="455"/>
      <c r="I699" s="455"/>
      <c r="J699" s="455"/>
      <c r="K699" s="455"/>
      <c r="L699" s="455"/>
      <c r="M699" s="455"/>
      <c r="N699" s="455"/>
      <c r="O699" s="455"/>
      <c r="P699" s="455"/>
      <c r="Q699" s="455"/>
      <c r="R699" s="455"/>
      <c r="S699" s="455"/>
      <c r="T699" s="455"/>
      <c r="U699" s="455"/>
      <c r="V699" s="455"/>
      <c r="W699" s="455"/>
      <c r="X699" s="455"/>
      <c r="Y699" s="455"/>
      <c r="Z699" s="455"/>
    </row>
    <row r="700" spans="1:26" ht="15.75" customHeight="1">
      <c r="A700" s="455"/>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row>
    <row r="701" spans="1:26" ht="15.75" customHeight="1">
      <c r="A701" s="455"/>
      <c r="B701" s="455"/>
      <c r="C701" s="455"/>
      <c r="D701" s="455"/>
      <c r="E701" s="455"/>
      <c r="F701" s="455"/>
      <c r="G701" s="455"/>
      <c r="H701" s="455"/>
      <c r="I701" s="455"/>
      <c r="J701" s="455"/>
      <c r="K701" s="455"/>
      <c r="L701" s="455"/>
      <c r="M701" s="455"/>
      <c r="N701" s="455"/>
      <c r="O701" s="455"/>
      <c r="P701" s="455"/>
      <c r="Q701" s="455"/>
      <c r="R701" s="455"/>
      <c r="S701" s="455"/>
      <c r="T701" s="455"/>
      <c r="U701" s="455"/>
      <c r="V701" s="455"/>
      <c r="W701" s="455"/>
      <c r="X701" s="455"/>
      <c r="Y701" s="455"/>
      <c r="Z701" s="455"/>
    </row>
    <row r="702" spans="1:26" ht="15.75" customHeight="1">
      <c r="A702" s="455"/>
      <c r="B702" s="455"/>
      <c r="C702" s="455"/>
      <c r="D702" s="455"/>
      <c r="E702" s="455"/>
      <c r="F702" s="455"/>
      <c r="G702" s="455"/>
      <c r="H702" s="455"/>
      <c r="I702" s="455"/>
      <c r="J702" s="455"/>
      <c r="K702" s="455"/>
      <c r="L702" s="455"/>
      <c r="M702" s="455"/>
      <c r="N702" s="455"/>
      <c r="O702" s="455"/>
      <c r="P702" s="455"/>
      <c r="Q702" s="455"/>
      <c r="R702" s="455"/>
      <c r="S702" s="455"/>
      <c r="T702" s="455"/>
      <c r="U702" s="455"/>
      <c r="V702" s="455"/>
      <c r="W702" s="455"/>
      <c r="X702" s="455"/>
      <c r="Y702" s="455"/>
      <c r="Z702" s="455"/>
    </row>
    <row r="703" spans="1:26" ht="15.75" customHeight="1">
      <c r="A703" s="455"/>
      <c r="B703" s="455"/>
      <c r="C703" s="455"/>
      <c r="D703" s="455"/>
      <c r="E703" s="455"/>
      <c r="F703" s="455"/>
      <c r="G703" s="455"/>
      <c r="H703" s="455"/>
      <c r="I703" s="455"/>
      <c r="J703" s="455"/>
      <c r="K703" s="455"/>
      <c r="L703" s="455"/>
      <c r="M703" s="455"/>
      <c r="N703" s="455"/>
      <c r="O703" s="455"/>
      <c r="P703" s="455"/>
      <c r="Q703" s="455"/>
      <c r="R703" s="455"/>
      <c r="S703" s="455"/>
      <c r="T703" s="455"/>
      <c r="U703" s="455"/>
      <c r="V703" s="455"/>
      <c r="W703" s="455"/>
      <c r="X703" s="455"/>
      <c r="Y703" s="455"/>
      <c r="Z703" s="455"/>
    </row>
    <row r="704" spans="1:26" ht="15.75" customHeight="1">
      <c r="A704" s="455"/>
      <c r="B704" s="455"/>
      <c r="C704" s="455"/>
      <c r="D704" s="455"/>
      <c r="E704" s="455"/>
      <c r="F704" s="455"/>
      <c r="G704" s="455"/>
      <c r="H704" s="455"/>
      <c r="I704" s="455"/>
      <c r="J704" s="455"/>
      <c r="K704" s="455"/>
      <c r="L704" s="455"/>
      <c r="M704" s="455"/>
      <c r="N704" s="455"/>
      <c r="O704" s="455"/>
      <c r="P704" s="455"/>
      <c r="Q704" s="455"/>
      <c r="R704" s="455"/>
      <c r="S704" s="455"/>
      <c r="T704" s="455"/>
      <c r="U704" s="455"/>
      <c r="V704" s="455"/>
      <c r="W704" s="455"/>
      <c r="X704" s="455"/>
      <c r="Y704" s="455"/>
      <c r="Z704" s="455"/>
    </row>
    <row r="705" spans="1:26" ht="15.75" customHeight="1">
      <c r="A705" s="455"/>
      <c r="B705" s="455"/>
      <c r="C705" s="455"/>
      <c r="D705" s="455"/>
      <c r="E705" s="455"/>
      <c r="F705" s="455"/>
      <c r="G705" s="455"/>
      <c r="H705" s="455"/>
      <c r="I705" s="455"/>
      <c r="J705" s="455"/>
      <c r="K705" s="455"/>
      <c r="L705" s="455"/>
      <c r="M705" s="455"/>
      <c r="N705" s="455"/>
      <c r="O705" s="455"/>
      <c r="P705" s="455"/>
      <c r="Q705" s="455"/>
      <c r="R705" s="455"/>
      <c r="S705" s="455"/>
      <c r="T705" s="455"/>
      <c r="U705" s="455"/>
      <c r="V705" s="455"/>
      <c r="W705" s="455"/>
      <c r="X705" s="455"/>
      <c r="Y705" s="455"/>
      <c r="Z705" s="455"/>
    </row>
    <row r="706" spans="1:26" ht="15.75" customHeight="1">
      <c r="A706" s="455"/>
      <c r="B706" s="455"/>
      <c r="C706" s="455"/>
      <c r="D706" s="455"/>
      <c r="E706" s="455"/>
      <c r="F706" s="455"/>
      <c r="G706" s="455"/>
      <c r="H706" s="455"/>
      <c r="I706" s="455"/>
      <c r="J706" s="455"/>
      <c r="K706" s="455"/>
      <c r="L706" s="455"/>
      <c r="M706" s="455"/>
      <c r="N706" s="455"/>
      <c r="O706" s="455"/>
      <c r="P706" s="455"/>
      <c r="Q706" s="455"/>
      <c r="R706" s="455"/>
      <c r="S706" s="455"/>
      <c r="T706" s="455"/>
      <c r="U706" s="455"/>
      <c r="V706" s="455"/>
      <c r="W706" s="455"/>
      <c r="X706" s="455"/>
      <c r="Y706" s="455"/>
      <c r="Z706" s="455"/>
    </row>
    <row r="707" spans="1:26" ht="15.75" customHeight="1">
      <c r="A707" s="455"/>
      <c r="B707" s="455"/>
      <c r="C707" s="455"/>
      <c r="D707" s="455"/>
      <c r="E707" s="455"/>
      <c r="F707" s="455"/>
      <c r="G707" s="455"/>
      <c r="H707" s="455"/>
      <c r="I707" s="455"/>
      <c r="J707" s="455"/>
      <c r="K707" s="455"/>
      <c r="L707" s="455"/>
      <c r="M707" s="455"/>
      <c r="N707" s="455"/>
      <c r="O707" s="455"/>
      <c r="P707" s="455"/>
      <c r="Q707" s="455"/>
      <c r="R707" s="455"/>
      <c r="S707" s="455"/>
      <c r="T707" s="455"/>
      <c r="U707" s="455"/>
      <c r="V707" s="455"/>
      <c r="W707" s="455"/>
      <c r="X707" s="455"/>
      <c r="Y707" s="455"/>
      <c r="Z707" s="455"/>
    </row>
    <row r="708" spans="1:26" ht="15.75" customHeight="1">
      <c r="A708" s="455"/>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row>
    <row r="709" spans="1:26" ht="15.75" customHeight="1">
      <c r="A709" s="455"/>
      <c r="B709" s="455"/>
      <c r="C709" s="455"/>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row>
    <row r="710" spans="1:26" ht="15.75" customHeight="1">
      <c r="A710" s="455"/>
      <c r="B710" s="455"/>
      <c r="C710" s="455"/>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row>
    <row r="711" spans="1:26" ht="15.75" customHeight="1">
      <c r="A711" s="455"/>
      <c r="B711" s="455"/>
      <c r="C711" s="455"/>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row>
    <row r="712" spans="1:26" ht="15.75" customHeight="1">
      <c r="A712" s="455"/>
      <c r="B712" s="455"/>
      <c r="C712" s="455"/>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row>
    <row r="713" spans="1:26" ht="15.75" customHeight="1">
      <c r="A713" s="455"/>
      <c r="B713" s="455"/>
      <c r="C713" s="455"/>
      <c r="D713" s="455"/>
      <c r="E713" s="455"/>
      <c r="F713" s="455"/>
      <c r="G713" s="455"/>
      <c r="H713" s="455"/>
      <c r="I713" s="455"/>
      <c r="J713" s="455"/>
      <c r="K713" s="455"/>
      <c r="L713" s="455"/>
      <c r="M713" s="455"/>
      <c r="N713" s="455"/>
      <c r="O713" s="455"/>
      <c r="P713" s="455"/>
      <c r="Q713" s="455"/>
      <c r="R713" s="455"/>
      <c r="S713" s="455"/>
      <c r="T713" s="455"/>
      <c r="U713" s="455"/>
      <c r="V713" s="455"/>
      <c r="W713" s="455"/>
      <c r="X713" s="455"/>
      <c r="Y713" s="455"/>
      <c r="Z713" s="455"/>
    </row>
    <row r="714" spans="1:26" ht="15.75" customHeight="1">
      <c r="A714" s="455"/>
      <c r="B714" s="455"/>
      <c r="C714" s="455"/>
      <c r="D714" s="455"/>
      <c r="E714" s="455"/>
      <c r="F714" s="455"/>
      <c r="G714" s="455"/>
      <c r="H714" s="455"/>
      <c r="I714" s="455"/>
      <c r="J714" s="455"/>
      <c r="K714" s="455"/>
      <c r="L714" s="455"/>
      <c r="M714" s="455"/>
      <c r="N714" s="455"/>
      <c r="O714" s="455"/>
      <c r="P714" s="455"/>
      <c r="Q714" s="455"/>
      <c r="R714" s="455"/>
      <c r="S714" s="455"/>
      <c r="T714" s="455"/>
      <c r="U714" s="455"/>
      <c r="V714" s="455"/>
      <c r="W714" s="455"/>
      <c r="X714" s="455"/>
      <c r="Y714" s="455"/>
      <c r="Z714" s="455"/>
    </row>
    <row r="715" spans="1:26" ht="15.75" customHeight="1">
      <c r="A715" s="455"/>
      <c r="B715" s="455"/>
      <c r="C715" s="455"/>
      <c r="D715" s="455"/>
      <c r="E715" s="455"/>
      <c r="F715" s="455"/>
      <c r="G715" s="455"/>
      <c r="H715" s="455"/>
      <c r="I715" s="455"/>
      <c r="J715" s="455"/>
      <c r="K715" s="455"/>
      <c r="L715" s="455"/>
      <c r="M715" s="455"/>
      <c r="N715" s="455"/>
      <c r="O715" s="455"/>
      <c r="P715" s="455"/>
      <c r="Q715" s="455"/>
      <c r="R715" s="455"/>
      <c r="S715" s="455"/>
      <c r="T715" s="455"/>
      <c r="U715" s="455"/>
      <c r="V715" s="455"/>
      <c r="W715" s="455"/>
      <c r="X715" s="455"/>
      <c r="Y715" s="455"/>
      <c r="Z715" s="455"/>
    </row>
    <row r="716" spans="1:26" ht="15.75" customHeight="1">
      <c r="A716" s="455"/>
      <c r="B716" s="455"/>
      <c r="C716" s="455"/>
      <c r="D716" s="455"/>
      <c r="E716" s="455"/>
      <c r="F716" s="455"/>
      <c r="G716" s="455"/>
      <c r="H716" s="455"/>
      <c r="I716" s="455"/>
      <c r="J716" s="455"/>
      <c r="K716" s="455"/>
      <c r="L716" s="455"/>
      <c r="M716" s="455"/>
      <c r="N716" s="455"/>
      <c r="O716" s="455"/>
      <c r="P716" s="455"/>
      <c r="Q716" s="455"/>
      <c r="R716" s="455"/>
      <c r="S716" s="455"/>
      <c r="T716" s="455"/>
      <c r="U716" s="455"/>
      <c r="V716" s="455"/>
      <c r="W716" s="455"/>
      <c r="X716" s="455"/>
      <c r="Y716" s="455"/>
      <c r="Z716" s="455"/>
    </row>
    <row r="717" spans="1:26" ht="15.75" customHeight="1">
      <c r="A717" s="455"/>
      <c r="B717" s="455"/>
      <c r="C717" s="455"/>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row>
    <row r="718" spans="1:26" ht="15.75" customHeight="1">
      <c r="A718" s="455"/>
      <c r="B718" s="455"/>
      <c r="C718" s="455"/>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row>
    <row r="719" spans="1:26" ht="15.75" customHeight="1">
      <c r="A719" s="455"/>
      <c r="B719" s="455"/>
      <c r="C719" s="455"/>
      <c r="D719" s="455"/>
      <c r="E719" s="455"/>
      <c r="F719" s="455"/>
      <c r="G719" s="455"/>
      <c r="H719" s="455"/>
      <c r="I719" s="455"/>
      <c r="J719" s="455"/>
      <c r="K719" s="455"/>
      <c r="L719" s="455"/>
      <c r="M719" s="455"/>
      <c r="N719" s="455"/>
      <c r="O719" s="455"/>
      <c r="P719" s="455"/>
      <c r="Q719" s="455"/>
      <c r="R719" s="455"/>
      <c r="S719" s="455"/>
      <c r="T719" s="455"/>
      <c r="U719" s="455"/>
      <c r="V719" s="455"/>
      <c r="W719" s="455"/>
      <c r="X719" s="455"/>
      <c r="Y719" s="455"/>
      <c r="Z719" s="455"/>
    </row>
    <row r="720" spans="1:26" ht="15.75" customHeight="1">
      <c r="A720" s="455"/>
      <c r="B720" s="455"/>
      <c r="C720" s="455"/>
      <c r="D720" s="455"/>
      <c r="E720" s="455"/>
      <c r="F720" s="455"/>
      <c r="G720" s="455"/>
      <c r="H720" s="455"/>
      <c r="I720" s="455"/>
      <c r="J720" s="455"/>
      <c r="K720" s="455"/>
      <c r="L720" s="455"/>
      <c r="M720" s="455"/>
      <c r="N720" s="455"/>
      <c r="O720" s="455"/>
      <c r="P720" s="455"/>
      <c r="Q720" s="455"/>
      <c r="R720" s="455"/>
      <c r="S720" s="455"/>
      <c r="T720" s="455"/>
      <c r="U720" s="455"/>
      <c r="V720" s="455"/>
      <c r="W720" s="455"/>
      <c r="X720" s="455"/>
      <c r="Y720" s="455"/>
      <c r="Z720" s="455"/>
    </row>
    <row r="721" spans="1:26" ht="15.75" customHeight="1">
      <c r="A721" s="455"/>
      <c r="B721" s="455"/>
      <c r="C721" s="455"/>
      <c r="D721" s="455"/>
      <c r="E721" s="455"/>
      <c r="F721" s="455"/>
      <c r="G721" s="455"/>
      <c r="H721" s="455"/>
      <c r="I721" s="455"/>
      <c r="J721" s="455"/>
      <c r="K721" s="455"/>
      <c r="L721" s="455"/>
      <c r="M721" s="455"/>
      <c r="N721" s="455"/>
      <c r="O721" s="455"/>
      <c r="P721" s="455"/>
      <c r="Q721" s="455"/>
      <c r="R721" s="455"/>
      <c r="S721" s="455"/>
      <c r="T721" s="455"/>
      <c r="U721" s="455"/>
      <c r="V721" s="455"/>
      <c r="W721" s="455"/>
      <c r="X721" s="455"/>
      <c r="Y721" s="455"/>
      <c r="Z721" s="455"/>
    </row>
    <row r="722" spans="1:26" ht="15.75" customHeight="1">
      <c r="A722" s="455"/>
      <c r="B722" s="455"/>
      <c r="C722" s="455"/>
      <c r="D722" s="455"/>
      <c r="E722" s="455"/>
      <c r="F722" s="455"/>
      <c r="G722" s="455"/>
      <c r="H722" s="455"/>
      <c r="I722" s="455"/>
      <c r="J722" s="455"/>
      <c r="K722" s="455"/>
      <c r="L722" s="455"/>
      <c r="M722" s="455"/>
      <c r="N722" s="455"/>
      <c r="O722" s="455"/>
      <c r="P722" s="455"/>
      <c r="Q722" s="455"/>
      <c r="R722" s="455"/>
      <c r="S722" s="455"/>
      <c r="T722" s="455"/>
      <c r="U722" s="455"/>
      <c r="V722" s="455"/>
      <c r="W722" s="455"/>
      <c r="X722" s="455"/>
      <c r="Y722" s="455"/>
      <c r="Z722" s="455"/>
    </row>
    <row r="723" spans="1:26" ht="15.75" customHeight="1">
      <c r="A723" s="455"/>
      <c r="B723" s="455"/>
      <c r="C723" s="455"/>
      <c r="D723" s="455"/>
      <c r="E723" s="455"/>
      <c r="F723" s="455"/>
      <c r="G723" s="455"/>
      <c r="H723" s="455"/>
      <c r="I723" s="455"/>
      <c r="J723" s="455"/>
      <c r="K723" s="455"/>
      <c r="L723" s="455"/>
      <c r="M723" s="455"/>
      <c r="N723" s="455"/>
      <c r="O723" s="455"/>
      <c r="P723" s="455"/>
      <c r="Q723" s="455"/>
      <c r="R723" s="455"/>
      <c r="S723" s="455"/>
      <c r="T723" s="455"/>
      <c r="U723" s="455"/>
      <c r="V723" s="455"/>
      <c r="W723" s="455"/>
      <c r="X723" s="455"/>
      <c r="Y723" s="455"/>
      <c r="Z723" s="455"/>
    </row>
    <row r="724" spans="1:26" ht="15.75" customHeight="1">
      <c r="A724" s="455"/>
      <c r="B724" s="455"/>
      <c r="C724" s="455"/>
      <c r="D724" s="455"/>
      <c r="E724" s="455"/>
      <c r="F724" s="455"/>
      <c r="G724" s="455"/>
      <c r="H724" s="455"/>
      <c r="I724" s="455"/>
      <c r="J724" s="455"/>
      <c r="K724" s="455"/>
      <c r="L724" s="455"/>
      <c r="M724" s="455"/>
      <c r="N724" s="455"/>
      <c r="O724" s="455"/>
      <c r="P724" s="455"/>
      <c r="Q724" s="455"/>
      <c r="R724" s="455"/>
      <c r="S724" s="455"/>
      <c r="T724" s="455"/>
      <c r="U724" s="455"/>
      <c r="V724" s="455"/>
      <c r="W724" s="455"/>
      <c r="X724" s="455"/>
      <c r="Y724" s="455"/>
      <c r="Z724" s="455"/>
    </row>
    <row r="725" spans="1:26" ht="15.75" customHeight="1">
      <c r="A725" s="455"/>
      <c r="B725" s="455"/>
      <c r="C725" s="455"/>
      <c r="D725" s="455"/>
      <c r="E725" s="455"/>
      <c r="F725" s="455"/>
      <c r="G725" s="455"/>
      <c r="H725" s="455"/>
      <c r="I725" s="455"/>
      <c r="J725" s="455"/>
      <c r="K725" s="455"/>
      <c r="L725" s="455"/>
      <c r="M725" s="455"/>
      <c r="N725" s="455"/>
      <c r="O725" s="455"/>
      <c r="P725" s="455"/>
      <c r="Q725" s="455"/>
      <c r="R725" s="455"/>
      <c r="S725" s="455"/>
      <c r="T725" s="455"/>
      <c r="U725" s="455"/>
      <c r="V725" s="455"/>
      <c r="W725" s="455"/>
      <c r="X725" s="455"/>
      <c r="Y725" s="455"/>
      <c r="Z725" s="455"/>
    </row>
    <row r="726" spans="1:26" ht="15.75" customHeight="1">
      <c r="A726" s="455"/>
      <c r="B726" s="455"/>
      <c r="C726" s="455"/>
      <c r="D726" s="455"/>
      <c r="E726" s="455"/>
      <c r="F726" s="455"/>
      <c r="G726" s="455"/>
      <c r="H726" s="455"/>
      <c r="I726" s="455"/>
      <c r="J726" s="455"/>
      <c r="K726" s="455"/>
      <c r="L726" s="455"/>
      <c r="M726" s="455"/>
      <c r="N726" s="455"/>
      <c r="O726" s="455"/>
      <c r="P726" s="455"/>
      <c r="Q726" s="455"/>
      <c r="R726" s="455"/>
      <c r="S726" s="455"/>
      <c r="T726" s="455"/>
      <c r="U726" s="455"/>
      <c r="V726" s="455"/>
      <c r="W726" s="455"/>
      <c r="X726" s="455"/>
      <c r="Y726" s="455"/>
      <c r="Z726" s="455"/>
    </row>
    <row r="727" spans="1:26" ht="15.75" customHeight="1">
      <c r="A727" s="455"/>
      <c r="B727" s="455"/>
      <c r="C727" s="455"/>
      <c r="D727" s="455"/>
      <c r="E727" s="455"/>
      <c r="F727" s="455"/>
      <c r="G727" s="455"/>
      <c r="H727" s="455"/>
      <c r="I727" s="455"/>
      <c r="J727" s="455"/>
      <c r="K727" s="455"/>
      <c r="L727" s="455"/>
      <c r="M727" s="455"/>
      <c r="N727" s="455"/>
      <c r="O727" s="455"/>
      <c r="P727" s="455"/>
      <c r="Q727" s="455"/>
      <c r="R727" s="455"/>
      <c r="S727" s="455"/>
      <c r="T727" s="455"/>
      <c r="U727" s="455"/>
      <c r="V727" s="455"/>
      <c r="W727" s="455"/>
      <c r="X727" s="455"/>
      <c r="Y727" s="455"/>
      <c r="Z727" s="455"/>
    </row>
    <row r="728" spans="1:26" ht="15.75" customHeight="1">
      <c r="A728" s="455"/>
      <c r="B728" s="455"/>
      <c r="C728" s="455"/>
      <c r="D728" s="455"/>
      <c r="E728" s="455"/>
      <c r="F728" s="455"/>
      <c r="G728" s="455"/>
      <c r="H728" s="455"/>
      <c r="I728" s="455"/>
      <c r="J728" s="455"/>
      <c r="K728" s="455"/>
      <c r="L728" s="455"/>
      <c r="M728" s="455"/>
      <c r="N728" s="455"/>
      <c r="O728" s="455"/>
      <c r="P728" s="455"/>
      <c r="Q728" s="455"/>
      <c r="R728" s="455"/>
      <c r="S728" s="455"/>
      <c r="T728" s="455"/>
      <c r="U728" s="455"/>
      <c r="V728" s="455"/>
      <c r="W728" s="455"/>
      <c r="X728" s="455"/>
      <c r="Y728" s="455"/>
      <c r="Z728" s="455"/>
    </row>
    <row r="729" spans="1:26" ht="15.75" customHeight="1">
      <c r="A729" s="455"/>
      <c r="B729" s="455"/>
      <c r="C729" s="455"/>
      <c r="D729" s="455"/>
      <c r="E729" s="455"/>
      <c r="F729" s="455"/>
      <c r="G729" s="455"/>
      <c r="H729" s="455"/>
      <c r="I729" s="455"/>
      <c r="J729" s="455"/>
      <c r="K729" s="455"/>
      <c r="L729" s="455"/>
      <c r="M729" s="455"/>
      <c r="N729" s="455"/>
      <c r="O729" s="455"/>
      <c r="P729" s="455"/>
      <c r="Q729" s="455"/>
      <c r="R729" s="455"/>
      <c r="S729" s="455"/>
      <c r="T729" s="455"/>
      <c r="U729" s="455"/>
      <c r="V729" s="455"/>
      <c r="W729" s="455"/>
      <c r="X729" s="455"/>
      <c r="Y729" s="455"/>
      <c r="Z729" s="455"/>
    </row>
    <row r="730" spans="1:26" ht="15.75" customHeight="1">
      <c r="A730" s="455"/>
      <c r="B730" s="455"/>
      <c r="C730" s="455"/>
      <c r="D730" s="455"/>
      <c r="E730" s="455"/>
      <c r="F730" s="455"/>
      <c r="G730" s="455"/>
      <c r="H730" s="455"/>
      <c r="I730" s="455"/>
      <c r="J730" s="455"/>
      <c r="K730" s="455"/>
      <c r="L730" s="455"/>
      <c r="M730" s="455"/>
      <c r="N730" s="455"/>
      <c r="O730" s="455"/>
      <c r="P730" s="455"/>
      <c r="Q730" s="455"/>
      <c r="R730" s="455"/>
      <c r="S730" s="455"/>
      <c r="T730" s="455"/>
      <c r="U730" s="455"/>
      <c r="V730" s="455"/>
      <c r="W730" s="455"/>
      <c r="X730" s="455"/>
      <c r="Y730" s="455"/>
      <c r="Z730" s="455"/>
    </row>
    <row r="731" spans="1:26" ht="15.75" customHeight="1">
      <c r="A731" s="455"/>
      <c r="B731" s="455"/>
      <c r="C731" s="455"/>
      <c r="D731" s="455"/>
      <c r="E731" s="455"/>
      <c r="F731" s="455"/>
      <c r="G731" s="455"/>
      <c r="H731" s="455"/>
      <c r="I731" s="455"/>
      <c r="J731" s="455"/>
      <c r="K731" s="455"/>
      <c r="L731" s="455"/>
      <c r="M731" s="455"/>
      <c r="N731" s="455"/>
      <c r="O731" s="455"/>
      <c r="P731" s="455"/>
      <c r="Q731" s="455"/>
      <c r="R731" s="455"/>
      <c r="S731" s="455"/>
      <c r="T731" s="455"/>
      <c r="U731" s="455"/>
      <c r="V731" s="455"/>
      <c r="W731" s="455"/>
      <c r="X731" s="455"/>
      <c r="Y731" s="455"/>
      <c r="Z731" s="455"/>
    </row>
    <row r="732" spans="1:26" ht="15.75" customHeight="1">
      <c r="A732" s="455"/>
      <c r="B732" s="455"/>
      <c r="C732" s="455"/>
      <c r="D732" s="455"/>
      <c r="E732" s="455"/>
      <c r="F732" s="455"/>
      <c r="G732" s="455"/>
      <c r="H732" s="455"/>
      <c r="I732" s="455"/>
      <c r="J732" s="455"/>
      <c r="K732" s="455"/>
      <c r="L732" s="455"/>
      <c r="M732" s="455"/>
      <c r="N732" s="455"/>
      <c r="O732" s="455"/>
      <c r="P732" s="455"/>
      <c r="Q732" s="455"/>
      <c r="R732" s="455"/>
      <c r="S732" s="455"/>
      <c r="T732" s="455"/>
      <c r="U732" s="455"/>
      <c r="V732" s="455"/>
      <c r="W732" s="455"/>
      <c r="X732" s="455"/>
      <c r="Y732" s="455"/>
      <c r="Z732" s="455"/>
    </row>
    <row r="733" spans="1:26" ht="15.75" customHeight="1">
      <c r="A733" s="455"/>
      <c r="B733" s="455"/>
      <c r="C733" s="455"/>
      <c r="D733" s="455"/>
      <c r="E733" s="455"/>
      <c r="F733" s="455"/>
      <c r="G733" s="455"/>
      <c r="H733" s="455"/>
      <c r="I733" s="455"/>
      <c r="J733" s="455"/>
      <c r="K733" s="455"/>
      <c r="L733" s="455"/>
      <c r="M733" s="455"/>
      <c r="N733" s="455"/>
      <c r="O733" s="455"/>
      <c r="P733" s="455"/>
      <c r="Q733" s="455"/>
      <c r="R733" s="455"/>
      <c r="S733" s="455"/>
      <c r="T733" s="455"/>
      <c r="U733" s="455"/>
      <c r="V733" s="455"/>
      <c r="W733" s="455"/>
      <c r="X733" s="455"/>
      <c r="Y733" s="455"/>
      <c r="Z733" s="455"/>
    </row>
    <row r="734" spans="1:26" ht="15.75" customHeight="1">
      <c r="A734" s="455"/>
      <c r="B734" s="455"/>
      <c r="C734" s="455"/>
      <c r="D734" s="455"/>
      <c r="E734" s="455"/>
      <c r="F734" s="455"/>
      <c r="G734" s="455"/>
      <c r="H734" s="455"/>
      <c r="I734" s="455"/>
      <c r="J734" s="455"/>
      <c r="K734" s="455"/>
      <c r="L734" s="455"/>
      <c r="M734" s="455"/>
      <c r="N734" s="455"/>
      <c r="O734" s="455"/>
      <c r="P734" s="455"/>
      <c r="Q734" s="455"/>
      <c r="R734" s="455"/>
      <c r="S734" s="455"/>
      <c r="T734" s="455"/>
      <c r="U734" s="455"/>
      <c r="V734" s="455"/>
      <c r="W734" s="455"/>
      <c r="X734" s="455"/>
      <c r="Y734" s="455"/>
      <c r="Z734" s="455"/>
    </row>
    <row r="735" spans="1:26" ht="15.75" customHeight="1">
      <c r="A735" s="455"/>
      <c r="B735" s="455"/>
      <c r="C735" s="455"/>
      <c r="D735" s="455"/>
      <c r="E735" s="455"/>
      <c r="F735" s="455"/>
      <c r="G735" s="455"/>
      <c r="H735" s="455"/>
      <c r="I735" s="455"/>
      <c r="J735" s="455"/>
      <c r="K735" s="455"/>
      <c r="L735" s="455"/>
      <c r="M735" s="455"/>
      <c r="N735" s="455"/>
      <c r="O735" s="455"/>
      <c r="P735" s="455"/>
      <c r="Q735" s="455"/>
      <c r="R735" s="455"/>
      <c r="S735" s="455"/>
      <c r="T735" s="455"/>
      <c r="U735" s="455"/>
      <c r="V735" s="455"/>
      <c r="W735" s="455"/>
      <c r="X735" s="455"/>
      <c r="Y735" s="455"/>
      <c r="Z735" s="455"/>
    </row>
    <row r="736" spans="1:26" ht="15.75" customHeight="1">
      <c r="A736" s="455"/>
      <c r="B736" s="455"/>
      <c r="C736" s="455"/>
      <c r="D736" s="455"/>
      <c r="E736" s="455"/>
      <c r="F736" s="455"/>
      <c r="G736" s="455"/>
      <c r="H736" s="455"/>
      <c r="I736" s="455"/>
      <c r="J736" s="455"/>
      <c r="K736" s="455"/>
      <c r="L736" s="455"/>
      <c r="M736" s="455"/>
      <c r="N736" s="455"/>
      <c r="O736" s="455"/>
      <c r="P736" s="455"/>
      <c r="Q736" s="455"/>
      <c r="R736" s="455"/>
      <c r="S736" s="455"/>
      <c r="T736" s="455"/>
      <c r="U736" s="455"/>
      <c r="V736" s="455"/>
      <c r="W736" s="455"/>
      <c r="X736" s="455"/>
      <c r="Y736" s="455"/>
      <c r="Z736" s="455"/>
    </row>
    <row r="737" spans="1:26" ht="15.75" customHeight="1">
      <c r="A737" s="455"/>
      <c r="B737" s="455"/>
      <c r="C737" s="455"/>
      <c r="D737" s="455"/>
      <c r="E737" s="455"/>
      <c r="F737" s="455"/>
      <c r="G737" s="455"/>
      <c r="H737" s="455"/>
      <c r="I737" s="455"/>
      <c r="J737" s="455"/>
      <c r="K737" s="455"/>
      <c r="L737" s="455"/>
      <c r="M737" s="455"/>
      <c r="N737" s="455"/>
      <c r="O737" s="455"/>
      <c r="P737" s="455"/>
      <c r="Q737" s="455"/>
      <c r="R737" s="455"/>
      <c r="S737" s="455"/>
      <c r="T737" s="455"/>
      <c r="U737" s="455"/>
      <c r="V737" s="455"/>
      <c r="W737" s="455"/>
      <c r="X737" s="455"/>
      <c r="Y737" s="455"/>
      <c r="Z737" s="455"/>
    </row>
    <row r="738" spans="1:26" ht="15.75" customHeight="1">
      <c r="A738" s="455"/>
      <c r="B738" s="455"/>
      <c r="C738" s="455"/>
      <c r="D738" s="455"/>
      <c r="E738" s="455"/>
      <c r="F738" s="455"/>
      <c r="G738" s="455"/>
      <c r="H738" s="455"/>
      <c r="I738" s="455"/>
      <c r="J738" s="455"/>
      <c r="K738" s="455"/>
      <c r="L738" s="455"/>
      <c r="M738" s="455"/>
      <c r="N738" s="455"/>
      <c r="O738" s="455"/>
      <c r="P738" s="455"/>
      <c r="Q738" s="455"/>
      <c r="R738" s="455"/>
      <c r="S738" s="455"/>
      <c r="T738" s="455"/>
      <c r="U738" s="455"/>
      <c r="V738" s="455"/>
      <c r="W738" s="455"/>
      <c r="X738" s="455"/>
      <c r="Y738" s="455"/>
      <c r="Z738" s="455"/>
    </row>
    <row r="739" spans="1:26" ht="15.75" customHeight="1">
      <c r="A739" s="455"/>
      <c r="B739" s="455"/>
      <c r="C739" s="455"/>
      <c r="D739" s="455"/>
      <c r="E739" s="455"/>
      <c r="F739" s="455"/>
      <c r="G739" s="455"/>
      <c r="H739" s="455"/>
      <c r="I739" s="455"/>
      <c r="J739" s="455"/>
      <c r="K739" s="455"/>
      <c r="L739" s="455"/>
      <c r="M739" s="455"/>
      <c r="N739" s="455"/>
      <c r="O739" s="455"/>
      <c r="P739" s="455"/>
      <c r="Q739" s="455"/>
      <c r="R739" s="455"/>
      <c r="S739" s="455"/>
      <c r="T739" s="455"/>
      <c r="U739" s="455"/>
      <c r="V739" s="455"/>
      <c r="W739" s="455"/>
      <c r="X739" s="455"/>
      <c r="Y739" s="455"/>
      <c r="Z739" s="455"/>
    </row>
    <row r="740" spans="1:26" ht="15.75" customHeight="1">
      <c r="A740" s="455"/>
      <c r="B740" s="455"/>
      <c r="C740" s="455"/>
      <c r="D740" s="455"/>
      <c r="E740" s="455"/>
      <c r="F740" s="455"/>
      <c r="G740" s="455"/>
      <c r="H740" s="455"/>
      <c r="I740" s="455"/>
      <c r="J740" s="455"/>
      <c r="K740" s="455"/>
      <c r="L740" s="455"/>
      <c r="M740" s="455"/>
      <c r="N740" s="455"/>
      <c r="O740" s="455"/>
      <c r="P740" s="455"/>
      <c r="Q740" s="455"/>
      <c r="R740" s="455"/>
      <c r="S740" s="455"/>
      <c r="T740" s="455"/>
      <c r="U740" s="455"/>
      <c r="V740" s="455"/>
      <c r="W740" s="455"/>
      <c r="X740" s="455"/>
      <c r="Y740" s="455"/>
      <c r="Z740" s="455"/>
    </row>
    <row r="741" spans="1:26" ht="15.75" customHeight="1">
      <c r="A741" s="455"/>
      <c r="B741" s="455"/>
      <c r="C741" s="455"/>
      <c r="D741" s="455"/>
      <c r="E741" s="455"/>
      <c r="F741" s="455"/>
      <c r="G741" s="455"/>
      <c r="H741" s="455"/>
      <c r="I741" s="455"/>
      <c r="J741" s="455"/>
      <c r="K741" s="455"/>
      <c r="L741" s="455"/>
      <c r="M741" s="455"/>
      <c r="N741" s="455"/>
      <c r="O741" s="455"/>
      <c r="P741" s="455"/>
      <c r="Q741" s="455"/>
      <c r="R741" s="455"/>
      <c r="S741" s="455"/>
      <c r="T741" s="455"/>
      <c r="U741" s="455"/>
      <c r="V741" s="455"/>
      <c r="W741" s="455"/>
      <c r="X741" s="455"/>
      <c r="Y741" s="455"/>
      <c r="Z741" s="455"/>
    </row>
    <row r="742" spans="1:26" ht="15.75" customHeight="1">
      <c r="A742" s="455"/>
      <c r="B742" s="455"/>
      <c r="C742" s="455"/>
      <c r="D742" s="455"/>
      <c r="E742" s="455"/>
      <c r="F742" s="455"/>
      <c r="G742" s="455"/>
      <c r="H742" s="455"/>
      <c r="I742" s="455"/>
      <c r="J742" s="455"/>
      <c r="K742" s="455"/>
      <c r="L742" s="455"/>
      <c r="M742" s="455"/>
      <c r="N742" s="455"/>
      <c r="O742" s="455"/>
      <c r="P742" s="455"/>
      <c r="Q742" s="455"/>
      <c r="R742" s="455"/>
      <c r="S742" s="455"/>
      <c r="T742" s="455"/>
      <c r="U742" s="455"/>
      <c r="V742" s="455"/>
      <c r="W742" s="455"/>
      <c r="X742" s="455"/>
      <c r="Y742" s="455"/>
      <c r="Z742" s="455"/>
    </row>
    <row r="743" spans="1:26" ht="15.75" customHeight="1">
      <c r="A743" s="455"/>
      <c r="B743" s="455"/>
      <c r="C743" s="455"/>
      <c r="D743" s="455"/>
      <c r="E743" s="455"/>
      <c r="F743" s="455"/>
      <c r="G743" s="455"/>
      <c r="H743" s="455"/>
      <c r="I743" s="455"/>
      <c r="J743" s="455"/>
      <c r="K743" s="455"/>
      <c r="L743" s="455"/>
      <c r="M743" s="455"/>
      <c r="N743" s="455"/>
      <c r="O743" s="455"/>
      <c r="P743" s="455"/>
      <c r="Q743" s="455"/>
      <c r="R743" s="455"/>
      <c r="S743" s="455"/>
      <c r="T743" s="455"/>
      <c r="U743" s="455"/>
      <c r="V743" s="455"/>
      <c r="W743" s="455"/>
      <c r="X743" s="455"/>
      <c r="Y743" s="455"/>
      <c r="Z743" s="455"/>
    </row>
    <row r="744" spans="1:26" ht="15.75" customHeight="1">
      <c r="A744" s="455"/>
      <c r="B744" s="455"/>
      <c r="C744" s="455"/>
      <c r="D744" s="455"/>
      <c r="E744" s="455"/>
      <c r="F744" s="455"/>
      <c r="G744" s="455"/>
      <c r="H744" s="455"/>
      <c r="I744" s="455"/>
      <c r="J744" s="455"/>
      <c r="K744" s="455"/>
      <c r="L744" s="455"/>
      <c r="M744" s="455"/>
      <c r="N744" s="455"/>
      <c r="O744" s="455"/>
      <c r="P744" s="455"/>
      <c r="Q744" s="455"/>
      <c r="R744" s="455"/>
      <c r="S744" s="455"/>
      <c r="T744" s="455"/>
      <c r="U744" s="455"/>
      <c r="V744" s="455"/>
      <c r="W744" s="455"/>
      <c r="X744" s="455"/>
      <c r="Y744" s="455"/>
      <c r="Z744" s="455"/>
    </row>
    <row r="745" spans="1:26" ht="15.75" customHeight="1">
      <c r="A745" s="455"/>
      <c r="B745" s="455"/>
      <c r="C745" s="455"/>
      <c r="D745" s="455"/>
      <c r="E745" s="455"/>
      <c r="F745" s="455"/>
      <c r="G745" s="455"/>
      <c r="H745" s="455"/>
      <c r="I745" s="455"/>
      <c r="J745" s="455"/>
      <c r="K745" s="455"/>
      <c r="L745" s="455"/>
      <c r="M745" s="455"/>
      <c r="N745" s="455"/>
      <c r="O745" s="455"/>
      <c r="P745" s="455"/>
      <c r="Q745" s="455"/>
      <c r="R745" s="455"/>
      <c r="S745" s="455"/>
      <c r="T745" s="455"/>
      <c r="U745" s="455"/>
      <c r="V745" s="455"/>
      <c r="W745" s="455"/>
      <c r="X745" s="455"/>
      <c r="Y745" s="455"/>
      <c r="Z745" s="455"/>
    </row>
    <row r="746" spans="1:26" ht="15.75" customHeight="1">
      <c r="A746" s="455"/>
      <c r="B746" s="455"/>
      <c r="C746" s="455"/>
      <c r="D746" s="455"/>
      <c r="E746" s="455"/>
      <c r="F746" s="455"/>
      <c r="G746" s="455"/>
      <c r="H746" s="455"/>
      <c r="I746" s="455"/>
      <c r="J746" s="455"/>
      <c r="K746" s="455"/>
      <c r="L746" s="455"/>
      <c r="M746" s="455"/>
      <c r="N746" s="455"/>
      <c r="O746" s="455"/>
      <c r="P746" s="455"/>
      <c r="Q746" s="455"/>
      <c r="R746" s="455"/>
      <c r="S746" s="455"/>
      <c r="T746" s="455"/>
      <c r="U746" s="455"/>
      <c r="V746" s="455"/>
      <c r="W746" s="455"/>
      <c r="X746" s="455"/>
      <c r="Y746" s="455"/>
      <c r="Z746" s="455"/>
    </row>
    <row r="747" spans="1:26" ht="15.75" customHeight="1">
      <c r="A747" s="455"/>
      <c r="B747" s="455"/>
      <c r="C747" s="455"/>
      <c r="D747" s="455"/>
      <c r="E747" s="455"/>
      <c r="F747" s="455"/>
      <c r="G747" s="455"/>
      <c r="H747" s="455"/>
      <c r="I747" s="455"/>
      <c r="J747" s="455"/>
      <c r="K747" s="455"/>
      <c r="L747" s="455"/>
      <c r="M747" s="455"/>
      <c r="N747" s="455"/>
      <c r="O747" s="455"/>
      <c r="P747" s="455"/>
      <c r="Q747" s="455"/>
      <c r="R747" s="455"/>
      <c r="S747" s="455"/>
      <c r="T747" s="455"/>
      <c r="U747" s="455"/>
      <c r="V747" s="455"/>
      <c r="W747" s="455"/>
      <c r="X747" s="455"/>
      <c r="Y747" s="455"/>
      <c r="Z747" s="455"/>
    </row>
    <row r="748" spans="1:26" ht="15.75" customHeight="1">
      <c r="A748" s="455"/>
      <c r="B748" s="455"/>
      <c r="C748" s="455"/>
      <c r="D748" s="455"/>
      <c r="E748" s="455"/>
      <c r="F748" s="455"/>
      <c r="G748" s="455"/>
      <c r="H748" s="455"/>
      <c r="I748" s="455"/>
      <c r="J748" s="455"/>
      <c r="K748" s="455"/>
      <c r="L748" s="455"/>
      <c r="M748" s="455"/>
      <c r="N748" s="455"/>
      <c r="O748" s="455"/>
      <c r="P748" s="455"/>
      <c r="Q748" s="455"/>
      <c r="R748" s="455"/>
      <c r="S748" s="455"/>
      <c r="T748" s="455"/>
      <c r="U748" s="455"/>
      <c r="V748" s="455"/>
      <c r="W748" s="455"/>
      <c r="X748" s="455"/>
      <c r="Y748" s="455"/>
      <c r="Z748" s="455"/>
    </row>
    <row r="749" spans="1:26" ht="15.75" customHeight="1">
      <c r="A749" s="455"/>
      <c r="B749" s="455"/>
      <c r="C749" s="455"/>
      <c r="D749" s="455"/>
      <c r="E749" s="455"/>
      <c r="F749" s="455"/>
      <c r="G749" s="455"/>
      <c r="H749" s="455"/>
      <c r="I749" s="455"/>
      <c r="J749" s="455"/>
      <c r="K749" s="455"/>
      <c r="L749" s="455"/>
      <c r="M749" s="455"/>
      <c r="N749" s="455"/>
      <c r="O749" s="455"/>
      <c r="P749" s="455"/>
      <c r="Q749" s="455"/>
      <c r="R749" s="455"/>
      <c r="S749" s="455"/>
      <c r="T749" s="455"/>
      <c r="U749" s="455"/>
      <c r="V749" s="455"/>
      <c r="W749" s="455"/>
      <c r="X749" s="455"/>
      <c r="Y749" s="455"/>
      <c r="Z749" s="455"/>
    </row>
    <row r="750" spans="1:26" ht="15.75" customHeight="1">
      <c r="A750" s="455"/>
      <c r="B750" s="455"/>
      <c r="C750" s="455"/>
      <c r="D750" s="455"/>
      <c r="E750" s="455"/>
      <c r="F750" s="455"/>
      <c r="G750" s="455"/>
      <c r="H750" s="455"/>
      <c r="I750" s="455"/>
      <c r="J750" s="455"/>
      <c r="K750" s="455"/>
      <c r="L750" s="455"/>
      <c r="M750" s="455"/>
      <c r="N750" s="455"/>
      <c r="O750" s="455"/>
      <c r="P750" s="455"/>
      <c r="Q750" s="455"/>
      <c r="R750" s="455"/>
      <c r="S750" s="455"/>
      <c r="T750" s="455"/>
      <c r="U750" s="455"/>
      <c r="V750" s="455"/>
      <c r="W750" s="455"/>
      <c r="X750" s="455"/>
      <c r="Y750" s="455"/>
      <c r="Z750" s="455"/>
    </row>
    <row r="751" spans="1:26" ht="15.75" customHeight="1">
      <c r="A751" s="455"/>
      <c r="B751" s="455"/>
      <c r="C751" s="455"/>
      <c r="D751" s="455"/>
      <c r="E751" s="455"/>
      <c r="F751" s="455"/>
      <c r="G751" s="455"/>
      <c r="H751" s="455"/>
      <c r="I751" s="455"/>
      <c r="J751" s="455"/>
      <c r="K751" s="455"/>
      <c r="L751" s="455"/>
      <c r="M751" s="455"/>
      <c r="N751" s="455"/>
      <c r="O751" s="455"/>
      <c r="P751" s="455"/>
      <c r="Q751" s="455"/>
      <c r="R751" s="455"/>
      <c r="S751" s="455"/>
      <c r="T751" s="455"/>
      <c r="U751" s="455"/>
      <c r="V751" s="455"/>
      <c r="W751" s="455"/>
      <c r="X751" s="455"/>
      <c r="Y751" s="455"/>
      <c r="Z751" s="455"/>
    </row>
    <row r="752" spans="1:26" ht="15.75" customHeight="1">
      <c r="A752" s="455"/>
      <c r="B752" s="455"/>
      <c r="C752" s="455"/>
      <c r="D752" s="455"/>
      <c r="E752" s="455"/>
      <c r="F752" s="455"/>
      <c r="G752" s="455"/>
      <c r="H752" s="455"/>
      <c r="I752" s="455"/>
      <c r="J752" s="455"/>
      <c r="K752" s="455"/>
      <c r="L752" s="455"/>
      <c r="M752" s="455"/>
      <c r="N752" s="455"/>
      <c r="O752" s="455"/>
      <c r="P752" s="455"/>
      <c r="Q752" s="455"/>
      <c r="R752" s="455"/>
      <c r="S752" s="455"/>
      <c r="T752" s="455"/>
      <c r="U752" s="455"/>
      <c r="V752" s="455"/>
      <c r="W752" s="455"/>
      <c r="X752" s="455"/>
      <c r="Y752" s="455"/>
      <c r="Z752" s="455"/>
    </row>
    <row r="753" spans="1:26" ht="15.75" customHeight="1">
      <c r="A753" s="455"/>
      <c r="B753" s="455"/>
      <c r="C753" s="455"/>
      <c r="D753" s="455"/>
      <c r="E753" s="455"/>
      <c r="F753" s="455"/>
      <c r="G753" s="455"/>
      <c r="H753" s="455"/>
      <c r="I753" s="455"/>
      <c r="J753" s="455"/>
      <c r="K753" s="455"/>
      <c r="L753" s="455"/>
      <c r="M753" s="455"/>
      <c r="N753" s="455"/>
      <c r="O753" s="455"/>
      <c r="P753" s="455"/>
      <c r="Q753" s="455"/>
      <c r="R753" s="455"/>
      <c r="S753" s="455"/>
      <c r="T753" s="455"/>
      <c r="U753" s="455"/>
      <c r="V753" s="455"/>
      <c r="W753" s="455"/>
      <c r="X753" s="455"/>
      <c r="Y753" s="455"/>
      <c r="Z753" s="455"/>
    </row>
    <row r="754" spans="1:26" ht="15.75" customHeight="1">
      <c r="A754" s="455"/>
      <c r="B754" s="455"/>
      <c r="C754" s="455"/>
      <c r="D754" s="455"/>
      <c r="E754" s="455"/>
      <c r="F754" s="455"/>
      <c r="G754" s="455"/>
      <c r="H754" s="455"/>
      <c r="I754" s="455"/>
      <c r="J754" s="455"/>
      <c r="K754" s="455"/>
      <c r="L754" s="455"/>
      <c r="M754" s="455"/>
      <c r="N754" s="455"/>
      <c r="O754" s="455"/>
      <c r="P754" s="455"/>
      <c r="Q754" s="455"/>
      <c r="R754" s="455"/>
      <c r="S754" s="455"/>
      <c r="T754" s="455"/>
      <c r="U754" s="455"/>
      <c r="V754" s="455"/>
      <c r="W754" s="455"/>
      <c r="X754" s="455"/>
      <c r="Y754" s="455"/>
      <c r="Z754" s="455"/>
    </row>
    <row r="755" spans="1:26" ht="15.75" customHeight="1">
      <c r="A755" s="455"/>
      <c r="B755" s="455"/>
      <c r="C755" s="455"/>
      <c r="D755" s="455"/>
      <c r="E755" s="455"/>
      <c r="F755" s="455"/>
      <c r="G755" s="455"/>
      <c r="H755" s="455"/>
      <c r="I755" s="455"/>
      <c r="J755" s="455"/>
      <c r="K755" s="455"/>
      <c r="L755" s="455"/>
      <c r="M755" s="455"/>
      <c r="N755" s="455"/>
      <c r="O755" s="455"/>
      <c r="P755" s="455"/>
      <c r="Q755" s="455"/>
      <c r="R755" s="455"/>
      <c r="S755" s="455"/>
      <c r="T755" s="455"/>
      <c r="U755" s="455"/>
      <c r="V755" s="455"/>
      <c r="W755" s="455"/>
      <c r="X755" s="455"/>
      <c r="Y755" s="455"/>
      <c r="Z755" s="455"/>
    </row>
    <row r="756" spans="1:26" ht="15.75" customHeight="1">
      <c r="A756" s="455"/>
      <c r="B756" s="455"/>
      <c r="C756" s="455"/>
      <c r="D756" s="455"/>
      <c r="E756" s="455"/>
      <c r="F756" s="455"/>
      <c r="G756" s="455"/>
      <c r="H756" s="455"/>
      <c r="I756" s="455"/>
      <c r="J756" s="455"/>
      <c r="K756" s="455"/>
      <c r="L756" s="455"/>
      <c r="M756" s="455"/>
      <c r="N756" s="455"/>
      <c r="O756" s="455"/>
      <c r="P756" s="455"/>
      <c r="Q756" s="455"/>
      <c r="R756" s="455"/>
      <c r="S756" s="455"/>
      <c r="T756" s="455"/>
      <c r="U756" s="455"/>
      <c r="V756" s="455"/>
      <c r="W756" s="455"/>
      <c r="X756" s="455"/>
      <c r="Y756" s="455"/>
      <c r="Z756" s="455"/>
    </row>
    <row r="757" spans="1:26" ht="15.75" customHeight="1">
      <c r="A757" s="455"/>
      <c r="B757" s="455"/>
      <c r="C757" s="455"/>
      <c r="D757" s="455"/>
      <c r="E757" s="455"/>
      <c r="F757" s="455"/>
      <c r="G757" s="455"/>
      <c r="H757" s="455"/>
      <c r="I757" s="455"/>
      <c r="J757" s="455"/>
      <c r="K757" s="455"/>
      <c r="L757" s="455"/>
      <c r="M757" s="455"/>
      <c r="N757" s="455"/>
      <c r="O757" s="455"/>
      <c r="P757" s="455"/>
      <c r="Q757" s="455"/>
      <c r="R757" s="455"/>
      <c r="S757" s="455"/>
      <c r="T757" s="455"/>
      <c r="U757" s="455"/>
      <c r="V757" s="455"/>
      <c r="W757" s="455"/>
      <c r="X757" s="455"/>
      <c r="Y757" s="455"/>
      <c r="Z757" s="455"/>
    </row>
    <row r="758" spans="1:26" ht="15.75" customHeight="1">
      <c r="A758" s="455"/>
      <c r="B758" s="455"/>
      <c r="C758" s="455"/>
      <c r="D758" s="455"/>
      <c r="E758" s="455"/>
      <c r="F758" s="455"/>
      <c r="G758" s="455"/>
      <c r="H758" s="455"/>
      <c r="I758" s="455"/>
      <c r="J758" s="455"/>
      <c r="K758" s="455"/>
      <c r="L758" s="455"/>
      <c r="M758" s="455"/>
      <c r="N758" s="455"/>
      <c r="O758" s="455"/>
      <c r="P758" s="455"/>
      <c r="Q758" s="455"/>
      <c r="R758" s="455"/>
      <c r="S758" s="455"/>
      <c r="T758" s="455"/>
      <c r="U758" s="455"/>
      <c r="V758" s="455"/>
      <c r="W758" s="455"/>
      <c r="X758" s="455"/>
      <c r="Y758" s="455"/>
      <c r="Z758" s="455"/>
    </row>
    <row r="759" spans="1:26" ht="15.75" customHeight="1">
      <c r="A759" s="455"/>
      <c r="B759" s="455"/>
      <c r="C759" s="455"/>
      <c r="D759" s="455"/>
      <c r="E759" s="455"/>
      <c r="F759" s="455"/>
      <c r="G759" s="455"/>
      <c r="H759" s="455"/>
      <c r="I759" s="455"/>
      <c r="J759" s="455"/>
      <c r="K759" s="455"/>
      <c r="L759" s="455"/>
      <c r="M759" s="455"/>
      <c r="N759" s="455"/>
      <c r="O759" s="455"/>
      <c r="P759" s="455"/>
      <c r="Q759" s="455"/>
      <c r="R759" s="455"/>
      <c r="S759" s="455"/>
      <c r="T759" s="455"/>
      <c r="U759" s="455"/>
      <c r="V759" s="455"/>
      <c r="W759" s="455"/>
      <c r="X759" s="455"/>
      <c r="Y759" s="455"/>
      <c r="Z759" s="455"/>
    </row>
    <row r="760" spans="1:26" ht="15.75" customHeight="1">
      <c r="A760" s="455"/>
      <c r="B760" s="455"/>
      <c r="C760" s="455"/>
      <c r="D760" s="455"/>
      <c r="E760" s="455"/>
      <c r="F760" s="455"/>
      <c r="G760" s="455"/>
      <c r="H760" s="455"/>
      <c r="I760" s="455"/>
      <c r="J760" s="455"/>
      <c r="K760" s="455"/>
      <c r="L760" s="455"/>
      <c r="M760" s="455"/>
      <c r="N760" s="455"/>
      <c r="O760" s="455"/>
      <c r="P760" s="455"/>
      <c r="Q760" s="455"/>
      <c r="R760" s="455"/>
      <c r="S760" s="455"/>
      <c r="T760" s="455"/>
      <c r="U760" s="455"/>
      <c r="V760" s="455"/>
      <c r="W760" s="455"/>
      <c r="X760" s="455"/>
      <c r="Y760" s="455"/>
      <c r="Z760" s="455"/>
    </row>
    <row r="761" spans="1:26" ht="15.75" customHeight="1">
      <c r="A761" s="455"/>
      <c r="B761" s="455"/>
      <c r="C761" s="455"/>
      <c r="D761" s="455"/>
      <c r="E761" s="455"/>
      <c r="F761" s="455"/>
      <c r="G761" s="455"/>
      <c r="H761" s="455"/>
      <c r="I761" s="455"/>
      <c r="J761" s="455"/>
      <c r="K761" s="455"/>
      <c r="L761" s="455"/>
      <c r="M761" s="455"/>
      <c r="N761" s="455"/>
      <c r="O761" s="455"/>
      <c r="P761" s="455"/>
      <c r="Q761" s="455"/>
      <c r="R761" s="455"/>
      <c r="S761" s="455"/>
      <c r="T761" s="455"/>
      <c r="U761" s="455"/>
      <c r="V761" s="455"/>
      <c r="W761" s="455"/>
      <c r="X761" s="455"/>
      <c r="Y761" s="455"/>
      <c r="Z761" s="455"/>
    </row>
    <row r="762" spans="1:26" ht="15.75" customHeight="1">
      <c r="A762" s="455"/>
      <c r="B762" s="455"/>
      <c r="C762" s="455"/>
      <c r="D762" s="455"/>
      <c r="E762" s="455"/>
      <c r="F762" s="455"/>
      <c r="G762" s="455"/>
      <c r="H762" s="455"/>
      <c r="I762" s="455"/>
      <c r="J762" s="455"/>
      <c r="K762" s="455"/>
      <c r="L762" s="455"/>
      <c r="M762" s="455"/>
      <c r="N762" s="455"/>
      <c r="O762" s="455"/>
      <c r="P762" s="455"/>
      <c r="Q762" s="455"/>
      <c r="R762" s="455"/>
      <c r="S762" s="455"/>
      <c r="T762" s="455"/>
      <c r="U762" s="455"/>
      <c r="V762" s="455"/>
      <c r="W762" s="455"/>
      <c r="X762" s="455"/>
      <c r="Y762" s="455"/>
      <c r="Z762" s="455"/>
    </row>
    <row r="763" spans="1:26" ht="15.75" customHeight="1">
      <c r="A763" s="455"/>
      <c r="B763" s="455"/>
      <c r="C763" s="455"/>
      <c r="D763" s="455"/>
      <c r="E763" s="455"/>
      <c r="F763" s="455"/>
      <c r="G763" s="455"/>
      <c r="H763" s="455"/>
      <c r="I763" s="455"/>
      <c r="J763" s="455"/>
      <c r="K763" s="455"/>
      <c r="L763" s="455"/>
      <c r="M763" s="455"/>
      <c r="N763" s="455"/>
      <c r="O763" s="455"/>
      <c r="P763" s="455"/>
      <c r="Q763" s="455"/>
      <c r="R763" s="455"/>
      <c r="S763" s="455"/>
      <c r="T763" s="455"/>
      <c r="U763" s="455"/>
      <c r="V763" s="455"/>
      <c r="W763" s="455"/>
      <c r="X763" s="455"/>
      <c r="Y763" s="455"/>
      <c r="Z763" s="455"/>
    </row>
    <row r="764" spans="1:26" ht="15.75" customHeight="1">
      <c r="A764" s="455"/>
      <c r="B764" s="455"/>
      <c r="C764" s="455"/>
      <c r="D764" s="455"/>
      <c r="E764" s="455"/>
      <c r="F764" s="455"/>
      <c r="G764" s="455"/>
      <c r="H764" s="455"/>
      <c r="I764" s="455"/>
      <c r="J764" s="455"/>
      <c r="K764" s="455"/>
      <c r="L764" s="455"/>
      <c r="M764" s="455"/>
      <c r="N764" s="455"/>
      <c r="O764" s="455"/>
      <c r="P764" s="455"/>
      <c r="Q764" s="455"/>
      <c r="R764" s="455"/>
      <c r="S764" s="455"/>
      <c r="T764" s="455"/>
      <c r="U764" s="455"/>
      <c r="V764" s="455"/>
      <c r="W764" s="455"/>
      <c r="X764" s="455"/>
      <c r="Y764" s="455"/>
      <c r="Z764" s="455"/>
    </row>
    <row r="765" spans="1:26" ht="15.75" customHeight="1">
      <c r="A765" s="455"/>
      <c r="B765" s="455"/>
      <c r="C765" s="455"/>
      <c r="D765" s="455"/>
      <c r="E765" s="455"/>
      <c r="F765" s="455"/>
      <c r="G765" s="455"/>
      <c r="H765" s="455"/>
      <c r="I765" s="455"/>
      <c r="J765" s="455"/>
      <c r="K765" s="455"/>
      <c r="L765" s="455"/>
      <c r="M765" s="455"/>
      <c r="N765" s="455"/>
      <c r="O765" s="455"/>
      <c r="P765" s="455"/>
      <c r="Q765" s="455"/>
      <c r="R765" s="455"/>
      <c r="S765" s="455"/>
      <c r="T765" s="455"/>
      <c r="U765" s="455"/>
      <c r="V765" s="455"/>
      <c r="W765" s="455"/>
      <c r="X765" s="455"/>
      <c r="Y765" s="455"/>
      <c r="Z765" s="455"/>
    </row>
    <row r="766" spans="1:26" ht="15.75" customHeight="1">
      <c r="A766" s="455"/>
      <c r="B766" s="455"/>
      <c r="C766" s="455"/>
      <c r="D766" s="455"/>
      <c r="E766" s="455"/>
      <c r="F766" s="455"/>
      <c r="G766" s="455"/>
      <c r="H766" s="455"/>
      <c r="I766" s="455"/>
      <c r="J766" s="455"/>
      <c r="K766" s="455"/>
      <c r="L766" s="455"/>
      <c r="M766" s="455"/>
      <c r="N766" s="455"/>
      <c r="O766" s="455"/>
      <c r="P766" s="455"/>
      <c r="Q766" s="455"/>
      <c r="R766" s="455"/>
      <c r="S766" s="455"/>
      <c r="T766" s="455"/>
      <c r="U766" s="455"/>
      <c r="V766" s="455"/>
      <c r="W766" s="455"/>
      <c r="X766" s="455"/>
      <c r="Y766" s="455"/>
      <c r="Z766" s="455"/>
    </row>
    <row r="767" spans="1:26" ht="15.75" customHeight="1">
      <c r="A767" s="455"/>
      <c r="B767" s="455"/>
      <c r="C767" s="455"/>
      <c r="D767" s="455"/>
      <c r="E767" s="455"/>
      <c r="F767" s="455"/>
      <c r="G767" s="455"/>
      <c r="H767" s="455"/>
      <c r="I767" s="455"/>
      <c r="J767" s="455"/>
      <c r="K767" s="455"/>
      <c r="L767" s="455"/>
      <c r="M767" s="455"/>
      <c r="N767" s="455"/>
      <c r="O767" s="455"/>
      <c r="P767" s="455"/>
      <c r="Q767" s="455"/>
      <c r="R767" s="455"/>
      <c r="S767" s="455"/>
      <c r="T767" s="455"/>
      <c r="U767" s="455"/>
      <c r="V767" s="455"/>
      <c r="W767" s="455"/>
      <c r="X767" s="455"/>
      <c r="Y767" s="455"/>
      <c r="Z767" s="455"/>
    </row>
    <row r="768" spans="1:26" ht="15.75" customHeight="1">
      <c r="A768" s="455"/>
      <c r="B768" s="455"/>
      <c r="C768" s="455"/>
      <c r="D768" s="455"/>
      <c r="E768" s="455"/>
      <c r="F768" s="455"/>
      <c r="G768" s="455"/>
      <c r="H768" s="455"/>
      <c r="I768" s="455"/>
      <c r="J768" s="455"/>
      <c r="K768" s="455"/>
      <c r="L768" s="455"/>
      <c r="M768" s="455"/>
      <c r="N768" s="455"/>
      <c r="O768" s="455"/>
      <c r="P768" s="455"/>
      <c r="Q768" s="455"/>
      <c r="R768" s="455"/>
      <c r="S768" s="455"/>
      <c r="T768" s="455"/>
      <c r="U768" s="455"/>
      <c r="V768" s="455"/>
      <c r="W768" s="455"/>
      <c r="X768" s="455"/>
      <c r="Y768" s="455"/>
      <c r="Z768" s="455"/>
    </row>
    <row r="769" spans="1:26" ht="15.75" customHeight="1">
      <c r="A769" s="455"/>
      <c r="B769" s="455"/>
      <c r="C769" s="455"/>
      <c r="D769" s="455"/>
      <c r="E769" s="455"/>
      <c r="F769" s="455"/>
      <c r="G769" s="455"/>
      <c r="H769" s="455"/>
      <c r="I769" s="455"/>
      <c r="J769" s="455"/>
      <c r="K769" s="455"/>
      <c r="L769" s="455"/>
      <c r="M769" s="455"/>
      <c r="N769" s="455"/>
      <c r="O769" s="455"/>
      <c r="P769" s="455"/>
      <c r="Q769" s="455"/>
      <c r="R769" s="455"/>
      <c r="S769" s="455"/>
      <c r="T769" s="455"/>
      <c r="U769" s="455"/>
      <c r="V769" s="455"/>
      <c r="W769" s="455"/>
      <c r="X769" s="455"/>
      <c r="Y769" s="455"/>
      <c r="Z769" s="455"/>
    </row>
    <row r="770" spans="1:26" ht="15.75" customHeight="1">
      <c r="A770" s="455"/>
      <c r="B770" s="455"/>
      <c r="C770" s="455"/>
      <c r="D770" s="455"/>
      <c r="E770" s="455"/>
      <c r="F770" s="455"/>
      <c r="G770" s="455"/>
      <c r="H770" s="455"/>
      <c r="I770" s="455"/>
      <c r="J770" s="455"/>
      <c r="K770" s="455"/>
      <c r="L770" s="455"/>
      <c r="M770" s="455"/>
      <c r="N770" s="455"/>
      <c r="O770" s="455"/>
      <c r="P770" s="455"/>
      <c r="Q770" s="455"/>
      <c r="R770" s="455"/>
      <c r="S770" s="455"/>
      <c r="T770" s="455"/>
      <c r="U770" s="455"/>
      <c r="V770" s="455"/>
      <c r="W770" s="455"/>
      <c r="X770" s="455"/>
      <c r="Y770" s="455"/>
      <c r="Z770" s="455"/>
    </row>
    <row r="771" spans="1:26" ht="15.75" customHeight="1">
      <c r="A771" s="455"/>
      <c r="B771" s="455"/>
      <c r="C771" s="455"/>
      <c r="D771" s="455"/>
      <c r="E771" s="455"/>
      <c r="F771" s="455"/>
      <c r="G771" s="455"/>
      <c r="H771" s="455"/>
      <c r="I771" s="455"/>
      <c r="J771" s="455"/>
      <c r="K771" s="455"/>
      <c r="L771" s="455"/>
      <c r="M771" s="455"/>
      <c r="N771" s="455"/>
      <c r="O771" s="455"/>
      <c r="P771" s="455"/>
      <c r="Q771" s="455"/>
      <c r="R771" s="455"/>
      <c r="S771" s="455"/>
      <c r="T771" s="455"/>
      <c r="U771" s="455"/>
      <c r="V771" s="455"/>
      <c r="W771" s="455"/>
      <c r="X771" s="455"/>
      <c r="Y771" s="455"/>
      <c r="Z771" s="455"/>
    </row>
    <row r="772" spans="1:26" ht="15.75" customHeight="1">
      <c r="A772" s="455"/>
      <c r="B772" s="455"/>
      <c r="C772" s="455"/>
      <c r="D772" s="455"/>
      <c r="E772" s="455"/>
      <c r="F772" s="455"/>
      <c r="G772" s="455"/>
      <c r="H772" s="455"/>
      <c r="I772" s="455"/>
      <c r="J772" s="455"/>
      <c r="K772" s="455"/>
      <c r="L772" s="455"/>
      <c r="M772" s="455"/>
      <c r="N772" s="455"/>
      <c r="O772" s="455"/>
      <c r="P772" s="455"/>
      <c r="Q772" s="455"/>
      <c r="R772" s="455"/>
      <c r="S772" s="455"/>
      <c r="T772" s="455"/>
      <c r="U772" s="455"/>
      <c r="V772" s="455"/>
      <c r="W772" s="455"/>
      <c r="X772" s="455"/>
      <c r="Y772" s="455"/>
      <c r="Z772" s="455"/>
    </row>
    <row r="773" spans="1:26" ht="15.75" customHeight="1">
      <c r="A773" s="455"/>
      <c r="B773" s="455"/>
      <c r="C773" s="455"/>
      <c r="D773" s="455"/>
      <c r="E773" s="455"/>
      <c r="F773" s="455"/>
      <c r="G773" s="455"/>
      <c r="H773" s="455"/>
      <c r="I773" s="455"/>
      <c r="J773" s="455"/>
      <c r="K773" s="455"/>
      <c r="L773" s="455"/>
      <c r="M773" s="455"/>
      <c r="N773" s="455"/>
      <c r="O773" s="455"/>
      <c r="P773" s="455"/>
      <c r="Q773" s="455"/>
      <c r="R773" s="455"/>
      <c r="S773" s="455"/>
      <c r="T773" s="455"/>
      <c r="U773" s="455"/>
      <c r="V773" s="455"/>
      <c r="W773" s="455"/>
      <c r="X773" s="455"/>
      <c r="Y773" s="455"/>
      <c r="Z773" s="455"/>
    </row>
    <row r="774" spans="1:26" ht="15.75" customHeight="1">
      <c r="A774" s="455"/>
      <c r="B774" s="455"/>
      <c r="C774" s="455"/>
      <c r="D774" s="455"/>
      <c r="E774" s="455"/>
      <c r="F774" s="455"/>
      <c r="G774" s="455"/>
      <c r="H774" s="455"/>
      <c r="I774" s="455"/>
      <c r="J774" s="455"/>
      <c r="K774" s="455"/>
      <c r="L774" s="455"/>
      <c r="M774" s="455"/>
      <c r="N774" s="455"/>
      <c r="O774" s="455"/>
      <c r="P774" s="455"/>
      <c r="Q774" s="455"/>
      <c r="R774" s="455"/>
      <c r="S774" s="455"/>
      <c r="T774" s="455"/>
      <c r="U774" s="455"/>
      <c r="V774" s="455"/>
      <c r="W774" s="455"/>
      <c r="X774" s="455"/>
      <c r="Y774" s="455"/>
      <c r="Z774" s="455"/>
    </row>
    <row r="775" spans="1:26" ht="15.75" customHeight="1">
      <c r="A775" s="455"/>
      <c r="B775" s="455"/>
      <c r="C775" s="455"/>
      <c r="D775" s="455"/>
      <c r="E775" s="455"/>
      <c r="F775" s="455"/>
      <c r="G775" s="455"/>
      <c r="H775" s="455"/>
      <c r="I775" s="455"/>
      <c r="J775" s="455"/>
      <c r="K775" s="455"/>
      <c r="L775" s="455"/>
      <c r="M775" s="455"/>
      <c r="N775" s="455"/>
      <c r="O775" s="455"/>
      <c r="P775" s="455"/>
      <c r="Q775" s="455"/>
      <c r="R775" s="455"/>
      <c r="S775" s="455"/>
      <c r="T775" s="455"/>
      <c r="U775" s="455"/>
      <c r="V775" s="455"/>
      <c r="W775" s="455"/>
      <c r="X775" s="455"/>
      <c r="Y775" s="455"/>
      <c r="Z775" s="455"/>
    </row>
    <row r="776" spans="1:26" ht="15.75" customHeight="1">
      <c r="A776" s="455"/>
      <c r="B776" s="455"/>
      <c r="C776" s="455"/>
      <c r="D776" s="455"/>
      <c r="E776" s="455"/>
      <c r="F776" s="455"/>
      <c r="G776" s="455"/>
      <c r="H776" s="455"/>
      <c r="I776" s="455"/>
      <c r="J776" s="455"/>
      <c r="K776" s="455"/>
      <c r="L776" s="455"/>
      <c r="M776" s="455"/>
      <c r="N776" s="455"/>
      <c r="O776" s="455"/>
      <c r="P776" s="455"/>
      <c r="Q776" s="455"/>
      <c r="R776" s="455"/>
      <c r="S776" s="455"/>
      <c r="T776" s="455"/>
      <c r="U776" s="455"/>
      <c r="V776" s="455"/>
      <c r="W776" s="455"/>
      <c r="X776" s="455"/>
      <c r="Y776" s="455"/>
      <c r="Z776" s="455"/>
    </row>
    <row r="777" spans="1:26" ht="15.75" customHeight="1">
      <c r="A777" s="455"/>
      <c r="B777" s="455"/>
      <c r="C777" s="455"/>
      <c r="D777" s="455"/>
      <c r="E777" s="455"/>
      <c r="F777" s="455"/>
      <c r="G777" s="455"/>
      <c r="H777" s="455"/>
      <c r="I777" s="455"/>
      <c r="J777" s="455"/>
      <c r="K777" s="455"/>
      <c r="L777" s="455"/>
      <c r="M777" s="455"/>
      <c r="N777" s="455"/>
      <c r="O777" s="455"/>
      <c r="P777" s="455"/>
      <c r="Q777" s="455"/>
      <c r="R777" s="455"/>
      <c r="S777" s="455"/>
      <c r="T777" s="455"/>
      <c r="U777" s="455"/>
      <c r="V777" s="455"/>
      <c r="W777" s="455"/>
      <c r="X777" s="455"/>
      <c r="Y777" s="455"/>
      <c r="Z777" s="455"/>
    </row>
    <row r="778" spans="1:26" ht="15.75" customHeight="1">
      <c r="A778" s="455"/>
      <c r="B778" s="455"/>
      <c r="C778" s="455"/>
      <c r="D778" s="455"/>
      <c r="E778" s="455"/>
      <c r="F778" s="455"/>
      <c r="G778" s="455"/>
      <c r="H778" s="455"/>
      <c r="I778" s="455"/>
      <c r="J778" s="455"/>
      <c r="K778" s="455"/>
      <c r="L778" s="455"/>
      <c r="M778" s="455"/>
      <c r="N778" s="455"/>
      <c r="O778" s="455"/>
      <c r="P778" s="455"/>
      <c r="Q778" s="455"/>
      <c r="R778" s="455"/>
      <c r="S778" s="455"/>
      <c r="T778" s="455"/>
      <c r="U778" s="455"/>
      <c r="V778" s="455"/>
      <c r="W778" s="455"/>
      <c r="X778" s="455"/>
      <c r="Y778" s="455"/>
      <c r="Z778" s="455"/>
    </row>
    <row r="779" spans="1:26" ht="15.75" customHeight="1">
      <c r="A779" s="455"/>
      <c r="B779" s="455"/>
      <c r="C779" s="455"/>
      <c r="D779" s="455"/>
      <c r="E779" s="455"/>
      <c r="F779" s="455"/>
      <c r="G779" s="455"/>
      <c r="H779" s="455"/>
      <c r="I779" s="455"/>
      <c r="J779" s="455"/>
      <c r="K779" s="455"/>
      <c r="L779" s="455"/>
      <c r="M779" s="455"/>
      <c r="N779" s="455"/>
      <c r="O779" s="455"/>
      <c r="P779" s="455"/>
      <c r="Q779" s="455"/>
      <c r="R779" s="455"/>
      <c r="S779" s="455"/>
      <c r="T779" s="455"/>
      <c r="U779" s="455"/>
      <c r="V779" s="455"/>
      <c r="W779" s="455"/>
      <c r="X779" s="455"/>
      <c r="Y779" s="455"/>
      <c r="Z779" s="455"/>
    </row>
    <row r="780" spans="1:26" ht="15.75" customHeight="1">
      <c r="A780" s="455"/>
      <c r="B780" s="455"/>
      <c r="C780" s="455"/>
      <c r="D780" s="455"/>
      <c r="E780" s="455"/>
      <c r="F780" s="455"/>
      <c r="G780" s="455"/>
      <c r="H780" s="455"/>
      <c r="I780" s="455"/>
      <c r="J780" s="455"/>
      <c r="K780" s="455"/>
      <c r="L780" s="455"/>
      <c r="M780" s="455"/>
      <c r="N780" s="455"/>
      <c r="O780" s="455"/>
      <c r="P780" s="455"/>
      <c r="Q780" s="455"/>
      <c r="R780" s="455"/>
      <c r="S780" s="455"/>
      <c r="T780" s="455"/>
      <c r="U780" s="455"/>
      <c r="V780" s="455"/>
      <c r="W780" s="455"/>
      <c r="X780" s="455"/>
      <c r="Y780" s="455"/>
      <c r="Z780" s="455"/>
    </row>
    <row r="781" spans="1:26" ht="15.75" customHeight="1">
      <c r="A781" s="455"/>
      <c r="B781" s="455"/>
      <c r="C781" s="455"/>
      <c r="D781" s="455"/>
      <c r="E781" s="455"/>
      <c r="F781" s="455"/>
      <c r="G781" s="455"/>
      <c r="H781" s="455"/>
      <c r="I781" s="455"/>
      <c r="J781" s="455"/>
      <c r="K781" s="455"/>
      <c r="L781" s="455"/>
      <c r="M781" s="455"/>
      <c r="N781" s="455"/>
      <c r="O781" s="455"/>
      <c r="P781" s="455"/>
      <c r="Q781" s="455"/>
      <c r="R781" s="455"/>
      <c r="S781" s="455"/>
      <c r="T781" s="455"/>
      <c r="U781" s="455"/>
      <c r="V781" s="455"/>
      <c r="W781" s="455"/>
      <c r="X781" s="455"/>
      <c r="Y781" s="455"/>
      <c r="Z781" s="455"/>
    </row>
    <row r="782" spans="1:26" ht="15.75" customHeight="1">
      <c r="A782" s="455"/>
      <c r="B782" s="455"/>
      <c r="C782" s="455"/>
      <c r="D782" s="455"/>
      <c r="E782" s="455"/>
      <c r="F782" s="455"/>
      <c r="G782" s="455"/>
      <c r="H782" s="455"/>
      <c r="I782" s="455"/>
      <c r="J782" s="455"/>
      <c r="K782" s="455"/>
      <c r="L782" s="455"/>
      <c r="M782" s="455"/>
      <c r="N782" s="455"/>
      <c r="O782" s="455"/>
      <c r="P782" s="455"/>
      <c r="Q782" s="455"/>
      <c r="R782" s="455"/>
      <c r="S782" s="455"/>
      <c r="T782" s="455"/>
      <c r="U782" s="455"/>
      <c r="V782" s="455"/>
      <c r="W782" s="455"/>
      <c r="X782" s="455"/>
      <c r="Y782" s="455"/>
      <c r="Z782" s="455"/>
    </row>
    <row r="783" spans="1:26" ht="15.75" customHeight="1">
      <c r="A783" s="455"/>
      <c r="B783" s="455"/>
      <c r="C783" s="455"/>
      <c r="D783" s="455"/>
      <c r="E783" s="455"/>
      <c r="F783" s="455"/>
      <c r="G783" s="455"/>
      <c r="H783" s="455"/>
      <c r="I783" s="455"/>
      <c r="J783" s="455"/>
      <c r="K783" s="455"/>
      <c r="L783" s="455"/>
      <c r="M783" s="455"/>
      <c r="N783" s="455"/>
      <c r="O783" s="455"/>
      <c r="P783" s="455"/>
      <c r="Q783" s="455"/>
      <c r="R783" s="455"/>
      <c r="S783" s="455"/>
      <c r="T783" s="455"/>
      <c r="U783" s="455"/>
      <c r="V783" s="455"/>
      <c r="W783" s="455"/>
      <c r="X783" s="455"/>
      <c r="Y783" s="455"/>
      <c r="Z783" s="455"/>
    </row>
    <row r="784" spans="1:26" ht="15.75" customHeight="1">
      <c r="A784" s="455"/>
      <c r="B784" s="455"/>
      <c r="C784" s="455"/>
      <c r="D784" s="455"/>
      <c r="E784" s="455"/>
      <c r="F784" s="455"/>
      <c r="G784" s="455"/>
      <c r="H784" s="455"/>
      <c r="I784" s="455"/>
      <c r="J784" s="455"/>
      <c r="K784" s="455"/>
      <c r="L784" s="455"/>
      <c r="M784" s="455"/>
      <c r="N784" s="455"/>
      <c r="O784" s="455"/>
      <c r="P784" s="455"/>
      <c r="Q784" s="455"/>
      <c r="R784" s="455"/>
      <c r="S784" s="455"/>
      <c r="T784" s="455"/>
      <c r="U784" s="455"/>
      <c r="V784" s="455"/>
      <c r="W784" s="455"/>
      <c r="X784" s="455"/>
      <c r="Y784" s="455"/>
      <c r="Z784" s="455"/>
    </row>
    <row r="785" spans="1:26" ht="15.75" customHeight="1">
      <c r="A785" s="455"/>
      <c r="B785" s="455"/>
      <c r="C785" s="455"/>
      <c r="D785" s="455"/>
      <c r="E785" s="455"/>
      <c r="F785" s="455"/>
      <c r="G785" s="455"/>
      <c r="H785" s="455"/>
      <c r="I785" s="455"/>
      <c r="J785" s="455"/>
      <c r="K785" s="455"/>
      <c r="L785" s="455"/>
      <c r="M785" s="455"/>
      <c r="N785" s="455"/>
      <c r="O785" s="455"/>
      <c r="P785" s="455"/>
      <c r="Q785" s="455"/>
      <c r="R785" s="455"/>
      <c r="S785" s="455"/>
      <c r="T785" s="455"/>
      <c r="U785" s="455"/>
      <c r="V785" s="455"/>
      <c r="W785" s="455"/>
      <c r="X785" s="455"/>
      <c r="Y785" s="455"/>
      <c r="Z785" s="455"/>
    </row>
    <row r="786" spans="1:26" ht="15.75" customHeight="1">
      <c r="A786" s="455"/>
      <c r="B786" s="455"/>
      <c r="C786" s="455"/>
      <c r="D786" s="455"/>
      <c r="E786" s="455"/>
      <c r="F786" s="455"/>
      <c r="G786" s="455"/>
      <c r="H786" s="455"/>
      <c r="I786" s="455"/>
      <c r="J786" s="455"/>
      <c r="K786" s="455"/>
      <c r="L786" s="455"/>
      <c r="M786" s="455"/>
      <c r="N786" s="455"/>
      <c r="O786" s="455"/>
      <c r="P786" s="455"/>
      <c r="Q786" s="455"/>
      <c r="R786" s="455"/>
      <c r="S786" s="455"/>
      <c r="T786" s="455"/>
      <c r="U786" s="455"/>
      <c r="V786" s="455"/>
      <c r="W786" s="455"/>
      <c r="X786" s="455"/>
      <c r="Y786" s="455"/>
      <c r="Z786" s="455"/>
    </row>
    <row r="787" spans="1:26" ht="15.75" customHeight="1">
      <c r="A787" s="455"/>
      <c r="B787" s="455"/>
      <c r="C787" s="455"/>
      <c r="D787" s="455"/>
      <c r="E787" s="455"/>
      <c r="F787" s="455"/>
      <c r="G787" s="455"/>
      <c r="H787" s="455"/>
      <c r="I787" s="455"/>
      <c r="J787" s="455"/>
      <c r="K787" s="455"/>
      <c r="L787" s="455"/>
      <c r="M787" s="455"/>
      <c r="N787" s="455"/>
      <c r="O787" s="455"/>
      <c r="P787" s="455"/>
      <c r="Q787" s="455"/>
      <c r="R787" s="455"/>
      <c r="S787" s="455"/>
      <c r="T787" s="455"/>
      <c r="U787" s="455"/>
      <c r="V787" s="455"/>
      <c r="W787" s="455"/>
      <c r="X787" s="455"/>
      <c r="Y787" s="455"/>
      <c r="Z787" s="455"/>
    </row>
    <row r="788" spans="1:26" ht="15.75" customHeight="1">
      <c r="A788" s="455"/>
      <c r="B788" s="455"/>
      <c r="C788" s="455"/>
      <c r="D788" s="455"/>
      <c r="E788" s="455"/>
      <c r="F788" s="455"/>
      <c r="G788" s="455"/>
      <c r="H788" s="455"/>
      <c r="I788" s="455"/>
      <c r="J788" s="455"/>
      <c r="K788" s="455"/>
      <c r="L788" s="455"/>
      <c r="M788" s="455"/>
      <c r="N788" s="455"/>
      <c r="O788" s="455"/>
      <c r="P788" s="455"/>
      <c r="Q788" s="455"/>
      <c r="R788" s="455"/>
      <c r="S788" s="455"/>
      <c r="T788" s="455"/>
      <c r="U788" s="455"/>
      <c r="V788" s="455"/>
      <c r="W788" s="455"/>
      <c r="X788" s="455"/>
      <c r="Y788" s="455"/>
      <c r="Z788" s="455"/>
    </row>
    <row r="789" spans="1:26" ht="15.75" customHeight="1">
      <c r="A789" s="455"/>
      <c r="B789" s="455"/>
      <c r="C789" s="455"/>
      <c r="D789" s="455"/>
      <c r="E789" s="455"/>
      <c r="F789" s="455"/>
      <c r="G789" s="455"/>
      <c r="H789" s="455"/>
      <c r="I789" s="455"/>
      <c r="J789" s="455"/>
      <c r="K789" s="455"/>
      <c r="L789" s="455"/>
      <c r="M789" s="455"/>
      <c r="N789" s="455"/>
      <c r="O789" s="455"/>
      <c r="P789" s="455"/>
      <c r="Q789" s="455"/>
      <c r="R789" s="455"/>
      <c r="S789" s="455"/>
      <c r="T789" s="455"/>
      <c r="U789" s="455"/>
      <c r="V789" s="455"/>
      <c r="W789" s="455"/>
      <c r="X789" s="455"/>
      <c r="Y789" s="455"/>
      <c r="Z789" s="455"/>
    </row>
    <row r="790" spans="1:26" ht="15.75" customHeight="1">
      <c r="A790" s="455"/>
      <c r="B790" s="455"/>
      <c r="C790" s="455"/>
      <c r="D790" s="455"/>
      <c r="E790" s="455"/>
      <c r="F790" s="455"/>
      <c r="G790" s="455"/>
      <c r="H790" s="455"/>
      <c r="I790" s="455"/>
      <c r="J790" s="455"/>
      <c r="K790" s="455"/>
      <c r="L790" s="455"/>
      <c r="M790" s="455"/>
      <c r="N790" s="455"/>
      <c r="O790" s="455"/>
      <c r="P790" s="455"/>
      <c r="Q790" s="455"/>
      <c r="R790" s="455"/>
      <c r="S790" s="455"/>
      <c r="T790" s="455"/>
      <c r="U790" s="455"/>
      <c r="V790" s="455"/>
      <c r="W790" s="455"/>
      <c r="X790" s="455"/>
      <c r="Y790" s="455"/>
      <c r="Z790" s="455"/>
    </row>
    <row r="791" spans="1:26" ht="15.75" customHeight="1">
      <c r="A791" s="455"/>
      <c r="B791" s="455"/>
      <c r="C791" s="455"/>
      <c r="D791" s="455"/>
      <c r="E791" s="455"/>
      <c r="F791" s="455"/>
      <c r="G791" s="455"/>
      <c r="H791" s="455"/>
      <c r="I791" s="455"/>
      <c r="J791" s="455"/>
      <c r="K791" s="455"/>
      <c r="L791" s="455"/>
      <c r="M791" s="455"/>
      <c r="N791" s="455"/>
      <c r="O791" s="455"/>
      <c r="P791" s="455"/>
      <c r="Q791" s="455"/>
      <c r="R791" s="455"/>
      <c r="S791" s="455"/>
      <c r="T791" s="455"/>
      <c r="U791" s="455"/>
      <c r="V791" s="455"/>
      <c r="W791" s="455"/>
      <c r="X791" s="455"/>
      <c r="Y791" s="455"/>
      <c r="Z791" s="455"/>
    </row>
    <row r="792" spans="1:26" ht="15.75" customHeight="1">
      <c r="A792" s="455"/>
      <c r="B792" s="455"/>
      <c r="C792" s="455"/>
      <c r="D792" s="455"/>
      <c r="E792" s="455"/>
      <c r="F792" s="455"/>
      <c r="G792" s="455"/>
      <c r="H792" s="455"/>
      <c r="I792" s="455"/>
      <c r="J792" s="455"/>
      <c r="K792" s="455"/>
      <c r="L792" s="455"/>
      <c r="M792" s="455"/>
      <c r="N792" s="455"/>
      <c r="O792" s="455"/>
      <c r="P792" s="455"/>
      <c r="Q792" s="455"/>
      <c r="R792" s="455"/>
      <c r="S792" s="455"/>
      <c r="T792" s="455"/>
      <c r="U792" s="455"/>
      <c r="V792" s="455"/>
      <c r="W792" s="455"/>
      <c r="X792" s="455"/>
      <c r="Y792" s="455"/>
      <c r="Z792" s="455"/>
    </row>
    <row r="793" spans="1:26" ht="15.75" customHeight="1">
      <c r="A793" s="455"/>
      <c r="B793" s="455"/>
      <c r="C793" s="455"/>
      <c r="D793" s="455"/>
      <c r="E793" s="455"/>
      <c r="F793" s="455"/>
      <c r="G793" s="455"/>
      <c r="H793" s="455"/>
      <c r="I793" s="455"/>
      <c r="J793" s="455"/>
      <c r="K793" s="455"/>
      <c r="L793" s="455"/>
      <c r="M793" s="455"/>
      <c r="N793" s="455"/>
      <c r="O793" s="455"/>
      <c r="P793" s="455"/>
      <c r="Q793" s="455"/>
      <c r="R793" s="455"/>
      <c r="S793" s="455"/>
      <c r="T793" s="455"/>
      <c r="U793" s="455"/>
      <c r="V793" s="455"/>
      <c r="W793" s="455"/>
      <c r="X793" s="455"/>
      <c r="Y793" s="455"/>
      <c r="Z793" s="455"/>
    </row>
    <row r="794" spans="1:26" ht="15.75" customHeight="1">
      <c r="A794" s="455"/>
      <c r="B794" s="455"/>
      <c r="C794" s="455"/>
      <c r="D794" s="455"/>
      <c r="E794" s="455"/>
      <c r="F794" s="455"/>
      <c r="G794" s="455"/>
      <c r="H794" s="455"/>
      <c r="I794" s="455"/>
      <c r="J794" s="455"/>
      <c r="K794" s="455"/>
      <c r="L794" s="455"/>
      <c r="M794" s="455"/>
      <c r="N794" s="455"/>
      <c r="O794" s="455"/>
      <c r="P794" s="455"/>
      <c r="Q794" s="455"/>
      <c r="R794" s="455"/>
      <c r="S794" s="455"/>
      <c r="T794" s="455"/>
      <c r="U794" s="455"/>
      <c r="V794" s="455"/>
      <c r="W794" s="455"/>
      <c r="X794" s="455"/>
      <c r="Y794" s="455"/>
      <c r="Z794" s="455"/>
    </row>
    <row r="795" spans="1:26" ht="15.75" customHeight="1">
      <c r="A795" s="455"/>
      <c r="B795" s="455"/>
      <c r="C795" s="455"/>
      <c r="D795" s="455"/>
      <c r="E795" s="455"/>
      <c r="F795" s="455"/>
      <c r="G795" s="455"/>
      <c r="H795" s="455"/>
      <c r="I795" s="455"/>
      <c r="J795" s="455"/>
      <c r="K795" s="455"/>
      <c r="L795" s="455"/>
      <c r="M795" s="455"/>
      <c r="N795" s="455"/>
      <c r="O795" s="455"/>
      <c r="P795" s="455"/>
      <c r="Q795" s="455"/>
      <c r="R795" s="455"/>
      <c r="S795" s="455"/>
      <c r="T795" s="455"/>
      <c r="U795" s="455"/>
      <c r="V795" s="455"/>
      <c r="W795" s="455"/>
      <c r="X795" s="455"/>
      <c r="Y795" s="455"/>
      <c r="Z795" s="455"/>
    </row>
    <row r="796" spans="1:26" ht="15.75" customHeight="1">
      <c r="A796" s="455"/>
      <c r="B796" s="455"/>
      <c r="C796" s="455"/>
      <c r="D796" s="455"/>
      <c r="E796" s="455"/>
      <c r="F796" s="455"/>
      <c r="G796" s="455"/>
      <c r="H796" s="455"/>
      <c r="I796" s="455"/>
      <c r="J796" s="455"/>
      <c r="K796" s="455"/>
      <c r="L796" s="455"/>
      <c r="M796" s="455"/>
      <c r="N796" s="455"/>
      <c r="O796" s="455"/>
      <c r="P796" s="455"/>
      <c r="Q796" s="455"/>
      <c r="R796" s="455"/>
      <c r="S796" s="455"/>
      <c r="T796" s="455"/>
      <c r="U796" s="455"/>
      <c r="V796" s="455"/>
      <c r="W796" s="455"/>
      <c r="X796" s="455"/>
      <c r="Y796" s="455"/>
      <c r="Z796" s="455"/>
    </row>
    <row r="797" spans="1:26" ht="15.75" customHeight="1">
      <c r="A797" s="455"/>
      <c r="B797" s="455"/>
      <c r="C797" s="455"/>
      <c r="D797" s="455"/>
      <c r="E797" s="455"/>
      <c r="F797" s="455"/>
      <c r="G797" s="455"/>
      <c r="H797" s="455"/>
      <c r="I797" s="455"/>
      <c r="J797" s="455"/>
      <c r="K797" s="455"/>
      <c r="L797" s="455"/>
      <c r="M797" s="455"/>
      <c r="N797" s="455"/>
      <c r="O797" s="455"/>
      <c r="P797" s="455"/>
      <c r="Q797" s="455"/>
      <c r="R797" s="455"/>
      <c r="S797" s="455"/>
      <c r="T797" s="455"/>
      <c r="U797" s="455"/>
      <c r="V797" s="455"/>
      <c r="W797" s="455"/>
      <c r="X797" s="455"/>
      <c r="Y797" s="455"/>
      <c r="Z797" s="455"/>
    </row>
    <row r="798" spans="1:26" ht="15.75" customHeight="1">
      <c r="A798" s="455"/>
      <c r="B798" s="455"/>
      <c r="C798" s="455"/>
      <c r="D798" s="455"/>
      <c r="E798" s="455"/>
      <c r="F798" s="455"/>
      <c r="G798" s="455"/>
      <c r="H798" s="455"/>
      <c r="I798" s="455"/>
      <c r="J798" s="455"/>
      <c r="K798" s="455"/>
      <c r="L798" s="455"/>
      <c r="M798" s="455"/>
      <c r="N798" s="455"/>
      <c r="O798" s="455"/>
      <c r="P798" s="455"/>
      <c r="Q798" s="455"/>
      <c r="R798" s="455"/>
      <c r="S798" s="455"/>
      <c r="T798" s="455"/>
      <c r="U798" s="455"/>
      <c r="V798" s="455"/>
      <c r="W798" s="455"/>
      <c r="X798" s="455"/>
      <c r="Y798" s="455"/>
      <c r="Z798" s="455"/>
    </row>
    <row r="799" spans="1:26" ht="15.75" customHeight="1">
      <c r="A799" s="455"/>
      <c r="B799" s="455"/>
      <c r="C799" s="455"/>
      <c r="D799" s="455"/>
      <c r="E799" s="455"/>
      <c r="F799" s="455"/>
      <c r="G799" s="455"/>
      <c r="H799" s="455"/>
      <c r="I799" s="455"/>
      <c r="J799" s="455"/>
      <c r="K799" s="455"/>
      <c r="L799" s="455"/>
      <c r="M799" s="455"/>
      <c r="N799" s="455"/>
      <c r="O799" s="455"/>
      <c r="P799" s="455"/>
      <c r="Q799" s="455"/>
      <c r="R799" s="455"/>
      <c r="S799" s="455"/>
      <c r="T799" s="455"/>
      <c r="U799" s="455"/>
      <c r="V799" s="455"/>
      <c r="W799" s="455"/>
      <c r="X799" s="455"/>
      <c r="Y799" s="455"/>
      <c r="Z799" s="455"/>
    </row>
    <row r="800" spans="1:26" ht="15.75" customHeight="1">
      <c r="A800" s="455"/>
      <c r="B800" s="455"/>
      <c r="C800" s="455"/>
      <c r="D800" s="455"/>
      <c r="E800" s="455"/>
      <c r="F800" s="455"/>
      <c r="G800" s="455"/>
      <c r="H800" s="455"/>
      <c r="I800" s="455"/>
      <c r="J800" s="455"/>
      <c r="K800" s="455"/>
      <c r="L800" s="455"/>
      <c r="M800" s="455"/>
      <c r="N800" s="455"/>
      <c r="O800" s="455"/>
      <c r="P800" s="455"/>
      <c r="Q800" s="455"/>
      <c r="R800" s="455"/>
      <c r="S800" s="455"/>
      <c r="T800" s="455"/>
      <c r="U800" s="455"/>
      <c r="V800" s="455"/>
      <c r="W800" s="455"/>
      <c r="X800" s="455"/>
      <c r="Y800" s="455"/>
      <c r="Z800" s="455"/>
    </row>
    <row r="801" spans="1:26" ht="15.75" customHeight="1">
      <c r="A801" s="455"/>
      <c r="B801" s="455"/>
      <c r="C801" s="455"/>
      <c r="D801" s="455"/>
      <c r="E801" s="455"/>
      <c r="F801" s="455"/>
      <c r="G801" s="455"/>
      <c r="H801" s="455"/>
      <c r="I801" s="455"/>
      <c r="J801" s="455"/>
      <c r="K801" s="455"/>
      <c r="L801" s="455"/>
      <c r="M801" s="455"/>
      <c r="N801" s="455"/>
      <c r="O801" s="455"/>
      <c r="P801" s="455"/>
      <c r="Q801" s="455"/>
      <c r="R801" s="455"/>
      <c r="S801" s="455"/>
      <c r="T801" s="455"/>
      <c r="U801" s="455"/>
      <c r="V801" s="455"/>
      <c r="W801" s="455"/>
      <c r="X801" s="455"/>
      <c r="Y801" s="455"/>
      <c r="Z801" s="455"/>
    </row>
    <row r="802" spans="1:26" ht="15.75" customHeight="1">
      <c r="A802" s="455"/>
      <c r="B802" s="455"/>
      <c r="C802" s="455"/>
      <c r="D802" s="455"/>
      <c r="E802" s="455"/>
      <c r="F802" s="455"/>
      <c r="G802" s="455"/>
      <c r="H802" s="455"/>
      <c r="I802" s="455"/>
      <c r="J802" s="455"/>
      <c r="K802" s="455"/>
      <c r="L802" s="455"/>
      <c r="M802" s="455"/>
      <c r="N802" s="455"/>
      <c r="O802" s="455"/>
      <c r="P802" s="455"/>
      <c r="Q802" s="455"/>
      <c r="R802" s="455"/>
      <c r="S802" s="455"/>
      <c r="T802" s="455"/>
      <c r="U802" s="455"/>
      <c r="V802" s="455"/>
      <c r="W802" s="455"/>
      <c r="X802" s="455"/>
      <c r="Y802" s="455"/>
      <c r="Z802" s="455"/>
    </row>
    <row r="803" spans="1:26" ht="15.75" customHeight="1">
      <c r="A803" s="455"/>
      <c r="B803" s="455"/>
      <c r="C803" s="455"/>
      <c r="D803" s="455"/>
      <c r="E803" s="455"/>
      <c r="F803" s="455"/>
      <c r="G803" s="455"/>
      <c r="H803" s="455"/>
      <c r="I803" s="455"/>
      <c r="J803" s="455"/>
      <c r="K803" s="455"/>
      <c r="L803" s="455"/>
      <c r="M803" s="455"/>
      <c r="N803" s="455"/>
      <c r="O803" s="455"/>
      <c r="P803" s="455"/>
      <c r="Q803" s="455"/>
      <c r="R803" s="455"/>
      <c r="S803" s="455"/>
      <c r="T803" s="455"/>
      <c r="U803" s="455"/>
      <c r="V803" s="455"/>
      <c r="W803" s="455"/>
      <c r="X803" s="455"/>
      <c r="Y803" s="455"/>
      <c r="Z803" s="455"/>
    </row>
    <row r="804" spans="1:26" ht="15.75" customHeight="1">
      <c r="A804" s="455"/>
      <c r="B804" s="455"/>
      <c r="C804" s="455"/>
      <c r="D804" s="455"/>
      <c r="E804" s="455"/>
      <c r="F804" s="455"/>
      <c r="G804" s="455"/>
      <c r="H804" s="455"/>
      <c r="I804" s="455"/>
      <c r="J804" s="455"/>
      <c r="K804" s="455"/>
      <c r="L804" s="455"/>
      <c r="M804" s="455"/>
      <c r="N804" s="455"/>
      <c r="O804" s="455"/>
      <c r="P804" s="455"/>
      <c r="Q804" s="455"/>
      <c r="R804" s="455"/>
      <c r="S804" s="455"/>
      <c r="T804" s="455"/>
      <c r="U804" s="455"/>
      <c r="V804" s="455"/>
      <c r="W804" s="455"/>
      <c r="X804" s="455"/>
      <c r="Y804" s="455"/>
      <c r="Z804" s="455"/>
    </row>
    <row r="805" spans="1:26" ht="15.75" customHeight="1">
      <c r="A805" s="455"/>
      <c r="B805" s="455"/>
      <c r="C805" s="455"/>
      <c r="D805" s="455"/>
      <c r="E805" s="455"/>
      <c r="F805" s="455"/>
      <c r="G805" s="455"/>
      <c r="H805" s="455"/>
      <c r="I805" s="455"/>
      <c r="J805" s="455"/>
      <c r="K805" s="455"/>
      <c r="L805" s="455"/>
      <c r="M805" s="455"/>
      <c r="N805" s="455"/>
      <c r="O805" s="455"/>
      <c r="P805" s="455"/>
      <c r="Q805" s="455"/>
      <c r="R805" s="455"/>
      <c r="S805" s="455"/>
      <c r="T805" s="455"/>
      <c r="U805" s="455"/>
      <c r="V805" s="455"/>
      <c r="W805" s="455"/>
      <c r="X805" s="455"/>
      <c r="Y805" s="455"/>
      <c r="Z805" s="455"/>
    </row>
    <row r="806" spans="1:26" ht="15.75" customHeight="1">
      <c r="A806" s="455"/>
      <c r="B806" s="455"/>
      <c r="C806" s="455"/>
      <c r="D806" s="455"/>
      <c r="E806" s="455"/>
      <c r="F806" s="455"/>
      <c r="G806" s="455"/>
      <c r="H806" s="455"/>
      <c r="I806" s="455"/>
      <c r="J806" s="455"/>
      <c r="K806" s="455"/>
      <c r="L806" s="455"/>
      <c r="M806" s="455"/>
      <c r="N806" s="455"/>
      <c r="O806" s="455"/>
      <c r="P806" s="455"/>
      <c r="Q806" s="455"/>
      <c r="R806" s="455"/>
      <c r="S806" s="455"/>
      <c r="T806" s="455"/>
      <c r="U806" s="455"/>
      <c r="V806" s="455"/>
      <c r="W806" s="455"/>
      <c r="X806" s="455"/>
      <c r="Y806" s="455"/>
      <c r="Z806" s="455"/>
    </row>
    <row r="807" spans="1:26" ht="15.75" customHeight="1">
      <c r="A807" s="455"/>
      <c r="B807" s="455"/>
      <c r="C807" s="455"/>
      <c r="D807" s="455"/>
      <c r="E807" s="455"/>
      <c r="F807" s="455"/>
      <c r="G807" s="455"/>
      <c r="H807" s="455"/>
      <c r="I807" s="455"/>
      <c r="J807" s="455"/>
      <c r="K807" s="455"/>
      <c r="L807" s="455"/>
      <c r="M807" s="455"/>
      <c r="N807" s="455"/>
      <c r="O807" s="455"/>
      <c r="P807" s="455"/>
      <c r="Q807" s="455"/>
      <c r="R807" s="455"/>
      <c r="S807" s="455"/>
      <c r="T807" s="455"/>
      <c r="U807" s="455"/>
      <c r="V807" s="455"/>
      <c r="W807" s="455"/>
      <c r="X807" s="455"/>
      <c r="Y807" s="455"/>
      <c r="Z807" s="455"/>
    </row>
    <row r="808" spans="1:26" ht="15.75" customHeight="1">
      <c r="A808" s="455"/>
      <c r="B808" s="455"/>
      <c r="C808" s="455"/>
      <c r="D808" s="455"/>
      <c r="E808" s="455"/>
      <c r="F808" s="455"/>
      <c r="G808" s="455"/>
      <c r="H808" s="455"/>
      <c r="I808" s="455"/>
      <c r="J808" s="455"/>
      <c r="K808" s="455"/>
      <c r="L808" s="455"/>
      <c r="M808" s="455"/>
      <c r="N808" s="455"/>
      <c r="O808" s="455"/>
      <c r="P808" s="455"/>
      <c r="Q808" s="455"/>
      <c r="R808" s="455"/>
      <c r="S808" s="455"/>
      <c r="T808" s="455"/>
      <c r="U808" s="455"/>
      <c r="V808" s="455"/>
      <c r="W808" s="455"/>
      <c r="X808" s="455"/>
      <c r="Y808" s="455"/>
      <c r="Z808" s="455"/>
    </row>
    <row r="809" spans="1:26" ht="15.75" customHeight="1">
      <c r="A809" s="455"/>
      <c r="B809" s="455"/>
      <c r="C809" s="455"/>
      <c r="D809" s="455"/>
      <c r="E809" s="455"/>
      <c r="F809" s="455"/>
      <c r="G809" s="455"/>
      <c r="H809" s="455"/>
      <c r="I809" s="455"/>
      <c r="J809" s="455"/>
      <c r="K809" s="455"/>
      <c r="L809" s="455"/>
      <c r="M809" s="455"/>
      <c r="N809" s="455"/>
      <c r="O809" s="455"/>
      <c r="P809" s="455"/>
      <c r="Q809" s="455"/>
      <c r="R809" s="455"/>
      <c r="S809" s="455"/>
      <c r="T809" s="455"/>
      <c r="U809" s="455"/>
      <c r="V809" s="455"/>
      <c r="W809" s="455"/>
      <c r="X809" s="455"/>
      <c r="Y809" s="455"/>
      <c r="Z809" s="455"/>
    </row>
    <row r="810" spans="1:26" ht="15.75" customHeight="1">
      <c r="A810" s="455"/>
      <c r="B810" s="455"/>
      <c r="C810" s="455"/>
      <c r="D810" s="455"/>
      <c r="E810" s="455"/>
      <c r="F810" s="455"/>
      <c r="G810" s="455"/>
      <c r="H810" s="455"/>
      <c r="I810" s="455"/>
      <c r="J810" s="455"/>
      <c r="K810" s="455"/>
      <c r="L810" s="455"/>
      <c r="M810" s="455"/>
      <c r="N810" s="455"/>
      <c r="O810" s="455"/>
      <c r="P810" s="455"/>
      <c r="Q810" s="455"/>
      <c r="R810" s="455"/>
      <c r="S810" s="455"/>
      <c r="T810" s="455"/>
      <c r="U810" s="455"/>
      <c r="V810" s="455"/>
      <c r="W810" s="455"/>
      <c r="X810" s="455"/>
      <c r="Y810" s="455"/>
      <c r="Z810" s="455"/>
    </row>
    <row r="811" spans="1:26" ht="15.75" customHeight="1">
      <c r="A811" s="455"/>
      <c r="B811" s="455"/>
      <c r="C811" s="455"/>
      <c r="D811" s="455"/>
      <c r="E811" s="455"/>
      <c r="F811" s="455"/>
      <c r="G811" s="455"/>
      <c r="H811" s="455"/>
      <c r="I811" s="455"/>
      <c r="J811" s="455"/>
      <c r="K811" s="455"/>
      <c r="L811" s="455"/>
      <c r="M811" s="455"/>
      <c r="N811" s="455"/>
      <c r="O811" s="455"/>
      <c r="P811" s="455"/>
      <c r="Q811" s="455"/>
      <c r="R811" s="455"/>
      <c r="S811" s="455"/>
      <c r="T811" s="455"/>
      <c r="U811" s="455"/>
      <c r="V811" s="455"/>
      <c r="W811" s="455"/>
      <c r="X811" s="455"/>
      <c r="Y811" s="455"/>
      <c r="Z811" s="455"/>
    </row>
    <row r="812" spans="1:26" ht="15.75" customHeight="1">
      <c r="A812" s="455"/>
      <c r="B812" s="455"/>
      <c r="C812" s="455"/>
      <c r="D812" s="455"/>
      <c r="E812" s="455"/>
      <c r="F812" s="455"/>
      <c r="G812" s="455"/>
      <c r="H812" s="455"/>
      <c r="I812" s="455"/>
      <c r="J812" s="455"/>
      <c r="K812" s="455"/>
      <c r="L812" s="455"/>
      <c r="M812" s="455"/>
      <c r="N812" s="455"/>
      <c r="O812" s="455"/>
      <c r="P812" s="455"/>
      <c r="Q812" s="455"/>
      <c r="R812" s="455"/>
      <c r="S812" s="455"/>
      <c r="T812" s="455"/>
      <c r="U812" s="455"/>
      <c r="V812" s="455"/>
      <c r="W812" s="455"/>
      <c r="X812" s="455"/>
      <c r="Y812" s="455"/>
      <c r="Z812" s="455"/>
    </row>
    <row r="813" spans="1:26" ht="15.75" customHeight="1">
      <c r="A813" s="455"/>
      <c r="B813" s="455"/>
      <c r="C813" s="455"/>
      <c r="D813" s="455"/>
      <c r="E813" s="455"/>
      <c r="F813" s="455"/>
      <c r="G813" s="455"/>
      <c r="H813" s="455"/>
      <c r="I813" s="455"/>
      <c r="J813" s="455"/>
      <c r="K813" s="455"/>
      <c r="L813" s="455"/>
      <c r="M813" s="455"/>
      <c r="N813" s="455"/>
      <c r="O813" s="455"/>
      <c r="P813" s="455"/>
      <c r="Q813" s="455"/>
      <c r="R813" s="455"/>
      <c r="S813" s="455"/>
      <c r="T813" s="455"/>
      <c r="U813" s="455"/>
      <c r="V813" s="455"/>
      <c r="W813" s="455"/>
      <c r="X813" s="455"/>
      <c r="Y813" s="455"/>
      <c r="Z813" s="455"/>
    </row>
    <row r="814" spans="1:26" ht="15.75" customHeight="1">
      <c r="A814" s="455"/>
      <c r="B814" s="455"/>
      <c r="C814" s="455"/>
      <c r="D814" s="455"/>
      <c r="E814" s="455"/>
      <c r="F814" s="455"/>
      <c r="G814" s="455"/>
      <c r="H814" s="455"/>
      <c r="I814" s="455"/>
      <c r="J814" s="455"/>
      <c r="K814" s="455"/>
      <c r="L814" s="455"/>
      <c r="M814" s="455"/>
      <c r="N814" s="455"/>
      <c r="O814" s="455"/>
      <c r="P814" s="455"/>
      <c r="Q814" s="455"/>
      <c r="R814" s="455"/>
      <c r="S814" s="455"/>
      <c r="T814" s="455"/>
      <c r="U814" s="455"/>
      <c r="V814" s="455"/>
      <c r="W814" s="455"/>
      <c r="X814" s="455"/>
      <c r="Y814" s="455"/>
      <c r="Z814" s="455"/>
    </row>
    <row r="815" spans="1:26" ht="15.75" customHeight="1">
      <c r="A815" s="455"/>
      <c r="B815" s="455"/>
      <c r="C815" s="455"/>
      <c r="D815" s="455"/>
      <c r="E815" s="455"/>
      <c r="F815" s="455"/>
      <c r="G815" s="455"/>
      <c r="H815" s="455"/>
      <c r="I815" s="455"/>
      <c r="J815" s="455"/>
      <c r="K815" s="455"/>
      <c r="L815" s="455"/>
      <c r="M815" s="455"/>
      <c r="N815" s="455"/>
      <c r="O815" s="455"/>
      <c r="P815" s="455"/>
      <c r="Q815" s="455"/>
      <c r="R815" s="455"/>
      <c r="S815" s="455"/>
      <c r="T815" s="455"/>
      <c r="U815" s="455"/>
      <c r="V815" s="455"/>
      <c r="W815" s="455"/>
      <c r="X815" s="455"/>
      <c r="Y815" s="455"/>
      <c r="Z815" s="455"/>
    </row>
    <row r="816" spans="1:26" ht="15.75" customHeight="1">
      <c r="A816" s="455"/>
      <c r="B816" s="455"/>
      <c r="C816" s="455"/>
      <c r="D816" s="455"/>
      <c r="E816" s="455"/>
      <c r="F816" s="455"/>
      <c r="G816" s="455"/>
      <c r="H816" s="455"/>
      <c r="I816" s="455"/>
      <c r="J816" s="455"/>
      <c r="K816" s="455"/>
      <c r="L816" s="455"/>
      <c r="M816" s="455"/>
      <c r="N816" s="455"/>
      <c r="O816" s="455"/>
      <c r="P816" s="455"/>
      <c r="Q816" s="455"/>
      <c r="R816" s="455"/>
      <c r="S816" s="455"/>
      <c r="T816" s="455"/>
      <c r="U816" s="455"/>
      <c r="V816" s="455"/>
      <c r="W816" s="455"/>
      <c r="X816" s="455"/>
      <c r="Y816" s="455"/>
      <c r="Z816" s="455"/>
    </row>
    <row r="817" spans="1:26" ht="15.75" customHeight="1">
      <c r="A817" s="455"/>
      <c r="B817" s="455"/>
      <c r="C817" s="455"/>
      <c r="D817" s="455"/>
      <c r="E817" s="455"/>
      <c r="F817" s="455"/>
      <c r="G817" s="455"/>
      <c r="H817" s="455"/>
      <c r="I817" s="455"/>
      <c r="J817" s="455"/>
      <c r="K817" s="455"/>
      <c r="L817" s="455"/>
      <c r="M817" s="455"/>
      <c r="N817" s="455"/>
      <c r="O817" s="455"/>
      <c r="P817" s="455"/>
      <c r="Q817" s="455"/>
      <c r="R817" s="455"/>
      <c r="S817" s="455"/>
      <c r="T817" s="455"/>
      <c r="U817" s="455"/>
      <c r="V817" s="455"/>
      <c r="W817" s="455"/>
      <c r="X817" s="455"/>
      <c r="Y817" s="455"/>
      <c r="Z817" s="455"/>
    </row>
    <row r="818" spans="1:26" ht="15.75" customHeight="1">
      <c r="A818" s="455"/>
      <c r="B818" s="455"/>
      <c r="C818" s="455"/>
      <c r="D818" s="455"/>
      <c r="E818" s="455"/>
      <c r="F818" s="455"/>
      <c r="G818" s="455"/>
      <c r="H818" s="455"/>
      <c r="I818" s="455"/>
      <c r="J818" s="455"/>
      <c r="K818" s="455"/>
      <c r="L818" s="455"/>
      <c r="M818" s="455"/>
      <c r="N818" s="455"/>
      <c r="O818" s="455"/>
      <c r="P818" s="455"/>
      <c r="Q818" s="455"/>
      <c r="R818" s="455"/>
      <c r="S818" s="455"/>
      <c r="T818" s="455"/>
      <c r="U818" s="455"/>
      <c r="V818" s="455"/>
      <c r="W818" s="455"/>
      <c r="X818" s="455"/>
      <c r="Y818" s="455"/>
      <c r="Z818" s="455"/>
    </row>
    <row r="819" spans="1:26" ht="15.75" customHeight="1">
      <c r="A819" s="455"/>
      <c r="B819" s="455"/>
      <c r="C819" s="455"/>
      <c r="D819" s="455"/>
      <c r="E819" s="455"/>
      <c r="F819" s="455"/>
      <c r="G819" s="455"/>
      <c r="H819" s="455"/>
      <c r="I819" s="455"/>
      <c r="J819" s="455"/>
      <c r="K819" s="455"/>
      <c r="L819" s="455"/>
      <c r="M819" s="455"/>
      <c r="N819" s="455"/>
      <c r="O819" s="455"/>
      <c r="P819" s="455"/>
      <c r="Q819" s="455"/>
      <c r="R819" s="455"/>
      <c r="S819" s="455"/>
      <c r="T819" s="455"/>
      <c r="U819" s="455"/>
      <c r="V819" s="455"/>
      <c r="W819" s="455"/>
      <c r="X819" s="455"/>
      <c r="Y819" s="455"/>
      <c r="Z819" s="455"/>
    </row>
    <row r="820" spans="1:26" ht="15.75" customHeight="1">
      <c r="A820" s="455"/>
      <c r="B820" s="455"/>
      <c r="C820" s="455"/>
      <c r="D820" s="455"/>
      <c r="E820" s="455"/>
      <c r="F820" s="455"/>
      <c r="G820" s="455"/>
      <c r="H820" s="455"/>
      <c r="I820" s="455"/>
      <c r="J820" s="455"/>
      <c r="K820" s="455"/>
      <c r="L820" s="455"/>
      <c r="M820" s="455"/>
      <c r="N820" s="455"/>
      <c r="O820" s="455"/>
      <c r="P820" s="455"/>
      <c r="Q820" s="455"/>
      <c r="R820" s="455"/>
      <c r="S820" s="455"/>
      <c r="T820" s="455"/>
      <c r="U820" s="455"/>
      <c r="V820" s="455"/>
      <c r="W820" s="455"/>
      <c r="X820" s="455"/>
      <c r="Y820" s="455"/>
      <c r="Z820" s="455"/>
    </row>
    <row r="821" spans="1:26" ht="15.75" customHeight="1">
      <c r="A821" s="455"/>
      <c r="B821" s="455"/>
      <c r="C821" s="455"/>
      <c r="D821" s="455"/>
      <c r="E821" s="455"/>
      <c r="F821" s="455"/>
      <c r="G821" s="455"/>
      <c r="H821" s="455"/>
      <c r="I821" s="455"/>
      <c r="J821" s="455"/>
      <c r="K821" s="455"/>
      <c r="L821" s="455"/>
      <c r="M821" s="455"/>
      <c r="N821" s="455"/>
      <c r="O821" s="455"/>
      <c r="P821" s="455"/>
      <c r="Q821" s="455"/>
      <c r="R821" s="455"/>
      <c r="S821" s="455"/>
      <c r="T821" s="455"/>
      <c r="U821" s="455"/>
      <c r="V821" s="455"/>
      <c r="W821" s="455"/>
      <c r="X821" s="455"/>
      <c r="Y821" s="455"/>
      <c r="Z821" s="455"/>
    </row>
    <row r="822" spans="1:26" ht="15.75" customHeight="1">
      <c r="A822" s="455"/>
      <c r="B822" s="455"/>
      <c r="C822" s="455"/>
      <c r="D822" s="455"/>
      <c r="E822" s="455"/>
      <c r="F822" s="455"/>
      <c r="G822" s="455"/>
      <c r="H822" s="455"/>
      <c r="I822" s="455"/>
      <c r="J822" s="455"/>
      <c r="K822" s="455"/>
      <c r="L822" s="455"/>
      <c r="M822" s="455"/>
      <c r="N822" s="455"/>
      <c r="O822" s="455"/>
      <c r="P822" s="455"/>
      <c r="Q822" s="455"/>
      <c r="R822" s="455"/>
      <c r="S822" s="455"/>
      <c r="T822" s="455"/>
      <c r="U822" s="455"/>
      <c r="V822" s="455"/>
      <c r="W822" s="455"/>
      <c r="X822" s="455"/>
      <c r="Y822" s="455"/>
      <c r="Z822" s="455"/>
    </row>
    <row r="823" spans="1:26" ht="15.75" customHeight="1">
      <c r="A823" s="455"/>
      <c r="B823" s="455"/>
      <c r="C823" s="455"/>
      <c r="D823" s="455"/>
      <c r="E823" s="455"/>
      <c r="F823" s="455"/>
      <c r="G823" s="455"/>
      <c r="H823" s="455"/>
      <c r="I823" s="455"/>
      <c r="J823" s="455"/>
      <c r="K823" s="455"/>
      <c r="L823" s="455"/>
      <c r="M823" s="455"/>
      <c r="N823" s="455"/>
      <c r="O823" s="455"/>
      <c r="P823" s="455"/>
      <c r="Q823" s="455"/>
      <c r="R823" s="455"/>
      <c r="S823" s="455"/>
      <c r="T823" s="455"/>
      <c r="U823" s="455"/>
      <c r="V823" s="455"/>
      <c r="W823" s="455"/>
      <c r="X823" s="455"/>
      <c r="Y823" s="455"/>
      <c r="Z823" s="455"/>
    </row>
    <row r="824" spans="1:26" ht="15.75" customHeight="1">
      <c r="A824" s="455"/>
      <c r="B824" s="455"/>
      <c r="C824" s="455"/>
      <c r="D824" s="455"/>
      <c r="E824" s="455"/>
      <c r="F824" s="455"/>
      <c r="G824" s="455"/>
      <c r="H824" s="455"/>
      <c r="I824" s="455"/>
      <c r="J824" s="455"/>
      <c r="K824" s="455"/>
      <c r="L824" s="455"/>
      <c r="M824" s="455"/>
      <c r="N824" s="455"/>
      <c r="O824" s="455"/>
      <c r="P824" s="455"/>
      <c r="Q824" s="455"/>
      <c r="R824" s="455"/>
      <c r="S824" s="455"/>
      <c r="T824" s="455"/>
      <c r="U824" s="455"/>
      <c r="V824" s="455"/>
      <c r="W824" s="455"/>
      <c r="X824" s="455"/>
      <c r="Y824" s="455"/>
      <c r="Z824" s="455"/>
    </row>
    <row r="825" spans="1:26" ht="15.75" customHeight="1">
      <c r="A825" s="455"/>
      <c r="B825" s="455"/>
      <c r="C825" s="455"/>
      <c r="D825" s="455"/>
      <c r="E825" s="455"/>
      <c r="F825" s="455"/>
      <c r="G825" s="455"/>
      <c r="H825" s="455"/>
      <c r="I825" s="455"/>
      <c r="J825" s="455"/>
      <c r="K825" s="455"/>
      <c r="L825" s="455"/>
      <c r="M825" s="455"/>
      <c r="N825" s="455"/>
      <c r="O825" s="455"/>
      <c r="P825" s="455"/>
      <c r="Q825" s="455"/>
      <c r="R825" s="455"/>
      <c r="S825" s="455"/>
      <c r="T825" s="455"/>
      <c r="U825" s="455"/>
      <c r="V825" s="455"/>
      <c r="W825" s="455"/>
      <c r="X825" s="455"/>
      <c r="Y825" s="455"/>
      <c r="Z825" s="455"/>
    </row>
    <row r="826" spans="1:26" ht="15.75" customHeight="1">
      <c r="A826" s="455"/>
      <c r="B826" s="455"/>
      <c r="C826" s="455"/>
      <c r="D826" s="455"/>
      <c r="E826" s="455"/>
      <c r="F826" s="455"/>
      <c r="G826" s="455"/>
      <c r="H826" s="455"/>
      <c r="I826" s="455"/>
      <c r="J826" s="455"/>
      <c r="K826" s="455"/>
      <c r="L826" s="455"/>
      <c r="M826" s="455"/>
      <c r="N826" s="455"/>
      <c r="O826" s="455"/>
      <c r="P826" s="455"/>
      <c r="Q826" s="455"/>
      <c r="R826" s="455"/>
      <c r="S826" s="455"/>
      <c r="T826" s="455"/>
      <c r="U826" s="455"/>
      <c r="V826" s="455"/>
      <c r="W826" s="455"/>
      <c r="X826" s="455"/>
      <c r="Y826" s="455"/>
      <c r="Z826" s="455"/>
    </row>
    <row r="827" spans="1:26" ht="15.75" customHeight="1">
      <c r="A827" s="455"/>
      <c r="B827" s="455"/>
      <c r="C827" s="455"/>
      <c r="D827" s="455"/>
      <c r="E827" s="455"/>
      <c r="F827" s="455"/>
      <c r="G827" s="455"/>
      <c r="H827" s="455"/>
      <c r="I827" s="455"/>
      <c r="J827" s="455"/>
      <c r="K827" s="455"/>
      <c r="L827" s="455"/>
      <c r="M827" s="455"/>
      <c r="N827" s="455"/>
      <c r="O827" s="455"/>
      <c r="P827" s="455"/>
      <c r="Q827" s="455"/>
      <c r="R827" s="455"/>
      <c r="S827" s="455"/>
      <c r="T827" s="455"/>
      <c r="U827" s="455"/>
      <c r="V827" s="455"/>
      <c r="W827" s="455"/>
      <c r="X827" s="455"/>
      <c r="Y827" s="455"/>
      <c r="Z827" s="455"/>
    </row>
    <row r="828" spans="1:26" ht="15.75" customHeight="1">
      <c r="A828" s="455"/>
      <c r="B828" s="455"/>
      <c r="C828" s="455"/>
      <c r="D828" s="455"/>
      <c r="E828" s="455"/>
      <c r="F828" s="455"/>
      <c r="G828" s="455"/>
      <c r="H828" s="455"/>
      <c r="I828" s="455"/>
      <c r="J828" s="455"/>
      <c r="K828" s="455"/>
      <c r="L828" s="455"/>
      <c r="M828" s="455"/>
      <c r="N828" s="455"/>
      <c r="O828" s="455"/>
      <c r="P828" s="455"/>
      <c r="Q828" s="455"/>
      <c r="R828" s="455"/>
      <c r="S828" s="455"/>
      <c r="T828" s="455"/>
      <c r="U828" s="455"/>
      <c r="V828" s="455"/>
      <c r="W828" s="455"/>
      <c r="X828" s="455"/>
      <c r="Y828" s="455"/>
      <c r="Z828" s="455"/>
    </row>
    <row r="829" spans="1:26" ht="15.75" customHeight="1">
      <c r="A829" s="455"/>
      <c r="B829" s="455"/>
      <c r="C829" s="455"/>
      <c r="D829" s="455"/>
      <c r="E829" s="455"/>
      <c r="F829" s="455"/>
      <c r="G829" s="455"/>
      <c r="H829" s="455"/>
      <c r="I829" s="455"/>
      <c r="J829" s="455"/>
      <c r="K829" s="455"/>
      <c r="L829" s="455"/>
      <c r="M829" s="455"/>
      <c r="N829" s="455"/>
      <c r="O829" s="455"/>
      <c r="P829" s="455"/>
      <c r="Q829" s="455"/>
      <c r="R829" s="455"/>
      <c r="S829" s="455"/>
      <c r="T829" s="455"/>
      <c r="U829" s="455"/>
      <c r="V829" s="455"/>
      <c r="W829" s="455"/>
      <c r="X829" s="455"/>
      <c r="Y829" s="455"/>
      <c r="Z829" s="455"/>
    </row>
    <row r="830" spans="1:26" ht="15.75" customHeight="1">
      <c r="A830" s="455"/>
      <c r="B830" s="455"/>
      <c r="C830" s="455"/>
      <c r="D830" s="455"/>
      <c r="E830" s="455"/>
      <c r="F830" s="455"/>
      <c r="G830" s="455"/>
      <c r="H830" s="455"/>
      <c r="I830" s="455"/>
      <c r="J830" s="455"/>
      <c r="K830" s="455"/>
      <c r="L830" s="455"/>
      <c r="M830" s="455"/>
      <c r="N830" s="455"/>
      <c r="O830" s="455"/>
      <c r="P830" s="455"/>
      <c r="Q830" s="455"/>
      <c r="R830" s="455"/>
      <c r="S830" s="455"/>
      <c r="T830" s="455"/>
      <c r="U830" s="455"/>
      <c r="V830" s="455"/>
      <c r="W830" s="455"/>
      <c r="X830" s="455"/>
      <c r="Y830" s="455"/>
      <c r="Z830" s="455"/>
    </row>
    <row r="831" spans="1:26" ht="15.75" customHeight="1">
      <c r="A831" s="455"/>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row>
    <row r="832" spans="1:26" ht="15.75" customHeight="1">
      <c r="A832" s="455"/>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row>
    <row r="833" spans="1:26" ht="15.75" customHeight="1">
      <c r="A833" s="455"/>
      <c r="B833" s="455"/>
      <c r="C833" s="455"/>
      <c r="D833" s="455"/>
      <c r="E833" s="455"/>
      <c r="F833" s="455"/>
      <c r="G833" s="455"/>
      <c r="H833" s="455"/>
      <c r="I833" s="455"/>
      <c r="J833" s="455"/>
      <c r="K833" s="455"/>
      <c r="L833" s="455"/>
      <c r="M833" s="455"/>
      <c r="N833" s="455"/>
      <c r="O833" s="455"/>
      <c r="P833" s="455"/>
      <c r="Q833" s="455"/>
      <c r="R833" s="455"/>
      <c r="S833" s="455"/>
      <c r="T833" s="455"/>
      <c r="U833" s="455"/>
      <c r="V833" s="455"/>
      <c r="W833" s="455"/>
      <c r="X833" s="455"/>
      <c r="Y833" s="455"/>
      <c r="Z833" s="455"/>
    </row>
    <row r="834" spans="1:26" ht="15.75" customHeight="1">
      <c r="A834" s="455"/>
      <c r="B834" s="455"/>
      <c r="C834" s="455"/>
      <c r="D834" s="455"/>
      <c r="E834" s="455"/>
      <c r="F834" s="455"/>
      <c r="G834" s="455"/>
      <c r="H834" s="455"/>
      <c r="I834" s="455"/>
      <c r="J834" s="455"/>
      <c r="K834" s="455"/>
      <c r="L834" s="455"/>
      <c r="M834" s="455"/>
      <c r="N834" s="455"/>
      <c r="O834" s="455"/>
      <c r="P834" s="455"/>
      <c r="Q834" s="455"/>
      <c r="R834" s="455"/>
      <c r="S834" s="455"/>
      <c r="T834" s="455"/>
      <c r="U834" s="455"/>
      <c r="V834" s="455"/>
      <c r="W834" s="455"/>
      <c r="X834" s="455"/>
      <c r="Y834" s="455"/>
      <c r="Z834" s="455"/>
    </row>
    <row r="835" spans="1:26" ht="15.75" customHeight="1">
      <c r="A835" s="455"/>
      <c r="B835" s="455"/>
      <c r="C835" s="455"/>
      <c r="D835" s="455"/>
      <c r="E835" s="455"/>
      <c r="F835" s="455"/>
      <c r="G835" s="455"/>
      <c r="H835" s="455"/>
      <c r="I835" s="455"/>
      <c r="J835" s="455"/>
      <c r="K835" s="455"/>
      <c r="L835" s="455"/>
      <c r="M835" s="455"/>
      <c r="N835" s="455"/>
      <c r="O835" s="455"/>
      <c r="P835" s="455"/>
      <c r="Q835" s="455"/>
      <c r="R835" s="455"/>
      <c r="S835" s="455"/>
      <c r="T835" s="455"/>
      <c r="U835" s="455"/>
      <c r="V835" s="455"/>
      <c r="W835" s="455"/>
      <c r="X835" s="455"/>
      <c r="Y835" s="455"/>
      <c r="Z835" s="455"/>
    </row>
    <row r="836" spans="1:26" ht="15.75" customHeight="1">
      <c r="A836" s="455"/>
      <c r="B836" s="455"/>
      <c r="C836" s="455"/>
      <c r="D836" s="455"/>
      <c r="E836" s="455"/>
      <c r="F836" s="455"/>
      <c r="G836" s="455"/>
      <c r="H836" s="455"/>
      <c r="I836" s="455"/>
      <c r="J836" s="455"/>
      <c r="K836" s="455"/>
      <c r="L836" s="455"/>
      <c r="M836" s="455"/>
      <c r="N836" s="455"/>
      <c r="O836" s="455"/>
      <c r="P836" s="455"/>
      <c r="Q836" s="455"/>
      <c r="R836" s="455"/>
      <c r="S836" s="455"/>
      <c r="T836" s="455"/>
      <c r="U836" s="455"/>
      <c r="V836" s="455"/>
      <c r="W836" s="455"/>
      <c r="X836" s="455"/>
      <c r="Y836" s="455"/>
      <c r="Z836" s="455"/>
    </row>
    <row r="837" spans="1:26" ht="15.75" customHeight="1">
      <c r="A837" s="455"/>
      <c r="B837" s="455"/>
      <c r="C837" s="455"/>
      <c r="D837" s="455"/>
      <c r="E837" s="455"/>
      <c r="F837" s="455"/>
      <c r="G837" s="455"/>
      <c r="H837" s="455"/>
      <c r="I837" s="455"/>
      <c r="J837" s="455"/>
      <c r="K837" s="455"/>
      <c r="L837" s="455"/>
      <c r="M837" s="455"/>
      <c r="N837" s="455"/>
      <c r="O837" s="455"/>
      <c r="P837" s="455"/>
      <c r="Q837" s="455"/>
      <c r="R837" s="455"/>
      <c r="S837" s="455"/>
      <c r="T837" s="455"/>
      <c r="U837" s="455"/>
      <c r="V837" s="455"/>
      <c r="W837" s="455"/>
      <c r="X837" s="455"/>
      <c r="Y837" s="455"/>
      <c r="Z837" s="455"/>
    </row>
    <row r="838" spans="1:26" ht="15.75" customHeight="1">
      <c r="A838" s="455"/>
      <c r="B838" s="455"/>
      <c r="C838" s="455"/>
      <c r="D838" s="455"/>
      <c r="E838" s="455"/>
      <c r="F838" s="455"/>
      <c r="G838" s="455"/>
      <c r="H838" s="455"/>
      <c r="I838" s="455"/>
      <c r="J838" s="455"/>
      <c r="K838" s="455"/>
      <c r="L838" s="455"/>
      <c r="M838" s="455"/>
      <c r="N838" s="455"/>
      <c r="O838" s="455"/>
      <c r="P838" s="455"/>
      <c r="Q838" s="455"/>
      <c r="R838" s="455"/>
      <c r="S838" s="455"/>
      <c r="T838" s="455"/>
      <c r="U838" s="455"/>
      <c r="V838" s="455"/>
      <c r="W838" s="455"/>
      <c r="X838" s="455"/>
      <c r="Y838" s="455"/>
      <c r="Z838" s="455"/>
    </row>
    <row r="839" spans="1:26" ht="15.75" customHeight="1">
      <c r="A839" s="455"/>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row>
    <row r="840" spans="1:26" ht="15.75" customHeight="1">
      <c r="A840" s="455"/>
      <c r="B840" s="455"/>
      <c r="C840" s="455"/>
      <c r="D840" s="455"/>
      <c r="E840" s="455"/>
      <c r="F840" s="455"/>
      <c r="G840" s="455"/>
      <c r="H840" s="455"/>
      <c r="I840" s="455"/>
      <c r="J840" s="455"/>
      <c r="K840" s="455"/>
      <c r="L840" s="455"/>
      <c r="M840" s="455"/>
      <c r="N840" s="455"/>
      <c r="O840" s="455"/>
      <c r="P840" s="455"/>
      <c r="Q840" s="455"/>
      <c r="R840" s="455"/>
      <c r="S840" s="455"/>
      <c r="T840" s="455"/>
      <c r="U840" s="455"/>
      <c r="V840" s="455"/>
      <c r="W840" s="455"/>
      <c r="X840" s="455"/>
      <c r="Y840" s="455"/>
      <c r="Z840" s="455"/>
    </row>
    <row r="841" spans="1:26" ht="15.75" customHeight="1">
      <c r="A841" s="455"/>
      <c r="B841" s="455"/>
      <c r="C841" s="455"/>
      <c r="D841" s="455"/>
      <c r="E841" s="455"/>
      <c r="F841" s="455"/>
      <c r="G841" s="455"/>
      <c r="H841" s="455"/>
      <c r="I841" s="455"/>
      <c r="J841" s="455"/>
      <c r="K841" s="455"/>
      <c r="L841" s="455"/>
      <c r="M841" s="455"/>
      <c r="N841" s="455"/>
      <c r="O841" s="455"/>
      <c r="P841" s="455"/>
      <c r="Q841" s="455"/>
      <c r="R841" s="455"/>
      <c r="S841" s="455"/>
      <c r="T841" s="455"/>
      <c r="U841" s="455"/>
      <c r="V841" s="455"/>
      <c r="W841" s="455"/>
      <c r="X841" s="455"/>
      <c r="Y841" s="455"/>
      <c r="Z841" s="455"/>
    </row>
    <row r="842" spans="1:26" ht="15.75" customHeight="1">
      <c r="A842" s="455"/>
      <c r="B842" s="455"/>
      <c r="C842" s="455"/>
      <c r="D842" s="455"/>
      <c r="E842" s="455"/>
      <c r="F842" s="455"/>
      <c r="G842" s="455"/>
      <c r="H842" s="455"/>
      <c r="I842" s="455"/>
      <c r="J842" s="455"/>
      <c r="K842" s="455"/>
      <c r="L842" s="455"/>
      <c r="M842" s="455"/>
      <c r="N842" s="455"/>
      <c r="O842" s="455"/>
      <c r="P842" s="455"/>
      <c r="Q842" s="455"/>
      <c r="R842" s="455"/>
      <c r="S842" s="455"/>
      <c r="T842" s="455"/>
      <c r="U842" s="455"/>
      <c r="V842" s="455"/>
      <c r="W842" s="455"/>
      <c r="X842" s="455"/>
      <c r="Y842" s="455"/>
      <c r="Z842" s="455"/>
    </row>
    <row r="843" spans="1:26" ht="15.75" customHeight="1">
      <c r="A843" s="455"/>
      <c r="B843" s="455"/>
      <c r="C843" s="455"/>
      <c r="D843" s="455"/>
      <c r="E843" s="455"/>
      <c r="F843" s="455"/>
      <c r="G843" s="455"/>
      <c r="H843" s="455"/>
      <c r="I843" s="455"/>
      <c r="J843" s="455"/>
      <c r="K843" s="455"/>
      <c r="L843" s="455"/>
      <c r="M843" s="455"/>
      <c r="N843" s="455"/>
      <c r="O843" s="455"/>
      <c r="P843" s="455"/>
      <c r="Q843" s="455"/>
      <c r="R843" s="455"/>
      <c r="S843" s="455"/>
      <c r="T843" s="455"/>
      <c r="U843" s="455"/>
      <c r="V843" s="455"/>
      <c r="W843" s="455"/>
      <c r="X843" s="455"/>
      <c r="Y843" s="455"/>
      <c r="Z843" s="455"/>
    </row>
    <row r="844" spans="1:26" ht="15.75" customHeight="1">
      <c r="A844" s="455"/>
      <c r="B844" s="455"/>
      <c r="C844" s="455"/>
      <c r="D844" s="455"/>
      <c r="E844" s="455"/>
      <c r="F844" s="455"/>
      <c r="G844" s="455"/>
      <c r="H844" s="455"/>
      <c r="I844" s="455"/>
      <c r="J844" s="455"/>
      <c r="K844" s="455"/>
      <c r="L844" s="455"/>
      <c r="M844" s="455"/>
      <c r="N844" s="455"/>
      <c r="O844" s="455"/>
      <c r="P844" s="455"/>
      <c r="Q844" s="455"/>
      <c r="R844" s="455"/>
      <c r="S844" s="455"/>
      <c r="T844" s="455"/>
      <c r="U844" s="455"/>
      <c r="V844" s="455"/>
      <c r="W844" s="455"/>
      <c r="X844" s="455"/>
      <c r="Y844" s="455"/>
      <c r="Z844" s="455"/>
    </row>
    <row r="845" spans="1:26" ht="15.75" customHeight="1">
      <c r="A845" s="455"/>
      <c r="B845" s="455"/>
      <c r="C845" s="455"/>
      <c r="D845" s="455"/>
      <c r="E845" s="455"/>
      <c r="F845" s="455"/>
      <c r="G845" s="455"/>
      <c r="H845" s="455"/>
      <c r="I845" s="455"/>
      <c r="J845" s="455"/>
      <c r="K845" s="455"/>
      <c r="L845" s="455"/>
      <c r="M845" s="455"/>
      <c r="N845" s="455"/>
      <c r="O845" s="455"/>
      <c r="P845" s="455"/>
      <c r="Q845" s="455"/>
      <c r="R845" s="455"/>
      <c r="S845" s="455"/>
      <c r="T845" s="455"/>
      <c r="U845" s="455"/>
      <c r="V845" s="455"/>
      <c r="W845" s="455"/>
      <c r="X845" s="455"/>
      <c r="Y845" s="455"/>
      <c r="Z845" s="455"/>
    </row>
    <row r="846" spans="1:26" ht="15.75" customHeight="1">
      <c r="A846" s="455"/>
      <c r="B846" s="455"/>
      <c r="C846" s="455"/>
      <c r="D846" s="455"/>
      <c r="E846" s="455"/>
      <c r="F846" s="455"/>
      <c r="G846" s="455"/>
      <c r="H846" s="455"/>
      <c r="I846" s="455"/>
      <c r="J846" s="455"/>
      <c r="K846" s="455"/>
      <c r="L846" s="455"/>
      <c r="M846" s="455"/>
      <c r="N846" s="455"/>
      <c r="O846" s="455"/>
      <c r="P846" s="455"/>
      <c r="Q846" s="455"/>
      <c r="R846" s="455"/>
      <c r="S846" s="455"/>
      <c r="T846" s="455"/>
      <c r="U846" s="455"/>
      <c r="V846" s="455"/>
      <c r="W846" s="455"/>
      <c r="X846" s="455"/>
      <c r="Y846" s="455"/>
      <c r="Z846" s="455"/>
    </row>
    <row r="847" spans="1:26" ht="15.75" customHeight="1">
      <c r="A847" s="455"/>
      <c r="B847" s="455"/>
      <c r="C847" s="455"/>
      <c r="D847" s="455"/>
      <c r="E847" s="455"/>
      <c r="F847" s="455"/>
      <c r="G847" s="455"/>
      <c r="H847" s="455"/>
      <c r="I847" s="455"/>
      <c r="J847" s="455"/>
      <c r="K847" s="455"/>
      <c r="L847" s="455"/>
      <c r="M847" s="455"/>
      <c r="N847" s="455"/>
      <c r="O847" s="455"/>
      <c r="P847" s="455"/>
      <c r="Q847" s="455"/>
      <c r="R847" s="455"/>
      <c r="S847" s="455"/>
      <c r="T847" s="455"/>
      <c r="U847" s="455"/>
      <c r="V847" s="455"/>
      <c r="W847" s="455"/>
      <c r="X847" s="455"/>
      <c r="Y847" s="455"/>
      <c r="Z847" s="455"/>
    </row>
    <row r="848" spans="1:26" ht="15.75" customHeight="1">
      <c r="A848" s="455"/>
      <c r="B848" s="455"/>
      <c r="C848" s="455"/>
      <c r="D848" s="455"/>
      <c r="E848" s="455"/>
      <c r="F848" s="455"/>
      <c r="G848" s="455"/>
      <c r="H848" s="455"/>
      <c r="I848" s="455"/>
      <c r="J848" s="455"/>
      <c r="K848" s="455"/>
      <c r="L848" s="455"/>
      <c r="M848" s="455"/>
      <c r="N848" s="455"/>
      <c r="O848" s="455"/>
      <c r="P848" s="455"/>
      <c r="Q848" s="455"/>
      <c r="R848" s="455"/>
      <c r="S848" s="455"/>
      <c r="T848" s="455"/>
      <c r="U848" s="455"/>
      <c r="V848" s="455"/>
      <c r="W848" s="455"/>
      <c r="X848" s="455"/>
      <c r="Y848" s="455"/>
      <c r="Z848" s="455"/>
    </row>
    <row r="849" spans="1:26" ht="15.75" customHeight="1">
      <c r="A849" s="455"/>
      <c r="B849" s="455"/>
      <c r="C849" s="455"/>
      <c r="D849" s="455"/>
      <c r="E849" s="455"/>
      <c r="F849" s="455"/>
      <c r="G849" s="455"/>
      <c r="H849" s="455"/>
      <c r="I849" s="455"/>
      <c r="J849" s="455"/>
      <c r="K849" s="455"/>
      <c r="L849" s="455"/>
      <c r="M849" s="455"/>
      <c r="N849" s="455"/>
      <c r="O849" s="455"/>
      <c r="P849" s="455"/>
      <c r="Q849" s="455"/>
      <c r="R849" s="455"/>
      <c r="S849" s="455"/>
      <c r="T849" s="455"/>
      <c r="U849" s="455"/>
      <c r="V849" s="455"/>
      <c r="W849" s="455"/>
      <c r="X849" s="455"/>
      <c r="Y849" s="455"/>
      <c r="Z849" s="455"/>
    </row>
    <row r="850" spans="1:26" ht="15.75" customHeight="1">
      <c r="A850" s="455"/>
      <c r="B850" s="455"/>
      <c r="C850" s="455"/>
      <c r="D850" s="455"/>
      <c r="E850" s="455"/>
      <c r="F850" s="455"/>
      <c r="G850" s="455"/>
      <c r="H850" s="455"/>
      <c r="I850" s="455"/>
      <c r="J850" s="455"/>
      <c r="K850" s="455"/>
      <c r="L850" s="455"/>
      <c r="M850" s="455"/>
      <c r="N850" s="455"/>
      <c r="O850" s="455"/>
      <c r="P850" s="455"/>
      <c r="Q850" s="455"/>
      <c r="R850" s="455"/>
      <c r="S850" s="455"/>
      <c r="T850" s="455"/>
      <c r="U850" s="455"/>
      <c r="V850" s="455"/>
      <c r="W850" s="455"/>
      <c r="X850" s="455"/>
      <c r="Y850" s="455"/>
      <c r="Z850" s="455"/>
    </row>
    <row r="851" spans="1:26" ht="15.75" customHeight="1">
      <c r="A851" s="455"/>
      <c r="B851" s="455"/>
      <c r="C851" s="455"/>
      <c r="D851" s="455"/>
      <c r="E851" s="455"/>
      <c r="F851" s="455"/>
      <c r="G851" s="455"/>
      <c r="H851" s="455"/>
      <c r="I851" s="455"/>
      <c r="J851" s="455"/>
      <c r="K851" s="455"/>
      <c r="L851" s="455"/>
      <c r="M851" s="455"/>
      <c r="N851" s="455"/>
      <c r="O851" s="455"/>
      <c r="P851" s="455"/>
      <c r="Q851" s="455"/>
      <c r="R851" s="455"/>
      <c r="S851" s="455"/>
      <c r="T851" s="455"/>
      <c r="U851" s="455"/>
      <c r="V851" s="455"/>
      <c r="W851" s="455"/>
      <c r="X851" s="455"/>
      <c r="Y851" s="455"/>
      <c r="Z851" s="455"/>
    </row>
    <row r="852" spans="1:26" ht="15.75" customHeight="1">
      <c r="A852" s="455"/>
      <c r="B852" s="455"/>
      <c r="C852" s="455"/>
      <c r="D852" s="455"/>
      <c r="E852" s="455"/>
      <c r="F852" s="455"/>
      <c r="G852" s="455"/>
      <c r="H852" s="455"/>
      <c r="I852" s="455"/>
      <c r="J852" s="455"/>
      <c r="K852" s="455"/>
      <c r="L852" s="455"/>
      <c r="M852" s="455"/>
      <c r="N852" s="455"/>
      <c r="O852" s="455"/>
      <c r="P852" s="455"/>
      <c r="Q852" s="455"/>
      <c r="R852" s="455"/>
      <c r="S852" s="455"/>
      <c r="T852" s="455"/>
      <c r="U852" s="455"/>
      <c r="V852" s="455"/>
      <c r="W852" s="455"/>
      <c r="X852" s="455"/>
      <c r="Y852" s="455"/>
      <c r="Z852" s="455"/>
    </row>
    <row r="853" spans="1:26" ht="15.75" customHeight="1">
      <c r="A853" s="455"/>
      <c r="B853" s="455"/>
      <c r="C853" s="455"/>
      <c r="D853" s="455"/>
      <c r="E853" s="455"/>
      <c r="F853" s="455"/>
      <c r="G853" s="455"/>
      <c r="H853" s="455"/>
      <c r="I853" s="455"/>
      <c r="J853" s="455"/>
      <c r="K853" s="455"/>
      <c r="L853" s="455"/>
      <c r="M853" s="455"/>
      <c r="N853" s="455"/>
      <c r="O853" s="455"/>
      <c r="P853" s="455"/>
      <c r="Q853" s="455"/>
      <c r="R853" s="455"/>
      <c r="S853" s="455"/>
      <c r="T853" s="455"/>
      <c r="U853" s="455"/>
      <c r="V853" s="455"/>
      <c r="W853" s="455"/>
      <c r="X853" s="455"/>
      <c r="Y853" s="455"/>
      <c r="Z853" s="455"/>
    </row>
    <row r="854" spans="1:26" ht="15.75" customHeight="1">
      <c r="A854" s="455"/>
      <c r="B854" s="455"/>
      <c r="C854" s="455"/>
      <c r="D854" s="455"/>
      <c r="E854" s="455"/>
      <c r="F854" s="455"/>
      <c r="G854" s="455"/>
      <c r="H854" s="455"/>
      <c r="I854" s="455"/>
      <c r="J854" s="455"/>
      <c r="K854" s="455"/>
      <c r="L854" s="455"/>
      <c r="M854" s="455"/>
      <c r="N854" s="455"/>
      <c r="O854" s="455"/>
      <c r="P854" s="455"/>
      <c r="Q854" s="455"/>
      <c r="R854" s="455"/>
      <c r="S854" s="455"/>
      <c r="T854" s="455"/>
      <c r="U854" s="455"/>
      <c r="V854" s="455"/>
      <c r="W854" s="455"/>
      <c r="X854" s="455"/>
      <c r="Y854" s="455"/>
      <c r="Z854" s="455"/>
    </row>
    <row r="855" spans="1:26" ht="15.75" customHeight="1">
      <c r="A855" s="455"/>
      <c r="B855" s="455"/>
      <c r="C855" s="455"/>
      <c r="D855" s="455"/>
      <c r="E855" s="455"/>
      <c r="F855" s="455"/>
      <c r="G855" s="455"/>
      <c r="H855" s="455"/>
      <c r="I855" s="455"/>
      <c r="J855" s="455"/>
      <c r="K855" s="455"/>
      <c r="L855" s="455"/>
      <c r="M855" s="455"/>
      <c r="N855" s="455"/>
      <c r="O855" s="455"/>
      <c r="P855" s="455"/>
      <c r="Q855" s="455"/>
      <c r="R855" s="455"/>
      <c r="S855" s="455"/>
      <c r="T855" s="455"/>
      <c r="U855" s="455"/>
      <c r="V855" s="455"/>
      <c r="W855" s="455"/>
      <c r="X855" s="455"/>
      <c r="Y855" s="455"/>
      <c r="Z855" s="455"/>
    </row>
    <row r="856" spans="1:26" ht="15.75" customHeight="1">
      <c r="A856" s="455"/>
      <c r="B856" s="455"/>
      <c r="C856" s="455"/>
      <c r="D856" s="455"/>
      <c r="E856" s="455"/>
      <c r="F856" s="455"/>
      <c r="G856" s="455"/>
      <c r="H856" s="455"/>
      <c r="I856" s="455"/>
      <c r="J856" s="455"/>
      <c r="K856" s="455"/>
      <c r="L856" s="455"/>
      <c r="M856" s="455"/>
      <c r="N856" s="455"/>
      <c r="O856" s="455"/>
      <c r="P856" s="455"/>
      <c r="Q856" s="455"/>
      <c r="R856" s="455"/>
      <c r="S856" s="455"/>
      <c r="T856" s="455"/>
      <c r="U856" s="455"/>
      <c r="V856" s="455"/>
      <c r="W856" s="455"/>
      <c r="X856" s="455"/>
      <c r="Y856" s="455"/>
      <c r="Z856" s="455"/>
    </row>
    <row r="857" spans="1:26" ht="15.75" customHeight="1">
      <c r="A857" s="455"/>
      <c r="B857" s="455"/>
      <c r="C857" s="455"/>
      <c r="D857" s="455"/>
      <c r="E857" s="455"/>
      <c r="F857" s="455"/>
      <c r="G857" s="455"/>
      <c r="H857" s="455"/>
      <c r="I857" s="455"/>
      <c r="J857" s="455"/>
      <c r="K857" s="455"/>
      <c r="L857" s="455"/>
      <c r="M857" s="455"/>
      <c r="N857" s="455"/>
      <c r="O857" s="455"/>
      <c r="P857" s="455"/>
      <c r="Q857" s="455"/>
      <c r="R857" s="455"/>
      <c r="S857" s="455"/>
      <c r="T857" s="455"/>
      <c r="U857" s="455"/>
      <c r="V857" s="455"/>
      <c r="W857" s="455"/>
      <c r="X857" s="455"/>
      <c r="Y857" s="455"/>
      <c r="Z857" s="455"/>
    </row>
    <row r="858" spans="1:26" ht="15.75" customHeight="1">
      <c r="A858" s="455"/>
      <c r="B858" s="455"/>
      <c r="C858" s="455"/>
      <c r="D858" s="455"/>
      <c r="E858" s="455"/>
      <c r="F858" s="455"/>
      <c r="G858" s="455"/>
      <c r="H858" s="455"/>
      <c r="I858" s="455"/>
      <c r="J858" s="455"/>
      <c r="K858" s="455"/>
      <c r="L858" s="455"/>
      <c r="M858" s="455"/>
      <c r="N858" s="455"/>
      <c r="O858" s="455"/>
      <c r="P858" s="455"/>
      <c r="Q858" s="455"/>
      <c r="R858" s="455"/>
      <c r="S858" s="455"/>
      <c r="T858" s="455"/>
      <c r="U858" s="455"/>
      <c r="V858" s="455"/>
      <c r="W858" s="455"/>
      <c r="X858" s="455"/>
      <c r="Y858" s="455"/>
      <c r="Z858" s="455"/>
    </row>
    <row r="859" spans="1:26" ht="15.75" customHeight="1">
      <c r="A859" s="455"/>
      <c r="B859" s="455"/>
      <c r="C859" s="455"/>
      <c r="D859" s="455"/>
      <c r="E859" s="455"/>
      <c r="F859" s="455"/>
      <c r="G859" s="455"/>
      <c r="H859" s="455"/>
      <c r="I859" s="455"/>
      <c r="J859" s="455"/>
      <c r="K859" s="455"/>
      <c r="L859" s="455"/>
      <c r="M859" s="455"/>
      <c r="N859" s="455"/>
      <c r="O859" s="455"/>
      <c r="P859" s="455"/>
      <c r="Q859" s="455"/>
      <c r="R859" s="455"/>
      <c r="S859" s="455"/>
      <c r="T859" s="455"/>
      <c r="U859" s="455"/>
      <c r="V859" s="455"/>
      <c r="W859" s="455"/>
      <c r="X859" s="455"/>
      <c r="Y859" s="455"/>
      <c r="Z859" s="455"/>
    </row>
    <row r="860" spans="1:26" ht="15.75" customHeight="1">
      <c r="A860" s="455"/>
      <c r="B860" s="455"/>
      <c r="C860" s="455"/>
      <c r="D860" s="455"/>
      <c r="E860" s="455"/>
      <c r="F860" s="455"/>
      <c r="G860" s="455"/>
      <c r="H860" s="455"/>
      <c r="I860" s="455"/>
      <c r="J860" s="455"/>
      <c r="K860" s="455"/>
      <c r="L860" s="455"/>
      <c r="M860" s="455"/>
      <c r="N860" s="455"/>
      <c r="O860" s="455"/>
      <c r="P860" s="455"/>
      <c r="Q860" s="455"/>
      <c r="R860" s="455"/>
      <c r="S860" s="455"/>
      <c r="T860" s="455"/>
      <c r="U860" s="455"/>
      <c r="V860" s="455"/>
      <c r="W860" s="455"/>
      <c r="X860" s="455"/>
      <c r="Y860" s="455"/>
      <c r="Z860" s="455"/>
    </row>
    <row r="861" spans="1:26" ht="15.75" customHeight="1">
      <c r="A861" s="455"/>
      <c r="B861" s="455"/>
      <c r="C861" s="455"/>
      <c r="D861" s="455"/>
      <c r="E861" s="455"/>
      <c r="F861" s="455"/>
      <c r="G861" s="455"/>
      <c r="H861" s="455"/>
      <c r="I861" s="455"/>
      <c r="J861" s="455"/>
      <c r="K861" s="455"/>
      <c r="L861" s="455"/>
      <c r="M861" s="455"/>
      <c r="N861" s="455"/>
      <c r="O861" s="455"/>
      <c r="P861" s="455"/>
      <c r="Q861" s="455"/>
      <c r="R861" s="455"/>
      <c r="S861" s="455"/>
      <c r="T861" s="455"/>
      <c r="U861" s="455"/>
      <c r="V861" s="455"/>
      <c r="W861" s="455"/>
      <c r="X861" s="455"/>
      <c r="Y861" s="455"/>
      <c r="Z861" s="455"/>
    </row>
    <row r="862" spans="1:26" ht="15.75" customHeight="1">
      <c r="A862" s="455"/>
      <c r="B862" s="455"/>
      <c r="C862" s="455"/>
      <c r="D862" s="455"/>
      <c r="E862" s="455"/>
      <c r="F862" s="455"/>
      <c r="G862" s="455"/>
      <c r="H862" s="455"/>
      <c r="I862" s="455"/>
      <c r="J862" s="455"/>
      <c r="K862" s="455"/>
      <c r="L862" s="455"/>
      <c r="M862" s="455"/>
      <c r="N862" s="455"/>
      <c r="O862" s="455"/>
      <c r="P862" s="455"/>
      <c r="Q862" s="455"/>
      <c r="R862" s="455"/>
      <c r="S862" s="455"/>
      <c r="T862" s="455"/>
      <c r="U862" s="455"/>
      <c r="V862" s="455"/>
      <c r="W862" s="455"/>
      <c r="X862" s="455"/>
      <c r="Y862" s="455"/>
      <c r="Z862" s="455"/>
    </row>
    <row r="863" spans="1:26" ht="15.75" customHeight="1">
      <c r="A863" s="455"/>
      <c r="B863" s="455"/>
      <c r="C863" s="455"/>
      <c r="D863" s="455"/>
      <c r="E863" s="455"/>
      <c r="F863" s="455"/>
      <c r="G863" s="455"/>
      <c r="H863" s="455"/>
      <c r="I863" s="455"/>
      <c r="J863" s="455"/>
      <c r="K863" s="455"/>
      <c r="L863" s="455"/>
      <c r="M863" s="455"/>
      <c r="N863" s="455"/>
      <c r="O863" s="455"/>
      <c r="P863" s="455"/>
      <c r="Q863" s="455"/>
      <c r="R863" s="455"/>
      <c r="S863" s="455"/>
      <c r="T863" s="455"/>
      <c r="U863" s="455"/>
      <c r="V863" s="455"/>
      <c r="W863" s="455"/>
      <c r="X863" s="455"/>
      <c r="Y863" s="455"/>
      <c r="Z863" s="455"/>
    </row>
    <row r="864" spans="1:26" ht="15.75" customHeight="1">
      <c r="A864" s="455"/>
      <c r="B864" s="455"/>
      <c r="C864" s="455"/>
      <c r="D864" s="455"/>
      <c r="E864" s="455"/>
      <c r="F864" s="455"/>
      <c r="G864" s="455"/>
      <c r="H864" s="455"/>
      <c r="I864" s="455"/>
      <c r="J864" s="455"/>
      <c r="K864" s="455"/>
      <c r="L864" s="455"/>
      <c r="M864" s="455"/>
      <c r="N864" s="455"/>
      <c r="O864" s="455"/>
      <c r="P864" s="455"/>
      <c r="Q864" s="455"/>
      <c r="R864" s="455"/>
      <c r="S864" s="455"/>
      <c r="T864" s="455"/>
      <c r="U864" s="455"/>
      <c r="V864" s="455"/>
      <c r="W864" s="455"/>
      <c r="X864" s="455"/>
      <c r="Y864" s="455"/>
      <c r="Z864" s="455"/>
    </row>
    <row r="865" spans="1:26" ht="15.75" customHeight="1">
      <c r="A865" s="455"/>
      <c r="B865" s="455"/>
      <c r="C865" s="455"/>
      <c r="D865" s="455"/>
      <c r="E865" s="455"/>
      <c r="F865" s="455"/>
      <c r="G865" s="455"/>
      <c r="H865" s="455"/>
      <c r="I865" s="455"/>
      <c r="J865" s="455"/>
      <c r="K865" s="455"/>
      <c r="L865" s="455"/>
      <c r="M865" s="455"/>
      <c r="N865" s="455"/>
      <c r="O865" s="455"/>
      <c r="P865" s="455"/>
      <c r="Q865" s="455"/>
      <c r="R865" s="455"/>
      <c r="S865" s="455"/>
      <c r="T865" s="455"/>
      <c r="U865" s="455"/>
      <c r="V865" s="455"/>
      <c r="W865" s="455"/>
      <c r="X865" s="455"/>
      <c r="Y865" s="455"/>
      <c r="Z865" s="455"/>
    </row>
    <row r="866" spans="1:26" ht="15.75" customHeight="1">
      <c r="A866" s="455"/>
      <c r="B866" s="455"/>
      <c r="C866" s="455"/>
      <c r="D866" s="455"/>
      <c r="E866" s="455"/>
      <c r="F866" s="455"/>
      <c r="G866" s="455"/>
      <c r="H866" s="455"/>
      <c r="I866" s="455"/>
      <c r="J866" s="455"/>
      <c r="K866" s="455"/>
      <c r="L866" s="455"/>
      <c r="M866" s="455"/>
      <c r="N866" s="455"/>
      <c r="O866" s="455"/>
      <c r="P866" s="455"/>
      <c r="Q866" s="455"/>
      <c r="R866" s="455"/>
      <c r="S866" s="455"/>
      <c r="T866" s="455"/>
      <c r="U866" s="455"/>
      <c r="V866" s="455"/>
      <c r="W866" s="455"/>
      <c r="X866" s="455"/>
      <c r="Y866" s="455"/>
      <c r="Z866" s="455"/>
    </row>
    <row r="867" spans="1:26" ht="15.75" customHeight="1">
      <c r="A867" s="455"/>
      <c r="B867" s="455"/>
      <c r="C867" s="455"/>
      <c r="D867" s="455"/>
      <c r="E867" s="455"/>
      <c r="F867" s="455"/>
      <c r="G867" s="455"/>
      <c r="H867" s="455"/>
      <c r="I867" s="455"/>
      <c r="J867" s="455"/>
      <c r="K867" s="455"/>
      <c r="L867" s="455"/>
      <c r="M867" s="455"/>
      <c r="N867" s="455"/>
      <c r="O867" s="455"/>
      <c r="P867" s="455"/>
      <c r="Q867" s="455"/>
      <c r="R867" s="455"/>
      <c r="S867" s="455"/>
      <c r="T867" s="455"/>
      <c r="U867" s="455"/>
      <c r="V867" s="455"/>
      <c r="W867" s="455"/>
      <c r="X867" s="455"/>
      <c r="Y867" s="455"/>
      <c r="Z867" s="455"/>
    </row>
    <row r="868" spans="1:26" ht="15.75" customHeight="1">
      <c r="A868" s="455"/>
      <c r="B868" s="455"/>
      <c r="C868" s="455"/>
      <c r="D868" s="455"/>
      <c r="E868" s="455"/>
      <c r="F868" s="455"/>
      <c r="G868" s="455"/>
      <c r="H868" s="455"/>
      <c r="I868" s="455"/>
      <c r="J868" s="455"/>
      <c r="K868" s="455"/>
      <c r="L868" s="455"/>
      <c r="M868" s="455"/>
      <c r="N868" s="455"/>
      <c r="O868" s="455"/>
      <c r="P868" s="455"/>
      <c r="Q868" s="455"/>
      <c r="R868" s="455"/>
      <c r="S868" s="455"/>
      <c r="T868" s="455"/>
      <c r="U868" s="455"/>
      <c r="V868" s="455"/>
      <c r="W868" s="455"/>
      <c r="X868" s="455"/>
      <c r="Y868" s="455"/>
      <c r="Z868" s="455"/>
    </row>
    <row r="869" spans="1:26" ht="15.75" customHeight="1">
      <c r="A869" s="455"/>
      <c r="B869" s="455"/>
      <c r="C869" s="455"/>
      <c r="D869" s="455"/>
      <c r="E869" s="455"/>
      <c r="F869" s="455"/>
      <c r="G869" s="455"/>
      <c r="H869" s="455"/>
      <c r="I869" s="455"/>
      <c r="J869" s="455"/>
      <c r="K869" s="455"/>
      <c r="L869" s="455"/>
      <c r="M869" s="455"/>
      <c r="N869" s="455"/>
      <c r="O869" s="455"/>
      <c r="P869" s="455"/>
      <c r="Q869" s="455"/>
      <c r="R869" s="455"/>
      <c r="S869" s="455"/>
      <c r="T869" s="455"/>
      <c r="U869" s="455"/>
      <c r="V869" s="455"/>
      <c r="W869" s="455"/>
      <c r="X869" s="455"/>
      <c r="Y869" s="455"/>
      <c r="Z869" s="455"/>
    </row>
    <row r="870" spans="1:26" ht="15.75" customHeight="1">
      <c r="A870" s="455"/>
      <c r="B870" s="455"/>
      <c r="C870" s="455"/>
      <c r="D870" s="455"/>
      <c r="E870" s="455"/>
      <c r="F870" s="455"/>
      <c r="G870" s="455"/>
      <c r="H870" s="455"/>
      <c r="I870" s="455"/>
      <c r="J870" s="455"/>
      <c r="K870" s="455"/>
      <c r="L870" s="455"/>
      <c r="M870" s="455"/>
      <c r="N870" s="455"/>
      <c r="O870" s="455"/>
      <c r="P870" s="455"/>
      <c r="Q870" s="455"/>
      <c r="R870" s="455"/>
      <c r="S870" s="455"/>
      <c r="T870" s="455"/>
      <c r="U870" s="455"/>
      <c r="V870" s="455"/>
      <c r="W870" s="455"/>
      <c r="X870" s="455"/>
      <c r="Y870" s="455"/>
      <c r="Z870" s="455"/>
    </row>
    <row r="871" spans="1:26" ht="15.75" customHeight="1">
      <c r="A871" s="455"/>
      <c r="B871" s="455"/>
      <c r="C871" s="455"/>
      <c r="D871" s="455"/>
      <c r="E871" s="455"/>
      <c r="F871" s="455"/>
      <c r="G871" s="455"/>
      <c r="H871" s="455"/>
      <c r="I871" s="455"/>
      <c r="J871" s="455"/>
      <c r="K871" s="455"/>
      <c r="L871" s="455"/>
      <c r="M871" s="455"/>
      <c r="N871" s="455"/>
      <c r="O871" s="455"/>
      <c r="P871" s="455"/>
      <c r="Q871" s="455"/>
      <c r="R871" s="455"/>
      <c r="S871" s="455"/>
      <c r="T871" s="455"/>
      <c r="U871" s="455"/>
      <c r="V871" s="455"/>
      <c r="W871" s="455"/>
      <c r="X871" s="455"/>
      <c r="Y871" s="455"/>
      <c r="Z871" s="455"/>
    </row>
    <row r="872" spans="1:26" ht="15.75" customHeight="1">
      <c r="A872" s="455"/>
      <c r="B872" s="455"/>
      <c r="C872" s="455"/>
      <c r="D872" s="455"/>
      <c r="E872" s="455"/>
      <c r="F872" s="455"/>
      <c r="G872" s="455"/>
      <c r="H872" s="455"/>
      <c r="I872" s="455"/>
      <c r="J872" s="455"/>
      <c r="K872" s="455"/>
      <c r="L872" s="455"/>
      <c r="M872" s="455"/>
      <c r="N872" s="455"/>
      <c r="O872" s="455"/>
      <c r="P872" s="455"/>
      <c r="Q872" s="455"/>
      <c r="R872" s="455"/>
      <c r="S872" s="455"/>
      <c r="T872" s="455"/>
      <c r="U872" s="455"/>
      <c r="V872" s="455"/>
      <c r="W872" s="455"/>
      <c r="X872" s="455"/>
      <c r="Y872" s="455"/>
      <c r="Z872" s="455"/>
    </row>
    <row r="873" spans="1:26" ht="15.75" customHeight="1">
      <c r="A873" s="455"/>
      <c r="B873" s="455"/>
      <c r="C873" s="455"/>
      <c r="D873" s="455"/>
      <c r="E873" s="455"/>
      <c r="F873" s="455"/>
      <c r="G873" s="455"/>
      <c r="H873" s="455"/>
      <c r="I873" s="455"/>
      <c r="J873" s="455"/>
      <c r="K873" s="455"/>
      <c r="L873" s="455"/>
      <c r="M873" s="455"/>
      <c r="N873" s="455"/>
      <c r="O873" s="455"/>
      <c r="P873" s="455"/>
      <c r="Q873" s="455"/>
      <c r="R873" s="455"/>
      <c r="S873" s="455"/>
      <c r="T873" s="455"/>
      <c r="U873" s="455"/>
      <c r="V873" s="455"/>
      <c r="W873" s="455"/>
      <c r="X873" s="455"/>
      <c r="Y873" s="455"/>
      <c r="Z873" s="455"/>
    </row>
    <row r="874" spans="1:26" ht="15.75" customHeight="1">
      <c r="A874" s="455"/>
      <c r="B874" s="455"/>
      <c r="C874" s="455"/>
      <c r="D874" s="455"/>
      <c r="E874" s="455"/>
      <c r="F874" s="455"/>
      <c r="G874" s="455"/>
      <c r="H874" s="455"/>
      <c r="I874" s="455"/>
      <c r="J874" s="455"/>
      <c r="K874" s="455"/>
      <c r="L874" s="455"/>
      <c r="M874" s="455"/>
      <c r="N874" s="455"/>
      <c r="O874" s="455"/>
      <c r="P874" s="455"/>
      <c r="Q874" s="455"/>
      <c r="R874" s="455"/>
      <c r="S874" s="455"/>
      <c r="T874" s="455"/>
      <c r="U874" s="455"/>
      <c r="V874" s="455"/>
      <c r="W874" s="455"/>
      <c r="X874" s="455"/>
      <c r="Y874" s="455"/>
      <c r="Z874" s="455"/>
    </row>
    <row r="875" spans="1:26" ht="15.75" customHeight="1">
      <c r="A875" s="455"/>
      <c r="B875" s="455"/>
      <c r="C875" s="455"/>
      <c r="D875" s="455"/>
      <c r="E875" s="455"/>
      <c r="F875" s="455"/>
      <c r="G875" s="455"/>
      <c r="H875" s="455"/>
      <c r="I875" s="455"/>
      <c r="J875" s="455"/>
      <c r="K875" s="455"/>
      <c r="L875" s="455"/>
      <c r="M875" s="455"/>
      <c r="N875" s="455"/>
      <c r="O875" s="455"/>
      <c r="P875" s="455"/>
      <c r="Q875" s="455"/>
      <c r="R875" s="455"/>
      <c r="S875" s="455"/>
      <c r="T875" s="455"/>
      <c r="U875" s="455"/>
      <c r="V875" s="455"/>
      <c r="W875" s="455"/>
      <c r="X875" s="455"/>
      <c r="Y875" s="455"/>
      <c r="Z875" s="455"/>
    </row>
    <row r="876" spans="1:26" ht="15.75" customHeight="1">
      <c r="A876" s="455"/>
      <c r="B876" s="455"/>
      <c r="C876" s="455"/>
      <c r="D876" s="455"/>
      <c r="E876" s="455"/>
      <c r="F876" s="455"/>
      <c r="G876" s="455"/>
      <c r="H876" s="455"/>
      <c r="I876" s="455"/>
      <c r="J876" s="455"/>
      <c r="K876" s="455"/>
      <c r="L876" s="455"/>
      <c r="M876" s="455"/>
      <c r="N876" s="455"/>
      <c r="O876" s="455"/>
      <c r="P876" s="455"/>
      <c r="Q876" s="455"/>
      <c r="R876" s="455"/>
      <c r="S876" s="455"/>
      <c r="T876" s="455"/>
      <c r="U876" s="455"/>
      <c r="V876" s="455"/>
      <c r="W876" s="455"/>
      <c r="X876" s="455"/>
      <c r="Y876" s="455"/>
      <c r="Z876" s="455"/>
    </row>
    <row r="877" spans="1:26" ht="15.75" customHeight="1">
      <c r="A877" s="455"/>
      <c r="B877" s="455"/>
      <c r="C877" s="455"/>
      <c r="D877" s="455"/>
      <c r="E877" s="455"/>
      <c r="F877" s="455"/>
      <c r="G877" s="455"/>
      <c r="H877" s="455"/>
      <c r="I877" s="455"/>
      <c r="J877" s="455"/>
      <c r="K877" s="455"/>
      <c r="L877" s="455"/>
      <c r="M877" s="455"/>
      <c r="N877" s="455"/>
      <c r="O877" s="455"/>
      <c r="P877" s="455"/>
      <c r="Q877" s="455"/>
      <c r="R877" s="455"/>
      <c r="S877" s="455"/>
      <c r="T877" s="455"/>
      <c r="U877" s="455"/>
      <c r="V877" s="455"/>
      <c r="W877" s="455"/>
      <c r="X877" s="455"/>
      <c r="Y877" s="455"/>
      <c r="Z877" s="455"/>
    </row>
    <row r="878" spans="1:26" ht="15.75" customHeight="1">
      <c r="A878" s="455"/>
      <c r="B878" s="455"/>
      <c r="C878" s="455"/>
      <c r="D878" s="455"/>
      <c r="E878" s="455"/>
      <c r="F878" s="455"/>
      <c r="G878" s="455"/>
      <c r="H878" s="455"/>
      <c r="I878" s="455"/>
      <c r="J878" s="455"/>
      <c r="K878" s="455"/>
      <c r="L878" s="455"/>
      <c r="M878" s="455"/>
      <c r="N878" s="455"/>
      <c r="O878" s="455"/>
      <c r="P878" s="455"/>
      <c r="Q878" s="455"/>
      <c r="R878" s="455"/>
      <c r="S878" s="455"/>
      <c r="T878" s="455"/>
      <c r="U878" s="455"/>
      <c r="V878" s="455"/>
      <c r="W878" s="455"/>
      <c r="X878" s="455"/>
      <c r="Y878" s="455"/>
      <c r="Z878" s="455"/>
    </row>
    <row r="879" spans="1:26" ht="15.75" customHeight="1">
      <c r="A879" s="455"/>
      <c r="B879" s="455"/>
      <c r="C879" s="455"/>
      <c r="D879" s="455"/>
      <c r="E879" s="455"/>
      <c r="F879" s="455"/>
      <c r="G879" s="455"/>
      <c r="H879" s="455"/>
      <c r="I879" s="455"/>
      <c r="J879" s="455"/>
      <c r="K879" s="455"/>
      <c r="L879" s="455"/>
      <c r="M879" s="455"/>
      <c r="N879" s="455"/>
      <c r="O879" s="455"/>
      <c r="P879" s="455"/>
      <c r="Q879" s="455"/>
      <c r="R879" s="455"/>
      <c r="S879" s="455"/>
      <c r="T879" s="455"/>
      <c r="U879" s="455"/>
      <c r="V879" s="455"/>
      <c r="W879" s="455"/>
      <c r="X879" s="455"/>
      <c r="Y879" s="455"/>
      <c r="Z879" s="455"/>
    </row>
    <row r="880" spans="1:26" ht="15.75" customHeight="1">
      <c r="A880" s="455"/>
      <c r="B880" s="455"/>
      <c r="C880" s="455"/>
      <c r="D880" s="455"/>
      <c r="E880" s="455"/>
      <c r="F880" s="455"/>
      <c r="G880" s="455"/>
      <c r="H880" s="455"/>
      <c r="I880" s="455"/>
      <c r="J880" s="455"/>
      <c r="K880" s="455"/>
      <c r="L880" s="455"/>
      <c r="M880" s="455"/>
      <c r="N880" s="455"/>
      <c r="O880" s="455"/>
      <c r="P880" s="455"/>
      <c r="Q880" s="455"/>
      <c r="R880" s="455"/>
      <c r="S880" s="455"/>
      <c r="T880" s="455"/>
      <c r="U880" s="455"/>
      <c r="V880" s="455"/>
      <c r="W880" s="455"/>
      <c r="X880" s="455"/>
      <c r="Y880" s="455"/>
      <c r="Z880" s="455"/>
    </row>
    <row r="881" spans="1:26" ht="15.75" customHeight="1">
      <c r="A881" s="455"/>
      <c r="B881" s="455"/>
      <c r="C881" s="455"/>
      <c r="D881" s="455"/>
      <c r="E881" s="455"/>
      <c r="F881" s="455"/>
      <c r="G881" s="455"/>
      <c r="H881" s="455"/>
      <c r="I881" s="455"/>
      <c r="J881" s="455"/>
      <c r="K881" s="455"/>
      <c r="L881" s="455"/>
      <c r="M881" s="455"/>
      <c r="N881" s="455"/>
      <c r="O881" s="455"/>
      <c r="P881" s="455"/>
      <c r="Q881" s="455"/>
      <c r="R881" s="455"/>
      <c r="S881" s="455"/>
      <c r="T881" s="455"/>
      <c r="U881" s="455"/>
      <c r="V881" s="455"/>
      <c r="W881" s="455"/>
      <c r="X881" s="455"/>
      <c r="Y881" s="455"/>
      <c r="Z881" s="455"/>
    </row>
    <row r="882" spans="1:26" ht="15.75" customHeight="1">
      <c r="A882" s="455"/>
      <c r="B882" s="455"/>
      <c r="C882" s="455"/>
      <c r="D882" s="455"/>
      <c r="E882" s="455"/>
      <c r="F882" s="455"/>
      <c r="G882" s="455"/>
      <c r="H882" s="455"/>
      <c r="I882" s="455"/>
      <c r="J882" s="455"/>
      <c r="K882" s="455"/>
      <c r="L882" s="455"/>
      <c r="M882" s="455"/>
      <c r="N882" s="455"/>
      <c r="O882" s="455"/>
      <c r="P882" s="455"/>
      <c r="Q882" s="455"/>
      <c r="R882" s="455"/>
      <c r="S882" s="455"/>
      <c r="T882" s="455"/>
      <c r="U882" s="455"/>
      <c r="V882" s="455"/>
      <c r="W882" s="455"/>
      <c r="X882" s="455"/>
      <c r="Y882" s="455"/>
      <c r="Z882" s="455"/>
    </row>
    <row r="883" spans="1:26" ht="15.75" customHeight="1">
      <c r="A883" s="455"/>
      <c r="B883" s="455"/>
      <c r="C883" s="455"/>
      <c r="D883" s="455"/>
      <c r="E883" s="455"/>
      <c r="F883" s="455"/>
      <c r="G883" s="455"/>
      <c r="H883" s="455"/>
      <c r="I883" s="455"/>
      <c r="J883" s="455"/>
      <c r="K883" s="455"/>
      <c r="L883" s="455"/>
      <c r="M883" s="455"/>
      <c r="N883" s="455"/>
      <c r="O883" s="455"/>
      <c r="P883" s="455"/>
      <c r="Q883" s="455"/>
      <c r="R883" s="455"/>
      <c r="S883" s="455"/>
      <c r="T883" s="455"/>
      <c r="U883" s="455"/>
      <c r="V883" s="455"/>
      <c r="W883" s="455"/>
      <c r="X883" s="455"/>
      <c r="Y883" s="455"/>
      <c r="Z883" s="455"/>
    </row>
    <row r="884" spans="1:26" ht="15.75" customHeight="1">
      <c r="A884" s="455"/>
      <c r="B884" s="455"/>
      <c r="C884" s="455"/>
      <c r="D884" s="455"/>
      <c r="E884" s="455"/>
      <c r="F884" s="455"/>
      <c r="G884" s="455"/>
      <c r="H884" s="455"/>
      <c r="I884" s="455"/>
      <c r="J884" s="455"/>
      <c r="K884" s="455"/>
      <c r="L884" s="455"/>
      <c r="M884" s="455"/>
      <c r="N884" s="455"/>
      <c r="O884" s="455"/>
      <c r="P884" s="455"/>
      <c r="Q884" s="455"/>
      <c r="R884" s="455"/>
      <c r="S884" s="455"/>
      <c r="T884" s="455"/>
      <c r="U884" s="455"/>
      <c r="V884" s="455"/>
      <c r="W884" s="455"/>
      <c r="X884" s="455"/>
      <c r="Y884" s="455"/>
      <c r="Z884" s="455"/>
    </row>
    <row r="885" spans="1:26" ht="15.75" customHeight="1">
      <c r="A885" s="455"/>
      <c r="B885" s="455"/>
      <c r="C885" s="455"/>
      <c r="D885" s="455"/>
      <c r="E885" s="455"/>
      <c r="F885" s="455"/>
      <c r="G885" s="455"/>
      <c r="H885" s="455"/>
      <c r="I885" s="455"/>
      <c r="J885" s="455"/>
      <c r="K885" s="455"/>
      <c r="L885" s="455"/>
      <c r="M885" s="455"/>
      <c r="N885" s="455"/>
      <c r="O885" s="455"/>
      <c r="P885" s="455"/>
      <c r="Q885" s="455"/>
      <c r="R885" s="455"/>
      <c r="S885" s="455"/>
      <c r="T885" s="455"/>
      <c r="U885" s="455"/>
      <c r="V885" s="455"/>
      <c r="W885" s="455"/>
      <c r="X885" s="455"/>
      <c r="Y885" s="455"/>
      <c r="Z885" s="455"/>
    </row>
    <row r="886" spans="1:26" ht="15.75" customHeight="1">
      <c r="A886" s="455"/>
      <c r="B886" s="455"/>
      <c r="C886" s="455"/>
      <c r="D886" s="455"/>
      <c r="E886" s="455"/>
      <c r="F886" s="455"/>
      <c r="G886" s="455"/>
      <c r="H886" s="455"/>
      <c r="I886" s="455"/>
      <c r="J886" s="455"/>
      <c r="K886" s="455"/>
      <c r="L886" s="455"/>
      <c r="M886" s="455"/>
      <c r="N886" s="455"/>
      <c r="O886" s="455"/>
      <c r="P886" s="455"/>
      <c r="Q886" s="455"/>
      <c r="R886" s="455"/>
      <c r="S886" s="455"/>
      <c r="T886" s="455"/>
      <c r="U886" s="455"/>
      <c r="V886" s="455"/>
      <c r="W886" s="455"/>
      <c r="X886" s="455"/>
      <c r="Y886" s="455"/>
      <c r="Z886" s="455"/>
    </row>
    <row r="887" spans="1:26" ht="15.75" customHeight="1">
      <c r="A887" s="455"/>
      <c r="B887" s="455"/>
      <c r="C887" s="455"/>
      <c r="D887" s="455"/>
      <c r="E887" s="455"/>
      <c r="F887" s="455"/>
      <c r="G887" s="455"/>
      <c r="H887" s="455"/>
      <c r="I887" s="455"/>
      <c r="J887" s="455"/>
      <c r="K887" s="455"/>
      <c r="L887" s="455"/>
      <c r="M887" s="455"/>
      <c r="N887" s="455"/>
      <c r="O887" s="455"/>
      <c r="P887" s="455"/>
      <c r="Q887" s="455"/>
      <c r="R887" s="455"/>
      <c r="S887" s="455"/>
      <c r="T887" s="455"/>
      <c r="U887" s="455"/>
      <c r="V887" s="455"/>
      <c r="W887" s="455"/>
      <c r="X887" s="455"/>
      <c r="Y887" s="455"/>
      <c r="Z887" s="455"/>
    </row>
    <row r="888" spans="1:26" ht="15.75" customHeight="1">
      <c r="A888" s="455"/>
      <c r="B888" s="455"/>
      <c r="C888" s="455"/>
      <c r="D888" s="455"/>
      <c r="E888" s="455"/>
      <c r="F888" s="455"/>
      <c r="G888" s="455"/>
      <c r="H888" s="455"/>
      <c r="I888" s="455"/>
      <c r="J888" s="455"/>
      <c r="K888" s="455"/>
      <c r="L888" s="455"/>
      <c r="M888" s="455"/>
      <c r="N888" s="455"/>
      <c r="O888" s="455"/>
      <c r="P888" s="455"/>
      <c r="Q888" s="455"/>
      <c r="R888" s="455"/>
      <c r="S888" s="455"/>
      <c r="T888" s="455"/>
      <c r="U888" s="455"/>
      <c r="V888" s="455"/>
      <c r="W888" s="455"/>
      <c r="X888" s="455"/>
      <c r="Y888" s="455"/>
      <c r="Z888" s="455"/>
    </row>
    <row r="889" spans="1:26" ht="15.75" customHeight="1">
      <c r="A889" s="455"/>
      <c r="B889" s="455"/>
      <c r="C889" s="455"/>
      <c r="D889" s="455"/>
      <c r="E889" s="455"/>
      <c r="F889" s="455"/>
      <c r="G889" s="455"/>
      <c r="H889" s="455"/>
      <c r="I889" s="455"/>
      <c r="J889" s="455"/>
      <c r="K889" s="455"/>
      <c r="L889" s="455"/>
      <c r="M889" s="455"/>
      <c r="N889" s="455"/>
      <c r="O889" s="455"/>
      <c r="P889" s="455"/>
      <c r="Q889" s="455"/>
      <c r="R889" s="455"/>
      <c r="S889" s="455"/>
      <c r="T889" s="455"/>
      <c r="U889" s="455"/>
      <c r="V889" s="455"/>
      <c r="W889" s="455"/>
      <c r="X889" s="455"/>
      <c r="Y889" s="455"/>
      <c r="Z889" s="455"/>
    </row>
    <row r="890" spans="1:26" ht="15.75" customHeight="1">
      <c r="A890" s="455"/>
      <c r="B890" s="455"/>
      <c r="C890" s="455"/>
      <c r="D890" s="455"/>
      <c r="E890" s="455"/>
      <c r="F890" s="455"/>
      <c r="G890" s="455"/>
      <c r="H890" s="455"/>
      <c r="I890" s="455"/>
      <c r="J890" s="455"/>
      <c r="K890" s="455"/>
      <c r="L890" s="455"/>
      <c r="M890" s="455"/>
      <c r="N890" s="455"/>
      <c r="O890" s="455"/>
      <c r="P890" s="455"/>
      <c r="Q890" s="455"/>
      <c r="R890" s="455"/>
      <c r="S890" s="455"/>
      <c r="T890" s="455"/>
      <c r="U890" s="455"/>
      <c r="V890" s="455"/>
      <c r="W890" s="455"/>
      <c r="X890" s="455"/>
      <c r="Y890" s="455"/>
      <c r="Z890" s="455"/>
    </row>
    <row r="891" spans="1:26" ht="15.75" customHeight="1">
      <c r="A891" s="455"/>
      <c r="B891" s="455"/>
      <c r="C891" s="455"/>
      <c r="D891" s="455"/>
      <c r="E891" s="455"/>
      <c r="F891" s="455"/>
      <c r="G891" s="455"/>
      <c r="H891" s="455"/>
      <c r="I891" s="455"/>
      <c r="J891" s="455"/>
      <c r="K891" s="455"/>
      <c r="L891" s="455"/>
      <c r="M891" s="455"/>
      <c r="N891" s="455"/>
      <c r="O891" s="455"/>
      <c r="P891" s="455"/>
      <c r="Q891" s="455"/>
      <c r="R891" s="455"/>
      <c r="S891" s="455"/>
      <c r="T891" s="455"/>
      <c r="U891" s="455"/>
      <c r="V891" s="455"/>
      <c r="W891" s="455"/>
      <c r="X891" s="455"/>
      <c r="Y891" s="455"/>
      <c r="Z891" s="455"/>
    </row>
    <row r="892" spans="1:26" ht="15.75" customHeight="1">
      <c r="A892" s="455"/>
      <c r="B892" s="455"/>
      <c r="C892" s="455"/>
      <c r="D892" s="455"/>
      <c r="E892" s="455"/>
      <c r="F892" s="455"/>
      <c r="G892" s="455"/>
      <c r="H892" s="455"/>
      <c r="I892" s="455"/>
      <c r="J892" s="455"/>
      <c r="K892" s="455"/>
      <c r="L892" s="455"/>
      <c r="M892" s="455"/>
      <c r="N892" s="455"/>
      <c r="O892" s="455"/>
      <c r="P892" s="455"/>
      <c r="Q892" s="455"/>
      <c r="R892" s="455"/>
      <c r="S892" s="455"/>
      <c r="T892" s="455"/>
      <c r="U892" s="455"/>
      <c r="V892" s="455"/>
      <c r="W892" s="455"/>
      <c r="X892" s="455"/>
      <c r="Y892" s="455"/>
      <c r="Z892" s="455"/>
    </row>
    <row r="893" spans="1:26" ht="15.75" customHeight="1">
      <c r="A893" s="455"/>
      <c r="B893" s="455"/>
      <c r="C893" s="455"/>
      <c r="D893" s="455"/>
      <c r="E893" s="455"/>
      <c r="F893" s="455"/>
      <c r="G893" s="455"/>
      <c r="H893" s="455"/>
      <c r="I893" s="455"/>
      <c r="J893" s="455"/>
      <c r="K893" s="455"/>
      <c r="L893" s="455"/>
      <c r="M893" s="455"/>
      <c r="N893" s="455"/>
      <c r="O893" s="455"/>
      <c r="P893" s="455"/>
      <c r="Q893" s="455"/>
      <c r="R893" s="455"/>
      <c r="S893" s="455"/>
      <c r="T893" s="455"/>
      <c r="U893" s="455"/>
      <c r="V893" s="455"/>
      <c r="W893" s="455"/>
      <c r="X893" s="455"/>
      <c r="Y893" s="455"/>
      <c r="Z893" s="455"/>
    </row>
    <row r="894" spans="1:26" ht="15.75" customHeight="1">
      <c r="A894" s="455"/>
      <c r="B894" s="455"/>
      <c r="C894" s="455"/>
      <c r="D894" s="455"/>
      <c r="E894" s="455"/>
      <c r="F894" s="455"/>
      <c r="G894" s="455"/>
      <c r="H894" s="455"/>
      <c r="I894" s="455"/>
      <c r="J894" s="455"/>
      <c r="K894" s="455"/>
      <c r="L894" s="455"/>
      <c r="M894" s="455"/>
      <c r="N894" s="455"/>
      <c r="O894" s="455"/>
      <c r="P894" s="455"/>
      <c r="Q894" s="455"/>
      <c r="R894" s="455"/>
      <c r="S894" s="455"/>
      <c r="T894" s="455"/>
      <c r="U894" s="455"/>
      <c r="V894" s="455"/>
      <c r="W894" s="455"/>
      <c r="X894" s="455"/>
      <c r="Y894" s="455"/>
      <c r="Z894" s="455"/>
    </row>
    <row r="895" spans="1:26" ht="15.75" customHeight="1">
      <c r="A895" s="455"/>
      <c r="B895" s="455"/>
      <c r="C895" s="455"/>
      <c r="D895" s="455"/>
      <c r="E895" s="455"/>
      <c r="F895" s="455"/>
      <c r="G895" s="455"/>
      <c r="H895" s="455"/>
      <c r="I895" s="455"/>
      <c r="J895" s="455"/>
      <c r="K895" s="455"/>
      <c r="L895" s="455"/>
      <c r="M895" s="455"/>
      <c r="N895" s="455"/>
      <c r="O895" s="455"/>
      <c r="P895" s="455"/>
      <c r="Q895" s="455"/>
      <c r="R895" s="455"/>
      <c r="S895" s="455"/>
      <c r="T895" s="455"/>
      <c r="U895" s="455"/>
      <c r="V895" s="455"/>
      <c r="W895" s="455"/>
      <c r="X895" s="455"/>
      <c r="Y895" s="455"/>
      <c r="Z895" s="455"/>
    </row>
    <row r="896" spans="1:26" ht="15.75" customHeight="1">
      <c r="A896" s="455"/>
      <c r="B896" s="455"/>
      <c r="C896" s="455"/>
      <c r="D896" s="455"/>
      <c r="E896" s="455"/>
      <c r="F896" s="455"/>
      <c r="G896" s="455"/>
      <c r="H896" s="455"/>
      <c r="I896" s="455"/>
      <c r="J896" s="455"/>
      <c r="K896" s="455"/>
      <c r="L896" s="455"/>
      <c r="M896" s="455"/>
      <c r="N896" s="455"/>
      <c r="O896" s="455"/>
      <c r="P896" s="455"/>
      <c r="Q896" s="455"/>
      <c r="R896" s="455"/>
      <c r="S896" s="455"/>
      <c r="T896" s="455"/>
      <c r="U896" s="455"/>
      <c r="V896" s="455"/>
      <c r="W896" s="455"/>
      <c r="X896" s="455"/>
      <c r="Y896" s="455"/>
      <c r="Z896" s="455"/>
    </row>
    <row r="897" spans="1:26" ht="15.75" customHeight="1">
      <c r="A897" s="455"/>
      <c r="B897" s="455"/>
      <c r="C897" s="455"/>
      <c r="D897" s="455"/>
      <c r="E897" s="455"/>
      <c r="F897" s="455"/>
      <c r="G897" s="455"/>
      <c r="H897" s="455"/>
      <c r="I897" s="455"/>
      <c r="J897" s="455"/>
      <c r="K897" s="455"/>
      <c r="L897" s="455"/>
      <c r="M897" s="455"/>
      <c r="N897" s="455"/>
      <c r="O897" s="455"/>
      <c r="P897" s="455"/>
      <c r="Q897" s="455"/>
      <c r="R897" s="455"/>
      <c r="S897" s="455"/>
      <c r="T897" s="455"/>
      <c r="U897" s="455"/>
      <c r="V897" s="455"/>
      <c r="W897" s="455"/>
      <c r="X897" s="455"/>
      <c r="Y897" s="455"/>
      <c r="Z897" s="455"/>
    </row>
    <row r="898" spans="1:26" ht="15.75" customHeight="1">
      <c r="A898" s="455"/>
      <c r="B898" s="455"/>
      <c r="C898" s="455"/>
      <c r="D898" s="455"/>
      <c r="E898" s="455"/>
      <c r="F898" s="455"/>
      <c r="G898" s="455"/>
      <c r="H898" s="455"/>
      <c r="I898" s="455"/>
      <c r="J898" s="455"/>
      <c r="K898" s="455"/>
      <c r="L898" s="455"/>
      <c r="M898" s="455"/>
      <c r="N898" s="455"/>
      <c r="O898" s="455"/>
      <c r="P898" s="455"/>
      <c r="Q898" s="455"/>
      <c r="R898" s="455"/>
      <c r="S898" s="455"/>
      <c r="T898" s="455"/>
      <c r="U898" s="455"/>
      <c r="V898" s="455"/>
      <c r="W898" s="455"/>
      <c r="X898" s="455"/>
      <c r="Y898" s="455"/>
      <c r="Z898" s="455"/>
    </row>
    <row r="899" spans="1:26" ht="15.75" customHeight="1">
      <c r="A899" s="455"/>
      <c r="B899" s="455"/>
      <c r="C899" s="455"/>
      <c r="D899" s="455"/>
      <c r="E899" s="455"/>
      <c r="F899" s="455"/>
      <c r="G899" s="455"/>
      <c r="H899" s="455"/>
      <c r="I899" s="455"/>
      <c r="J899" s="455"/>
      <c r="K899" s="455"/>
      <c r="L899" s="455"/>
      <c r="M899" s="455"/>
      <c r="N899" s="455"/>
      <c r="O899" s="455"/>
      <c r="P899" s="455"/>
      <c r="Q899" s="455"/>
      <c r="R899" s="455"/>
      <c r="S899" s="455"/>
      <c r="T899" s="455"/>
      <c r="U899" s="455"/>
      <c r="V899" s="455"/>
      <c r="W899" s="455"/>
      <c r="X899" s="455"/>
      <c r="Y899" s="455"/>
      <c r="Z899" s="455"/>
    </row>
    <row r="900" spans="1:26" ht="15.75" customHeight="1">
      <c r="A900" s="455"/>
      <c r="B900" s="455"/>
      <c r="C900" s="455"/>
      <c r="D900" s="455"/>
      <c r="E900" s="455"/>
      <c r="F900" s="455"/>
      <c r="G900" s="455"/>
      <c r="H900" s="455"/>
      <c r="I900" s="455"/>
      <c r="J900" s="455"/>
      <c r="K900" s="455"/>
      <c r="L900" s="455"/>
      <c r="M900" s="455"/>
      <c r="N900" s="455"/>
      <c r="O900" s="455"/>
      <c r="P900" s="455"/>
      <c r="Q900" s="455"/>
      <c r="R900" s="455"/>
      <c r="S900" s="455"/>
      <c r="T900" s="455"/>
      <c r="U900" s="455"/>
      <c r="V900" s="455"/>
      <c r="W900" s="455"/>
      <c r="X900" s="455"/>
      <c r="Y900" s="455"/>
      <c r="Z900" s="455"/>
    </row>
    <row r="901" spans="1:26" ht="15.75" customHeight="1">
      <c r="A901" s="455"/>
      <c r="B901" s="455"/>
      <c r="C901" s="455"/>
      <c r="D901" s="455"/>
      <c r="E901" s="455"/>
      <c r="F901" s="455"/>
      <c r="G901" s="455"/>
      <c r="H901" s="455"/>
      <c r="I901" s="455"/>
      <c r="J901" s="455"/>
      <c r="K901" s="455"/>
      <c r="L901" s="455"/>
      <c r="M901" s="455"/>
      <c r="N901" s="455"/>
      <c r="O901" s="455"/>
      <c r="P901" s="455"/>
      <c r="Q901" s="455"/>
      <c r="R901" s="455"/>
      <c r="S901" s="455"/>
      <c r="T901" s="455"/>
      <c r="U901" s="455"/>
      <c r="V901" s="455"/>
      <c r="W901" s="455"/>
      <c r="X901" s="455"/>
      <c r="Y901" s="455"/>
      <c r="Z901" s="455"/>
    </row>
    <row r="902" spans="1:26" ht="15.75" customHeight="1">
      <c r="A902" s="455"/>
      <c r="B902" s="455"/>
      <c r="C902" s="455"/>
      <c r="D902" s="455"/>
      <c r="E902" s="455"/>
      <c r="F902" s="455"/>
      <c r="G902" s="455"/>
      <c r="H902" s="455"/>
      <c r="I902" s="455"/>
      <c r="J902" s="455"/>
      <c r="K902" s="455"/>
      <c r="L902" s="455"/>
      <c r="M902" s="455"/>
      <c r="N902" s="455"/>
      <c r="O902" s="455"/>
      <c r="P902" s="455"/>
      <c r="Q902" s="455"/>
      <c r="R902" s="455"/>
      <c r="S902" s="455"/>
      <c r="T902" s="455"/>
      <c r="U902" s="455"/>
      <c r="V902" s="455"/>
      <c r="W902" s="455"/>
      <c r="X902" s="455"/>
      <c r="Y902" s="455"/>
      <c r="Z902" s="455"/>
    </row>
    <row r="903" spans="1:26" ht="15.75" customHeight="1">
      <c r="A903" s="455"/>
      <c r="B903" s="455"/>
      <c r="C903" s="455"/>
      <c r="D903" s="455"/>
      <c r="E903" s="455"/>
      <c r="F903" s="455"/>
      <c r="G903" s="455"/>
      <c r="H903" s="455"/>
      <c r="I903" s="455"/>
      <c r="J903" s="455"/>
      <c r="K903" s="455"/>
      <c r="L903" s="455"/>
      <c r="M903" s="455"/>
      <c r="N903" s="455"/>
      <c r="O903" s="455"/>
      <c r="P903" s="455"/>
      <c r="Q903" s="455"/>
      <c r="R903" s="455"/>
      <c r="S903" s="455"/>
      <c r="T903" s="455"/>
      <c r="U903" s="455"/>
      <c r="V903" s="455"/>
      <c r="W903" s="455"/>
      <c r="X903" s="455"/>
      <c r="Y903" s="455"/>
      <c r="Z903" s="455"/>
    </row>
    <row r="904" spans="1:26" ht="15.75" customHeight="1">
      <c r="A904" s="455"/>
      <c r="B904" s="455"/>
      <c r="C904" s="455"/>
      <c r="D904" s="455"/>
      <c r="E904" s="455"/>
      <c r="F904" s="455"/>
      <c r="G904" s="455"/>
      <c r="H904" s="455"/>
      <c r="I904" s="455"/>
      <c r="J904" s="455"/>
      <c r="K904" s="455"/>
      <c r="L904" s="455"/>
      <c r="M904" s="455"/>
      <c r="N904" s="455"/>
      <c r="O904" s="455"/>
      <c r="P904" s="455"/>
      <c r="Q904" s="455"/>
      <c r="R904" s="455"/>
      <c r="S904" s="455"/>
      <c r="T904" s="455"/>
      <c r="U904" s="455"/>
      <c r="V904" s="455"/>
      <c r="W904" s="455"/>
      <c r="X904" s="455"/>
      <c r="Y904" s="455"/>
      <c r="Z904" s="455"/>
    </row>
    <row r="905" spans="1:26" ht="15.75" customHeight="1">
      <c r="A905" s="455"/>
      <c r="B905" s="455"/>
      <c r="C905" s="455"/>
      <c r="D905" s="455"/>
      <c r="E905" s="455"/>
      <c r="F905" s="455"/>
      <c r="G905" s="455"/>
      <c r="H905" s="455"/>
      <c r="I905" s="455"/>
      <c r="J905" s="455"/>
      <c r="K905" s="455"/>
      <c r="L905" s="455"/>
      <c r="M905" s="455"/>
      <c r="N905" s="455"/>
      <c r="O905" s="455"/>
      <c r="P905" s="455"/>
      <c r="Q905" s="455"/>
      <c r="R905" s="455"/>
      <c r="S905" s="455"/>
      <c r="T905" s="455"/>
      <c r="U905" s="455"/>
      <c r="V905" s="455"/>
      <c r="W905" s="455"/>
      <c r="X905" s="455"/>
      <c r="Y905" s="455"/>
      <c r="Z905" s="455"/>
    </row>
    <row r="906" spans="1:26" ht="15.75" customHeight="1">
      <c r="A906" s="455"/>
      <c r="B906" s="455"/>
      <c r="C906" s="455"/>
      <c r="D906" s="455"/>
      <c r="E906" s="455"/>
      <c r="F906" s="455"/>
      <c r="G906" s="455"/>
      <c r="H906" s="455"/>
      <c r="I906" s="455"/>
      <c r="J906" s="455"/>
      <c r="K906" s="455"/>
      <c r="L906" s="455"/>
      <c r="M906" s="455"/>
      <c r="N906" s="455"/>
      <c r="O906" s="455"/>
      <c r="P906" s="455"/>
      <c r="Q906" s="455"/>
      <c r="R906" s="455"/>
      <c r="S906" s="455"/>
      <c r="T906" s="455"/>
      <c r="U906" s="455"/>
      <c r="V906" s="455"/>
      <c r="W906" s="455"/>
      <c r="X906" s="455"/>
      <c r="Y906" s="455"/>
      <c r="Z906" s="455"/>
    </row>
    <row r="907" spans="1:26" ht="15.75" customHeight="1">
      <c r="A907" s="455"/>
      <c r="B907" s="455"/>
      <c r="C907" s="455"/>
      <c r="D907" s="455"/>
      <c r="E907" s="455"/>
      <c r="F907" s="455"/>
      <c r="G907" s="455"/>
      <c r="H907" s="455"/>
      <c r="I907" s="455"/>
      <c r="J907" s="455"/>
      <c r="K907" s="455"/>
      <c r="L907" s="455"/>
      <c r="M907" s="455"/>
      <c r="N907" s="455"/>
      <c r="O907" s="455"/>
      <c r="P907" s="455"/>
      <c r="Q907" s="455"/>
      <c r="R907" s="455"/>
      <c r="S907" s="455"/>
      <c r="T907" s="455"/>
      <c r="U907" s="455"/>
      <c r="V907" s="455"/>
      <c r="W907" s="455"/>
      <c r="X907" s="455"/>
      <c r="Y907" s="455"/>
      <c r="Z907" s="455"/>
    </row>
    <row r="908" spans="1:26" ht="15.75" customHeight="1">
      <c r="A908" s="455"/>
      <c r="B908" s="455"/>
      <c r="C908" s="455"/>
      <c r="D908" s="455"/>
      <c r="E908" s="455"/>
      <c r="F908" s="455"/>
      <c r="G908" s="455"/>
      <c r="H908" s="455"/>
      <c r="I908" s="455"/>
      <c r="J908" s="455"/>
      <c r="K908" s="455"/>
      <c r="L908" s="455"/>
      <c r="M908" s="455"/>
      <c r="N908" s="455"/>
      <c r="O908" s="455"/>
      <c r="P908" s="455"/>
      <c r="Q908" s="455"/>
      <c r="R908" s="455"/>
      <c r="S908" s="455"/>
      <c r="T908" s="455"/>
      <c r="U908" s="455"/>
      <c r="V908" s="455"/>
      <c r="W908" s="455"/>
      <c r="X908" s="455"/>
      <c r="Y908" s="455"/>
      <c r="Z908" s="455"/>
    </row>
    <row r="909" spans="1:26" ht="15.75" customHeight="1">
      <c r="A909" s="455"/>
      <c r="B909" s="455"/>
      <c r="C909" s="455"/>
      <c r="D909" s="455"/>
      <c r="E909" s="455"/>
      <c r="F909" s="455"/>
      <c r="G909" s="455"/>
      <c r="H909" s="455"/>
      <c r="I909" s="455"/>
      <c r="J909" s="455"/>
      <c r="K909" s="455"/>
      <c r="L909" s="455"/>
      <c r="M909" s="455"/>
      <c r="N909" s="455"/>
      <c r="O909" s="455"/>
      <c r="P909" s="455"/>
      <c r="Q909" s="455"/>
      <c r="R909" s="455"/>
      <c r="S909" s="455"/>
      <c r="T909" s="455"/>
      <c r="U909" s="455"/>
      <c r="V909" s="455"/>
      <c r="W909" s="455"/>
      <c r="X909" s="455"/>
      <c r="Y909" s="455"/>
      <c r="Z909" s="455"/>
    </row>
    <row r="910" spans="1:26" ht="15.75" customHeight="1">
      <c r="A910" s="455"/>
      <c r="B910" s="455"/>
      <c r="C910" s="455"/>
      <c r="D910" s="455"/>
      <c r="E910" s="455"/>
      <c r="F910" s="455"/>
      <c r="G910" s="455"/>
      <c r="H910" s="455"/>
      <c r="I910" s="455"/>
      <c r="J910" s="455"/>
      <c r="K910" s="455"/>
      <c r="L910" s="455"/>
      <c r="M910" s="455"/>
      <c r="N910" s="455"/>
      <c r="O910" s="455"/>
      <c r="P910" s="455"/>
      <c r="Q910" s="455"/>
      <c r="R910" s="455"/>
      <c r="S910" s="455"/>
      <c r="T910" s="455"/>
      <c r="U910" s="455"/>
      <c r="V910" s="455"/>
      <c r="W910" s="455"/>
      <c r="X910" s="455"/>
      <c r="Y910" s="455"/>
      <c r="Z910" s="455"/>
    </row>
    <row r="911" spans="1:26" ht="15.75" customHeight="1">
      <c r="A911" s="455"/>
      <c r="B911" s="455"/>
      <c r="C911" s="455"/>
      <c r="D911" s="455"/>
      <c r="E911" s="455"/>
      <c r="F911" s="455"/>
      <c r="G911" s="455"/>
      <c r="H911" s="455"/>
      <c r="I911" s="455"/>
      <c r="J911" s="455"/>
      <c r="K911" s="455"/>
      <c r="L911" s="455"/>
      <c r="M911" s="455"/>
      <c r="N911" s="455"/>
      <c r="O911" s="455"/>
      <c r="P911" s="455"/>
      <c r="Q911" s="455"/>
      <c r="R911" s="455"/>
      <c r="S911" s="455"/>
      <c r="T911" s="455"/>
      <c r="U911" s="455"/>
      <c r="V911" s="455"/>
      <c r="W911" s="455"/>
      <c r="X911" s="455"/>
      <c r="Y911" s="455"/>
      <c r="Z911" s="455"/>
    </row>
    <row r="912" spans="1:26" ht="15.75" customHeight="1">
      <c r="A912" s="455"/>
      <c r="B912" s="455"/>
      <c r="C912" s="455"/>
      <c r="D912" s="455"/>
      <c r="E912" s="455"/>
      <c r="F912" s="455"/>
      <c r="G912" s="455"/>
      <c r="H912" s="455"/>
      <c r="I912" s="455"/>
      <c r="J912" s="455"/>
      <c r="K912" s="455"/>
      <c r="L912" s="455"/>
      <c r="M912" s="455"/>
      <c r="N912" s="455"/>
      <c r="O912" s="455"/>
      <c r="P912" s="455"/>
      <c r="Q912" s="455"/>
      <c r="R912" s="455"/>
      <c r="S912" s="455"/>
      <c r="T912" s="455"/>
      <c r="U912" s="455"/>
      <c r="V912" s="455"/>
      <c r="W912" s="455"/>
      <c r="X912" s="455"/>
      <c r="Y912" s="455"/>
      <c r="Z912" s="455"/>
    </row>
    <row r="913" spans="1:26" ht="15.75" customHeight="1">
      <c r="A913" s="455"/>
      <c r="B913" s="455"/>
      <c r="C913" s="455"/>
      <c r="D913" s="455"/>
      <c r="E913" s="455"/>
      <c r="F913" s="455"/>
      <c r="G913" s="455"/>
      <c r="H913" s="455"/>
      <c r="I913" s="455"/>
      <c r="J913" s="455"/>
      <c r="K913" s="455"/>
      <c r="L913" s="455"/>
      <c r="M913" s="455"/>
      <c r="N913" s="455"/>
      <c r="O913" s="455"/>
      <c r="P913" s="455"/>
      <c r="Q913" s="455"/>
      <c r="R913" s="455"/>
      <c r="S913" s="455"/>
      <c r="T913" s="455"/>
      <c r="U913" s="455"/>
      <c r="V913" s="455"/>
      <c r="W913" s="455"/>
      <c r="X913" s="455"/>
      <c r="Y913" s="455"/>
      <c r="Z913" s="455"/>
    </row>
    <row r="914" spans="1:26" ht="15.75" customHeight="1">
      <c r="A914" s="455"/>
      <c r="B914" s="455"/>
      <c r="C914" s="455"/>
      <c r="D914" s="455"/>
      <c r="E914" s="455"/>
      <c r="F914" s="455"/>
      <c r="G914" s="455"/>
      <c r="H914" s="455"/>
      <c r="I914" s="455"/>
      <c r="J914" s="455"/>
      <c r="K914" s="455"/>
      <c r="L914" s="455"/>
      <c r="M914" s="455"/>
      <c r="N914" s="455"/>
      <c r="O914" s="455"/>
      <c r="P914" s="455"/>
      <c r="Q914" s="455"/>
      <c r="R914" s="455"/>
      <c r="S914" s="455"/>
      <c r="T914" s="455"/>
      <c r="U914" s="455"/>
      <c r="V914" s="455"/>
      <c r="W914" s="455"/>
      <c r="X914" s="455"/>
      <c r="Y914" s="455"/>
      <c r="Z914" s="455"/>
    </row>
    <row r="915" spans="1:26" ht="15.75" customHeight="1">
      <c r="A915" s="455"/>
      <c r="B915" s="455"/>
      <c r="C915" s="455"/>
      <c r="D915" s="455"/>
      <c r="E915" s="455"/>
      <c r="F915" s="455"/>
      <c r="G915" s="455"/>
      <c r="H915" s="455"/>
      <c r="I915" s="455"/>
      <c r="J915" s="455"/>
      <c r="K915" s="455"/>
      <c r="L915" s="455"/>
      <c r="M915" s="455"/>
      <c r="N915" s="455"/>
      <c r="O915" s="455"/>
      <c r="P915" s="455"/>
      <c r="Q915" s="455"/>
      <c r="R915" s="455"/>
      <c r="S915" s="455"/>
      <c r="T915" s="455"/>
      <c r="U915" s="455"/>
      <c r="V915" s="455"/>
      <c r="W915" s="455"/>
      <c r="X915" s="455"/>
      <c r="Y915" s="455"/>
      <c r="Z915" s="455"/>
    </row>
    <row r="916" spans="1:26" ht="15.75" customHeight="1">
      <c r="A916" s="455"/>
      <c r="B916" s="455"/>
      <c r="C916" s="455"/>
      <c r="D916" s="455"/>
      <c r="E916" s="455"/>
      <c r="F916" s="455"/>
      <c r="G916" s="455"/>
      <c r="H916" s="455"/>
      <c r="I916" s="455"/>
      <c r="J916" s="455"/>
      <c r="K916" s="455"/>
      <c r="L916" s="455"/>
      <c r="M916" s="455"/>
      <c r="N916" s="455"/>
      <c r="O916" s="455"/>
      <c r="P916" s="455"/>
      <c r="Q916" s="455"/>
      <c r="R916" s="455"/>
      <c r="S916" s="455"/>
      <c r="T916" s="455"/>
      <c r="U916" s="455"/>
      <c r="V916" s="455"/>
      <c r="W916" s="455"/>
      <c r="X916" s="455"/>
      <c r="Y916" s="455"/>
      <c r="Z916" s="455"/>
    </row>
    <row r="917" spans="1:26" ht="15.75" customHeight="1">
      <c r="A917" s="455"/>
      <c r="B917" s="455"/>
      <c r="C917" s="455"/>
      <c r="D917" s="455"/>
      <c r="E917" s="455"/>
      <c r="F917" s="455"/>
      <c r="G917" s="455"/>
      <c r="H917" s="455"/>
      <c r="I917" s="455"/>
      <c r="J917" s="455"/>
      <c r="K917" s="455"/>
      <c r="L917" s="455"/>
      <c r="M917" s="455"/>
      <c r="N917" s="455"/>
      <c r="O917" s="455"/>
      <c r="P917" s="455"/>
      <c r="Q917" s="455"/>
      <c r="R917" s="455"/>
      <c r="S917" s="455"/>
      <c r="T917" s="455"/>
      <c r="U917" s="455"/>
      <c r="V917" s="455"/>
      <c r="W917" s="455"/>
      <c r="X917" s="455"/>
      <c r="Y917" s="455"/>
      <c r="Z917" s="455"/>
    </row>
    <row r="918" spans="1:26" ht="15.75" customHeight="1">
      <c r="A918" s="455"/>
      <c r="B918" s="455"/>
      <c r="C918" s="455"/>
      <c r="D918" s="455"/>
      <c r="E918" s="455"/>
      <c r="F918" s="455"/>
      <c r="G918" s="455"/>
      <c r="H918" s="455"/>
      <c r="I918" s="455"/>
      <c r="J918" s="455"/>
      <c r="K918" s="455"/>
      <c r="L918" s="455"/>
      <c r="M918" s="455"/>
      <c r="N918" s="455"/>
      <c r="O918" s="455"/>
      <c r="P918" s="455"/>
      <c r="Q918" s="455"/>
      <c r="R918" s="455"/>
      <c r="S918" s="455"/>
      <c r="T918" s="455"/>
      <c r="U918" s="455"/>
      <c r="V918" s="455"/>
      <c r="W918" s="455"/>
      <c r="X918" s="455"/>
      <c r="Y918" s="455"/>
      <c r="Z918" s="455"/>
    </row>
    <row r="919" spans="1:26" ht="15.75" customHeight="1">
      <c r="A919" s="455"/>
      <c r="B919" s="455"/>
      <c r="C919" s="455"/>
      <c r="D919" s="455"/>
      <c r="E919" s="455"/>
      <c r="F919" s="455"/>
      <c r="G919" s="455"/>
      <c r="H919" s="455"/>
      <c r="I919" s="455"/>
      <c r="J919" s="455"/>
      <c r="K919" s="455"/>
      <c r="L919" s="455"/>
      <c r="M919" s="455"/>
      <c r="N919" s="455"/>
      <c r="O919" s="455"/>
      <c r="P919" s="455"/>
      <c r="Q919" s="455"/>
      <c r="R919" s="455"/>
      <c r="S919" s="455"/>
      <c r="T919" s="455"/>
      <c r="U919" s="455"/>
      <c r="V919" s="455"/>
      <c r="W919" s="455"/>
      <c r="X919" s="455"/>
      <c r="Y919" s="455"/>
      <c r="Z919" s="455"/>
    </row>
    <row r="920" spans="1:26" ht="15.75" customHeight="1">
      <c r="A920" s="455"/>
      <c r="B920" s="455"/>
      <c r="C920" s="455"/>
      <c r="D920" s="455"/>
      <c r="E920" s="455"/>
      <c r="F920" s="455"/>
      <c r="G920" s="455"/>
      <c r="H920" s="455"/>
      <c r="I920" s="455"/>
      <c r="J920" s="455"/>
      <c r="K920" s="455"/>
      <c r="L920" s="455"/>
      <c r="M920" s="455"/>
      <c r="N920" s="455"/>
      <c r="O920" s="455"/>
      <c r="P920" s="455"/>
      <c r="Q920" s="455"/>
      <c r="R920" s="455"/>
      <c r="S920" s="455"/>
      <c r="T920" s="455"/>
      <c r="U920" s="455"/>
      <c r="V920" s="455"/>
      <c r="W920" s="455"/>
      <c r="X920" s="455"/>
      <c r="Y920" s="455"/>
      <c r="Z920" s="455"/>
    </row>
    <row r="921" spans="1:26" ht="15.75" customHeight="1">
      <c r="A921" s="455"/>
      <c r="B921" s="455"/>
      <c r="C921" s="455"/>
      <c r="D921" s="455"/>
      <c r="E921" s="455"/>
      <c r="F921" s="455"/>
      <c r="G921" s="455"/>
      <c r="H921" s="455"/>
      <c r="I921" s="455"/>
      <c r="J921" s="455"/>
      <c r="K921" s="455"/>
      <c r="L921" s="455"/>
      <c r="M921" s="455"/>
      <c r="N921" s="455"/>
      <c r="O921" s="455"/>
      <c r="P921" s="455"/>
      <c r="Q921" s="455"/>
      <c r="R921" s="455"/>
      <c r="S921" s="455"/>
      <c r="T921" s="455"/>
      <c r="U921" s="455"/>
      <c r="V921" s="455"/>
      <c r="W921" s="455"/>
      <c r="X921" s="455"/>
      <c r="Y921" s="455"/>
      <c r="Z921" s="455"/>
    </row>
    <row r="922" spans="1:26" ht="15.75" customHeight="1">
      <c r="A922" s="455"/>
      <c r="B922" s="455"/>
      <c r="C922" s="455"/>
      <c r="D922" s="455"/>
      <c r="E922" s="455"/>
      <c r="F922" s="455"/>
      <c r="G922" s="455"/>
      <c r="H922" s="455"/>
      <c r="I922" s="455"/>
      <c r="J922" s="455"/>
      <c r="K922" s="455"/>
      <c r="L922" s="455"/>
      <c r="M922" s="455"/>
      <c r="N922" s="455"/>
      <c r="O922" s="455"/>
      <c r="P922" s="455"/>
      <c r="Q922" s="455"/>
      <c r="R922" s="455"/>
      <c r="S922" s="455"/>
      <c r="T922" s="455"/>
      <c r="U922" s="455"/>
      <c r="V922" s="455"/>
      <c r="W922" s="455"/>
      <c r="X922" s="455"/>
      <c r="Y922" s="455"/>
      <c r="Z922" s="455"/>
    </row>
    <row r="923" spans="1:26" ht="15.75" customHeight="1">
      <c r="A923" s="455"/>
      <c r="B923" s="455"/>
      <c r="C923" s="455"/>
      <c r="D923" s="455"/>
      <c r="E923" s="455"/>
      <c r="F923" s="455"/>
      <c r="G923" s="455"/>
      <c r="H923" s="455"/>
      <c r="I923" s="455"/>
      <c r="J923" s="455"/>
      <c r="K923" s="455"/>
      <c r="L923" s="455"/>
      <c r="M923" s="455"/>
      <c r="N923" s="455"/>
      <c r="O923" s="455"/>
      <c r="P923" s="455"/>
      <c r="Q923" s="455"/>
      <c r="R923" s="455"/>
      <c r="S923" s="455"/>
      <c r="T923" s="455"/>
      <c r="U923" s="455"/>
      <c r="V923" s="455"/>
      <c r="W923" s="455"/>
      <c r="X923" s="455"/>
      <c r="Y923" s="455"/>
      <c r="Z923" s="455"/>
    </row>
    <row r="924" spans="1:26" ht="15.75" customHeight="1">
      <c r="A924" s="455"/>
      <c r="B924" s="455"/>
      <c r="C924" s="455"/>
      <c r="D924" s="455"/>
      <c r="E924" s="455"/>
      <c r="F924" s="455"/>
      <c r="G924" s="455"/>
      <c r="H924" s="455"/>
      <c r="I924" s="455"/>
      <c r="J924" s="455"/>
      <c r="K924" s="455"/>
      <c r="L924" s="455"/>
      <c r="M924" s="455"/>
      <c r="N924" s="455"/>
      <c r="O924" s="455"/>
      <c r="P924" s="455"/>
      <c r="Q924" s="455"/>
      <c r="R924" s="455"/>
      <c r="S924" s="455"/>
      <c r="T924" s="455"/>
      <c r="U924" s="455"/>
      <c r="V924" s="455"/>
      <c r="W924" s="455"/>
      <c r="X924" s="455"/>
      <c r="Y924" s="455"/>
      <c r="Z924" s="455"/>
    </row>
    <row r="925" spans="1:26" ht="15.75" customHeight="1">
      <c r="A925" s="455"/>
      <c r="B925" s="455"/>
      <c r="C925" s="455"/>
      <c r="D925" s="455"/>
      <c r="E925" s="455"/>
      <c r="F925" s="455"/>
      <c r="G925" s="455"/>
      <c r="H925" s="455"/>
      <c r="I925" s="455"/>
      <c r="J925" s="455"/>
      <c r="K925" s="455"/>
      <c r="L925" s="455"/>
      <c r="M925" s="455"/>
      <c r="N925" s="455"/>
      <c r="O925" s="455"/>
      <c r="P925" s="455"/>
      <c r="Q925" s="455"/>
      <c r="R925" s="455"/>
      <c r="S925" s="455"/>
      <c r="T925" s="455"/>
      <c r="U925" s="455"/>
      <c r="V925" s="455"/>
      <c r="W925" s="455"/>
      <c r="X925" s="455"/>
      <c r="Y925" s="455"/>
      <c r="Z925" s="455"/>
    </row>
    <row r="926" spans="1:26" ht="15.75" customHeight="1">
      <c r="A926" s="455"/>
      <c r="B926" s="455"/>
      <c r="C926" s="455"/>
      <c r="D926" s="455"/>
      <c r="E926" s="455"/>
      <c r="F926" s="455"/>
      <c r="G926" s="455"/>
      <c r="H926" s="455"/>
      <c r="I926" s="455"/>
      <c r="J926" s="455"/>
      <c r="K926" s="455"/>
      <c r="L926" s="455"/>
      <c r="M926" s="455"/>
      <c r="N926" s="455"/>
      <c r="O926" s="455"/>
      <c r="P926" s="455"/>
      <c r="Q926" s="455"/>
      <c r="R926" s="455"/>
      <c r="S926" s="455"/>
      <c r="T926" s="455"/>
      <c r="U926" s="455"/>
      <c r="V926" s="455"/>
      <c r="W926" s="455"/>
      <c r="X926" s="455"/>
      <c r="Y926" s="455"/>
      <c r="Z926" s="455"/>
    </row>
    <row r="927" spans="1:26" ht="15.75" customHeight="1">
      <c r="A927" s="455"/>
      <c r="B927" s="455"/>
      <c r="C927" s="455"/>
      <c r="D927" s="455"/>
      <c r="E927" s="455"/>
      <c r="F927" s="455"/>
      <c r="G927" s="455"/>
      <c r="H927" s="455"/>
      <c r="I927" s="455"/>
      <c r="J927" s="455"/>
      <c r="K927" s="455"/>
      <c r="L927" s="455"/>
      <c r="M927" s="455"/>
      <c r="N927" s="455"/>
      <c r="O927" s="455"/>
      <c r="P927" s="455"/>
      <c r="Q927" s="455"/>
      <c r="R927" s="455"/>
      <c r="S927" s="455"/>
      <c r="T927" s="455"/>
      <c r="U927" s="455"/>
      <c r="V927" s="455"/>
      <c r="W927" s="455"/>
      <c r="X927" s="455"/>
      <c r="Y927" s="455"/>
      <c r="Z927" s="455"/>
    </row>
    <row r="928" spans="1:26" ht="15.75" customHeight="1">
      <c r="A928" s="455"/>
      <c r="B928" s="455"/>
      <c r="C928" s="455"/>
      <c r="D928" s="455"/>
      <c r="E928" s="455"/>
      <c r="F928" s="455"/>
      <c r="G928" s="455"/>
      <c r="H928" s="455"/>
      <c r="I928" s="455"/>
      <c r="J928" s="455"/>
      <c r="K928" s="455"/>
      <c r="L928" s="455"/>
      <c r="M928" s="455"/>
      <c r="N928" s="455"/>
      <c r="O928" s="455"/>
      <c r="P928" s="455"/>
      <c r="Q928" s="455"/>
      <c r="R928" s="455"/>
      <c r="S928" s="455"/>
      <c r="T928" s="455"/>
      <c r="U928" s="455"/>
      <c r="V928" s="455"/>
      <c r="W928" s="455"/>
      <c r="X928" s="455"/>
      <c r="Y928" s="455"/>
      <c r="Z928" s="455"/>
    </row>
    <row r="929" spans="1:26" ht="15.75" customHeight="1">
      <c r="A929" s="455"/>
      <c r="B929" s="455"/>
      <c r="C929" s="455"/>
      <c r="D929" s="455"/>
      <c r="E929" s="455"/>
      <c r="F929" s="455"/>
      <c r="G929" s="455"/>
      <c r="H929" s="455"/>
      <c r="I929" s="455"/>
      <c r="J929" s="455"/>
      <c r="K929" s="455"/>
      <c r="L929" s="455"/>
      <c r="M929" s="455"/>
      <c r="N929" s="455"/>
      <c r="O929" s="455"/>
      <c r="P929" s="455"/>
      <c r="Q929" s="455"/>
      <c r="R929" s="455"/>
      <c r="S929" s="455"/>
      <c r="T929" s="455"/>
      <c r="U929" s="455"/>
      <c r="V929" s="455"/>
      <c r="W929" s="455"/>
      <c r="X929" s="455"/>
      <c r="Y929" s="455"/>
      <c r="Z929" s="455"/>
    </row>
    <row r="930" spans="1:26" ht="15.75" customHeight="1">
      <c r="A930" s="455"/>
      <c r="B930" s="455"/>
      <c r="C930" s="455"/>
      <c r="D930" s="455"/>
      <c r="E930" s="455"/>
      <c r="F930" s="455"/>
      <c r="G930" s="455"/>
      <c r="H930" s="455"/>
      <c r="I930" s="455"/>
      <c r="J930" s="455"/>
      <c r="K930" s="455"/>
      <c r="L930" s="455"/>
      <c r="M930" s="455"/>
      <c r="N930" s="455"/>
      <c r="O930" s="455"/>
      <c r="P930" s="455"/>
      <c r="Q930" s="455"/>
      <c r="R930" s="455"/>
      <c r="S930" s="455"/>
      <c r="T930" s="455"/>
      <c r="U930" s="455"/>
      <c r="V930" s="455"/>
      <c r="W930" s="455"/>
      <c r="X930" s="455"/>
      <c r="Y930" s="455"/>
      <c r="Z930" s="455"/>
    </row>
    <row r="931" spans="1:26" ht="15.75" customHeight="1">
      <c r="A931" s="455"/>
      <c r="B931" s="455"/>
      <c r="C931" s="455"/>
      <c r="D931" s="455"/>
      <c r="E931" s="455"/>
      <c r="F931" s="455"/>
      <c r="G931" s="455"/>
      <c r="H931" s="455"/>
      <c r="I931" s="455"/>
      <c r="J931" s="455"/>
      <c r="K931" s="455"/>
      <c r="L931" s="455"/>
      <c r="M931" s="455"/>
      <c r="N931" s="455"/>
      <c r="O931" s="455"/>
      <c r="P931" s="455"/>
      <c r="Q931" s="455"/>
      <c r="R931" s="455"/>
      <c r="S931" s="455"/>
      <c r="T931" s="455"/>
      <c r="U931" s="455"/>
      <c r="V931" s="455"/>
      <c r="W931" s="455"/>
      <c r="X931" s="455"/>
      <c r="Y931" s="455"/>
      <c r="Z931" s="455"/>
    </row>
    <row r="932" spans="1:26" ht="15.75" customHeight="1">
      <c r="A932" s="455"/>
      <c r="B932" s="455"/>
      <c r="C932" s="455"/>
      <c r="D932" s="455"/>
      <c r="E932" s="455"/>
      <c r="F932" s="455"/>
      <c r="G932" s="455"/>
      <c r="H932" s="455"/>
      <c r="I932" s="455"/>
      <c r="J932" s="455"/>
      <c r="K932" s="455"/>
      <c r="L932" s="455"/>
      <c r="M932" s="455"/>
      <c r="N932" s="455"/>
      <c r="O932" s="455"/>
      <c r="P932" s="455"/>
      <c r="Q932" s="455"/>
      <c r="R932" s="455"/>
      <c r="S932" s="455"/>
      <c r="T932" s="455"/>
      <c r="U932" s="455"/>
      <c r="V932" s="455"/>
      <c r="W932" s="455"/>
      <c r="X932" s="455"/>
      <c r="Y932" s="455"/>
      <c r="Z932" s="455"/>
    </row>
    <row r="933" spans="1:26" ht="15.75" customHeight="1">
      <c r="A933" s="455"/>
      <c r="B933" s="455"/>
      <c r="C933" s="455"/>
      <c r="D933" s="455"/>
      <c r="E933" s="455"/>
      <c r="F933" s="455"/>
      <c r="G933" s="455"/>
      <c r="H933" s="455"/>
      <c r="I933" s="455"/>
      <c r="J933" s="455"/>
      <c r="K933" s="455"/>
      <c r="L933" s="455"/>
      <c r="M933" s="455"/>
      <c r="N933" s="455"/>
      <c r="O933" s="455"/>
      <c r="P933" s="455"/>
      <c r="Q933" s="455"/>
      <c r="R933" s="455"/>
      <c r="S933" s="455"/>
      <c r="T933" s="455"/>
      <c r="U933" s="455"/>
      <c r="V933" s="455"/>
      <c r="W933" s="455"/>
      <c r="X933" s="455"/>
      <c r="Y933" s="455"/>
      <c r="Z933" s="455"/>
    </row>
    <row r="934" spans="1:26" ht="15.75" customHeight="1">
      <c r="A934" s="455"/>
      <c r="B934" s="455"/>
      <c r="C934" s="455"/>
      <c r="D934" s="455"/>
      <c r="E934" s="455"/>
      <c r="F934" s="455"/>
      <c r="G934" s="455"/>
      <c r="H934" s="455"/>
      <c r="I934" s="455"/>
      <c r="J934" s="455"/>
      <c r="K934" s="455"/>
      <c r="L934" s="455"/>
      <c r="M934" s="455"/>
      <c r="N934" s="455"/>
      <c r="O934" s="455"/>
      <c r="P934" s="455"/>
      <c r="Q934" s="455"/>
      <c r="R934" s="455"/>
      <c r="S934" s="455"/>
      <c r="T934" s="455"/>
      <c r="U934" s="455"/>
      <c r="V934" s="455"/>
      <c r="W934" s="455"/>
      <c r="X934" s="455"/>
      <c r="Y934" s="455"/>
      <c r="Z934" s="455"/>
    </row>
    <row r="935" spans="1:26" ht="15.75" customHeight="1">
      <c r="A935" s="455"/>
      <c r="B935" s="455"/>
      <c r="C935" s="455"/>
      <c r="D935" s="455"/>
      <c r="E935" s="455"/>
      <c r="F935" s="455"/>
      <c r="G935" s="455"/>
      <c r="H935" s="455"/>
      <c r="I935" s="455"/>
      <c r="J935" s="455"/>
      <c r="K935" s="455"/>
      <c r="L935" s="455"/>
      <c r="M935" s="455"/>
      <c r="N935" s="455"/>
      <c r="O935" s="455"/>
      <c r="P935" s="455"/>
      <c r="Q935" s="455"/>
      <c r="R935" s="455"/>
      <c r="S935" s="455"/>
      <c r="T935" s="455"/>
      <c r="U935" s="455"/>
      <c r="V935" s="455"/>
      <c r="W935" s="455"/>
      <c r="X935" s="455"/>
      <c r="Y935" s="455"/>
      <c r="Z935" s="455"/>
    </row>
    <row r="936" spans="1:26" ht="15.75" customHeight="1">
      <c r="A936" s="455"/>
      <c r="B936" s="455"/>
      <c r="C936" s="455"/>
      <c r="D936" s="455"/>
      <c r="E936" s="455"/>
      <c r="F936" s="455"/>
      <c r="G936" s="455"/>
      <c r="H936" s="455"/>
      <c r="I936" s="455"/>
      <c r="J936" s="455"/>
      <c r="K936" s="455"/>
      <c r="L936" s="455"/>
      <c r="M936" s="455"/>
      <c r="N936" s="455"/>
      <c r="O936" s="455"/>
      <c r="P936" s="455"/>
      <c r="Q936" s="455"/>
      <c r="R936" s="455"/>
      <c r="S936" s="455"/>
      <c r="T936" s="455"/>
      <c r="U936" s="455"/>
      <c r="V936" s="455"/>
      <c r="W936" s="455"/>
      <c r="X936" s="455"/>
      <c r="Y936" s="455"/>
      <c r="Z936" s="455"/>
    </row>
    <row r="937" spans="1:26" ht="15.75" customHeight="1">
      <c r="A937" s="455"/>
      <c r="B937" s="455"/>
      <c r="C937" s="455"/>
      <c r="D937" s="455"/>
      <c r="E937" s="455"/>
      <c r="F937" s="455"/>
      <c r="G937" s="455"/>
      <c r="H937" s="455"/>
      <c r="I937" s="455"/>
      <c r="J937" s="455"/>
      <c r="K937" s="455"/>
      <c r="L937" s="455"/>
      <c r="M937" s="455"/>
      <c r="N937" s="455"/>
      <c r="O937" s="455"/>
      <c r="P937" s="455"/>
      <c r="Q937" s="455"/>
      <c r="R937" s="455"/>
      <c r="S937" s="455"/>
      <c r="T937" s="455"/>
      <c r="U937" s="455"/>
      <c r="V937" s="455"/>
      <c r="W937" s="455"/>
      <c r="X937" s="455"/>
      <c r="Y937" s="455"/>
      <c r="Z937" s="455"/>
    </row>
    <row r="938" spans="1:26" ht="15.75" customHeight="1">
      <c r="A938" s="455"/>
      <c r="B938" s="455"/>
      <c r="C938" s="455"/>
      <c r="D938" s="455"/>
      <c r="E938" s="455"/>
      <c r="F938" s="455"/>
      <c r="G938" s="455"/>
      <c r="H938" s="455"/>
      <c r="I938" s="455"/>
      <c r="J938" s="455"/>
      <c r="K938" s="455"/>
      <c r="L938" s="455"/>
      <c r="M938" s="455"/>
      <c r="N938" s="455"/>
      <c r="O938" s="455"/>
      <c r="P938" s="455"/>
      <c r="Q938" s="455"/>
      <c r="R938" s="455"/>
      <c r="S938" s="455"/>
      <c r="T938" s="455"/>
      <c r="U938" s="455"/>
      <c r="V938" s="455"/>
      <c r="W938" s="455"/>
      <c r="X938" s="455"/>
      <c r="Y938" s="455"/>
      <c r="Z938" s="455"/>
    </row>
    <row r="939" spans="1:26" ht="15.75" customHeight="1">
      <c r="A939" s="455"/>
      <c r="B939" s="455"/>
      <c r="C939" s="455"/>
      <c r="D939" s="455"/>
      <c r="E939" s="455"/>
      <c r="F939" s="455"/>
      <c r="G939" s="455"/>
      <c r="H939" s="455"/>
      <c r="I939" s="455"/>
      <c r="J939" s="455"/>
      <c r="K939" s="455"/>
      <c r="L939" s="455"/>
      <c r="M939" s="455"/>
      <c r="N939" s="455"/>
      <c r="O939" s="455"/>
      <c r="P939" s="455"/>
      <c r="Q939" s="455"/>
      <c r="R939" s="455"/>
      <c r="S939" s="455"/>
      <c r="T939" s="455"/>
      <c r="U939" s="455"/>
      <c r="V939" s="455"/>
      <c r="W939" s="455"/>
      <c r="X939" s="455"/>
      <c r="Y939" s="455"/>
      <c r="Z939" s="455"/>
    </row>
    <row r="940" spans="1:26" ht="15.75" customHeight="1">
      <c r="A940" s="455"/>
      <c r="B940" s="455"/>
      <c r="C940" s="455"/>
      <c r="D940" s="455"/>
      <c r="E940" s="455"/>
      <c r="F940" s="455"/>
      <c r="G940" s="455"/>
      <c r="H940" s="455"/>
      <c r="I940" s="455"/>
      <c r="J940" s="455"/>
      <c r="K940" s="455"/>
      <c r="L940" s="455"/>
      <c r="M940" s="455"/>
      <c r="N940" s="455"/>
      <c r="O940" s="455"/>
      <c r="P940" s="455"/>
      <c r="Q940" s="455"/>
      <c r="R940" s="455"/>
      <c r="S940" s="455"/>
      <c r="T940" s="455"/>
      <c r="U940" s="455"/>
      <c r="V940" s="455"/>
      <c r="W940" s="455"/>
      <c r="X940" s="455"/>
      <c r="Y940" s="455"/>
      <c r="Z940" s="455"/>
    </row>
    <row r="941" spans="1:26" ht="15.75" customHeight="1">
      <c r="A941" s="455"/>
      <c r="B941" s="455"/>
      <c r="C941" s="455"/>
      <c r="D941" s="455"/>
      <c r="E941" s="455"/>
      <c r="F941" s="455"/>
      <c r="G941" s="455"/>
      <c r="H941" s="455"/>
      <c r="I941" s="455"/>
      <c r="J941" s="455"/>
      <c r="K941" s="455"/>
      <c r="L941" s="455"/>
      <c r="M941" s="455"/>
      <c r="N941" s="455"/>
      <c r="O941" s="455"/>
      <c r="P941" s="455"/>
      <c r="Q941" s="455"/>
      <c r="R941" s="455"/>
      <c r="S941" s="455"/>
      <c r="T941" s="455"/>
      <c r="U941" s="455"/>
      <c r="V941" s="455"/>
      <c r="W941" s="455"/>
      <c r="X941" s="455"/>
      <c r="Y941" s="455"/>
      <c r="Z941" s="455"/>
    </row>
    <row r="942" spans="1:26" ht="15.75" customHeight="1">
      <c r="A942" s="455"/>
      <c r="B942" s="455"/>
      <c r="C942" s="455"/>
      <c r="D942" s="455"/>
      <c r="E942" s="455"/>
      <c r="F942" s="455"/>
      <c r="G942" s="455"/>
      <c r="H942" s="455"/>
      <c r="I942" s="455"/>
      <c r="J942" s="455"/>
      <c r="K942" s="455"/>
      <c r="L942" s="455"/>
      <c r="M942" s="455"/>
      <c r="N942" s="455"/>
      <c r="O942" s="455"/>
      <c r="P942" s="455"/>
      <c r="Q942" s="455"/>
      <c r="R942" s="455"/>
      <c r="S942" s="455"/>
      <c r="T942" s="455"/>
      <c r="U942" s="455"/>
      <c r="V942" s="455"/>
      <c r="W942" s="455"/>
      <c r="X942" s="455"/>
      <c r="Y942" s="455"/>
      <c r="Z942" s="455"/>
    </row>
    <row r="943" spans="1:26" ht="15.75" customHeight="1">
      <c r="A943" s="455"/>
      <c r="B943" s="455"/>
      <c r="C943" s="455"/>
      <c r="D943" s="455"/>
      <c r="E943" s="455"/>
      <c r="F943" s="455"/>
      <c r="G943" s="455"/>
      <c r="H943" s="455"/>
      <c r="I943" s="455"/>
      <c r="J943" s="455"/>
      <c r="K943" s="455"/>
      <c r="L943" s="455"/>
      <c r="M943" s="455"/>
      <c r="N943" s="455"/>
      <c r="O943" s="455"/>
      <c r="P943" s="455"/>
      <c r="Q943" s="455"/>
      <c r="R943" s="455"/>
      <c r="S943" s="455"/>
      <c r="T943" s="455"/>
      <c r="U943" s="455"/>
      <c r="V943" s="455"/>
      <c r="W943" s="455"/>
      <c r="X943" s="455"/>
      <c r="Y943" s="455"/>
      <c r="Z943" s="455"/>
    </row>
    <row r="944" spans="1:26" ht="15.75" customHeight="1">
      <c r="A944" s="455"/>
      <c r="B944" s="455"/>
      <c r="C944" s="455"/>
      <c r="D944" s="455"/>
      <c r="E944" s="455"/>
      <c r="F944" s="455"/>
      <c r="G944" s="455"/>
      <c r="H944" s="455"/>
      <c r="I944" s="455"/>
      <c r="J944" s="455"/>
      <c r="K944" s="455"/>
      <c r="L944" s="455"/>
      <c r="M944" s="455"/>
      <c r="N944" s="455"/>
      <c r="O944" s="455"/>
      <c r="P944" s="455"/>
      <c r="Q944" s="455"/>
      <c r="R944" s="455"/>
      <c r="S944" s="455"/>
      <c r="T944" s="455"/>
      <c r="U944" s="455"/>
      <c r="V944" s="455"/>
      <c r="W944" s="455"/>
      <c r="X944" s="455"/>
      <c r="Y944" s="455"/>
      <c r="Z944" s="455"/>
    </row>
    <row r="945" spans="1:26" ht="15.75" customHeight="1">
      <c r="A945" s="455"/>
      <c r="B945" s="455"/>
      <c r="C945" s="455"/>
      <c r="D945" s="455"/>
      <c r="E945" s="455"/>
      <c r="F945" s="455"/>
      <c r="G945" s="455"/>
      <c r="H945" s="455"/>
      <c r="I945" s="455"/>
      <c r="J945" s="455"/>
      <c r="K945" s="455"/>
      <c r="L945" s="455"/>
      <c r="M945" s="455"/>
      <c r="N945" s="455"/>
      <c r="O945" s="455"/>
      <c r="P945" s="455"/>
      <c r="Q945" s="455"/>
      <c r="R945" s="455"/>
      <c r="S945" s="455"/>
      <c r="T945" s="455"/>
      <c r="U945" s="455"/>
      <c r="V945" s="455"/>
      <c r="W945" s="455"/>
      <c r="X945" s="455"/>
      <c r="Y945" s="455"/>
      <c r="Z945" s="455"/>
    </row>
    <row r="946" spans="1:26" ht="15.75" customHeight="1">
      <c r="A946" s="455"/>
      <c r="B946" s="455"/>
      <c r="C946" s="455"/>
      <c r="D946" s="455"/>
      <c r="E946" s="455"/>
      <c r="F946" s="455"/>
      <c r="G946" s="455"/>
      <c r="H946" s="455"/>
      <c r="I946" s="455"/>
      <c r="J946" s="455"/>
      <c r="K946" s="455"/>
      <c r="L946" s="455"/>
      <c r="M946" s="455"/>
      <c r="N946" s="455"/>
      <c r="O946" s="455"/>
      <c r="P946" s="455"/>
      <c r="Q946" s="455"/>
      <c r="R946" s="455"/>
      <c r="S946" s="455"/>
      <c r="T946" s="455"/>
      <c r="U946" s="455"/>
      <c r="V946" s="455"/>
      <c r="W946" s="455"/>
      <c r="X946" s="455"/>
      <c r="Y946" s="455"/>
      <c r="Z946" s="455"/>
    </row>
    <row r="947" spans="1:26" ht="15.75" customHeight="1">
      <c r="A947" s="455"/>
      <c r="B947" s="455"/>
      <c r="C947" s="455"/>
      <c r="D947" s="455"/>
      <c r="E947" s="455"/>
      <c r="F947" s="455"/>
      <c r="G947" s="455"/>
      <c r="H947" s="455"/>
      <c r="I947" s="455"/>
      <c r="J947" s="455"/>
      <c r="K947" s="455"/>
      <c r="L947" s="455"/>
      <c r="M947" s="455"/>
      <c r="N947" s="455"/>
      <c r="O947" s="455"/>
      <c r="P947" s="455"/>
      <c r="Q947" s="455"/>
      <c r="R947" s="455"/>
      <c r="S947" s="455"/>
      <c r="T947" s="455"/>
      <c r="U947" s="455"/>
      <c r="V947" s="455"/>
      <c r="W947" s="455"/>
      <c r="X947" s="455"/>
      <c r="Y947" s="455"/>
      <c r="Z947" s="455"/>
    </row>
    <row r="948" spans="1:26" ht="15.75" customHeight="1">
      <c r="A948" s="455"/>
      <c r="B948" s="455"/>
      <c r="C948" s="455"/>
      <c r="D948" s="455"/>
      <c r="E948" s="455"/>
      <c r="F948" s="455"/>
      <c r="G948" s="455"/>
      <c r="H948" s="455"/>
      <c r="I948" s="455"/>
      <c r="J948" s="455"/>
      <c r="K948" s="455"/>
      <c r="L948" s="455"/>
      <c r="M948" s="455"/>
      <c r="N948" s="455"/>
      <c r="O948" s="455"/>
      <c r="P948" s="455"/>
      <c r="Q948" s="455"/>
      <c r="R948" s="455"/>
      <c r="S948" s="455"/>
      <c r="T948" s="455"/>
      <c r="U948" s="455"/>
      <c r="V948" s="455"/>
      <c r="W948" s="455"/>
      <c r="X948" s="455"/>
      <c r="Y948" s="455"/>
      <c r="Z948" s="455"/>
    </row>
    <row r="949" spans="1:26" ht="15.75" customHeight="1">
      <c r="A949" s="455"/>
      <c r="B949" s="455"/>
      <c r="C949" s="455"/>
      <c r="D949" s="455"/>
      <c r="E949" s="455"/>
      <c r="F949" s="455"/>
      <c r="G949" s="455"/>
      <c r="H949" s="455"/>
      <c r="I949" s="455"/>
      <c r="J949" s="455"/>
      <c r="K949" s="455"/>
      <c r="L949" s="455"/>
      <c r="M949" s="455"/>
      <c r="N949" s="455"/>
      <c r="O949" s="455"/>
      <c r="P949" s="455"/>
      <c r="Q949" s="455"/>
      <c r="R949" s="455"/>
      <c r="S949" s="455"/>
      <c r="T949" s="455"/>
      <c r="U949" s="455"/>
      <c r="V949" s="455"/>
      <c r="W949" s="455"/>
      <c r="X949" s="455"/>
      <c r="Y949" s="455"/>
      <c r="Z949" s="455"/>
    </row>
    <row r="950" spans="1:26" ht="15.75" customHeight="1">
      <c r="A950" s="455"/>
      <c r="B950" s="455"/>
      <c r="C950" s="455"/>
      <c r="D950" s="455"/>
      <c r="E950" s="455"/>
      <c r="F950" s="455"/>
      <c r="G950" s="455"/>
      <c r="H950" s="455"/>
      <c r="I950" s="455"/>
      <c r="J950" s="455"/>
      <c r="K950" s="455"/>
      <c r="L950" s="455"/>
      <c r="M950" s="455"/>
      <c r="N950" s="455"/>
      <c r="O950" s="455"/>
      <c r="P950" s="455"/>
      <c r="Q950" s="455"/>
      <c r="R950" s="455"/>
      <c r="S950" s="455"/>
      <c r="T950" s="455"/>
      <c r="U950" s="455"/>
      <c r="V950" s="455"/>
      <c r="W950" s="455"/>
      <c r="X950" s="455"/>
      <c r="Y950" s="455"/>
      <c r="Z950" s="455"/>
    </row>
    <row r="951" spans="1:26" ht="15.75" customHeight="1">
      <c r="A951" s="455"/>
      <c r="B951" s="455"/>
      <c r="C951" s="455"/>
      <c r="D951" s="455"/>
      <c r="E951" s="455"/>
      <c r="F951" s="455"/>
      <c r="G951" s="455"/>
      <c r="H951" s="455"/>
      <c r="I951" s="455"/>
      <c r="J951" s="455"/>
      <c r="K951" s="455"/>
      <c r="L951" s="455"/>
      <c r="M951" s="455"/>
      <c r="N951" s="455"/>
      <c r="O951" s="455"/>
      <c r="P951" s="455"/>
      <c r="Q951" s="455"/>
      <c r="R951" s="455"/>
      <c r="S951" s="455"/>
      <c r="T951" s="455"/>
      <c r="U951" s="455"/>
      <c r="V951" s="455"/>
      <c r="W951" s="455"/>
      <c r="X951" s="455"/>
      <c r="Y951" s="455"/>
      <c r="Z951" s="455"/>
    </row>
    <row r="952" spans="1:26" ht="15.75" customHeight="1">
      <c r="A952" s="455"/>
      <c r="B952" s="455"/>
      <c r="C952" s="455"/>
      <c r="D952" s="455"/>
      <c r="E952" s="455"/>
      <c r="F952" s="455"/>
      <c r="G952" s="455"/>
      <c r="H952" s="455"/>
      <c r="I952" s="455"/>
      <c r="J952" s="455"/>
      <c r="K952" s="455"/>
      <c r="L952" s="455"/>
      <c r="M952" s="455"/>
      <c r="N952" s="455"/>
      <c r="O952" s="455"/>
      <c r="P952" s="455"/>
      <c r="Q952" s="455"/>
      <c r="R952" s="455"/>
      <c r="S952" s="455"/>
      <c r="T952" s="455"/>
      <c r="U952" s="455"/>
      <c r="V952" s="455"/>
      <c r="W952" s="455"/>
      <c r="X952" s="455"/>
      <c r="Y952" s="455"/>
      <c r="Z952" s="455"/>
    </row>
    <row r="953" spans="1:26" ht="15.75" customHeight="1">
      <c r="A953" s="455"/>
      <c r="B953" s="455"/>
      <c r="C953" s="455"/>
      <c r="D953" s="455"/>
      <c r="E953" s="455"/>
      <c r="F953" s="455"/>
      <c r="G953" s="455"/>
      <c r="H953" s="455"/>
      <c r="I953" s="455"/>
      <c r="J953" s="455"/>
      <c r="K953" s="455"/>
      <c r="L953" s="455"/>
      <c r="M953" s="455"/>
      <c r="N953" s="455"/>
      <c r="O953" s="455"/>
      <c r="P953" s="455"/>
      <c r="Q953" s="455"/>
      <c r="R953" s="455"/>
      <c r="S953" s="455"/>
      <c r="T953" s="455"/>
      <c r="U953" s="455"/>
      <c r="V953" s="455"/>
      <c r="W953" s="455"/>
      <c r="X953" s="455"/>
      <c r="Y953" s="455"/>
      <c r="Z953" s="455"/>
    </row>
    <row r="954" spans="1:26" ht="15.75" customHeight="1">
      <c r="A954" s="455"/>
      <c r="B954" s="455"/>
      <c r="C954" s="455"/>
      <c r="D954" s="455"/>
      <c r="E954" s="455"/>
      <c r="F954" s="455"/>
      <c r="G954" s="455"/>
      <c r="H954" s="455"/>
      <c r="I954" s="455"/>
      <c r="J954" s="455"/>
      <c r="K954" s="455"/>
      <c r="L954" s="455"/>
      <c r="M954" s="455"/>
      <c r="N954" s="455"/>
      <c r="O954" s="455"/>
      <c r="P954" s="455"/>
      <c r="Q954" s="455"/>
      <c r="R954" s="455"/>
      <c r="S954" s="455"/>
      <c r="T954" s="455"/>
      <c r="U954" s="455"/>
      <c r="V954" s="455"/>
      <c r="W954" s="455"/>
      <c r="X954" s="455"/>
      <c r="Y954" s="455"/>
      <c r="Z954" s="455"/>
    </row>
    <row r="955" spans="1:26" ht="15.75" customHeight="1">
      <c r="A955" s="455"/>
      <c r="B955" s="455"/>
      <c r="C955" s="455"/>
      <c r="D955" s="455"/>
      <c r="E955" s="455"/>
      <c r="F955" s="455"/>
      <c r="G955" s="455"/>
      <c r="H955" s="455"/>
      <c r="I955" s="455"/>
      <c r="J955" s="455"/>
      <c r="K955" s="455"/>
      <c r="L955" s="455"/>
      <c r="M955" s="455"/>
      <c r="N955" s="455"/>
      <c r="O955" s="455"/>
      <c r="P955" s="455"/>
      <c r="Q955" s="455"/>
      <c r="R955" s="455"/>
      <c r="S955" s="455"/>
      <c r="T955" s="455"/>
      <c r="U955" s="455"/>
      <c r="V955" s="455"/>
      <c r="W955" s="455"/>
      <c r="X955" s="455"/>
      <c r="Y955" s="455"/>
      <c r="Z955" s="455"/>
    </row>
    <row r="956" spans="1:26" ht="15.75" customHeight="1">
      <c r="A956" s="455"/>
      <c r="B956" s="455"/>
      <c r="C956" s="455"/>
      <c r="D956" s="455"/>
      <c r="E956" s="455"/>
      <c r="F956" s="455"/>
      <c r="G956" s="455"/>
      <c r="H956" s="455"/>
      <c r="I956" s="455"/>
      <c r="J956" s="455"/>
      <c r="K956" s="455"/>
      <c r="L956" s="455"/>
      <c r="M956" s="455"/>
      <c r="N956" s="455"/>
      <c r="O956" s="455"/>
      <c r="P956" s="455"/>
      <c r="Q956" s="455"/>
      <c r="R956" s="455"/>
      <c r="S956" s="455"/>
      <c r="T956" s="455"/>
      <c r="U956" s="455"/>
      <c r="V956" s="455"/>
      <c r="W956" s="455"/>
      <c r="X956" s="455"/>
      <c r="Y956" s="455"/>
      <c r="Z956" s="455"/>
    </row>
    <row r="957" spans="1:26" ht="15.75" customHeight="1">
      <c r="A957" s="455"/>
      <c r="B957" s="455"/>
      <c r="C957" s="455"/>
      <c r="D957" s="455"/>
      <c r="E957" s="455"/>
      <c r="F957" s="455"/>
      <c r="G957" s="455"/>
      <c r="H957" s="455"/>
      <c r="I957" s="455"/>
      <c r="J957" s="455"/>
      <c r="K957" s="455"/>
      <c r="L957" s="455"/>
      <c r="M957" s="455"/>
      <c r="N957" s="455"/>
      <c r="O957" s="455"/>
      <c r="P957" s="455"/>
      <c r="Q957" s="455"/>
      <c r="R957" s="455"/>
      <c r="S957" s="455"/>
      <c r="T957" s="455"/>
      <c r="U957" s="455"/>
      <c r="V957" s="455"/>
      <c r="W957" s="455"/>
      <c r="X957" s="455"/>
      <c r="Y957" s="455"/>
      <c r="Z957" s="455"/>
    </row>
    <row r="958" spans="1:26" ht="15.75" customHeight="1">
      <c r="A958" s="455"/>
      <c r="B958" s="455"/>
      <c r="C958" s="455"/>
      <c r="D958" s="455"/>
      <c r="E958" s="455"/>
      <c r="F958" s="455"/>
      <c r="G958" s="455"/>
      <c r="H958" s="455"/>
      <c r="I958" s="455"/>
      <c r="J958" s="455"/>
      <c r="K958" s="455"/>
      <c r="L958" s="455"/>
      <c r="M958" s="455"/>
      <c r="N958" s="455"/>
      <c r="O958" s="455"/>
      <c r="P958" s="455"/>
      <c r="Q958" s="455"/>
      <c r="R958" s="455"/>
      <c r="S958" s="455"/>
      <c r="T958" s="455"/>
      <c r="U958" s="455"/>
      <c r="V958" s="455"/>
      <c r="W958" s="455"/>
      <c r="X958" s="455"/>
      <c r="Y958" s="455"/>
      <c r="Z958" s="455"/>
    </row>
    <row r="959" spans="1:26" ht="15.75" customHeight="1">
      <c r="A959" s="455"/>
      <c r="B959" s="455"/>
      <c r="C959" s="455"/>
      <c r="D959" s="455"/>
      <c r="E959" s="455"/>
      <c r="F959" s="455"/>
      <c r="G959" s="455"/>
      <c r="H959" s="455"/>
      <c r="I959" s="455"/>
      <c r="J959" s="455"/>
      <c r="K959" s="455"/>
      <c r="L959" s="455"/>
      <c r="M959" s="455"/>
      <c r="N959" s="455"/>
      <c r="O959" s="455"/>
      <c r="P959" s="455"/>
      <c r="Q959" s="455"/>
      <c r="R959" s="455"/>
      <c r="S959" s="455"/>
      <c r="T959" s="455"/>
      <c r="U959" s="455"/>
      <c r="V959" s="455"/>
      <c r="W959" s="455"/>
      <c r="X959" s="455"/>
      <c r="Y959" s="455"/>
      <c r="Z959" s="455"/>
    </row>
    <row r="960" spans="1:26" ht="15.75" customHeight="1">
      <c r="A960" s="455"/>
      <c r="B960" s="455"/>
      <c r="C960" s="455"/>
      <c r="D960" s="455"/>
      <c r="E960" s="455"/>
      <c r="F960" s="455"/>
      <c r="G960" s="455"/>
      <c r="H960" s="455"/>
      <c r="I960" s="455"/>
      <c r="J960" s="455"/>
      <c r="K960" s="455"/>
      <c r="L960" s="455"/>
      <c r="M960" s="455"/>
      <c r="N960" s="455"/>
      <c r="O960" s="455"/>
      <c r="P960" s="455"/>
      <c r="Q960" s="455"/>
      <c r="R960" s="455"/>
      <c r="S960" s="455"/>
      <c r="T960" s="455"/>
      <c r="U960" s="455"/>
      <c r="V960" s="455"/>
      <c r="W960" s="455"/>
      <c r="X960" s="455"/>
      <c r="Y960" s="455"/>
      <c r="Z960" s="455"/>
    </row>
    <row r="961" spans="1:26" ht="15.75" customHeight="1">
      <c r="A961" s="455"/>
      <c r="B961" s="455"/>
      <c r="C961" s="455"/>
      <c r="D961" s="455"/>
      <c r="E961" s="455"/>
      <c r="F961" s="455"/>
      <c r="G961" s="455"/>
      <c r="H961" s="455"/>
      <c r="I961" s="455"/>
      <c r="J961" s="455"/>
      <c r="K961" s="455"/>
      <c r="L961" s="455"/>
      <c r="M961" s="455"/>
      <c r="N961" s="455"/>
      <c r="O961" s="455"/>
      <c r="P961" s="455"/>
      <c r="Q961" s="455"/>
      <c r="R961" s="455"/>
      <c r="S961" s="455"/>
      <c r="T961" s="455"/>
      <c r="U961" s="455"/>
      <c r="V961" s="455"/>
      <c r="W961" s="455"/>
      <c r="X961" s="455"/>
      <c r="Y961" s="455"/>
      <c r="Z961" s="455"/>
    </row>
    <row r="962" spans="1:26" ht="15.75" customHeight="1">
      <c r="A962" s="455"/>
      <c r="B962" s="455"/>
      <c r="C962" s="455"/>
      <c r="D962" s="455"/>
      <c r="E962" s="455"/>
      <c r="F962" s="455"/>
      <c r="G962" s="455"/>
      <c r="H962" s="455"/>
      <c r="I962" s="455"/>
      <c r="J962" s="455"/>
      <c r="K962" s="455"/>
      <c r="L962" s="455"/>
      <c r="M962" s="455"/>
      <c r="N962" s="455"/>
      <c r="O962" s="455"/>
      <c r="P962" s="455"/>
      <c r="Q962" s="455"/>
      <c r="R962" s="455"/>
      <c r="S962" s="455"/>
      <c r="T962" s="455"/>
      <c r="U962" s="455"/>
      <c r="V962" s="455"/>
      <c r="W962" s="455"/>
      <c r="X962" s="455"/>
      <c r="Y962" s="455"/>
      <c r="Z962" s="455"/>
    </row>
    <row r="963" spans="1:26" ht="15.75" customHeight="1">
      <c r="A963" s="455"/>
      <c r="B963" s="455"/>
      <c r="C963" s="455"/>
      <c r="D963" s="455"/>
      <c r="E963" s="455"/>
      <c r="F963" s="455"/>
      <c r="G963" s="455"/>
      <c r="H963" s="455"/>
      <c r="I963" s="455"/>
      <c r="J963" s="455"/>
      <c r="K963" s="455"/>
      <c r="L963" s="455"/>
      <c r="M963" s="455"/>
      <c r="N963" s="455"/>
      <c r="O963" s="455"/>
      <c r="P963" s="455"/>
      <c r="Q963" s="455"/>
      <c r="R963" s="455"/>
      <c r="S963" s="455"/>
      <c r="T963" s="455"/>
      <c r="U963" s="455"/>
      <c r="V963" s="455"/>
      <c r="W963" s="455"/>
      <c r="X963" s="455"/>
      <c r="Y963" s="455"/>
      <c r="Z963" s="455"/>
    </row>
    <row r="964" spans="1:26" ht="15.75" customHeight="1">
      <c r="A964" s="455"/>
      <c r="B964" s="455"/>
      <c r="C964" s="455"/>
      <c r="D964" s="455"/>
      <c r="E964" s="455"/>
      <c r="F964" s="455"/>
      <c r="G964" s="455"/>
      <c r="H964" s="455"/>
      <c r="I964" s="455"/>
      <c r="J964" s="455"/>
      <c r="K964" s="455"/>
      <c r="L964" s="455"/>
      <c r="M964" s="455"/>
      <c r="N964" s="455"/>
      <c r="O964" s="455"/>
      <c r="P964" s="455"/>
      <c r="Q964" s="455"/>
      <c r="R964" s="455"/>
      <c r="S964" s="455"/>
      <c r="T964" s="455"/>
      <c r="U964" s="455"/>
      <c r="V964" s="455"/>
      <c r="W964" s="455"/>
      <c r="X964" s="455"/>
      <c r="Y964" s="455"/>
      <c r="Z964" s="455"/>
    </row>
    <row r="965" spans="1:26" ht="15.75" customHeight="1">
      <c r="A965" s="455"/>
      <c r="B965" s="455"/>
      <c r="C965" s="455"/>
      <c r="D965" s="455"/>
      <c r="E965" s="455"/>
      <c r="F965" s="455"/>
      <c r="G965" s="455"/>
      <c r="H965" s="455"/>
      <c r="I965" s="455"/>
      <c r="J965" s="455"/>
      <c r="K965" s="455"/>
      <c r="L965" s="455"/>
      <c r="M965" s="455"/>
      <c r="N965" s="455"/>
      <c r="O965" s="455"/>
      <c r="P965" s="455"/>
      <c r="Q965" s="455"/>
      <c r="R965" s="455"/>
      <c r="S965" s="455"/>
      <c r="T965" s="455"/>
      <c r="U965" s="455"/>
      <c r="V965" s="455"/>
      <c r="W965" s="455"/>
      <c r="X965" s="455"/>
      <c r="Y965" s="455"/>
      <c r="Z965" s="455"/>
    </row>
    <row r="966" spans="1:26" ht="15.75" customHeight="1">
      <c r="A966" s="455"/>
      <c r="B966" s="455"/>
      <c r="C966" s="455"/>
      <c r="D966" s="455"/>
      <c r="E966" s="455"/>
      <c r="F966" s="455"/>
      <c r="G966" s="455"/>
      <c r="H966" s="455"/>
      <c r="I966" s="455"/>
      <c r="J966" s="455"/>
      <c r="K966" s="455"/>
      <c r="L966" s="455"/>
      <c r="M966" s="455"/>
      <c r="N966" s="455"/>
      <c r="O966" s="455"/>
      <c r="P966" s="455"/>
      <c r="Q966" s="455"/>
      <c r="R966" s="455"/>
      <c r="S966" s="455"/>
      <c r="T966" s="455"/>
      <c r="U966" s="455"/>
      <c r="V966" s="455"/>
      <c r="W966" s="455"/>
      <c r="X966" s="455"/>
      <c r="Y966" s="455"/>
      <c r="Z966" s="455"/>
    </row>
    <row r="967" spans="1:26" ht="15.75" customHeight="1">
      <c r="A967" s="455"/>
      <c r="B967" s="455"/>
      <c r="C967" s="455"/>
      <c r="D967" s="455"/>
      <c r="E967" s="455"/>
      <c r="F967" s="455"/>
      <c r="G967" s="455"/>
      <c r="H967" s="455"/>
      <c r="I967" s="455"/>
      <c r="J967" s="455"/>
      <c r="K967" s="455"/>
      <c r="L967" s="455"/>
      <c r="M967" s="455"/>
      <c r="N967" s="455"/>
      <c r="O967" s="455"/>
      <c r="P967" s="455"/>
      <c r="Q967" s="455"/>
      <c r="R967" s="455"/>
      <c r="S967" s="455"/>
      <c r="T967" s="455"/>
      <c r="U967" s="455"/>
      <c r="V967" s="455"/>
      <c r="W967" s="455"/>
      <c r="X967" s="455"/>
      <c r="Y967" s="455"/>
      <c r="Z967" s="455"/>
    </row>
    <row r="968" spans="1:26" ht="15.75" customHeight="1">
      <c r="A968" s="455"/>
      <c r="B968" s="455"/>
      <c r="C968" s="455"/>
      <c r="D968" s="455"/>
      <c r="E968" s="455"/>
      <c r="F968" s="455"/>
      <c r="G968" s="455"/>
      <c r="H968" s="455"/>
      <c r="I968" s="455"/>
      <c r="J968" s="455"/>
      <c r="K968" s="455"/>
      <c r="L968" s="455"/>
      <c r="M968" s="455"/>
      <c r="N968" s="455"/>
      <c r="O968" s="455"/>
      <c r="P968" s="455"/>
      <c r="Q968" s="455"/>
      <c r="R968" s="455"/>
      <c r="S968" s="455"/>
      <c r="T968" s="455"/>
      <c r="U968" s="455"/>
      <c r="V968" s="455"/>
      <c r="W968" s="455"/>
      <c r="X968" s="455"/>
      <c r="Y968" s="455"/>
      <c r="Z968" s="455"/>
    </row>
    <row r="969" spans="1:26" ht="15.75" customHeight="1">
      <c r="A969" s="455"/>
      <c r="B969" s="455"/>
      <c r="C969" s="455"/>
      <c r="D969" s="455"/>
      <c r="E969" s="455"/>
      <c r="F969" s="455"/>
      <c r="G969" s="455"/>
      <c r="H969" s="455"/>
      <c r="I969" s="455"/>
      <c r="J969" s="455"/>
      <c r="K969" s="455"/>
      <c r="L969" s="455"/>
      <c r="M969" s="455"/>
      <c r="N969" s="455"/>
      <c r="O969" s="455"/>
      <c r="P969" s="455"/>
      <c r="Q969" s="455"/>
      <c r="R969" s="455"/>
      <c r="S969" s="455"/>
      <c r="T969" s="455"/>
      <c r="U969" s="455"/>
      <c r="V969" s="455"/>
      <c r="W969" s="455"/>
      <c r="X969" s="455"/>
      <c r="Y969" s="455"/>
      <c r="Z969" s="455"/>
    </row>
    <row r="970" spans="1:26" ht="15.75" customHeight="1">
      <c r="A970" s="455"/>
      <c r="B970" s="455"/>
      <c r="C970" s="455"/>
      <c r="D970" s="455"/>
      <c r="E970" s="455"/>
      <c r="F970" s="455"/>
      <c r="G970" s="455"/>
      <c r="H970" s="455"/>
      <c r="I970" s="455"/>
      <c r="J970" s="455"/>
      <c r="K970" s="455"/>
      <c r="L970" s="455"/>
      <c r="M970" s="455"/>
      <c r="N970" s="455"/>
      <c r="O970" s="455"/>
      <c r="P970" s="455"/>
      <c r="Q970" s="455"/>
      <c r="R970" s="455"/>
      <c r="S970" s="455"/>
      <c r="T970" s="455"/>
      <c r="U970" s="455"/>
      <c r="V970" s="455"/>
      <c r="W970" s="455"/>
      <c r="X970" s="455"/>
      <c r="Y970" s="455"/>
      <c r="Z970" s="455"/>
    </row>
    <row r="971" spans="1:26" ht="15.75" customHeight="1">
      <c r="A971" s="455"/>
      <c r="B971" s="455"/>
      <c r="C971" s="455"/>
      <c r="D971" s="455"/>
      <c r="E971" s="455"/>
      <c r="F971" s="455"/>
      <c r="G971" s="455"/>
      <c r="H971" s="455"/>
      <c r="I971" s="455"/>
      <c r="J971" s="455"/>
      <c r="K971" s="455"/>
      <c r="L971" s="455"/>
      <c r="M971" s="455"/>
      <c r="N971" s="455"/>
      <c r="O971" s="455"/>
      <c r="P971" s="455"/>
      <c r="Q971" s="455"/>
      <c r="R971" s="455"/>
      <c r="S971" s="455"/>
      <c r="T971" s="455"/>
      <c r="U971" s="455"/>
      <c r="V971" s="455"/>
      <c r="W971" s="455"/>
      <c r="X971" s="455"/>
      <c r="Y971" s="455"/>
      <c r="Z971" s="455"/>
    </row>
    <row r="972" spans="1:26" ht="15.75" customHeight="1">
      <c r="A972" s="455"/>
      <c r="B972" s="455"/>
      <c r="C972" s="455"/>
      <c r="D972" s="455"/>
      <c r="E972" s="455"/>
      <c r="F972" s="455"/>
      <c r="G972" s="455"/>
      <c r="H972" s="455"/>
      <c r="I972" s="455"/>
      <c r="J972" s="455"/>
      <c r="K972" s="455"/>
      <c r="L972" s="455"/>
      <c r="M972" s="455"/>
      <c r="N972" s="455"/>
      <c r="O972" s="455"/>
      <c r="P972" s="455"/>
      <c r="Q972" s="455"/>
      <c r="R972" s="455"/>
      <c r="S972" s="455"/>
      <c r="T972" s="455"/>
      <c r="U972" s="455"/>
      <c r="V972" s="455"/>
      <c r="W972" s="455"/>
      <c r="X972" s="455"/>
      <c r="Y972" s="455"/>
      <c r="Z972" s="455"/>
    </row>
    <row r="973" spans="1:26" ht="15.75" customHeight="1">
      <c r="A973" s="455"/>
      <c r="B973" s="455"/>
      <c r="C973" s="455"/>
      <c r="D973" s="455"/>
      <c r="E973" s="455"/>
      <c r="F973" s="455"/>
      <c r="G973" s="455"/>
      <c r="H973" s="455"/>
      <c r="I973" s="455"/>
      <c r="J973" s="455"/>
      <c r="K973" s="455"/>
      <c r="L973" s="455"/>
      <c r="M973" s="455"/>
      <c r="N973" s="455"/>
      <c r="O973" s="455"/>
      <c r="P973" s="455"/>
      <c r="Q973" s="455"/>
      <c r="R973" s="455"/>
      <c r="S973" s="455"/>
      <c r="T973" s="455"/>
      <c r="U973" s="455"/>
      <c r="V973" s="455"/>
      <c r="W973" s="455"/>
      <c r="X973" s="455"/>
      <c r="Y973" s="455"/>
      <c r="Z973" s="455"/>
    </row>
    <row r="974" spans="1:26" ht="15.75" customHeight="1">
      <c r="A974" s="455"/>
      <c r="B974" s="455"/>
      <c r="C974" s="455"/>
      <c r="D974" s="455"/>
      <c r="E974" s="455"/>
      <c r="F974" s="455"/>
      <c r="G974" s="455"/>
      <c r="H974" s="455"/>
      <c r="I974" s="455"/>
      <c r="J974" s="455"/>
      <c r="K974" s="455"/>
      <c r="L974" s="455"/>
      <c r="M974" s="455"/>
      <c r="N974" s="455"/>
      <c r="O974" s="455"/>
      <c r="P974" s="455"/>
      <c r="Q974" s="455"/>
      <c r="R974" s="455"/>
      <c r="S974" s="455"/>
      <c r="T974" s="455"/>
      <c r="U974" s="455"/>
      <c r="V974" s="455"/>
      <c r="W974" s="455"/>
      <c r="X974" s="455"/>
      <c r="Y974" s="455"/>
      <c r="Z974" s="455"/>
    </row>
    <row r="975" spans="1:26" ht="15.75" customHeight="1">
      <c r="A975" s="455"/>
      <c r="B975" s="455"/>
      <c r="C975" s="455"/>
      <c r="D975" s="455"/>
      <c r="E975" s="455"/>
      <c r="F975" s="455"/>
      <c r="G975" s="455"/>
      <c r="H975" s="455"/>
      <c r="I975" s="455"/>
      <c r="J975" s="455"/>
      <c r="K975" s="455"/>
      <c r="L975" s="455"/>
      <c r="M975" s="455"/>
      <c r="N975" s="455"/>
      <c r="O975" s="455"/>
      <c r="P975" s="455"/>
      <c r="Q975" s="455"/>
      <c r="R975" s="455"/>
      <c r="S975" s="455"/>
      <c r="T975" s="455"/>
      <c r="U975" s="455"/>
      <c r="V975" s="455"/>
      <c r="W975" s="455"/>
      <c r="X975" s="455"/>
      <c r="Y975" s="455"/>
      <c r="Z975" s="455"/>
    </row>
    <row r="976" spans="1:26" ht="15.75" customHeight="1">
      <c r="A976" s="455"/>
      <c r="B976" s="455"/>
      <c r="C976" s="455"/>
      <c r="D976" s="455"/>
      <c r="E976" s="455"/>
      <c r="F976" s="455"/>
      <c r="G976" s="455"/>
      <c r="H976" s="455"/>
      <c r="I976" s="455"/>
      <c r="J976" s="455"/>
      <c r="K976" s="455"/>
      <c r="L976" s="455"/>
      <c r="M976" s="455"/>
      <c r="N976" s="455"/>
      <c r="O976" s="455"/>
      <c r="P976" s="455"/>
      <c r="Q976" s="455"/>
      <c r="R976" s="455"/>
      <c r="S976" s="455"/>
      <c r="T976" s="455"/>
      <c r="U976" s="455"/>
      <c r="V976" s="455"/>
      <c r="W976" s="455"/>
      <c r="X976" s="455"/>
      <c r="Y976" s="455"/>
      <c r="Z976" s="455"/>
    </row>
    <row r="977" spans="1:26" ht="15.75" customHeight="1">
      <c r="A977" s="455"/>
      <c r="B977" s="455"/>
      <c r="C977" s="455"/>
      <c r="D977" s="455"/>
      <c r="E977" s="455"/>
      <c r="F977" s="455"/>
      <c r="G977" s="455"/>
      <c r="H977" s="455"/>
      <c r="I977" s="455"/>
      <c r="J977" s="455"/>
      <c r="K977" s="455"/>
      <c r="L977" s="455"/>
      <c r="M977" s="455"/>
      <c r="N977" s="455"/>
      <c r="O977" s="455"/>
      <c r="P977" s="455"/>
      <c r="Q977" s="455"/>
      <c r="R977" s="455"/>
      <c r="S977" s="455"/>
      <c r="T977" s="455"/>
      <c r="U977" s="455"/>
      <c r="V977" s="455"/>
      <c r="W977" s="455"/>
      <c r="X977" s="455"/>
      <c r="Y977" s="455"/>
      <c r="Z977" s="455"/>
    </row>
    <row r="978" spans="1:26" ht="15.75" customHeight="1">
      <c r="A978" s="455"/>
      <c r="B978" s="455"/>
      <c r="C978" s="455"/>
      <c r="D978" s="455"/>
      <c r="E978" s="455"/>
      <c r="F978" s="455"/>
      <c r="G978" s="455"/>
      <c r="H978" s="455"/>
      <c r="I978" s="455"/>
      <c r="J978" s="455"/>
      <c r="K978" s="455"/>
      <c r="L978" s="455"/>
      <c r="M978" s="455"/>
      <c r="N978" s="455"/>
      <c r="O978" s="455"/>
      <c r="P978" s="455"/>
      <c r="Q978" s="455"/>
      <c r="R978" s="455"/>
      <c r="S978" s="455"/>
      <c r="T978" s="455"/>
      <c r="U978" s="455"/>
      <c r="V978" s="455"/>
      <c r="W978" s="455"/>
      <c r="X978" s="455"/>
      <c r="Y978" s="455"/>
      <c r="Z978" s="455"/>
    </row>
    <row r="979" spans="1:26" ht="15.75" customHeight="1">
      <c r="A979" s="455"/>
      <c r="B979" s="455"/>
      <c r="C979" s="455"/>
      <c r="D979" s="455"/>
      <c r="E979" s="455"/>
      <c r="F979" s="455"/>
      <c r="G979" s="455"/>
      <c r="H979" s="455"/>
      <c r="I979" s="455"/>
      <c r="J979" s="455"/>
      <c r="K979" s="455"/>
      <c r="L979" s="455"/>
      <c r="M979" s="455"/>
      <c r="N979" s="455"/>
      <c r="O979" s="455"/>
      <c r="P979" s="455"/>
      <c r="Q979" s="455"/>
      <c r="R979" s="455"/>
      <c r="S979" s="455"/>
      <c r="T979" s="455"/>
      <c r="U979" s="455"/>
      <c r="V979" s="455"/>
      <c r="W979" s="455"/>
      <c r="X979" s="455"/>
      <c r="Y979" s="455"/>
      <c r="Z979" s="455"/>
    </row>
    <row r="980" spans="1:26" ht="15.75" customHeight="1">
      <c r="A980" s="455"/>
      <c r="B980" s="455"/>
      <c r="C980" s="455"/>
      <c r="D980" s="455"/>
      <c r="E980" s="455"/>
      <c r="F980" s="455"/>
      <c r="G980" s="455"/>
      <c r="H980" s="455"/>
      <c r="I980" s="455"/>
      <c r="J980" s="455"/>
      <c r="K980" s="455"/>
      <c r="L980" s="455"/>
      <c r="M980" s="455"/>
      <c r="N980" s="455"/>
      <c r="O980" s="455"/>
      <c r="P980" s="455"/>
      <c r="Q980" s="455"/>
      <c r="R980" s="455"/>
      <c r="S980" s="455"/>
      <c r="T980" s="455"/>
      <c r="U980" s="455"/>
      <c r="V980" s="455"/>
      <c r="W980" s="455"/>
      <c r="X980" s="455"/>
      <c r="Y980" s="455"/>
      <c r="Z980" s="455"/>
    </row>
    <row r="981" spans="1:26" ht="15.75" customHeight="1">
      <c r="A981" s="455"/>
      <c r="B981" s="455"/>
      <c r="C981" s="455"/>
      <c r="D981" s="455"/>
      <c r="E981" s="455"/>
      <c r="F981" s="455"/>
      <c r="G981" s="455"/>
      <c r="H981" s="455"/>
      <c r="I981" s="455"/>
      <c r="J981" s="455"/>
      <c r="K981" s="455"/>
      <c r="L981" s="455"/>
      <c r="M981" s="455"/>
      <c r="N981" s="455"/>
      <c r="O981" s="455"/>
      <c r="P981" s="455"/>
      <c r="Q981" s="455"/>
      <c r="R981" s="455"/>
      <c r="S981" s="455"/>
      <c r="T981" s="455"/>
      <c r="U981" s="455"/>
      <c r="V981" s="455"/>
      <c r="W981" s="455"/>
      <c r="X981" s="455"/>
      <c r="Y981" s="455"/>
      <c r="Z981" s="455"/>
    </row>
    <row r="982" spans="1:26" ht="15.75" customHeight="1">
      <c r="A982" s="455"/>
      <c r="B982" s="455"/>
      <c r="C982" s="455"/>
      <c r="D982" s="455"/>
      <c r="E982" s="455"/>
      <c r="F982" s="455"/>
      <c r="G982" s="455"/>
      <c r="H982" s="455"/>
      <c r="I982" s="455"/>
      <c r="J982" s="455"/>
      <c r="K982" s="455"/>
      <c r="L982" s="455"/>
      <c r="M982" s="455"/>
      <c r="N982" s="455"/>
      <c r="O982" s="455"/>
      <c r="P982" s="455"/>
      <c r="Q982" s="455"/>
      <c r="R982" s="455"/>
      <c r="S982" s="455"/>
      <c r="T982" s="455"/>
      <c r="U982" s="455"/>
      <c r="V982" s="455"/>
      <c r="W982" s="455"/>
      <c r="X982" s="455"/>
      <c r="Y982" s="455"/>
      <c r="Z982" s="455"/>
    </row>
    <row r="983" spans="1:26" ht="15.75" customHeight="1">
      <c r="A983" s="455"/>
      <c r="B983" s="455"/>
      <c r="C983" s="455"/>
      <c r="D983" s="455"/>
      <c r="E983" s="455"/>
      <c r="F983" s="455"/>
      <c r="G983" s="455"/>
      <c r="H983" s="455"/>
      <c r="I983" s="455"/>
      <c r="J983" s="455"/>
      <c r="K983" s="455"/>
      <c r="L983" s="455"/>
      <c r="M983" s="455"/>
      <c r="N983" s="455"/>
      <c r="O983" s="455"/>
      <c r="P983" s="455"/>
      <c r="Q983" s="455"/>
      <c r="R983" s="455"/>
      <c r="S983" s="455"/>
      <c r="T983" s="455"/>
      <c r="U983" s="455"/>
      <c r="V983" s="455"/>
      <c r="W983" s="455"/>
      <c r="X983" s="455"/>
      <c r="Y983" s="455"/>
      <c r="Z983" s="455"/>
    </row>
    <row r="984" spans="1:26" ht="15.75" customHeight="1">
      <c r="A984" s="455"/>
      <c r="B984" s="455"/>
      <c r="C984" s="455"/>
      <c r="D984" s="455"/>
      <c r="E984" s="455"/>
      <c r="F984" s="455"/>
      <c r="G984" s="455"/>
      <c r="H984" s="455"/>
      <c r="I984" s="455"/>
      <c r="J984" s="455"/>
      <c r="K984" s="455"/>
      <c r="L984" s="455"/>
      <c r="M984" s="455"/>
      <c r="N984" s="455"/>
      <c r="O984" s="455"/>
      <c r="P984" s="455"/>
      <c r="Q984" s="455"/>
      <c r="R984" s="455"/>
      <c r="S984" s="455"/>
      <c r="T984" s="455"/>
      <c r="U984" s="455"/>
      <c r="V984" s="455"/>
      <c r="W984" s="455"/>
      <c r="X984" s="455"/>
      <c r="Y984" s="455"/>
      <c r="Z984" s="455"/>
    </row>
    <row r="985" spans="1:26" ht="15.75" customHeight="1">
      <c r="A985" s="455"/>
      <c r="B985" s="455"/>
      <c r="C985" s="455"/>
      <c r="D985" s="455"/>
      <c r="E985" s="455"/>
      <c r="F985" s="455"/>
      <c r="G985" s="455"/>
      <c r="H985" s="455"/>
      <c r="I985" s="455"/>
      <c r="J985" s="455"/>
      <c r="K985" s="455"/>
      <c r="L985" s="455"/>
      <c r="M985" s="455"/>
      <c r="N985" s="455"/>
      <c r="O985" s="455"/>
      <c r="P985" s="455"/>
      <c r="Q985" s="455"/>
      <c r="R985" s="455"/>
      <c r="S985" s="455"/>
      <c r="T985" s="455"/>
      <c r="U985" s="455"/>
      <c r="V985" s="455"/>
      <c r="W985" s="455"/>
      <c r="X985" s="455"/>
      <c r="Y985" s="455"/>
      <c r="Z985" s="455"/>
    </row>
    <row r="986" spans="1:26" ht="15.75" customHeight="1">
      <c r="A986" s="455"/>
      <c r="B986" s="455"/>
      <c r="C986" s="455"/>
      <c r="D986" s="455"/>
      <c r="E986" s="455"/>
      <c r="F986" s="455"/>
      <c r="G986" s="455"/>
      <c r="H986" s="455"/>
      <c r="I986" s="455"/>
      <c r="J986" s="455"/>
      <c r="K986" s="455"/>
      <c r="L986" s="455"/>
      <c r="M986" s="455"/>
      <c r="N986" s="455"/>
      <c r="O986" s="455"/>
      <c r="P986" s="455"/>
      <c r="Q986" s="455"/>
      <c r="R986" s="455"/>
      <c r="S986" s="455"/>
      <c r="T986" s="455"/>
      <c r="U986" s="455"/>
      <c r="V986" s="455"/>
      <c r="W986" s="455"/>
      <c r="X986" s="455"/>
      <c r="Y986" s="455"/>
      <c r="Z986" s="455"/>
    </row>
    <row r="987" spans="1:26" ht="15.75" customHeight="1">
      <c r="A987" s="455"/>
      <c r="B987" s="455"/>
      <c r="C987" s="455"/>
      <c r="D987" s="455"/>
      <c r="E987" s="455"/>
      <c r="F987" s="455"/>
      <c r="G987" s="455"/>
      <c r="H987" s="455"/>
      <c r="I987" s="455"/>
      <c r="J987" s="455"/>
      <c r="K987" s="455"/>
      <c r="L987" s="455"/>
      <c r="M987" s="455"/>
      <c r="N987" s="455"/>
      <c r="O987" s="455"/>
      <c r="P987" s="455"/>
      <c r="Q987" s="455"/>
      <c r="R987" s="455"/>
      <c r="S987" s="455"/>
      <c r="T987" s="455"/>
      <c r="U987" s="455"/>
      <c r="V987" s="455"/>
      <c r="W987" s="455"/>
      <c r="X987" s="455"/>
      <c r="Y987" s="455"/>
      <c r="Z987" s="455"/>
    </row>
    <row r="988" spans="1:26" ht="15.75" customHeight="1">
      <c r="A988" s="455"/>
      <c r="B988" s="455"/>
      <c r="C988" s="455"/>
      <c r="D988" s="455"/>
      <c r="E988" s="455"/>
      <c r="F988" s="455"/>
      <c r="G988" s="455"/>
      <c r="H988" s="455"/>
      <c r="I988" s="455"/>
      <c r="J988" s="455"/>
      <c r="K988" s="455"/>
      <c r="L988" s="455"/>
      <c r="M988" s="455"/>
      <c r="N988" s="455"/>
      <c r="O988" s="455"/>
      <c r="P988" s="455"/>
      <c r="Q988" s="455"/>
      <c r="R988" s="455"/>
      <c r="S988" s="455"/>
      <c r="T988" s="455"/>
      <c r="U988" s="455"/>
      <c r="V988" s="455"/>
      <c r="W988" s="455"/>
      <c r="X988" s="455"/>
      <c r="Y988" s="455"/>
      <c r="Z988" s="455"/>
    </row>
    <row r="989" spans="1:26" ht="15.75" customHeight="1">
      <c r="A989" s="455"/>
      <c r="B989" s="455"/>
      <c r="C989" s="455"/>
      <c r="D989" s="455"/>
      <c r="E989" s="455"/>
      <c r="F989" s="455"/>
      <c r="G989" s="455"/>
      <c r="H989" s="455"/>
      <c r="I989" s="455"/>
      <c r="J989" s="455"/>
      <c r="K989" s="455"/>
      <c r="L989" s="455"/>
      <c r="M989" s="455"/>
      <c r="N989" s="455"/>
      <c r="O989" s="455"/>
      <c r="P989" s="455"/>
      <c r="Q989" s="455"/>
      <c r="R989" s="455"/>
      <c r="S989" s="455"/>
      <c r="T989" s="455"/>
      <c r="U989" s="455"/>
      <c r="V989" s="455"/>
      <c r="W989" s="455"/>
      <c r="X989" s="455"/>
      <c r="Y989" s="455"/>
      <c r="Z989" s="455"/>
    </row>
    <row r="990" spans="1:26" ht="15.75" customHeight="1">
      <c r="A990" s="455"/>
      <c r="B990" s="455"/>
      <c r="C990" s="455"/>
      <c r="D990" s="455"/>
      <c r="E990" s="455"/>
      <c r="F990" s="455"/>
      <c r="G990" s="455"/>
      <c r="H990" s="455"/>
      <c r="I990" s="455"/>
      <c r="J990" s="455"/>
      <c r="K990" s="455"/>
      <c r="L990" s="455"/>
      <c r="M990" s="455"/>
      <c r="N990" s="455"/>
      <c r="O990" s="455"/>
      <c r="P990" s="455"/>
      <c r="Q990" s="455"/>
      <c r="R990" s="455"/>
      <c r="S990" s="455"/>
      <c r="T990" s="455"/>
      <c r="U990" s="455"/>
      <c r="V990" s="455"/>
      <c r="W990" s="455"/>
      <c r="X990" s="455"/>
      <c r="Y990" s="455"/>
      <c r="Z990" s="455"/>
    </row>
    <row r="991" spans="1:26" ht="15.75" customHeight="1">
      <c r="A991" s="455"/>
      <c r="B991" s="455"/>
      <c r="C991" s="455"/>
      <c r="D991" s="455"/>
      <c r="E991" s="455"/>
      <c r="F991" s="455"/>
      <c r="G991" s="455"/>
      <c r="H991" s="455"/>
      <c r="I991" s="455"/>
      <c r="J991" s="455"/>
      <c r="K991" s="455"/>
      <c r="L991" s="455"/>
      <c r="M991" s="455"/>
      <c r="N991" s="455"/>
      <c r="O991" s="455"/>
      <c r="P991" s="455"/>
      <c r="Q991" s="455"/>
      <c r="R991" s="455"/>
      <c r="S991" s="455"/>
      <c r="T991" s="455"/>
      <c r="U991" s="455"/>
      <c r="V991" s="455"/>
      <c r="W991" s="455"/>
      <c r="X991" s="455"/>
      <c r="Y991" s="455"/>
      <c r="Z991" s="455"/>
    </row>
    <row r="992" spans="1:26" ht="15.75" customHeight="1">
      <c r="A992" s="455"/>
      <c r="B992" s="455"/>
      <c r="C992" s="455"/>
      <c r="D992" s="455"/>
      <c r="E992" s="455"/>
      <c r="F992" s="455"/>
      <c r="G992" s="455"/>
      <c r="H992" s="455"/>
      <c r="I992" s="455"/>
      <c r="J992" s="455"/>
      <c r="K992" s="455"/>
      <c r="L992" s="455"/>
      <c r="M992" s="455"/>
      <c r="N992" s="455"/>
      <c r="O992" s="455"/>
      <c r="P992" s="455"/>
      <c r="Q992" s="455"/>
      <c r="R992" s="455"/>
      <c r="S992" s="455"/>
      <c r="T992" s="455"/>
      <c r="U992" s="455"/>
      <c r="V992" s="455"/>
      <c r="W992" s="455"/>
      <c r="X992" s="455"/>
      <c r="Y992" s="455"/>
      <c r="Z992" s="455"/>
    </row>
    <row r="993" spans="1:26" ht="15.75" customHeight="1">
      <c r="A993" s="455"/>
      <c r="B993" s="455"/>
      <c r="C993" s="455"/>
      <c r="D993" s="455"/>
      <c r="E993" s="455"/>
      <c r="F993" s="455"/>
      <c r="G993" s="455"/>
      <c r="H993" s="455"/>
      <c r="I993" s="455"/>
      <c r="J993" s="455"/>
      <c r="K993" s="455"/>
      <c r="L993" s="455"/>
      <c r="M993" s="455"/>
      <c r="N993" s="455"/>
      <c r="O993" s="455"/>
      <c r="P993" s="455"/>
      <c r="Q993" s="455"/>
      <c r="R993" s="455"/>
      <c r="S993" s="455"/>
      <c r="T993" s="455"/>
      <c r="U993" s="455"/>
      <c r="V993" s="455"/>
      <c r="W993" s="455"/>
      <c r="X993" s="455"/>
      <c r="Y993" s="455"/>
      <c r="Z993" s="455"/>
    </row>
    <row r="994" spans="1:26" ht="15.75" customHeight="1">
      <c r="A994" s="455"/>
      <c r="B994" s="455"/>
      <c r="C994" s="455"/>
      <c r="D994" s="455"/>
      <c r="E994" s="455"/>
      <c r="F994" s="455"/>
      <c r="G994" s="455"/>
      <c r="H994" s="455"/>
      <c r="I994" s="455"/>
      <c r="J994" s="455"/>
      <c r="K994" s="455"/>
      <c r="L994" s="455"/>
      <c r="M994" s="455"/>
      <c r="N994" s="455"/>
      <c r="O994" s="455"/>
      <c r="P994" s="455"/>
      <c r="Q994" s="455"/>
      <c r="R994" s="455"/>
      <c r="S994" s="455"/>
      <c r="T994" s="455"/>
      <c r="U994" s="455"/>
      <c r="V994" s="455"/>
      <c r="W994" s="455"/>
      <c r="X994" s="455"/>
      <c r="Y994" s="455"/>
      <c r="Z994" s="455"/>
    </row>
    <row r="995" spans="1:26" ht="15.75" customHeight="1">
      <c r="A995" s="455"/>
      <c r="B995" s="455"/>
      <c r="C995" s="455"/>
      <c r="D995" s="455"/>
      <c r="E995" s="455"/>
      <c r="F995" s="455"/>
      <c r="G995" s="455"/>
      <c r="H995" s="455"/>
      <c r="I995" s="455"/>
      <c r="J995" s="455"/>
      <c r="K995" s="455"/>
      <c r="L995" s="455"/>
      <c r="M995" s="455"/>
      <c r="N995" s="455"/>
      <c r="O995" s="455"/>
      <c r="P995" s="455"/>
      <c r="Q995" s="455"/>
      <c r="R995" s="455"/>
      <c r="S995" s="455"/>
      <c r="T995" s="455"/>
      <c r="U995" s="455"/>
      <c r="V995" s="455"/>
      <c r="W995" s="455"/>
      <c r="X995" s="455"/>
      <c r="Y995" s="455"/>
      <c r="Z995" s="455"/>
    </row>
    <row r="996" spans="1:26" ht="15.75" customHeight="1">
      <c r="A996" s="455"/>
      <c r="B996" s="455"/>
      <c r="C996" s="455"/>
      <c r="D996" s="455"/>
      <c r="E996" s="455"/>
      <c r="F996" s="455"/>
      <c r="G996" s="455"/>
      <c r="H996" s="455"/>
      <c r="I996" s="455"/>
      <c r="J996" s="455"/>
      <c r="K996" s="455"/>
      <c r="L996" s="455"/>
      <c r="M996" s="455"/>
      <c r="N996" s="455"/>
      <c r="O996" s="455"/>
      <c r="P996" s="455"/>
      <c r="Q996" s="455"/>
      <c r="R996" s="455"/>
      <c r="S996" s="455"/>
      <c r="T996" s="455"/>
      <c r="U996" s="455"/>
      <c r="V996" s="455"/>
      <c r="W996" s="455"/>
      <c r="X996" s="455"/>
      <c r="Y996" s="455"/>
      <c r="Z996" s="455"/>
    </row>
    <row r="997" spans="1:26" ht="15.75" customHeight="1">
      <c r="A997" s="455"/>
      <c r="B997" s="455"/>
      <c r="C997" s="455"/>
      <c r="D997" s="455"/>
      <c r="E997" s="455"/>
      <c r="F997" s="455"/>
      <c r="G997" s="455"/>
      <c r="H997" s="455"/>
      <c r="I997" s="455"/>
      <c r="J997" s="455"/>
      <c r="K997" s="455"/>
      <c r="L997" s="455"/>
      <c r="M997" s="455"/>
      <c r="N997" s="455"/>
      <c r="O997" s="455"/>
      <c r="P997" s="455"/>
      <c r="Q997" s="455"/>
      <c r="R997" s="455"/>
      <c r="S997" s="455"/>
      <c r="T997" s="455"/>
      <c r="U997" s="455"/>
      <c r="V997" s="455"/>
      <c r="W997" s="455"/>
      <c r="X997" s="455"/>
      <c r="Y997" s="455"/>
      <c r="Z997" s="455"/>
    </row>
    <row r="998" spans="1:26" ht="15.75" customHeight="1">
      <c r="A998" s="455"/>
      <c r="B998" s="455"/>
      <c r="C998" s="455"/>
      <c r="D998" s="455"/>
      <c r="E998" s="455"/>
      <c r="F998" s="455"/>
      <c r="G998" s="455"/>
      <c r="H998" s="455"/>
      <c r="I998" s="455"/>
      <c r="J998" s="455"/>
      <c r="K998" s="455"/>
      <c r="L998" s="455"/>
      <c r="M998" s="455"/>
      <c r="N998" s="455"/>
      <c r="O998" s="455"/>
      <c r="P998" s="455"/>
      <c r="Q998" s="455"/>
      <c r="R998" s="455"/>
      <c r="S998" s="455"/>
      <c r="T998" s="455"/>
      <c r="U998" s="455"/>
      <c r="V998" s="455"/>
      <c r="W998" s="455"/>
      <c r="X998" s="455"/>
      <c r="Y998" s="455"/>
      <c r="Z998" s="455"/>
    </row>
    <row r="999" spans="1:26" ht="15.75" customHeight="1">
      <c r="A999" s="455"/>
      <c r="B999" s="455"/>
      <c r="C999" s="455"/>
      <c r="D999" s="455"/>
      <c r="E999" s="455"/>
      <c r="F999" s="455"/>
      <c r="G999" s="455"/>
      <c r="H999" s="455"/>
      <c r="I999" s="455"/>
      <c r="J999" s="455"/>
      <c r="K999" s="455"/>
      <c r="L999" s="455"/>
      <c r="M999" s="455"/>
      <c r="N999" s="455"/>
      <c r="O999" s="455"/>
      <c r="P999" s="455"/>
      <c r="Q999" s="455"/>
      <c r="R999" s="455"/>
      <c r="S999" s="455"/>
      <c r="T999" s="455"/>
      <c r="U999" s="455"/>
      <c r="V999" s="455"/>
      <c r="W999" s="455"/>
      <c r="X999" s="455"/>
      <c r="Y999" s="455"/>
      <c r="Z999" s="455"/>
    </row>
    <row r="1000" spans="1:26" ht="15.75" customHeight="1">
      <c r="A1000" s="455"/>
      <c r="B1000" s="455"/>
      <c r="C1000" s="455"/>
      <c r="D1000" s="455"/>
      <c r="E1000" s="455"/>
      <c r="F1000" s="455"/>
      <c r="G1000" s="455"/>
      <c r="H1000" s="455"/>
      <c r="I1000" s="455"/>
      <c r="J1000" s="455"/>
      <c r="K1000" s="455"/>
      <c r="L1000" s="455"/>
      <c r="M1000" s="455"/>
      <c r="N1000" s="455"/>
      <c r="O1000" s="455"/>
      <c r="P1000" s="455"/>
      <c r="Q1000" s="455"/>
      <c r="R1000" s="455"/>
      <c r="S1000" s="455"/>
      <c r="T1000" s="455"/>
      <c r="U1000" s="455"/>
      <c r="V1000" s="455"/>
      <c r="W1000" s="455"/>
      <c r="X1000" s="455"/>
      <c r="Y1000" s="455"/>
      <c r="Z1000" s="455"/>
    </row>
  </sheetData>
  <mergeCells count="1">
    <mergeCell ref="A1:C1"/>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Z1000"/>
  <sheetViews>
    <sheetView showGridLines="0" workbookViewId="0"/>
  </sheetViews>
  <sheetFormatPr baseColWidth="10" defaultColWidth="14.42578125" defaultRowHeight="15" customHeight="1"/>
  <cols>
    <col min="1" max="1" width="5.140625" customWidth="1"/>
    <col min="2" max="2" width="32.140625" customWidth="1"/>
    <col min="3" max="3" width="22.5703125" customWidth="1"/>
    <col min="4" max="4" width="37.85546875" customWidth="1"/>
    <col min="5" max="5" width="22.5703125" customWidth="1"/>
    <col min="6" max="6" width="16.5703125" customWidth="1"/>
    <col min="7" max="7" width="18.7109375" customWidth="1"/>
    <col min="8" max="26" width="10.7109375" customWidth="1"/>
  </cols>
  <sheetData>
    <row r="1" spans="1:26">
      <c r="A1" s="728" t="s">
        <v>3168</v>
      </c>
      <c r="B1" s="596"/>
      <c r="C1" s="596"/>
      <c r="D1" s="596"/>
      <c r="E1" s="596"/>
      <c r="F1" s="596"/>
      <c r="G1" s="596"/>
      <c r="H1" s="479"/>
      <c r="I1" s="479"/>
      <c r="J1" s="479"/>
      <c r="K1" s="479"/>
      <c r="L1" s="479"/>
      <c r="M1" s="479"/>
      <c r="N1" s="479"/>
      <c r="O1" s="479"/>
      <c r="P1" s="479"/>
      <c r="Q1" s="479"/>
      <c r="R1" s="479"/>
      <c r="S1" s="479"/>
      <c r="T1" s="479"/>
      <c r="U1" s="479"/>
      <c r="V1" s="479"/>
      <c r="W1" s="479"/>
      <c r="X1" s="479"/>
      <c r="Y1" s="479"/>
      <c r="Z1" s="479"/>
    </row>
    <row r="2" spans="1:26">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row>
    <row r="3" spans="1:26" ht="30.75" customHeight="1">
      <c r="A3" s="553" t="s">
        <v>3169</v>
      </c>
      <c r="B3" s="554" t="s">
        <v>3170</v>
      </c>
      <c r="C3" s="554" t="s">
        <v>3171</v>
      </c>
      <c r="D3" s="554" t="s">
        <v>3172</v>
      </c>
      <c r="E3" s="554" t="s">
        <v>3173</v>
      </c>
      <c r="F3" s="554" t="s">
        <v>3174</v>
      </c>
      <c r="G3" s="554" t="s">
        <v>3175</v>
      </c>
      <c r="H3" s="479"/>
      <c r="I3" s="479"/>
      <c r="J3" s="479"/>
      <c r="K3" s="479"/>
      <c r="L3" s="479"/>
      <c r="M3" s="479"/>
      <c r="N3" s="479"/>
      <c r="O3" s="479"/>
      <c r="P3" s="479"/>
      <c r="Q3" s="479"/>
      <c r="R3" s="479"/>
      <c r="S3" s="479"/>
      <c r="T3" s="479"/>
      <c r="U3" s="479"/>
      <c r="V3" s="479"/>
      <c r="W3" s="479"/>
      <c r="X3" s="479"/>
      <c r="Y3" s="479"/>
      <c r="Z3" s="479"/>
    </row>
    <row r="4" spans="1:26" ht="60" customHeight="1">
      <c r="A4" s="729">
        <v>1</v>
      </c>
      <c r="B4" s="555" t="s">
        <v>3176</v>
      </c>
      <c r="C4" s="731" t="s">
        <v>3177</v>
      </c>
      <c r="D4" s="731" t="s">
        <v>3178</v>
      </c>
      <c r="E4" s="731" t="s">
        <v>3179</v>
      </c>
      <c r="F4" s="731" t="s">
        <v>5</v>
      </c>
      <c r="G4" s="731" t="s">
        <v>3180</v>
      </c>
      <c r="H4" s="479"/>
      <c r="I4" s="479"/>
      <c r="J4" s="479"/>
      <c r="K4" s="479"/>
      <c r="L4" s="479"/>
      <c r="M4" s="479"/>
      <c r="N4" s="479"/>
      <c r="O4" s="479"/>
      <c r="P4" s="479"/>
      <c r="Q4" s="479"/>
      <c r="R4" s="479"/>
      <c r="S4" s="479"/>
      <c r="T4" s="479"/>
      <c r="U4" s="479"/>
      <c r="V4" s="479"/>
      <c r="W4" s="479"/>
      <c r="X4" s="479"/>
      <c r="Y4" s="479"/>
      <c r="Z4" s="479"/>
    </row>
    <row r="5" spans="1:26" ht="83.25" customHeight="1">
      <c r="A5" s="730"/>
      <c r="B5" s="555" t="s">
        <v>3181</v>
      </c>
      <c r="C5" s="730"/>
      <c r="D5" s="730"/>
      <c r="E5" s="730"/>
      <c r="F5" s="730"/>
      <c r="G5" s="730"/>
      <c r="H5" s="479"/>
      <c r="I5" s="479"/>
      <c r="J5" s="479"/>
      <c r="K5" s="479"/>
      <c r="L5" s="479"/>
      <c r="M5" s="479"/>
      <c r="N5" s="479"/>
      <c r="O5" s="479"/>
      <c r="P5" s="479"/>
      <c r="Q5" s="479"/>
      <c r="R5" s="479"/>
      <c r="S5" s="479"/>
      <c r="T5" s="479"/>
      <c r="U5" s="479"/>
      <c r="V5" s="479"/>
      <c r="W5" s="479"/>
      <c r="X5" s="479"/>
      <c r="Y5" s="479"/>
      <c r="Z5" s="479"/>
    </row>
    <row r="6" spans="1:26" ht="75" customHeight="1">
      <c r="A6" s="729">
        <v>2</v>
      </c>
      <c r="B6" s="731" t="s">
        <v>3182</v>
      </c>
      <c r="C6" s="555" t="s">
        <v>3183</v>
      </c>
      <c r="D6" s="555" t="s">
        <v>3184</v>
      </c>
      <c r="E6" s="731" t="s">
        <v>3185</v>
      </c>
      <c r="F6" s="731" t="s">
        <v>3186</v>
      </c>
      <c r="G6" s="731" t="s">
        <v>3187</v>
      </c>
      <c r="H6" s="479"/>
      <c r="I6" s="479"/>
      <c r="J6" s="479"/>
      <c r="K6" s="479"/>
      <c r="L6" s="479"/>
      <c r="M6" s="479"/>
      <c r="N6" s="479"/>
      <c r="O6" s="479"/>
      <c r="P6" s="479"/>
      <c r="Q6" s="479"/>
      <c r="R6" s="479"/>
      <c r="S6" s="479"/>
      <c r="T6" s="479"/>
      <c r="U6" s="479"/>
      <c r="V6" s="479"/>
      <c r="W6" s="479"/>
      <c r="X6" s="479"/>
      <c r="Y6" s="479"/>
      <c r="Z6" s="479"/>
    </row>
    <row r="7" spans="1:26" ht="75" customHeight="1">
      <c r="A7" s="732"/>
      <c r="B7" s="730"/>
      <c r="C7" s="555" t="s">
        <v>3188</v>
      </c>
      <c r="D7" s="555" t="s">
        <v>3189</v>
      </c>
      <c r="E7" s="732"/>
      <c r="F7" s="732"/>
      <c r="G7" s="732"/>
      <c r="H7" s="479"/>
      <c r="I7" s="479"/>
      <c r="J7" s="479"/>
      <c r="K7" s="479"/>
      <c r="L7" s="479"/>
      <c r="M7" s="479"/>
      <c r="N7" s="479"/>
      <c r="O7" s="479"/>
      <c r="P7" s="479"/>
      <c r="Q7" s="479"/>
      <c r="R7" s="479"/>
      <c r="S7" s="479"/>
      <c r="T7" s="479"/>
      <c r="U7" s="479"/>
      <c r="V7" s="479"/>
      <c r="W7" s="479"/>
      <c r="X7" s="479"/>
      <c r="Y7" s="479"/>
      <c r="Z7" s="479"/>
    </row>
    <row r="8" spans="1:26" ht="75" customHeight="1">
      <c r="A8" s="732"/>
      <c r="B8" s="731" t="s">
        <v>3176</v>
      </c>
      <c r="C8" s="555" t="s">
        <v>3183</v>
      </c>
      <c r="D8" s="555" t="s">
        <v>3184</v>
      </c>
      <c r="E8" s="732"/>
      <c r="F8" s="732"/>
      <c r="G8" s="732"/>
      <c r="H8" s="479"/>
      <c r="I8" s="479"/>
      <c r="J8" s="479"/>
      <c r="K8" s="479"/>
      <c r="L8" s="479"/>
      <c r="M8" s="479"/>
      <c r="N8" s="479"/>
      <c r="O8" s="479"/>
      <c r="P8" s="479"/>
      <c r="Q8" s="479"/>
      <c r="R8" s="479"/>
      <c r="S8" s="479"/>
      <c r="T8" s="479"/>
      <c r="U8" s="479"/>
      <c r="V8" s="479"/>
      <c r="W8" s="479"/>
      <c r="X8" s="479"/>
      <c r="Y8" s="479"/>
      <c r="Z8" s="479"/>
    </row>
    <row r="9" spans="1:26" ht="75" customHeight="1">
      <c r="A9" s="732"/>
      <c r="B9" s="730"/>
      <c r="C9" s="555" t="s">
        <v>3188</v>
      </c>
      <c r="D9" s="555" t="s">
        <v>3189</v>
      </c>
      <c r="E9" s="732"/>
      <c r="F9" s="732"/>
      <c r="G9" s="732"/>
      <c r="H9" s="479"/>
      <c r="I9" s="479"/>
      <c r="J9" s="479"/>
      <c r="K9" s="479"/>
      <c r="L9" s="479"/>
      <c r="M9" s="479"/>
      <c r="N9" s="479"/>
      <c r="O9" s="479"/>
      <c r="P9" s="479"/>
      <c r="Q9" s="479"/>
      <c r="R9" s="479"/>
      <c r="S9" s="479"/>
      <c r="T9" s="479"/>
      <c r="U9" s="479"/>
      <c r="V9" s="479"/>
      <c r="W9" s="479"/>
      <c r="X9" s="479"/>
      <c r="Y9" s="479"/>
      <c r="Z9" s="479"/>
    </row>
    <row r="10" spans="1:26" ht="75" customHeight="1">
      <c r="A10" s="732"/>
      <c r="B10" s="555" t="s">
        <v>3190</v>
      </c>
      <c r="C10" s="555" t="s">
        <v>3183</v>
      </c>
      <c r="D10" s="555" t="s">
        <v>3184</v>
      </c>
      <c r="E10" s="732"/>
      <c r="F10" s="732"/>
      <c r="G10" s="732"/>
      <c r="H10" s="479"/>
      <c r="I10" s="479"/>
      <c r="J10" s="479"/>
      <c r="K10" s="479"/>
      <c r="L10" s="479"/>
      <c r="M10" s="479"/>
      <c r="N10" s="479"/>
      <c r="O10" s="479"/>
      <c r="P10" s="479"/>
      <c r="Q10" s="479"/>
      <c r="R10" s="479"/>
      <c r="S10" s="479"/>
      <c r="T10" s="479"/>
      <c r="U10" s="479"/>
      <c r="V10" s="479"/>
      <c r="W10" s="479"/>
      <c r="X10" s="479"/>
      <c r="Y10" s="479"/>
      <c r="Z10" s="479"/>
    </row>
    <row r="11" spans="1:26" ht="75" customHeight="1">
      <c r="A11" s="730"/>
      <c r="B11" s="555" t="s">
        <v>3191</v>
      </c>
      <c r="C11" s="555" t="s">
        <v>3183</v>
      </c>
      <c r="D11" s="555" t="s">
        <v>3184</v>
      </c>
      <c r="E11" s="730"/>
      <c r="F11" s="730"/>
      <c r="G11" s="730"/>
      <c r="H11" s="479"/>
      <c r="I11" s="479"/>
      <c r="J11" s="479"/>
      <c r="K11" s="479"/>
      <c r="L11" s="479"/>
      <c r="M11" s="479"/>
      <c r="N11" s="479"/>
      <c r="O11" s="479"/>
      <c r="P11" s="479"/>
      <c r="Q11" s="479"/>
      <c r="R11" s="479"/>
      <c r="S11" s="479"/>
      <c r="T11" s="479"/>
      <c r="U11" s="479"/>
      <c r="V11" s="479"/>
      <c r="W11" s="479"/>
      <c r="X11" s="479"/>
      <c r="Y11" s="479"/>
      <c r="Z11" s="479"/>
    </row>
    <row r="12" spans="1:26" ht="45.75" customHeight="1">
      <c r="A12" s="729">
        <v>3</v>
      </c>
      <c r="B12" s="555" t="s">
        <v>3182</v>
      </c>
      <c r="C12" s="731" t="s">
        <v>3192</v>
      </c>
      <c r="D12" s="731" t="s">
        <v>3193</v>
      </c>
      <c r="E12" s="731" t="s">
        <v>3194</v>
      </c>
      <c r="F12" s="731" t="s">
        <v>3195</v>
      </c>
      <c r="G12" s="731" t="s">
        <v>3196</v>
      </c>
      <c r="H12" s="479"/>
      <c r="I12" s="479"/>
      <c r="J12" s="479"/>
      <c r="K12" s="479"/>
      <c r="L12" s="479"/>
      <c r="M12" s="479"/>
      <c r="N12" s="479"/>
      <c r="O12" s="479"/>
      <c r="P12" s="479"/>
      <c r="Q12" s="479"/>
      <c r="R12" s="479"/>
      <c r="S12" s="479"/>
      <c r="T12" s="479"/>
      <c r="U12" s="479"/>
      <c r="V12" s="479"/>
      <c r="W12" s="479"/>
      <c r="X12" s="479"/>
      <c r="Y12" s="479"/>
      <c r="Z12" s="479"/>
    </row>
    <row r="13" spans="1:26" ht="61.5" customHeight="1">
      <c r="A13" s="732"/>
      <c r="B13" s="555" t="s">
        <v>3176</v>
      </c>
      <c r="C13" s="732"/>
      <c r="D13" s="732"/>
      <c r="E13" s="732"/>
      <c r="F13" s="732"/>
      <c r="G13" s="732"/>
      <c r="H13" s="479"/>
      <c r="I13" s="479"/>
      <c r="J13" s="479"/>
      <c r="K13" s="479"/>
      <c r="L13" s="479"/>
      <c r="M13" s="479"/>
      <c r="N13" s="479"/>
      <c r="O13" s="479"/>
      <c r="P13" s="479"/>
      <c r="Q13" s="479"/>
      <c r="R13" s="479"/>
      <c r="S13" s="479"/>
      <c r="T13" s="479"/>
      <c r="U13" s="479"/>
      <c r="V13" s="479"/>
      <c r="W13" s="479"/>
      <c r="X13" s="479"/>
      <c r="Y13" s="479"/>
      <c r="Z13" s="479"/>
    </row>
    <row r="14" spans="1:26" ht="48.75" customHeight="1">
      <c r="A14" s="732"/>
      <c r="B14" s="555" t="s">
        <v>3197</v>
      </c>
      <c r="C14" s="732"/>
      <c r="D14" s="732"/>
      <c r="E14" s="732"/>
      <c r="F14" s="732"/>
      <c r="G14" s="732"/>
      <c r="H14" s="479"/>
      <c r="I14" s="479"/>
      <c r="J14" s="479"/>
      <c r="K14" s="479"/>
      <c r="L14" s="479"/>
      <c r="M14" s="479"/>
      <c r="N14" s="479"/>
      <c r="O14" s="479"/>
      <c r="P14" s="479"/>
      <c r="Q14" s="479"/>
      <c r="R14" s="479"/>
      <c r="S14" s="479"/>
      <c r="T14" s="479"/>
      <c r="U14" s="479"/>
      <c r="V14" s="479"/>
      <c r="W14" s="479"/>
      <c r="X14" s="479"/>
      <c r="Y14" s="479"/>
      <c r="Z14" s="479"/>
    </row>
    <row r="15" spans="1:26" ht="32.25" customHeight="1">
      <c r="A15" s="732"/>
      <c r="B15" s="555" t="s">
        <v>3191</v>
      </c>
      <c r="C15" s="732"/>
      <c r="D15" s="732"/>
      <c r="E15" s="732"/>
      <c r="F15" s="732"/>
      <c r="G15" s="732"/>
      <c r="H15" s="479"/>
      <c r="I15" s="479"/>
      <c r="J15" s="479"/>
      <c r="K15" s="479"/>
      <c r="L15" s="479"/>
      <c r="M15" s="479"/>
      <c r="N15" s="479"/>
      <c r="O15" s="479"/>
      <c r="P15" s="479"/>
      <c r="Q15" s="479"/>
      <c r="R15" s="479"/>
      <c r="S15" s="479"/>
      <c r="T15" s="479"/>
      <c r="U15" s="479"/>
      <c r="V15" s="479"/>
      <c r="W15" s="479"/>
      <c r="X15" s="479"/>
      <c r="Y15" s="479"/>
      <c r="Z15" s="479"/>
    </row>
    <row r="16" spans="1:26" ht="63" customHeight="1">
      <c r="A16" s="730"/>
      <c r="B16" s="555" t="s">
        <v>3198</v>
      </c>
      <c r="C16" s="730"/>
      <c r="D16" s="730"/>
      <c r="E16" s="730"/>
      <c r="F16" s="730"/>
      <c r="G16" s="730"/>
      <c r="H16" s="479"/>
      <c r="I16" s="479"/>
      <c r="J16" s="479"/>
      <c r="K16" s="479"/>
      <c r="L16" s="479"/>
      <c r="M16" s="479"/>
      <c r="N16" s="479"/>
      <c r="O16" s="479"/>
      <c r="P16" s="479"/>
      <c r="Q16" s="479"/>
      <c r="R16" s="479"/>
      <c r="S16" s="479"/>
      <c r="T16" s="479"/>
      <c r="U16" s="479"/>
      <c r="V16" s="479"/>
      <c r="W16" s="479"/>
      <c r="X16" s="479"/>
      <c r="Y16" s="479"/>
      <c r="Z16" s="479"/>
    </row>
    <row r="17" spans="1:26" ht="90.75" customHeight="1">
      <c r="A17" s="729">
        <v>4</v>
      </c>
      <c r="B17" s="555" t="s">
        <v>3182</v>
      </c>
      <c r="C17" s="555" t="s">
        <v>3199</v>
      </c>
      <c r="D17" s="555" t="s">
        <v>3200</v>
      </c>
      <c r="E17" s="555" t="s">
        <v>3185</v>
      </c>
      <c r="F17" s="731" t="s">
        <v>3201</v>
      </c>
      <c r="G17" s="731" t="s">
        <v>3202</v>
      </c>
      <c r="H17" s="479"/>
      <c r="I17" s="479"/>
      <c r="J17" s="479"/>
      <c r="K17" s="479"/>
      <c r="L17" s="479"/>
      <c r="M17" s="479"/>
      <c r="N17" s="479"/>
      <c r="O17" s="479"/>
      <c r="P17" s="479"/>
      <c r="Q17" s="479"/>
      <c r="R17" s="479"/>
      <c r="S17" s="479"/>
      <c r="T17" s="479"/>
      <c r="U17" s="479"/>
      <c r="V17" s="479"/>
      <c r="W17" s="479"/>
      <c r="X17" s="479"/>
      <c r="Y17" s="479"/>
      <c r="Z17" s="479"/>
    </row>
    <row r="18" spans="1:26" ht="64.5" customHeight="1">
      <c r="A18" s="732"/>
      <c r="B18" s="555" t="s">
        <v>3176</v>
      </c>
      <c r="C18" s="731" t="s">
        <v>3177</v>
      </c>
      <c r="D18" s="731" t="s">
        <v>3203</v>
      </c>
      <c r="E18" s="731" t="s">
        <v>3204</v>
      </c>
      <c r="F18" s="732"/>
      <c r="G18" s="732"/>
      <c r="H18" s="479"/>
      <c r="I18" s="479"/>
      <c r="J18" s="479"/>
      <c r="K18" s="479"/>
      <c r="L18" s="479"/>
      <c r="M18" s="479"/>
      <c r="N18" s="479"/>
      <c r="O18" s="479"/>
      <c r="P18" s="479"/>
      <c r="Q18" s="479"/>
      <c r="R18" s="479"/>
      <c r="S18" s="479"/>
      <c r="T18" s="479"/>
      <c r="U18" s="479"/>
      <c r="V18" s="479"/>
      <c r="W18" s="479"/>
      <c r="X18" s="479"/>
      <c r="Y18" s="479"/>
      <c r="Z18" s="479"/>
    </row>
    <row r="19" spans="1:26" ht="37.5" customHeight="1">
      <c r="A19" s="732"/>
      <c r="B19" s="555" t="s">
        <v>3205</v>
      </c>
      <c r="C19" s="730"/>
      <c r="D19" s="730"/>
      <c r="E19" s="730"/>
      <c r="F19" s="732"/>
      <c r="G19" s="732"/>
      <c r="H19" s="479"/>
      <c r="I19" s="479"/>
      <c r="J19" s="479"/>
      <c r="K19" s="479"/>
      <c r="L19" s="479"/>
      <c r="M19" s="479"/>
      <c r="N19" s="479"/>
      <c r="O19" s="479"/>
      <c r="P19" s="479"/>
      <c r="Q19" s="479"/>
      <c r="R19" s="479"/>
      <c r="S19" s="479"/>
      <c r="T19" s="479"/>
      <c r="U19" s="479"/>
      <c r="V19" s="479"/>
      <c r="W19" s="479"/>
      <c r="X19" s="479"/>
      <c r="Y19" s="479"/>
      <c r="Z19" s="479"/>
    </row>
    <row r="20" spans="1:26" ht="84" customHeight="1">
      <c r="A20" s="732"/>
      <c r="B20" s="731" t="s">
        <v>3206</v>
      </c>
      <c r="C20" s="555" t="s">
        <v>3199</v>
      </c>
      <c r="D20" s="555" t="s">
        <v>3200</v>
      </c>
      <c r="E20" s="555" t="s">
        <v>3185</v>
      </c>
      <c r="F20" s="732"/>
      <c r="G20" s="732"/>
      <c r="H20" s="479"/>
      <c r="I20" s="479"/>
      <c r="J20" s="479"/>
      <c r="K20" s="479"/>
      <c r="L20" s="479"/>
      <c r="M20" s="479"/>
      <c r="N20" s="479"/>
      <c r="O20" s="479"/>
      <c r="P20" s="479"/>
      <c r="Q20" s="479"/>
      <c r="R20" s="479"/>
      <c r="S20" s="479"/>
      <c r="T20" s="479"/>
      <c r="U20" s="479"/>
      <c r="V20" s="479"/>
      <c r="W20" s="479"/>
      <c r="X20" s="479"/>
      <c r="Y20" s="479"/>
      <c r="Z20" s="479"/>
    </row>
    <row r="21" spans="1:26" ht="99.75" customHeight="1">
      <c r="A21" s="732"/>
      <c r="B21" s="730"/>
      <c r="C21" s="555" t="s">
        <v>3177</v>
      </c>
      <c r="D21" s="555" t="s">
        <v>3203</v>
      </c>
      <c r="E21" s="555" t="s">
        <v>3204</v>
      </c>
      <c r="F21" s="732"/>
      <c r="G21" s="732"/>
      <c r="H21" s="479"/>
      <c r="I21" s="479"/>
      <c r="J21" s="479"/>
      <c r="K21" s="479"/>
      <c r="L21" s="479"/>
      <c r="M21" s="479"/>
      <c r="N21" s="479"/>
      <c r="O21" s="479"/>
      <c r="P21" s="479"/>
      <c r="Q21" s="479"/>
      <c r="R21" s="479"/>
      <c r="S21" s="479"/>
      <c r="T21" s="479"/>
      <c r="U21" s="479"/>
      <c r="V21" s="479"/>
      <c r="W21" s="479"/>
      <c r="X21" s="479"/>
      <c r="Y21" s="479"/>
      <c r="Z21" s="479"/>
    </row>
    <row r="22" spans="1:26" ht="101.25" customHeight="1">
      <c r="A22" s="730"/>
      <c r="B22" s="555" t="s">
        <v>3181</v>
      </c>
      <c r="C22" s="555" t="s">
        <v>3177</v>
      </c>
      <c r="D22" s="555" t="s">
        <v>3203</v>
      </c>
      <c r="E22" s="555" t="s">
        <v>3204</v>
      </c>
      <c r="F22" s="730"/>
      <c r="G22" s="730"/>
      <c r="H22" s="479"/>
      <c r="I22" s="479"/>
      <c r="J22" s="479"/>
      <c r="K22" s="479"/>
      <c r="L22" s="479"/>
      <c r="M22" s="479"/>
      <c r="N22" s="479"/>
      <c r="O22" s="479"/>
      <c r="P22" s="479"/>
      <c r="Q22" s="479"/>
      <c r="R22" s="479"/>
      <c r="S22" s="479"/>
      <c r="T22" s="479"/>
      <c r="U22" s="479"/>
      <c r="V22" s="479"/>
      <c r="W22" s="479"/>
      <c r="X22" s="479"/>
      <c r="Y22" s="479"/>
      <c r="Z22" s="479"/>
    </row>
    <row r="23" spans="1:26" ht="15.75" customHeight="1">
      <c r="A23" s="556" t="s">
        <v>3207</v>
      </c>
      <c r="B23" s="556"/>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row>
    <row r="24" spans="1:26" ht="15.75" customHeight="1">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row>
    <row r="25" spans="1:26" ht="15.75" customHeight="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row>
    <row r="26" spans="1:26" ht="15.75" customHeight="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row>
    <row r="27" spans="1:26" ht="15.75" customHeight="1">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row>
    <row r="28" spans="1:26" ht="15.75" customHeight="1">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row>
    <row r="29" spans="1:26" ht="15.75" customHeight="1">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row>
    <row r="30" spans="1:26" ht="15.75" customHeight="1">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row>
    <row r="31" spans="1:26" ht="15.75" customHeight="1">
      <c r="A31" s="479"/>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row>
    <row r="32" spans="1:26" ht="15.75" customHeight="1">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row>
    <row r="33" spans="1:26" ht="15.75" customHeight="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row>
    <row r="34" spans="1:26" ht="15.75" customHeight="1">
      <c r="A34" s="479"/>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row>
    <row r="35" spans="1:26" ht="15.75" customHeight="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row>
    <row r="36" spans="1:26" ht="15.75" customHeight="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row>
    <row r="37" spans="1:26" ht="15.75" customHeight="1">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row>
    <row r="38" spans="1:26" ht="15.75" customHeight="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row>
    <row r="39" spans="1:26" ht="15.75" customHeight="1">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row>
    <row r="40" spans="1:26" ht="15.75" customHeight="1">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row>
    <row r="41" spans="1:26" ht="15.75" customHeight="1">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row>
    <row r="42" spans="1:26" ht="15.75" customHeight="1">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row>
    <row r="43" spans="1:26" ht="15.75" customHeight="1">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row>
    <row r="44" spans="1:26" ht="15.75" customHeight="1">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row>
    <row r="45" spans="1:26" ht="15.75" customHeight="1">
      <c r="A45" s="479"/>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row>
    <row r="46" spans="1:26" ht="15.75" customHeight="1">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row>
    <row r="47" spans="1:26" ht="15.75" customHeight="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row>
    <row r="48" spans="1:26" ht="15.75" customHeight="1">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row>
    <row r="49" spans="1:26" ht="15.75" customHeight="1">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row>
    <row r="50" spans="1:26" ht="15.75" customHeight="1">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row>
    <row r="51" spans="1:26" ht="15.75" customHeight="1">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row>
    <row r="52" spans="1:26" ht="15.75" customHeight="1">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row>
    <row r="53" spans="1:26" ht="15.75" customHeight="1">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row>
    <row r="54" spans="1:26" ht="15.75" customHeight="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row>
    <row r="55" spans="1:26" ht="15.75" customHeight="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row>
    <row r="56" spans="1:26" ht="15.75" customHeight="1">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row>
    <row r="57" spans="1:26" ht="15.75" customHeight="1">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row>
    <row r="58" spans="1:26" ht="15.75" customHeight="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row>
    <row r="59" spans="1:26" ht="15.75" customHeight="1">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row>
    <row r="60" spans="1:26" ht="15.75" customHeight="1">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row>
    <row r="61" spans="1:26" ht="15.75" customHeight="1">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row>
    <row r="62" spans="1:26" ht="15.75" customHeight="1">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row>
    <row r="63" spans="1:26" ht="15.75" customHeight="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row>
    <row r="64" spans="1:26" ht="15.75" customHeight="1">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row>
    <row r="65" spans="1:26" ht="15.75" customHeight="1">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row>
    <row r="66" spans="1:26" ht="15.75" customHeight="1">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row>
    <row r="67" spans="1:26" ht="15.75" customHeight="1">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row>
    <row r="68" spans="1:26" ht="15.75" customHeight="1">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row>
    <row r="69" spans="1:26" ht="15.75" customHeight="1">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row>
    <row r="70" spans="1:26" ht="15.75" customHeight="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row>
    <row r="71" spans="1:26" ht="15.75" customHeight="1">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row>
    <row r="72" spans="1:26" ht="15.75" customHeight="1">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row>
    <row r="73" spans="1:26" ht="15.75" customHeight="1">
      <c r="A73" s="479"/>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row>
    <row r="74" spans="1:26" ht="15.75" customHeight="1">
      <c r="A74" s="479"/>
      <c r="B74" s="479"/>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row>
    <row r="75" spans="1:26" ht="15.75" customHeight="1">
      <c r="A75" s="479"/>
      <c r="B75" s="479"/>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row>
    <row r="76" spans="1:26" ht="15.75" customHeight="1">
      <c r="A76" s="479"/>
      <c r="B76" s="479"/>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row>
    <row r="77" spans="1:26" ht="15.75" customHeight="1">
      <c r="A77" s="479"/>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row>
    <row r="78" spans="1:26" ht="15.75" customHeight="1">
      <c r="A78" s="479"/>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row>
    <row r="79" spans="1:26" ht="15.75" customHeight="1">
      <c r="A79" s="479"/>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row>
    <row r="80" spans="1:26" ht="15.75" customHeight="1">
      <c r="A80" s="479"/>
      <c r="B80" s="479"/>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row>
    <row r="81" spans="1:26" ht="15.75" customHeight="1">
      <c r="A81" s="479"/>
      <c r="B81" s="479"/>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479"/>
    </row>
    <row r="82" spans="1:26" ht="15.75" customHeight="1">
      <c r="A82" s="479"/>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row>
    <row r="83" spans="1:26" ht="15.75" customHeight="1">
      <c r="A83" s="479"/>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row>
    <row r="84" spans="1:26" ht="15.75" customHeight="1">
      <c r="A84" s="479"/>
      <c r="B84" s="479"/>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row>
    <row r="85" spans="1:26" ht="15.75" customHeight="1">
      <c r="A85" s="479"/>
      <c r="B85" s="479"/>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row>
    <row r="86" spans="1:26" ht="15.75" customHeight="1">
      <c r="A86" s="479"/>
      <c r="B86" s="479"/>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row>
    <row r="87" spans="1:26" ht="15.75" customHeight="1">
      <c r="A87" s="479"/>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row>
    <row r="88" spans="1:26" ht="15.75" customHeight="1">
      <c r="A88" s="479"/>
      <c r="B88" s="479"/>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row>
    <row r="89" spans="1:26" ht="15.75" customHeight="1">
      <c r="A89" s="479"/>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row>
    <row r="90" spans="1:26" ht="15.75" customHeight="1">
      <c r="A90" s="479"/>
      <c r="B90" s="479"/>
      <c r="C90" s="479"/>
      <c r="D90" s="479"/>
      <c r="E90" s="479"/>
      <c r="F90" s="479"/>
      <c r="G90" s="479"/>
      <c r="H90" s="479"/>
      <c r="I90" s="479"/>
      <c r="J90" s="479"/>
      <c r="K90" s="479"/>
      <c r="L90" s="479"/>
      <c r="M90" s="479"/>
      <c r="N90" s="479"/>
      <c r="O90" s="479"/>
      <c r="P90" s="479"/>
      <c r="Q90" s="479"/>
      <c r="R90" s="479"/>
      <c r="S90" s="479"/>
      <c r="T90" s="479"/>
      <c r="U90" s="479"/>
      <c r="V90" s="479"/>
      <c r="W90" s="479"/>
      <c r="X90" s="479"/>
      <c r="Y90" s="479"/>
      <c r="Z90" s="479"/>
    </row>
    <row r="91" spans="1:26" ht="15.75" customHeight="1">
      <c r="A91" s="479"/>
      <c r="B91" s="479"/>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row>
    <row r="92" spans="1:26" ht="15.75" customHeight="1">
      <c r="A92" s="479"/>
      <c r="B92" s="479"/>
      <c r="C92" s="479"/>
      <c r="D92" s="479"/>
      <c r="E92" s="479"/>
      <c r="F92" s="479"/>
      <c r="G92" s="479"/>
      <c r="H92" s="479"/>
      <c r="I92" s="479"/>
      <c r="J92" s="479"/>
      <c r="K92" s="479"/>
      <c r="L92" s="479"/>
      <c r="M92" s="479"/>
      <c r="N92" s="479"/>
      <c r="O92" s="479"/>
      <c r="P92" s="479"/>
      <c r="Q92" s="479"/>
      <c r="R92" s="479"/>
      <c r="S92" s="479"/>
      <c r="T92" s="479"/>
      <c r="U92" s="479"/>
      <c r="V92" s="479"/>
      <c r="W92" s="479"/>
      <c r="X92" s="479"/>
      <c r="Y92" s="479"/>
      <c r="Z92" s="479"/>
    </row>
    <row r="93" spans="1:26" ht="15.75" customHeight="1">
      <c r="A93" s="479"/>
      <c r="B93" s="479"/>
      <c r="C93" s="479"/>
      <c r="D93" s="479"/>
      <c r="E93" s="479"/>
      <c r="F93" s="479"/>
      <c r="G93" s="479"/>
      <c r="H93" s="479"/>
      <c r="I93" s="479"/>
      <c r="J93" s="479"/>
      <c r="K93" s="479"/>
      <c r="L93" s="479"/>
      <c r="M93" s="479"/>
      <c r="N93" s="479"/>
      <c r="O93" s="479"/>
      <c r="P93" s="479"/>
      <c r="Q93" s="479"/>
      <c r="R93" s="479"/>
      <c r="S93" s="479"/>
      <c r="T93" s="479"/>
      <c r="U93" s="479"/>
      <c r="V93" s="479"/>
      <c r="W93" s="479"/>
      <c r="X93" s="479"/>
      <c r="Y93" s="479"/>
      <c r="Z93" s="479"/>
    </row>
    <row r="94" spans="1:26" ht="15.75" customHeight="1">
      <c r="A94" s="479"/>
      <c r="B94" s="479"/>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row>
    <row r="95" spans="1:26" ht="15.75" customHeight="1">
      <c r="A95" s="479"/>
      <c r="B95" s="479"/>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row>
    <row r="96" spans="1:26" ht="15.75" customHeight="1">
      <c r="A96" s="479"/>
      <c r="B96" s="479"/>
      <c r="C96" s="479"/>
      <c r="D96" s="479"/>
      <c r="E96" s="479"/>
      <c r="F96" s="479"/>
      <c r="G96" s="479"/>
      <c r="H96" s="479"/>
      <c r="I96" s="479"/>
      <c r="J96" s="479"/>
      <c r="K96" s="479"/>
      <c r="L96" s="479"/>
      <c r="M96" s="479"/>
      <c r="N96" s="479"/>
      <c r="O96" s="479"/>
      <c r="P96" s="479"/>
      <c r="Q96" s="479"/>
      <c r="R96" s="479"/>
      <c r="S96" s="479"/>
      <c r="T96" s="479"/>
      <c r="U96" s="479"/>
      <c r="V96" s="479"/>
      <c r="W96" s="479"/>
      <c r="X96" s="479"/>
      <c r="Y96" s="479"/>
      <c r="Z96" s="479"/>
    </row>
    <row r="97" spans="1:26" ht="15.75" customHeight="1">
      <c r="A97" s="479"/>
      <c r="B97" s="479"/>
      <c r="C97" s="479"/>
      <c r="D97" s="479"/>
      <c r="E97" s="479"/>
      <c r="F97" s="479"/>
      <c r="G97" s="479"/>
      <c r="H97" s="479"/>
      <c r="I97" s="479"/>
      <c r="J97" s="479"/>
      <c r="K97" s="479"/>
      <c r="L97" s="479"/>
      <c r="M97" s="479"/>
      <c r="N97" s="479"/>
      <c r="O97" s="479"/>
      <c r="P97" s="479"/>
      <c r="Q97" s="479"/>
      <c r="R97" s="479"/>
      <c r="S97" s="479"/>
      <c r="T97" s="479"/>
      <c r="U97" s="479"/>
      <c r="V97" s="479"/>
      <c r="W97" s="479"/>
      <c r="X97" s="479"/>
      <c r="Y97" s="479"/>
      <c r="Z97" s="479"/>
    </row>
    <row r="98" spans="1:26" ht="15.75" customHeight="1">
      <c r="A98" s="479"/>
      <c r="B98" s="479"/>
      <c r="C98" s="479"/>
      <c r="D98" s="479"/>
      <c r="E98" s="479"/>
      <c r="F98" s="479"/>
      <c r="G98" s="479"/>
      <c r="H98" s="479"/>
      <c r="I98" s="479"/>
      <c r="J98" s="479"/>
      <c r="K98" s="479"/>
      <c r="L98" s="479"/>
      <c r="M98" s="479"/>
      <c r="N98" s="479"/>
      <c r="O98" s="479"/>
      <c r="P98" s="479"/>
      <c r="Q98" s="479"/>
      <c r="R98" s="479"/>
      <c r="S98" s="479"/>
      <c r="T98" s="479"/>
      <c r="U98" s="479"/>
      <c r="V98" s="479"/>
      <c r="W98" s="479"/>
      <c r="X98" s="479"/>
      <c r="Y98" s="479"/>
      <c r="Z98" s="479"/>
    </row>
    <row r="99" spans="1:26" ht="15.75" customHeight="1">
      <c r="A99" s="479"/>
      <c r="B99" s="479"/>
      <c r="C99" s="479"/>
      <c r="D99" s="479"/>
      <c r="E99" s="479"/>
      <c r="F99" s="479"/>
      <c r="G99" s="479"/>
      <c r="H99" s="479"/>
      <c r="I99" s="479"/>
      <c r="J99" s="479"/>
      <c r="K99" s="479"/>
      <c r="L99" s="479"/>
      <c r="M99" s="479"/>
      <c r="N99" s="479"/>
      <c r="O99" s="479"/>
      <c r="P99" s="479"/>
      <c r="Q99" s="479"/>
      <c r="R99" s="479"/>
      <c r="S99" s="479"/>
      <c r="T99" s="479"/>
      <c r="U99" s="479"/>
      <c r="V99" s="479"/>
      <c r="W99" s="479"/>
      <c r="X99" s="479"/>
      <c r="Y99" s="479"/>
      <c r="Z99" s="479"/>
    </row>
    <row r="100" spans="1:26" ht="15.75" customHeight="1">
      <c r="A100" s="479"/>
      <c r="B100" s="479"/>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row>
    <row r="101" spans="1:26" ht="15.75" customHeight="1">
      <c r="A101" s="479"/>
      <c r="B101" s="479"/>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row>
    <row r="102" spans="1:26" ht="15.75" customHeight="1">
      <c r="A102" s="479"/>
      <c r="B102" s="479"/>
      <c r="C102" s="479"/>
      <c r="D102" s="479"/>
      <c r="E102" s="479"/>
      <c r="F102" s="479"/>
      <c r="G102" s="479"/>
      <c r="H102" s="479"/>
      <c r="I102" s="479"/>
      <c r="J102" s="479"/>
      <c r="K102" s="479"/>
      <c r="L102" s="479"/>
      <c r="M102" s="479"/>
      <c r="N102" s="479"/>
      <c r="O102" s="479"/>
      <c r="P102" s="479"/>
      <c r="Q102" s="479"/>
      <c r="R102" s="479"/>
      <c r="S102" s="479"/>
      <c r="T102" s="479"/>
      <c r="U102" s="479"/>
      <c r="V102" s="479"/>
      <c r="W102" s="479"/>
      <c r="X102" s="479"/>
      <c r="Y102" s="479"/>
      <c r="Z102" s="479"/>
    </row>
    <row r="103" spans="1:26" ht="15.75" customHeight="1">
      <c r="A103" s="479"/>
      <c r="B103" s="479"/>
      <c r="C103" s="479"/>
      <c r="D103" s="479"/>
      <c r="E103" s="479"/>
      <c r="F103" s="479"/>
      <c r="G103" s="479"/>
      <c r="H103" s="479"/>
      <c r="I103" s="479"/>
      <c r="J103" s="479"/>
      <c r="K103" s="479"/>
      <c r="L103" s="479"/>
      <c r="M103" s="479"/>
      <c r="N103" s="479"/>
      <c r="O103" s="479"/>
      <c r="P103" s="479"/>
      <c r="Q103" s="479"/>
      <c r="R103" s="479"/>
      <c r="S103" s="479"/>
      <c r="T103" s="479"/>
      <c r="U103" s="479"/>
      <c r="V103" s="479"/>
      <c r="W103" s="479"/>
      <c r="X103" s="479"/>
      <c r="Y103" s="479"/>
      <c r="Z103" s="479"/>
    </row>
    <row r="104" spans="1:26" ht="15.75" customHeight="1">
      <c r="A104" s="479"/>
      <c r="B104" s="479"/>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row>
    <row r="105" spans="1:26" ht="15.75" customHeight="1">
      <c r="A105" s="479"/>
      <c r="B105" s="479"/>
      <c r="C105" s="479"/>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row>
    <row r="106" spans="1:26" ht="15.75" customHeight="1">
      <c r="A106" s="479"/>
      <c r="B106" s="479"/>
      <c r="C106" s="479"/>
      <c r="D106" s="479"/>
      <c r="E106" s="479"/>
      <c r="F106" s="479"/>
      <c r="G106" s="479"/>
      <c r="H106" s="479"/>
      <c r="I106" s="479"/>
      <c r="J106" s="479"/>
      <c r="K106" s="479"/>
      <c r="L106" s="479"/>
      <c r="M106" s="479"/>
      <c r="N106" s="479"/>
      <c r="O106" s="479"/>
      <c r="P106" s="479"/>
      <c r="Q106" s="479"/>
      <c r="R106" s="479"/>
      <c r="S106" s="479"/>
      <c r="T106" s="479"/>
      <c r="U106" s="479"/>
      <c r="V106" s="479"/>
      <c r="W106" s="479"/>
      <c r="X106" s="479"/>
      <c r="Y106" s="479"/>
      <c r="Z106" s="479"/>
    </row>
    <row r="107" spans="1:26" ht="15.75" customHeight="1">
      <c r="A107" s="479"/>
      <c r="B107" s="479"/>
      <c r="C107" s="479"/>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row>
    <row r="108" spans="1:26" ht="15.75" customHeight="1">
      <c r="A108" s="479"/>
      <c r="B108" s="479"/>
      <c r="C108" s="479"/>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row>
    <row r="109" spans="1:26" ht="15.75" customHeight="1">
      <c r="A109" s="479"/>
      <c r="B109" s="479"/>
      <c r="C109" s="479"/>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row>
    <row r="110" spans="1:26" ht="15.75" customHeight="1">
      <c r="A110" s="479"/>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row>
    <row r="111" spans="1:26" ht="15.75" customHeight="1">
      <c r="A111" s="479"/>
      <c r="B111" s="479"/>
      <c r="C111" s="479"/>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row>
    <row r="112" spans="1:26" ht="15.75" customHeight="1">
      <c r="A112" s="479"/>
      <c r="B112" s="479"/>
      <c r="C112" s="479"/>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row>
    <row r="113" spans="1:26" ht="15.75" customHeight="1">
      <c r="A113" s="479"/>
      <c r="B113" s="479"/>
      <c r="C113" s="479"/>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row>
    <row r="114" spans="1:26" ht="15.75" customHeight="1">
      <c r="A114" s="479"/>
      <c r="B114" s="479"/>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row>
    <row r="115" spans="1:26" ht="15.75" customHeight="1">
      <c r="A115" s="479"/>
      <c r="B115" s="479"/>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row>
    <row r="116" spans="1:26" ht="15.75" customHeight="1">
      <c r="A116" s="479"/>
      <c r="B116" s="479"/>
      <c r="C116" s="479"/>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row>
    <row r="117" spans="1:26" ht="15.75" customHeight="1">
      <c r="A117" s="479"/>
      <c r="B117" s="479"/>
      <c r="C117" s="479"/>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row>
    <row r="118" spans="1:26" ht="15.75" customHeight="1">
      <c r="A118" s="479"/>
      <c r="B118" s="479"/>
      <c r="C118" s="479"/>
      <c r="D118" s="479"/>
      <c r="E118" s="479"/>
      <c r="F118" s="479"/>
      <c r="G118" s="479"/>
      <c r="H118" s="479"/>
      <c r="I118" s="479"/>
      <c r="J118" s="479"/>
      <c r="K118" s="479"/>
      <c r="L118" s="479"/>
      <c r="M118" s="479"/>
      <c r="N118" s="479"/>
      <c r="O118" s="479"/>
      <c r="P118" s="479"/>
      <c r="Q118" s="479"/>
      <c r="R118" s="479"/>
      <c r="S118" s="479"/>
      <c r="T118" s="479"/>
      <c r="U118" s="479"/>
      <c r="V118" s="479"/>
      <c r="W118" s="479"/>
      <c r="X118" s="479"/>
      <c r="Y118" s="479"/>
      <c r="Z118" s="479"/>
    </row>
    <row r="119" spans="1:26" ht="15.75" customHeight="1">
      <c r="A119" s="479"/>
      <c r="B119" s="479"/>
      <c r="C119" s="479"/>
      <c r="D119" s="479"/>
      <c r="E119" s="479"/>
      <c r="F119" s="479"/>
      <c r="G119" s="479"/>
      <c r="H119" s="479"/>
      <c r="I119" s="479"/>
      <c r="J119" s="479"/>
      <c r="K119" s="479"/>
      <c r="L119" s="479"/>
      <c r="M119" s="479"/>
      <c r="N119" s="479"/>
      <c r="O119" s="479"/>
      <c r="P119" s="479"/>
      <c r="Q119" s="479"/>
      <c r="R119" s="479"/>
      <c r="S119" s="479"/>
      <c r="T119" s="479"/>
      <c r="U119" s="479"/>
      <c r="V119" s="479"/>
      <c r="W119" s="479"/>
      <c r="X119" s="479"/>
      <c r="Y119" s="479"/>
      <c r="Z119" s="479"/>
    </row>
    <row r="120" spans="1:26" ht="15.75" customHeight="1">
      <c r="A120" s="479"/>
      <c r="B120" s="479"/>
      <c r="C120" s="479"/>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row>
    <row r="121" spans="1:26" ht="15.75" customHeight="1">
      <c r="A121" s="479"/>
      <c r="B121" s="479"/>
      <c r="C121" s="479"/>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row>
    <row r="122" spans="1:26" ht="15.75" customHeight="1">
      <c r="A122" s="479"/>
      <c r="B122" s="479"/>
      <c r="C122" s="479"/>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row>
    <row r="123" spans="1:26" ht="15.75" customHeight="1">
      <c r="A123" s="479"/>
      <c r="B123" s="479"/>
      <c r="C123" s="479"/>
      <c r="D123" s="479"/>
      <c r="E123" s="479"/>
      <c r="F123" s="479"/>
      <c r="G123" s="479"/>
      <c r="H123" s="479"/>
      <c r="I123" s="479"/>
      <c r="J123" s="479"/>
      <c r="K123" s="479"/>
      <c r="L123" s="479"/>
      <c r="M123" s="479"/>
      <c r="N123" s="479"/>
      <c r="O123" s="479"/>
      <c r="P123" s="479"/>
      <c r="Q123" s="479"/>
      <c r="R123" s="479"/>
      <c r="S123" s="479"/>
      <c r="T123" s="479"/>
      <c r="U123" s="479"/>
      <c r="V123" s="479"/>
      <c r="W123" s="479"/>
      <c r="X123" s="479"/>
      <c r="Y123" s="479"/>
      <c r="Z123" s="479"/>
    </row>
    <row r="124" spans="1:26" ht="15.75" customHeight="1">
      <c r="A124" s="479"/>
      <c r="B124" s="479"/>
      <c r="C124" s="479"/>
      <c r="D124" s="479"/>
      <c r="E124" s="479"/>
      <c r="F124" s="479"/>
      <c r="G124" s="479"/>
      <c r="H124" s="479"/>
      <c r="I124" s="479"/>
      <c r="J124" s="479"/>
      <c r="K124" s="479"/>
      <c r="L124" s="479"/>
      <c r="M124" s="479"/>
      <c r="N124" s="479"/>
      <c r="O124" s="479"/>
      <c r="P124" s="479"/>
      <c r="Q124" s="479"/>
      <c r="R124" s="479"/>
      <c r="S124" s="479"/>
      <c r="T124" s="479"/>
      <c r="U124" s="479"/>
      <c r="V124" s="479"/>
      <c r="W124" s="479"/>
      <c r="X124" s="479"/>
      <c r="Y124" s="479"/>
      <c r="Z124" s="479"/>
    </row>
    <row r="125" spans="1:26" ht="15.75" customHeight="1">
      <c r="A125" s="479"/>
      <c r="B125" s="479"/>
      <c r="C125" s="479"/>
      <c r="D125" s="479"/>
      <c r="E125" s="479"/>
      <c r="F125" s="479"/>
      <c r="G125" s="479"/>
      <c r="H125" s="479"/>
      <c r="I125" s="479"/>
      <c r="J125" s="479"/>
      <c r="K125" s="479"/>
      <c r="L125" s="479"/>
      <c r="M125" s="479"/>
      <c r="N125" s="479"/>
      <c r="O125" s="479"/>
      <c r="P125" s="479"/>
      <c r="Q125" s="479"/>
      <c r="R125" s="479"/>
      <c r="S125" s="479"/>
      <c r="T125" s="479"/>
      <c r="U125" s="479"/>
      <c r="V125" s="479"/>
      <c r="W125" s="479"/>
      <c r="X125" s="479"/>
      <c r="Y125" s="479"/>
      <c r="Z125" s="479"/>
    </row>
    <row r="126" spans="1:26" ht="15.75" customHeight="1">
      <c r="A126" s="479"/>
      <c r="B126" s="479"/>
      <c r="C126" s="479"/>
      <c r="D126" s="479"/>
      <c r="E126" s="479"/>
      <c r="F126" s="479"/>
      <c r="G126" s="479"/>
      <c r="H126" s="479"/>
      <c r="I126" s="479"/>
      <c r="J126" s="479"/>
      <c r="K126" s="479"/>
      <c r="L126" s="479"/>
      <c r="M126" s="479"/>
      <c r="N126" s="479"/>
      <c r="O126" s="479"/>
      <c r="P126" s="479"/>
      <c r="Q126" s="479"/>
      <c r="R126" s="479"/>
      <c r="S126" s="479"/>
      <c r="T126" s="479"/>
      <c r="U126" s="479"/>
      <c r="V126" s="479"/>
      <c r="W126" s="479"/>
      <c r="X126" s="479"/>
      <c r="Y126" s="479"/>
      <c r="Z126" s="479"/>
    </row>
    <row r="127" spans="1:26" ht="15.75" customHeight="1">
      <c r="A127" s="479"/>
      <c r="B127" s="479"/>
      <c r="C127" s="479"/>
      <c r="D127" s="479"/>
      <c r="E127" s="479"/>
      <c r="F127" s="479"/>
      <c r="G127" s="479"/>
      <c r="H127" s="479"/>
      <c r="I127" s="479"/>
      <c r="J127" s="479"/>
      <c r="K127" s="479"/>
      <c r="L127" s="479"/>
      <c r="M127" s="479"/>
      <c r="N127" s="479"/>
      <c r="O127" s="479"/>
      <c r="P127" s="479"/>
      <c r="Q127" s="479"/>
      <c r="R127" s="479"/>
      <c r="S127" s="479"/>
      <c r="T127" s="479"/>
      <c r="U127" s="479"/>
      <c r="V127" s="479"/>
      <c r="W127" s="479"/>
      <c r="X127" s="479"/>
      <c r="Y127" s="479"/>
      <c r="Z127" s="479"/>
    </row>
    <row r="128" spans="1:26" ht="15.75" customHeight="1">
      <c r="A128" s="479"/>
      <c r="B128" s="479"/>
      <c r="C128" s="479"/>
      <c r="D128" s="479"/>
      <c r="E128" s="479"/>
      <c r="F128" s="479"/>
      <c r="G128" s="479"/>
      <c r="H128" s="479"/>
      <c r="I128" s="479"/>
      <c r="J128" s="479"/>
      <c r="K128" s="479"/>
      <c r="L128" s="479"/>
      <c r="M128" s="479"/>
      <c r="N128" s="479"/>
      <c r="O128" s="479"/>
      <c r="P128" s="479"/>
      <c r="Q128" s="479"/>
      <c r="R128" s="479"/>
      <c r="S128" s="479"/>
      <c r="T128" s="479"/>
      <c r="U128" s="479"/>
      <c r="V128" s="479"/>
      <c r="W128" s="479"/>
      <c r="X128" s="479"/>
      <c r="Y128" s="479"/>
      <c r="Z128" s="479"/>
    </row>
    <row r="129" spans="1:26" ht="15.75" customHeight="1">
      <c r="A129" s="479"/>
      <c r="B129" s="479"/>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79"/>
      <c r="Z129" s="479"/>
    </row>
    <row r="130" spans="1:26" ht="15.75" customHeight="1">
      <c r="A130" s="479"/>
      <c r="B130" s="479"/>
      <c r="C130" s="479"/>
      <c r="D130" s="479"/>
      <c r="E130" s="479"/>
      <c r="F130" s="479"/>
      <c r="G130" s="479"/>
      <c r="H130" s="479"/>
      <c r="I130" s="479"/>
      <c r="J130" s="479"/>
      <c r="K130" s="479"/>
      <c r="L130" s="479"/>
      <c r="M130" s="479"/>
      <c r="N130" s="479"/>
      <c r="O130" s="479"/>
      <c r="P130" s="479"/>
      <c r="Q130" s="479"/>
      <c r="R130" s="479"/>
      <c r="S130" s="479"/>
      <c r="T130" s="479"/>
      <c r="U130" s="479"/>
      <c r="V130" s="479"/>
      <c r="W130" s="479"/>
      <c r="X130" s="479"/>
      <c r="Y130" s="479"/>
      <c r="Z130" s="479"/>
    </row>
    <row r="131" spans="1:26" ht="15.75" customHeight="1">
      <c r="A131" s="479"/>
      <c r="B131" s="479"/>
      <c r="C131" s="479"/>
      <c r="D131" s="479"/>
      <c r="E131" s="479"/>
      <c r="F131" s="479"/>
      <c r="G131" s="479"/>
      <c r="H131" s="479"/>
      <c r="I131" s="479"/>
      <c r="J131" s="479"/>
      <c r="K131" s="479"/>
      <c r="L131" s="479"/>
      <c r="M131" s="479"/>
      <c r="N131" s="479"/>
      <c r="O131" s="479"/>
      <c r="P131" s="479"/>
      <c r="Q131" s="479"/>
      <c r="R131" s="479"/>
      <c r="S131" s="479"/>
      <c r="T131" s="479"/>
      <c r="U131" s="479"/>
      <c r="V131" s="479"/>
      <c r="W131" s="479"/>
      <c r="X131" s="479"/>
      <c r="Y131" s="479"/>
      <c r="Z131" s="479"/>
    </row>
    <row r="132" spans="1:26" ht="15.75" customHeight="1">
      <c r="A132" s="479"/>
      <c r="B132" s="479"/>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79"/>
      <c r="Z132" s="479"/>
    </row>
    <row r="133" spans="1:26" ht="15.75" customHeight="1">
      <c r="A133" s="479"/>
      <c r="B133" s="479"/>
      <c r="C133" s="479"/>
      <c r="D133" s="479"/>
      <c r="E133" s="479"/>
      <c r="F133" s="479"/>
      <c r="G133" s="479"/>
      <c r="H133" s="479"/>
      <c r="I133" s="479"/>
      <c r="J133" s="479"/>
      <c r="K133" s="479"/>
      <c r="L133" s="479"/>
      <c r="M133" s="479"/>
      <c r="N133" s="479"/>
      <c r="O133" s="479"/>
      <c r="P133" s="479"/>
      <c r="Q133" s="479"/>
      <c r="R133" s="479"/>
      <c r="S133" s="479"/>
      <c r="T133" s="479"/>
      <c r="U133" s="479"/>
      <c r="V133" s="479"/>
      <c r="W133" s="479"/>
      <c r="X133" s="479"/>
      <c r="Y133" s="479"/>
      <c r="Z133" s="479"/>
    </row>
    <row r="134" spans="1:26" ht="15.75" customHeight="1">
      <c r="A134" s="479"/>
      <c r="B134" s="479"/>
      <c r="C134" s="479"/>
      <c r="D134" s="479"/>
      <c r="E134" s="479"/>
      <c r="F134" s="479"/>
      <c r="G134" s="479"/>
      <c r="H134" s="479"/>
      <c r="I134" s="479"/>
      <c r="J134" s="479"/>
      <c r="K134" s="479"/>
      <c r="L134" s="479"/>
      <c r="M134" s="479"/>
      <c r="N134" s="479"/>
      <c r="O134" s="479"/>
      <c r="P134" s="479"/>
      <c r="Q134" s="479"/>
      <c r="R134" s="479"/>
      <c r="S134" s="479"/>
      <c r="T134" s="479"/>
      <c r="U134" s="479"/>
      <c r="V134" s="479"/>
      <c r="W134" s="479"/>
      <c r="X134" s="479"/>
      <c r="Y134" s="479"/>
      <c r="Z134" s="479"/>
    </row>
    <row r="135" spans="1:26" ht="15.75" customHeight="1">
      <c r="A135" s="479"/>
      <c r="B135" s="479"/>
      <c r="C135" s="479"/>
      <c r="D135" s="479"/>
      <c r="E135" s="479"/>
      <c r="F135" s="479"/>
      <c r="G135" s="479"/>
      <c r="H135" s="479"/>
      <c r="I135" s="479"/>
      <c r="J135" s="479"/>
      <c r="K135" s="479"/>
      <c r="L135" s="479"/>
      <c r="M135" s="479"/>
      <c r="N135" s="479"/>
      <c r="O135" s="479"/>
      <c r="P135" s="479"/>
      <c r="Q135" s="479"/>
      <c r="R135" s="479"/>
      <c r="S135" s="479"/>
      <c r="T135" s="479"/>
      <c r="U135" s="479"/>
      <c r="V135" s="479"/>
      <c r="W135" s="479"/>
      <c r="X135" s="479"/>
      <c r="Y135" s="479"/>
      <c r="Z135" s="479"/>
    </row>
    <row r="136" spans="1:26" ht="15.75" customHeight="1">
      <c r="A136" s="479"/>
      <c r="B136" s="479"/>
      <c r="C136" s="479"/>
      <c r="D136" s="479"/>
      <c r="E136" s="479"/>
      <c r="F136" s="479"/>
      <c r="G136" s="479"/>
      <c r="H136" s="479"/>
      <c r="I136" s="479"/>
      <c r="J136" s="479"/>
      <c r="K136" s="479"/>
      <c r="L136" s="479"/>
      <c r="M136" s="479"/>
      <c r="N136" s="479"/>
      <c r="O136" s="479"/>
      <c r="P136" s="479"/>
      <c r="Q136" s="479"/>
      <c r="R136" s="479"/>
      <c r="S136" s="479"/>
      <c r="T136" s="479"/>
      <c r="U136" s="479"/>
      <c r="V136" s="479"/>
      <c r="W136" s="479"/>
      <c r="X136" s="479"/>
      <c r="Y136" s="479"/>
      <c r="Z136" s="479"/>
    </row>
    <row r="137" spans="1:26" ht="15.75" customHeight="1">
      <c r="A137" s="479"/>
      <c r="B137" s="479"/>
      <c r="C137" s="479"/>
      <c r="D137" s="479"/>
      <c r="E137" s="479"/>
      <c r="F137" s="479"/>
      <c r="G137" s="479"/>
      <c r="H137" s="479"/>
      <c r="I137" s="479"/>
      <c r="J137" s="479"/>
      <c r="K137" s="479"/>
      <c r="L137" s="479"/>
      <c r="M137" s="479"/>
      <c r="N137" s="479"/>
      <c r="O137" s="479"/>
      <c r="P137" s="479"/>
      <c r="Q137" s="479"/>
      <c r="R137" s="479"/>
      <c r="S137" s="479"/>
      <c r="T137" s="479"/>
      <c r="U137" s="479"/>
      <c r="V137" s="479"/>
      <c r="W137" s="479"/>
      <c r="X137" s="479"/>
      <c r="Y137" s="479"/>
      <c r="Z137" s="479"/>
    </row>
    <row r="138" spans="1:26" ht="15.75" customHeight="1">
      <c r="A138" s="479"/>
      <c r="B138" s="479"/>
      <c r="C138" s="479"/>
      <c r="D138" s="479"/>
      <c r="E138" s="479"/>
      <c r="F138" s="479"/>
      <c r="G138" s="479"/>
      <c r="H138" s="479"/>
      <c r="I138" s="479"/>
      <c r="J138" s="479"/>
      <c r="K138" s="479"/>
      <c r="L138" s="479"/>
      <c r="M138" s="479"/>
      <c r="N138" s="479"/>
      <c r="O138" s="479"/>
      <c r="P138" s="479"/>
      <c r="Q138" s="479"/>
      <c r="R138" s="479"/>
      <c r="S138" s="479"/>
      <c r="T138" s="479"/>
      <c r="U138" s="479"/>
      <c r="V138" s="479"/>
      <c r="W138" s="479"/>
      <c r="X138" s="479"/>
      <c r="Y138" s="479"/>
      <c r="Z138" s="479"/>
    </row>
    <row r="139" spans="1:26" ht="15.75" customHeight="1">
      <c r="A139" s="479"/>
      <c r="B139" s="479"/>
      <c r="C139" s="479"/>
      <c r="D139" s="479"/>
      <c r="E139" s="479"/>
      <c r="F139" s="479"/>
      <c r="G139" s="479"/>
      <c r="H139" s="479"/>
      <c r="I139" s="479"/>
      <c r="J139" s="479"/>
      <c r="K139" s="479"/>
      <c r="L139" s="479"/>
      <c r="M139" s="479"/>
      <c r="N139" s="479"/>
      <c r="O139" s="479"/>
      <c r="P139" s="479"/>
      <c r="Q139" s="479"/>
      <c r="R139" s="479"/>
      <c r="S139" s="479"/>
      <c r="T139" s="479"/>
      <c r="U139" s="479"/>
      <c r="V139" s="479"/>
      <c r="W139" s="479"/>
      <c r="X139" s="479"/>
      <c r="Y139" s="479"/>
      <c r="Z139" s="479"/>
    </row>
    <row r="140" spans="1:26" ht="15.75" customHeight="1">
      <c r="A140" s="479"/>
      <c r="B140" s="479"/>
      <c r="C140" s="479"/>
      <c r="D140" s="479"/>
      <c r="E140" s="479"/>
      <c r="F140" s="479"/>
      <c r="G140" s="479"/>
      <c r="H140" s="479"/>
      <c r="I140" s="479"/>
      <c r="J140" s="479"/>
      <c r="K140" s="479"/>
      <c r="L140" s="479"/>
      <c r="M140" s="479"/>
      <c r="N140" s="479"/>
      <c r="O140" s="479"/>
      <c r="P140" s="479"/>
      <c r="Q140" s="479"/>
      <c r="R140" s="479"/>
      <c r="S140" s="479"/>
      <c r="T140" s="479"/>
      <c r="U140" s="479"/>
      <c r="V140" s="479"/>
      <c r="W140" s="479"/>
      <c r="X140" s="479"/>
      <c r="Y140" s="479"/>
      <c r="Z140" s="479"/>
    </row>
    <row r="141" spans="1:26" ht="15.75" customHeight="1">
      <c r="A141" s="479"/>
      <c r="B141" s="479"/>
      <c r="C141" s="479"/>
      <c r="D141" s="479"/>
      <c r="E141" s="479"/>
      <c r="F141" s="479"/>
      <c r="G141" s="479"/>
      <c r="H141" s="479"/>
      <c r="I141" s="479"/>
      <c r="J141" s="479"/>
      <c r="K141" s="479"/>
      <c r="L141" s="479"/>
      <c r="M141" s="479"/>
      <c r="N141" s="479"/>
      <c r="O141" s="479"/>
      <c r="P141" s="479"/>
      <c r="Q141" s="479"/>
      <c r="R141" s="479"/>
      <c r="S141" s="479"/>
      <c r="T141" s="479"/>
      <c r="U141" s="479"/>
      <c r="V141" s="479"/>
      <c r="W141" s="479"/>
      <c r="X141" s="479"/>
      <c r="Y141" s="479"/>
      <c r="Z141" s="479"/>
    </row>
    <row r="142" spans="1:26" ht="15.75" customHeight="1">
      <c r="A142" s="479"/>
      <c r="B142" s="479"/>
      <c r="C142" s="479"/>
      <c r="D142" s="479"/>
      <c r="E142" s="479"/>
      <c r="F142" s="479"/>
      <c r="G142" s="479"/>
      <c r="H142" s="479"/>
      <c r="I142" s="479"/>
      <c r="J142" s="479"/>
      <c r="K142" s="479"/>
      <c r="L142" s="479"/>
      <c r="M142" s="479"/>
      <c r="N142" s="479"/>
      <c r="O142" s="479"/>
      <c r="P142" s="479"/>
      <c r="Q142" s="479"/>
      <c r="R142" s="479"/>
      <c r="S142" s="479"/>
      <c r="T142" s="479"/>
      <c r="U142" s="479"/>
      <c r="V142" s="479"/>
      <c r="W142" s="479"/>
      <c r="X142" s="479"/>
      <c r="Y142" s="479"/>
      <c r="Z142" s="479"/>
    </row>
    <row r="143" spans="1:26" ht="15.75" customHeight="1">
      <c r="A143" s="479"/>
      <c r="B143" s="479"/>
      <c r="C143" s="479"/>
      <c r="D143" s="479"/>
      <c r="E143" s="479"/>
      <c r="F143" s="479"/>
      <c r="G143" s="479"/>
      <c r="H143" s="479"/>
      <c r="I143" s="479"/>
      <c r="J143" s="479"/>
      <c r="K143" s="479"/>
      <c r="L143" s="479"/>
      <c r="M143" s="479"/>
      <c r="N143" s="479"/>
      <c r="O143" s="479"/>
      <c r="P143" s="479"/>
      <c r="Q143" s="479"/>
      <c r="R143" s="479"/>
      <c r="S143" s="479"/>
      <c r="T143" s="479"/>
      <c r="U143" s="479"/>
      <c r="V143" s="479"/>
      <c r="W143" s="479"/>
      <c r="X143" s="479"/>
      <c r="Y143" s="479"/>
      <c r="Z143" s="479"/>
    </row>
    <row r="144" spans="1:26" ht="15.75" customHeight="1">
      <c r="A144" s="479"/>
      <c r="B144" s="479"/>
      <c r="C144" s="479"/>
      <c r="D144" s="479"/>
      <c r="E144" s="479"/>
      <c r="F144" s="479"/>
      <c r="G144" s="479"/>
      <c r="H144" s="479"/>
      <c r="I144" s="479"/>
      <c r="J144" s="479"/>
      <c r="K144" s="479"/>
      <c r="L144" s="479"/>
      <c r="M144" s="479"/>
      <c r="N144" s="479"/>
      <c r="O144" s="479"/>
      <c r="P144" s="479"/>
      <c r="Q144" s="479"/>
      <c r="R144" s="479"/>
      <c r="S144" s="479"/>
      <c r="T144" s="479"/>
      <c r="U144" s="479"/>
      <c r="V144" s="479"/>
      <c r="W144" s="479"/>
      <c r="X144" s="479"/>
      <c r="Y144" s="479"/>
      <c r="Z144" s="479"/>
    </row>
    <row r="145" spans="1:26" ht="15.75" customHeight="1">
      <c r="A145" s="479"/>
      <c r="B145" s="479"/>
      <c r="C145" s="479"/>
      <c r="D145" s="479"/>
      <c r="E145" s="479"/>
      <c r="F145" s="479"/>
      <c r="G145" s="479"/>
      <c r="H145" s="479"/>
      <c r="I145" s="479"/>
      <c r="J145" s="479"/>
      <c r="K145" s="479"/>
      <c r="L145" s="479"/>
      <c r="M145" s="479"/>
      <c r="N145" s="479"/>
      <c r="O145" s="479"/>
      <c r="P145" s="479"/>
      <c r="Q145" s="479"/>
      <c r="R145" s="479"/>
      <c r="S145" s="479"/>
      <c r="T145" s="479"/>
      <c r="U145" s="479"/>
      <c r="V145" s="479"/>
      <c r="W145" s="479"/>
      <c r="X145" s="479"/>
      <c r="Y145" s="479"/>
      <c r="Z145" s="479"/>
    </row>
    <row r="146" spans="1:26" ht="15.75" customHeight="1">
      <c r="A146" s="479"/>
      <c r="B146" s="479"/>
      <c r="C146" s="479"/>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79"/>
      <c r="Z146" s="479"/>
    </row>
    <row r="147" spans="1:26" ht="15.75" customHeight="1">
      <c r="A147" s="479"/>
      <c r="B147" s="479"/>
      <c r="C147" s="479"/>
      <c r="D147" s="479"/>
      <c r="E147" s="479"/>
      <c r="F147" s="479"/>
      <c r="G147" s="479"/>
      <c r="H147" s="479"/>
      <c r="I147" s="479"/>
      <c r="J147" s="479"/>
      <c r="K147" s="479"/>
      <c r="L147" s="479"/>
      <c r="M147" s="479"/>
      <c r="N147" s="479"/>
      <c r="O147" s="479"/>
      <c r="P147" s="479"/>
      <c r="Q147" s="479"/>
      <c r="R147" s="479"/>
      <c r="S147" s="479"/>
      <c r="T147" s="479"/>
      <c r="U147" s="479"/>
      <c r="V147" s="479"/>
      <c r="W147" s="479"/>
      <c r="X147" s="479"/>
      <c r="Y147" s="479"/>
      <c r="Z147" s="479"/>
    </row>
    <row r="148" spans="1:26" ht="15.75" customHeight="1">
      <c r="A148" s="479"/>
      <c r="B148" s="479"/>
      <c r="C148" s="479"/>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row>
    <row r="149" spans="1:26" ht="15.75" customHeight="1">
      <c r="A149" s="479"/>
      <c r="B149" s="479"/>
      <c r="C149" s="479"/>
      <c r="D149" s="479"/>
      <c r="E149" s="479"/>
      <c r="F149" s="479"/>
      <c r="G149" s="479"/>
      <c r="H149" s="479"/>
      <c r="I149" s="479"/>
      <c r="J149" s="479"/>
      <c r="K149" s="479"/>
      <c r="L149" s="479"/>
      <c r="M149" s="479"/>
      <c r="N149" s="479"/>
      <c r="O149" s="479"/>
      <c r="P149" s="479"/>
      <c r="Q149" s="479"/>
      <c r="R149" s="479"/>
      <c r="S149" s="479"/>
      <c r="T149" s="479"/>
      <c r="U149" s="479"/>
      <c r="V149" s="479"/>
      <c r="W149" s="479"/>
      <c r="X149" s="479"/>
      <c r="Y149" s="479"/>
      <c r="Z149" s="479"/>
    </row>
    <row r="150" spans="1:26" ht="15.75" customHeight="1">
      <c r="A150" s="479"/>
      <c r="B150" s="479"/>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479"/>
      <c r="Z150" s="479"/>
    </row>
    <row r="151" spans="1:26" ht="15.75" customHeight="1">
      <c r="A151" s="479"/>
      <c r="B151" s="479"/>
      <c r="C151" s="479"/>
      <c r="D151" s="479"/>
      <c r="E151" s="479"/>
      <c r="F151" s="479"/>
      <c r="G151" s="479"/>
      <c r="H151" s="479"/>
      <c r="I151" s="479"/>
      <c r="J151" s="479"/>
      <c r="K151" s="479"/>
      <c r="L151" s="479"/>
      <c r="M151" s="479"/>
      <c r="N151" s="479"/>
      <c r="O151" s="479"/>
      <c r="P151" s="479"/>
      <c r="Q151" s="479"/>
      <c r="R151" s="479"/>
      <c r="S151" s="479"/>
      <c r="T151" s="479"/>
      <c r="U151" s="479"/>
      <c r="V151" s="479"/>
      <c r="W151" s="479"/>
      <c r="X151" s="479"/>
      <c r="Y151" s="479"/>
      <c r="Z151" s="479"/>
    </row>
    <row r="152" spans="1:26" ht="15.75" customHeight="1">
      <c r="A152" s="479"/>
      <c r="B152" s="479"/>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479"/>
      <c r="Z152" s="479"/>
    </row>
    <row r="153" spans="1:26" ht="15.75" customHeight="1">
      <c r="A153" s="479"/>
      <c r="B153" s="479"/>
      <c r="C153" s="479"/>
      <c r="D153" s="479"/>
      <c r="E153" s="479"/>
      <c r="F153" s="479"/>
      <c r="G153" s="479"/>
      <c r="H153" s="479"/>
      <c r="I153" s="479"/>
      <c r="J153" s="479"/>
      <c r="K153" s="479"/>
      <c r="L153" s="479"/>
      <c r="M153" s="479"/>
      <c r="N153" s="479"/>
      <c r="O153" s="479"/>
      <c r="P153" s="479"/>
      <c r="Q153" s="479"/>
      <c r="R153" s="479"/>
      <c r="S153" s="479"/>
      <c r="T153" s="479"/>
      <c r="U153" s="479"/>
      <c r="V153" s="479"/>
      <c r="W153" s="479"/>
      <c r="X153" s="479"/>
      <c r="Y153" s="479"/>
      <c r="Z153" s="479"/>
    </row>
    <row r="154" spans="1:26" ht="15.75" customHeight="1">
      <c r="A154" s="479"/>
      <c r="B154" s="479"/>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79"/>
    </row>
    <row r="155" spans="1:26" ht="15.75" customHeight="1">
      <c r="A155" s="479"/>
      <c r="B155" s="479"/>
      <c r="C155" s="479"/>
      <c r="D155" s="479"/>
      <c r="E155" s="479"/>
      <c r="F155" s="479"/>
      <c r="G155" s="479"/>
      <c r="H155" s="479"/>
      <c r="I155" s="479"/>
      <c r="J155" s="479"/>
      <c r="K155" s="479"/>
      <c r="L155" s="479"/>
      <c r="M155" s="479"/>
      <c r="N155" s="479"/>
      <c r="O155" s="479"/>
      <c r="P155" s="479"/>
      <c r="Q155" s="479"/>
      <c r="R155" s="479"/>
      <c r="S155" s="479"/>
      <c r="T155" s="479"/>
      <c r="U155" s="479"/>
      <c r="V155" s="479"/>
      <c r="W155" s="479"/>
      <c r="X155" s="479"/>
      <c r="Y155" s="479"/>
      <c r="Z155" s="479"/>
    </row>
    <row r="156" spans="1:26" ht="15.75" customHeight="1">
      <c r="A156" s="479"/>
      <c r="B156" s="479"/>
      <c r="C156" s="479"/>
      <c r="D156" s="479"/>
      <c r="E156" s="479"/>
      <c r="F156" s="479"/>
      <c r="G156" s="479"/>
      <c r="H156" s="479"/>
      <c r="I156" s="479"/>
      <c r="J156" s="479"/>
      <c r="K156" s="479"/>
      <c r="L156" s="479"/>
      <c r="M156" s="479"/>
      <c r="N156" s="479"/>
      <c r="O156" s="479"/>
      <c r="P156" s="479"/>
      <c r="Q156" s="479"/>
      <c r="R156" s="479"/>
      <c r="S156" s="479"/>
      <c r="T156" s="479"/>
      <c r="U156" s="479"/>
      <c r="V156" s="479"/>
      <c r="W156" s="479"/>
      <c r="X156" s="479"/>
      <c r="Y156" s="479"/>
      <c r="Z156" s="479"/>
    </row>
    <row r="157" spans="1:26" ht="15.75" customHeight="1">
      <c r="A157" s="479"/>
      <c r="B157" s="479"/>
      <c r="C157" s="479"/>
      <c r="D157" s="479"/>
      <c r="E157" s="479"/>
      <c r="F157" s="479"/>
      <c r="G157" s="479"/>
      <c r="H157" s="479"/>
      <c r="I157" s="479"/>
      <c r="J157" s="479"/>
      <c r="K157" s="479"/>
      <c r="L157" s="479"/>
      <c r="M157" s="479"/>
      <c r="N157" s="479"/>
      <c r="O157" s="479"/>
      <c r="P157" s="479"/>
      <c r="Q157" s="479"/>
      <c r="R157" s="479"/>
      <c r="S157" s="479"/>
      <c r="T157" s="479"/>
      <c r="U157" s="479"/>
      <c r="V157" s="479"/>
      <c r="W157" s="479"/>
      <c r="X157" s="479"/>
      <c r="Y157" s="479"/>
      <c r="Z157" s="479"/>
    </row>
    <row r="158" spans="1:26" ht="15.75" customHeight="1">
      <c r="A158" s="479"/>
      <c r="B158" s="479"/>
      <c r="C158" s="479"/>
      <c r="D158" s="479"/>
      <c r="E158" s="479"/>
      <c r="F158" s="479"/>
      <c r="G158" s="479"/>
      <c r="H158" s="479"/>
      <c r="I158" s="479"/>
      <c r="J158" s="479"/>
      <c r="K158" s="479"/>
      <c r="L158" s="479"/>
      <c r="M158" s="479"/>
      <c r="N158" s="479"/>
      <c r="O158" s="479"/>
      <c r="P158" s="479"/>
      <c r="Q158" s="479"/>
      <c r="R158" s="479"/>
      <c r="S158" s="479"/>
      <c r="T158" s="479"/>
      <c r="U158" s="479"/>
      <c r="V158" s="479"/>
      <c r="W158" s="479"/>
      <c r="X158" s="479"/>
      <c r="Y158" s="479"/>
      <c r="Z158" s="479"/>
    </row>
    <row r="159" spans="1:26" ht="15.75" customHeight="1">
      <c r="A159" s="479"/>
      <c r="B159" s="479"/>
      <c r="C159" s="479"/>
      <c r="D159" s="479"/>
      <c r="E159" s="479"/>
      <c r="F159" s="479"/>
      <c r="G159" s="479"/>
      <c r="H159" s="479"/>
      <c r="I159" s="479"/>
      <c r="J159" s="479"/>
      <c r="K159" s="479"/>
      <c r="L159" s="479"/>
      <c r="M159" s="479"/>
      <c r="N159" s="479"/>
      <c r="O159" s="479"/>
      <c r="P159" s="479"/>
      <c r="Q159" s="479"/>
      <c r="R159" s="479"/>
      <c r="S159" s="479"/>
      <c r="T159" s="479"/>
      <c r="U159" s="479"/>
      <c r="V159" s="479"/>
      <c r="W159" s="479"/>
      <c r="X159" s="479"/>
      <c r="Y159" s="479"/>
      <c r="Z159" s="479"/>
    </row>
    <row r="160" spans="1:26" ht="15.75" customHeight="1">
      <c r="A160" s="479"/>
      <c r="B160" s="479"/>
      <c r="C160" s="479"/>
      <c r="D160" s="479"/>
      <c r="E160" s="479"/>
      <c r="F160" s="479"/>
      <c r="G160" s="479"/>
      <c r="H160" s="479"/>
      <c r="I160" s="479"/>
      <c r="J160" s="479"/>
      <c r="K160" s="479"/>
      <c r="L160" s="479"/>
      <c r="M160" s="479"/>
      <c r="N160" s="479"/>
      <c r="O160" s="479"/>
      <c r="P160" s="479"/>
      <c r="Q160" s="479"/>
      <c r="R160" s="479"/>
      <c r="S160" s="479"/>
      <c r="T160" s="479"/>
      <c r="U160" s="479"/>
      <c r="V160" s="479"/>
      <c r="W160" s="479"/>
      <c r="X160" s="479"/>
      <c r="Y160" s="479"/>
      <c r="Z160" s="479"/>
    </row>
    <row r="161" spans="1:26" ht="15.75" customHeight="1">
      <c r="A161" s="479"/>
      <c r="B161" s="479"/>
      <c r="C161" s="479"/>
      <c r="D161" s="479"/>
      <c r="E161" s="479"/>
      <c r="F161" s="479"/>
      <c r="G161" s="479"/>
      <c r="H161" s="479"/>
      <c r="I161" s="479"/>
      <c r="J161" s="479"/>
      <c r="K161" s="479"/>
      <c r="L161" s="479"/>
      <c r="M161" s="479"/>
      <c r="N161" s="479"/>
      <c r="O161" s="479"/>
      <c r="P161" s="479"/>
      <c r="Q161" s="479"/>
      <c r="R161" s="479"/>
      <c r="S161" s="479"/>
      <c r="T161" s="479"/>
      <c r="U161" s="479"/>
      <c r="V161" s="479"/>
      <c r="W161" s="479"/>
      <c r="X161" s="479"/>
      <c r="Y161" s="479"/>
      <c r="Z161" s="479"/>
    </row>
    <row r="162" spans="1:26" ht="15.75" customHeight="1">
      <c r="A162" s="479"/>
      <c r="B162" s="479"/>
      <c r="C162" s="479"/>
      <c r="D162" s="479"/>
      <c r="E162" s="479"/>
      <c r="F162" s="479"/>
      <c r="G162" s="479"/>
      <c r="H162" s="479"/>
      <c r="I162" s="479"/>
      <c r="J162" s="479"/>
      <c r="K162" s="479"/>
      <c r="L162" s="479"/>
      <c r="M162" s="479"/>
      <c r="N162" s="479"/>
      <c r="O162" s="479"/>
      <c r="P162" s="479"/>
      <c r="Q162" s="479"/>
      <c r="R162" s="479"/>
      <c r="S162" s="479"/>
      <c r="T162" s="479"/>
      <c r="U162" s="479"/>
      <c r="V162" s="479"/>
      <c r="W162" s="479"/>
      <c r="X162" s="479"/>
      <c r="Y162" s="479"/>
      <c r="Z162" s="479"/>
    </row>
    <row r="163" spans="1:26" ht="15.75" customHeight="1">
      <c r="A163" s="479"/>
      <c r="B163" s="479"/>
      <c r="C163" s="479"/>
      <c r="D163" s="479"/>
      <c r="E163" s="479"/>
      <c r="F163" s="479"/>
      <c r="G163" s="479"/>
      <c r="H163" s="479"/>
      <c r="I163" s="479"/>
      <c r="J163" s="479"/>
      <c r="K163" s="479"/>
      <c r="L163" s="479"/>
      <c r="M163" s="479"/>
      <c r="N163" s="479"/>
      <c r="O163" s="479"/>
      <c r="P163" s="479"/>
      <c r="Q163" s="479"/>
      <c r="R163" s="479"/>
      <c r="S163" s="479"/>
      <c r="T163" s="479"/>
      <c r="U163" s="479"/>
      <c r="V163" s="479"/>
      <c r="W163" s="479"/>
      <c r="X163" s="479"/>
      <c r="Y163" s="479"/>
      <c r="Z163" s="479"/>
    </row>
    <row r="164" spans="1:26" ht="15.75" customHeight="1">
      <c r="A164" s="479"/>
      <c r="B164" s="479"/>
      <c r="C164" s="479"/>
      <c r="D164" s="479"/>
      <c r="E164" s="479"/>
      <c r="F164" s="479"/>
      <c r="G164" s="479"/>
      <c r="H164" s="479"/>
      <c r="I164" s="479"/>
      <c r="J164" s="479"/>
      <c r="K164" s="479"/>
      <c r="L164" s="479"/>
      <c r="M164" s="479"/>
      <c r="N164" s="479"/>
      <c r="O164" s="479"/>
      <c r="P164" s="479"/>
      <c r="Q164" s="479"/>
      <c r="R164" s="479"/>
      <c r="S164" s="479"/>
      <c r="T164" s="479"/>
      <c r="U164" s="479"/>
      <c r="V164" s="479"/>
      <c r="W164" s="479"/>
      <c r="X164" s="479"/>
      <c r="Y164" s="479"/>
      <c r="Z164" s="479"/>
    </row>
    <row r="165" spans="1:26" ht="15.75" customHeight="1">
      <c r="A165" s="479"/>
      <c r="B165" s="479"/>
      <c r="C165" s="479"/>
      <c r="D165" s="479"/>
      <c r="E165" s="479"/>
      <c r="F165" s="479"/>
      <c r="G165" s="479"/>
      <c r="H165" s="479"/>
      <c r="I165" s="479"/>
      <c r="J165" s="479"/>
      <c r="K165" s="479"/>
      <c r="L165" s="479"/>
      <c r="M165" s="479"/>
      <c r="N165" s="479"/>
      <c r="O165" s="479"/>
      <c r="P165" s="479"/>
      <c r="Q165" s="479"/>
      <c r="R165" s="479"/>
      <c r="S165" s="479"/>
      <c r="T165" s="479"/>
      <c r="U165" s="479"/>
      <c r="V165" s="479"/>
      <c r="W165" s="479"/>
      <c r="X165" s="479"/>
      <c r="Y165" s="479"/>
      <c r="Z165" s="479"/>
    </row>
    <row r="166" spans="1:26" ht="15.75" customHeight="1">
      <c r="A166" s="479"/>
      <c r="B166" s="479"/>
      <c r="C166" s="479"/>
      <c r="D166" s="479"/>
      <c r="E166" s="479"/>
      <c r="F166" s="479"/>
      <c r="G166" s="479"/>
      <c r="H166" s="479"/>
      <c r="I166" s="479"/>
      <c r="J166" s="479"/>
      <c r="K166" s="479"/>
      <c r="L166" s="479"/>
      <c r="M166" s="479"/>
      <c r="N166" s="479"/>
      <c r="O166" s="479"/>
      <c r="P166" s="479"/>
      <c r="Q166" s="479"/>
      <c r="R166" s="479"/>
      <c r="S166" s="479"/>
      <c r="T166" s="479"/>
      <c r="U166" s="479"/>
      <c r="V166" s="479"/>
      <c r="W166" s="479"/>
      <c r="X166" s="479"/>
      <c r="Y166" s="479"/>
      <c r="Z166" s="479"/>
    </row>
    <row r="167" spans="1:26" ht="15.75" customHeight="1">
      <c r="A167" s="479"/>
      <c r="B167" s="479"/>
      <c r="C167" s="479"/>
      <c r="D167" s="479"/>
      <c r="E167" s="479"/>
      <c r="F167" s="479"/>
      <c r="G167" s="479"/>
      <c r="H167" s="479"/>
      <c r="I167" s="479"/>
      <c r="J167" s="479"/>
      <c r="K167" s="479"/>
      <c r="L167" s="479"/>
      <c r="M167" s="479"/>
      <c r="N167" s="479"/>
      <c r="O167" s="479"/>
      <c r="P167" s="479"/>
      <c r="Q167" s="479"/>
      <c r="R167" s="479"/>
      <c r="S167" s="479"/>
      <c r="T167" s="479"/>
      <c r="U167" s="479"/>
      <c r="V167" s="479"/>
      <c r="W167" s="479"/>
      <c r="X167" s="479"/>
      <c r="Y167" s="479"/>
      <c r="Z167" s="479"/>
    </row>
    <row r="168" spans="1:26" ht="15.75" customHeight="1">
      <c r="A168" s="479"/>
      <c r="B168" s="479"/>
      <c r="C168" s="479"/>
      <c r="D168" s="479"/>
      <c r="E168" s="479"/>
      <c r="F168" s="479"/>
      <c r="G168" s="479"/>
      <c r="H168" s="479"/>
      <c r="I168" s="479"/>
      <c r="J168" s="479"/>
      <c r="K168" s="479"/>
      <c r="L168" s="479"/>
      <c r="M168" s="479"/>
      <c r="N168" s="479"/>
      <c r="O168" s="479"/>
      <c r="P168" s="479"/>
      <c r="Q168" s="479"/>
      <c r="R168" s="479"/>
      <c r="S168" s="479"/>
      <c r="T168" s="479"/>
      <c r="U168" s="479"/>
      <c r="V168" s="479"/>
      <c r="W168" s="479"/>
      <c r="X168" s="479"/>
      <c r="Y168" s="479"/>
      <c r="Z168" s="479"/>
    </row>
    <row r="169" spans="1:26" ht="15.75" customHeight="1">
      <c r="A169" s="479"/>
      <c r="B169" s="479"/>
      <c r="C169" s="479"/>
      <c r="D169" s="479"/>
      <c r="E169" s="479"/>
      <c r="F169" s="479"/>
      <c r="G169" s="479"/>
      <c r="H169" s="479"/>
      <c r="I169" s="479"/>
      <c r="J169" s="479"/>
      <c r="K169" s="479"/>
      <c r="L169" s="479"/>
      <c r="M169" s="479"/>
      <c r="N169" s="479"/>
      <c r="O169" s="479"/>
      <c r="P169" s="479"/>
      <c r="Q169" s="479"/>
      <c r="R169" s="479"/>
      <c r="S169" s="479"/>
      <c r="T169" s="479"/>
      <c r="U169" s="479"/>
      <c r="V169" s="479"/>
      <c r="W169" s="479"/>
      <c r="X169" s="479"/>
      <c r="Y169" s="479"/>
      <c r="Z169" s="479"/>
    </row>
    <row r="170" spans="1:26" ht="15.75" customHeight="1">
      <c r="A170" s="479"/>
      <c r="B170" s="479"/>
      <c r="C170" s="479"/>
      <c r="D170" s="479"/>
      <c r="E170" s="479"/>
      <c r="F170" s="479"/>
      <c r="G170" s="479"/>
      <c r="H170" s="479"/>
      <c r="I170" s="479"/>
      <c r="J170" s="479"/>
      <c r="K170" s="479"/>
      <c r="L170" s="479"/>
      <c r="M170" s="479"/>
      <c r="N170" s="479"/>
      <c r="O170" s="479"/>
      <c r="P170" s="479"/>
      <c r="Q170" s="479"/>
      <c r="R170" s="479"/>
      <c r="S170" s="479"/>
      <c r="T170" s="479"/>
      <c r="U170" s="479"/>
      <c r="V170" s="479"/>
      <c r="W170" s="479"/>
      <c r="X170" s="479"/>
      <c r="Y170" s="479"/>
      <c r="Z170" s="479"/>
    </row>
    <row r="171" spans="1:26" ht="15.75" customHeight="1">
      <c r="A171" s="479"/>
      <c r="B171" s="479"/>
      <c r="C171" s="479"/>
      <c r="D171" s="479"/>
      <c r="E171" s="479"/>
      <c r="F171" s="479"/>
      <c r="G171" s="479"/>
      <c r="H171" s="479"/>
      <c r="I171" s="479"/>
      <c r="J171" s="479"/>
      <c r="K171" s="479"/>
      <c r="L171" s="479"/>
      <c r="M171" s="479"/>
      <c r="N171" s="479"/>
      <c r="O171" s="479"/>
      <c r="P171" s="479"/>
      <c r="Q171" s="479"/>
      <c r="R171" s="479"/>
      <c r="S171" s="479"/>
      <c r="T171" s="479"/>
      <c r="U171" s="479"/>
      <c r="V171" s="479"/>
      <c r="W171" s="479"/>
      <c r="X171" s="479"/>
      <c r="Y171" s="479"/>
      <c r="Z171" s="479"/>
    </row>
    <row r="172" spans="1:26" ht="15.75" customHeight="1">
      <c r="A172" s="479"/>
      <c r="B172" s="479"/>
      <c r="C172" s="479"/>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row>
    <row r="173" spans="1:26" ht="15.75" customHeight="1">
      <c r="A173" s="479"/>
      <c r="B173" s="479"/>
      <c r="C173" s="479"/>
      <c r="D173" s="479"/>
      <c r="E173" s="479"/>
      <c r="F173" s="479"/>
      <c r="G173" s="479"/>
      <c r="H173" s="479"/>
      <c r="I173" s="479"/>
      <c r="J173" s="479"/>
      <c r="K173" s="479"/>
      <c r="L173" s="479"/>
      <c r="M173" s="479"/>
      <c r="N173" s="479"/>
      <c r="O173" s="479"/>
      <c r="P173" s="479"/>
      <c r="Q173" s="479"/>
      <c r="R173" s="479"/>
      <c r="S173" s="479"/>
      <c r="T173" s="479"/>
      <c r="U173" s="479"/>
      <c r="V173" s="479"/>
      <c r="W173" s="479"/>
      <c r="X173" s="479"/>
      <c r="Y173" s="479"/>
      <c r="Z173" s="479"/>
    </row>
    <row r="174" spans="1:26" ht="15.75" customHeight="1">
      <c r="A174" s="479"/>
      <c r="B174" s="479"/>
      <c r="C174" s="479"/>
      <c r="D174" s="479"/>
      <c r="E174" s="479"/>
      <c r="F174" s="479"/>
      <c r="G174" s="479"/>
      <c r="H174" s="479"/>
      <c r="I174" s="479"/>
      <c r="J174" s="479"/>
      <c r="K174" s="479"/>
      <c r="L174" s="479"/>
      <c r="M174" s="479"/>
      <c r="N174" s="479"/>
      <c r="O174" s="479"/>
      <c r="P174" s="479"/>
      <c r="Q174" s="479"/>
      <c r="R174" s="479"/>
      <c r="S174" s="479"/>
      <c r="T174" s="479"/>
      <c r="U174" s="479"/>
      <c r="V174" s="479"/>
      <c r="W174" s="479"/>
      <c r="X174" s="479"/>
      <c r="Y174" s="479"/>
      <c r="Z174" s="479"/>
    </row>
    <row r="175" spans="1:26" ht="15.75" customHeight="1">
      <c r="A175" s="479"/>
      <c r="B175" s="479"/>
      <c r="C175" s="479"/>
      <c r="D175" s="479"/>
      <c r="E175" s="479"/>
      <c r="F175" s="479"/>
      <c r="G175" s="479"/>
      <c r="H175" s="479"/>
      <c r="I175" s="479"/>
      <c r="J175" s="479"/>
      <c r="K175" s="479"/>
      <c r="L175" s="479"/>
      <c r="M175" s="479"/>
      <c r="N175" s="479"/>
      <c r="O175" s="479"/>
      <c r="P175" s="479"/>
      <c r="Q175" s="479"/>
      <c r="R175" s="479"/>
      <c r="S175" s="479"/>
      <c r="T175" s="479"/>
      <c r="U175" s="479"/>
      <c r="V175" s="479"/>
      <c r="W175" s="479"/>
      <c r="X175" s="479"/>
      <c r="Y175" s="479"/>
      <c r="Z175" s="479"/>
    </row>
    <row r="176" spans="1:26" ht="15.75" customHeight="1">
      <c r="A176" s="479"/>
      <c r="B176" s="479"/>
      <c r="C176" s="479"/>
      <c r="D176" s="479"/>
      <c r="E176" s="479"/>
      <c r="F176" s="479"/>
      <c r="G176" s="479"/>
      <c r="H176" s="479"/>
      <c r="I176" s="479"/>
      <c r="J176" s="479"/>
      <c r="K176" s="479"/>
      <c r="L176" s="479"/>
      <c r="M176" s="479"/>
      <c r="N176" s="479"/>
      <c r="O176" s="479"/>
      <c r="P176" s="479"/>
      <c r="Q176" s="479"/>
      <c r="R176" s="479"/>
      <c r="S176" s="479"/>
      <c r="T176" s="479"/>
      <c r="U176" s="479"/>
      <c r="V176" s="479"/>
      <c r="W176" s="479"/>
      <c r="X176" s="479"/>
      <c r="Y176" s="479"/>
      <c r="Z176" s="479"/>
    </row>
    <row r="177" spans="1:26" ht="15.75" customHeight="1">
      <c r="A177" s="479"/>
      <c r="B177" s="479"/>
      <c r="C177" s="479"/>
      <c r="D177" s="479"/>
      <c r="E177" s="479"/>
      <c r="F177" s="479"/>
      <c r="G177" s="479"/>
      <c r="H177" s="479"/>
      <c r="I177" s="479"/>
      <c r="J177" s="479"/>
      <c r="K177" s="479"/>
      <c r="L177" s="479"/>
      <c r="M177" s="479"/>
      <c r="N177" s="479"/>
      <c r="O177" s="479"/>
      <c r="P177" s="479"/>
      <c r="Q177" s="479"/>
      <c r="R177" s="479"/>
      <c r="S177" s="479"/>
      <c r="T177" s="479"/>
      <c r="U177" s="479"/>
      <c r="V177" s="479"/>
      <c r="W177" s="479"/>
      <c r="X177" s="479"/>
      <c r="Y177" s="479"/>
      <c r="Z177" s="479"/>
    </row>
    <row r="178" spans="1:26" ht="15.75" customHeight="1">
      <c r="A178" s="479"/>
      <c r="B178" s="479"/>
      <c r="C178" s="479"/>
      <c r="D178" s="479"/>
      <c r="E178" s="479"/>
      <c r="F178" s="479"/>
      <c r="G178" s="479"/>
      <c r="H178" s="479"/>
      <c r="I178" s="479"/>
      <c r="J178" s="479"/>
      <c r="K178" s="479"/>
      <c r="L178" s="479"/>
      <c r="M178" s="479"/>
      <c r="N178" s="479"/>
      <c r="O178" s="479"/>
      <c r="P178" s="479"/>
      <c r="Q178" s="479"/>
      <c r="R178" s="479"/>
      <c r="S178" s="479"/>
      <c r="T178" s="479"/>
      <c r="U178" s="479"/>
      <c r="V178" s="479"/>
      <c r="W178" s="479"/>
      <c r="X178" s="479"/>
      <c r="Y178" s="479"/>
      <c r="Z178" s="479"/>
    </row>
    <row r="179" spans="1:26" ht="15.75" customHeight="1">
      <c r="A179" s="479"/>
      <c r="B179" s="479"/>
      <c r="C179" s="479"/>
      <c r="D179" s="479"/>
      <c r="E179" s="479"/>
      <c r="F179" s="479"/>
      <c r="G179" s="479"/>
      <c r="H179" s="479"/>
      <c r="I179" s="479"/>
      <c r="J179" s="479"/>
      <c r="K179" s="479"/>
      <c r="L179" s="479"/>
      <c r="M179" s="479"/>
      <c r="N179" s="479"/>
      <c r="O179" s="479"/>
      <c r="P179" s="479"/>
      <c r="Q179" s="479"/>
      <c r="R179" s="479"/>
      <c r="S179" s="479"/>
      <c r="T179" s="479"/>
      <c r="U179" s="479"/>
      <c r="V179" s="479"/>
      <c r="W179" s="479"/>
      <c r="X179" s="479"/>
      <c r="Y179" s="479"/>
      <c r="Z179" s="479"/>
    </row>
    <row r="180" spans="1:26" ht="15.75" customHeight="1">
      <c r="A180" s="479"/>
      <c r="B180" s="479"/>
      <c r="C180" s="479"/>
      <c r="D180" s="479"/>
      <c r="E180" s="479"/>
      <c r="F180" s="479"/>
      <c r="G180" s="479"/>
      <c r="H180" s="479"/>
      <c r="I180" s="479"/>
      <c r="J180" s="479"/>
      <c r="K180" s="479"/>
      <c r="L180" s="479"/>
      <c r="M180" s="479"/>
      <c r="N180" s="479"/>
      <c r="O180" s="479"/>
      <c r="P180" s="479"/>
      <c r="Q180" s="479"/>
      <c r="R180" s="479"/>
      <c r="S180" s="479"/>
      <c r="T180" s="479"/>
      <c r="U180" s="479"/>
      <c r="V180" s="479"/>
      <c r="W180" s="479"/>
      <c r="X180" s="479"/>
      <c r="Y180" s="479"/>
      <c r="Z180" s="479"/>
    </row>
    <row r="181" spans="1:26" ht="15.75" customHeight="1">
      <c r="A181" s="479"/>
      <c r="B181" s="479"/>
      <c r="C181" s="479"/>
      <c r="D181" s="479"/>
      <c r="E181" s="479"/>
      <c r="F181" s="479"/>
      <c r="G181" s="479"/>
      <c r="H181" s="479"/>
      <c r="I181" s="479"/>
      <c r="J181" s="479"/>
      <c r="K181" s="479"/>
      <c r="L181" s="479"/>
      <c r="M181" s="479"/>
      <c r="N181" s="479"/>
      <c r="O181" s="479"/>
      <c r="P181" s="479"/>
      <c r="Q181" s="479"/>
      <c r="R181" s="479"/>
      <c r="S181" s="479"/>
      <c r="T181" s="479"/>
      <c r="U181" s="479"/>
      <c r="V181" s="479"/>
      <c r="W181" s="479"/>
      <c r="X181" s="479"/>
      <c r="Y181" s="479"/>
      <c r="Z181" s="479"/>
    </row>
    <row r="182" spans="1:26" ht="15.75" customHeight="1">
      <c r="A182" s="479"/>
      <c r="B182" s="479"/>
      <c r="C182" s="479"/>
      <c r="D182" s="479"/>
      <c r="E182" s="479"/>
      <c r="F182" s="479"/>
      <c r="G182" s="479"/>
      <c r="H182" s="479"/>
      <c r="I182" s="479"/>
      <c r="J182" s="479"/>
      <c r="K182" s="479"/>
      <c r="L182" s="479"/>
      <c r="M182" s="479"/>
      <c r="N182" s="479"/>
      <c r="O182" s="479"/>
      <c r="P182" s="479"/>
      <c r="Q182" s="479"/>
      <c r="R182" s="479"/>
      <c r="S182" s="479"/>
      <c r="T182" s="479"/>
      <c r="U182" s="479"/>
      <c r="V182" s="479"/>
      <c r="W182" s="479"/>
      <c r="X182" s="479"/>
      <c r="Y182" s="479"/>
      <c r="Z182" s="479"/>
    </row>
    <row r="183" spans="1:26" ht="15.75" customHeight="1">
      <c r="A183" s="479"/>
      <c r="B183" s="479"/>
      <c r="C183" s="479"/>
      <c r="D183" s="479"/>
      <c r="E183" s="479"/>
      <c r="F183" s="479"/>
      <c r="G183" s="479"/>
      <c r="H183" s="479"/>
      <c r="I183" s="479"/>
      <c r="J183" s="479"/>
      <c r="K183" s="479"/>
      <c r="L183" s="479"/>
      <c r="M183" s="479"/>
      <c r="N183" s="479"/>
      <c r="O183" s="479"/>
      <c r="P183" s="479"/>
      <c r="Q183" s="479"/>
      <c r="R183" s="479"/>
      <c r="S183" s="479"/>
      <c r="T183" s="479"/>
      <c r="U183" s="479"/>
      <c r="V183" s="479"/>
      <c r="W183" s="479"/>
      <c r="X183" s="479"/>
      <c r="Y183" s="479"/>
      <c r="Z183" s="479"/>
    </row>
    <row r="184" spans="1:26" ht="15.75" customHeight="1">
      <c r="A184" s="479"/>
      <c r="B184" s="479"/>
      <c r="C184" s="479"/>
      <c r="D184" s="479"/>
      <c r="E184" s="479"/>
      <c r="F184" s="479"/>
      <c r="G184" s="479"/>
      <c r="H184" s="479"/>
      <c r="I184" s="479"/>
      <c r="J184" s="479"/>
      <c r="K184" s="479"/>
      <c r="L184" s="479"/>
      <c r="M184" s="479"/>
      <c r="N184" s="479"/>
      <c r="O184" s="479"/>
      <c r="P184" s="479"/>
      <c r="Q184" s="479"/>
      <c r="R184" s="479"/>
      <c r="S184" s="479"/>
      <c r="T184" s="479"/>
      <c r="U184" s="479"/>
      <c r="V184" s="479"/>
      <c r="W184" s="479"/>
      <c r="X184" s="479"/>
      <c r="Y184" s="479"/>
      <c r="Z184" s="479"/>
    </row>
    <row r="185" spans="1:26" ht="15.75" customHeight="1">
      <c r="A185" s="479"/>
      <c r="B185" s="479"/>
      <c r="C185" s="479"/>
      <c r="D185" s="479"/>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row>
    <row r="186" spans="1:26" ht="15.75" customHeight="1">
      <c r="A186" s="479"/>
      <c r="B186" s="479"/>
      <c r="C186" s="479"/>
      <c r="D186" s="479"/>
      <c r="E186" s="479"/>
      <c r="F186" s="479"/>
      <c r="G186" s="479"/>
      <c r="H186" s="479"/>
      <c r="I186" s="479"/>
      <c r="J186" s="479"/>
      <c r="K186" s="479"/>
      <c r="L186" s="479"/>
      <c r="M186" s="479"/>
      <c r="N186" s="479"/>
      <c r="O186" s="479"/>
      <c r="P186" s="479"/>
      <c r="Q186" s="479"/>
      <c r="R186" s="479"/>
      <c r="S186" s="479"/>
      <c r="T186" s="479"/>
      <c r="U186" s="479"/>
      <c r="V186" s="479"/>
      <c r="W186" s="479"/>
      <c r="X186" s="479"/>
      <c r="Y186" s="479"/>
      <c r="Z186" s="479"/>
    </row>
    <row r="187" spans="1:26" ht="15.75" customHeight="1">
      <c r="A187" s="479"/>
      <c r="B187" s="479"/>
      <c r="C187" s="479"/>
      <c r="D187" s="479"/>
      <c r="E187" s="479"/>
      <c r="F187" s="479"/>
      <c r="G187" s="479"/>
      <c r="H187" s="479"/>
      <c r="I187" s="479"/>
      <c r="J187" s="479"/>
      <c r="K187" s="479"/>
      <c r="L187" s="479"/>
      <c r="M187" s="479"/>
      <c r="N187" s="479"/>
      <c r="O187" s="479"/>
      <c r="P187" s="479"/>
      <c r="Q187" s="479"/>
      <c r="R187" s="479"/>
      <c r="S187" s="479"/>
      <c r="T187" s="479"/>
      <c r="U187" s="479"/>
      <c r="V187" s="479"/>
      <c r="W187" s="479"/>
      <c r="X187" s="479"/>
      <c r="Y187" s="479"/>
      <c r="Z187" s="479"/>
    </row>
    <row r="188" spans="1:26" ht="15.75" customHeight="1">
      <c r="A188" s="479"/>
      <c r="B188" s="479"/>
      <c r="C188" s="479"/>
      <c r="D188" s="479"/>
      <c r="E188" s="479"/>
      <c r="F188" s="479"/>
      <c r="G188" s="479"/>
      <c r="H188" s="479"/>
      <c r="I188" s="479"/>
      <c r="J188" s="479"/>
      <c r="K188" s="479"/>
      <c r="L188" s="479"/>
      <c r="M188" s="479"/>
      <c r="N188" s="479"/>
      <c r="O188" s="479"/>
      <c r="P188" s="479"/>
      <c r="Q188" s="479"/>
      <c r="R188" s="479"/>
      <c r="S188" s="479"/>
      <c r="T188" s="479"/>
      <c r="U188" s="479"/>
      <c r="V188" s="479"/>
      <c r="W188" s="479"/>
      <c r="X188" s="479"/>
      <c r="Y188" s="479"/>
      <c r="Z188" s="479"/>
    </row>
    <row r="189" spans="1:26" ht="15.75" customHeight="1">
      <c r="A189" s="479"/>
      <c r="B189" s="479"/>
      <c r="C189" s="479"/>
      <c r="D189" s="479"/>
      <c r="E189" s="479"/>
      <c r="F189" s="479"/>
      <c r="G189" s="479"/>
      <c r="H189" s="479"/>
      <c r="I189" s="479"/>
      <c r="J189" s="479"/>
      <c r="K189" s="479"/>
      <c r="L189" s="479"/>
      <c r="M189" s="479"/>
      <c r="N189" s="479"/>
      <c r="O189" s="479"/>
      <c r="P189" s="479"/>
      <c r="Q189" s="479"/>
      <c r="R189" s="479"/>
      <c r="S189" s="479"/>
      <c r="T189" s="479"/>
      <c r="U189" s="479"/>
      <c r="V189" s="479"/>
      <c r="W189" s="479"/>
      <c r="X189" s="479"/>
      <c r="Y189" s="479"/>
      <c r="Z189" s="479"/>
    </row>
    <row r="190" spans="1:26" ht="15.75" customHeight="1">
      <c r="A190" s="479"/>
      <c r="B190" s="479"/>
      <c r="C190" s="479"/>
      <c r="D190" s="479"/>
      <c r="E190" s="479"/>
      <c r="F190" s="479"/>
      <c r="G190" s="479"/>
      <c r="H190" s="479"/>
      <c r="I190" s="479"/>
      <c r="J190" s="479"/>
      <c r="K190" s="479"/>
      <c r="L190" s="479"/>
      <c r="M190" s="479"/>
      <c r="N190" s="479"/>
      <c r="O190" s="479"/>
      <c r="P190" s="479"/>
      <c r="Q190" s="479"/>
      <c r="R190" s="479"/>
      <c r="S190" s="479"/>
      <c r="T190" s="479"/>
      <c r="U190" s="479"/>
      <c r="V190" s="479"/>
      <c r="W190" s="479"/>
      <c r="X190" s="479"/>
      <c r="Y190" s="479"/>
      <c r="Z190" s="479"/>
    </row>
    <row r="191" spans="1:26" ht="15.75" customHeight="1">
      <c r="A191" s="479"/>
      <c r="B191" s="479"/>
      <c r="C191" s="479"/>
      <c r="D191" s="479"/>
      <c r="E191" s="479"/>
      <c r="F191" s="479"/>
      <c r="G191" s="479"/>
      <c r="H191" s="479"/>
      <c r="I191" s="479"/>
      <c r="J191" s="479"/>
      <c r="K191" s="479"/>
      <c r="L191" s="479"/>
      <c r="M191" s="479"/>
      <c r="N191" s="479"/>
      <c r="O191" s="479"/>
      <c r="P191" s="479"/>
      <c r="Q191" s="479"/>
      <c r="R191" s="479"/>
      <c r="S191" s="479"/>
      <c r="T191" s="479"/>
      <c r="U191" s="479"/>
      <c r="V191" s="479"/>
      <c r="W191" s="479"/>
      <c r="X191" s="479"/>
      <c r="Y191" s="479"/>
      <c r="Z191" s="479"/>
    </row>
    <row r="192" spans="1:26" ht="15.75" customHeight="1">
      <c r="A192" s="479"/>
      <c r="B192" s="479"/>
      <c r="C192" s="479"/>
      <c r="D192" s="479"/>
      <c r="E192" s="479"/>
      <c r="F192" s="479"/>
      <c r="G192" s="479"/>
      <c r="H192" s="479"/>
      <c r="I192" s="479"/>
      <c r="J192" s="479"/>
      <c r="K192" s="479"/>
      <c r="L192" s="479"/>
      <c r="M192" s="479"/>
      <c r="N192" s="479"/>
      <c r="O192" s="479"/>
      <c r="P192" s="479"/>
      <c r="Q192" s="479"/>
      <c r="R192" s="479"/>
      <c r="S192" s="479"/>
      <c r="T192" s="479"/>
      <c r="U192" s="479"/>
      <c r="V192" s="479"/>
      <c r="W192" s="479"/>
      <c r="X192" s="479"/>
      <c r="Y192" s="479"/>
      <c r="Z192" s="479"/>
    </row>
    <row r="193" spans="1:26" ht="15.75" customHeight="1">
      <c r="A193" s="479"/>
      <c r="B193" s="479"/>
      <c r="C193" s="479"/>
      <c r="D193" s="479"/>
      <c r="E193" s="479"/>
      <c r="F193" s="479"/>
      <c r="G193" s="479"/>
      <c r="H193" s="479"/>
      <c r="I193" s="479"/>
      <c r="J193" s="479"/>
      <c r="K193" s="479"/>
      <c r="L193" s="479"/>
      <c r="M193" s="479"/>
      <c r="N193" s="479"/>
      <c r="O193" s="479"/>
      <c r="P193" s="479"/>
      <c r="Q193" s="479"/>
      <c r="R193" s="479"/>
      <c r="S193" s="479"/>
      <c r="T193" s="479"/>
      <c r="U193" s="479"/>
      <c r="V193" s="479"/>
      <c r="W193" s="479"/>
      <c r="X193" s="479"/>
      <c r="Y193" s="479"/>
      <c r="Z193" s="479"/>
    </row>
    <row r="194" spans="1:26" ht="15.75" customHeight="1">
      <c r="A194" s="479"/>
      <c r="B194" s="479"/>
      <c r="C194" s="479"/>
      <c r="D194" s="479"/>
      <c r="E194" s="479"/>
      <c r="F194" s="479"/>
      <c r="G194" s="479"/>
      <c r="H194" s="479"/>
      <c r="I194" s="479"/>
      <c r="J194" s="479"/>
      <c r="K194" s="479"/>
      <c r="L194" s="479"/>
      <c r="M194" s="479"/>
      <c r="N194" s="479"/>
      <c r="O194" s="479"/>
      <c r="P194" s="479"/>
      <c r="Q194" s="479"/>
      <c r="R194" s="479"/>
      <c r="S194" s="479"/>
      <c r="T194" s="479"/>
      <c r="U194" s="479"/>
      <c r="V194" s="479"/>
      <c r="W194" s="479"/>
      <c r="X194" s="479"/>
      <c r="Y194" s="479"/>
      <c r="Z194" s="479"/>
    </row>
    <row r="195" spans="1:26" ht="15.75" customHeight="1">
      <c r="A195" s="479"/>
      <c r="B195" s="479"/>
      <c r="C195" s="479"/>
      <c r="D195" s="479"/>
      <c r="E195" s="479"/>
      <c r="F195" s="479"/>
      <c r="G195" s="479"/>
      <c r="H195" s="479"/>
      <c r="I195" s="479"/>
      <c r="J195" s="479"/>
      <c r="K195" s="479"/>
      <c r="L195" s="479"/>
      <c r="M195" s="479"/>
      <c r="N195" s="479"/>
      <c r="O195" s="479"/>
      <c r="P195" s="479"/>
      <c r="Q195" s="479"/>
      <c r="R195" s="479"/>
      <c r="S195" s="479"/>
      <c r="T195" s="479"/>
      <c r="U195" s="479"/>
      <c r="V195" s="479"/>
      <c r="W195" s="479"/>
      <c r="X195" s="479"/>
      <c r="Y195" s="479"/>
      <c r="Z195" s="479"/>
    </row>
    <row r="196" spans="1:26" ht="15.75" customHeight="1">
      <c r="A196" s="479"/>
      <c r="B196" s="479"/>
      <c r="C196" s="479"/>
      <c r="D196" s="479"/>
      <c r="E196" s="479"/>
      <c r="F196" s="479"/>
      <c r="G196" s="479"/>
      <c r="H196" s="479"/>
      <c r="I196" s="479"/>
      <c r="J196" s="479"/>
      <c r="K196" s="479"/>
      <c r="L196" s="479"/>
      <c r="M196" s="479"/>
      <c r="N196" s="479"/>
      <c r="O196" s="479"/>
      <c r="P196" s="479"/>
      <c r="Q196" s="479"/>
      <c r="R196" s="479"/>
      <c r="S196" s="479"/>
      <c r="T196" s="479"/>
      <c r="U196" s="479"/>
      <c r="V196" s="479"/>
      <c r="W196" s="479"/>
      <c r="X196" s="479"/>
      <c r="Y196" s="479"/>
      <c r="Z196" s="479"/>
    </row>
    <row r="197" spans="1:26" ht="15.75" customHeight="1">
      <c r="A197" s="479"/>
      <c r="B197" s="479"/>
      <c r="C197" s="479"/>
      <c r="D197" s="479"/>
      <c r="E197" s="479"/>
      <c r="F197" s="479"/>
      <c r="G197" s="479"/>
      <c r="H197" s="479"/>
      <c r="I197" s="479"/>
      <c r="J197" s="479"/>
      <c r="K197" s="479"/>
      <c r="L197" s="479"/>
      <c r="M197" s="479"/>
      <c r="N197" s="479"/>
      <c r="O197" s="479"/>
      <c r="P197" s="479"/>
      <c r="Q197" s="479"/>
      <c r="R197" s="479"/>
      <c r="S197" s="479"/>
      <c r="T197" s="479"/>
      <c r="U197" s="479"/>
      <c r="V197" s="479"/>
      <c r="W197" s="479"/>
      <c r="X197" s="479"/>
      <c r="Y197" s="479"/>
      <c r="Z197" s="479"/>
    </row>
    <row r="198" spans="1:26" ht="15.75" customHeight="1">
      <c r="A198" s="479"/>
      <c r="B198" s="479"/>
      <c r="C198" s="479"/>
      <c r="D198" s="479"/>
      <c r="E198" s="479"/>
      <c r="F198" s="479"/>
      <c r="G198" s="479"/>
      <c r="H198" s="479"/>
      <c r="I198" s="479"/>
      <c r="J198" s="479"/>
      <c r="K198" s="479"/>
      <c r="L198" s="479"/>
      <c r="M198" s="479"/>
      <c r="N198" s="479"/>
      <c r="O198" s="479"/>
      <c r="P198" s="479"/>
      <c r="Q198" s="479"/>
      <c r="R198" s="479"/>
      <c r="S198" s="479"/>
      <c r="T198" s="479"/>
      <c r="U198" s="479"/>
      <c r="V198" s="479"/>
      <c r="W198" s="479"/>
      <c r="X198" s="479"/>
      <c r="Y198" s="479"/>
      <c r="Z198" s="479"/>
    </row>
    <row r="199" spans="1:26" ht="15.75" customHeight="1">
      <c r="A199" s="479"/>
      <c r="B199" s="479"/>
      <c r="C199" s="479"/>
      <c r="D199" s="479"/>
      <c r="E199" s="479"/>
      <c r="F199" s="479"/>
      <c r="G199" s="479"/>
      <c r="H199" s="479"/>
      <c r="I199" s="479"/>
      <c r="J199" s="479"/>
      <c r="K199" s="479"/>
      <c r="L199" s="479"/>
      <c r="M199" s="479"/>
      <c r="N199" s="479"/>
      <c r="O199" s="479"/>
      <c r="P199" s="479"/>
      <c r="Q199" s="479"/>
      <c r="R199" s="479"/>
      <c r="S199" s="479"/>
      <c r="T199" s="479"/>
      <c r="U199" s="479"/>
      <c r="V199" s="479"/>
      <c r="W199" s="479"/>
      <c r="X199" s="479"/>
      <c r="Y199" s="479"/>
      <c r="Z199" s="479"/>
    </row>
    <row r="200" spans="1:26" ht="15.75" customHeight="1">
      <c r="A200" s="479"/>
      <c r="B200" s="479"/>
      <c r="C200" s="479"/>
      <c r="D200" s="479"/>
      <c r="E200" s="479"/>
      <c r="F200" s="479"/>
      <c r="G200" s="479"/>
      <c r="H200" s="479"/>
      <c r="I200" s="479"/>
      <c r="J200" s="479"/>
      <c r="K200" s="479"/>
      <c r="L200" s="479"/>
      <c r="M200" s="479"/>
      <c r="N200" s="479"/>
      <c r="O200" s="479"/>
      <c r="P200" s="479"/>
      <c r="Q200" s="479"/>
      <c r="R200" s="479"/>
      <c r="S200" s="479"/>
      <c r="T200" s="479"/>
      <c r="U200" s="479"/>
      <c r="V200" s="479"/>
      <c r="W200" s="479"/>
      <c r="X200" s="479"/>
      <c r="Y200" s="479"/>
      <c r="Z200" s="479"/>
    </row>
    <row r="201" spans="1:26" ht="15.75" customHeight="1">
      <c r="A201" s="479"/>
      <c r="B201" s="479"/>
      <c r="C201" s="479"/>
      <c r="D201" s="479"/>
      <c r="E201" s="479"/>
      <c r="F201" s="479"/>
      <c r="G201" s="479"/>
      <c r="H201" s="479"/>
      <c r="I201" s="479"/>
      <c r="J201" s="479"/>
      <c r="K201" s="479"/>
      <c r="L201" s="479"/>
      <c r="M201" s="479"/>
      <c r="N201" s="479"/>
      <c r="O201" s="479"/>
      <c r="P201" s="479"/>
      <c r="Q201" s="479"/>
      <c r="R201" s="479"/>
      <c r="S201" s="479"/>
      <c r="T201" s="479"/>
      <c r="U201" s="479"/>
      <c r="V201" s="479"/>
      <c r="W201" s="479"/>
      <c r="X201" s="479"/>
      <c r="Y201" s="479"/>
      <c r="Z201" s="479"/>
    </row>
    <row r="202" spans="1:26" ht="15.75" customHeight="1">
      <c r="A202" s="479"/>
      <c r="B202" s="479"/>
      <c r="C202" s="479"/>
      <c r="D202" s="479"/>
      <c r="E202" s="479"/>
      <c r="F202" s="479"/>
      <c r="G202" s="479"/>
      <c r="H202" s="479"/>
      <c r="I202" s="479"/>
      <c r="J202" s="479"/>
      <c r="K202" s="479"/>
      <c r="L202" s="479"/>
      <c r="M202" s="479"/>
      <c r="N202" s="479"/>
      <c r="O202" s="479"/>
      <c r="P202" s="479"/>
      <c r="Q202" s="479"/>
      <c r="R202" s="479"/>
      <c r="S202" s="479"/>
      <c r="T202" s="479"/>
      <c r="U202" s="479"/>
      <c r="V202" s="479"/>
      <c r="W202" s="479"/>
      <c r="X202" s="479"/>
      <c r="Y202" s="479"/>
      <c r="Z202" s="479"/>
    </row>
    <row r="203" spans="1:26" ht="15.75" customHeight="1">
      <c r="A203" s="479"/>
      <c r="B203" s="479"/>
      <c r="C203" s="479"/>
      <c r="D203" s="479"/>
      <c r="E203" s="479"/>
      <c r="F203" s="479"/>
      <c r="G203" s="479"/>
      <c r="H203" s="479"/>
      <c r="I203" s="479"/>
      <c r="J203" s="479"/>
      <c r="K203" s="479"/>
      <c r="L203" s="479"/>
      <c r="M203" s="479"/>
      <c r="N203" s="479"/>
      <c r="O203" s="479"/>
      <c r="P203" s="479"/>
      <c r="Q203" s="479"/>
      <c r="R203" s="479"/>
      <c r="S203" s="479"/>
      <c r="T203" s="479"/>
      <c r="U203" s="479"/>
      <c r="V203" s="479"/>
      <c r="W203" s="479"/>
      <c r="X203" s="479"/>
      <c r="Y203" s="479"/>
      <c r="Z203" s="479"/>
    </row>
    <row r="204" spans="1:26" ht="15.75" customHeight="1">
      <c r="A204" s="479"/>
      <c r="B204" s="479"/>
      <c r="C204" s="479"/>
      <c r="D204" s="479"/>
      <c r="E204" s="479"/>
      <c r="F204" s="479"/>
      <c r="G204" s="479"/>
      <c r="H204" s="479"/>
      <c r="I204" s="479"/>
      <c r="J204" s="479"/>
      <c r="K204" s="479"/>
      <c r="L204" s="479"/>
      <c r="M204" s="479"/>
      <c r="N204" s="479"/>
      <c r="O204" s="479"/>
      <c r="P204" s="479"/>
      <c r="Q204" s="479"/>
      <c r="R204" s="479"/>
      <c r="S204" s="479"/>
      <c r="T204" s="479"/>
      <c r="U204" s="479"/>
      <c r="V204" s="479"/>
      <c r="W204" s="479"/>
      <c r="X204" s="479"/>
      <c r="Y204" s="479"/>
      <c r="Z204" s="479"/>
    </row>
    <row r="205" spans="1:26" ht="15.75" customHeight="1">
      <c r="A205" s="479"/>
      <c r="B205" s="479"/>
      <c r="C205" s="479"/>
      <c r="D205" s="479"/>
      <c r="E205" s="479"/>
      <c r="F205" s="479"/>
      <c r="G205" s="479"/>
      <c r="H205" s="479"/>
      <c r="I205" s="479"/>
      <c r="J205" s="479"/>
      <c r="K205" s="479"/>
      <c r="L205" s="479"/>
      <c r="M205" s="479"/>
      <c r="N205" s="479"/>
      <c r="O205" s="479"/>
      <c r="P205" s="479"/>
      <c r="Q205" s="479"/>
      <c r="R205" s="479"/>
      <c r="S205" s="479"/>
      <c r="T205" s="479"/>
      <c r="U205" s="479"/>
      <c r="V205" s="479"/>
      <c r="W205" s="479"/>
      <c r="X205" s="479"/>
      <c r="Y205" s="479"/>
      <c r="Z205" s="479"/>
    </row>
    <row r="206" spans="1:26" ht="15.75" customHeight="1">
      <c r="A206" s="479"/>
      <c r="B206" s="479"/>
      <c r="C206" s="479"/>
      <c r="D206" s="479"/>
      <c r="E206" s="479"/>
      <c r="F206" s="479"/>
      <c r="G206" s="479"/>
      <c r="H206" s="479"/>
      <c r="I206" s="479"/>
      <c r="J206" s="479"/>
      <c r="K206" s="479"/>
      <c r="L206" s="479"/>
      <c r="M206" s="479"/>
      <c r="N206" s="479"/>
      <c r="O206" s="479"/>
      <c r="P206" s="479"/>
      <c r="Q206" s="479"/>
      <c r="R206" s="479"/>
      <c r="S206" s="479"/>
      <c r="T206" s="479"/>
      <c r="U206" s="479"/>
      <c r="V206" s="479"/>
      <c r="W206" s="479"/>
      <c r="X206" s="479"/>
      <c r="Y206" s="479"/>
      <c r="Z206" s="479"/>
    </row>
    <row r="207" spans="1:26" ht="15.75" customHeight="1">
      <c r="A207" s="479"/>
      <c r="B207" s="479"/>
      <c r="C207" s="479"/>
      <c r="D207" s="479"/>
      <c r="E207" s="479"/>
      <c r="F207" s="479"/>
      <c r="G207" s="479"/>
      <c r="H207" s="479"/>
      <c r="I207" s="479"/>
      <c r="J207" s="479"/>
      <c r="K207" s="479"/>
      <c r="L207" s="479"/>
      <c r="M207" s="479"/>
      <c r="N207" s="479"/>
      <c r="O207" s="479"/>
      <c r="P207" s="479"/>
      <c r="Q207" s="479"/>
      <c r="R207" s="479"/>
      <c r="S207" s="479"/>
      <c r="T207" s="479"/>
      <c r="U207" s="479"/>
      <c r="V207" s="479"/>
      <c r="W207" s="479"/>
      <c r="X207" s="479"/>
      <c r="Y207" s="479"/>
      <c r="Z207" s="479"/>
    </row>
    <row r="208" spans="1:26" ht="15.75" customHeight="1">
      <c r="A208" s="479"/>
      <c r="B208" s="479"/>
      <c r="C208" s="479"/>
      <c r="D208" s="479"/>
      <c r="E208" s="479"/>
      <c r="F208" s="479"/>
      <c r="G208" s="479"/>
      <c r="H208" s="479"/>
      <c r="I208" s="479"/>
      <c r="J208" s="479"/>
      <c r="K208" s="479"/>
      <c r="L208" s="479"/>
      <c r="M208" s="479"/>
      <c r="N208" s="479"/>
      <c r="O208" s="479"/>
      <c r="P208" s="479"/>
      <c r="Q208" s="479"/>
      <c r="R208" s="479"/>
      <c r="S208" s="479"/>
      <c r="T208" s="479"/>
      <c r="U208" s="479"/>
      <c r="V208" s="479"/>
      <c r="W208" s="479"/>
      <c r="X208" s="479"/>
      <c r="Y208" s="479"/>
      <c r="Z208" s="479"/>
    </row>
    <row r="209" spans="1:26" ht="15.75" customHeight="1">
      <c r="A209" s="479"/>
      <c r="B209" s="479"/>
      <c r="C209" s="479"/>
      <c r="D209" s="479"/>
      <c r="E209" s="479"/>
      <c r="F209" s="479"/>
      <c r="G209" s="479"/>
      <c r="H209" s="479"/>
      <c r="I209" s="479"/>
      <c r="J209" s="479"/>
      <c r="K209" s="479"/>
      <c r="L209" s="479"/>
      <c r="M209" s="479"/>
      <c r="N209" s="479"/>
      <c r="O209" s="479"/>
      <c r="P209" s="479"/>
      <c r="Q209" s="479"/>
      <c r="R209" s="479"/>
      <c r="S209" s="479"/>
      <c r="T209" s="479"/>
      <c r="U209" s="479"/>
      <c r="V209" s="479"/>
      <c r="W209" s="479"/>
      <c r="X209" s="479"/>
      <c r="Y209" s="479"/>
      <c r="Z209" s="479"/>
    </row>
    <row r="210" spans="1:26" ht="15.75" customHeight="1">
      <c r="A210" s="479"/>
      <c r="B210" s="479"/>
      <c r="C210" s="479"/>
      <c r="D210" s="479"/>
      <c r="E210" s="479"/>
      <c r="F210" s="479"/>
      <c r="G210" s="479"/>
      <c r="H210" s="479"/>
      <c r="I210" s="479"/>
      <c r="J210" s="479"/>
      <c r="K210" s="479"/>
      <c r="L210" s="479"/>
      <c r="M210" s="479"/>
      <c r="N210" s="479"/>
      <c r="O210" s="479"/>
      <c r="P210" s="479"/>
      <c r="Q210" s="479"/>
      <c r="R210" s="479"/>
      <c r="S210" s="479"/>
      <c r="T210" s="479"/>
      <c r="U210" s="479"/>
      <c r="V210" s="479"/>
      <c r="W210" s="479"/>
      <c r="X210" s="479"/>
      <c r="Y210" s="479"/>
      <c r="Z210" s="479"/>
    </row>
    <row r="211" spans="1:26" ht="15.75" customHeight="1">
      <c r="A211" s="479"/>
      <c r="B211" s="479"/>
      <c r="C211" s="479"/>
      <c r="D211" s="479"/>
      <c r="E211" s="479"/>
      <c r="F211" s="479"/>
      <c r="G211" s="479"/>
      <c r="H211" s="479"/>
      <c r="I211" s="479"/>
      <c r="J211" s="479"/>
      <c r="K211" s="479"/>
      <c r="L211" s="479"/>
      <c r="M211" s="479"/>
      <c r="N211" s="479"/>
      <c r="O211" s="479"/>
      <c r="P211" s="479"/>
      <c r="Q211" s="479"/>
      <c r="R211" s="479"/>
      <c r="S211" s="479"/>
      <c r="T211" s="479"/>
      <c r="U211" s="479"/>
      <c r="V211" s="479"/>
      <c r="W211" s="479"/>
      <c r="X211" s="479"/>
      <c r="Y211" s="479"/>
      <c r="Z211" s="479"/>
    </row>
    <row r="212" spans="1:26" ht="15.75" customHeight="1">
      <c r="A212" s="479"/>
      <c r="B212" s="479"/>
      <c r="C212" s="479"/>
      <c r="D212" s="479"/>
      <c r="E212" s="479"/>
      <c r="F212" s="479"/>
      <c r="G212" s="479"/>
      <c r="H212" s="479"/>
      <c r="I212" s="479"/>
      <c r="J212" s="479"/>
      <c r="K212" s="479"/>
      <c r="L212" s="479"/>
      <c r="M212" s="479"/>
      <c r="N212" s="479"/>
      <c r="O212" s="479"/>
      <c r="P212" s="479"/>
      <c r="Q212" s="479"/>
      <c r="R212" s="479"/>
      <c r="S212" s="479"/>
      <c r="T212" s="479"/>
      <c r="U212" s="479"/>
      <c r="V212" s="479"/>
      <c r="W212" s="479"/>
      <c r="X212" s="479"/>
      <c r="Y212" s="479"/>
      <c r="Z212" s="479"/>
    </row>
    <row r="213" spans="1:26" ht="15.75" customHeight="1">
      <c r="A213" s="479"/>
      <c r="B213" s="479"/>
      <c r="C213" s="479"/>
      <c r="D213" s="479"/>
      <c r="E213" s="479"/>
      <c r="F213" s="479"/>
      <c r="G213" s="479"/>
      <c r="H213" s="479"/>
      <c r="I213" s="479"/>
      <c r="J213" s="479"/>
      <c r="K213" s="479"/>
      <c r="L213" s="479"/>
      <c r="M213" s="479"/>
      <c r="N213" s="479"/>
      <c r="O213" s="479"/>
      <c r="P213" s="479"/>
      <c r="Q213" s="479"/>
      <c r="R213" s="479"/>
      <c r="S213" s="479"/>
      <c r="T213" s="479"/>
      <c r="U213" s="479"/>
      <c r="V213" s="479"/>
      <c r="W213" s="479"/>
      <c r="X213" s="479"/>
      <c r="Y213" s="479"/>
      <c r="Z213" s="479"/>
    </row>
    <row r="214" spans="1:26" ht="15.75" customHeight="1">
      <c r="A214" s="479"/>
      <c r="B214" s="479"/>
      <c r="C214" s="479"/>
      <c r="D214" s="479"/>
      <c r="E214" s="479"/>
      <c r="F214" s="479"/>
      <c r="G214" s="479"/>
      <c r="H214" s="479"/>
      <c r="I214" s="479"/>
      <c r="J214" s="479"/>
      <c r="K214" s="479"/>
      <c r="L214" s="479"/>
      <c r="M214" s="479"/>
      <c r="N214" s="479"/>
      <c r="O214" s="479"/>
      <c r="P214" s="479"/>
      <c r="Q214" s="479"/>
      <c r="R214" s="479"/>
      <c r="S214" s="479"/>
      <c r="T214" s="479"/>
      <c r="U214" s="479"/>
      <c r="V214" s="479"/>
      <c r="W214" s="479"/>
      <c r="X214" s="479"/>
      <c r="Y214" s="479"/>
      <c r="Z214" s="479"/>
    </row>
    <row r="215" spans="1:26" ht="15.75" customHeight="1">
      <c r="A215" s="479"/>
      <c r="B215" s="479"/>
      <c r="C215" s="479"/>
      <c r="D215" s="479"/>
      <c r="E215" s="479"/>
      <c r="F215" s="479"/>
      <c r="G215" s="479"/>
      <c r="H215" s="479"/>
      <c r="I215" s="479"/>
      <c r="J215" s="479"/>
      <c r="K215" s="479"/>
      <c r="L215" s="479"/>
      <c r="M215" s="479"/>
      <c r="N215" s="479"/>
      <c r="O215" s="479"/>
      <c r="P215" s="479"/>
      <c r="Q215" s="479"/>
      <c r="R215" s="479"/>
      <c r="S215" s="479"/>
      <c r="T215" s="479"/>
      <c r="U215" s="479"/>
      <c r="V215" s="479"/>
      <c r="W215" s="479"/>
      <c r="X215" s="479"/>
      <c r="Y215" s="479"/>
      <c r="Z215" s="479"/>
    </row>
    <row r="216" spans="1:26" ht="15.75" customHeight="1">
      <c r="A216" s="479"/>
      <c r="B216" s="479"/>
      <c r="C216" s="479"/>
      <c r="D216" s="479"/>
      <c r="E216" s="479"/>
      <c r="F216" s="479"/>
      <c r="G216" s="479"/>
      <c r="H216" s="479"/>
      <c r="I216" s="479"/>
      <c r="J216" s="479"/>
      <c r="K216" s="479"/>
      <c r="L216" s="479"/>
      <c r="M216" s="479"/>
      <c r="N216" s="479"/>
      <c r="O216" s="479"/>
      <c r="P216" s="479"/>
      <c r="Q216" s="479"/>
      <c r="R216" s="479"/>
      <c r="S216" s="479"/>
      <c r="T216" s="479"/>
      <c r="U216" s="479"/>
      <c r="V216" s="479"/>
      <c r="W216" s="479"/>
      <c r="X216" s="479"/>
      <c r="Y216" s="479"/>
      <c r="Z216" s="479"/>
    </row>
    <row r="217" spans="1:26" ht="15.75" customHeight="1">
      <c r="A217" s="479"/>
      <c r="B217" s="479"/>
      <c r="C217" s="479"/>
      <c r="D217" s="479"/>
      <c r="E217" s="479"/>
      <c r="F217" s="479"/>
      <c r="G217" s="479"/>
      <c r="H217" s="479"/>
      <c r="I217" s="479"/>
      <c r="J217" s="479"/>
      <c r="K217" s="479"/>
      <c r="L217" s="479"/>
      <c r="M217" s="479"/>
      <c r="N217" s="479"/>
      <c r="O217" s="479"/>
      <c r="P217" s="479"/>
      <c r="Q217" s="479"/>
      <c r="R217" s="479"/>
      <c r="S217" s="479"/>
      <c r="T217" s="479"/>
      <c r="U217" s="479"/>
      <c r="V217" s="479"/>
      <c r="W217" s="479"/>
      <c r="X217" s="479"/>
      <c r="Y217" s="479"/>
      <c r="Z217" s="479"/>
    </row>
    <row r="218" spans="1:26" ht="15.75" customHeight="1">
      <c r="A218" s="479"/>
      <c r="B218" s="479"/>
      <c r="C218" s="479"/>
      <c r="D218" s="479"/>
      <c r="E218" s="479"/>
      <c r="F218" s="479"/>
      <c r="G218" s="479"/>
      <c r="H218" s="479"/>
      <c r="I218" s="479"/>
      <c r="J218" s="479"/>
      <c r="K218" s="479"/>
      <c r="L218" s="479"/>
      <c r="M218" s="479"/>
      <c r="N218" s="479"/>
      <c r="O218" s="479"/>
      <c r="P218" s="479"/>
      <c r="Q218" s="479"/>
      <c r="R218" s="479"/>
      <c r="S218" s="479"/>
      <c r="T218" s="479"/>
      <c r="U218" s="479"/>
      <c r="V218" s="479"/>
      <c r="W218" s="479"/>
      <c r="X218" s="479"/>
      <c r="Y218" s="479"/>
      <c r="Z218" s="479"/>
    </row>
    <row r="219" spans="1:26" ht="15.75" customHeight="1">
      <c r="A219" s="479"/>
      <c r="B219" s="479"/>
      <c r="C219" s="479"/>
      <c r="D219" s="479"/>
      <c r="E219" s="479"/>
      <c r="F219" s="479"/>
      <c r="G219" s="479"/>
      <c r="H219" s="479"/>
      <c r="I219" s="479"/>
      <c r="J219" s="479"/>
      <c r="K219" s="479"/>
      <c r="L219" s="479"/>
      <c r="M219" s="479"/>
      <c r="N219" s="479"/>
      <c r="O219" s="479"/>
      <c r="P219" s="479"/>
      <c r="Q219" s="479"/>
      <c r="R219" s="479"/>
      <c r="S219" s="479"/>
      <c r="T219" s="479"/>
      <c r="U219" s="479"/>
      <c r="V219" s="479"/>
      <c r="W219" s="479"/>
      <c r="X219" s="479"/>
      <c r="Y219" s="479"/>
      <c r="Z219" s="479"/>
    </row>
    <row r="220" spans="1:26" ht="15.75" customHeight="1">
      <c r="A220" s="479"/>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row>
    <row r="221" spans="1:26" ht="15.75" customHeight="1">
      <c r="A221" s="479"/>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row>
    <row r="222" spans="1:26" ht="15.75" customHeight="1">
      <c r="A222" s="479"/>
      <c r="B222" s="479"/>
      <c r="C222" s="479"/>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row>
    <row r="223" spans="1:26" ht="15.75" customHeight="1">
      <c r="A223" s="479"/>
      <c r="B223" s="479"/>
      <c r="C223" s="479"/>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row>
    <row r="224" spans="1:26" ht="15.75" customHeight="1">
      <c r="A224" s="479"/>
      <c r="B224" s="479"/>
      <c r="C224" s="479"/>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row>
    <row r="225" spans="1:26" ht="15.75" customHeight="1">
      <c r="A225" s="479"/>
      <c r="B225" s="479"/>
      <c r="C225" s="479"/>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row>
    <row r="226" spans="1:26" ht="15.75" customHeight="1">
      <c r="A226" s="479"/>
      <c r="B226" s="479"/>
      <c r="C226" s="479"/>
      <c r="D226" s="479"/>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row>
    <row r="227" spans="1:26" ht="15.75" customHeight="1">
      <c r="A227" s="479"/>
      <c r="B227" s="479"/>
      <c r="C227" s="479"/>
      <c r="D227" s="479"/>
      <c r="E227" s="479"/>
      <c r="F227" s="479"/>
      <c r="G227" s="479"/>
      <c r="H227" s="479"/>
      <c r="I227" s="479"/>
      <c r="J227" s="479"/>
      <c r="K227" s="479"/>
      <c r="L227" s="479"/>
      <c r="M227" s="479"/>
      <c r="N227" s="479"/>
      <c r="O227" s="479"/>
      <c r="P227" s="479"/>
      <c r="Q227" s="479"/>
      <c r="R227" s="479"/>
      <c r="S227" s="479"/>
      <c r="T227" s="479"/>
      <c r="U227" s="479"/>
      <c r="V227" s="479"/>
      <c r="W227" s="479"/>
      <c r="X227" s="479"/>
      <c r="Y227" s="479"/>
      <c r="Z227" s="479"/>
    </row>
    <row r="228" spans="1:26" ht="15.75" customHeight="1">
      <c r="A228" s="479"/>
      <c r="B228" s="479"/>
      <c r="C228" s="479"/>
      <c r="D228" s="479"/>
      <c r="E228" s="479"/>
      <c r="F228" s="479"/>
      <c r="G228" s="479"/>
      <c r="H228" s="479"/>
      <c r="I228" s="479"/>
      <c r="J228" s="479"/>
      <c r="K228" s="479"/>
      <c r="L228" s="479"/>
      <c r="M228" s="479"/>
      <c r="N228" s="479"/>
      <c r="O228" s="479"/>
      <c r="P228" s="479"/>
      <c r="Q228" s="479"/>
      <c r="R228" s="479"/>
      <c r="S228" s="479"/>
      <c r="T228" s="479"/>
      <c r="U228" s="479"/>
      <c r="V228" s="479"/>
      <c r="W228" s="479"/>
      <c r="X228" s="479"/>
      <c r="Y228" s="479"/>
      <c r="Z228" s="479"/>
    </row>
    <row r="229" spans="1:26" ht="15.75" customHeight="1">
      <c r="A229" s="479"/>
      <c r="B229" s="479"/>
      <c r="C229" s="479"/>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row>
    <row r="230" spans="1:26" ht="15.75" customHeight="1">
      <c r="A230" s="479"/>
      <c r="B230" s="479"/>
      <c r="C230" s="479"/>
      <c r="D230" s="479"/>
      <c r="E230" s="479"/>
      <c r="F230" s="479"/>
      <c r="G230" s="479"/>
      <c r="H230" s="479"/>
      <c r="I230" s="479"/>
      <c r="J230" s="479"/>
      <c r="K230" s="479"/>
      <c r="L230" s="479"/>
      <c r="M230" s="479"/>
      <c r="N230" s="479"/>
      <c r="O230" s="479"/>
      <c r="P230" s="479"/>
      <c r="Q230" s="479"/>
      <c r="R230" s="479"/>
      <c r="S230" s="479"/>
      <c r="T230" s="479"/>
      <c r="U230" s="479"/>
      <c r="V230" s="479"/>
      <c r="W230" s="479"/>
      <c r="X230" s="479"/>
      <c r="Y230" s="479"/>
      <c r="Z230" s="479"/>
    </row>
    <row r="231" spans="1:26" ht="15.75" customHeight="1">
      <c r="A231" s="479"/>
      <c r="B231" s="479"/>
      <c r="C231" s="479"/>
      <c r="D231" s="479"/>
      <c r="E231" s="479"/>
      <c r="F231" s="479"/>
      <c r="G231" s="479"/>
      <c r="H231" s="479"/>
      <c r="I231" s="479"/>
      <c r="J231" s="479"/>
      <c r="K231" s="479"/>
      <c r="L231" s="479"/>
      <c r="M231" s="479"/>
      <c r="N231" s="479"/>
      <c r="O231" s="479"/>
      <c r="P231" s="479"/>
      <c r="Q231" s="479"/>
      <c r="R231" s="479"/>
      <c r="S231" s="479"/>
      <c r="T231" s="479"/>
      <c r="U231" s="479"/>
      <c r="V231" s="479"/>
      <c r="W231" s="479"/>
      <c r="X231" s="479"/>
      <c r="Y231" s="479"/>
      <c r="Z231" s="479"/>
    </row>
    <row r="232" spans="1:26" ht="15.75" customHeight="1">
      <c r="A232" s="479"/>
      <c r="B232" s="479"/>
      <c r="C232" s="479"/>
      <c r="D232" s="479"/>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row>
    <row r="233" spans="1:26" ht="15.75" customHeight="1">
      <c r="A233" s="479"/>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row>
    <row r="234" spans="1:26" ht="15.75" customHeight="1">
      <c r="A234" s="479"/>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row>
    <row r="235" spans="1:26" ht="15.75" customHeight="1">
      <c r="A235" s="479"/>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row>
    <row r="236" spans="1:26" ht="15.75" customHeight="1">
      <c r="A236" s="479"/>
      <c r="B236" s="479"/>
      <c r="C236" s="479"/>
      <c r="D236" s="479"/>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row>
    <row r="237" spans="1:26" ht="15.75" customHeight="1">
      <c r="A237" s="479"/>
      <c r="B237" s="479"/>
      <c r="C237" s="479"/>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row>
    <row r="238" spans="1:26" ht="15.75" customHeight="1">
      <c r="A238" s="479"/>
      <c r="B238" s="479"/>
      <c r="C238" s="479"/>
      <c r="D238" s="479"/>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row>
    <row r="239" spans="1:26" ht="15.75" customHeight="1">
      <c r="A239" s="479"/>
      <c r="B239" s="479"/>
      <c r="C239" s="479"/>
      <c r="D239" s="479"/>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row>
    <row r="240" spans="1:26" ht="15.75" customHeight="1">
      <c r="A240" s="479"/>
      <c r="B240" s="479"/>
      <c r="C240" s="479"/>
      <c r="D240" s="479"/>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row>
    <row r="241" spans="1:26" ht="15.75" customHeight="1">
      <c r="A241" s="479"/>
      <c r="B241" s="479"/>
      <c r="C241" s="479"/>
      <c r="D241" s="479"/>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row>
    <row r="242" spans="1:26" ht="15.75" customHeight="1">
      <c r="A242" s="479"/>
      <c r="B242" s="479"/>
      <c r="C242" s="479"/>
      <c r="D242" s="479"/>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row>
    <row r="243" spans="1:26" ht="15.75" customHeight="1">
      <c r="A243" s="479"/>
      <c r="B243" s="479"/>
      <c r="C243" s="479"/>
      <c r="D243" s="479"/>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row>
    <row r="244" spans="1:26" ht="15.75" customHeight="1">
      <c r="A244" s="479"/>
      <c r="B244" s="479"/>
      <c r="C244" s="479"/>
      <c r="D244" s="479"/>
      <c r="E244" s="479"/>
      <c r="F244" s="479"/>
      <c r="G244" s="479"/>
      <c r="H244" s="479"/>
      <c r="I244" s="479"/>
      <c r="J244" s="479"/>
      <c r="K244" s="479"/>
      <c r="L244" s="479"/>
      <c r="M244" s="479"/>
      <c r="N244" s="479"/>
      <c r="O244" s="479"/>
      <c r="P244" s="479"/>
      <c r="Q244" s="479"/>
      <c r="R244" s="479"/>
      <c r="S244" s="479"/>
      <c r="T244" s="479"/>
      <c r="U244" s="479"/>
      <c r="V244" s="479"/>
      <c r="W244" s="479"/>
      <c r="X244" s="479"/>
      <c r="Y244" s="479"/>
      <c r="Z244" s="479"/>
    </row>
    <row r="245" spans="1:26" ht="15.75" customHeight="1">
      <c r="A245" s="479"/>
      <c r="B245" s="479"/>
      <c r="C245" s="479"/>
      <c r="D245" s="479"/>
      <c r="E245" s="479"/>
      <c r="F245" s="479"/>
      <c r="G245" s="479"/>
      <c r="H245" s="479"/>
      <c r="I245" s="479"/>
      <c r="J245" s="479"/>
      <c r="K245" s="479"/>
      <c r="L245" s="479"/>
      <c r="M245" s="479"/>
      <c r="N245" s="479"/>
      <c r="O245" s="479"/>
      <c r="P245" s="479"/>
      <c r="Q245" s="479"/>
      <c r="R245" s="479"/>
      <c r="S245" s="479"/>
      <c r="T245" s="479"/>
      <c r="U245" s="479"/>
      <c r="V245" s="479"/>
      <c r="W245" s="479"/>
      <c r="X245" s="479"/>
      <c r="Y245" s="479"/>
      <c r="Z245" s="479"/>
    </row>
    <row r="246" spans="1:26" ht="15.75" customHeight="1">
      <c r="A246" s="479"/>
      <c r="B246" s="479"/>
      <c r="C246" s="479"/>
      <c r="D246" s="479"/>
      <c r="E246" s="479"/>
      <c r="F246" s="479"/>
      <c r="G246" s="479"/>
      <c r="H246" s="479"/>
      <c r="I246" s="479"/>
      <c r="J246" s="479"/>
      <c r="K246" s="479"/>
      <c r="L246" s="479"/>
      <c r="M246" s="479"/>
      <c r="N246" s="479"/>
      <c r="O246" s="479"/>
      <c r="P246" s="479"/>
      <c r="Q246" s="479"/>
      <c r="R246" s="479"/>
      <c r="S246" s="479"/>
      <c r="T246" s="479"/>
      <c r="U246" s="479"/>
      <c r="V246" s="479"/>
      <c r="W246" s="479"/>
      <c r="X246" s="479"/>
      <c r="Y246" s="479"/>
      <c r="Z246" s="479"/>
    </row>
    <row r="247" spans="1:26" ht="15.75" customHeight="1">
      <c r="A247" s="479"/>
      <c r="B247" s="479"/>
      <c r="C247" s="479"/>
      <c r="D247" s="479"/>
      <c r="E247" s="479"/>
      <c r="F247" s="479"/>
      <c r="G247" s="479"/>
      <c r="H247" s="479"/>
      <c r="I247" s="479"/>
      <c r="J247" s="479"/>
      <c r="K247" s="479"/>
      <c r="L247" s="479"/>
      <c r="M247" s="479"/>
      <c r="N247" s="479"/>
      <c r="O247" s="479"/>
      <c r="P247" s="479"/>
      <c r="Q247" s="479"/>
      <c r="R247" s="479"/>
      <c r="S247" s="479"/>
      <c r="T247" s="479"/>
      <c r="U247" s="479"/>
      <c r="V247" s="479"/>
      <c r="W247" s="479"/>
      <c r="X247" s="479"/>
      <c r="Y247" s="479"/>
      <c r="Z247" s="479"/>
    </row>
    <row r="248" spans="1:26" ht="15.75" customHeight="1">
      <c r="A248" s="479"/>
      <c r="B248" s="479"/>
      <c r="C248" s="479"/>
      <c r="D248" s="479"/>
      <c r="E248" s="479"/>
      <c r="F248" s="479"/>
      <c r="G248" s="479"/>
      <c r="H248" s="479"/>
      <c r="I248" s="479"/>
      <c r="J248" s="479"/>
      <c r="K248" s="479"/>
      <c r="L248" s="479"/>
      <c r="M248" s="479"/>
      <c r="N248" s="479"/>
      <c r="O248" s="479"/>
      <c r="P248" s="479"/>
      <c r="Q248" s="479"/>
      <c r="R248" s="479"/>
      <c r="S248" s="479"/>
      <c r="T248" s="479"/>
      <c r="U248" s="479"/>
      <c r="V248" s="479"/>
      <c r="W248" s="479"/>
      <c r="X248" s="479"/>
      <c r="Y248" s="479"/>
      <c r="Z248" s="479"/>
    </row>
    <row r="249" spans="1:26" ht="15.75" customHeight="1">
      <c r="A249" s="479"/>
      <c r="B249" s="479"/>
      <c r="C249" s="479"/>
      <c r="D249" s="479"/>
      <c r="E249" s="479"/>
      <c r="F249" s="479"/>
      <c r="G249" s="479"/>
      <c r="H249" s="479"/>
      <c r="I249" s="479"/>
      <c r="J249" s="479"/>
      <c r="K249" s="479"/>
      <c r="L249" s="479"/>
      <c r="M249" s="479"/>
      <c r="N249" s="479"/>
      <c r="O249" s="479"/>
      <c r="P249" s="479"/>
      <c r="Q249" s="479"/>
      <c r="R249" s="479"/>
      <c r="S249" s="479"/>
      <c r="T249" s="479"/>
      <c r="U249" s="479"/>
      <c r="V249" s="479"/>
      <c r="W249" s="479"/>
      <c r="X249" s="479"/>
      <c r="Y249" s="479"/>
      <c r="Z249" s="479"/>
    </row>
    <row r="250" spans="1:26" ht="15.75" customHeight="1">
      <c r="A250" s="479"/>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row>
    <row r="251" spans="1:26" ht="15.75" customHeight="1">
      <c r="A251" s="479"/>
      <c r="B251" s="479"/>
      <c r="C251" s="479"/>
      <c r="D251" s="479"/>
      <c r="E251" s="479"/>
      <c r="F251" s="479"/>
      <c r="G251" s="479"/>
      <c r="H251" s="479"/>
      <c r="I251" s="479"/>
      <c r="J251" s="479"/>
      <c r="K251" s="479"/>
      <c r="L251" s="479"/>
      <c r="M251" s="479"/>
      <c r="N251" s="479"/>
      <c r="O251" s="479"/>
      <c r="P251" s="479"/>
      <c r="Q251" s="479"/>
      <c r="R251" s="479"/>
      <c r="S251" s="479"/>
      <c r="T251" s="479"/>
      <c r="U251" s="479"/>
      <c r="V251" s="479"/>
      <c r="W251" s="479"/>
      <c r="X251" s="479"/>
      <c r="Y251" s="479"/>
      <c r="Z251" s="479"/>
    </row>
    <row r="252" spans="1:26" ht="15.75" customHeight="1">
      <c r="A252" s="479"/>
      <c r="B252" s="479"/>
      <c r="C252" s="479"/>
      <c r="D252" s="479"/>
      <c r="E252" s="479"/>
      <c r="F252" s="479"/>
      <c r="G252" s="479"/>
      <c r="H252" s="479"/>
      <c r="I252" s="479"/>
      <c r="J252" s="479"/>
      <c r="K252" s="479"/>
      <c r="L252" s="479"/>
      <c r="M252" s="479"/>
      <c r="N252" s="479"/>
      <c r="O252" s="479"/>
      <c r="P252" s="479"/>
      <c r="Q252" s="479"/>
      <c r="R252" s="479"/>
      <c r="S252" s="479"/>
      <c r="T252" s="479"/>
      <c r="U252" s="479"/>
      <c r="V252" s="479"/>
      <c r="W252" s="479"/>
      <c r="X252" s="479"/>
      <c r="Y252" s="479"/>
      <c r="Z252" s="479"/>
    </row>
    <row r="253" spans="1:26" ht="15.75" customHeight="1">
      <c r="A253" s="479"/>
      <c r="B253" s="479"/>
      <c r="C253" s="479"/>
      <c r="D253" s="479"/>
      <c r="E253" s="479"/>
      <c r="F253" s="479"/>
      <c r="G253" s="479"/>
      <c r="H253" s="479"/>
      <c r="I253" s="479"/>
      <c r="J253" s="479"/>
      <c r="K253" s="479"/>
      <c r="L253" s="479"/>
      <c r="M253" s="479"/>
      <c r="N253" s="479"/>
      <c r="O253" s="479"/>
      <c r="P253" s="479"/>
      <c r="Q253" s="479"/>
      <c r="R253" s="479"/>
      <c r="S253" s="479"/>
      <c r="T253" s="479"/>
      <c r="U253" s="479"/>
      <c r="V253" s="479"/>
      <c r="W253" s="479"/>
      <c r="X253" s="479"/>
      <c r="Y253" s="479"/>
      <c r="Z253" s="479"/>
    </row>
    <row r="254" spans="1:26" ht="15.75" customHeight="1">
      <c r="A254" s="479"/>
      <c r="B254" s="479"/>
      <c r="C254" s="479"/>
      <c r="D254" s="479"/>
      <c r="E254" s="479"/>
      <c r="F254" s="479"/>
      <c r="G254" s="479"/>
      <c r="H254" s="479"/>
      <c r="I254" s="479"/>
      <c r="J254" s="479"/>
      <c r="K254" s="479"/>
      <c r="L254" s="479"/>
      <c r="M254" s="479"/>
      <c r="N254" s="479"/>
      <c r="O254" s="479"/>
      <c r="P254" s="479"/>
      <c r="Q254" s="479"/>
      <c r="R254" s="479"/>
      <c r="S254" s="479"/>
      <c r="T254" s="479"/>
      <c r="U254" s="479"/>
      <c r="V254" s="479"/>
      <c r="W254" s="479"/>
      <c r="X254" s="479"/>
      <c r="Y254" s="479"/>
      <c r="Z254" s="479"/>
    </row>
    <row r="255" spans="1:26" ht="15.75" customHeight="1">
      <c r="A255" s="479"/>
      <c r="B255" s="479"/>
      <c r="C255" s="479"/>
      <c r="D255" s="479"/>
      <c r="E255" s="479"/>
      <c r="F255" s="479"/>
      <c r="G255" s="479"/>
      <c r="H255" s="479"/>
      <c r="I255" s="479"/>
      <c r="J255" s="479"/>
      <c r="K255" s="479"/>
      <c r="L255" s="479"/>
      <c r="M255" s="479"/>
      <c r="N255" s="479"/>
      <c r="O255" s="479"/>
      <c r="P255" s="479"/>
      <c r="Q255" s="479"/>
      <c r="R255" s="479"/>
      <c r="S255" s="479"/>
      <c r="T255" s="479"/>
      <c r="U255" s="479"/>
      <c r="V255" s="479"/>
      <c r="W255" s="479"/>
      <c r="X255" s="479"/>
      <c r="Y255" s="479"/>
      <c r="Z255" s="479"/>
    </row>
    <row r="256" spans="1:26" ht="15.75" customHeight="1">
      <c r="A256" s="479"/>
      <c r="B256" s="479"/>
      <c r="C256" s="479"/>
      <c r="D256" s="479"/>
      <c r="E256" s="479"/>
      <c r="F256" s="479"/>
      <c r="G256" s="479"/>
      <c r="H256" s="479"/>
      <c r="I256" s="479"/>
      <c r="J256" s="479"/>
      <c r="K256" s="479"/>
      <c r="L256" s="479"/>
      <c r="M256" s="479"/>
      <c r="N256" s="479"/>
      <c r="O256" s="479"/>
      <c r="P256" s="479"/>
      <c r="Q256" s="479"/>
      <c r="R256" s="479"/>
      <c r="S256" s="479"/>
      <c r="T256" s="479"/>
      <c r="U256" s="479"/>
      <c r="V256" s="479"/>
      <c r="W256" s="479"/>
      <c r="X256" s="479"/>
      <c r="Y256" s="479"/>
      <c r="Z256" s="479"/>
    </row>
    <row r="257" spans="1:26" ht="15.75" customHeight="1">
      <c r="A257" s="479"/>
      <c r="B257" s="479"/>
      <c r="C257" s="479"/>
      <c r="D257" s="479"/>
      <c r="E257" s="479"/>
      <c r="F257" s="479"/>
      <c r="G257" s="479"/>
      <c r="H257" s="479"/>
      <c r="I257" s="479"/>
      <c r="J257" s="479"/>
      <c r="K257" s="479"/>
      <c r="L257" s="479"/>
      <c r="M257" s="479"/>
      <c r="N257" s="479"/>
      <c r="O257" s="479"/>
      <c r="P257" s="479"/>
      <c r="Q257" s="479"/>
      <c r="R257" s="479"/>
      <c r="S257" s="479"/>
      <c r="T257" s="479"/>
      <c r="U257" s="479"/>
      <c r="V257" s="479"/>
      <c r="W257" s="479"/>
      <c r="X257" s="479"/>
      <c r="Y257" s="479"/>
      <c r="Z257" s="479"/>
    </row>
    <row r="258" spans="1:26" ht="15.75" customHeight="1">
      <c r="A258" s="479"/>
      <c r="B258" s="479"/>
      <c r="C258" s="479"/>
      <c r="D258" s="479"/>
      <c r="E258" s="479"/>
      <c r="F258" s="479"/>
      <c r="G258" s="479"/>
      <c r="H258" s="479"/>
      <c r="I258" s="479"/>
      <c r="J258" s="479"/>
      <c r="K258" s="479"/>
      <c r="L258" s="479"/>
      <c r="M258" s="479"/>
      <c r="N258" s="479"/>
      <c r="O258" s="479"/>
      <c r="P258" s="479"/>
      <c r="Q258" s="479"/>
      <c r="R258" s="479"/>
      <c r="S258" s="479"/>
      <c r="T258" s="479"/>
      <c r="U258" s="479"/>
      <c r="V258" s="479"/>
      <c r="W258" s="479"/>
      <c r="X258" s="479"/>
      <c r="Y258" s="479"/>
      <c r="Z258" s="479"/>
    </row>
    <row r="259" spans="1:26" ht="15.75" customHeight="1">
      <c r="A259" s="479"/>
      <c r="B259" s="479"/>
      <c r="C259" s="479"/>
      <c r="D259" s="479"/>
      <c r="E259" s="479"/>
      <c r="F259" s="479"/>
      <c r="G259" s="479"/>
      <c r="H259" s="479"/>
      <c r="I259" s="479"/>
      <c r="J259" s="479"/>
      <c r="K259" s="479"/>
      <c r="L259" s="479"/>
      <c r="M259" s="479"/>
      <c r="N259" s="479"/>
      <c r="O259" s="479"/>
      <c r="P259" s="479"/>
      <c r="Q259" s="479"/>
      <c r="R259" s="479"/>
      <c r="S259" s="479"/>
      <c r="T259" s="479"/>
      <c r="U259" s="479"/>
      <c r="V259" s="479"/>
      <c r="W259" s="479"/>
      <c r="X259" s="479"/>
      <c r="Y259" s="479"/>
      <c r="Z259" s="479"/>
    </row>
    <row r="260" spans="1:26" ht="15.75" customHeight="1">
      <c r="A260" s="479"/>
      <c r="B260" s="479"/>
      <c r="C260" s="479"/>
      <c r="D260" s="479"/>
      <c r="E260" s="479"/>
      <c r="F260" s="479"/>
      <c r="G260" s="479"/>
      <c r="H260" s="479"/>
      <c r="I260" s="479"/>
      <c r="J260" s="479"/>
      <c r="K260" s="479"/>
      <c r="L260" s="479"/>
      <c r="M260" s="479"/>
      <c r="N260" s="479"/>
      <c r="O260" s="479"/>
      <c r="P260" s="479"/>
      <c r="Q260" s="479"/>
      <c r="R260" s="479"/>
      <c r="S260" s="479"/>
      <c r="T260" s="479"/>
      <c r="U260" s="479"/>
      <c r="V260" s="479"/>
      <c r="W260" s="479"/>
      <c r="X260" s="479"/>
      <c r="Y260" s="479"/>
      <c r="Z260" s="479"/>
    </row>
    <row r="261" spans="1:26" ht="15.75" customHeight="1">
      <c r="A261" s="479"/>
      <c r="B261" s="479"/>
      <c r="C261" s="479"/>
      <c r="D261" s="479"/>
      <c r="E261" s="479"/>
      <c r="F261" s="479"/>
      <c r="G261" s="479"/>
      <c r="H261" s="479"/>
      <c r="I261" s="479"/>
      <c r="J261" s="479"/>
      <c r="K261" s="479"/>
      <c r="L261" s="479"/>
      <c r="M261" s="479"/>
      <c r="N261" s="479"/>
      <c r="O261" s="479"/>
      <c r="P261" s="479"/>
      <c r="Q261" s="479"/>
      <c r="R261" s="479"/>
      <c r="S261" s="479"/>
      <c r="T261" s="479"/>
      <c r="U261" s="479"/>
      <c r="V261" s="479"/>
      <c r="W261" s="479"/>
      <c r="X261" s="479"/>
      <c r="Y261" s="479"/>
      <c r="Z261" s="479"/>
    </row>
    <row r="262" spans="1:26" ht="15.75" customHeight="1">
      <c r="A262" s="479"/>
      <c r="B262" s="479"/>
      <c r="C262" s="479"/>
      <c r="D262" s="479"/>
      <c r="E262" s="479"/>
      <c r="F262" s="479"/>
      <c r="G262" s="479"/>
      <c r="H262" s="479"/>
      <c r="I262" s="479"/>
      <c r="J262" s="479"/>
      <c r="K262" s="479"/>
      <c r="L262" s="479"/>
      <c r="M262" s="479"/>
      <c r="N262" s="479"/>
      <c r="O262" s="479"/>
      <c r="P262" s="479"/>
      <c r="Q262" s="479"/>
      <c r="R262" s="479"/>
      <c r="S262" s="479"/>
      <c r="T262" s="479"/>
      <c r="U262" s="479"/>
      <c r="V262" s="479"/>
      <c r="W262" s="479"/>
      <c r="X262" s="479"/>
      <c r="Y262" s="479"/>
      <c r="Z262" s="479"/>
    </row>
    <row r="263" spans="1:26" ht="15.75" customHeight="1">
      <c r="A263" s="479"/>
      <c r="B263" s="479"/>
      <c r="C263" s="479"/>
      <c r="D263" s="479"/>
      <c r="E263" s="479"/>
      <c r="F263" s="479"/>
      <c r="G263" s="479"/>
      <c r="H263" s="479"/>
      <c r="I263" s="479"/>
      <c r="J263" s="479"/>
      <c r="K263" s="479"/>
      <c r="L263" s="479"/>
      <c r="M263" s="479"/>
      <c r="N263" s="479"/>
      <c r="O263" s="479"/>
      <c r="P263" s="479"/>
      <c r="Q263" s="479"/>
      <c r="R263" s="479"/>
      <c r="S263" s="479"/>
      <c r="T263" s="479"/>
      <c r="U263" s="479"/>
      <c r="V263" s="479"/>
      <c r="W263" s="479"/>
      <c r="X263" s="479"/>
      <c r="Y263" s="479"/>
      <c r="Z263" s="479"/>
    </row>
    <row r="264" spans="1:26" ht="15.75" customHeight="1">
      <c r="A264" s="479"/>
      <c r="B264" s="479"/>
      <c r="C264" s="479"/>
      <c r="D264" s="479"/>
      <c r="E264" s="479"/>
      <c r="F264" s="479"/>
      <c r="G264" s="479"/>
      <c r="H264" s="479"/>
      <c r="I264" s="479"/>
      <c r="J264" s="479"/>
      <c r="K264" s="479"/>
      <c r="L264" s="479"/>
      <c r="M264" s="479"/>
      <c r="N264" s="479"/>
      <c r="O264" s="479"/>
      <c r="P264" s="479"/>
      <c r="Q264" s="479"/>
      <c r="R264" s="479"/>
      <c r="S264" s="479"/>
      <c r="T264" s="479"/>
      <c r="U264" s="479"/>
      <c r="V264" s="479"/>
      <c r="W264" s="479"/>
      <c r="X264" s="479"/>
      <c r="Y264" s="479"/>
      <c r="Z264" s="479"/>
    </row>
    <row r="265" spans="1:26" ht="15.75" customHeight="1">
      <c r="A265" s="479"/>
      <c r="B265" s="479"/>
      <c r="C265" s="479"/>
      <c r="D265" s="479"/>
      <c r="E265" s="479"/>
      <c r="F265" s="479"/>
      <c r="G265" s="479"/>
      <c r="H265" s="479"/>
      <c r="I265" s="479"/>
      <c r="J265" s="479"/>
      <c r="K265" s="479"/>
      <c r="L265" s="479"/>
      <c r="M265" s="479"/>
      <c r="N265" s="479"/>
      <c r="O265" s="479"/>
      <c r="P265" s="479"/>
      <c r="Q265" s="479"/>
      <c r="R265" s="479"/>
      <c r="S265" s="479"/>
      <c r="T265" s="479"/>
      <c r="U265" s="479"/>
      <c r="V265" s="479"/>
      <c r="W265" s="479"/>
      <c r="X265" s="479"/>
      <c r="Y265" s="479"/>
      <c r="Z265" s="479"/>
    </row>
    <row r="266" spans="1:26" ht="15.75" customHeight="1">
      <c r="A266" s="479"/>
      <c r="B266" s="479"/>
      <c r="C266" s="479"/>
      <c r="D266" s="479"/>
      <c r="E266" s="479"/>
      <c r="F266" s="479"/>
      <c r="G266" s="479"/>
      <c r="H266" s="479"/>
      <c r="I266" s="479"/>
      <c r="J266" s="479"/>
      <c r="K266" s="479"/>
      <c r="L266" s="479"/>
      <c r="M266" s="479"/>
      <c r="N266" s="479"/>
      <c r="O266" s="479"/>
      <c r="P266" s="479"/>
      <c r="Q266" s="479"/>
      <c r="R266" s="479"/>
      <c r="S266" s="479"/>
      <c r="T266" s="479"/>
      <c r="U266" s="479"/>
      <c r="V266" s="479"/>
      <c r="W266" s="479"/>
      <c r="X266" s="479"/>
      <c r="Y266" s="479"/>
      <c r="Z266" s="479"/>
    </row>
    <row r="267" spans="1:26" ht="15.75" customHeight="1">
      <c r="A267" s="479"/>
      <c r="B267" s="479"/>
      <c r="C267" s="479"/>
      <c r="D267" s="479"/>
      <c r="E267" s="479"/>
      <c r="F267" s="479"/>
      <c r="G267" s="479"/>
      <c r="H267" s="479"/>
      <c r="I267" s="479"/>
      <c r="J267" s="479"/>
      <c r="K267" s="479"/>
      <c r="L267" s="479"/>
      <c r="M267" s="479"/>
      <c r="N267" s="479"/>
      <c r="O267" s="479"/>
      <c r="P267" s="479"/>
      <c r="Q267" s="479"/>
      <c r="R267" s="479"/>
      <c r="S267" s="479"/>
      <c r="T267" s="479"/>
      <c r="U267" s="479"/>
      <c r="V267" s="479"/>
      <c r="W267" s="479"/>
      <c r="X267" s="479"/>
      <c r="Y267" s="479"/>
      <c r="Z267" s="479"/>
    </row>
    <row r="268" spans="1:26" ht="15.75" customHeight="1">
      <c r="A268" s="479"/>
      <c r="B268" s="479"/>
      <c r="C268" s="479"/>
      <c r="D268" s="479"/>
      <c r="E268" s="479"/>
      <c r="F268" s="479"/>
      <c r="G268" s="479"/>
      <c r="H268" s="479"/>
      <c r="I268" s="479"/>
      <c r="J268" s="479"/>
      <c r="K268" s="479"/>
      <c r="L268" s="479"/>
      <c r="M268" s="479"/>
      <c r="N268" s="479"/>
      <c r="O268" s="479"/>
      <c r="P268" s="479"/>
      <c r="Q268" s="479"/>
      <c r="R268" s="479"/>
      <c r="S268" s="479"/>
      <c r="T268" s="479"/>
      <c r="U268" s="479"/>
      <c r="V268" s="479"/>
      <c r="W268" s="479"/>
      <c r="X268" s="479"/>
      <c r="Y268" s="479"/>
      <c r="Z268" s="479"/>
    </row>
    <row r="269" spans="1:26" ht="15.75" customHeight="1">
      <c r="A269" s="479"/>
      <c r="B269" s="479"/>
      <c r="C269" s="479"/>
      <c r="D269" s="479"/>
      <c r="E269" s="479"/>
      <c r="F269" s="479"/>
      <c r="G269" s="479"/>
      <c r="H269" s="479"/>
      <c r="I269" s="479"/>
      <c r="J269" s="479"/>
      <c r="K269" s="479"/>
      <c r="L269" s="479"/>
      <c r="M269" s="479"/>
      <c r="N269" s="479"/>
      <c r="O269" s="479"/>
      <c r="P269" s="479"/>
      <c r="Q269" s="479"/>
      <c r="R269" s="479"/>
      <c r="S269" s="479"/>
      <c r="T269" s="479"/>
      <c r="U269" s="479"/>
      <c r="V269" s="479"/>
      <c r="W269" s="479"/>
      <c r="X269" s="479"/>
      <c r="Y269" s="479"/>
      <c r="Z269" s="479"/>
    </row>
    <row r="270" spans="1:26" ht="15.75" customHeight="1">
      <c r="A270" s="479"/>
      <c r="B270" s="479"/>
      <c r="C270" s="479"/>
      <c r="D270" s="479"/>
      <c r="E270" s="479"/>
      <c r="F270" s="479"/>
      <c r="G270" s="479"/>
      <c r="H270" s="479"/>
      <c r="I270" s="479"/>
      <c r="J270" s="479"/>
      <c r="K270" s="479"/>
      <c r="L270" s="479"/>
      <c r="M270" s="479"/>
      <c r="N270" s="479"/>
      <c r="O270" s="479"/>
      <c r="P270" s="479"/>
      <c r="Q270" s="479"/>
      <c r="R270" s="479"/>
      <c r="S270" s="479"/>
      <c r="T270" s="479"/>
      <c r="U270" s="479"/>
      <c r="V270" s="479"/>
      <c r="W270" s="479"/>
      <c r="X270" s="479"/>
      <c r="Y270" s="479"/>
      <c r="Z270" s="479"/>
    </row>
    <row r="271" spans="1:26" ht="15.75" customHeight="1">
      <c r="A271" s="479"/>
      <c r="B271" s="479"/>
      <c r="C271" s="479"/>
      <c r="D271" s="479"/>
      <c r="E271" s="479"/>
      <c r="F271" s="479"/>
      <c r="G271" s="479"/>
      <c r="H271" s="479"/>
      <c r="I271" s="479"/>
      <c r="J271" s="479"/>
      <c r="K271" s="479"/>
      <c r="L271" s="479"/>
      <c r="M271" s="479"/>
      <c r="N271" s="479"/>
      <c r="O271" s="479"/>
      <c r="P271" s="479"/>
      <c r="Q271" s="479"/>
      <c r="R271" s="479"/>
      <c r="S271" s="479"/>
      <c r="T271" s="479"/>
      <c r="U271" s="479"/>
      <c r="V271" s="479"/>
      <c r="W271" s="479"/>
      <c r="X271" s="479"/>
      <c r="Y271" s="479"/>
      <c r="Z271" s="479"/>
    </row>
    <row r="272" spans="1:26" ht="15.75" customHeight="1">
      <c r="A272" s="479"/>
      <c r="B272" s="479"/>
      <c r="C272" s="479"/>
      <c r="D272" s="479"/>
      <c r="E272" s="479"/>
      <c r="F272" s="479"/>
      <c r="G272" s="479"/>
      <c r="H272" s="479"/>
      <c r="I272" s="479"/>
      <c r="J272" s="479"/>
      <c r="K272" s="479"/>
      <c r="L272" s="479"/>
      <c r="M272" s="479"/>
      <c r="N272" s="479"/>
      <c r="O272" s="479"/>
      <c r="P272" s="479"/>
      <c r="Q272" s="479"/>
      <c r="R272" s="479"/>
      <c r="S272" s="479"/>
      <c r="T272" s="479"/>
      <c r="U272" s="479"/>
      <c r="V272" s="479"/>
      <c r="W272" s="479"/>
      <c r="X272" s="479"/>
      <c r="Y272" s="479"/>
      <c r="Z272" s="479"/>
    </row>
    <row r="273" spans="1:26" ht="15.75" customHeight="1">
      <c r="A273" s="479"/>
      <c r="B273" s="479"/>
      <c r="C273" s="479"/>
      <c r="D273" s="479"/>
      <c r="E273" s="479"/>
      <c r="F273" s="479"/>
      <c r="G273" s="479"/>
      <c r="H273" s="479"/>
      <c r="I273" s="479"/>
      <c r="J273" s="479"/>
      <c r="K273" s="479"/>
      <c r="L273" s="479"/>
      <c r="M273" s="479"/>
      <c r="N273" s="479"/>
      <c r="O273" s="479"/>
      <c r="P273" s="479"/>
      <c r="Q273" s="479"/>
      <c r="R273" s="479"/>
      <c r="S273" s="479"/>
      <c r="T273" s="479"/>
      <c r="U273" s="479"/>
      <c r="V273" s="479"/>
      <c r="W273" s="479"/>
      <c r="X273" s="479"/>
      <c r="Y273" s="479"/>
      <c r="Z273" s="479"/>
    </row>
    <row r="274" spans="1:26" ht="15.75" customHeight="1">
      <c r="A274" s="479"/>
      <c r="B274" s="479"/>
      <c r="C274" s="479"/>
      <c r="D274" s="479"/>
      <c r="E274" s="479"/>
      <c r="F274" s="479"/>
      <c r="G274" s="479"/>
      <c r="H274" s="479"/>
      <c r="I274" s="479"/>
      <c r="J274" s="479"/>
      <c r="K274" s="479"/>
      <c r="L274" s="479"/>
      <c r="M274" s="479"/>
      <c r="N274" s="479"/>
      <c r="O274" s="479"/>
      <c r="P274" s="479"/>
      <c r="Q274" s="479"/>
      <c r="R274" s="479"/>
      <c r="S274" s="479"/>
      <c r="T274" s="479"/>
      <c r="U274" s="479"/>
      <c r="V274" s="479"/>
      <c r="W274" s="479"/>
      <c r="X274" s="479"/>
      <c r="Y274" s="479"/>
      <c r="Z274" s="479"/>
    </row>
    <row r="275" spans="1:26" ht="15.75" customHeight="1">
      <c r="A275" s="479"/>
      <c r="B275" s="479"/>
      <c r="C275" s="479"/>
      <c r="D275" s="479"/>
      <c r="E275" s="479"/>
      <c r="F275" s="479"/>
      <c r="G275" s="479"/>
      <c r="H275" s="479"/>
      <c r="I275" s="479"/>
      <c r="J275" s="479"/>
      <c r="K275" s="479"/>
      <c r="L275" s="479"/>
      <c r="M275" s="479"/>
      <c r="N275" s="479"/>
      <c r="O275" s="479"/>
      <c r="P275" s="479"/>
      <c r="Q275" s="479"/>
      <c r="R275" s="479"/>
      <c r="S275" s="479"/>
      <c r="T275" s="479"/>
      <c r="U275" s="479"/>
      <c r="V275" s="479"/>
      <c r="W275" s="479"/>
      <c r="X275" s="479"/>
      <c r="Y275" s="479"/>
      <c r="Z275" s="479"/>
    </row>
    <row r="276" spans="1:26" ht="15.75" customHeight="1">
      <c r="A276" s="479"/>
      <c r="B276" s="479"/>
      <c r="C276" s="479"/>
      <c r="D276" s="479"/>
      <c r="E276" s="479"/>
      <c r="F276" s="479"/>
      <c r="G276" s="479"/>
      <c r="H276" s="479"/>
      <c r="I276" s="479"/>
      <c r="J276" s="479"/>
      <c r="K276" s="479"/>
      <c r="L276" s="479"/>
      <c r="M276" s="479"/>
      <c r="N276" s="479"/>
      <c r="O276" s="479"/>
      <c r="P276" s="479"/>
      <c r="Q276" s="479"/>
      <c r="R276" s="479"/>
      <c r="S276" s="479"/>
      <c r="T276" s="479"/>
      <c r="U276" s="479"/>
      <c r="V276" s="479"/>
      <c r="W276" s="479"/>
      <c r="X276" s="479"/>
      <c r="Y276" s="479"/>
      <c r="Z276" s="479"/>
    </row>
    <row r="277" spans="1:26" ht="15.75" customHeight="1">
      <c r="A277" s="479"/>
      <c r="B277" s="479"/>
      <c r="C277" s="479"/>
      <c r="D277" s="479"/>
      <c r="E277" s="479"/>
      <c r="F277" s="479"/>
      <c r="G277" s="479"/>
      <c r="H277" s="479"/>
      <c r="I277" s="479"/>
      <c r="J277" s="479"/>
      <c r="K277" s="479"/>
      <c r="L277" s="479"/>
      <c r="M277" s="479"/>
      <c r="N277" s="479"/>
      <c r="O277" s="479"/>
      <c r="P277" s="479"/>
      <c r="Q277" s="479"/>
      <c r="R277" s="479"/>
      <c r="S277" s="479"/>
      <c r="T277" s="479"/>
      <c r="U277" s="479"/>
      <c r="V277" s="479"/>
      <c r="W277" s="479"/>
      <c r="X277" s="479"/>
      <c r="Y277" s="479"/>
      <c r="Z277" s="479"/>
    </row>
    <row r="278" spans="1:26" ht="15.75" customHeight="1">
      <c r="A278" s="479"/>
      <c r="B278" s="479"/>
      <c r="C278" s="479"/>
      <c r="D278" s="479"/>
      <c r="E278" s="479"/>
      <c r="F278" s="479"/>
      <c r="G278" s="479"/>
      <c r="H278" s="479"/>
      <c r="I278" s="479"/>
      <c r="J278" s="479"/>
      <c r="K278" s="479"/>
      <c r="L278" s="479"/>
      <c r="M278" s="479"/>
      <c r="N278" s="479"/>
      <c r="O278" s="479"/>
      <c r="P278" s="479"/>
      <c r="Q278" s="479"/>
      <c r="R278" s="479"/>
      <c r="S278" s="479"/>
      <c r="T278" s="479"/>
      <c r="U278" s="479"/>
      <c r="V278" s="479"/>
      <c r="W278" s="479"/>
      <c r="X278" s="479"/>
      <c r="Y278" s="479"/>
      <c r="Z278" s="479"/>
    </row>
    <row r="279" spans="1:26" ht="15.75" customHeight="1">
      <c r="A279" s="479"/>
      <c r="B279" s="479"/>
      <c r="C279" s="479"/>
      <c r="D279" s="479"/>
      <c r="E279" s="479"/>
      <c r="F279" s="479"/>
      <c r="G279" s="479"/>
      <c r="H279" s="479"/>
      <c r="I279" s="479"/>
      <c r="J279" s="479"/>
      <c r="K279" s="479"/>
      <c r="L279" s="479"/>
      <c r="M279" s="479"/>
      <c r="N279" s="479"/>
      <c r="O279" s="479"/>
      <c r="P279" s="479"/>
      <c r="Q279" s="479"/>
      <c r="R279" s="479"/>
      <c r="S279" s="479"/>
      <c r="T279" s="479"/>
      <c r="U279" s="479"/>
      <c r="V279" s="479"/>
      <c r="W279" s="479"/>
      <c r="X279" s="479"/>
      <c r="Y279" s="479"/>
      <c r="Z279" s="479"/>
    </row>
    <row r="280" spans="1:26" ht="15.75" customHeight="1">
      <c r="A280" s="479"/>
      <c r="B280" s="479"/>
      <c r="C280" s="479"/>
      <c r="D280" s="479"/>
      <c r="E280" s="479"/>
      <c r="F280" s="479"/>
      <c r="G280" s="479"/>
      <c r="H280" s="479"/>
      <c r="I280" s="479"/>
      <c r="J280" s="479"/>
      <c r="K280" s="479"/>
      <c r="L280" s="479"/>
      <c r="M280" s="479"/>
      <c r="N280" s="479"/>
      <c r="O280" s="479"/>
      <c r="P280" s="479"/>
      <c r="Q280" s="479"/>
      <c r="R280" s="479"/>
      <c r="S280" s="479"/>
      <c r="T280" s="479"/>
      <c r="U280" s="479"/>
      <c r="V280" s="479"/>
      <c r="W280" s="479"/>
      <c r="X280" s="479"/>
      <c r="Y280" s="479"/>
      <c r="Z280" s="479"/>
    </row>
    <row r="281" spans="1:26" ht="15.75" customHeight="1">
      <c r="A281" s="479"/>
      <c r="B281" s="479"/>
      <c r="C281" s="479"/>
      <c r="D281" s="479"/>
      <c r="E281" s="479"/>
      <c r="F281" s="479"/>
      <c r="G281" s="479"/>
      <c r="H281" s="479"/>
      <c r="I281" s="479"/>
      <c r="J281" s="479"/>
      <c r="K281" s="479"/>
      <c r="L281" s="479"/>
      <c r="M281" s="479"/>
      <c r="N281" s="479"/>
      <c r="O281" s="479"/>
      <c r="P281" s="479"/>
      <c r="Q281" s="479"/>
      <c r="R281" s="479"/>
      <c r="S281" s="479"/>
      <c r="T281" s="479"/>
      <c r="U281" s="479"/>
      <c r="V281" s="479"/>
      <c r="W281" s="479"/>
      <c r="X281" s="479"/>
      <c r="Y281" s="479"/>
      <c r="Z281" s="479"/>
    </row>
    <row r="282" spans="1:26" ht="15.75" customHeight="1">
      <c r="A282" s="479"/>
      <c r="B282" s="479"/>
      <c r="C282" s="479"/>
      <c r="D282" s="479"/>
      <c r="E282" s="479"/>
      <c r="F282" s="479"/>
      <c r="G282" s="479"/>
      <c r="H282" s="479"/>
      <c r="I282" s="479"/>
      <c r="J282" s="479"/>
      <c r="K282" s="479"/>
      <c r="L282" s="479"/>
      <c r="M282" s="479"/>
      <c r="N282" s="479"/>
      <c r="O282" s="479"/>
      <c r="P282" s="479"/>
      <c r="Q282" s="479"/>
      <c r="R282" s="479"/>
      <c r="S282" s="479"/>
      <c r="T282" s="479"/>
      <c r="U282" s="479"/>
      <c r="V282" s="479"/>
      <c r="W282" s="479"/>
      <c r="X282" s="479"/>
      <c r="Y282" s="479"/>
      <c r="Z282" s="479"/>
    </row>
    <row r="283" spans="1:26" ht="15.75" customHeight="1">
      <c r="A283" s="479"/>
      <c r="B283" s="479"/>
      <c r="C283" s="479"/>
      <c r="D283" s="479"/>
      <c r="E283" s="479"/>
      <c r="F283" s="479"/>
      <c r="G283" s="479"/>
      <c r="H283" s="479"/>
      <c r="I283" s="479"/>
      <c r="J283" s="479"/>
      <c r="K283" s="479"/>
      <c r="L283" s="479"/>
      <c r="M283" s="479"/>
      <c r="N283" s="479"/>
      <c r="O283" s="479"/>
      <c r="P283" s="479"/>
      <c r="Q283" s="479"/>
      <c r="R283" s="479"/>
      <c r="S283" s="479"/>
      <c r="T283" s="479"/>
      <c r="U283" s="479"/>
      <c r="V283" s="479"/>
      <c r="W283" s="479"/>
      <c r="X283" s="479"/>
      <c r="Y283" s="479"/>
      <c r="Z283" s="479"/>
    </row>
    <row r="284" spans="1:26" ht="15.75" customHeight="1">
      <c r="A284" s="479"/>
      <c r="B284" s="479"/>
      <c r="C284" s="479"/>
      <c r="D284" s="479"/>
      <c r="E284" s="479"/>
      <c r="F284" s="479"/>
      <c r="G284" s="479"/>
      <c r="H284" s="479"/>
      <c r="I284" s="479"/>
      <c r="J284" s="479"/>
      <c r="K284" s="479"/>
      <c r="L284" s="479"/>
      <c r="M284" s="479"/>
      <c r="N284" s="479"/>
      <c r="O284" s="479"/>
      <c r="P284" s="479"/>
      <c r="Q284" s="479"/>
      <c r="R284" s="479"/>
      <c r="S284" s="479"/>
      <c r="T284" s="479"/>
      <c r="U284" s="479"/>
      <c r="V284" s="479"/>
      <c r="W284" s="479"/>
      <c r="X284" s="479"/>
      <c r="Y284" s="479"/>
      <c r="Z284" s="479"/>
    </row>
    <row r="285" spans="1:26" ht="15.75" customHeight="1">
      <c r="A285" s="479"/>
      <c r="B285" s="479"/>
      <c r="C285" s="479"/>
      <c r="D285" s="479"/>
      <c r="E285" s="479"/>
      <c r="F285" s="479"/>
      <c r="G285" s="479"/>
      <c r="H285" s="479"/>
      <c r="I285" s="479"/>
      <c r="J285" s="479"/>
      <c r="K285" s="479"/>
      <c r="L285" s="479"/>
      <c r="M285" s="479"/>
      <c r="N285" s="479"/>
      <c r="O285" s="479"/>
      <c r="P285" s="479"/>
      <c r="Q285" s="479"/>
      <c r="R285" s="479"/>
      <c r="S285" s="479"/>
      <c r="T285" s="479"/>
      <c r="U285" s="479"/>
      <c r="V285" s="479"/>
      <c r="W285" s="479"/>
      <c r="X285" s="479"/>
      <c r="Y285" s="479"/>
      <c r="Z285" s="479"/>
    </row>
    <row r="286" spans="1:26" ht="15.75" customHeight="1">
      <c r="A286" s="479"/>
      <c r="B286" s="479"/>
      <c r="C286" s="479"/>
      <c r="D286" s="479"/>
      <c r="E286" s="479"/>
      <c r="F286" s="479"/>
      <c r="G286" s="479"/>
      <c r="H286" s="479"/>
      <c r="I286" s="479"/>
      <c r="J286" s="479"/>
      <c r="K286" s="479"/>
      <c r="L286" s="479"/>
      <c r="M286" s="479"/>
      <c r="N286" s="479"/>
      <c r="O286" s="479"/>
      <c r="P286" s="479"/>
      <c r="Q286" s="479"/>
      <c r="R286" s="479"/>
      <c r="S286" s="479"/>
      <c r="T286" s="479"/>
      <c r="U286" s="479"/>
      <c r="V286" s="479"/>
      <c r="W286" s="479"/>
      <c r="X286" s="479"/>
      <c r="Y286" s="479"/>
      <c r="Z286" s="479"/>
    </row>
    <row r="287" spans="1:26" ht="15.75" customHeight="1">
      <c r="A287" s="479"/>
      <c r="B287" s="479"/>
      <c r="C287" s="479"/>
      <c r="D287" s="479"/>
      <c r="E287" s="479"/>
      <c r="F287" s="479"/>
      <c r="G287" s="479"/>
      <c r="H287" s="479"/>
      <c r="I287" s="479"/>
      <c r="J287" s="479"/>
      <c r="K287" s="479"/>
      <c r="L287" s="479"/>
      <c r="M287" s="479"/>
      <c r="N287" s="479"/>
      <c r="O287" s="479"/>
      <c r="P287" s="479"/>
      <c r="Q287" s="479"/>
      <c r="R287" s="479"/>
      <c r="S287" s="479"/>
      <c r="T287" s="479"/>
      <c r="U287" s="479"/>
      <c r="V287" s="479"/>
      <c r="W287" s="479"/>
      <c r="X287" s="479"/>
      <c r="Y287" s="479"/>
      <c r="Z287" s="479"/>
    </row>
    <row r="288" spans="1:26" ht="15.75" customHeight="1">
      <c r="A288" s="479"/>
      <c r="B288" s="479"/>
      <c r="C288" s="479"/>
      <c r="D288" s="479"/>
      <c r="E288" s="479"/>
      <c r="F288" s="479"/>
      <c r="G288" s="479"/>
      <c r="H288" s="479"/>
      <c r="I288" s="479"/>
      <c r="J288" s="479"/>
      <c r="K288" s="479"/>
      <c r="L288" s="479"/>
      <c r="M288" s="479"/>
      <c r="N288" s="479"/>
      <c r="O288" s="479"/>
      <c r="P288" s="479"/>
      <c r="Q288" s="479"/>
      <c r="R288" s="479"/>
      <c r="S288" s="479"/>
      <c r="T288" s="479"/>
      <c r="U288" s="479"/>
      <c r="V288" s="479"/>
      <c r="W288" s="479"/>
      <c r="X288" s="479"/>
      <c r="Y288" s="479"/>
      <c r="Z288" s="479"/>
    </row>
    <row r="289" spans="1:26" ht="15.75" customHeight="1">
      <c r="A289" s="479"/>
      <c r="B289" s="479"/>
      <c r="C289" s="479"/>
      <c r="D289" s="479"/>
      <c r="E289" s="479"/>
      <c r="F289" s="479"/>
      <c r="G289" s="479"/>
      <c r="H289" s="479"/>
      <c r="I289" s="479"/>
      <c r="J289" s="479"/>
      <c r="K289" s="479"/>
      <c r="L289" s="479"/>
      <c r="M289" s="479"/>
      <c r="N289" s="479"/>
      <c r="O289" s="479"/>
      <c r="P289" s="479"/>
      <c r="Q289" s="479"/>
      <c r="R289" s="479"/>
      <c r="S289" s="479"/>
      <c r="T289" s="479"/>
      <c r="U289" s="479"/>
      <c r="V289" s="479"/>
      <c r="W289" s="479"/>
      <c r="X289" s="479"/>
      <c r="Y289" s="479"/>
      <c r="Z289" s="479"/>
    </row>
    <row r="290" spans="1:26" ht="15.75" customHeight="1">
      <c r="A290" s="479"/>
      <c r="B290" s="479"/>
      <c r="C290" s="479"/>
      <c r="D290" s="479"/>
      <c r="E290" s="479"/>
      <c r="F290" s="479"/>
      <c r="G290" s="479"/>
      <c r="H290" s="479"/>
      <c r="I290" s="479"/>
      <c r="J290" s="479"/>
      <c r="K290" s="479"/>
      <c r="L290" s="479"/>
      <c r="M290" s="479"/>
      <c r="N290" s="479"/>
      <c r="O290" s="479"/>
      <c r="P290" s="479"/>
      <c r="Q290" s="479"/>
      <c r="R290" s="479"/>
      <c r="S290" s="479"/>
      <c r="T290" s="479"/>
      <c r="U290" s="479"/>
      <c r="V290" s="479"/>
      <c r="W290" s="479"/>
      <c r="X290" s="479"/>
      <c r="Y290" s="479"/>
      <c r="Z290" s="479"/>
    </row>
    <row r="291" spans="1:26" ht="15.75" customHeight="1">
      <c r="A291" s="479"/>
      <c r="B291" s="479"/>
      <c r="C291" s="479"/>
      <c r="D291" s="479"/>
      <c r="E291" s="479"/>
      <c r="F291" s="479"/>
      <c r="G291" s="479"/>
      <c r="H291" s="479"/>
      <c r="I291" s="479"/>
      <c r="J291" s="479"/>
      <c r="K291" s="479"/>
      <c r="L291" s="479"/>
      <c r="M291" s="479"/>
      <c r="N291" s="479"/>
      <c r="O291" s="479"/>
      <c r="P291" s="479"/>
      <c r="Q291" s="479"/>
      <c r="R291" s="479"/>
      <c r="S291" s="479"/>
      <c r="T291" s="479"/>
      <c r="U291" s="479"/>
      <c r="V291" s="479"/>
      <c r="W291" s="479"/>
      <c r="X291" s="479"/>
      <c r="Y291" s="479"/>
      <c r="Z291" s="479"/>
    </row>
    <row r="292" spans="1:26" ht="15.75" customHeight="1">
      <c r="A292" s="479"/>
      <c r="B292" s="479"/>
      <c r="C292" s="479"/>
      <c r="D292" s="479"/>
      <c r="E292" s="479"/>
      <c r="F292" s="479"/>
      <c r="G292" s="479"/>
      <c r="H292" s="479"/>
      <c r="I292" s="479"/>
      <c r="J292" s="479"/>
      <c r="K292" s="479"/>
      <c r="L292" s="479"/>
      <c r="M292" s="479"/>
      <c r="N292" s="479"/>
      <c r="O292" s="479"/>
      <c r="P292" s="479"/>
      <c r="Q292" s="479"/>
      <c r="R292" s="479"/>
      <c r="S292" s="479"/>
      <c r="T292" s="479"/>
      <c r="U292" s="479"/>
      <c r="V292" s="479"/>
      <c r="W292" s="479"/>
      <c r="X292" s="479"/>
      <c r="Y292" s="479"/>
      <c r="Z292" s="479"/>
    </row>
    <row r="293" spans="1:26" ht="15.75" customHeight="1">
      <c r="A293" s="479"/>
      <c r="B293" s="479"/>
      <c r="C293" s="479"/>
      <c r="D293" s="479"/>
      <c r="E293" s="479"/>
      <c r="F293" s="479"/>
      <c r="G293" s="479"/>
      <c r="H293" s="479"/>
      <c r="I293" s="479"/>
      <c r="J293" s="479"/>
      <c r="K293" s="479"/>
      <c r="L293" s="479"/>
      <c r="M293" s="479"/>
      <c r="N293" s="479"/>
      <c r="O293" s="479"/>
      <c r="P293" s="479"/>
      <c r="Q293" s="479"/>
      <c r="R293" s="479"/>
      <c r="S293" s="479"/>
      <c r="T293" s="479"/>
      <c r="U293" s="479"/>
      <c r="V293" s="479"/>
      <c r="W293" s="479"/>
      <c r="X293" s="479"/>
      <c r="Y293" s="479"/>
      <c r="Z293" s="479"/>
    </row>
    <row r="294" spans="1:26" ht="15.75" customHeight="1">
      <c r="A294" s="479"/>
      <c r="B294" s="479"/>
      <c r="C294" s="479"/>
      <c r="D294" s="479"/>
      <c r="E294" s="479"/>
      <c r="F294" s="479"/>
      <c r="G294" s="479"/>
      <c r="H294" s="479"/>
      <c r="I294" s="479"/>
      <c r="J294" s="479"/>
      <c r="K294" s="479"/>
      <c r="L294" s="479"/>
      <c r="M294" s="479"/>
      <c r="N294" s="479"/>
      <c r="O294" s="479"/>
      <c r="P294" s="479"/>
      <c r="Q294" s="479"/>
      <c r="R294" s="479"/>
      <c r="S294" s="479"/>
      <c r="T294" s="479"/>
      <c r="U294" s="479"/>
      <c r="V294" s="479"/>
      <c r="W294" s="479"/>
      <c r="X294" s="479"/>
      <c r="Y294" s="479"/>
      <c r="Z294" s="479"/>
    </row>
    <row r="295" spans="1:26" ht="15.75" customHeight="1">
      <c r="A295" s="479"/>
      <c r="B295" s="479"/>
      <c r="C295" s="479"/>
      <c r="D295" s="479"/>
      <c r="E295" s="479"/>
      <c r="F295" s="479"/>
      <c r="G295" s="479"/>
      <c r="H295" s="479"/>
      <c r="I295" s="479"/>
      <c r="J295" s="479"/>
      <c r="K295" s="479"/>
      <c r="L295" s="479"/>
      <c r="M295" s="479"/>
      <c r="N295" s="479"/>
      <c r="O295" s="479"/>
      <c r="P295" s="479"/>
      <c r="Q295" s="479"/>
      <c r="R295" s="479"/>
      <c r="S295" s="479"/>
      <c r="T295" s="479"/>
      <c r="U295" s="479"/>
      <c r="V295" s="479"/>
      <c r="W295" s="479"/>
      <c r="X295" s="479"/>
      <c r="Y295" s="479"/>
      <c r="Z295" s="479"/>
    </row>
    <row r="296" spans="1:26" ht="15.75" customHeight="1">
      <c r="A296" s="479"/>
      <c r="B296" s="479"/>
      <c r="C296" s="479"/>
      <c r="D296" s="479"/>
      <c r="E296" s="479"/>
      <c r="F296" s="479"/>
      <c r="G296" s="479"/>
      <c r="H296" s="479"/>
      <c r="I296" s="479"/>
      <c r="J296" s="479"/>
      <c r="K296" s="479"/>
      <c r="L296" s="479"/>
      <c r="M296" s="479"/>
      <c r="N296" s="479"/>
      <c r="O296" s="479"/>
      <c r="P296" s="479"/>
      <c r="Q296" s="479"/>
      <c r="R296" s="479"/>
      <c r="S296" s="479"/>
      <c r="T296" s="479"/>
      <c r="U296" s="479"/>
      <c r="V296" s="479"/>
      <c r="W296" s="479"/>
      <c r="X296" s="479"/>
      <c r="Y296" s="479"/>
      <c r="Z296" s="479"/>
    </row>
    <row r="297" spans="1:26" ht="15.75" customHeight="1">
      <c r="A297" s="479"/>
      <c r="B297" s="479"/>
      <c r="C297" s="479"/>
      <c r="D297" s="479"/>
      <c r="E297" s="479"/>
      <c r="F297" s="479"/>
      <c r="G297" s="479"/>
      <c r="H297" s="479"/>
      <c r="I297" s="479"/>
      <c r="J297" s="479"/>
      <c r="K297" s="479"/>
      <c r="L297" s="479"/>
      <c r="M297" s="479"/>
      <c r="N297" s="479"/>
      <c r="O297" s="479"/>
      <c r="P297" s="479"/>
      <c r="Q297" s="479"/>
      <c r="R297" s="479"/>
      <c r="S297" s="479"/>
      <c r="T297" s="479"/>
      <c r="U297" s="479"/>
      <c r="V297" s="479"/>
      <c r="W297" s="479"/>
      <c r="X297" s="479"/>
      <c r="Y297" s="479"/>
      <c r="Z297" s="479"/>
    </row>
    <row r="298" spans="1:26" ht="15.75" customHeight="1">
      <c r="A298" s="479"/>
      <c r="B298" s="479"/>
      <c r="C298" s="479"/>
      <c r="D298" s="479"/>
      <c r="E298" s="479"/>
      <c r="F298" s="479"/>
      <c r="G298" s="479"/>
      <c r="H298" s="479"/>
      <c r="I298" s="479"/>
      <c r="J298" s="479"/>
      <c r="K298" s="479"/>
      <c r="L298" s="479"/>
      <c r="M298" s="479"/>
      <c r="N298" s="479"/>
      <c r="O298" s="479"/>
      <c r="P298" s="479"/>
      <c r="Q298" s="479"/>
      <c r="R298" s="479"/>
      <c r="S298" s="479"/>
      <c r="T298" s="479"/>
      <c r="U298" s="479"/>
      <c r="V298" s="479"/>
      <c r="W298" s="479"/>
      <c r="X298" s="479"/>
      <c r="Y298" s="479"/>
      <c r="Z298" s="479"/>
    </row>
    <row r="299" spans="1:26" ht="15.75" customHeight="1">
      <c r="A299" s="479"/>
      <c r="B299" s="479"/>
      <c r="C299" s="479"/>
      <c r="D299" s="479"/>
      <c r="E299" s="479"/>
      <c r="F299" s="479"/>
      <c r="G299" s="479"/>
      <c r="H299" s="479"/>
      <c r="I299" s="479"/>
      <c r="J299" s="479"/>
      <c r="K299" s="479"/>
      <c r="L299" s="479"/>
      <c r="M299" s="479"/>
      <c r="N299" s="479"/>
      <c r="O299" s="479"/>
      <c r="P299" s="479"/>
      <c r="Q299" s="479"/>
      <c r="R299" s="479"/>
      <c r="S299" s="479"/>
      <c r="T299" s="479"/>
      <c r="U299" s="479"/>
      <c r="V299" s="479"/>
      <c r="W299" s="479"/>
      <c r="X299" s="479"/>
      <c r="Y299" s="479"/>
      <c r="Z299" s="479"/>
    </row>
    <row r="300" spans="1:26" ht="15.75" customHeight="1">
      <c r="A300" s="479"/>
      <c r="B300" s="479"/>
      <c r="C300" s="479"/>
      <c r="D300" s="479"/>
      <c r="E300" s="479"/>
      <c r="F300" s="479"/>
      <c r="G300" s="479"/>
      <c r="H300" s="479"/>
      <c r="I300" s="479"/>
      <c r="J300" s="479"/>
      <c r="K300" s="479"/>
      <c r="L300" s="479"/>
      <c r="M300" s="479"/>
      <c r="N300" s="479"/>
      <c r="O300" s="479"/>
      <c r="P300" s="479"/>
      <c r="Q300" s="479"/>
      <c r="R300" s="479"/>
      <c r="S300" s="479"/>
      <c r="T300" s="479"/>
      <c r="U300" s="479"/>
      <c r="V300" s="479"/>
      <c r="W300" s="479"/>
      <c r="X300" s="479"/>
      <c r="Y300" s="479"/>
      <c r="Z300" s="479"/>
    </row>
    <row r="301" spans="1:26" ht="15.75" customHeight="1">
      <c r="A301" s="479"/>
      <c r="B301" s="479"/>
      <c r="C301" s="479"/>
      <c r="D301" s="479"/>
      <c r="E301" s="479"/>
      <c r="F301" s="479"/>
      <c r="G301" s="479"/>
      <c r="H301" s="479"/>
      <c r="I301" s="479"/>
      <c r="J301" s="479"/>
      <c r="K301" s="479"/>
      <c r="L301" s="479"/>
      <c r="M301" s="479"/>
      <c r="N301" s="479"/>
      <c r="O301" s="479"/>
      <c r="P301" s="479"/>
      <c r="Q301" s="479"/>
      <c r="R301" s="479"/>
      <c r="S301" s="479"/>
      <c r="T301" s="479"/>
      <c r="U301" s="479"/>
      <c r="V301" s="479"/>
      <c r="W301" s="479"/>
      <c r="X301" s="479"/>
      <c r="Y301" s="479"/>
      <c r="Z301" s="479"/>
    </row>
    <row r="302" spans="1:26" ht="15.75" customHeight="1">
      <c r="A302" s="479"/>
      <c r="B302" s="479"/>
      <c r="C302" s="479"/>
      <c r="D302" s="479"/>
      <c r="E302" s="479"/>
      <c r="F302" s="479"/>
      <c r="G302" s="479"/>
      <c r="H302" s="479"/>
      <c r="I302" s="479"/>
      <c r="J302" s="479"/>
      <c r="K302" s="479"/>
      <c r="L302" s="479"/>
      <c r="M302" s="479"/>
      <c r="N302" s="479"/>
      <c r="O302" s="479"/>
      <c r="P302" s="479"/>
      <c r="Q302" s="479"/>
      <c r="R302" s="479"/>
      <c r="S302" s="479"/>
      <c r="T302" s="479"/>
      <c r="U302" s="479"/>
      <c r="V302" s="479"/>
      <c r="W302" s="479"/>
      <c r="X302" s="479"/>
      <c r="Y302" s="479"/>
      <c r="Z302" s="479"/>
    </row>
    <row r="303" spans="1:26" ht="15.75" customHeight="1">
      <c r="A303" s="479"/>
      <c r="B303" s="479"/>
      <c r="C303" s="479"/>
      <c r="D303" s="479"/>
      <c r="E303" s="479"/>
      <c r="F303" s="479"/>
      <c r="G303" s="479"/>
      <c r="H303" s="479"/>
      <c r="I303" s="479"/>
      <c r="J303" s="479"/>
      <c r="K303" s="479"/>
      <c r="L303" s="479"/>
      <c r="M303" s="479"/>
      <c r="N303" s="479"/>
      <c r="O303" s="479"/>
      <c r="P303" s="479"/>
      <c r="Q303" s="479"/>
      <c r="R303" s="479"/>
      <c r="S303" s="479"/>
      <c r="T303" s="479"/>
      <c r="U303" s="479"/>
      <c r="V303" s="479"/>
      <c r="W303" s="479"/>
      <c r="X303" s="479"/>
      <c r="Y303" s="479"/>
      <c r="Z303" s="479"/>
    </row>
    <row r="304" spans="1:26" ht="15.75" customHeight="1">
      <c r="A304" s="479"/>
      <c r="B304" s="479"/>
      <c r="C304" s="479"/>
      <c r="D304" s="479"/>
      <c r="E304" s="479"/>
      <c r="F304" s="479"/>
      <c r="G304" s="479"/>
      <c r="H304" s="479"/>
      <c r="I304" s="479"/>
      <c r="J304" s="479"/>
      <c r="K304" s="479"/>
      <c r="L304" s="479"/>
      <c r="M304" s="479"/>
      <c r="N304" s="479"/>
      <c r="O304" s="479"/>
      <c r="P304" s="479"/>
      <c r="Q304" s="479"/>
      <c r="R304" s="479"/>
      <c r="S304" s="479"/>
      <c r="T304" s="479"/>
      <c r="U304" s="479"/>
      <c r="V304" s="479"/>
      <c r="W304" s="479"/>
      <c r="X304" s="479"/>
      <c r="Y304" s="479"/>
      <c r="Z304" s="479"/>
    </row>
    <row r="305" spans="1:26" ht="15.75" customHeight="1">
      <c r="A305" s="479"/>
      <c r="B305" s="479"/>
      <c r="C305" s="479"/>
      <c r="D305" s="479"/>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row>
    <row r="306" spans="1:26" ht="15.75" customHeight="1">
      <c r="A306" s="479"/>
      <c r="B306" s="479"/>
      <c r="C306" s="479"/>
      <c r="D306" s="479"/>
      <c r="E306" s="479"/>
      <c r="F306" s="479"/>
      <c r="G306" s="479"/>
      <c r="H306" s="479"/>
      <c r="I306" s="479"/>
      <c r="J306" s="479"/>
      <c r="K306" s="479"/>
      <c r="L306" s="479"/>
      <c r="M306" s="479"/>
      <c r="N306" s="479"/>
      <c r="O306" s="479"/>
      <c r="P306" s="479"/>
      <c r="Q306" s="479"/>
      <c r="R306" s="479"/>
      <c r="S306" s="479"/>
      <c r="T306" s="479"/>
      <c r="U306" s="479"/>
      <c r="V306" s="479"/>
      <c r="W306" s="479"/>
      <c r="X306" s="479"/>
      <c r="Y306" s="479"/>
      <c r="Z306" s="479"/>
    </row>
    <row r="307" spans="1:26" ht="15.75" customHeight="1">
      <c r="A307" s="479"/>
      <c r="B307" s="479"/>
      <c r="C307" s="479"/>
      <c r="D307" s="479"/>
      <c r="E307" s="479"/>
      <c r="F307" s="479"/>
      <c r="G307" s="479"/>
      <c r="H307" s="479"/>
      <c r="I307" s="479"/>
      <c r="J307" s="479"/>
      <c r="K307" s="479"/>
      <c r="L307" s="479"/>
      <c r="M307" s="479"/>
      <c r="N307" s="479"/>
      <c r="O307" s="479"/>
      <c r="P307" s="479"/>
      <c r="Q307" s="479"/>
      <c r="R307" s="479"/>
      <c r="S307" s="479"/>
      <c r="T307" s="479"/>
      <c r="U307" s="479"/>
      <c r="V307" s="479"/>
      <c r="W307" s="479"/>
      <c r="X307" s="479"/>
      <c r="Y307" s="479"/>
      <c r="Z307" s="479"/>
    </row>
    <row r="308" spans="1:26" ht="15.75" customHeight="1">
      <c r="A308" s="479"/>
      <c r="B308" s="479"/>
      <c r="C308" s="479"/>
      <c r="D308" s="479"/>
      <c r="E308" s="479"/>
      <c r="F308" s="479"/>
      <c r="G308" s="479"/>
      <c r="H308" s="479"/>
      <c r="I308" s="479"/>
      <c r="J308" s="479"/>
      <c r="K308" s="479"/>
      <c r="L308" s="479"/>
      <c r="M308" s="479"/>
      <c r="N308" s="479"/>
      <c r="O308" s="479"/>
      <c r="P308" s="479"/>
      <c r="Q308" s="479"/>
      <c r="R308" s="479"/>
      <c r="S308" s="479"/>
      <c r="T308" s="479"/>
      <c r="U308" s="479"/>
      <c r="V308" s="479"/>
      <c r="W308" s="479"/>
      <c r="X308" s="479"/>
      <c r="Y308" s="479"/>
      <c r="Z308" s="479"/>
    </row>
    <row r="309" spans="1:26" ht="15.75" customHeight="1">
      <c r="A309" s="479"/>
      <c r="B309" s="479"/>
      <c r="C309" s="479"/>
      <c r="D309" s="479"/>
      <c r="E309" s="479"/>
      <c r="F309" s="479"/>
      <c r="G309" s="479"/>
      <c r="H309" s="479"/>
      <c r="I309" s="479"/>
      <c r="J309" s="479"/>
      <c r="K309" s="479"/>
      <c r="L309" s="479"/>
      <c r="M309" s="479"/>
      <c r="N309" s="479"/>
      <c r="O309" s="479"/>
      <c r="P309" s="479"/>
      <c r="Q309" s="479"/>
      <c r="R309" s="479"/>
      <c r="S309" s="479"/>
      <c r="T309" s="479"/>
      <c r="U309" s="479"/>
      <c r="V309" s="479"/>
      <c r="W309" s="479"/>
      <c r="X309" s="479"/>
      <c r="Y309" s="479"/>
      <c r="Z309" s="479"/>
    </row>
    <row r="310" spans="1:26" ht="15.75" customHeight="1">
      <c r="A310" s="479"/>
      <c r="B310" s="479"/>
      <c r="C310" s="479"/>
      <c r="D310" s="479"/>
      <c r="E310" s="479"/>
      <c r="F310" s="479"/>
      <c r="G310" s="479"/>
      <c r="H310" s="479"/>
      <c r="I310" s="479"/>
      <c r="J310" s="479"/>
      <c r="K310" s="479"/>
      <c r="L310" s="479"/>
      <c r="M310" s="479"/>
      <c r="N310" s="479"/>
      <c r="O310" s="479"/>
      <c r="P310" s="479"/>
      <c r="Q310" s="479"/>
      <c r="R310" s="479"/>
      <c r="S310" s="479"/>
      <c r="T310" s="479"/>
      <c r="U310" s="479"/>
      <c r="V310" s="479"/>
      <c r="W310" s="479"/>
      <c r="X310" s="479"/>
      <c r="Y310" s="479"/>
      <c r="Z310" s="479"/>
    </row>
    <row r="311" spans="1:26" ht="15.75" customHeight="1">
      <c r="A311" s="479"/>
      <c r="B311" s="479"/>
      <c r="C311" s="479"/>
      <c r="D311" s="479"/>
      <c r="E311" s="479"/>
      <c r="F311" s="479"/>
      <c r="G311" s="479"/>
      <c r="H311" s="479"/>
      <c r="I311" s="479"/>
      <c r="J311" s="479"/>
      <c r="K311" s="479"/>
      <c r="L311" s="479"/>
      <c r="M311" s="479"/>
      <c r="N311" s="479"/>
      <c r="O311" s="479"/>
      <c r="P311" s="479"/>
      <c r="Q311" s="479"/>
      <c r="R311" s="479"/>
      <c r="S311" s="479"/>
      <c r="T311" s="479"/>
      <c r="U311" s="479"/>
      <c r="V311" s="479"/>
      <c r="W311" s="479"/>
      <c r="X311" s="479"/>
      <c r="Y311" s="479"/>
      <c r="Z311" s="479"/>
    </row>
    <row r="312" spans="1:26" ht="15.75" customHeight="1">
      <c r="A312" s="479"/>
      <c r="B312" s="479"/>
      <c r="C312" s="479"/>
      <c r="D312" s="479"/>
      <c r="E312" s="479"/>
      <c r="F312" s="479"/>
      <c r="G312" s="479"/>
      <c r="H312" s="479"/>
      <c r="I312" s="479"/>
      <c r="J312" s="479"/>
      <c r="K312" s="479"/>
      <c r="L312" s="479"/>
      <c r="M312" s="479"/>
      <c r="N312" s="479"/>
      <c r="O312" s="479"/>
      <c r="P312" s="479"/>
      <c r="Q312" s="479"/>
      <c r="R312" s="479"/>
      <c r="S312" s="479"/>
      <c r="T312" s="479"/>
      <c r="U312" s="479"/>
      <c r="V312" s="479"/>
      <c r="W312" s="479"/>
      <c r="X312" s="479"/>
      <c r="Y312" s="479"/>
      <c r="Z312" s="479"/>
    </row>
    <row r="313" spans="1:26" ht="15.75" customHeight="1">
      <c r="A313" s="479"/>
      <c r="B313" s="479"/>
      <c r="C313" s="479"/>
      <c r="D313" s="479"/>
      <c r="E313" s="479"/>
      <c r="F313" s="479"/>
      <c r="G313" s="479"/>
      <c r="H313" s="479"/>
      <c r="I313" s="479"/>
      <c r="J313" s="479"/>
      <c r="K313" s="479"/>
      <c r="L313" s="479"/>
      <c r="M313" s="479"/>
      <c r="N313" s="479"/>
      <c r="O313" s="479"/>
      <c r="P313" s="479"/>
      <c r="Q313" s="479"/>
      <c r="R313" s="479"/>
      <c r="S313" s="479"/>
      <c r="T313" s="479"/>
      <c r="U313" s="479"/>
      <c r="V313" s="479"/>
      <c r="W313" s="479"/>
      <c r="X313" s="479"/>
      <c r="Y313" s="479"/>
      <c r="Z313" s="479"/>
    </row>
    <row r="314" spans="1:26" ht="15.75" customHeight="1">
      <c r="A314" s="479"/>
      <c r="B314" s="479"/>
      <c r="C314" s="479"/>
      <c r="D314" s="479"/>
      <c r="E314" s="479"/>
      <c r="F314" s="479"/>
      <c r="G314" s="479"/>
      <c r="H314" s="479"/>
      <c r="I314" s="479"/>
      <c r="J314" s="479"/>
      <c r="K314" s="479"/>
      <c r="L314" s="479"/>
      <c r="M314" s="479"/>
      <c r="N314" s="479"/>
      <c r="O314" s="479"/>
      <c r="P314" s="479"/>
      <c r="Q314" s="479"/>
      <c r="R314" s="479"/>
      <c r="S314" s="479"/>
      <c r="T314" s="479"/>
      <c r="U314" s="479"/>
      <c r="V314" s="479"/>
      <c r="W314" s="479"/>
      <c r="X314" s="479"/>
      <c r="Y314" s="479"/>
      <c r="Z314" s="479"/>
    </row>
    <row r="315" spans="1:26" ht="15.75" customHeight="1">
      <c r="A315" s="479"/>
      <c r="B315" s="479"/>
      <c r="C315" s="479"/>
      <c r="D315" s="479"/>
      <c r="E315" s="479"/>
      <c r="F315" s="479"/>
      <c r="G315" s="479"/>
      <c r="H315" s="479"/>
      <c r="I315" s="479"/>
      <c r="J315" s="479"/>
      <c r="K315" s="479"/>
      <c r="L315" s="479"/>
      <c r="M315" s="479"/>
      <c r="N315" s="479"/>
      <c r="O315" s="479"/>
      <c r="P315" s="479"/>
      <c r="Q315" s="479"/>
      <c r="R315" s="479"/>
      <c r="S315" s="479"/>
      <c r="T315" s="479"/>
      <c r="U315" s="479"/>
      <c r="V315" s="479"/>
      <c r="W315" s="479"/>
      <c r="X315" s="479"/>
      <c r="Y315" s="479"/>
      <c r="Z315" s="479"/>
    </row>
    <row r="316" spans="1:26" ht="15.75" customHeight="1">
      <c r="A316" s="479"/>
      <c r="B316" s="479"/>
      <c r="C316" s="479"/>
      <c r="D316" s="479"/>
      <c r="E316" s="479"/>
      <c r="F316" s="479"/>
      <c r="G316" s="479"/>
      <c r="H316" s="479"/>
      <c r="I316" s="479"/>
      <c r="J316" s="479"/>
      <c r="K316" s="479"/>
      <c r="L316" s="479"/>
      <c r="M316" s="479"/>
      <c r="N316" s="479"/>
      <c r="O316" s="479"/>
      <c r="P316" s="479"/>
      <c r="Q316" s="479"/>
      <c r="R316" s="479"/>
      <c r="S316" s="479"/>
      <c r="T316" s="479"/>
      <c r="U316" s="479"/>
      <c r="V316" s="479"/>
      <c r="W316" s="479"/>
      <c r="X316" s="479"/>
      <c r="Y316" s="479"/>
      <c r="Z316" s="479"/>
    </row>
    <row r="317" spans="1:26" ht="15.75" customHeight="1">
      <c r="A317" s="479"/>
      <c r="B317" s="479"/>
      <c r="C317" s="479"/>
      <c r="D317" s="479"/>
      <c r="E317" s="479"/>
      <c r="F317" s="479"/>
      <c r="G317" s="479"/>
      <c r="H317" s="479"/>
      <c r="I317" s="479"/>
      <c r="J317" s="479"/>
      <c r="K317" s="479"/>
      <c r="L317" s="479"/>
      <c r="M317" s="479"/>
      <c r="N317" s="479"/>
      <c r="O317" s="479"/>
      <c r="P317" s="479"/>
      <c r="Q317" s="479"/>
      <c r="R317" s="479"/>
      <c r="S317" s="479"/>
      <c r="T317" s="479"/>
      <c r="U317" s="479"/>
      <c r="V317" s="479"/>
      <c r="W317" s="479"/>
      <c r="X317" s="479"/>
      <c r="Y317" s="479"/>
      <c r="Z317" s="479"/>
    </row>
    <row r="318" spans="1:26" ht="15.75" customHeight="1">
      <c r="A318" s="479"/>
      <c r="B318" s="479"/>
      <c r="C318" s="479"/>
      <c r="D318" s="479"/>
      <c r="E318" s="479"/>
      <c r="F318" s="479"/>
      <c r="G318" s="479"/>
      <c r="H318" s="479"/>
      <c r="I318" s="479"/>
      <c r="J318" s="479"/>
      <c r="K318" s="479"/>
      <c r="L318" s="479"/>
      <c r="M318" s="479"/>
      <c r="N318" s="479"/>
      <c r="O318" s="479"/>
      <c r="P318" s="479"/>
      <c r="Q318" s="479"/>
      <c r="R318" s="479"/>
      <c r="S318" s="479"/>
      <c r="T318" s="479"/>
      <c r="U318" s="479"/>
      <c r="V318" s="479"/>
      <c r="W318" s="479"/>
      <c r="X318" s="479"/>
      <c r="Y318" s="479"/>
      <c r="Z318" s="479"/>
    </row>
    <row r="319" spans="1:26" ht="15.75" customHeight="1">
      <c r="A319" s="479"/>
      <c r="B319" s="479"/>
      <c r="C319" s="479"/>
      <c r="D319" s="479"/>
      <c r="E319" s="479"/>
      <c r="F319" s="479"/>
      <c r="G319" s="479"/>
      <c r="H319" s="479"/>
      <c r="I319" s="479"/>
      <c r="J319" s="479"/>
      <c r="K319" s="479"/>
      <c r="L319" s="479"/>
      <c r="M319" s="479"/>
      <c r="N319" s="479"/>
      <c r="O319" s="479"/>
      <c r="P319" s="479"/>
      <c r="Q319" s="479"/>
      <c r="R319" s="479"/>
      <c r="S319" s="479"/>
      <c r="T319" s="479"/>
      <c r="U319" s="479"/>
      <c r="V319" s="479"/>
      <c r="W319" s="479"/>
      <c r="X319" s="479"/>
      <c r="Y319" s="479"/>
      <c r="Z319" s="479"/>
    </row>
    <row r="320" spans="1:26" ht="15.75" customHeight="1">
      <c r="A320" s="479"/>
      <c r="B320" s="479"/>
      <c r="C320" s="479"/>
      <c r="D320" s="479"/>
      <c r="E320" s="479"/>
      <c r="F320" s="479"/>
      <c r="G320" s="479"/>
      <c r="H320" s="479"/>
      <c r="I320" s="479"/>
      <c r="J320" s="479"/>
      <c r="K320" s="479"/>
      <c r="L320" s="479"/>
      <c r="M320" s="479"/>
      <c r="N320" s="479"/>
      <c r="O320" s="479"/>
      <c r="P320" s="479"/>
      <c r="Q320" s="479"/>
      <c r="R320" s="479"/>
      <c r="S320" s="479"/>
      <c r="T320" s="479"/>
      <c r="U320" s="479"/>
      <c r="V320" s="479"/>
      <c r="W320" s="479"/>
      <c r="X320" s="479"/>
      <c r="Y320" s="479"/>
      <c r="Z320" s="479"/>
    </row>
    <row r="321" spans="1:26" ht="15.75" customHeight="1">
      <c r="A321" s="479"/>
      <c r="B321" s="479"/>
      <c r="C321" s="479"/>
      <c r="D321" s="479"/>
      <c r="E321" s="479"/>
      <c r="F321" s="479"/>
      <c r="G321" s="479"/>
      <c r="H321" s="479"/>
      <c r="I321" s="479"/>
      <c r="J321" s="479"/>
      <c r="K321" s="479"/>
      <c r="L321" s="479"/>
      <c r="M321" s="479"/>
      <c r="N321" s="479"/>
      <c r="O321" s="479"/>
      <c r="P321" s="479"/>
      <c r="Q321" s="479"/>
      <c r="R321" s="479"/>
      <c r="S321" s="479"/>
      <c r="T321" s="479"/>
      <c r="U321" s="479"/>
      <c r="V321" s="479"/>
      <c r="W321" s="479"/>
      <c r="X321" s="479"/>
      <c r="Y321" s="479"/>
      <c r="Z321" s="479"/>
    </row>
    <row r="322" spans="1:26" ht="15.75" customHeight="1">
      <c r="A322" s="479"/>
      <c r="B322" s="479"/>
      <c r="C322" s="479"/>
      <c r="D322" s="479"/>
      <c r="E322" s="479"/>
      <c r="F322" s="479"/>
      <c r="G322" s="479"/>
      <c r="H322" s="479"/>
      <c r="I322" s="479"/>
      <c r="J322" s="479"/>
      <c r="K322" s="479"/>
      <c r="L322" s="479"/>
      <c r="M322" s="479"/>
      <c r="N322" s="479"/>
      <c r="O322" s="479"/>
      <c r="P322" s="479"/>
      <c r="Q322" s="479"/>
      <c r="R322" s="479"/>
      <c r="S322" s="479"/>
      <c r="T322" s="479"/>
      <c r="U322" s="479"/>
      <c r="V322" s="479"/>
      <c r="W322" s="479"/>
      <c r="X322" s="479"/>
      <c r="Y322" s="479"/>
      <c r="Z322" s="479"/>
    </row>
    <row r="323" spans="1:26" ht="15.75" customHeight="1">
      <c r="A323" s="479"/>
      <c r="B323" s="479"/>
      <c r="C323" s="479"/>
      <c r="D323" s="479"/>
      <c r="E323" s="479"/>
      <c r="F323" s="479"/>
      <c r="G323" s="479"/>
      <c r="H323" s="479"/>
      <c r="I323" s="479"/>
      <c r="J323" s="479"/>
      <c r="K323" s="479"/>
      <c r="L323" s="479"/>
      <c r="M323" s="479"/>
      <c r="N323" s="479"/>
      <c r="O323" s="479"/>
      <c r="P323" s="479"/>
      <c r="Q323" s="479"/>
      <c r="R323" s="479"/>
      <c r="S323" s="479"/>
      <c r="T323" s="479"/>
      <c r="U323" s="479"/>
      <c r="V323" s="479"/>
      <c r="W323" s="479"/>
      <c r="X323" s="479"/>
      <c r="Y323" s="479"/>
      <c r="Z323" s="479"/>
    </row>
    <row r="324" spans="1:26" ht="15.75" customHeight="1">
      <c r="A324" s="479"/>
      <c r="B324" s="479"/>
      <c r="C324" s="479"/>
      <c r="D324" s="479"/>
      <c r="E324" s="479"/>
      <c r="F324" s="479"/>
      <c r="G324" s="479"/>
      <c r="H324" s="479"/>
      <c r="I324" s="479"/>
      <c r="J324" s="479"/>
      <c r="K324" s="479"/>
      <c r="L324" s="479"/>
      <c r="M324" s="479"/>
      <c r="N324" s="479"/>
      <c r="O324" s="479"/>
      <c r="P324" s="479"/>
      <c r="Q324" s="479"/>
      <c r="R324" s="479"/>
      <c r="S324" s="479"/>
      <c r="T324" s="479"/>
      <c r="U324" s="479"/>
      <c r="V324" s="479"/>
      <c r="W324" s="479"/>
      <c r="X324" s="479"/>
      <c r="Y324" s="479"/>
      <c r="Z324" s="479"/>
    </row>
    <row r="325" spans="1:26" ht="15.75" customHeight="1">
      <c r="A325" s="479"/>
      <c r="B325" s="479"/>
      <c r="C325" s="479"/>
      <c r="D325" s="479"/>
      <c r="E325" s="479"/>
      <c r="F325" s="479"/>
      <c r="G325" s="479"/>
      <c r="H325" s="479"/>
      <c r="I325" s="479"/>
      <c r="J325" s="479"/>
      <c r="K325" s="479"/>
      <c r="L325" s="479"/>
      <c r="M325" s="479"/>
      <c r="N325" s="479"/>
      <c r="O325" s="479"/>
      <c r="P325" s="479"/>
      <c r="Q325" s="479"/>
      <c r="R325" s="479"/>
      <c r="S325" s="479"/>
      <c r="T325" s="479"/>
      <c r="U325" s="479"/>
      <c r="V325" s="479"/>
      <c r="W325" s="479"/>
      <c r="X325" s="479"/>
      <c r="Y325" s="479"/>
      <c r="Z325" s="479"/>
    </row>
    <row r="326" spans="1:26" ht="15.75" customHeight="1">
      <c r="A326" s="479"/>
      <c r="B326" s="479"/>
      <c r="C326" s="479"/>
      <c r="D326" s="479"/>
      <c r="E326" s="479"/>
      <c r="F326" s="479"/>
      <c r="G326" s="479"/>
      <c r="H326" s="479"/>
      <c r="I326" s="479"/>
      <c r="J326" s="479"/>
      <c r="K326" s="479"/>
      <c r="L326" s="479"/>
      <c r="M326" s="479"/>
      <c r="N326" s="479"/>
      <c r="O326" s="479"/>
      <c r="P326" s="479"/>
      <c r="Q326" s="479"/>
      <c r="R326" s="479"/>
      <c r="S326" s="479"/>
      <c r="T326" s="479"/>
      <c r="U326" s="479"/>
      <c r="V326" s="479"/>
      <c r="W326" s="479"/>
      <c r="X326" s="479"/>
      <c r="Y326" s="479"/>
      <c r="Z326" s="479"/>
    </row>
    <row r="327" spans="1:26" ht="15.75" customHeight="1">
      <c r="A327" s="479"/>
      <c r="B327" s="479"/>
      <c r="C327" s="479"/>
      <c r="D327" s="479"/>
      <c r="E327" s="479"/>
      <c r="F327" s="479"/>
      <c r="G327" s="479"/>
      <c r="H327" s="479"/>
      <c r="I327" s="479"/>
      <c r="J327" s="479"/>
      <c r="K327" s="479"/>
      <c r="L327" s="479"/>
      <c r="M327" s="479"/>
      <c r="N327" s="479"/>
      <c r="O327" s="479"/>
      <c r="P327" s="479"/>
      <c r="Q327" s="479"/>
      <c r="R327" s="479"/>
      <c r="S327" s="479"/>
      <c r="T327" s="479"/>
      <c r="U327" s="479"/>
      <c r="V327" s="479"/>
      <c r="W327" s="479"/>
      <c r="X327" s="479"/>
      <c r="Y327" s="479"/>
      <c r="Z327" s="479"/>
    </row>
    <row r="328" spans="1:26" ht="15.75" customHeight="1">
      <c r="A328" s="479"/>
      <c r="B328" s="479"/>
      <c r="C328" s="479"/>
      <c r="D328" s="479"/>
      <c r="E328" s="479"/>
      <c r="F328" s="479"/>
      <c r="G328" s="479"/>
      <c r="H328" s="479"/>
      <c r="I328" s="479"/>
      <c r="J328" s="479"/>
      <c r="K328" s="479"/>
      <c r="L328" s="479"/>
      <c r="M328" s="479"/>
      <c r="N328" s="479"/>
      <c r="O328" s="479"/>
      <c r="P328" s="479"/>
      <c r="Q328" s="479"/>
      <c r="R328" s="479"/>
      <c r="S328" s="479"/>
      <c r="T328" s="479"/>
      <c r="U328" s="479"/>
      <c r="V328" s="479"/>
      <c r="W328" s="479"/>
      <c r="X328" s="479"/>
      <c r="Y328" s="479"/>
      <c r="Z328" s="479"/>
    </row>
    <row r="329" spans="1:26" ht="15.75" customHeight="1">
      <c r="A329" s="479"/>
      <c r="B329" s="479"/>
      <c r="C329" s="479"/>
      <c r="D329" s="479"/>
      <c r="E329" s="479"/>
      <c r="F329" s="479"/>
      <c r="G329" s="479"/>
      <c r="H329" s="479"/>
      <c r="I329" s="479"/>
      <c r="J329" s="479"/>
      <c r="K329" s="479"/>
      <c r="L329" s="479"/>
      <c r="M329" s="479"/>
      <c r="N329" s="479"/>
      <c r="O329" s="479"/>
      <c r="P329" s="479"/>
      <c r="Q329" s="479"/>
      <c r="R329" s="479"/>
      <c r="S329" s="479"/>
      <c r="T329" s="479"/>
      <c r="U329" s="479"/>
      <c r="V329" s="479"/>
      <c r="W329" s="479"/>
      <c r="X329" s="479"/>
      <c r="Y329" s="479"/>
      <c r="Z329" s="479"/>
    </row>
    <row r="330" spans="1:26" ht="15.75" customHeight="1">
      <c r="A330" s="479"/>
      <c r="B330" s="479"/>
      <c r="C330" s="479"/>
      <c r="D330" s="479"/>
      <c r="E330" s="479"/>
      <c r="F330" s="479"/>
      <c r="G330" s="479"/>
      <c r="H330" s="479"/>
      <c r="I330" s="479"/>
      <c r="J330" s="479"/>
      <c r="K330" s="479"/>
      <c r="L330" s="479"/>
      <c r="M330" s="479"/>
      <c r="N330" s="479"/>
      <c r="O330" s="479"/>
      <c r="P330" s="479"/>
      <c r="Q330" s="479"/>
      <c r="R330" s="479"/>
      <c r="S330" s="479"/>
      <c r="T330" s="479"/>
      <c r="U330" s="479"/>
      <c r="V330" s="479"/>
      <c r="W330" s="479"/>
      <c r="X330" s="479"/>
      <c r="Y330" s="479"/>
      <c r="Z330" s="479"/>
    </row>
    <row r="331" spans="1:26" ht="15.75" customHeight="1">
      <c r="A331" s="479"/>
      <c r="B331" s="479"/>
      <c r="C331" s="479"/>
      <c r="D331" s="479"/>
      <c r="E331" s="479"/>
      <c r="F331" s="479"/>
      <c r="G331" s="479"/>
      <c r="H331" s="479"/>
      <c r="I331" s="479"/>
      <c r="J331" s="479"/>
      <c r="K331" s="479"/>
      <c r="L331" s="479"/>
      <c r="M331" s="479"/>
      <c r="N331" s="479"/>
      <c r="O331" s="479"/>
      <c r="P331" s="479"/>
      <c r="Q331" s="479"/>
      <c r="R331" s="479"/>
      <c r="S331" s="479"/>
      <c r="T331" s="479"/>
      <c r="U331" s="479"/>
      <c r="V331" s="479"/>
      <c r="W331" s="479"/>
      <c r="X331" s="479"/>
      <c r="Y331" s="479"/>
      <c r="Z331" s="479"/>
    </row>
    <row r="332" spans="1:26" ht="15.75" customHeight="1">
      <c r="A332" s="479"/>
      <c r="B332" s="479"/>
      <c r="C332" s="479"/>
      <c r="D332" s="479"/>
      <c r="E332" s="479"/>
      <c r="F332" s="479"/>
      <c r="G332" s="479"/>
      <c r="H332" s="479"/>
      <c r="I332" s="479"/>
      <c r="J332" s="479"/>
      <c r="K332" s="479"/>
      <c r="L332" s="479"/>
      <c r="M332" s="479"/>
      <c r="N332" s="479"/>
      <c r="O332" s="479"/>
      <c r="P332" s="479"/>
      <c r="Q332" s="479"/>
      <c r="R332" s="479"/>
      <c r="S332" s="479"/>
      <c r="T332" s="479"/>
      <c r="U332" s="479"/>
      <c r="V332" s="479"/>
      <c r="W332" s="479"/>
      <c r="X332" s="479"/>
      <c r="Y332" s="479"/>
      <c r="Z332" s="479"/>
    </row>
    <row r="333" spans="1:26" ht="15.75" customHeight="1">
      <c r="A333" s="479"/>
      <c r="B333" s="479"/>
      <c r="C333" s="479"/>
      <c r="D333" s="479"/>
      <c r="E333" s="479"/>
      <c r="F333" s="479"/>
      <c r="G333" s="479"/>
      <c r="H333" s="479"/>
      <c r="I333" s="479"/>
      <c r="J333" s="479"/>
      <c r="K333" s="479"/>
      <c r="L333" s="479"/>
      <c r="M333" s="479"/>
      <c r="N333" s="479"/>
      <c r="O333" s="479"/>
      <c r="P333" s="479"/>
      <c r="Q333" s="479"/>
      <c r="R333" s="479"/>
      <c r="S333" s="479"/>
      <c r="T333" s="479"/>
      <c r="U333" s="479"/>
      <c r="V333" s="479"/>
      <c r="W333" s="479"/>
      <c r="X333" s="479"/>
      <c r="Y333" s="479"/>
      <c r="Z333" s="479"/>
    </row>
    <row r="334" spans="1:26" ht="15.75" customHeight="1">
      <c r="A334" s="479"/>
      <c r="B334" s="479"/>
      <c r="C334" s="479"/>
      <c r="D334" s="479"/>
      <c r="E334" s="479"/>
      <c r="F334" s="479"/>
      <c r="G334" s="479"/>
      <c r="H334" s="479"/>
      <c r="I334" s="479"/>
      <c r="J334" s="479"/>
      <c r="K334" s="479"/>
      <c r="L334" s="479"/>
      <c r="M334" s="479"/>
      <c r="N334" s="479"/>
      <c r="O334" s="479"/>
      <c r="P334" s="479"/>
      <c r="Q334" s="479"/>
      <c r="R334" s="479"/>
      <c r="S334" s="479"/>
      <c r="T334" s="479"/>
      <c r="U334" s="479"/>
      <c r="V334" s="479"/>
      <c r="W334" s="479"/>
      <c r="X334" s="479"/>
      <c r="Y334" s="479"/>
      <c r="Z334" s="479"/>
    </row>
    <row r="335" spans="1:26" ht="15.75" customHeight="1">
      <c r="A335" s="479"/>
      <c r="B335" s="479"/>
      <c r="C335" s="479"/>
      <c r="D335" s="479"/>
      <c r="E335" s="479"/>
      <c r="F335" s="479"/>
      <c r="G335" s="479"/>
      <c r="H335" s="479"/>
      <c r="I335" s="479"/>
      <c r="J335" s="479"/>
      <c r="K335" s="479"/>
      <c r="L335" s="479"/>
      <c r="M335" s="479"/>
      <c r="N335" s="479"/>
      <c r="O335" s="479"/>
      <c r="P335" s="479"/>
      <c r="Q335" s="479"/>
      <c r="R335" s="479"/>
      <c r="S335" s="479"/>
      <c r="T335" s="479"/>
      <c r="U335" s="479"/>
      <c r="V335" s="479"/>
      <c r="W335" s="479"/>
      <c r="X335" s="479"/>
      <c r="Y335" s="479"/>
      <c r="Z335" s="479"/>
    </row>
    <row r="336" spans="1:26" ht="15.75" customHeight="1">
      <c r="A336" s="479"/>
      <c r="B336" s="479"/>
      <c r="C336" s="479"/>
      <c r="D336" s="479"/>
      <c r="E336" s="479"/>
      <c r="F336" s="479"/>
      <c r="G336" s="479"/>
      <c r="H336" s="479"/>
      <c r="I336" s="479"/>
      <c r="J336" s="479"/>
      <c r="K336" s="479"/>
      <c r="L336" s="479"/>
      <c r="M336" s="479"/>
      <c r="N336" s="479"/>
      <c r="O336" s="479"/>
      <c r="P336" s="479"/>
      <c r="Q336" s="479"/>
      <c r="R336" s="479"/>
      <c r="S336" s="479"/>
      <c r="T336" s="479"/>
      <c r="U336" s="479"/>
      <c r="V336" s="479"/>
      <c r="W336" s="479"/>
      <c r="X336" s="479"/>
      <c r="Y336" s="479"/>
      <c r="Z336" s="479"/>
    </row>
    <row r="337" spans="1:26" ht="15.75" customHeight="1">
      <c r="A337" s="479"/>
      <c r="B337" s="479"/>
      <c r="C337" s="479"/>
      <c r="D337" s="479"/>
      <c r="E337" s="479"/>
      <c r="F337" s="479"/>
      <c r="G337" s="479"/>
      <c r="H337" s="479"/>
      <c r="I337" s="479"/>
      <c r="J337" s="479"/>
      <c r="K337" s="479"/>
      <c r="L337" s="479"/>
      <c r="M337" s="479"/>
      <c r="N337" s="479"/>
      <c r="O337" s="479"/>
      <c r="P337" s="479"/>
      <c r="Q337" s="479"/>
      <c r="R337" s="479"/>
      <c r="S337" s="479"/>
      <c r="T337" s="479"/>
      <c r="U337" s="479"/>
      <c r="V337" s="479"/>
      <c r="W337" s="479"/>
      <c r="X337" s="479"/>
      <c r="Y337" s="479"/>
      <c r="Z337" s="479"/>
    </row>
    <row r="338" spans="1:26" ht="15.75" customHeight="1">
      <c r="A338" s="479"/>
      <c r="B338" s="479"/>
      <c r="C338" s="479"/>
      <c r="D338" s="479"/>
      <c r="E338" s="479"/>
      <c r="F338" s="479"/>
      <c r="G338" s="479"/>
      <c r="H338" s="479"/>
      <c r="I338" s="479"/>
      <c r="J338" s="479"/>
      <c r="K338" s="479"/>
      <c r="L338" s="479"/>
      <c r="M338" s="479"/>
      <c r="N338" s="479"/>
      <c r="O338" s="479"/>
      <c r="P338" s="479"/>
      <c r="Q338" s="479"/>
      <c r="R338" s="479"/>
      <c r="S338" s="479"/>
      <c r="T338" s="479"/>
      <c r="U338" s="479"/>
      <c r="V338" s="479"/>
      <c r="W338" s="479"/>
      <c r="X338" s="479"/>
      <c r="Y338" s="479"/>
      <c r="Z338" s="479"/>
    </row>
    <row r="339" spans="1:26" ht="15.75" customHeight="1">
      <c r="A339" s="479"/>
      <c r="B339" s="479"/>
      <c r="C339" s="479"/>
      <c r="D339" s="479"/>
      <c r="E339" s="479"/>
      <c r="F339" s="479"/>
      <c r="G339" s="479"/>
      <c r="H339" s="479"/>
      <c r="I339" s="479"/>
      <c r="J339" s="479"/>
      <c r="K339" s="479"/>
      <c r="L339" s="479"/>
      <c r="M339" s="479"/>
      <c r="N339" s="479"/>
      <c r="O339" s="479"/>
      <c r="P339" s="479"/>
      <c r="Q339" s="479"/>
      <c r="R339" s="479"/>
      <c r="S339" s="479"/>
      <c r="T339" s="479"/>
      <c r="U339" s="479"/>
      <c r="V339" s="479"/>
      <c r="W339" s="479"/>
      <c r="X339" s="479"/>
      <c r="Y339" s="479"/>
      <c r="Z339" s="479"/>
    </row>
    <row r="340" spans="1:26" ht="15.75" customHeight="1">
      <c r="A340" s="479"/>
      <c r="B340" s="479"/>
      <c r="C340" s="479"/>
      <c r="D340" s="479"/>
      <c r="E340" s="479"/>
      <c r="F340" s="479"/>
      <c r="G340" s="479"/>
      <c r="H340" s="479"/>
      <c r="I340" s="479"/>
      <c r="J340" s="479"/>
      <c r="K340" s="479"/>
      <c r="L340" s="479"/>
      <c r="M340" s="479"/>
      <c r="N340" s="479"/>
      <c r="O340" s="479"/>
      <c r="P340" s="479"/>
      <c r="Q340" s="479"/>
      <c r="R340" s="479"/>
      <c r="S340" s="479"/>
      <c r="T340" s="479"/>
      <c r="U340" s="479"/>
      <c r="V340" s="479"/>
      <c r="W340" s="479"/>
      <c r="X340" s="479"/>
      <c r="Y340" s="479"/>
      <c r="Z340" s="479"/>
    </row>
    <row r="341" spans="1:26" ht="15.75" customHeight="1">
      <c r="A341" s="479"/>
      <c r="B341" s="479"/>
      <c r="C341" s="479"/>
      <c r="D341" s="479"/>
      <c r="E341" s="479"/>
      <c r="F341" s="479"/>
      <c r="G341" s="479"/>
      <c r="H341" s="479"/>
      <c r="I341" s="479"/>
      <c r="J341" s="479"/>
      <c r="K341" s="479"/>
      <c r="L341" s="479"/>
      <c r="M341" s="479"/>
      <c r="N341" s="479"/>
      <c r="O341" s="479"/>
      <c r="P341" s="479"/>
      <c r="Q341" s="479"/>
      <c r="R341" s="479"/>
      <c r="S341" s="479"/>
      <c r="T341" s="479"/>
      <c r="U341" s="479"/>
      <c r="V341" s="479"/>
      <c r="W341" s="479"/>
      <c r="X341" s="479"/>
      <c r="Y341" s="479"/>
      <c r="Z341" s="479"/>
    </row>
    <row r="342" spans="1:26" ht="15.75" customHeight="1">
      <c r="A342" s="479"/>
      <c r="B342" s="479"/>
      <c r="C342" s="479"/>
      <c r="D342" s="479"/>
      <c r="E342" s="479"/>
      <c r="F342" s="479"/>
      <c r="G342" s="479"/>
      <c r="H342" s="479"/>
      <c r="I342" s="479"/>
      <c r="J342" s="479"/>
      <c r="K342" s="479"/>
      <c r="L342" s="479"/>
      <c r="M342" s="479"/>
      <c r="N342" s="479"/>
      <c r="O342" s="479"/>
      <c r="P342" s="479"/>
      <c r="Q342" s="479"/>
      <c r="R342" s="479"/>
      <c r="S342" s="479"/>
      <c r="T342" s="479"/>
      <c r="U342" s="479"/>
      <c r="V342" s="479"/>
      <c r="W342" s="479"/>
      <c r="X342" s="479"/>
      <c r="Y342" s="479"/>
      <c r="Z342" s="479"/>
    </row>
    <row r="343" spans="1:26" ht="15.75" customHeight="1">
      <c r="A343" s="479"/>
      <c r="B343" s="479"/>
      <c r="C343" s="479"/>
      <c r="D343" s="479"/>
      <c r="E343" s="479"/>
      <c r="F343" s="479"/>
      <c r="G343" s="479"/>
      <c r="H343" s="479"/>
      <c r="I343" s="479"/>
      <c r="J343" s="479"/>
      <c r="K343" s="479"/>
      <c r="L343" s="479"/>
      <c r="M343" s="479"/>
      <c r="N343" s="479"/>
      <c r="O343" s="479"/>
      <c r="P343" s="479"/>
      <c r="Q343" s="479"/>
      <c r="R343" s="479"/>
      <c r="S343" s="479"/>
      <c r="T343" s="479"/>
      <c r="U343" s="479"/>
      <c r="V343" s="479"/>
      <c r="W343" s="479"/>
      <c r="X343" s="479"/>
      <c r="Y343" s="479"/>
      <c r="Z343" s="479"/>
    </row>
    <row r="344" spans="1:26" ht="15.75" customHeight="1">
      <c r="A344" s="479"/>
      <c r="B344" s="479"/>
      <c r="C344" s="479"/>
      <c r="D344" s="479"/>
      <c r="E344" s="479"/>
      <c r="F344" s="479"/>
      <c r="G344" s="479"/>
      <c r="H344" s="479"/>
      <c r="I344" s="479"/>
      <c r="J344" s="479"/>
      <c r="K344" s="479"/>
      <c r="L344" s="479"/>
      <c r="M344" s="479"/>
      <c r="N344" s="479"/>
      <c r="O344" s="479"/>
      <c r="P344" s="479"/>
      <c r="Q344" s="479"/>
      <c r="R344" s="479"/>
      <c r="S344" s="479"/>
      <c r="T344" s="479"/>
      <c r="U344" s="479"/>
      <c r="V344" s="479"/>
      <c r="W344" s="479"/>
      <c r="X344" s="479"/>
      <c r="Y344" s="479"/>
      <c r="Z344" s="479"/>
    </row>
    <row r="345" spans="1:26" ht="15.75" customHeight="1">
      <c r="A345" s="479"/>
      <c r="B345" s="479"/>
      <c r="C345" s="479"/>
      <c r="D345" s="479"/>
      <c r="E345" s="479"/>
      <c r="F345" s="479"/>
      <c r="G345" s="479"/>
      <c r="H345" s="479"/>
      <c r="I345" s="479"/>
      <c r="J345" s="479"/>
      <c r="K345" s="479"/>
      <c r="L345" s="479"/>
      <c r="M345" s="479"/>
      <c r="N345" s="479"/>
      <c r="O345" s="479"/>
      <c r="P345" s="479"/>
      <c r="Q345" s="479"/>
      <c r="R345" s="479"/>
      <c r="S345" s="479"/>
      <c r="T345" s="479"/>
      <c r="U345" s="479"/>
      <c r="V345" s="479"/>
      <c r="W345" s="479"/>
      <c r="X345" s="479"/>
      <c r="Y345" s="479"/>
      <c r="Z345" s="479"/>
    </row>
    <row r="346" spans="1:26" ht="15.75" customHeight="1">
      <c r="A346" s="479"/>
      <c r="B346" s="479"/>
      <c r="C346" s="479"/>
      <c r="D346" s="479"/>
      <c r="E346" s="479"/>
      <c r="F346" s="479"/>
      <c r="G346" s="479"/>
      <c r="H346" s="479"/>
      <c r="I346" s="479"/>
      <c r="J346" s="479"/>
      <c r="K346" s="479"/>
      <c r="L346" s="479"/>
      <c r="M346" s="479"/>
      <c r="N346" s="479"/>
      <c r="O346" s="479"/>
      <c r="P346" s="479"/>
      <c r="Q346" s="479"/>
      <c r="R346" s="479"/>
      <c r="S346" s="479"/>
      <c r="T346" s="479"/>
      <c r="U346" s="479"/>
      <c r="V346" s="479"/>
      <c r="W346" s="479"/>
      <c r="X346" s="479"/>
      <c r="Y346" s="479"/>
      <c r="Z346" s="479"/>
    </row>
    <row r="347" spans="1:26" ht="15.75" customHeight="1">
      <c r="A347" s="479"/>
      <c r="B347" s="479"/>
      <c r="C347" s="479"/>
      <c r="D347" s="479"/>
      <c r="E347" s="479"/>
      <c r="F347" s="479"/>
      <c r="G347" s="479"/>
      <c r="H347" s="479"/>
      <c r="I347" s="479"/>
      <c r="J347" s="479"/>
      <c r="K347" s="479"/>
      <c r="L347" s="479"/>
      <c r="M347" s="479"/>
      <c r="N347" s="479"/>
      <c r="O347" s="479"/>
      <c r="P347" s="479"/>
      <c r="Q347" s="479"/>
      <c r="R347" s="479"/>
      <c r="S347" s="479"/>
      <c r="T347" s="479"/>
      <c r="U347" s="479"/>
      <c r="V347" s="479"/>
      <c r="W347" s="479"/>
      <c r="X347" s="479"/>
      <c r="Y347" s="479"/>
      <c r="Z347" s="479"/>
    </row>
    <row r="348" spans="1:26" ht="15.75" customHeight="1">
      <c r="A348" s="479"/>
      <c r="B348" s="479"/>
      <c r="C348" s="479"/>
      <c r="D348" s="479"/>
      <c r="E348" s="479"/>
      <c r="F348" s="479"/>
      <c r="G348" s="479"/>
      <c r="H348" s="479"/>
      <c r="I348" s="479"/>
      <c r="J348" s="479"/>
      <c r="K348" s="479"/>
      <c r="L348" s="479"/>
      <c r="M348" s="479"/>
      <c r="N348" s="479"/>
      <c r="O348" s="479"/>
      <c r="P348" s="479"/>
      <c r="Q348" s="479"/>
      <c r="R348" s="479"/>
      <c r="S348" s="479"/>
      <c r="T348" s="479"/>
      <c r="U348" s="479"/>
      <c r="V348" s="479"/>
      <c r="W348" s="479"/>
      <c r="X348" s="479"/>
      <c r="Y348" s="479"/>
      <c r="Z348" s="479"/>
    </row>
    <row r="349" spans="1:26" ht="15.75" customHeight="1">
      <c r="A349" s="479"/>
      <c r="B349" s="479"/>
      <c r="C349" s="479"/>
      <c r="D349" s="479"/>
      <c r="E349" s="479"/>
      <c r="F349" s="479"/>
      <c r="G349" s="479"/>
      <c r="H349" s="479"/>
      <c r="I349" s="479"/>
      <c r="J349" s="479"/>
      <c r="K349" s="479"/>
      <c r="L349" s="479"/>
      <c r="M349" s="479"/>
      <c r="N349" s="479"/>
      <c r="O349" s="479"/>
      <c r="P349" s="479"/>
      <c r="Q349" s="479"/>
      <c r="R349" s="479"/>
      <c r="S349" s="479"/>
      <c r="T349" s="479"/>
      <c r="U349" s="479"/>
      <c r="V349" s="479"/>
      <c r="W349" s="479"/>
      <c r="X349" s="479"/>
      <c r="Y349" s="479"/>
      <c r="Z349" s="479"/>
    </row>
    <row r="350" spans="1:26" ht="15.75" customHeight="1">
      <c r="A350" s="479"/>
      <c r="B350" s="479"/>
      <c r="C350" s="479"/>
      <c r="D350" s="479"/>
      <c r="E350" s="479"/>
      <c r="F350" s="479"/>
      <c r="G350" s="479"/>
      <c r="H350" s="479"/>
      <c r="I350" s="479"/>
      <c r="J350" s="479"/>
      <c r="K350" s="479"/>
      <c r="L350" s="479"/>
      <c r="M350" s="479"/>
      <c r="N350" s="479"/>
      <c r="O350" s="479"/>
      <c r="P350" s="479"/>
      <c r="Q350" s="479"/>
      <c r="R350" s="479"/>
      <c r="S350" s="479"/>
      <c r="T350" s="479"/>
      <c r="U350" s="479"/>
      <c r="V350" s="479"/>
      <c r="W350" s="479"/>
      <c r="X350" s="479"/>
      <c r="Y350" s="479"/>
      <c r="Z350" s="479"/>
    </row>
    <row r="351" spans="1:26" ht="15.75" customHeight="1">
      <c r="A351" s="479"/>
      <c r="B351" s="479"/>
      <c r="C351" s="479"/>
      <c r="D351" s="479"/>
      <c r="E351" s="479"/>
      <c r="F351" s="479"/>
      <c r="G351" s="479"/>
      <c r="H351" s="479"/>
      <c r="I351" s="479"/>
      <c r="J351" s="479"/>
      <c r="K351" s="479"/>
      <c r="L351" s="479"/>
      <c r="M351" s="479"/>
      <c r="N351" s="479"/>
      <c r="O351" s="479"/>
      <c r="P351" s="479"/>
      <c r="Q351" s="479"/>
      <c r="R351" s="479"/>
      <c r="S351" s="479"/>
      <c r="T351" s="479"/>
      <c r="U351" s="479"/>
      <c r="V351" s="479"/>
      <c r="W351" s="479"/>
      <c r="X351" s="479"/>
      <c r="Y351" s="479"/>
      <c r="Z351" s="479"/>
    </row>
    <row r="352" spans="1:26" ht="15.75" customHeight="1">
      <c r="A352" s="479"/>
      <c r="B352" s="479"/>
      <c r="C352" s="479"/>
      <c r="D352" s="479"/>
      <c r="E352" s="479"/>
      <c r="F352" s="479"/>
      <c r="G352" s="479"/>
      <c r="H352" s="479"/>
      <c r="I352" s="479"/>
      <c r="J352" s="479"/>
      <c r="K352" s="479"/>
      <c r="L352" s="479"/>
      <c r="M352" s="479"/>
      <c r="N352" s="479"/>
      <c r="O352" s="479"/>
      <c r="P352" s="479"/>
      <c r="Q352" s="479"/>
      <c r="R352" s="479"/>
      <c r="S352" s="479"/>
      <c r="T352" s="479"/>
      <c r="U352" s="479"/>
      <c r="V352" s="479"/>
      <c r="W352" s="479"/>
      <c r="X352" s="479"/>
      <c r="Y352" s="479"/>
      <c r="Z352" s="479"/>
    </row>
    <row r="353" spans="1:26" ht="15.75" customHeight="1">
      <c r="A353" s="479"/>
      <c r="B353" s="479"/>
      <c r="C353" s="479"/>
      <c r="D353" s="479"/>
      <c r="E353" s="479"/>
      <c r="F353" s="479"/>
      <c r="G353" s="479"/>
      <c r="H353" s="479"/>
      <c r="I353" s="479"/>
      <c r="J353" s="479"/>
      <c r="K353" s="479"/>
      <c r="L353" s="479"/>
      <c r="M353" s="479"/>
      <c r="N353" s="479"/>
      <c r="O353" s="479"/>
      <c r="P353" s="479"/>
      <c r="Q353" s="479"/>
      <c r="R353" s="479"/>
      <c r="S353" s="479"/>
      <c r="T353" s="479"/>
      <c r="U353" s="479"/>
      <c r="V353" s="479"/>
      <c r="W353" s="479"/>
      <c r="X353" s="479"/>
      <c r="Y353" s="479"/>
      <c r="Z353" s="479"/>
    </row>
    <row r="354" spans="1:26" ht="15.75" customHeight="1">
      <c r="A354" s="479"/>
      <c r="B354" s="479"/>
      <c r="C354" s="479"/>
      <c r="D354" s="479"/>
      <c r="E354" s="479"/>
      <c r="F354" s="479"/>
      <c r="G354" s="479"/>
      <c r="H354" s="479"/>
      <c r="I354" s="479"/>
      <c r="J354" s="479"/>
      <c r="K354" s="479"/>
      <c r="L354" s="479"/>
      <c r="M354" s="479"/>
      <c r="N354" s="479"/>
      <c r="O354" s="479"/>
      <c r="P354" s="479"/>
      <c r="Q354" s="479"/>
      <c r="R354" s="479"/>
      <c r="S354" s="479"/>
      <c r="T354" s="479"/>
      <c r="U354" s="479"/>
      <c r="V354" s="479"/>
      <c r="W354" s="479"/>
      <c r="X354" s="479"/>
      <c r="Y354" s="479"/>
      <c r="Z354" s="479"/>
    </row>
    <row r="355" spans="1:26" ht="15.75" customHeight="1">
      <c r="A355" s="479"/>
      <c r="B355" s="479"/>
      <c r="C355" s="479"/>
      <c r="D355" s="479"/>
      <c r="E355" s="479"/>
      <c r="F355" s="479"/>
      <c r="G355" s="479"/>
      <c r="H355" s="479"/>
      <c r="I355" s="479"/>
      <c r="J355" s="479"/>
      <c r="K355" s="479"/>
      <c r="L355" s="479"/>
      <c r="M355" s="479"/>
      <c r="N355" s="479"/>
      <c r="O355" s="479"/>
      <c r="P355" s="479"/>
      <c r="Q355" s="479"/>
      <c r="R355" s="479"/>
      <c r="S355" s="479"/>
      <c r="T355" s="479"/>
      <c r="U355" s="479"/>
      <c r="V355" s="479"/>
      <c r="W355" s="479"/>
      <c r="X355" s="479"/>
      <c r="Y355" s="479"/>
      <c r="Z355" s="479"/>
    </row>
    <row r="356" spans="1:26" ht="15.75" customHeight="1">
      <c r="A356" s="479"/>
      <c r="B356" s="479"/>
      <c r="C356" s="479"/>
      <c r="D356" s="479"/>
      <c r="E356" s="479"/>
      <c r="F356" s="479"/>
      <c r="G356" s="479"/>
      <c r="H356" s="479"/>
      <c r="I356" s="479"/>
      <c r="J356" s="479"/>
      <c r="K356" s="479"/>
      <c r="L356" s="479"/>
      <c r="M356" s="479"/>
      <c r="N356" s="479"/>
      <c r="O356" s="479"/>
      <c r="P356" s="479"/>
      <c r="Q356" s="479"/>
      <c r="R356" s="479"/>
      <c r="S356" s="479"/>
      <c r="T356" s="479"/>
      <c r="U356" s="479"/>
      <c r="V356" s="479"/>
      <c r="W356" s="479"/>
      <c r="X356" s="479"/>
      <c r="Y356" s="479"/>
      <c r="Z356" s="479"/>
    </row>
    <row r="357" spans="1:26" ht="15.75" customHeight="1">
      <c r="A357" s="479"/>
      <c r="B357" s="479"/>
      <c r="C357" s="479"/>
      <c r="D357" s="479"/>
      <c r="E357" s="479"/>
      <c r="F357" s="479"/>
      <c r="G357" s="479"/>
      <c r="H357" s="479"/>
      <c r="I357" s="479"/>
      <c r="J357" s="479"/>
      <c r="K357" s="479"/>
      <c r="L357" s="479"/>
      <c r="M357" s="479"/>
      <c r="N357" s="479"/>
      <c r="O357" s="479"/>
      <c r="P357" s="479"/>
      <c r="Q357" s="479"/>
      <c r="R357" s="479"/>
      <c r="S357" s="479"/>
      <c r="T357" s="479"/>
      <c r="U357" s="479"/>
      <c r="V357" s="479"/>
      <c r="W357" s="479"/>
      <c r="X357" s="479"/>
      <c r="Y357" s="479"/>
      <c r="Z357" s="479"/>
    </row>
    <row r="358" spans="1:26" ht="15.75" customHeight="1">
      <c r="A358" s="479"/>
      <c r="B358" s="479"/>
      <c r="C358" s="479"/>
      <c r="D358" s="479"/>
      <c r="E358" s="479"/>
      <c r="F358" s="479"/>
      <c r="G358" s="479"/>
      <c r="H358" s="479"/>
      <c r="I358" s="479"/>
      <c r="J358" s="479"/>
      <c r="K358" s="479"/>
      <c r="L358" s="479"/>
      <c r="M358" s="479"/>
      <c r="N358" s="479"/>
      <c r="O358" s="479"/>
      <c r="P358" s="479"/>
      <c r="Q358" s="479"/>
      <c r="R358" s="479"/>
      <c r="S358" s="479"/>
      <c r="T358" s="479"/>
      <c r="U358" s="479"/>
      <c r="V358" s="479"/>
      <c r="W358" s="479"/>
      <c r="X358" s="479"/>
      <c r="Y358" s="479"/>
      <c r="Z358" s="479"/>
    </row>
    <row r="359" spans="1:26" ht="15.75" customHeight="1">
      <c r="A359" s="479"/>
      <c r="B359" s="479"/>
      <c r="C359" s="479"/>
      <c r="D359" s="479"/>
      <c r="E359" s="479"/>
      <c r="F359" s="479"/>
      <c r="G359" s="479"/>
      <c r="H359" s="479"/>
      <c r="I359" s="479"/>
      <c r="J359" s="479"/>
      <c r="K359" s="479"/>
      <c r="L359" s="479"/>
      <c r="M359" s="479"/>
      <c r="N359" s="479"/>
      <c r="O359" s="479"/>
      <c r="P359" s="479"/>
      <c r="Q359" s="479"/>
      <c r="R359" s="479"/>
      <c r="S359" s="479"/>
      <c r="T359" s="479"/>
      <c r="U359" s="479"/>
      <c r="V359" s="479"/>
      <c r="W359" s="479"/>
      <c r="X359" s="479"/>
      <c r="Y359" s="479"/>
      <c r="Z359" s="479"/>
    </row>
    <row r="360" spans="1:26" ht="15.75" customHeight="1">
      <c r="A360" s="479"/>
      <c r="B360" s="479"/>
      <c r="C360" s="479"/>
      <c r="D360" s="479"/>
      <c r="E360" s="479"/>
      <c r="F360" s="479"/>
      <c r="G360" s="479"/>
      <c r="H360" s="479"/>
      <c r="I360" s="479"/>
      <c r="J360" s="479"/>
      <c r="K360" s="479"/>
      <c r="L360" s="479"/>
      <c r="M360" s="479"/>
      <c r="N360" s="479"/>
      <c r="O360" s="479"/>
      <c r="P360" s="479"/>
      <c r="Q360" s="479"/>
      <c r="R360" s="479"/>
      <c r="S360" s="479"/>
      <c r="T360" s="479"/>
      <c r="U360" s="479"/>
      <c r="V360" s="479"/>
      <c r="W360" s="479"/>
      <c r="X360" s="479"/>
      <c r="Y360" s="479"/>
      <c r="Z360" s="479"/>
    </row>
    <row r="361" spans="1:26" ht="15.75" customHeight="1">
      <c r="A361" s="479"/>
      <c r="B361" s="479"/>
      <c r="C361" s="479"/>
      <c r="D361" s="479"/>
      <c r="E361" s="479"/>
      <c r="F361" s="479"/>
      <c r="G361" s="479"/>
      <c r="H361" s="479"/>
      <c r="I361" s="479"/>
      <c r="J361" s="479"/>
      <c r="K361" s="479"/>
      <c r="L361" s="479"/>
      <c r="M361" s="479"/>
      <c r="N361" s="479"/>
      <c r="O361" s="479"/>
      <c r="P361" s="479"/>
      <c r="Q361" s="479"/>
      <c r="R361" s="479"/>
      <c r="S361" s="479"/>
      <c r="T361" s="479"/>
      <c r="U361" s="479"/>
      <c r="V361" s="479"/>
      <c r="W361" s="479"/>
      <c r="X361" s="479"/>
      <c r="Y361" s="479"/>
      <c r="Z361" s="479"/>
    </row>
    <row r="362" spans="1:26" ht="15.75" customHeight="1">
      <c r="A362" s="479"/>
      <c r="B362" s="479"/>
      <c r="C362" s="479"/>
      <c r="D362" s="479"/>
      <c r="E362" s="479"/>
      <c r="F362" s="479"/>
      <c r="G362" s="479"/>
      <c r="H362" s="479"/>
      <c r="I362" s="479"/>
      <c r="J362" s="479"/>
      <c r="K362" s="479"/>
      <c r="L362" s="479"/>
      <c r="M362" s="479"/>
      <c r="N362" s="479"/>
      <c r="O362" s="479"/>
      <c r="P362" s="479"/>
      <c r="Q362" s="479"/>
      <c r="R362" s="479"/>
      <c r="S362" s="479"/>
      <c r="T362" s="479"/>
      <c r="U362" s="479"/>
      <c r="V362" s="479"/>
      <c r="W362" s="479"/>
      <c r="X362" s="479"/>
      <c r="Y362" s="479"/>
      <c r="Z362" s="479"/>
    </row>
    <row r="363" spans="1:26" ht="15.75" customHeight="1">
      <c r="A363" s="479"/>
      <c r="B363" s="479"/>
      <c r="C363" s="479"/>
      <c r="D363" s="479"/>
      <c r="E363" s="479"/>
      <c r="F363" s="479"/>
      <c r="G363" s="479"/>
      <c r="H363" s="479"/>
      <c r="I363" s="479"/>
      <c r="J363" s="479"/>
      <c r="K363" s="479"/>
      <c r="L363" s="479"/>
      <c r="M363" s="479"/>
      <c r="N363" s="479"/>
      <c r="O363" s="479"/>
      <c r="P363" s="479"/>
      <c r="Q363" s="479"/>
      <c r="R363" s="479"/>
      <c r="S363" s="479"/>
      <c r="T363" s="479"/>
      <c r="U363" s="479"/>
      <c r="V363" s="479"/>
      <c r="W363" s="479"/>
      <c r="X363" s="479"/>
      <c r="Y363" s="479"/>
      <c r="Z363" s="479"/>
    </row>
    <row r="364" spans="1:26" ht="15.75" customHeight="1">
      <c r="A364" s="479"/>
      <c r="B364" s="479"/>
      <c r="C364" s="479"/>
      <c r="D364" s="479"/>
      <c r="E364" s="479"/>
      <c r="F364" s="479"/>
      <c r="G364" s="479"/>
      <c r="H364" s="479"/>
      <c r="I364" s="479"/>
      <c r="J364" s="479"/>
      <c r="K364" s="479"/>
      <c r="L364" s="479"/>
      <c r="M364" s="479"/>
      <c r="N364" s="479"/>
      <c r="O364" s="479"/>
      <c r="P364" s="479"/>
      <c r="Q364" s="479"/>
      <c r="R364" s="479"/>
      <c r="S364" s="479"/>
      <c r="T364" s="479"/>
      <c r="U364" s="479"/>
      <c r="V364" s="479"/>
      <c r="W364" s="479"/>
      <c r="X364" s="479"/>
      <c r="Y364" s="479"/>
      <c r="Z364" s="479"/>
    </row>
    <row r="365" spans="1:26" ht="15.75" customHeight="1">
      <c r="A365" s="479"/>
      <c r="B365" s="479"/>
      <c r="C365" s="479"/>
      <c r="D365" s="479"/>
      <c r="E365" s="479"/>
      <c r="F365" s="479"/>
      <c r="G365" s="479"/>
      <c r="H365" s="479"/>
      <c r="I365" s="479"/>
      <c r="J365" s="479"/>
      <c r="K365" s="479"/>
      <c r="L365" s="479"/>
      <c r="M365" s="479"/>
      <c r="N365" s="479"/>
      <c r="O365" s="479"/>
      <c r="P365" s="479"/>
      <c r="Q365" s="479"/>
      <c r="R365" s="479"/>
      <c r="S365" s="479"/>
      <c r="T365" s="479"/>
      <c r="U365" s="479"/>
      <c r="V365" s="479"/>
      <c r="W365" s="479"/>
      <c r="X365" s="479"/>
      <c r="Y365" s="479"/>
      <c r="Z365" s="479"/>
    </row>
    <row r="366" spans="1:26" ht="15.75" customHeight="1">
      <c r="A366" s="479"/>
      <c r="B366" s="479"/>
      <c r="C366" s="479"/>
      <c r="D366" s="479"/>
      <c r="E366" s="479"/>
      <c r="F366" s="479"/>
      <c r="G366" s="479"/>
      <c r="H366" s="479"/>
      <c r="I366" s="479"/>
      <c r="J366" s="479"/>
      <c r="K366" s="479"/>
      <c r="L366" s="479"/>
      <c r="M366" s="479"/>
      <c r="N366" s="479"/>
      <c r="O366" s="479"/>
      <c r="P366" s="479"/>
      <c r="Q366" s="479"/>
      <c r="R366" s="479"/>
      <c r="S366" s="479"/>
      <c r="T366" s="479"/>
      <c r="U366" s="479"/>
      <c r="V366" s="479"/>
      <c r="W366" s="479"/>
      <c r="X366" s="479"/>
      <c r="Y366" s="479"/>
      <c r="Z366" s="479"/>
    </row>
    <row r="367" spans="1:26" ht="15.75" customHeight="1">
      <c r="A367" s="479"/>
      <c r="B367" s="479"/>
      <c r="C367" s="479"/>
      <c r="D367" s="479"/>
      <c r="E367" s="479"/>
      <c r="F367" s="479"/>
      <c r="G367" s="479"/>
      <c r="H367" s="479"/>
      <c r="I367" s="479"/>
      <c r="J367" s="479"/>
      <c r="K367" s="479"/>
      <c r="L367" s="479"/>
      <c r="M367" s="479"/>
      <c r="N367" s="479"/>
      <c r="O367" s="479"/>
      <c r="P367" s="479"/>
      <c r="Q367" s="479"/>
      <c r="R367" s="479"/>
      <c r="S367" s="479"/>
      <c r="T367" s="479"/>
      <c r="U367" s="479"/>
      <c r="V367" s="479"/>
      <c r="W367" s="479"/>
      <c r="X367" s="479"/>
      <c r="Y367" s="479"/>
      <c r="Z367" s="479"/>
    </row>
    <row r="368" spans="1:26" ht="15.75" customHeight="1">
      <c r="A368" s="479"/>
      <c r="B368" s="479"/>
      <c r="C368" s="479"/>
      <c r="D368" s="479"/>
      <c r="E368" s="479"/>
      <c r="F368" s="479"/>
      <c r="G368" s="479"/>
      <c r="H368" s="479"/>
      <c r="I368" s="479"/>
      <c r="J368" s="479"/>
      <c r="K368" s="479"/>
      <c r="L368" s="479"/>
      <c r="M368" s="479"/>
      <c r="N368" s="479"/>
      <c r="O368" s="479"/>
      <c r="P368" s="479"/>
      <c r="Q368" s="479"/>
      <c r="R368" s="479"/>
      <c r="S368" s="479"/>
      <c r="T368" s="479"/>
      <c r="U368" s="479"/>
      <c r="V368" s="479"/>
      <c r="W368" s="479"/>
      <c r="X368" s="479"/>
      <c r="Y368" s="479"/>
      <c r="Z368" s="479"/>
    </row>
    <row r="369" spans="1:26" ht="15.75" customHeight="1">
      <c r="A369" s="479"/>
      <c r="B369" s="479"/>
      <c r="C369" s="479"/>
      <c r="D369" s="479"/>
      <c r="E369" s="479"/>
      <c r="F369" s="479"/>
      <c r="G369" s="479"/>
      <c r="H369" s="479"/>
      <c r="I369" s="479"/>
      <c r="J369" s="479"/>
      <c r="K369" s="479"/>
      <c r="L369" s="479"/>
      <c r="M369" s="479"/>
      <c r="N369" s="479"/>
      <c r="O369" s="479"/>
      <c r="P369" s="479"/>
      <c r="Q369" s="479"/>
      <c r="R369" s="479"/>
      <c r="S369" s="479"/>
      <c r="T369" s="479"/>
      <c r="U369" s="479"/>
      <c r="V369" s="479"/>
      <c r="W369" s="479"/>
      <c r="X369" s="479"/>
      <c r="Y369" s="479"/>
      <c r="Z369" s="479"/>
    </row>
    <row r="370" spans="1:26" ht="15.75" customHeight="1">
      <c r="A370" s="479"/>
      <c r="B370" s="479"/>
      <c r="C370" s="479"/>
      <c r="D370" s="479"/>
      <c r="E370" s="479"/>
      <c r="F370" s="479"/>
      <c r="G370" s="479"/>
      <c r="H370" s="479"/>
      <c r="I370" s="479"/>
      <c r="J370" s="479"/>
      <c r="K370" s="479"/>
      <c r="L370" s="479"/>
      <c r="M370" s="479"/>
      <c r="N370" s="479"/>
      <c r="O370" s="479"/>
      <c r="P370" s="479"/>
      <c r="Q370" s="479"/>
      <c r="R370" s="479"/>
      <c r="S370" s="479"/>
      <c r="T370" s="479"/>
      <c r="U370" s="479"/>
      <c r="V370" s="479"/>
      <c r="W370" s="479"/>
      <c r="X370" s="479"/>
      <c r="Y370" s="479"/>
      <c r="Z370" s="479"/>
    </row>
    <row r="371" spans="1:26" ht="15.75" customHeight="1">
      <c r="A371" s="479"/>
      <c r="B371" s="479"/>
      <c r="C371" s="479"/>
      <c r="D371" s="479"/>
      <c r="E371" s="479"/>
      <c r="F371" s="479"/>
      <c r="G371" s="479"/>
      <c r="H371" s="479"/>
      <c r="I371" s="479"/>
      <c r="J371" s="479"/>
      <c r="K371" s="479"/>
      <c r="L371" s="479"/>
      <c r="M371" s="479"/>
      <c r="N371" s="479"/>
      <c r="O371" s="479"/>
      <c r="P371" s="479"/>
      <c r="Q371" s="479"/>
      <c r="R371" s="479"/>
      <c r="S371" s="479"/>
      <c r="T371" s="479"/>
      <c r="U371" s="479"/>
      <c r="V371" s="479"/>
      <c r="W371" s="479"/>
      <c r="X371" s="479"/>
      <c r="Y371" s="479"/>
      <c r="Z371" s="479"/>
    </row>
    <row r="372" spans="1:26" ht="15.75" customHeight="1">
      <c r="A372" s="479"/>
      <c r="B372" s="479"/>
      <c r="C372" s="479"/>
      <c r="D372" s="479"/>
      <c r="E372" s="479"/>
      <c r="F372" s="479"/>
      <c r="G372" s="479"/>
      <c r="H372" s="479"/>
      <c r="I372" s="479"/>
      <c r="J372" s="479"/>
      <c r="K372" s="479"/>
      <c r="L372" s="479"/>
      <c r="M372" s="479"/>
      <c r="N372" s="479"/>
      <c r="O372" s="479"/>
      <c r="P372" s="479"/>
      <c r="Q372" s="479"/>
      <c r="R372" s="479"/>
      <c r="S372" s="479"/>
      <c r="T372" s="479"/>
      <c r="U372" s="479"/>
      <c r="V372" s="479"/>
      <c r="W372" s="479"/>
      <c r="X372" s="479"/>
      <c r="Y372" s="479"/>
      <c r="Z372" s="479"/>
    </row>
    <row r="373" spans="1:26" ht="15.75" customHeight="1">
      <c r="A373" s="479"/>
      <c r="B373" s="479"/>
      <c r="C373" s="479"/>
      <c r="D373" s="479"/>
      <c r="E373" s="479"/>
      <c r="F373" s="479"/>
      <c r="G373" s="479"/>
      <c r="H373" s="479"/>
      <c r="I373" s="479"/>
      <c r="J373" s="479"/>
      <c r="K373" s="479"/>
      <c r="L373" s="479"/>
      <c r="M373" s="479"/>
      <c r="N373" s="479"/>
      <c r="O373" s="479"/>
      <c r="P373" s="479"/>
      <c r="Q373" s="479"/>
      <c r="R373" s="479"/>
      <c r="S373" s="479"/>
      <c r="T373" s="479"/>
      <c r="U373" s="479"/>
      <c r="V373" s="479"/>
      <c r="W373" s="479"/>
      <c r="X373" s="479"/>
      <c r="Y373" s="479"/>
      <c r="Z373" s="479"/>
    </row>
    <row r="374" spans="1:26" ht="15.75" customHeight="1">
      <c r="A374" s="479"/>
      <c r="B374" s="479"/>
      <c r="C374" s="479"/>
      <c r="D374" s="479"/>
      <c r="E374" s="479"/>
      <c r="F374" s="479"/>
      <c r="G374" s="479"/>
      <c r="H374" s="479"/>
      <c r="I374" s="479"/>
      <c r="J374" s="479"/>
      <c r="K374" s="479"/>
      <c r="L374" s="479"/>
      <c r="M374" s="479"/>
      <c r="N374" s="479"/>
      <c r="O374" s="479"/>
      <c r="P374" s="479"/>
      <c r="Q374" s="479"/>
      <c r="R374" s="479"/>
      <c r="S374" s="479"/>
      <c r="T374" s="479"/>
      <c r="U374" s="479"/>
      <c r="V374" s="479"/>
      <c r="W374" s="479"/>
      <c r="X374" s="479"/>
      <c r="Y374" s="479"/>
      <c r="Z374" s="479"/>
    </row>
    <row r="375" spans="1:26" ht="15.75" customHeight="1">
      <c r="A375" s="479"/>
      <c r="B375" s="479"/>
      <c r="C375" s="479"/>
      <c r="D375" s="479"/>
      <c r="E375" s="479"/>
      <c r="F375" s="479"/>
      <c r="G375" s="479"/>
      <c r="H375" s="479"/>
      <c r="I375" s="479"/>
      <c r="J375" s="479"/>
      <c r="K375" s="479"/>
      <c r="L375" s="479"/>
      <c r="M375" s="479"/>
      <c r="N375" s="479"/>
      <c r="O375" s="479"/>
      <c r="P375" s="479"/>
      <c r="Q375" s="479"/>
      <c r="R375" s="479"/>
      <c r="S375" s="479"/>
      <c r="T375" s="479"/>
      <c r="U375" s="479"/>
      <c r="V375" s="479"/>
      <c r="W375" s="479"/>
      <c r="X375" s="479"/>
      <c r="Y375" s="479"/>
      <c r="Z375" s="479"/>
    </row>
    <row r="376" spans="1:26" ht="15.75" customHeight="1">
      <c r="A376" s="479"/>
      <c r="B376" s="479"/>
      <c r="C376" s="479"/>
      <c r="D376" s="479"/>
      <c r="E376" s="479"/>
      <c r="F376" s="479"/>
      <c r="G376" s="479"/>
      <c r="H376" s="479"/>
      <c r="I376" s="479"/>
      <c r="J376" s="479"/>
      <c r="K376" s="479"/>
      <c r="L376" s="479"/>
      <c r="M376" s="479"/>
      <c r="N376" s="479"/>
      <c r="O376" s="479"/>
      <c r="P376" s="479"/>
      <c r="Q376" s="479"/>
      <c r="R376" s="479"/>
      <c r="S376" s="479"/>
      <c r="T376" s="479"/>
      <c r="U376" s="479"/>
      <c r="V376" s="479"/>
      <c r="W376" s="479"/>
      <c r="X376" s="479"/>
      <c r="Y376" s="479"/>
      <c r="Z376" s="479"/>
    </row>
    <row r="377" spans="1:26" ht="15.75" customHeight="1">
      <c r="A377" s="479"/>
      <c r="B377" s="479"/>
      <c r="C377" s="479"/>
      <c r="D377" s="479"/>
      <c r="E377" s="479"/>
      <c r="F377" s="479"/>
      <c r="G377" s="479"/>
      <c r="H377" s="479"/>
      <c r="I377" s="479"/>
      <c r="J377" s="479"/>
      <c r="K377" s="479"/>
      <c r="L377" s="479"/>
      <c r="M377" s="479"/>
      <c r="N377" s="479"/>
      <c r="O377" s="479"/>
      <c r="P377" s="479"/>
      <c r="Q377" s="479"/>
      <c r="R377" s="479"/>
      <c r="S377" s="479"/>
      <c r="T377" s="479"/>
      <c r="U377" s="479"/>
      <c r="V377" s="479"/>
      <c r="W377" s="479"/>
      <c r="X377" s="479"/>
      <c r="Y377" s="479"/>
      <c r="Z377" s="479"/>
    </row>
    <row r="378" spans="1:26" ht="15.75" customHeight="1">
      <c r="A378" s="479"/>
      <c r="B378" s="479"/>
      <c r="C378" s="479"/>
      <c r="D378" s="479"/>
      <c r="E378" s="479"/>
      <c r="F378" s="479"/>
      <c r="G378" s="479"/>
      <c r="H378" s="479"/>
      <c r="I378" s="479"/>
      <c r="J378" s="479"/>
      <c r="K378" s="479"/>
      <c r="L378" s="479"/>
      <c r="M378" s="479"/>
      <c r="N378" s="479"/>
      <c r="O378" s="479"/>
      <c r="P378" s="479"/>
      <c r="Q378" s="479"/>
      <c r="R378" s="479"/>
      <c r="S378" s="479"/>
      <c r="T378" s="479"/>
      <c r="U378" s="479"/>
      <c r="V378" s="479"/>
      <c r="W378" s="479"/>
      <c r="X378" s="479"/>
      <c r="Y378" s="479"/>
      <c r="Z378" s="479"/>
    </row>
    <row r="379" spans="1:26" ht="15.75" customHeight="1">
      <c r="A379" s="479"/>
      <c r="B379" s="479"/>
      <c r="C379" s="479"/>
      <c r="D379" s="479"/>
      <c r="E379" s="479"/>
      <c r="F379" s="479"/>
      <c r="G379" s="479"/>
      <c r="H379" s="479"/>
      <c r="I379" s="479"/>
      <c r="J379" s="479"/>
      <c r="K379" s="479"/>
      <c r="L379" s="479"/>
      <c r="M379" s="479"/>
      <c r="N379" s="479"/>
      <c r="O379" s="479"/>
      <c r="P379" s="479"/>
      <c r="Q379" s="479"/>
      <c r="R379" s="479"/>
      <c r="S379" s="479"/>
      <c r="T379" s="479"/>
      <c r="U379" s="479"/>
      <c r="V379" s="479"/>
      <c r="W379" s="479"/>
      <c r="X379" s="479"/>
      <c r="Y379" s="479"/>
      <c r="Z379" s="479"/>
    </row>
    <row r="380" spans="1:26" ht="15.75" customHeight="1">
      <c r="A380" s="479"/>
      <c r="B380" s="479"/>
      <c r="C380" s="479"/>
      <c r="D380" s="479"/>
      <c r="E380" s="479"/>
      <c r="F380" s="479"/>
      <c r="G380" s="479"/>
      <c r="H380" s="479"/>
      <c r="I380" s="479"/>
      <c r="J380" s="479"/>
      <c r="K380" s="479"/>
      <c r="L380" s="479"/>
      <c r="M380" s="479"/>
      <c r="N380" s="479"/>
      <c r="O380" s="479"/>
      <c r="P380" s="479"/>
      <c r="Q380" s="479"/>
      <c r="R380" s="479"/>
      <c r="S380" s="479"/>
      <c r="T380" s="479"/>
      <c r="U380" s="479"/>
      <c r="V380" s="479"/>
      <c r="W380" s="479"/>
      <c r="X380" s="479"/>
      <c r="Y380" s="479"/>
      <c r="Z380" s="479"/>
    </row>
    <row r="381" spans="1:26" ht="15.75" customHeight="1">
      <c r="A381" s="479"/>
      <c r="B381" s="479"/>
      <c r="C381" s="479"/>
      <c r="D381" s="479"/>
      <c r="E381" s="479"/>
      <c r="F381" s="479"/>
      <c r="G381" s="479"/>
      <c r="H381" s="479"/>
      <c r="I381" s="479"/>
      <c r="J381" s="479"/>
      <c r="K381" s="479"/>
      <c r="L381" s="479"/>
      <c r="M381" s="479"/>
      <c r="N381" s="479"/>
      <c r="O381" s="479"/>
      <c r="P381" s="479"/>
      <c r="Q381" s="479"/>
      <c r="R381" s="479"/>
      <c r="S381" s="479"/>
      <c r="T381" s="479"/>
      <c r="U381" s="479"/>
      <c r="V381" s="479"/>
      <c r="W381" s="479"/>
      <c r="X381" s="479"/>
      <c r="Y381" s="479"/>
      <c r="Z381" s="479"/>
    </row>
    <row r="382" spans="1:26" ht="15.75" customHeight="1">
      <c r="A382" s="479"/>
      <c r="B382" s="479"/>
      <c r="C382" s="479"/>
      <c r="D382" s="479"/>
      <c r="E382" s="479"/>
      <c r="F382" s="479"/>
      <c r="G382" s="479"/>
      <c r="H382" s="479"/>
      <c r="I382" s="479"/>
      <c r="J382" s="479"/>
      <c r="K382" s="479"/>
      <c r="L382" s="479"/>
      <c r="M382" s="479"/>
      <c r="N382" s="479"/>
      <c r="O382" s="479"/>
      <c r="P382" s="479"/>
      <c r="Q382" s="479"/>
      <c r="R382" s="479"/>
      <c r="S382" s="479"/>
      <c r="T382" s="479"/>
      <c r="U382" s="479"/>
      <c r="V382" s="479"/>
      <c r="W382" s="479"/>
      <c r="X382" s="479"/>
      <c r="Y382" s="479"/>
      <c r="Z382" s="479"/>
    </row>
    <row r="383" spans="1:26" ht="15.75" customHeight="1">
      <c r="A383" s="479"/>
      <c r="B383" s="479"/>
      <c r="C383" s="479"/>
      <c r="D383" s="479"/>
      <c r="E383" s="479"/>
      <c r="F383" s="479"/>
      <c r="G383" s="479"/>
      <c r="H383" s="479"/>
      <c r="I383" s="479"/>
      <c r="J383" s="479"/>
      <c r="K383" s="479"/>
      <c r="L383" s="479"/>
      <c r="M383" s="479"/>
      <c r="N383" s="479"/>
      <c r="O383" s="479"/>
      <c r="P383" s="479"/>
      <c r="Q383" s="479"/>
      <c r="R383" s="479"/>
      <c r="S383" s="479"/>
      <c r="T383" s="479"/>
      <c r="U383" s="479"/>
      <c r="V383" s="479"/>
      <c r="W383" s="479"/>
      <c r="X383" s="479"/>
      <c r="Y383" s="479"/>
      <c r="Z383" s="479"/>
    </row>
    <row r="384" spans="1:26" ht="15.75" customHeight="1">
      <c r="A384" s="479"/>
      <c r="B384" s="479"/>
      <c r="C384" s="479"/>
      <c r="D384" s="479"/>
      <c r="E384" s="479"/>
      <c r="F384" s="479"/>
      <c r="G384" s="479"/>
      <c r="H384" s="479"/>
      <c r="I384" s="479"/>
      <c r="J384" s="479"/>
      <c r="K384" s="479"/>
      <c r="L384" s="479"/>
      <c r="M384" s="479"/>
      <c r="N384" s="479"/>
      <c r="O384" s="479"/>
      <c r="P384" s="479"/>
      <c r="Q384" s="479"/>
      <c r="R384" s="479"/>
      <c r="S384" s="479"/>
      <c r="T384" s="479"/>
      <c r="U384" s="479"/>
      <c r="V384" s="479"/>
      <c r="W384" s="479"/>
      <c r="X384" s="479"/>
      <c r="Y384" s="479"/>
      <c r="Z384" s="479"/>
    </row>
    <row r="385" spans="1:26" ht="15.75" customHeight="1">
      <c r="A385" s="479"/>
      <c r="B385" s="479"/>
      <c r="C385" s="479"/>
      <c r="D385" s="479"/>
      <c r="E385" s="479"/>
      <c r="F385" s="479"/>
      <c r="G385" s="479"/>
      <c r="H385" s="479"/>
      <c r="I385" s="479"/>
      <c r="J385" s="479"/>
      <c r="K385" s="479"/>
      <c r="L385" s="479"/>
      <c r="M385" s="479"/>
      <c r="N385" s="479"/>
      <c r="O385" s="479"/>
      <c r="P385" s="479"/>
      <c r="Q385" s="479"/>
      <c r="R385" s="479"/>
      <c r="S385" s="479"/>
      <c r="T385" s="479"/>
      <c r="U385" s="479"/>
      <c r="V385" s="479"/>
      <c r="W385" s="479"/>
      <c r="X385" s="479"/>
      <c r="Y385" s="479"/>
      <c r="Z385" s="479"/>
    </row>
    <row r="386" spans="1:26" ht="15.75" customHeight="1">
      <c r="A386" s="479"/>
      <c r="B386" s="479"/>
      <c r="C386" s="479"/>
      <c r="D386" s="479"/>
      <c r="E386" s="479"/>
      <c r="F386" s="479"/>
      <c r="G386" s="479"/>
      <c r="H386" s="479"/>
      <c r="I386" s="479"/>
      <c r="J386" s="479"/>
      <c r="K386" s="479"/>
      <c r="L386" s="479"/>
      <c r="M386" s="479"/>
      <c r="N386" s="479"/>
      <c r="O386" s="479"/>
      <c r="P386" s="479"/>
      <c r="Q386" s="479"/>
      <c r="R386" s="479"/>
      <c r="S386" s="479"/>
      <c r="T386" s="479"/>
      <c r="U386" s="479"/>
      <c r="V386" s="479"/>
      <c r="W386" s="479"/>
      <c r="X386" s="479"/>
      <c r="Y386" s="479"/>
      <c r="Z386" s="479"/>
    </row>
    <row r="387" spans="1:26" ht="15.75" customHeight="1">
      <c r="A387" s="479"/>
      <c r="B387" s="479"/>
      <c r="C387" s="479"/>
      <c r="D387" s="479"/>
      <c r="E387" s="479"/>
      <c r="F387" s="479"/>
      <c r="G387" s="479"/>
      <c r="H387" s="479"/>
      <c r="I387" s="479"/>
      <c r="J387" s="479"/>
      <c r="K387" s="479"/>
      <c r="L387" s="479"/>
      <c r="M387" s="479"/>
      <c r="N387" s="479"/>
      <c r="O387" s="479"/>
      <c r="P387" s="479"/>
      <c r="Q387" s="479"/>
      <c r="R387" s="479"/>
      <c r="S387" s="479"/>
      <c r="T387" s="479"/>
      <c r="U387" s="479"/>
      <c r="V387" s="479"/>
      <c r="W387" s="479"/>
      <c r="X387" s="479"/>
      <c r="Y387" s="479"/>
      <c r="Z387" s="479"/>
    </row>
    <row r="388" spans="1:26" ht="15.75" customHeight="1">
      <c r="A388" s="479"/>
      <c r="B388" s="479"/>
      <c r="C388" s="479"/>
      <c r="D388" s="479"/>
      <c r="E388" s="479"/>
      <c r="F388" s="479"/>
      <c r="G388" s="479"/>
      <c r="H388" s="479"/>
      <c r="I388" s="479"/>
      <c r="J388" s="479"/>
      <c r="K388" s="479"/>
      <c r="L388" s="479"/>
      <c r="M388" s="479"/>
      <c r="N388" s="479"/>
      <c r="O388" s="479"/>
      <c r="P388" s="479"/>
      <c r="Q388" s="479"/>
      <c r="R388" s="479"/>
      <c r="S388" s="479"/>
      <c r="T388" s="479"/>
      <c r="U388" s="479"/>
      <c r="V388" s="479"/>
      <c r="W388" s="479"/>
      <c r="X388" s="479"/>
      <c r="Y388" s="479"/>
      <c r="Z388" s="479"/>
    </row>
    <row r="389" spans="1:26" ht="15.75" customHeight="1">
      <c r="A389" s="479"/>
      <c r="B389" s="479"/>
      <c r="C389" s="479"/>
      <c r="D389" s="479"/>
      <c r="E389" s="479"/>
      <c r="F389" s="479"/>
      <c r="G389" s="479"/>
      <c r="H389" s="479"/>
      <c r="I389" s="479"/>
      <c r="J389" s="479"/>
      <c r="K389" s="479"/>
      <c r="L389" s="479"/>
      <c r="M389" s="479"/>
      <c r="N389" s="479"/>
      <c r="O389" s="479"/>
      <c r="P389" s="479"/>
      <c r="Q389" s="479"/>
      <c r="R389" s="479"/>
      <c r="S389" s="479"/>
      <c r="T389" s="479"/>
      <c r="U389" s="479"/>
      <c r="V389" s="479"/>
      <c r="W389" s="479"/>
      <c r="X389" s="479"/>
      <c r="Y389" s="479"/>
      <c r="Z389" s="479"/>
    </row>
    <row r="390" spans="1:26" ht="15.75" customHeight="1">
      <c r="A390" s="479"/>
      <c r="B390" s="479"/>
      <c r="C390" s="479"/>
      <c r="D390" s="479"/>
      <c r="E390" s="479"/>
      <c r="F390" s="479"/>
      <c r="G390" s="479"/>
      <c r="H390" s="479"/>
      <c r="I390" s="479"/>
      <c r="J390" s="479"/>
      <c r="K390" s="479"/>
      <c r="L390" s="479"/>
      <c r="M390" s="479"/>
      <c r="N390" s="479"/>
      <c r="O390" s="479"/>
      <c r="P390" s="479"/>
      <c r="Q390" s="479"/>
      <c r="R390" s="479"/>
      <c r="S390" s="479"/>
      <c r="T390" s="479"/>
      <c r="U390" s="479"/>
      <c r="V390" s="479"/>
      <c r="W390" s="479"/>
      <c r="X390" s="479"/>
      <c r="Y390" s="479"/>
      <c r="Z390" s="479"/>
    </row>
    <row r="391" spans="1:26" ht="15.75" customHeight="1">
      <c r="A391" s="479"/>
      <c r="B391" s="479"/>
      <c r="C391" s="479"/>
      <c r="D391" s="479"/>
      <c r="E391" s="479"/>
      <c r="F391" s="479"/>
      <c r="G391" s="479"/>
      <c r="H391" s="479"/>
      <c r="I391" s="479"/>
      <c r="J391" s="479"/>
      <c r="K391" s="479"/>
      <c r="L391" s="479"/>
      <c r="M391" s="479"/>
      <c r="N391" s="479"/>
      <c r="O391" s="479"/>
      <c r="P391" s="479"/>
      <c r="Q391" s="479"/>
      <c r="R391" s="479"/>
      <c r="S391" s="479"/>
      <c r="T391" s="479"/>
      <c r="U391" s="479"/>
      <c r="V391" s="479"/>
      <c r="W391" s="479"/>
      <c r="X391" s="479"/>
      <c r="Y391" s="479"/>
      <c r="Z391" s="479"/>
    </row>
    <row r="392" spans="1:26" ht="15.75" customHeight="1">
      <c r="A392" s="479"/>
      <c r="B392" s="479"/>
      <c r="C392" s="479"/>
      <c r="D392" s="479"/>
      <c r="E392" s="479"/>
      <c r="F392" s="479"/>
      <c r="G392" s="479"/>
      <c r="H392" s="479"/>
      <c r="I392" s="479"/>
      <c r="J392" s="479"/>
      <c r="K392" s="479"/>
      <c r="L392" s="479"/>
      <c r="M392" s="479"/>
      <c r="N392" s="479"/>
      <c r="O392" s="479"/>
      <c r="P392" s="479"/>
      <c r="Q392" s="479"/>
      <c r="R392" s="479"/>
      <c r="S392" s="479"/>
      <c r="T392" s="479"/>
      <c r="U392" s="479"/>
      <c r="V392" s="479"/>
      <c r="W392" s="479"/>
      <c r="X392" s="479"/>
      <c r="Y392" s="479"/>
      <c r="Z392" s="479"/>
    </row>
    <row r="393" spans="1:26" ht="15.75" customHeight="1">
      <c r="A393" s="479"/>
      <c r="B393" s="479"/>
      <c r="C393" s="479"/>
      <c r="D393" s="479"/>
      <c r="E393" s="479"/>
      <c r="F393" s="479"/>
      <c r="G393" s="479"/>
      <c r="H393" s="479"/>
      <c r="I393" s="479"/>
      <c r="J393" s="479"/>
      <c r="K393" s="479"/>
      <c r="L393" s="479"/>
      <c r="M393" s="479"/>
      <c r="N393" s="479"/>
      <c r="O393" s="479"/>
      <c r="P393" s="479"/>
      <c r="Q393" s="479"/>
      <c r="R393" s="479"/>
      <c r="S393" s="479"/>
      <c r="T393" s="479"/>
      <c r="U393" s="479"/>
      <c r="V393" s="479"/>
      <c r="W393" s="479"/>
      <c r="X393" s="479"/>
      <c r="Y393" s="479"/>
      <c r="Z393" s="479"/>
    </row>
    <row r="394" spans="1:26" ht="15.75" customHeight="1">
      <c r="A394" s="479"/>
      <c r="B394" s="479"/>
      <c r="C394" s="479"/>
      <c r="D394" s="479"/>
      <c r="E394" s="479"/>
      <c r="F394" s="479"/>
      <c r="G394" s="479"/>
      <c r="H394" s="479"/>
      <c r="I394" s="479"/>
      <c r="J394" s="479"/>
      <c r="K394" s="479"/>
      <c r="L394" s="479"/>
      <c r="M394" s="479"/>
      <c r="N394" s="479"/>
      <c r="O394" s="479"/>
      <c r="P394" s="479"/>
      <c r="Q394" s="479"/>
      <c r="R394" s="479"/>
      <c r="S394" s="479"/>
      <c r="T394" s="479"/>
      <c r="U394" s="479"/>
      <c r="V394" s="479"/>
      <c r="W394" s="479"/>
      <c r="X394" s="479"/>
      <c r="Y394" s="479"/>
      <c r="Z394" s="479"/>
    </row>
    <row r="395" spans="1:26" ht="15.75" customHeight="1">
      <c r="A395" s="479"/>
      <c r="B395" s="479"/>
      <c r="C395" s="479"/>
      <c r="D395" s="479"/>
      <c r="E395" s="479"/>
      <c r="F395" s="479"/>
      <c r="G395" s="479"/>
      <c r="H395" s="479"/>
      <c r="I395" s="479"/>
      <c r="J395" s="479"/>
      <c r="K395" s="479"/>
      <c r="L395" s="479"/>
      <c r="M395" s="479"/>
      <c r="N395" s="479"/>
      <c r="O395" s="479"/>
      <c r="P395" s="479"/>
      <c r="Q395" s="479"/>
      <c r="R395" s="479"/>
      <c r="S395" s="479"/>
      <c r="T395" s="479"/>
      <c r="U395" s="479"/>
      <c r="V395" s="479"/>
      <c r="W395" s="479"/>
      <c r="X395" s="479"/>
      <c r="Y395" s="479"/>
      <c r="Z395" s="479"/>
    </row>
    <row r="396" spans="1:26" ht="15.75" customHeight="1">
      <c r="A396" s="479"/>
      <c r="B396" s="479"/>
      <c r="C396" s="479"/>
      <c r="D396" s="479"/>
      <c r="E396" s="479"/>
      <c r="F396" s="479"/>
      <c r="G396" s="479"/>
      <c r="H396" s="479"/>
      <c r="I396" s="479"/>
      <c r="J396" s="479"/>
      <c r="K396" s="479"/>
      <c r="L396" s="479"/>
      <c r="M396" s="479"/>
      <c r="N396" s="479"/>
      <c r="O396" s="479"/>
      <c r="P396" s="479"/>
      <c r="Q396" s="479"/>
      <c r="R396" s="479"/>
      <c r="S396" s="479"/>
      <c r="T396" s="479"/>
      <c r="U396" s="479"/>
      <c r="V396" s="479"/>
      <c r="W396" s="479"/>
      <c r="X396" s="479"/>
      <c r="Y396" s="479"/>
      <c r="Z396" s="479"/>
    </row>
    <row r="397" spans="1:26" ht="15.75" customHeight="1">
      <c r="A397" s="479"/>
      <c r="B397" s="479"/>
      <c r="C397" s="479"/>
      <c r="D397" s="479"/>
      <c r="E397" s="479"/>
      <c r="F397" s="479"/>
      <c r="G397" s="479"/>
      <c r="H397" s="479"/>
      <c r="I397" s="479"/>
      <c r="J397" s="479"/>
      <c r="K397" s="479"/>
      <c r="L397" s="479"/>
      <c r="M397" s="479"/>
      <c r="N397" s="479"/>
      <c r="O397" s="479"/>
      <c r="P397" s="479"/>
      <c r="Q397" s="479"/>
      <c r="R397" s="479"/>
      <c r="S397" s="479"/>
      <c r="T397" s="479"/>
      <c r="U397" s="479"/>
      <c r="V397" s="479"/>
      <c r="W397" s="479"/>
      <c r="X397" s="479"/>
      <c r="Y397" s="479"/>
      <c r="Z397" s="479"/>
    </row>
    <row r="398" spans="1:26" ht="15.75" customHeight="1">
      <c r="A398" s="479"/>
      <c r="B398" s="479"/>
      <c r="C398" s="479"/>
      <c r="D398" s="479"/>
      <c r="E398" s="479"/>
      <c r="F398" s="479"/>
      <c r="G398" s="479"/>
      <c r="H398" s="479"/>
      <c r="I398" s="479"/>
      <c r="J398" s="479"/>
      <c r="K398" s="479"/>
      <c r="L398" s="479"/>
      <c r="M398" s="479"/>
      <c r="N398" s="479"/>
      <c r="O398" s="479"/>
      <c r="P398" s="479"/>
      <c r="Q398" s="479"/>
      <c r="R398" s="479"/>
      <c r="S398" s="479"/>
      <c r="T398" s="479"/>
      <c r="U398" s="479"/>
      <c r="V398" s="479"/>
      <c r="W398" s="479"/>
      <c r="X398" s="479"/>
      <c r="Y398" s="479"/>
      <c r="Z398" s="479"/>
    </row>
    <row r="399" spans="1:26" ht="15.75" customHeight="1">
      <c r="A399" s="479"/>
      <c r="B399" s="479"/>
      <c r="C399" s="479"/>
      <c r="D399" s="479"/>
      <c r="E399" s="479"/>
      <c r="F399" s="479"/>
      <c r="G399" s="479"/>
      <c r="H399" s="479"/>
      <c r="I399" s="479"/>
      <c r="J399" s="479"/>
      <c r="K399" s="479"/>
      <c r="L399" s="479"/>
      <c r="M399" s="479"/>
      <c r="N399" s="479"/>
      <c r="O399" s="479"/>
      <c r="P399" s="479"/>
      <c r="Q399" s="479"/>
      <c r="R399" s="479"/>
      <c r="S399" s="479"/>
      <c r="T399" s="479"/>
      <c r="U399" s="479"/>
      <c r="V399" s="479"/>
      <c r="W399" s="479"/>
      <c r="X399" s="479"/>
      <c r="Y399" s="479"/>
      <c r="Z399" s="479"/>
    </row>
    <row r="400" spans="1:26" ht="15.75" customHeight="1">
      <c r="A400" s="479"/>
      <c r="B400" s="479"/>
      <c r="C400" s="479"/>
      <c r="D400" s="479"/>
      <c r="E400" s="479"/>
      <c r="F400" s="479"/>
      <c r="G400" s="479"/>
      <c r="H400" s="479"/>
      <c r="I400" s="479"/>
      <c r="J400" s="479"/>
      <c r="K400" s="479"/>
      <c r="L400" s="479"/>
      <c r="M400" s="479"/>
      <c r="N400" s="479"/>
      <c r="O400" s="479"/>
      <c r="P400" s="479"/>
      <c r="Q400" s="479"/>
      <c r="R400" s="479"/>
      <c r="S400" s="479"/>
      <c r="T400" s="479"/>
      <c r="U400" s="479"/>
      <c r="V400" s="479"/>
      <c r="W400" s="479"/>
      <c r="X400" s="479"/>
      <c r="Y400" s="479"/>
      <c r="Z400" s="479"/>
    </row>
    <row r="401" spans="1:26" ht="15.75" customHeight="1">
      <c r="A401" s="479"/>
      <c r="B401" s="479"/>
      <c r="C401" s="479"/>
      <c r="D401" s="479"/>
      <c r="E401" s="479"/>
      <c r="F401" s="479"/>
      <c r="G401" s="479"/>
      <c r="H401" s="479"/>
      <c r="I401" s="479"/>
      <c r="J401" s="479"/>
      <c r="K401" s="479"/>
      <c r="L401" s="479"/>
      <c r="M401" s="479"/>
      <c r="N401" s="479"/>
      <c r="O401" s="479"/>
      <c r="P401" s="479"/>
      <c r="Q401" s="479"/>
      <c r="R401" s="479"/>
      <c r="S401" s="479"/>
      <c r="T401" s="479"/>
      <c r="U401" s="479"/>
      <c r="V401" s="479"/>
      <c r="W401" s="479"/>
      <c r="X401" s="479"/>
      <c r="Y401" s="479"/>
      <c r="Z401" s="479"/>
    </row>
    <row r="402" spans="1:26" ht="15.75" customHeight="1">
      <c r="A402" s="479"/>
      <c r="B402" s="479"/>
      <c r="C402" s="479"/>
      <c r="D402" s="479"/>
      <c r="E402" s="479"/>
      <c r="F402" s="479"/>
      <c r="G402" s="479"/>
      <c r="H402" s="479"/>
      <c r="I402" s="479"/>
      <c r="J402" s="479"/>
      <c r="K402" s="479"/>
      <c r="L402" s="479"/>
      <c r="M402" s="479"/>
      <c r="N402" s="479"/>
      <c r="O402" s="479"/>
      <c r="P402" s="479"/>
      <c r="Q402" s="479"/>
      <c r="R402" s="479"/>
      <c r="S402" s="479"/>
      <c r="T402" s="479"/>
      <c r="U402" s="479"/>
      <c r="V402" s="479"/>
      <c r="W402" s="479"/>
      <c r="X402" s="479"/>
      <c r="Y402" s="479"/>
      <c r="Z402" s="479"/>
    </row>
    <row r="403" spans="1:26" ht="15.75" customHeight="1">
      <c r="A403" s="479"/>
      <c r="B403" s="479"/>
      <c r="C403" s="479"/>
      <c r="D403" s="479"/>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row>
    <row r="404" spans="1:26" ht="15.75" customHeight="1">
      <c r="A404" s="479"/>
      <c r="B404" s="479"/>
      <c r="C404" s="479"/>
      <c r="D404" s="479"/>
      <c r="E404" s="479"/>
      <c r="F404" s="479"/>
      <c r="G404" s="479"/>
      <c r="H404" s="479"/>
      <c r="I404" s="479"/>
      <c r="J404" s="479"/>
      <c r="K404" s="479"/>
      <c r="L404" s="479"/>
      <c r="M404" s="479"/>
      <c r="N404" s="479"/>
      <c r="O404" s="479"/>
      <c r="P404" s="479"/>
      <c r="Q404" s="479"/>
      <c r="R404" s="479"/>
      <c r="S404" s="479"/>
      <c r="T404" s="479"/>
      <c r="U404" s="479"/>
      <c r="V404" s="479"/>
      <c r="W404" s="479"/>
      <c r="X404" s="479"/>
      <c r="Y404" s="479"/>
      <c r="Z404" s="479"/>
    </row>
    <row r="405" spans="1:26" ht="15.75" customHeight="1">
      <c r="A405" s="479"/>
      <c r="B405" s="479"/>
      <c r="C405" s="479"/>
      <c r="D405" s="479"/>
      <c r="E405" s="479"/>
      <c r="F405" s="479"/>
      <c r="G405" s="479"/>
      <c r="H405" s="479"/>
      <c r="I405" s="479"/>
      <c r="J405" s="479"/>
      <c r="K405" s="479"/>
      <c r="L405" s="479"/>
      <c r="M405" s="479"/>
      <c r="N405" s="479"/>
      <c r="O405" s="479"/>
      <c r="P405" s="479"/>
      <c r="Q405" s="479"/>
      <c r="R405" s="479"/>
      <c r="S405" s="479"/>
      <c r="T405" s="479"/>
      <c r="U405" s="479"/>
      <c r="V405" s="479"/>
      <c r="W405" s="479"/>
      <c r="X405" s="479"/>
      <c r="Y405" s="479"/>
      <c r="Z405" s="479"/>
    </row>
    <row r="406" spans="1:26" ht="15.75" customHeight="1">
      <c r="A406" s="479"/>
      <c r="B406" s="479"/>
      <c r="C406" s="479"/>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row>
    <row r="407" spans="1:26" ht="15.75" customHeight="1">
      <c r="A407" s="479"/>
      <c r="B407" s="479"/>
      <c r="C407" s="479"/>
      <c r="D407" s="479"/>
      <c r="E407" s="479"/>
      <c r="F407" s="479"/>
      <c r="G407" s="479"/>
      <c r="H407" s="479"/>
      <c r="I407" s="479"/>
      <c r="J407" s="479"/>
      <c r="K407" s="479"/>
      <c r="L407" s="479"/>
      <c r="M407" s="479"/>
      <c r="N407" s="479"/>
      <c r="O407" s="479"/>
      <c r="P407" s="479"/>
      <c r="Q407" s="479"/>
      <c r="R407" s="479"/>
      <c r="S407" s="479"/>
      <c r="T407" s="479"/>
      <c r="U407" s="479"/>
      <c r="V407" s="479"/>
      <c r="W407" s="479"/>
      <c r="X407" s="479"/>
      <c r="Y407" s="479"/>
      <c r="Z407" s="479"/>
    </row>
    <row r="408" spans="1:26" ht="15.75" customHeight="1">
      <c r="A408" s="479"/>
      <c r="B408" s="479"/>
      <c r="C408" s="479"/>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row>
    <row r="409" spans="1:26" ht="15.75" customHeight="1">
      <c r="A409" s="479"/>
      <c r="B409" s="479"/>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row>
    <row r="410" spans="1:26" ht="15.75" customHeight="1">
      <c r="A410" s="479"/>
      <c r="B410" s="479"/>
      <c r="C410" s="479"/>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row>
    <row r="411" spans="1:26" ht="15.75" customHeight="1">
      <c r="A411" s="479"/>
      <c r="B411" s="479"/>
      <c r="C411" s="479"/>
      <c r="D411" s="479"/>
      <c r="E411" s="479"/>
      <c r="F411" s="479"/>
      <c r="G411" s="479"/>
      <c r="H411" s="479"/>
      <c r="I411" s="479"/>
      <c r="J411" s="479"/>
      <c r="K411" s="479"/>
      <c r="L411" s="479"/>
      <c r="M411" s="479"/>
      <c r="N411" s="479"/>
      <c r="O411" s="479"/>
      <c r="P411" s="479"/>
      <c r="Q411" s="479"/>
      <c r="R411" s="479"/>
      <c r="S411" s="479"/>
      <c r="T411" s="479"/>
      <c r="U411" s="479"/>
      <c r="V411" s="479"/>
      <c r="W411" s="479"/>
      <c r="X411" s="479"/>
      <c r="Y411" s="479"/>
      <c r="Z411" s="479"/>
    </row>
    <row r="412" spans="1:26" ht="15.75" customHeight="1">
      <c r="A412" s="479"/>
      <c r="B412" s="479"/>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row>
    <row r="413" spans="1:26" ht="15.75" customHeight="1">
      <c r="A413" s="479"/>
      <c r="B413" s="479"/>
      <c r="C413" s="479"/>
      <c r="D413" s="479"/>
      <c r="E413" s="479"/>
      <c r="F413" s="479"/>
      <c r="G413" s="479"/>
      <c r="H413" s="479"/>
      <c r="I413" s="479"/>
      <c r="J413" s="479"/>
      <c r="K413" s="479"/>
      <c r="L413" s="479"/>
      <c r="M413" s="479"/>
      <c r="N413" s="479"/>
      <c r="O413" s="479"/>
      <c r="P413" s="479"/>
      <c r="Q413" s="479"/>
      <c r="R413" s="479"/>
      <c r="S413" s="479"/>
      <c r="T413" s="479"/>
      <c r="U413" s="479"/>
      <c r="V413" s="479"/>
      <c r="W413" s="479"/>
      <c r="X413" s="479"/>
      <c r="Y413" s="479"/>
      <c r="Z413" s="479"/>
    </row>
    <row r="414" spans="1:26" ht="15.75" customHeight="1">
      <c r="A414" s="479"/>
      <c r="B414" s="479"/>
      <c r="C414" s="479"/>
      <c r="D414" s="479"/>
      <c r="E414" s="479"/>
      <c r="F414" s="479"/>
      <c r="G414" s="479"/>
      <c r="H414" s="479"/>
      <c r="I414" s="479"/>
      <c r="J414" s="479"/>
      <c r="K414" s="479"/>
      <c r="L414" s="479"/>
      <c r="M414" s="479"/>
      <c r="N414" s="479"/>
      <c r="O414" s="479"/>
      <c r="P414" s="479"/>
      <c r="Q414" s="479"/>
      <c r="R414" s="479"/>
      <c r="S414" s="479"/>
      <c r="T414" s="479"/>
      <c r="U414" s="479"/>
      <c r="V414" s="479"/>
      <c r="W414" s="479"/>
      <c r="X414" s="479"/>
      <c r="Y414" s="479"/>
      <c r="Z414" s="479"/>
    </row>
    <row r="415" spans="1:26" ht="15.75" customHeight="1">
      <c r="A415" s="479"/>
      <c r="B415" s="479"/>
      <c r="C415" s="479"/>
      <c r="D415" s="479"/>
      <c r="E415" s="479"/>
      <c r="F415" s="479"/>
      <c r="G415" s="479"/>
      <c r="H415" s="479"/>
      <c r="I415" s="479"/>
      <c r="J415" s="479"/>
      <c r="K415" s="479"/>
      <c r="L415" s="479"/>
      <c r="M415" s="479"/>
      <c r="N415" s="479"/>
      <c r="O415" s="479"/>
      <c r="P415" s="479"/>
      <c r="Q415" s="479"/>
      <c r="R415" s="479"/>
      <c r="S415" s="479"/>
      <c r="T415" s="479"/>
      <c r="U415" s="479"/>
      <c r="V415" s="479"/>
      <c r="W415" s="479"/>
      <c r="X415" s="479"/>
      <c r="Y415" s="479"/>
      <c r="Z415" s="479"/>
    </row>
    <row r="416" spans="1:26" ht="15.75" customHeight="1">
      <c r="A416" s="479"/>
      <c r="B416" s="479"/>
      <c r="C416" s="479"/>
      <c r="D416" s="479"/>
      <c r="E416" s="479"/>
      <c r="F416" s="479"/>
      <c r="G416" s="479"/>
      <c r="H416" s="479"/>
      <c r="I416" s="479"/>
      <c r="J416" s="479"/>
      <c r="K416" s="479"/>
      <c r="L416" s="479"/>
      <c r="M416" s="479"/>
      <c r="N416" s="479"/>
      <c r="O416" s="479"/>
      <c r="P416" s="479"/>
      <c r="Q416" s="479"/>
      <c r="R416" s="479"/>
      <c r="S416" s="479"/>
      <c r="T416" s="479"/>
      <c r="U416" s="479"/>
      <c r="V416" s="479"/>
      <c r="W416" s="479"/>
      <c r="X416" s="479"/>
      <c r="Y416" s="479"/>
      <c r="Z416" s="479"/>
    </row>
    <row r="417" spans="1:26" ht="15.75" customHeight="1">
      <c r="A417" s="479"/>
      <c r="B417" s="479"/>
      <c r="C417" s="479"/>
      <c r="D417" s="479"/>
      <c r="E417" s="479"/>
      <c r="F417" s="479"/>
      <c r="G417" s="479"/>
      <c r="H417" s="479"/>
      <c r="I417" s="479"/>
      <c r="J417" s="479"/>
      <c r="K417" s="479"/>
      <c r="L417" s="479"/>
      <c r="M417" s="479"/>
      <c r="N417" s="479"/>
      <c r="O417" s="479"/>
      <c r="P417" s="479"/>
      <c r="Q417" s="479"/>
      <c r="R417" s="479"/>
      <c r="S417" s="479"/>
      <c r="T417" s="479"/>
      <c r="U417" s="479"/>
      <c r="V417" s="479"/>
      <c r="W417" s="479"/>
      <c r="X417" s="479"/>
      <c r="Y417" s="479"/>
      <c r="Z417" s="479"/>
    </row>
    <row r="418" spans="1:26" ht="15.75" customHeight="1">
      <c r="A418" s="479"/>
      <c r="B418" s="479"/>
      <c r="C418" s="479"/>
      <c r="D418" s="479"/>
      <c r="E418" s="479"/>
      <c r="F418" s="479"/>
      <c r="G418" s="479"/>
      <c r="H418" s="479"/>
      <c r="I418" s="479"/>
      <c r="J418" s="479"/>
      <c r="K418" s="479"/>
      <c r="L418" s="479"/>
      <c r="M418" s="479"/>
      <c r="N418" s="479"/>
      <c r="O418" s="479"/>
      <c r="P418" s="479"/>
      <c r="Q418" s="479"/>
      <c r="R418" s="479"/>
      <c r="S418" s="479"/>
      <c r="T418" s="479"/>
      <c r="U418" s="479"/>
      <c r="V418" s="479"/>
      <c r="W418" s="479"/>
      <c r="X418" s="479"/>
      <c r="Y418" s="479"/>
      <c r="Z418" s="479"/>
    </row>
    <row r="419" spans="1:26" ht="15.75" customHeight="1">
      <c r="A419" s="479"/>
      <c r="B419" s="479"/>
      <c r="C419" s="479"/>
      <c r="D419" s="479"/>
      <c r="E419" s="479"/>
      <c r="F419" s="479"/>
      <c r="G419" s="479"/>
      <c r="H419" s="479"/>
      <c r="I419" s="479"/>
      <c r="J419" s="479"/>
      <c r="K419" s="479"/>
      <c r="L419" s="479"/>
      <c r="M419" s="479"/>
      <c r="N419" s="479"/>
      <c r="O419" s="479"/>
      <c r="P419" s="479"/>
      <c r="Q419" s="479"/>
      <c r="R419" s="479"/>
      <c r="S419" s="479"/>
      <c r="T419" s="479"/>
      <c r="U419" s="479"/>
      <c r="V419" s="479"/>
      <c r="W419" s="479"/>
      <c r="X419" s="479"/>
      <c r="Y419" s="479"/>
      <c r="Z419" s="479"/>
    </row>
    <row r="420" spans="1:26" ht="15.75" customHeight="1">
      <c r="A420" s="479"/>
      <c r="B420" s="479"/>
      <c r="C420" s="479"/>
      <c r="D420" s="479"/>
      <c r="E420" s="479"/>
      <c r="F420" s="479"/>
      <c r="G420" s="479"/>
      <c r="H420" s="479"/>
      <c r="I420" s="479"/>
      <c r="J420" s="479"/>
      <c r="K420" s="479"/>
      <c r="L420" s="479"/>
      <c r="M420" s="479"/>
      <c r="N420" s="479"/>
      <c r="O420" s="479"/>
      <c r="P420" s="479"/>
      <c r="Q420" s="479"/>
      <c r="R420" s="479"/>
      <c r="S420" s="479"/>
      <c r="T420" s="479"/>
      <c r="U420" s="479"/>
      <c r="V420" s="479"/>
      <c r="W420" s="479"/>
      <c r="X420" s="479"/>
      <c r="Y420" s="479"/>
      <c r="Z420" s="479"/>
    </row>
    <row r="421" spans="1:26" ht="15.75" customHeight="1">
      <c r="A421" s="479"/>
      <c r="B421" s="479"/>
      <c r="C421" s="479"/>
      <c r="D421" s="479"/>
      <c r="E421" s="479"/>
      <c r="F421" s="479"/>
      <c r="G421" s="479"/>
      <c r="H421" s="479"/>
      <c r="I421" s="479"/>
      <c r="J421" s="479"/>
      <c r="K421" s="479"/>
      <c r="L421" s="479"/>
      <c r="M421" s="479"/>
      <c r="N421" s="479"/>
      <c r="O421" s="479"/>
      <c r="P421" s="479"/>
      <c r="Q421" s="479"/>
      <c r="R421" s="479"/>
      <c r="S421" s="479"/>
      <c r="T421" s="479"/>
      <c r="U421" s="479"/>
      <c r="V421" s="479"/>
      <c r="W421" s="479"/>
      <c r="X421" s="479"/>
      <c r="Y421" s="479"/>
      <c r="Z421" s="479"/>
    </row>
    <row r="422" spans="1:26" ht="15.75" customHeight="1">
      <c r="A422" s="479"/>
      <c r="B422" s="479"/>
      <c r="C422" s="479"/>
      <c r="D422" s="479"/>
      <c r="E422" s="479"/>
      <c r="F422" s="479"/>
      <c r="G422" s="479"/>
      <c r="H422" s="479"/>
      <c r="I422" s="479"/>
      <c r="J422" s="479"/>
      <c r="K422" s="479"/>
      <c r="L422" s="479"/>
      <c r="M422" s="479"/>
      <c r="N422" s="479"/>
      <c r="O422" s="479"/>
      <c r="P422" s="479"/>
      <c r="Q422" s="479"/>
      <c r="R422" s="479"/>
      <c r="S422" s="479"/>
      <c r="T422" s="479"/>
      <c r="U422" s="479"/>
      <c r="V422" s="479"/>
      <c r="W422" s="479"/>
      <c r="X422" s="479"/>
      <c r="Y422" s="479"/>
      <c r="Z422" s="479"/>
    </row>
    <row r="423" spans="1:26" ht="15.75" customHeight="1">
      <c r="A423" s="479"/>
      <c r="B423" s="479"/>
      <c r="C423" s="479"/>
      <c r="D423" s="479"/>
      <c r="E423" s="479"/>
      <c r="F423" s="479"/>
      <c r="G423" s="479"/>
      <c r="H423" s="479"/>
      <c r="I423" s="479"/>
      <c r="J423" s="479"/>
      <c r="K423" s="479"/>
      <c r="L423" s="479"/>
      <c r="M423" s="479"/>
      <c r="N423" s="479"/>
      <c r="O423" s="479"/>
      <c r="P423" s="479"/>
      <c r="Q423" s="479"/>
      <c r="R423" s="479"/>
      <c r="S423" s="479"/>
      <c r="T423" s="479"/>
      <c r="U423" s="479"/>
      <c r="V423" s="479"/>
      <c r="W423" s="479"/>
      <c r="X423" s="479"/>
      <c r="Y423" s="479"/>
      <c r="Z423" s="479"/>
    </row>
    <row r="424" spans="1:26" ht="15.75" customHeight="1">
      <c r="A424" s="479"/>
      <c r="B424" s="479"/>
      <c r="C424" s="479"/>
      <c r="D424" s="479"/>
      <c r="E424" s="479"/>
      <c r="F424" s="479"/>
      <c r="G424" s="479"/>
      <c r="H424" s="479"/>
      <c r="I424" s="479"/>
      <c r="J424" s="479"/>
      <c r="K424" s="479"/>
      <c r="L424" s="479"/>
      <c r="M424" s="479"/>
      <c r="N424" s="479"/>
      <c r="O424" s="479"/>
      <c r="P424" s="479"/>
      <c r="Q424" s="479"/>
      <c r="R424" s="479"/>
      <c r="S424" s="479"/>
      <c r="T424" s="479"/>
      <c r="U424" s="479"/>
      <c r="V424" s="479"/>
      <c r="W424" s="479"/>
      <c r="X424" s="479"/>
      <c r="Y424" s="479"/>
      <c r="Z424" s="479"/>
    </row>
    <row r="425" spans="1:26" ht="15.75" customHeight="1">
      <c r="A425" s="479"/>
      <c r="B425" s="479"/>
      <c r="C425" s="479"/>
      <c r="D425" s="479"/>
      <c r="E425" s="479"/>
      <c r="F425" s="479"/>
      <c r="G425" s="479"/>
      <c r="H425" s="479"/>
      <c r="I425" s="479"/>
      <c r="J425" s="479"/>
      <c r="K425" s="479"/>
      <c r="L425" s="479"/>
      <c r="M425" s="479"/>
      <c r="N425" s="479"/>
      <c r="O425" s="479"/>
      <c r="P425" s="479"/>
      <c r="Q425" s="479"/>
      <c r="R425" s="479"/>
      <c r="S425" s="479"/>
      <c r="T425" s="479"/>
      <c r="U425" s="479"/>
      <c r="V425" s="479"/>
      <c r="W425" s="479"/>
      <c r="X425" s="479"/>
      <c r="Y425" s="479"/>
      <c r="Z425" s="479"/>
    </row>
    <row r="426" spans="1:26" ht="15.75" customHeight="1">
      <c r="A426" s="479"/>
      <c r="B426" s="479"/>
      <c r="C426" s="479"/>
      <c r="D426" s="479"/>
      <c r="E426" s="479"/>
      <c r="F426" s="479"/>
      <c r="G426" s="479"/>
      <c r="H426" s="479"/>
      <c r="I426" s="479"/>
      <c r="J426" s="479"/>
      <c r="K426" s="479"/>
      <c r="L426" s="479"/>
      <c r="M426" s="479"/>
      <c r="N426" s="479"/>
      <c r="O426" s="479"/>
      <c r="P426" s="479"/>
      <c r="Q426" s="479"/>
      <c r="R426" s="479"/>
      <c r="S426" s="479"/>
      <c r="T426" s="479"/>
      <c r="U426" s="479"/>
      <c r="V426" s="479"/>
      <c r="W426" s="479"/>
      <c r="X426" s="479"/>
      <c r="Y426" s="479"/>
      <c r="Z426" s="479"/>
    </row>
    <row r="427" spans="1:26" ht="15.75" customHeight="1">
      <c r="A427" s="479"/>
      <c r="B427" s="479"/>
      <c r="C427" s="479"/>
      <c r="D427" s="479"/>
      <c r="E427" s="479"/>
      <c r="F427" s="479"/>
      <c r="G427" s="479"/>
      <c r="H427" s="479"/>
      <c r="I427" s="479"/>
      <c r="J427" s="479"/>
      <c r="K427" s="479"/>
      <c r="L427" s="479"/>
      <c r="M427" s="479"/>
      <c r="N427" s="479"/>
      <c r="O427" s="479"/>
      <c r="P427" s="479"/>
      <c r="Q427" s="479"/>
      <c r="R427" s="479"/>
      <c r="S427" s="479"/>
      <c r="T427" s="479"/>
      <c r="U427" s="479"/>
      <c r="V427" s="479"/>
      <c r="W427" s="479"/>
      <c r="X427" s="479"/>
      <c r="Y427" s="479"/>
      <c r="Z427" s="479"/>
    </row>
    <row r="428" spans="1:26" ht="15.75" customHeight="1">
      <c r="A428" s="479"/>
      <c r="B428" s="479"/>
      <c r="C428" s="479"/>
      <c r="D428" s="479"/>
      <c r="E428" s="479"/>
      <c r="F428" s="479"/>
      <c r="G428" s="479"/>
      <c r="H428" s="479"/>
      <c r="I428" s="479"/>
      <c r="J428" s="479"/>
      <c r="K428" s="479"/>
      <c r="L428" s="479"/>
      <c r="M428" s="479"/>
      <c r="N428" s="479"/>
      <c r="O428" s="479"/>
      <c r="P428" s="479"/>
      <c r="Q428" s="479"/>
      <c r="R428" s="479"/>
      <c r="S428" s="479"/>
      <c r="T428" s="479"/>
      <c r="U428" s="479"/>
      <c r="V428" s="479"/>
      <c r="W428" s="479"/>
      <c r="X428" s="479"/>
      <c r="Y428" s="479"/>
      <c r="Z428" s="479"/>
    </row>
    <row r="429" spans="1:26" ht="15.75" customHeight="1">
      <c r="A429" s="479"/>
      <c r="B429" s="479"/>
      <c r="C429" s="479"/>
      <c r="D429" s="479"/>
      <c r="E429" s="479"/>
      <c r="F429" s="479"/>
      <c r="G429" s="479"/>
      <c r="H429" s="479"/>
      <c r="I429" s="479"/>
      <c r="J429" s="479"/>
      <c r="K429" s="479"/>
      <c r="L429" s="479"/>
      <c r="M429" s="479"/>
      <c r="N429" s="479"/>
      <c r="O429" s="479"/>
      <c r="P429" s="479"/>
      <c r="Q429" s="479"/>
      <c r="R429" s="479"/>
      <c r="S429" s="479"/>
      <c r="T429" s="479"/>
      <c r="U429" s="479"/>
      <c r="V429" s="479"/>
      <c r="W429" s="479"/>
      <c r="X429" s="479"/>
      <c r="Y429" s="479"/>
      <c r="Z429" s="479"/>
    </row>
    <row r="430" spans="1:26" ht="15.75" customHeight="1">
      <c r="A430" s="479"/>
      <c r="B430" s="479"/>
      <c r="C430" s="479"/>
      <c r="D430" s="479"/>
      <c r="E430" s="479"/>
      <c r="F430" s="479"/>
      <c r="G430" s="479"/>
      <c r="H430" s="479"/>
      <c r="I430" s="479"/>
      <c r="J430" s="479"/>
      <c r="K430" s="479"/>
      <c r="L430" s="479"/>
      <c r="M430" s="479"/>
      <c r="N430" s="479"/>
      <c r="O430" s="479"/>
      <c r="P430" s="479"/>
      <c r="Q430" s="479"/>
      <c r="R430" s="479"/>
      <c r="S430" s="479"/>
      <c r="T430" s="479"/>
      <c r="U430" s="479"/>
      <c r="V430" s="479"/>
      <c r="W430" s="479"/>
      <c r="X430" s="479"/>
      <c r="Y430" s="479"/>
      <c r="Z430" s="479"/>
    </row>
    <row r="431" spans="1:26" ht="15.75" customHeight="1">
      <c r="A431" s="479"/>
      <c r="B431" s="479"/>
      <c r="C431" s="479"/>
      <c r="D431" s="479"/>
      <c r="E431" s="479"/>
      <c r="F431" s="479"/>
      <c r="G431" s="479"/>
      <c r="H431" s="479"/>
      <c r="I431" s="479"/>
      <c r="J431" s="479"/>
      <c r="K431" s="479"/>
      <c r="L431" s="479"/>
      <c r="M431" s="479"/>
      <c r="N431" s="479"/>
      <c r="O431" s="479"/>
      <c r="P431" s="479"/>
      <c r="Q431" s="479"/>
      <c r="R431" s="479"/>
      <c r="S431" s="479"/>
      <c r="T431" s="479"/>
      <c r="U431" s="479"/>
      <c r="V431" s="479"/>
      <c r="W431" s="479"/>
      <c r="X431" s="479"/>
      <c r="Y431" s="479"/>
      <c r="Z431" s="479"/>
    </row>
    <row r="432" spans="1:26" ht="15.75" customHeight="1">
      <c r="A432" s="479"/>
      <c r="B432" s="479"/>
      <c r="C432" s="479"/>
      <c r="D432" s="479"/>
      <c r="E432" s="479"/>
      <c r="F432" s="479"/>
      <c r="G432" s="479"/>
      <c r="H432" s="479"/>
      <c r="I432" s="479"/>
      <c r="J432" s="479"/>
      <c r="K432" s="479"/>
      <c r="L432" s="479"/>
      <c r="M432" s="479"/>
      <c r="N432" s="479"/>
      <c r="O432" s="479"/>
      <c r="P432" s="479"/>
      <c r="Q432" s="479"/>
      <c r="R432" s="479"/>
      <c r="S432" s="479"/>
      <c r="T432" s="479"/>
      <c r="U432" s="479"/>
      <c r="V432" s="479"/>
      <c r="W432" s="479"/>
      <c r="X432" s="479"/>
      <c r="Y432" s="479"/>
      <c r="Z432" s="479"/>
    </row>
    <row r="433" spans="1:26" ht="15.75" customHeight="1">
      <c r="A433" s="479"/>
      <c r="B433" s="479"/>
      <c r="C433" s="479"/>
      <c r="D433" s="479"/>
      <c r="E433" s="479"/>
      <c r="F433" s="479"/>
      <c r="G433" s="479"/>
      <c r="H433" s="479"/>
      <c r="I433" s="479"/>
      <c r="J433" s="479"/>
      <c r="K433" s="479"/>
      <c r="L433" s="479"/>
      <c r="M433" s="479"/>
      <c r="N433" s="479"/>
      <c r="O433" s="479"/>
      <c r="P433" s="479"/>
      <c r="Q433" s="479"/>
      <c r="R433" s="479"/>
      <c r="S433" s="479"/>
      <c r="T433" s="479"/>
      <c r="U433" s="479"/>
      <c r="V433" s="479"/>
      <c r="W433" s="479"/>
      <c r="X433" s="479"/>
      <c r="Y433" s="479"/>
      <c r="Z433" s="479"/>
    </row>
    <row r="434" spans="1:26" ht="15.75" customHeight="1">
      <c r="A434" s="479"/>
      <c r="B434" s="479"/>
      <c r="C434" s="479"/>
      <c r="D434" s="479"/>
      <c r="E434" s="479"/>
      <c r="F434" s="479"/>
      <c r="G434" s="479"/>
      <c r="H434" s="479"/>
      <c r="I434" s="479"/>
      <c r="J434" s="479"/>
      <c r="K434" s="479"/>
      <c r="L434" s="479"/>
      <c r="M434" s="479"/>
      <c r="N434" s="479"/>
      <c r="O434" s="479"/>
      <c r="P434" s="479"/>
      <c r="Q434" s="479"/>
      <c r="R434" s="479"/>
      <c r="S434" s="479"/>
      <c r="T434" s="479"/>
      <c r="U434" s="479"/>
      <c r="V434" s="479"/>
      <c r="W434" s="479"/>
      <c r="X434" s="479"/>
      <c r="Y434" s="479"/>
      <c r="Z434" s="479"/>
    </row>
    <row r="435" spans="1:26" ht="15.75" customHeight="1">
      <c r="A435" s="479"/>
      <c r="B435" s="479"/>
      <c r="C435" s="479"/>
      <c r="D435" s="479"/>
      <c r="E435" s="479"/>
      <c r="F435" s="479"/>
      <c r="G435" s="479"/>
      <c r="H435" s="479"/>
      <c r="I435" s="479"/>
      <c r="J435" s="479"/>
      <c r="K435" s="479"/>
      <c r="L435" s="479"/>
      <c r="M435" s="479"/>
      <c r="N435" s="479"/>
      <c r="O435" s="479"/>
      <c r="P435" s="479"/>
      <c r="Q435" s="479"/>
      <c r="R435" s="479"/>
      <c r="S435" s="479"/>
      <c r="T435" s="479"/>
      <c r="U435" s="479"/>
      <c r="V435" s="479"/>
      <c r="W435" s="479"/>
      <c r="X435" s="479"/>
      <c r="Y435" s="479"/>
      <c r="Z435" s="479"/>
    </row>
    <row r="436" spans="1:26" ht="15.75" customHeight="1">
      <c r="A436" s="479"/>
      <c r="B436" s="479"/>
      <c r="C436" s="479"/>
      <c r="D436" s="479"/>
      <c r="E436" s="479"/>
      <c r="F436" s="479"/>
      <c r="G436" s="479"/>
      <c r="H436" s="479"/>
      <c r="I436" s="479"/>
      <c r="J436" s="479"/>
      <c r="K436" s="479"/>
      <c r="L436" s="479"/>
      <c r="M436" s="479"/>
      <c r="N436" s="479"/>
      <c r="O436" s="479"/>
      <c r="P436" s="479"/>
      <c r="Q436" s="479"/>
      <c r="R436" s="479"/>
      <c r="S436" s="479"/>
      <c r="T436" s="479"/>
      <c r="U436" s="479"/>
      <c r="V436" s="479"/>
      <c r="W436" s="479"/>
      <c r="X436" s="479"/>
      <c r="Y436" s="479"/>
      <c r="Z436" s="479"/>
    </row>
    <row r="437" spans="1:26" ht="15.75" customHeight="1">
      <c r="A437" s="479"/>
      <c r="B437" s="479"/>
      <c r="C437" s="479"/>
      <c r="D437" s="479"/>
      <c r="E437" s="479"/>
      <c r="F437" s="479"/>
      <c r="G437" s="479"/>
      <c r="H437" s="479"/>
      <c r="I437" s="479"/>
      <c r="J437" s="479"/>
      <c r="K437" s="479"/>
      <c r="L437" s="479"/>
      <c r="M437" s="479"/>
      <c r="N437" s="479"/>
      <c r="O437" s="479"/>
      <c r="P437" s="479"/>
      <c r="Q437" s="479"/>
      <c r="R437" s="479"/>
      <c r="S437" s="479"/>
      <c r="T437" s="479"/>
      <c r="U437" s="479"/>
      <c r="V437" s="479"/>
      <c r="W437" s="479"/>
      <c r="X437" s="479"/>
      <c r="Y437" s="479"/>
      <c r="Z437" s="479"/>
    </row>
    <row r="438" spans="1:26" ht="15.75" customHeight="1">
      <c r="A438" s="479"/>
      <c r="B438" s="479"/>
      <c r="C438" s="479"/>
      <c r="D438" s="479"/>
      <c r="E438" s="479"/>
      <c r="F438" s="479"/>
      <c r="G438" s="479"/>
      <c r="H438" s="479"/>
      <c r="I438" s="479"/>
      <c r="J438" s="479"/>
      <c r="K438" s="479"/>
      <c r="L438" s="479"/>
      <c r="M438" s="479"/>
      <c r="N438" s="479"/>
      <c r="O438" s="479"/>
      <c r="P438" s="479"/>
      <c r="Q438" s="479"/>
      <c r="R438" s="479"/>
      <c r="S438" s="479"/>
      <c r="T438" s="479"/>
      <c r="U438" s="479"/>
      <c r="V438" s="479"/>
      <c r="W438" s="479"/>
      <c r="X438" s="479"/>
      <c r="Y438" s="479"/>
      <c r="Z438" s="479"/>
    </row>
    <row r="439" spans="1:26" ht="15.75" customHeight="1">
      <c r="A439" s="479"/>
      <c r="B439" s="479"/>
      <c r="C439" s="479"/>
      <c r="D439" s="479"/>
      <c r="E439" s="479"/>
      <c r="F439" s="479"/>
      <c r="G439" s="479"/>
      <c r="H439" s="479"/>
      <c r="I439" s="479"/>
      <c r="J439" s="479"/>
      <c r="K439" s="479"/>
      <c r="L439" s="479"/>
      <c r="M439" s="479"/>
      <c r="N439" s="479"/>
      <c r="O439" s="479"/>
      <c r="P439" s="479"/>
      <c r="Q439" s="479"/>
      <c r="R439" s="479"/>
      <c r="S439" s="479"/>
      <c r="T439" s="479"/>
      <c r="U439" s="479"/>
      <c r="V439" s="479"/>
      <c r="W439" s="479"/>
      <c r="X439" s="479"/>
      <c r="Y439" s="479"/>
      <c r="Z439" s="479"/>
    </row>
    <row r="440" spans="1:26" ht="15.75" customHeight="1">
      <c r="A440" s="479"/>
      <c r="B440" s="479"/>
      <c r="C440" s="479"/>
      <c r="D440" s="479"/>
      <c r="E440" s="479"/>
      <c r="F440" s="479"/>
      <c r="G440" s="479"/>
      <c r="H440" s="479"/>
      <c r="I440" s="479"/>
      <c r="J440" s="479"/>
      <c r="K440" s="479"/>
      <c r="L440" s="479"/>
      <c r="M440" s="479"/>
      <c r="N440" s="479"/>
      <c r="O440" s="479"/>
      <c r="P440" s="479"/>
      <c r="Q440" s="479"/>
      <c r="R440" s="479"/>
      <c r="S440" s="479"/>
      <c r="T440" s="479"/>
      <c r="U440" s="479"/>
      <c r="V440" s="479"/>
      <c r="W440" s="479"/>
      <c r="X440" s="479"/>
      <c r="Y440" s="479"/>
      <c r="Z440" s="479"/>
    </row>
    <row r="441" spans="1:26" ht="15.75" customHeight="1">
      <c r="A441" s="479"/>
      <c r="B441" s="479"/>
      <c r="C441" s="479"/>
      <c r="D441" s="479"/>
      <c r="E441" s="479"/>
      <c r="F441" s="479"/>
      <c r="G441" s="479"/>
      <c r="H441" s="479"/>
      <c r="I441" s="479"/>
      <c r="J441" s="479"/>
      <c r="K441" s="479"/>
      <c r="L441" s="479"/>
      <c r="M441" s="479"/>
      <c r="N441" s="479"/>
      <c r="O441" s="479"/>
      <c r="P441" s="479"/>
      <c r="Q441" s="479"/>
      <c r="R441" s="479"/>
      <c r="S441" s="479"/>
      <c r="T441" s="479"/>
      <c r="U441" s="479"/>
      <c r="V441" s="479"/>
      <c r="W441" s="479"/>
      <c r="X441" s="479"/>
      <c r="Y441" s="479"/>
      <c r="Z441" s="479"/>
    </row>
    <row r="442" spans="1:26" ht="15.75" customHeight="1">
      <c r="A442" s="479"/>
      <c r="B442" s="479"/>
      <c r="C442" s="479"/>
      <c r="D442" s="479"/>
      <c r="E442" s="479"/>
      <c r="F442" s="479"/>
      <c r="G442" s="479"/>
      <c r="H442" s="479"/>
      <c r="I442" s="479"/>
      <c r="J442" s="479"/>
      <c r="K442" s="479"/>
      <c r="L442" s="479"/>
      <c r="M442" s="479"/>
      <c r="N442" s="479"/>
      <c r="O442" s="479"/>
      <c r="P442" s="479"/>
      <c r="Q442" s="479"/>
      <c r="R442" s="479"/>
      <c r="S442" s="479"/>
      <c r="T442" s="479"/>
      <c r="U442" s="479"/>
      <c r="V442" s="479"/>
      <c r="W442" s="479"/>
      <c r="X442" s="479"/>
      <c r="Y442" s="479"/>
      <c r="Z442" s="479"/>
    </row>
    <row r="443" spans="1:26" ht="15.75" customHeight="1">
      <c r="A443" s="479"/>
      <c r="B443" s="479"/>
      <c r="C443" s="479"/>
      <c r="D443" s="479"/>
      <c r="E443" s="479"/>
      <c r="F443" s="479"/>
      <c r="G443" s="479"/>
      <c r="H443" s="479"/>
      <c r="I443" s="479"/>
      <c r="J443" s="479"/>
      <c r="K443" s="479"/>
      <c r="L443" s="479"/>
      <c r="M443" s="479"/>
      <c r="N443" s="479"/>
      <c r="O443" s="479"/>
      <c r="P443" s="479"/>
      <c r="Q443" s="479"/>
      <c r="R443" s="479"/>
      <c r="S443" s="479"/>
      <c r="T443" s="479"/>
      <c r="U443" s="479"/>
      <c r="V443" s="479"/>
      <c r="W443" s="479"/>
      <c r="X443" s="479"/>
      <c r="Y443" s="479"/>
      <c r="Z443" s="479"/>
    </row>
    <row r="444" spans="1:26" ht="15.75" customHeight="1">
      <c r="A444" s="479"/>
      <c r="B444" s="479"/>
      <c r="C444" s="479"/>
      <c r="D444" s="479"/>
      <c r="E444" s="479"/>
      <c r="F444" s="479"/>
      <c r="G444" s="479"/>
      <c r="H444" s="479"/>
      <c r="I444" s="479"/>
      <c r="J444" s="479"/>
      <c r="K444" s="479"/>
      <c r="L444" s="479"/>
      <c r="M444" s="479"/>
      <c r="N444" s="479"/>
      <c r="O444" s="479"/>
      <c r="P444" s="479"/>
      <c r="Q444" s="479"/>
      <c r="R444" s="479"/>
      <c r="S444" s="479"/>
      <c r="T444" s="479"/>
      <c r="U444" s="479"/>
      <c r="V444" s="479"/>
      <c r="W444" s="479"/>
      <c r="X444" s="479"/>
      <c r="Y444" s="479"/>
      <c r="Z444" s="479"/>
    </row>
    <row r="445" spans="1:26" ht="15.75" customHeight="1">
      <c r="A445" s="479"/>
      <c r="B445" s="479"/>
      <c r="C445" s="479"/>
      <c r="D445" s="479"/>
      <c r="E445" s="479"/>
      <c r="F445" s="479"/>
      <c r="G445" s="479"/>
      <c r="H445" s="479"/>
      <c r="I445" s="479"/>
      <c r="J445" s="479"/>
      <c r="K445" s="479"/>
      <c r="L445" s="479"/>
      <c r="M445" s="479"/>
      <c r="N445" s="479"/>
      <c r="O445" s="479"/>
      <c r="P445" s="479"/>
      <c r="Q445" s="479"/>
      <c r="R445" s="479"/>
      <c r="S445" s="479"/>
      <c r="T445" s="479"/>
      <c r="U445" s="479"/>
      <c r="V445" s="479"/>
      <c r="W445" s="479"/>
      <c r="X445" s="479"/>
      <c r="Y445" s="479"/>
      <c r="Z445" s="479"/>
    </row>
    <row r="446" spans="1:26" ht="15.75" customHeight="1">
      <c r="A446" s="479"/>
      <c r="B446" s="479"/>
      <c r="C446" s="479"/>
      <c r="D446" s="479"/>
      <c r="E446" s="479"/>
      <c r="F446" s="479"/>
      <c r="G446" s="479"/>
      <c r="H446" s="479"/>
      <c r="I446" s="479"/>
      <c r="J446" s="479"/>
      <c r="K446" s="479"/>
      <c r="L446" s="479"/>
      <c r="M446" s="479"/>
      <c r="N446" s="479"/>
      <c r="O446" s="479"/>
      <c r="P446" s="479"/>
      <c r="Q446" s="479"/>
      <c r="R446" s="479"/>
      <c r="S446" s="479"/>
      <c r="T446" s="479"/>
      <c r="U446" s="479"/>
      <c r="V446" s="479"/>
      <c r="W446" s="479"/>
      <c r="X446" s="479"/>
      <c r="Y446" s="479"/>
      <c r="Z446" s="479"/>
    </row>
    <row r="447" spans="1:26" ht="15.75" customHeight="1">
      <c r="A447" s="479"/>
      <c r="B447" s="479"/>
      <c r="C447" s="479"/>
      <c r="D447" s="479"/>
      <c r="E447" s="479"/>
      <c r="F447" s="479"/>
      <c r="G447" s="479"/>
      <c r="H447" s="479"/>
      <c r="I447" s="479"/>
      <c r="J447" s="479"/>
      <c r="K447" s="479"/>
      <c r="L447" s="479"/>
      <c r="M447" s="479"/>
      <c r="N447" s="479"/>
      <c r="O447" s="479"/>
      <c r="P447" s="479"/>
      <c r="Q447" s="479"/>
      <c r="R447" s="479"/>
      <c r="S447" s="479"/>
      <c r="T447" s="479"/>
      <c r="U447" s="479"/>
      <c r="V447" s="479"/>
      <c r="W447" s="479"/>
      <c r="X447" s="479"/>
      <c r="Y447" s="479"/>
      <c r="Z447" s="479"/>
    </row>
    <row r="448" spans="1:26" ht="15.75" customHeight="1">
      <c r="A448" s="479"/>
      <c r="B448" s="479"/>
      <c r="C448" s="479"/>
      <c r="D448" s="479"/>
      <c r="E448" s="479"/>
      <c r="F448" s="479"/>
      <c r="G448" s="479"/>
      <c r="H448" s="479"/>
      <c r="I448" s="479"/>
      <c r="J448" s="479"/>
      <c r="K448" s="479"/>
      <c r="L448" s="479"/>
      <c r="M448" s="479"/>
      <c r="N448" s="479"/>
      <c r="O448" s="479"/>
      <c r="P448" s="479"/>
      <c r="Q448" s="479"/>
      <c r="R448" s="479"/>
      <c r="S448" s="479"/>
      <c r="T448" s="479"/>
      <c r="U448" s="479"/>
      <c r="V448" s="479"/>
      <c r="W448" s="479"/>
      <c r="X448" s="479"/>
      <c r="Y448" s="479"/>
      <c r="Z448" s="479"/>
    </row>
    <row r="449" spans="1:26" ht="15.75" customHeight="1">
      <c r="A449" s="479"/>
      <c r="B449" s="479"/>
      <c r="C449" s="479"/>
      <c r="D449" s="479"/>
      <c r="E449" s="479"/>
      <c r="F449" s="479"/>
      <c r="G449" s="479"/>
      <c r="H449" s="479"/>
      <c r="I449" s="479"/>
      <c r="J449" s="479"/>
      <c r="K449" s="479"/>
      <c r="L449" s="479"/>
      <c r="M449" s="479"/>
      <c r="N449" s="479"/>
      <c r="O449" s="479"/>
      <c r="P449" s="479"/>
      <c r="Q449" s="479"/>
      <c r="R449" s="479"/>
      <c r="S449" s="479"/>
      <c r="T449" s="479"/>
      <c r="U449" s="479"/>
      <c r="V449" s="479"/>
      <c r="W449" s="479"/>
      <c r="X449" s="479"/>
      <c r="Y449" s="479"/>
      <c r="Z449" s="479"/>
    </row>
    <row r="450" spans="1:26" ht="15.75" customHeight="1">
      <c r="A450" s="479"/>
      <c r="B450" s="479"/>
      <c r="C450" s="479"/>
      <c r="D450" s="479"/>
      <c r="E450" s="479"/>
      <c r="F450" s="479"/>
      <c r="G450" s="479"/>
      <c r="H450" s="479"/>
      <c r="I450" s="479"/>
      <c r="J450" s="479"/>
      <c r="K450" s="479"/>
      <c r="L450" s="479"/>
      <c r="M450" s="479"/>
      <c r="N450" s="479"/>
      <c r="O450" s="479"/>
      <c r="P450" s="479"/>
      <c r="Q450" s="479"/>
      <c r="R450" s="479"/>
      <c r="S450" s="479"/>
      <c r="T450" s="479"/>
      <c r="U450" s="479"/>
      <c r="V450" s="479"/>
      <c r="W450" s="479"/>
      <c r="X450" s="479"/>
      <c r="Y450" s="479"/>
      <c r="Z450" s="479"/>
    </row>
    <row r="451" spans="1:26" ht="15.75" customHeight="1">
      <c r="A451" s="479"/>
      <c r="B451" s="479"/>
      <c r="C451" s="479"/>
      <c r="D451" s="479"/>
      <c r="E451" s="479"/>
      <c r="F451" s="479"/>
      <c r="G451" s="479"/>
      <c r="H451" s="479"/>
      <c r="I451" s="479"/>
      <c r="J451" s="479"/>
      <c r="K451" s="479"/>
      <c r="L451" s="479"/>
      <c r="M451" s="479"/>
      <c r="N451" s="479"/>
      <c r="O451" s="479"/>
      <c r="P451" s="479"/>
      <c r="Q451" s="479"/>
      <c r="R451" s="479"/>
      <c r="S451" s="479"/>
      <c r="T451" s="479"/>
      <c r="U451" s="479"/>
      <c r="V451" s="479"/>
      <c r="W451" s="479"/>
      <c r="X451" s="479"/>
      <c r="Y451" s="479"/>
      <c r="Z451" s="479"/>
    </row>
    <row r="452" spans="1:26" ht="15.75" customHeight="1">
      <c r="A452" s="479"/>
      <c r="B452" s="479"/>
      <c r="C452" s="479"/>
      <c r="D452" s="479"/>
      <c r="E452" s="479"/>
      <c r="F452" s="479"/>
      <c r="G452" s="479"/>
      <c r="H452" s="479"/>
      <c r="I452" s="479"/>
      <c r="J452" s="479"/>
      <c r="K452" s="479"/>
      <c r="L452" s="479"/>
      <c r="M452" s="479"/>
      <c r="N452" s="479"/>
      <c r="O452" s="479"/>
      <c r="P452" s="479"/>
      <c r="Q452" s="479"/>
      <c r="R452" s="479"/>
      <c r="S452" s="479"/>
      <c r="T452" s="479"/>
      <c r="U452" s="479"/>
      <c r="V452" s="479"/>
      <c r="W452" s="479"/>
      <c r="X452" s="479"/>
      <c r="Y452" s="479"/>
      <c r="Z452" s="479"/>
    </row>
    <row r="453" spans="1:26" ht="15.75" customHeight="1">
      <c r="A453" s="479"/>
      <c r="B453" s="479"/>
      <c r="C453" s="479"/>
      <c r="D453" s="479"/>
      <c r="E453" s="479"/>
      <c r="F453" s="479"/>
      <c r="G453" s="479"/>
      <c r="H453" s="479"/>
      <c r="I453" s="479"/>
      <c r="J453" s="479"/>
      <c r="K453" s="479"/>
      <c r="L453" s="479"/>
      <c r="M453" s="479"/>
      <c r="N453" s="479"/>
      <c r="O453" s="479"/>
      <c r="P453" s="479"/>
      <c r="Q453" s="479"/>
      <c r="R453" s="479"/>
      <c r="S453" s="479"/>
      <c r="T453" s="479"/>
      <c r="U453" s="479"/>
      <c r="V453" s="479"/>
      <c r="W453" s="479"/>
      <c r="X453" s="479"/>
      <c r="Y453" s="479"/>
      <c r="Z453" s="479"/>
    </row>
    <row r="454" spans="1:26" ht="15.75" customHeight="1">
      <c r="A454" s="479"/>
      <c r="B454" s="479"/>
      <c r="C454" s="479"/>
      <c r="D454" s="479"/>
      <c r="E454" s="479"/>
      <c r="F454" s="479"/>
      <c r="G454" s="479"/>
      <c r="H454" s="479"/>
      <c r="I454" s="479"/>
      <c r="J454" s="479"/>
      <c r="K454" s="479"/>
      <c r="L454" s="479"/>
      <c r="M454" s="479"/>
      <c r="N454" s="479"/>
      <c r="O454" s="479"/>
      <c r="P454" s="479"/>
      <c r="Q454" s="479"/>
      <c r="R454" s="479"/>
      <c r="S454" s="479"/>
      <c r="T454" s="479"/>
      <c r="U454" s="479"/>
      <c r="V454" s="479"/>
      <c r="W454" s="479"/>
      <c r="X454" s="479"/>
      <c r="Y454" s="479"/>
      <c r="Z454" s="479"/>
    </row>
    <row r="455" spans="1:26" ht="15.75" customHeight="1">
      <c r="A455" s="479"/>
      <c r="B455" s="479"/>
      <c r="C455" s="479"/>
      <c r="D455" s="479"/>
      <c r="E455" s="479"/>
      <c r="F455" s="479"/>
      <c r="G455" s="479"/>
      <c r="H455" s="479"/>
      <c r="I455" s="479"/>
      <c r="J455" s="479"/>
      <c r="K455" s="479"/>
      <c r="L455" s="479"/>
      <c r="M455" s="479"/>
      <c r="N455" s="479"/>
      <c r="O455" s="479"/>
      <c r="P455" s="479"/>
      <c r="Q455" s="479"/>
      <c r="R455" s="479"/>
      <c r="S455" s="479"/>
      <c r="T455" s="479"/>
      <c r="U455" s="479"/>
      <c r="V455" s="479"/>
      <c r="W455" s="479"/>
      <c r="X455" s="479"/>
      <c r="Y455" s="479"/>
      <c r="Z455" s="479"/>
    </row>
    <row r="456" spans="1:26" ht="15.75" customHeight="1">
      <c r="A456" s="479"/>
      <c r="B456" s="479"/>
      <c r="C456" s="479"/>
      <c r="D456" s="479"/>
      <c r="E456" s="479"/>
      <c r="F456" s="479"/>
      <c r="G456" s="479"/>
      <c r="H456" s="479"/>
      <c r="I456" s="479"/>
      <c r="J456" s="479"/>
      <c r="K456" s="479"/>
      <c r="L456" s="479"/>
      <c r="M456" s="479"/>
      <c r="N456" s="479"/>
      <c r="O456" s="479"/>
      <c r="P456" s="479"/>
      <c r="Q456" s="479"/>
      <c r="R456" s="479"/>
      <c r="S456" s="479"/>
      <c r="T456" s="479"/>
      <c r="U456" s="479"/>
      <c r="V456" s="479"/>
      <c r="W456" s="479"/>
      <c r="X456" s="479"/>
      <c r="Y456" s="479"/>
      <c r="Z456" s="479"/>
    </row>
    <row r="457" spans="1:26" ht="15.75" customHeight="1">
      <c r="A457" s="479"/>
      <c r="B457" s="479"/>
      <c r="C457" s="479"/>
      <c r="D457" s="479"/>
      <c r="E457" s="479"/>
      <c r="F457" s="479"/>
      <c r="G457" s="479"/>
      <c r="H457" s="479"/>
      <c r="I457" s="479"/>
      <c r="J457" s="479"/>
      <c r="K457" s="479"/>
      <c r="L457" s="479"/>
      <c r="M457" s="479"/>
      <c r="N457" s="479"/>
      <c r="O457" s="479"/>
      <c r="P457" s="479"/>
      <c r="Q457" s="479"/>
      <c r="R457" s="479"/>
      <c r="S457" s="479"/>
      <c r="T457" s="479"/>
      <c r="U457" s="479"/>
      <c r="V457" s="479"/>
      <c r="W457" s="479"/>
      <c r="X457" s="479"/>
      <c r="Y457" s="479"/>
      <c r="Z457" s="479"/>
    </row>
    <row r="458" spans="1:26" ht="15.75" customHeight="1">
      <c r="A458" s="479"/>
      <c r="B458" s="479"/>
      <c r="C458" s="479"/>
      <c r="D458" s="479"/>
      <c r="E458" s="479"/>
      <c r="F458" s="479"/>
      <c r="G458" s="479"/>
      <c r="H458" s="479"/>
      <c r="I458" s="479"/>
      <c r="J458" s="479"/>
      <c r="K458" s="479"/>
      <c r="L458" s="479"/>
      <c r="M458" s="479"/>
      <c r="N458" s="479"/>
      <c r="O458" s="479"/>
      <c r="P458" s="479"/>
      <c r="Q458" s="479"/>
      <c r="R458" s="479"/>
      <c r="S458" s="479"/>
      <c r="T458" s="479"/>
      <c r="U458" s="479"/>
      <c r="V458" s="479"/>
      <c r="W458" s="479"/>
      <c r="X458" s="479"/>
      <c r="Y458" s="479"/>
      <c r="Z458" s="479"/>
    </row>
    <row r="459" spans="1:26" ht="15.75" customHeight="1">
      <c r="A459" s="479"/>
      <c r="B459" s="479"/>
      <c r="C459" s="479"/>
      <c r="D459" s="479"/>
      <c r="E459" s="479"/>
      <c r="F459" s="479"/>
      <c r="G459" s="479"/>
      <c r="H459" s="479"/>
      <c r="I459" s="479"/>
      <c r="J459" s="479"/>
      <c r="K459" s="479"/>
      <c r="L459" s="479"/>
      <c r="M459" s="479"/>
      <c r="N459" s="479"/>
      <c r="O459" s="479"/>
      <c r="P459" s="479"/>
      <c r="Q459" s="479"/>
      <c r="R459" s="479"/>
      <c r="S459" s="479"/>
      <c r="T459" s="479"/>
      <c r="U459" s="479"/>
      <c r="V459" s="479"/>
      <c r="W459" s="479"/>
      <c r="X459" s="479"/>
      <c r="Y459" s="479"/>
      <c r="Z459" s="479"/>
    </row>
    <row r="460" spans="1:26" ht="15.75" customHeight="1">
      <c r="A460" s="479"/>
      <c r="B460" s="479"/>
      <c r="C460" s="479"/>
      <c r="D460" s="479"/>
      <c r="E460" s="479"/>
      <c r="F460" s="479"/>
      <c r="G460" s="479"/>
      <c r="H460" s="479"/>
      <c r="I460" s="479"/>
      <c r="J460" s="479"/>
      <c r="K460" s="479"/>
      <c r="L460" s="479"/>
      <c r="M460" s="479"/>
      <c r="N460" s="479"/>
      <c r="O460" s="479"/>
      <c r="P460" s="479"/>
      <c r="Q460" s="479"/>
      <c r="R460" s="479"/>
      <c r="S460" s="479"/>
      <c r="T460" s="479"/>
      <c r="U460" s="479"/>
      <c r="V460" s="479"/>
      <c r="W460" s="479"/>
      <c r="X460" s="479"/>
      <c r="Y460" s="479"/>
      <c r="Z460" s="479"/>
    </row>
    <row r="461" spans="1:26" ht="15.75" customHeight="1">
      <c r="A461" s="479"/>
      <c r="B461" s="479"/>
      <c r="C461" s="479"/>
      <c r="D461" s="479"/>
      <c r="E461" s="479"/>
      <c r="F461" s="479"/>
      <c r="G461" s="479"/>
      <c r="H461" s="479"/>
      <c r="I461" s="479"/>
      <c r="J461" s="479"/>
      <c r="K461" s="479"/>
      <c r="L461" s="479"/>
      <c r="M461" s="479"/>
      <c r="N461" s="479"/>
      <c r="O461" s="479"/>
      <c r="P461" s="479"/>
      <c r="Q461" s="479"/>
      <c r="R461" s="479"/>
      <c r="S461" s="479"/>
      <c r="T461" s="479"/>
      <c r="U461" s="479"/>
      <c r="V461" s="479"/>
      <c r="W461" s="479"/>
      <c r="X461" s="479"/>
      <c r="Y461" s="479"/>
      <c r="Z461" s="479"/>
    </row>
    <row r="462" spans="1:26" ht="15.75" customHeight="1">
      <c r="A462" s="479"/>
      <c r="B462" s="479"/>
      <c r="C462" s="479"/>
      <c r="D462" s="479"/>
      <c r="E462" s="479"/>
      <c r="F462" s="479"/>
      <c r="G462" s="479"/>
      <c r="H462" s="479"/>
      <c r="I462" s="479"/>
      <c r="J462" s="479"/>
      <c r="K462" s="479"/>
      <c r="L462" s="479"/>
      <c r="M462" s="479"/>
      <c r="N462" s="479"/>
      <c r="O462" s="479"/>
      <c r="P462" s="479"/>
      <c r="Q462" s="479"/>
      <c r="R462" s="479"/>
      <c r="S462" s="479"/>
      <c r="T462" s="479"/>
      <c r="U462" s="479"/>
      <c r="V462" s="479"/>
      <c r="W462" s="479"/>
      <c r="X462" s="479"/>
      <c r="Y462" s="479"/>
      <c r="Z462" s="479"/>
    </row>
    <row r="463" spans="1:26" ht="15.75" customHeight="1">
      <c r="A463" s="479"/>
      <c r="B463" s="479"/>
      <c r="C463" s="479"/>
      <c r="D463" s="479"/>
      <c r="E463" s="479"/>
      <c r="F463" s="479"/>
      <c r="G463" s="479"/>
      <c r="H463" s="479"/>
      <c r="I463" s="479"/>
      <c r="J463" s="479"/>
      <c r="K463" s="479"/>
      <c r="L463" s="479"/>
      <c r="M463" s="479"/>
      <c r="N463" s="479"/>
      <c r="O463" s="479"/>
      <c r="P463" s="479"/>
      <c r="Q463" s="479"/>
      <c r="R463" s="479"/>
      <c r="S463" s="479"/>
      <c r="T463" s="479"/>
      <c r="U463" s="479"/>
      <c r="V463" s="479"/>
      <c r="W463" s="479"/>
      <c r="X463" s="479"/>
      <c r="Y463" s="479"/>
      <c r="Z463" s="479"/>
    </row>
    <row r="464" spans="1:26" ht="15.75" customHeight="1">
      <c r="A464" s="479"/>
      <c r="B464" s="479"/>
      <c r="C464" s="479"/>
      <c r="D464" s="479"/>
      <c r="E464" s="479"/>
      <c r="F464" s="479"/>
      <c r="G464" s="479"/>
      <c r="H464" s="479"/>
      <c r="I464" s="479"/>
      <c r="J464" s="479"/>
      <c r="K464" s="479"/>
      <c r="L464" s="479"/>
      <c r="M464" s="479"/>
      <c r="N464" s="479"/>
      <c r="O464" s="479"/>
      <c r="P464" s="479"/>
      <c r="Q464" s="479"/>
      <c r="R464" s="479"/>
      <c r="S464" s="479"/>
      <c r="T464" s="479"/>
      <c r="U464" s="479"/>
      <c r="V464" s="479"/>
      <c r="W464" s="479"/>
      <c r="X464" s="479"/>
      <c r="Y464" s="479"/>
      <c r="Z464" s="479"/>
    </row>
    <row r="465" spans="1:26" ht="15.75" customHeight="1">
      <c r="A465" s="479"/>
      <c r="B465" s="479"/>
      <c r="C465" s="479"/>
      <c r="D465" s="479"/>
      <c r="E465" s="479"/>
      <c r="F465" s="479"/>
      <c r="G465" s="479"/>
      <c r="H465" s="479"/>
      <c r="I465" s="479"/>
      <c r="J465" s="479"/>
      <c r="K465" s="479"/>
      <c r="L465" s="479"/>
      <c r="M465" s="479"/>
      <c r="N465" s="479"/>
      <c r="O465" s="479"/>
      <c r="P465" s="479"/>
      <c r="Q465" s="479"/>
      <c r="R465" s="479"/>
      <c r="S465" s="479"/>
      <c r="T465" s="479"/>
      <c r="U465" s="479"/>
      <c r="V465" s="479"/>
      <c r="W465" s="479"/>
      <c r="X465" s="479"/>
      <c r="Y465" s="479"/>
      <c r="Z465" s="479"/>
    </row>
    <row r="466" spans="1:26" ht="15.75" customHeight="1">
      <c r="A466" s="479"/>
      <c r="B466" s="479"/>
      <c r="C466" s="479"/>
      <c r="D466" s="479"/>
      <c r="E466" s="479"/>
      <c r="F466" s="479"/>
      <c r="G466" s="479"/>
      <c r="H466" s="479"/>
      <c r="I466" s="479"/>
      <c r="J466" s="479"/>
      <c r="K466" s="479"/>
      <c r="L466" s="479"/>
      <c r="M466" s="479"/>
      <c r="N466" s="479"/>
      <c r="O466" s="479"/>
      <c r="P466" s="479"/>
      <c r="Q466" s="479"/>
      <c r="R466" s="479"/>
      <c r="S466" s="479"/>
      <c r="T466" s="479"/>
      <c r="U466" s="479"/>
      <c r="V466" s="479"/>
      <c r="W466" s="479"/>
      <c r="X466" s="479"/>
      <c r="Y466" s="479"/>
      <c r="Z466" s="479"/>
    </row>
    <row r="467" spans="1:26" ht="15.75" customHeight="1">
      <c r="A467" s="479"/>
      <c r="B467" s="479"/>
      <c r="C467" s="479"/>
      <c r="D467" s="479"/>
      <c r="E467" s="479"/>
      <c r="F467" s="479"/>
      <c r="G467" s="479"/>
      <c r="H467" s="479"/>
      <c r="I467" s="479"/>
      <c r="J467" s="479"/>
      <c r="K467" s="479"/>
      <c r="L467" s="479"/>
      <c r="M467" s="479"/>
      <c r="N467" s="479"/>
      <c r="O467" s="479"/>
      <c r="P467" s="479"/>
      <c r="Q467" s="479"/>
      <c r="R467" s="479"/>
      <c r="S467" s="479"/>
      <c r="T467" s="479"/>
      <c r="U467" s="479"/>
      <c r="V467" s="479"/>
      <c r="W467" s="479"/>
      <c r="X467" s="479"/>
      <c r="Y467" s="479"/>
      <c r="Z467" s="479"/>
    </row>
    <row r="468" spans="1:26" ht="15.75" customHeight="1">
      <c r="A468" s="479"/>
      <c r="B468" s="479"/>
      <c r="C468" s="479"/>
      <c r="D468" s="479"/>
      <c r="E468" s="479"/>
      <c r="F468" s="479"/>
      <c r="G468" s="479"/>
      <c r="H468" s="479"/>
      <c r="I468" s="479"/>
      <c r="J468" s="479"/>
      <c r="K468" s="479"/>
      <c r="L468" s="479"/>
      <c r="M468" s="479"/>
      <c r="N468" s="479"/>
      <c r="O468" s="479"/>
      <c r="P468" s="479"/>
      <c r="Q468" s="479"/>
      <c r="R468" s="479"/>
      <c r="S468" s="479"/>
      <c r="T468" s="479"/>
      <c r="U468" s="479"/>
      <c r="V468" s="479"/>
      <c r="W468" s="479"/>
      <c r="X468" s="479"/>
      <c r="Y468" s="479"/>
      <c r="Z468" s="479"/>
    </row>
    <row r="469" spans="1:26" ht="15.75" customHeight="1">
      <c r="A469" s="479"/>
      <c r="B469" s="479"/>
      <c r="C469" s="479"/>
      <c r="D469" s="479"/>
      <c r="E469" s="479"/>
      <c r="F469" s="479"/>
      <c r="G469" s="479"/>
      <c r="H469" s="479"/>
      <c r="I469" s="479"/>
      <c r="J469" s="479"/>
      <c r="K469" s="479"/>
      <c r="L469" s="479"/>
      <c r="M469" s="479"/>
      <c r="N469" s="479"/>
      <c r="O469" s="479"/>
      <c r="P469" s="479"/>
      <c r="Q469" s="479"/>
      <c r="R469" s="479"/>
      <c r="S469" s="479"/>
      <c r="T469" s="479"/>
      <c r="U469" s="479"/>
      <c r="V469" s="479"/>
      <c r="W469" s="479"/>
      <c r="X469" s="479"/>
      <c r="Y469" s="479"/>
      <c r="Z469" s="479"/>
    </row>
    <row r="470" spans="1:26" ht="15.75" customHeight="1">
      <c r="A470" s="479"/>
      <c r="B470" s="479"/>
      <c r="C470" s="479"/>
      <c r="D470" s="479"/>
      <c r="E470" s="479"/>
      <c r="F470" s="479"/>
      <c r="G470" s="479"/>
      <c r="H470" s="479"/>
      <c r="I470" s="479"/>
      <c r="J470" s="479"/>
      <c r="K470" s="479"/>
      <c r="L470" s="479"/>
      <c r="M470" s="479"/>
      <c r="N470" s="479"/>
      <c r="O470" s="479"/>
      <c r="P470" s="479"/>
      <c r="Q470" s="479"/>
      <c r="R470" s="479"/>
      <c r="S470" s="479"/>
      <c r="T470" s="479"/>
      <c r="U470" s="479"/>
      <c r="V470" s="479"/>
      <c r="W470" s="479"/>
      <c r="X470" s="479"/>
      <c r="Y470" s="479"/>
      <c r="Z470" s="479"/>
    </row>
    <row r="471" spans="1:26" ht="15.75" customHeight="1">
      <c r="A471" s="479"/>
      <c r="B471" s="479"/>
      <c r="C471" s="479"/>
      <c r="D471" s="479"/>
      <c r="E471" s="479"/>
      <c r="F471" s="479"/>
      <c r="G471" s="479"/>
      <c r="H471" s="479"/>
      <c r="I471" s="479"/>
      <c r="J471" s="479"/>
      <c r="K471" s="479"/>
      <c r="L471" s="479"/>
      <c r="M471" s="479"/>
      <c r="N471" s="479"/>
      <c r="O471" s="479"/>
      <c r="P471" s="479"/>
      <c r="Q471" s="479"/>
      <c r="R471" s="479"/>
      <c r="S471" s="479"/>
      <c r="T471" s="479"/>
      <c r="U471" s="479"/>
      <c r="V471" s="479"/>
      <c r="W471" s="479"/>
      <c r="X471" s="479"/>
      <c r="Y471" s="479"/>
      <c r="Z471" s="479"/>
    </row>
    <row r="472" spans="1:26" ht="15.75" customHeight="1">
      <c r="A472" s="479"/>
      <c r="B472" s="479"/>
      <c r="C472" s="479"/>
      <c r="D472" s="479"/>
      <c r="E472" s="479"/>
      <c r="F472" s="479"/>
      <c r="G472" s="479"/>
      <c r="H472" s="479"/>
      <c r="I472" s="479"/>
      <c r="J472" s="479"/>
      <c r="K472" s="479"/>
      <c r="L472" s="479"/>
      <c r="M472" s="479"/>
      <c r="N472" s="479"/>
      <c r="O472" s="479"/>
      <c r="P472" s="479"/>
      <c r="Q472" s="479"/>
      <c r="R472" s="479"/>
      <c r="S472" s="479"/>
      <c r="T472" s="479"/>
      <c r="U472" s="479"/>
      <c r="V472" s="479"/>
      <c r="W472" s="479"/>
      <c r="X472" s="479"/>
      <c r="Y472" s="479"/>
      <c r="Z472" s="479"/>
    </row>
    <row r="473" spans="1:26" ht="15.75" customHeight="1">
      <c r="A473" s="479"/>
      <c r="B473" s="479"/>
      <c r="C473" s="479"/>
      <c r="D473" s="479"/>
      <c r="E473" s="479"/>
      <c r="F473" s="479"/>
      <c r="G473" s="479"/>
      <c r="H473" s="479"/>
      <c r="I473" s="479"/>
      <c r="J473" s="479"/>
      <c r="K473" s="479"/>
      <c r="L473" s="479"/>
      <c r="M473" s="479"/>
      <c r="N473" s="479"/>
      <c r="O473" s="479"/>
      <c r="P473" s="479"/>
      <c r="Q473" s="479"/>
      <c r="R473" s="479"/>
      <c r="S473" s="479"/>
      <c r="T473" s="479"/>
      <c r="U473" s="479"/>
      <c r="V473" s="479"/>
      <c r="W473" s="479"/>
      <c r="X473" s="479"/>
      <c r="Y473" s="479"/>
      <c r="Z473" s="479"/>
    </row>
    <row r="474" spans="1:26" ht="15.75" customHeight="1">
      <c r="A474" s="479"/>
      <c r="B474" s="479"/>
      <c r="C474" s="479"/>
      <c r="D474" s="479"/>
      <c r="E474" s="479"/>
      <c r="F474" s="479"/>
      <c r="G474" s="479"/>
      <c r="H474" s="479"/>
      <c r="I474" s="479"/>
      <c r="J474" s="479"/>
      <c r="K474" s="479"/>
      <c r="L474" s="479"/>
      <c r="M474" s="479"/>
      <c r="N474" s="479"/>
      <c r="O474" s="479"/>
      <c r="P474" s="479"/>
      <c r="Q474" s="479"/>
      <c r="R474" s="479"/>
      <c r="S474" s="479"/>
      <c r="T474" s="479"/>
      <c r="U474" s="479"/>
      <c r="V474" s="479"/>
      <c r="W474" s="479"/>
      <c r="X474" s="479"/>
      <c r="Y474" s="479"/>
      <c r="Z474" s="479"/>
    </row>
    <row r="475" spans="1:26" ht="15.75" customHeight="1">
      <c r="A475" s="479"/>
      <c r="B475" s="479"/>
      <c r="C475" s="479"/>
      <c r="D475" s="479"/>
      <c r="E475" s="479"/>
      <c r="F475" s="479"/>
      <c r="G475" s="479"/>
      <c r="H475" s="479"/>
      <c r="I475" s="479"/>
      <c r="J475" s="479"/>
      <c r="K475" s="479"/>
      <c r="L475" s="479"/>
      <c r="M475" s="479"/>
      <c r="N475" s="479"/>
      <c r="O475" s="479"/>
      <c r="P475" s="479"/>
      <c r="Q475" s="479"/>
      <c r="R475" s="479"/>
      <c r="S475" s="479"/>
      <c r="T475" s="479"/>
      <c r="U475" s="479"/>
      <c r="V475" s="479"/>
      <c r="W475" s="479"/>
      <c r="X475" s="479"/>
      <c r="Y475" s="479"/>
      <c r="Z475" s="479"/>
    </row>
    <row r="476" spans="1:26" ht="15.75" customHeight="1">
      <c r="A476" s="479"/>
      <c r="B476" s="479"/>
      <c r="C476" s="479"/>
      <c r="D476" s="479"/>
      <c r="E476" s="479"/>
      <c r="F476" s="479"/>
      <c r="G476" s="479"/>
      <c r="H476" s="479"/>
      <c r="I476" s="479"/>
      <c r="J476" s="479"/>
      <c r="K476" s="479"/>
      <c r="L476" s="479"/>
      <c r="M476" s="479"/>
      <c r="N476" s="479"/>
      <c r="O476" s="479"/>
      <c r="P476" s="479"/>
      <c r="Q476" s="479"/>
      <c r="R476" s="479"/>
      <c r="S476" s="479"/>
      <c r="T476" s="479"/>
      <c r="U476" s="479"/>
      <c r="V476" s="479"/>
      <c r="W476" s="479"/>
      <c r="X476" s="479"/>
      <c r="Y476" s="479"/>
      <c r="Z476" s="479"/>
    </row>
    <row r="477" spans="1:26" ht="15.75" customHeight="1">
      <c r="A477" s="479"/>
      <c r="B477" s="479"/>
      <c r="C477" s="479"/>
      <c r="D477" s="479"/>
      <c r="E477" s="479"/>
      <c r="F477" s="479"/>
      <c r="G477" s="479"/>
      <c r="H477" s="479"/>
      <c r="I477" s="479"/>
      <c r="J477" s="479"/>
      <c r="K477" s="479"/>
      <c r="L477" s="479"/>
      <c r="M477" s="479"/>
      <c r="N477" s="479"/>
      <c r="O477" s="479"/>
      <c r="P477" s="479"/>
      <c r="Q477" s="479"/>
      <c r="R477" s="479"/>
      <c r="S477" s="479"/>
      <c r="T477" s="479"/>
      <c r="U477" s="479"/>
      <c r="V477" s="479"/>
      <c r="W477" s="479"/>
      <c r="X477" s="479"/>
      <c r="Y477" s="479"/>
      <c r="Z477" s="479"/>
    </row>
    <row r="478" spans="1:26" ht="15.75" customHeight="1">
      <c r="A478" s="479"/>
      <c r="B478" s="479"/>
      <c r="C478" s="479"/>
      <c r="D478" s="479"/>
      <c r="E478" s="479"/>
      <c r="F478" s="479"/>
      <c r="G478" s="479"/>
      <c r="H478" s="479"/>
      <c r="I478" s="479"/>
      <c r="J478" s="479"/>
      <c r="K478" s="479"/>
      <c r="L478" s="479"/>
      <c r="M478" s="479"/>
      <c r="N478" s="479"/>
      <c r="O478" s="479"/>
      <c r="P478" s="479"/>
      <c r="Q478" s="479"/>
      <c r="R478" s="479"/>
      <c r="S478" s="479"/>
      <c r="T478" s="479"/>
      <c r="U478" s="479"/>
      <c r="V478" s="479"/>
      <c r="W478" s="479"/>
      <c r="X478" s="479"/>
      <c r="Y478" s="479"/>
      <c r="Z478" s="479"/>
    </row>
    <row r="479" spans="1:26" ht="15.75" customHeight="1">
      <c r="A479" s="479"/>
      <c r="B479" s="479"/>
      <c r="C479" s="479"/>
      <c r="D479" s="479"/>
      <c r="E479" s="479"/>
      <c r="F479" s="479"/>
      <c r="G479" s="479"/>
      <c r="H479" s="479"/>
      <c r="I479" s="479"/>
      <c r="J479" s="479"/>
      <c r="K479" s="479"/>
      <c r="L479" s="479"/>
      <c r="M479" s="479"/>
      <c r="N479" s="479"/>
      <c r="O479" s="479"/>
      <c r="P479" s="479"/>
      <c r="Q479" s="479"/>
      <c r="R479" s="479"/>
      <c r="S479" s="479"/>
      <c r="T479" s="479"/>
      <c r="U479" s="479"/>
      <c r="V479" s="479"/>
      <c r="W479" s="479"/>
      <c r="X479" s="479"/>
      <c r="Y479" s="479"/>
      <c r="Z479" s="479"/>
    </row>
    <row r="480" spans="1:26" ht="15.75" customHeight="1">
      <c r="A480" s="479"/>
      <c r="B480" s="479"/>
      <c r="C480" s="479"/>
      <c r="D480" s="479"/>
      <c r="E480" s="479"/>
      <c r="F480" s="479"/>
      <c r="G480" s="479"/>
      <c r="H480" s="479"/>
      <c r="I480" s="479"/>
      <c r="J480" s="479"/>
      <c r="K480" s="479"/>
      <c r="L480" s="479"/>
      <c r="M480" s="479"/>
      <c r="N480" s="479"/>
      <c r="O480" s="479"/>
      <c r="P480" s="479"/>
      <c r="Q480" s="479"/>
      <c r="R480" s="479"/>
      <c r="S480" s="479"/>
      <c r="T480" s="479"/>
      <c r="U480" s="479"/>
      <c r="V480" s="479"/>
      <c r="W480" s="479"/>
      <c r="X480" s="479"/>
      <c r="Y480" s="479"/>
      <c r="Z480" s="479"/>
    </row>
    <row r="481" spans="1:26" ht="15.75" customHeight="1">
      <c r="A481" s="479"/>
      <c r="B481" s="479"/>
      <c r="C481" s="479"/>
      <c r="D481" s="479"/>
      <c r="E481" s="479"/>
      <c r="F481" s="479"/>
      <c r="G481" s="479"/>
      <c r="H481" s="479"/>
      <c r="I481" s="479"/>
      <c r="J481" s="479"/>
      <c r="K481" s="479"/>
      <c r="L481" s="479"/>
      <c r="M481" s="479"/>
      <c r="N481" s="479"/>
      <c r="O481" s="479"/>
      <c r="P481" s="479"/>
      <c r="Q481" s="479"/>
      <c r="R481" s="479"/>
      <c r="S481" s="479"/>
      <c r="T481" s="479"/>
      <c r="U481" s="479"/>
      <c r="V481" s="479"/>
      <c r="W481" s="479"/>
      <c r="X481" s="479"/>
      <c r="Y481" s="479"/>
      <c r="Z481" s="479"/>
    </row>
    <row r="482" spans="1:26" ht="15.75" customHeight="1">
      <c r="A482" s="479"/>
      <c r="B482" s="479"/>
      <c r="C482" s="479"/>
      <c r="D482" s="479"/>
      <c r="E482" s="479"/>
      <c r="F482" s="479"/>
      <c r="G482" s="479"/>
      <c r="H482" s="479"/>
      <c r="I482" s="479"/>
      <c r="J482" s="479"/>
      <c r="K482" s="479"/>
      <c r="L482" s="479"/>
      <c r="M482" s="479"/>
      <c r="N482" s="479"/>
      <c r="O482" s="479"/>
      <c r="P482" s="479"/>
      <c r="Q482" s="479"/>
      <c r="R482" s="479"/>
      <c r="S482" s="479"/>
      <c r="T482" s="479"/>
      <c r="U482" s="479"/>
      <c r="V482" s="479"/>
      <c r="W482" s="479"/>
      <c r="X482" s="479"/>
      <c r="Y482" s="479"/>
      <c r="Z482" s="479"/>
    </row>
    <row r="483" spans="1:26" ht="15.75" customHeight="1">
      <c r="A483" s="479"/>
      <c r="B483" s="479"/>
      <c r="C483" s="479"/>
      <c r="D483" s="479"/>
      <c r="E483" s="479"/>
      <c r="F483" s="479"/>
      <c r="G483" s="479"/>
      <c r="H483" s="479"/>
      <c r="I483" s="479"/>
      <c r="J483" s="479"/>
      <c r="K483" s="479"/>
      <c r="L483" s="479"/>
      <c r="M483" s="479"/>
      <c r="N483" s="479"/>
      <c r="O483" s="479"/>
      <c r="P483" s="479"/>
      <c r="Q483" s="479"/>
      <c r="R483" s="479"/>
      <c r="S483" s="479"/>
      <c r="T483" s="479"/>
      <c r="U483" s="479"/>
      <c r="V483" s="479"/>
      <c r="W483" s="479"/>
      <c r="X483" s="479"/>
      <c r="Y483" s="479"/>
      <c r="Z483" s="479"/>
    </row>
    <row r="484" spans="1:26" ht="15.75" customHeight="1">
      <c r="A484" s="479"/>
      <c r="B484" s="479"/>
      <c r="C484" s="479"/>
      <c r="D484" s="479"/>
      <c r="E484" s="479"/>
      <c r="F484" s="479"/>
      <c r="G484" s="479"/>
      <c r="H484" s="479"/>
      <c r="I484" s="479"/>
      <c r="J484" s="479"/>
      <c r="K484" s="479"/>
      <c r="L484" s="479"/>
      <c r="M484" s="479"/>
      <c r="N484" s="479"/>
      <c r="O484" s="479"/>
      <c r="P484" s="479"/>
      <c r="Q484" s="479"/>
      <c r="R484" s="479"/>
      <c r="S484" s="479"/>
      <c r="T484" s="479"/>
      <c r="U484" s="479"/>
      <c r="V484" s="479"/>
      <c r="W484" s="479"/>
      <c r="X484" s="479"/>
      <c r="Y484" s="479"/>
      <c r="Z484" s="479"/>
    </row>
    <row r="485" spans="1:26" ht="15.75" customHeight="1">
      <c r="A485" s="479"/>
      <c r="B485" s="479"/>
      <c r="C485" s="479"/>
      <c r="D485" s="479"/>
      <c r="E485" s="479"/>
      <c r="F485" s="479"/>
      <c r="G485" s="479"/>
      <c r="H485" s="479"/>
      <c r="I485" s="479"/>
      <c r="J485" s="479"/>
      <c r="K485" s="479"/>
      <c r="L485" s="479"/>
      <c r="M485" s="479"/>
      <c r="N485" s="479"/>
      <c r="O485" s="479"/>
      <c r="P485" s="479"/>
      <c r="Q485" s="479"/>
      <c r="R485" s="479"/>
      <c r="S485" s="479"/>
      <c r="T485" s="479"/>
      <c r="U485" s="479"/>
      <c r="V485" s="479"/>
      <c r="W485" s="479"/>
      <c r="X485" s="479"/>
      <c r="Y485" s="479"/>
      <c r="Z485" s="479"/>
    </row>
    <row r="486" spans="1:26" ht="15.75" customHeight="1">
      <c r="A486" s="479"/>
      <c r="B486" s="479"/>
      <c r="C486" s="479"/>
      <c r="D486" s="479"/>
      <c r="E486" s="479"/>
      <c r="F486" s="479"/>
      <c r="G486" s="479"/>
      <c r="H486" s="479"/>
      <c r="I486" s="479"/>
      <c r="J486" s="479"/>
      <c r="K486" s="479"/>
      <c r="L486" s="479"/>
      <c r="M486" s="479"/>
      <c r="N486" s="479"/>
      <c r="O486" s="479"/>
      <c r="P486" s="479"/>
      <c r="Q486" s="479"/>
      <c r="R486" s="479"/>
      <c r="S486" s="479"/>
      <c r="T486" s="479"/>
      <c r="U486" s="479"/>
      <c r="V486" s="479"/>
      <c r="W486" s="479"/>
      <c r="X486" s="479"/>
      <c r="Y486" s="479"/>
      <c r="Z486" s="479"/>
    </row>
    <row r="487" spans="1:26" ht="15.75" customHeight="1">
      <c r="A487" s="479"/>
      <c r="B487" s="479"/>
      <c r="C487" s="479"/>
      <c r="D487" s="479"/>
      <c r="E487" s="479"/>
      <c r="F487" s="479"/>
      <c r="G487" s="479"/>
      <c r="H487" s="479"/>
      <c r="I487" s="479"/>
      <c r="J487" s="479"/>
      <c r="K487" s="479"/>
      <c r="L487" s="479"/>
      <c r="M487" s="479"/>
      <c r="N487" s="479"/>
      <c r="O487" s="479"/>
      <c r="P487" s="479"/>
      <c r="Q487" s="479"/>
      <c r="R487" s="479"/>
      <c r="S487" s="479"/>
      <c r="T487" s="479"/>
      <c r="U487" s="479"/>
      <c r="V487" s="479"/>
      <c r="W487" s="479"/>
      <c r="X487" s="479"/>
      <c r="Y487" s="479"/>
      <c r="Z487" s="479"/>
    </row>
    <row r="488" spans="1:26" ht="15.75" customHeight="1">
      <c r="A488" s="479"/>
      <c r="B488" s="479"/>
      <c r="C488" s="479"/>
      <c r="D488" s="479"/>
      <c r="E488" s="479"/>
      <c r="F488" s="479"/>
      <c r="G488" s="479"/>
      <c r="H488" s="479"/>
      <c r="I488" s="479"/>
      <c r="J488" s="479"/>
      <c r="K488" s="479"/>
      <c r="L488" s="479"/>
      <c r="M488" s="479"/>
      <c r="N488" s="479"/>
      <c r="O488" s="479"/>
      <c r="P488" s="479"/>
      <c r="Q488" s="479"/>
      <c r="R488" s="479"/>
      <c r="S488" s="479"/>
      <c r="T488" s="479"/>
      <c r="U488" s="479"/>
      <c r="V488" s="479"/>
      <c r="W488" s="479"/>
      <c r="X488" s="479"/>
      <c r="Y488" s="479"/>
      <c r="Z488" s="479"/>
    </row>
    <row r="489" spans="1:26" ht="15.75" customHeight="1">
      <c r="A489" s="479"/>
      <c r="B489" s="479"/>
      <c r="C489" s="479"/>
      <c r="D489" s="479"/>
      <c r="E489" s="479"/>
      <c r="F489" s="479"/>
      <c r="G489" s="479"/>
      <c r="H489" s="479"/>
      <c r="I489" s="479"/>
      <c r="J489" s="479"/>
      <c r="K489" s="479"/>
      <c r="L489" s="479"/>
      <c r="M489" s="479"/>
      <c r="N489" s="479"/>
      <c r="O489" s="479"/>
      <c r="P489" s="479"/>
      <c r="Q489" s="479"/>
      <c r="R489" s="479"/>
      <c r="S489" s="479"/>
      <c r="T489" s="479"/>
      <c r="U489" s="479"/>
      <c r="V489" s="479"/>
      <c r="W489" s="479"/>
      <c r="X489" s="479"/>
      <c r="Y489" s="479"/>
      <c r="Z489" s="479"/>
    </row>
    <row r="490" spans="1:26" ht="15.75" customHeight="1">
      <c r="A490" s="479"/>
      <c r="B490" s="479"/>
      <c r="C490" s="479"/>
      <c r="D490" s="479"/>
      <c r="E490" s="479"/>
      <c r="F490" s="479"/>
      <c r="G490" s="479"/>
      <c r="H490" s="479"/>
      <c r="I490" s="479"/>
      <c r="J490" s="479"/>
      <c r="K490" s="479"/>
      <c r="L490" s="479"/>
      <c r="M490" s="479"/>
      <c r="N490" s="479"/>
      <c r="O490" s="479"/>
      <c r="P490" s="479"/>
      <c r="Q490" s="479"/>
      <c r="R490" s="479"/>
      <c r="S490" s="479"/>
      <c r="T490" s="479"/>
      <c r="U490" s="479"/>
      <c r="V490" s="479"/>
      <c r="W490" s="479"/>
      <c r="X490" s="479"/>
      <c r="Y490" s="479"/>
      <c r="Z490" s="479"/>
    </row>
    <row r="491" spans="1:26" ht="15.75" customHeight="1">
      <c r="A491" s="479"/>
      <c r="B491" s="479"/>
      <c r="C491" s="479"/>
      <c r="D491" s="479"/>
      <c r="E491" s="479"/>
      <c r="F491" s="479"/>
      <c r="G491" s="479"/>
      <c r="H491" s="479"/>
      <c r="I491" s="479"/>
      <c r="J491" s="479"/>
      <c r="K491" s="479"/>
      <c r="L491" s="479"/>
      <c r="M491" s="479"/>
      <c r="N491" s="479"/>
      <c r="O491" s="479"/>
      <c r="P491" s="479"/>
      <c r="Q491" s="479"/>
      <c r="R491" s="479"/>
      <c r="S491" s="479"/>
      <c r="T491" s="479"/>
      <c r="U491" s="479"/>
      <c r="V491" s="479"/>
      <c r="W491" s="479"/>
      <c r="X491" s="479"/>
      <c r="Y491" s="479"/>
      <c r="Z491" s="479"/>
    </row>
    <row r="492" spans="1:26" ht="15.75" customHeight="1">
      <c r="A492" s="479"/>
      <c r="B492" s="479"/>
      <c r="C492" s="479"/>
      <c r="D492" s="479"/>
      <c r="E492" s="479"/>
      <c r="F492" s="479"/>
      <c r="G492" s="479"/>
      <c r="H492" s="479"/>
      <c r="I492" s="479"/>
      <c r="J492" s="479"/>
      <c r="K492" s="479"/>
      <c r="L492" s="479"/>
      <c r="M492" s="479"/>
      <c r="N492" s="479"/>
      <c r="O492" s="479"/>
      <c r="P492" s="479"/>
      <c r="Q492" s="479"/>
      <c r="R492" s="479"/>
      <c r="S492" s="479"/>
      <c r="T492" s="479"/>
      <c r="U492" s="479"/>
      <c r="V492" s="479"/>
      <c r="W492" s="479"/>
      <c r="X492" s="479"/>
      <c r="Y492" s="479"/>
      <c r="Z492" s="479"/>
    </row>
    <row r="493" spans="1:26" ht="15.75" customHeight="1">
      <c r="A493" s="479"/>
      <c r="B493" s="479"/>
      <c r="C493" s="479"/>
      <c r="D493" s="479"/>
      <c r="E493" s="479"/>
      <c r="F493" s="479"/>
      <c r="G493" s="479"/>
      <c r="H493" s="479"/>
      <c r="I493" s="479"/>
      <c r="J493" s="479"/>
      <c r="K493" s="479"/>
      <c r="L493" s="479"/>
      <c r="M493" s="479"/>
      <c r="N493" s="479"/>
      <c r="O493" s="479"/>
      <c r="P493" s="479"/>
      <c r="Q493" s="479"/>
      <c r="R493" s="479"/>
      <c r="S493" s="479"/>
      <c r="T493" s="479"/>
      <c r="U493" s="479"/>
      <c r="V493" s="479"/>
      <c r="W493" s="479"/>
      <c r="X493" s="479"/>
      <c r="Y493" s="479"/>
      <c r="Z493" s="479"/>
    </row>
    <row r="494" spans="1:26" ht="15.75" customHeight="1">
      <c r="A494" s="479"/>
      <c r="B494" s="479"/>
      <c r="C494" s="479"/>
      <c r="D494" s="479"/>
      <c r="E494" s="479"/>
      <c r="F494" s="479"/>
      <c r="G494" s="479"/>
      <c r="H494" s="479"/>
      <c r="I494" s="479"/>
      <c r="J494" s="479"/>
      <c r="K494" s="479"/>
      <c r="L494" s="479"/>
      <c r="M494" s="479"/>
      <c r="N494" s="479"/>
      <c r="O494" s="479"/>
      <c r="P494" s="479"/>
      <c r="Q494" s="479"/>
      <c r="R494" s="479"/>
      <c r="S494" s="479"/>
      <c r="T494" s="479"/>
      <c r="U494" s="479"/>
      <c r="V494" s="479"/>
      <c r="W494" s="479"/>
      <c r="X494" s="479"/>
      <c r="Y494" s="479"/>
      <c r="Z494" s="479"/>
    </row>
    <row r="495" spans="1:26" ht="15.75" customHeight="1">
      <c r="A495" s="479"/>
      <c r="B495" s="479"/>
      <c r="C495" s="479"/>
      <c r="D495" s="479"/>
      <c r="E495" s="479"/>
      <c r="F495" s="479"/>
      <c r="G495" s="479"/>
      <c r="H495" s="479"/>
      <c r="I495" s="479"/>
      <c r="J495" s="479"/>
      <c r="K495" s="479"/>
      <c r="L495" s="479"/>
      <c r="M495" s="479"/>
      <c r="N495" s="479"/>
      <c r="O495" s="479"/>
      <c r="P495" s="479"/>
      <c r="Q495" s="479"/>
      <c r="R495" s="479"/>
      <c r="S495" s="479"/>
      <c r="T495" s="479"/>
      <c r="U495" s="479"/>
      <c r="V495" s="479"/>
      <c r="W495" s="479"/>
      <c r="X495" s="479"/>
      <c r="Y495" s="479"/>
      <c r="Z495" s="479"/>
    </row>
    <row r="496" spans="1:26" ht="15.75" customHeight="1">
      <c r="A496" s="479"/>
      <c r="B496" s="479"/>
      <c r="C496" s="479"/>
      <c r="D496" s="479"/>
      <c r="E496" s="479"/>
      <c r="F496" s="479"/>
      <c r="G496" s="479"/>
      <c r="H496" s="479"/>
      <c r="I496" s="479"/>
      <c r="J496" s="479"/>
      <c r="K496" s="479"/>
      <c r="L496" s="479"/>
      <c r="M496" s="479"/>
      <c r="N496" s="479"/>
      <c r="O496" s="479"/>
      <c r="P496" s="479"/>
      <c r="Q496" s="479"/>
      <c r="R496" s="479"/>
      <c r="S496" s="479"/>
      <c r="T496" s="479"/>
      <c r="U496" s="479"/>
      <c r="V496" s="479"/>
      <c r="W496" s="479"/>
      <c r="X496" s="479"/>
      <c r="Y496" s="479"/>
      <c r="Z496" s="479"/>
    </row>
    <row r="497" spans="1:26" ht="15.75" customHeight="1">
      <c r="A497" s="479"/>
      <c r="B497" s="479"/>
      <c r="C497" s="479"/>
      <c r="D497" s="479"/>
      <c r="E497" s="479"/>
      <c r="F497" s="479"/>
      <c r="G497" s="479"/>
      <c r="H497" s="479"/>
      <c r="I497" s="479"/>
      <c r="J497" s="479"/>
      <c r="K497" s="479"/>
      <c r="L497" s="479"/>
      <c r="M497" s="479"/>
      <c r="N497" s="479"/>
      <c r="O497" s="479"/>
      <c r="P497" s="479"/>
      <c r="Q497" s="479"/>
      <c r="R497" s="479"/>
      <c r="S497" s="479"/>
      <c r="T497" s="479"/>
      <c r="U497" s="479"/>
      <c r="V497" s="479"/>
      <c r="W497" s="479"/>
      <c r="X497" s="479"/>
      <c r="Y497" s="479"/>
      <c r="Z497" s="479"/>
    </row>
    <row r="498" spans="1:26" ht="15.75" customHeight="1">
      <c r="A498" s="479"/>
      <c r="B498" s="479"/>
      <c r="C498" s="479"/>
      <c r="D498" s="479"/>
      <c r="E498" s="479"/>
      <c r="F498" s="479"/>
      <c r="G498" s="479"/>
      <c r="H498" s="479"/>
      <c r="I498" s="479"/>
      <c r="J498" s="479"/>
      <c r="K498" s="479"/>
      <c r="L498" s="479"/>
      <c r="M498" s="479"/>
      <c r="N498" s="479"/>
      <c r="O498" s="479"/>
      <c r="P498" s="479"/>
      <c r="Q498" s="479"/>
      <c r="R498" s="479"/>
      <c r="S498" s="479"/>
      <c r="T498" s="479"/>
      <c r="U498" s="479"/>
      <c r="V498" s="479"/>
      <c r="W498" s="479"/>
      <c r="X498" s="479"/>
      <c r="Y498" s="479"/>
      <c r="Z498" s="479"/>
    </row>
    <row r="499" spans="1:26" ht="15.75" customHeight="1">
      <c r="A499" s="479"/>
      <c r="B499" s="479"/>
      <c r="C499" s="479"/>
      <c r="D499" s="479"/>
      <c r="E499" s="479"/>
      <c r="F499" s="479"/>
      <c r="G499" s="479"/>
      <c r="H499" s="479"/>
      <c r="I499" s="479"/>
      <c r="J499" s="479"/>
      <c r="K499" s="479"/>
      <c r="L499" s="479"/>
      <c r="M499" s="479"/>
      <c r="N499" s="479"/>
      <c r="O499" s="479"/>
      <c r="P499" s="479"/>
      <c r="Q499" s="479"/>
      <c r="R499" s="479"/>
      <c r="S499" s="479"/>
      <c r="T499" s="479"/>
      <c r="U499" s="479"/>
      <c r="V499" s="479"/>
      <c r="W499" s="479"/>
      <c r="X499" s="479"/>
      <c r="Y499" s="479"/>
      <c r="Z499" s="479"/>
    </row>
    <row r="500" spans="1:26" ht="15.75" customHeight="1">
      <c r="A500" s="479"/>
      <c r="B500" s="479"/>
      <c r="C500" s="479"/>
      <c r="D500" s="479"/>
      <c r="E500" s="479"/>
      <c r="F500" s="479"/>
      <c r="G500" s="479"/>
      <c r="H500" s="479"/>
      <c r="I500" s="479"/>
      <c r="J500" s="479"/>
      <c r="K500" s="479"/>
      <c r="L500" s="479"/>
      <c r="M500" s="479"/>
      <c r="N500" s="479"/>
      <c r="O500" s="479"/>
      <c r="P500" s="479"/>
      <c r="Q500" s="479"/>
      <c r="R500" s="479"/>
      <c r="S500" s="479"/>
      <c r="T500" s="479"/>
      <c r="U500" s="479"/>
      <c r="V500" s="479"/>
      <c r="W500" s="479"/>
      <c r="X500" s="479"/>
      <c r="Y500" s="479"/>
      <c r="Z500" s="479"/>
    </row>
    <row r="501" spans="1:26" ht="15.75" customHeight="1">
      <c r="A501" s="479"/>
      <c r="B501" s="479"/>
      <c r="C501" s="479"/>
      <c r="D501" s="479"/>
      <c r="E501" s="479"/>
      <c r="F501" s="479"/>
      <c r="G501" s="479"/>
      <c r="H501" s="479"/>
      <c r="I501" s="479"/>
      <c r="J501" s="479"/>
      <c r="K501" s="479"/>
      <c r="L501" s="479"/>
      <c r="M501" s="479"/>
      <c r="N501" s="479"/>
      <c r="O501" s="479"/>
      <c r="P501" s="479"/>
      <c r="Q501" s="479"/>
      <c r="R501" s="479"/>
      <c r="S501" s="479"/>
      <c r="T501" s="479"/>
      <c r="U501" s="479"/>
      <c r="V501" s="479"/>
      <c r="W501" s="479"/>
      <c r="X501" s="479"/>
      <c r="Y501" s="479"/>
      <c r="Z501" s="479"/>
    </row>
    <row r="502" spans="1:26" ht="15.75" customHeight="1">
      <c r="A502" s="479"/>
      <c r="B502" s="479"/>
      <c r="C502" s="479"/>
      <c r="D502" s="479"/>
      <c r="E502" s="479"/>
      <c r="F502" s="479"/>
      <c r="G502" s="479"/>
      <c r="H502" s="479"/>
      <c r="I502" s="479"/>
      <c r="J502" s="479"/>
      <c r="K502" s="479"/>
      <c r="L502" s="479"/>
      <c r="M502" s="479"/>
      <c r="N502" s="479"/>
      <c r="O502" s="479"/>
      <c r="P502" s="479"/>
      <c r="Q502" s="479"/>
      <c r="R502" s="479"/>
      <c r="S502" s="479"/>
      <c r="T502" s="479"/>
      <c r="U502" s="479"/>
      <c r="V502" s="479"/>
      <c r="W502" s="479"/>
      <c r="X502" s="479"/>
      <c r="Y502" s="479"/>
      <c r="Z502" s="479"/>
    </row>
    <row r="503" spans="1:26" ht="15.75" customHeight="1">
      <c r="A503" s="479"/>
      <c r="B503" s="479"/>
      <c r="C503" s="479"/>
      <c r="D503" s="479"/>
      <c r="E503" s="479"/>
      <c r="F503" s="479"/>
      <c r="G503" s="479"/>
      <c r="H503" s="479"/>
      <c r="I503" s="479"/>
      <c r="J503" s="479"/>
      <c r="K503" s="479"/>
      <c r="L503" s="479"/>
      <c r="M503" s="479"/>
      <c r="N503" s="479"/>
      <c r="O503" s="479"/>
      <c r="P503" s="479"/>
      <c r="Q503" s="479"/>
      <c r="R503" s="479"/>
      <c r="S503" s="479"/>
      <c r="T503" s="479"/>
      <c r="U503" s="479"/>
      <c r="V503" s="479"/>
      <c r="W503" s="479"/>
      <c r="X503" s="479"/>
      <c r="Y503" s="479"/>
      <c r="Z503" s="479"/>
    </row>
    <row r="504" spans="1:26" ht="15.75" customHeight="1">
      <c r="A504" s="479"/>
      <c r="B504" s="479"/>
      <c r="C504" s="479"/>
      <c r="D504" s="479"/>
      <c r="E504" s="479"/>
      <c r="F504" s="479"/>
      <c r="G504" s="479"/>
      <c r="H504" s="479"/>
      <c r="I504" s="479"/>
      <c r="J504" s="479"/>
      <c r="K504" s="479"/>
      <c r="L504" s="479"/>
      <c r="M504" s="479"/>
      <c r="N504" s="479"/>
      <c r="O504" s="479"/>
      <c r="P504" s="479"/>
      <c r="Q504" s="479"/>
      <c r="R504" s="479"/>
      <c r="S504" s="479"/>
      <c r="T504" s="479"/>
      <c r="U504" s="479"/>
      <c r="V504" s="479"/>
      <c r="W504" s="479"/>
      <c r="X504" s="479"/>
      <c r="Y504" s="479"/>
      <c r="Z504" s="479"/>
    </row>
    <row r="505" spans="1:26" ht="15.75" customHeight="1">
      <c r="A505" s="479"/>
      <c r="B505" s="479"/>
      <c r="C505" s="479"/>
      <c r="D505" s="479"/>
      <c r="E505" s="479"/>
      <c r="F505" s="479"/>
      <c r="G505" s="479"/>
      <c r="H505" s="479"/>
      <c r="I505" s="479"/>
      <c r="J505" s="479"/>
      <c r="K505" s="479"/>
      <c r="L505" s="479"/>
      <c r="M505" s="479"/>
      <c r="N505" s="479"/>
      <c r="O505" s="479"/>
      <c r="P505" s="479"/>
      <c r="Q505" s="479"/>
      <c r="R505" s="479"/>
      <c r="S505" s="479"/>
      <c r="T505" s="479"/>
      <c r="U505" s="479"/>
      <c r="V505" s="479"/>
      <c r="W505" s="479"/>
      <c r="X505" s="479"/>
      <c r="Y505" s="479"/>
      <c r="Z505" s="479"/>
    </row>
    <row r="506" spans="1:26" ht="15.75" customHeight="1">
      <c r="A506" s="479"/>
      <c r="B506" s="479"/>
      <c r="C506" s="479"/>
      <c r="D506" s="479"/>
      <c r="E506" s="479"/>
      <c r="F506" s="479"/>
      <c r="G506" s="479"/>
      <c r="H506" s="479"/>
      <c r="I506" s="479"/>
      <c r="J506" s="479"/>
      <c r="K506" s="479"/>
      <c r="L506" s="479"/>
      <c r="M506" s="479"/>
      <c r="N506" s="479"/>
      <c r="O506" s="479"/>
      <c r="P506" s="479"/>
      <c r="Q506" s="479"/>
      <c r="R506" s="479"/>
      <c r="S506" s="479"/>
      <c r="T506" s="479"/>
      <c r="U506" s="479"/>
      <c r="V506" s="479"/>
      <c r="W506" s="479"/>
      <c r="X506" s="479"/>
      <c r="Y506" s="479"/>
      <c r="Z506" s="479"/>
    </row>
    <row r="507" spans="1:26" ht="15.75" customHeight="1">
      <c r="A507" s="479"/>
      <c r="B507" s="479"/>
      <c r="C507" s="479"/>
      <c r="D507" s="479"/>
      <c r="E507" s="479"/>
      <c r="F507" s="479"/>
      <c r="G507" s="479"/>
      <c r="H507" s="479"/>
      <c r="I507" s="479"/>
      <c r="J507" s="479"/>
      <c r="K507" s="479"/>
      <c r="L507" s="479"/>
      <c r="M507" s="479"/>
      <c r="N507" s="479"/>
      <c r="O507" s="479"/>
      <c r="P507" s="479"/>
      <c r="Q507" s="479"/>
      <c r="R507" s="479"/>
      <c r="S507" s="479"/>
      <c r="T507" s="479"/>
      <c r="U507" s="479"/>
      <c r="V507" s="479"/>
      <c r="W507" s="479"/>
      <c r="X507" s="479"/>
      <c r="Y507" s="479"/>
      <c r="Z507" s="479"/>
    </row>
    <row r="508" spans="1:26" ht="15.75" customHeight="1">
      <c r="A508" s="479"/>
      <c r="B508" s="479"/>
      <c r="C508" s="479"/>
      <c r="D508" s="479"/>
      <c r="E508" s="479"/>
      <c r="F508" s="479"/>
      <c r="G508" s="479"/>
      <c r="H508" s="479"/>
      <c r="I508" s="479"/>
      <c r="J508" s="479"/>
      <c r="K508" s="479"/>
      <c r="L508" s="479"/>
      <c r="M508" s="479"/>
      <c r="N508" s="479"/>
      <c r="O508" s="479"/>
      <c r="P508" s="479"/>
      <c r="Q508" s="479"/>
      <c r="R508" s="479"/>
      <c r="S508" s="479"/>
      <c r="T508" s="479"/>
      <c r="U508" s="479"/>
      <c r="V508" s="479"/>
      <c r="W508" s="479"/>
      <c r="X508" s="479"/>
      <c r="Y508" s="479"/>
      <c r="Z508" s="479"/>
    </row>
    <row r="509" spans="1:26" ht="15.75" customHeight="1">
      <c r="A509" s="479"/>
      <c r="B509" s="479"/>
      <c r="C509" s="479"/>
      <c r="D509" s="479"/>
      <c r="E509" s="479"/>
      <c r="F509" s="479"/>
      <c r="G509" s="479"/>
      <c r="H509" s="479"/>
      <c r="I509" s="479"/>
      <c r="J509" s="479"/>
      <c r="K509" s="479"/>
      <c r="L509" s="479"/>
      <c r="M509" s="479"/>
      <c r="N509" s="479"/>
      <c r="O509" s="479"/>
      <c r="P509" s="479"/>
      <c r="Q509" s="479"/>
      <c r="R509" s="479"/>
      <c r="S509" s="479"/>
      <c r="T509" s="479"/>
      <c r="U509" s="479"/>
      <c r="V509" s="479"/>
      <c r="W509" s="479"/>
      <c r="X509" s="479"/>
      <c r="Y509" s="479"/>
      <c r="Z509" s="479"/>
    </row>
    <row r="510" spans="1:26" ht="15.75" customHeight="1">
      <c r="A510" s="479"/>
      <c r="B510" s="479"/>
      <c r="C510" s="479"/>
      <c r="D510" s="479"/>
      <c r="E510" s="479"/>
      <c r="F510" s="479"/>
      <c r="G510" s="479"/>
      <c r="H510" s="479"/>
      <c r="I510" s="479"/>
      <c r="J510" s="479"/>
      <c r="K510" s="479"/>
      <c r="L510" s="479"/>
      <c r="M510" s="479"/>
      <c r="N510" s="479"/>
      <c r="O510" s="479"/>
      <c r="P510" s="479"/>
      <c r="Q510" s="479"/>
      <c r="R510" s="479"/>
      <c r="S510" s="479"/>
      <c r="T510" s="479"/>
      <c r="U510" s="479"/>
      <c r="V510" s="479"/>
      <c r="W510" s="479"/>
      <c r="X510" s="479"/>
      <c r="Y510" s="479"/>
      <c r="Z510" s="479"/>
    </row>
    <row r="511" spans="1:26" ht="15.75" customHeight="1">
      <c r="A511" s="479"/>
      <c r="B511" s="479"/>
      <c r="C511" s="479"/>
      <c r="D511" s="479"/>
      <c r="E511" s="479"/>
      <c r="F511" s="479"/>
      <c r="G511" s="479"/>
      <c r="H511" s="479"/>
      <c r="I511" s="479"/>
      <c r="J511" s="479"/>
      <c r="K511" s="479"/>
      <c r="L511" s="479"/>
      <c r="M511" s="479"/>
      <c r="N511" s="479"/>
      <c r="O511" s="479"/>
      <c r="P511" s="479"/>
      <c r="Q511" s="479"/>
      <c r="R511" s="479"/>
      <c r="S511" s="479"/>
      <c r="T511" s="479"/>
      <c r="U511" s="479"/>
      <c r="V511" s="479"/>
      <c r="W511" s="479"/>
      <c r="X511" s="479"/>
      <c r="Y511" s="479"/>
      <c r="Z511" s="479"/>
    </row>
    <row r="512" spans="1:26" ht="15.75" customHeight="1">
      <c r="A512" s="479"/>
      <c r="B512" s="479"/>
      <c r="C512" s="479"/>
      <c r="D512" s="479"/>
      <c r="E512" s="479"/>
      <c r="F512" s="479"/>
      <c r="G512" s="479"/>
      <c r="H512" s="479"/>
      <c r="I512" s="479"/>
      <c r="J512" s="479"/>
      <c r="K512" s="479"/>
      <c r="L512" s="479"/>
      <c r="M512" s="479"/>
      <c r="N512" s="479"/>
      <c r="O512" s="479"/>
      <c r="P512" s="479"/>
      <c r="Q512" s="479"/>
      <c r="R512" s="479"/>
      <c r="S512" s="479"/>
      <c r="T512" s="479"/>
      <c r="U512" s="479"/>
      <c r="V512" s="479"/>
      <c r="W512" s="479"/>
      <c r="X512" s="479"/>
      <c r="Y512" s="479"/>
      <c r="Z512" s="479"/>
    </row>
    <row r="513" spans="1:26" ht="15.75" customHeight="1">
      <c r="A513" s="479"/>
      <c r="B513" s="479"/>
      <c r="C513" s="479"/>
      <c r="D513" s="479"/>
      <c r="E513" s="479"/>
      <c r="F513" s="479"/>
      <c r="G513" s="479"/>
      <c r="H513" s="479"/>
      <c r="I513" s="479"/>
      <c r="J513" s="479"/>
      <c r="K513" s="479"/>
      <c r="L513" s="479"/>
      <c r="M513" s="479"/>
      <c r="N513" s="479"/>
      <c r="O513" s="479"/>
      <c r="P513" s="479"/>
      <c r="Q513" s="479"/>
      <c r="R513" s="479"/>
      <c r="S513" s="479"/>
      <c r="T513" s="479"/>
      <c r="U513" s="479"/>
      <c r="V513" s="479"/>
      <c r="W513" s="479"/>
      <c r="X513" s="479"/>
      <c r="Y513" s="479"/>
      <c r="Z513" s="479"/>
    </row>
    <row r="514" spans="1:26" ht="15.75" customHeight="1">
      <c r="A514" s="479"/>
      <c r="B514" s="479"/>
      <c r="C514" s="479"/>
      <c r="D514" s="479"/>
      <c r="E514" s="479"/>
      <c r="F514" s="479"/>
      <c r="G514" s="479"/>
      <c r="H514" s="479"/>
      <c r="I514" s="479"/>
      <c r="J514" s="479"/>
      <c r="K514" s="479"/>
      <c r="L514" s="479"/>
      <c r="M514" s="479"/>
      <c r="N514" s="479"/>
      <c r="O514" s="479"/>
      <c r="P514" s="479"/>
      <c r="Q514" s="479"/>
      <c r="R514" s="479"/>
      <c r="S514" s="479"/>
      <c r="T514" s="479"/>
      <c r="U514" s="479"/>
      <c r="V514" s="479"/>
      <c r="W514" s="479"/>
      <c r="X514" s="479"/>
      <c r="Y514" s="479"/>
      <c r="Z514" s="479"/>
    </row>
    <row r="515" spans="1:26" ht="15.75" customHeight="1">
      <c r="A515" s="479"/>
      <c r="B515" s="479"/>
      <c r="C515" s="479"/>
      <c r="D515" s="479"/>
      <c r="E515" s="479"/>
      <c r="F515" s="479"/>
      <c r="G515" s="479"/>
      <c r="H515" s="479"/>
      <c r="I515" s="479"/>
      <c r="J515" s="479"/>
      <c r="K515" s="479"/>
      <c r="L515" s="479"/>
      <c r="M515" s="479"/>
      <c r="N515" s="479"/>
      <c r="O515" s="479"/>
      <c r="P515" s="479"/>
      <c r="Q515" s="479"/>
      <c r="R515" s="479"/>
      <c r="S515" s="479"/>
      <c r="T515" s="479"/>
      <c r="U515" s="479"/>
      <c r="V515" s="479"/>
      <c r="W515" s="479"/>
      <c r="X515" s="479"/>
      <c r="Y515" s="479"/>
      <c r="Z515" s="479"/>
    </row>
    <row r="516" spans="1:26" ht="15.75" customHeight="1">
      <c r="A516" s="479"/>
      <c r="B516" s="479"/>
      <c r="C516" s="479"/>
      <c r="D516" s="479"/>
      <c r="E516" s="479"/>
      <c r="F516" s="479"/>
      <c r="G516" s="479"/>
      <c r="H516" s="479"/>
      <c r="I516" s="479"/>
      <c r="J516" s="479"/>
      <c r="K516" s="479"/>
      <c r="L516" s="479"/>
      <c r="M516" s="479"/>
      <c r="N516" s="479"/>
      <c r="O516" s="479"/>
      <c r="P516" s="479"/>
      <c r="Q516" s="479"/>
      <c r="R516" s="479"/>
      <c r="S516" s="479"/>
      <c r="T516" s="479"/>
      <c r="U516" s="479"/>
      <c r="V516" s="479"/>
      <c r="W516" s="479"/>
      <c r="X516" s="479"/>
      <c r="Y516" s="479"/>
      <c r="Z516" s="479"/>
    </row>
    <row r="517" spans="1:26" ht="15.75" customHeight="1">
      <c r="A517" s="479"/>
      <c r="B517" s="479"/>
      <c r="C517" s="479"/>
      <c r="D517" s="479"/>
      <c r="E517" s="479"/>
      <c r="F517" s="479"/>
      <c r="G517" s="479"/>
      <c r="H517" s="479"/>
      <c r="I517" s="479"/>
      <c r="J517" s="479"/>
      <c r="K517" s="479"/>
      <c r="L517" s="479"/>
      <c r="M517" s="479"/>
      <c r="N517" s="479"/>
      <c r="O517" s="479"/>
      <c r="P517" s="479"/>
      <c r="Q517" s="479"/>
      <c r="R517" s="479"/>
      <c r="S517" s="479"/>
      <c r="T517" s="479"/>
      <c r="U517" s="479"/>
      <c r="V517" s="479"/>
      <c r="W517" s="479"/>
      <c r="X517" s="479"/>
      <c r="Y517" s="479"/>
      <c r="Z517" s="479"/>
    </row>
    <row r="518" spans="1:26" ht="15.75" customHeight="1">
      <c r="A518" s="479"/>
      <c r="B518" s="479"/>
      <c r="C518" s="479"/>
      <c r="D518" s="479"/>
      <c r="E518" s="479"/>
      <c r="F518" s="479"/>
      <c r="G518" s="479"/>
      <c r="H518" s="479"/>
      <c r="I518" s="479"/>
      <c r="J518" s="479"/>
      <c r="K518" s="479"/>
      <c r="L518" s="479"/>
      <c r="M518" s="479"/>
      <c r="N518" s="479"/>
      <c r="O518" s="479"/>
      <c r="P518" s="479"/>
      <c r="Q518" s="479"/>
      <c r="R518" s="479"/>
      <c r="S518" s="479"/>
      <c r="T518" s="479"/>
      <c r="U518" s="479"/>
      <c r="V518" s="479"/>
      <c r="W518" s="479"/>
      <c r="X518" s="479"/>
      <c r="Y518" s="479"/>
      <c r="Z518" s="479"/>
    </row>
    <row r="519" spans="1:26" ht="15.75" customHeight="1">
      <c r="A519" s="479"/>
      <c r="B519" s="479"/>
      <c r="C519" s="479"/>
      <c r="D519" s="479"/>
      <c r="E519" s="479"/>
      <c r="F519" s="479"/>
      <c r="G519" s="479"/>
      <c r="H519" s="479"/>
      <c r="I519" s="479"/>
      <c r="J519" s="479"/>
      <c r="K519" s="479"/>
      <c r="L519" s="479"/>
      <c r="M519" s="479"/>
      <c r="N519" s="479"/>
      <c r="O519" s="479"/>
      <c r="P519" s="479"/>
      <c r="Q519" s="479"/>
      <c r="R519" s="479"/>
      <c r="S519" s="479"/>
      <c r="T519" s="479"/>
      <c r="U519" s="479"/>
      <c r="V519" s="479"/>
      <c r="W519" s="479"/>
      <c r="X519" s="479"/>
      <c r="Y519" s="479"/>
      <c r="Z519" s="479"/>
    </row>
    <row r="520" spans="1:26" ht="15.75" customHeight="1">
      <c r="A520" s="479"/>
      <c r="B520" s="479"/>
      <c r="C520" s="479"/>
      <c r="D520" s="479"/>
      <c r="E520" s="479"/>
      <c r="F520" s="479"/>
      <c r="G520" s="479"/>
      <c r="H520" s="479"/>
      <c r="I520" s="479"/>
      <c r="J520" s="479"/>
      <c r="K520" s="479"/>
      <c r="L520" s="479"/>
      <c r="M520" s="479"/>
      <c r="N520" s="479"/>
      <c r="O520" s="479"/>
      <c r="P520" s="479"/>
      <c r="Q520" s="479"/>
      <c r="R520" s="479"/>
      <c r="S520" s="479"/>
      <c r="T520" s="479"/>
      <c r="U520" s="479"/>
      <c r="V520" s="479"/>
      <c r="W520" s="479"/>
      <c r="X520" s="479"/>
      <c r="Y520" s="479"/>
      <c r="Z520" s="479"/>
    </row>
    <row r="521" spans="1:26" ht="15.75" customHeight="1">
      <c r="A521" s="479"/>
      <c r="B521" s="479"/>
      <c r="C521" s="479"/>
      <c r="D521" s="479"/>
      <c r="E521" s="479"/>
      <c r="F521" s="479"/>
      <c r="G521" s="479"/>
      <c r="H521" s="479"/>
      <c r="I521" s="479"/>
      <c r="J521" s="479"/>
      <c r="K521" s="479"/>
      <c r="L521" s="479"/>
      <c r="M521" s="479"/>
      <c r="N521" s="479"/>
      <c r="O521" s="479"/>
      <c r="P521" s="479"/>
      <c r="Q521" s="479"/>
      <c r="R521" s="479"/>
      <c r="S521" s="479"/>
      <c r="T521" s="479"/>
      <c r="U521" s="479"/>
      <c r="V521" s="479"/>
      <c r="W521" s="479"/>
      <c r="X521" s="479"/>
      <c r="Y521" s="479"/>
      <c r="Z521" s="479"/>
    </row>
    <row r="522" spans="1:26" ht="15.75" customHeight="1">
      <c r="A522" s="479"/>
      <c r="B522" s="479"/>
      <c r="C522" s="479"/>
      <c r="D522" s="479"/>
      <c r="E522" s="479"/>
      <c r="F522" s="479"/>
      <c r="G522" s="479"/>
      <c r="H522" s="479"/>
      <c r="I522" s="479"/>
      <c r="J522" s="479"/>
      <c r="K522" s="479"/>
      <c r="L522" s="479"/>
      <c r="M522" s="479"/>
      <c r="N522" s="479"/>
      <c r="O522" s="479"/>
      <c r="P522" s="479"/>
      <c r="Q522" s="479"/>
      <c r="R522" s="479"/>
      <c r="S522" s="479"/>
      <c r="T522" s="479"/>
      <c r="U522" s="479"/>
      <c r="V522" s="479"/>
      <c r="W522" s="479"/>
      <c r="X522" s="479"/>
      <c r="Y522" s="479"/>
      <c r="Z522" s="479"/>
    </row>
    <row r="523" spans="1:26" ht="15.75" customHeight="1">
      <c r="A523" s="479"/>
      <c r="B523" s="479"/>
      <c r="C523" s="479"/>
      <c r="D523" s="479"/>
      <c r="E523" s="479"/>
      <c r="F523" s="479"/>
      <c r="G523" s="479"/>
      <c r="H523" s="479"/>
      <c r="I523" s="479"/>
      <c r="J523" s="479"/>
      <c r="K523" s="479"/>
      <c r="L523" s="479"/>
      <c r="M523" s="479"/>
      <c r="N523" s="479"/>
      <c r="O523" s="479"/>
      <c r="P523" s="479"/>
      <c r="Q523" s="479"/>
      <c r="R523" s="479"/>
      <c r="S523" s="479"/>
      <c r="T523" s="479"/>
      <c r="U523" s="479"/>
      <c r="V523" s="479"/>
      <c r="W523" s="479"/>
      <c r="X523" s="479"/>
      <c r="Y523" s="479"/>
      <c r="Z523" s="479"/>
    </row>
    <row r="524" spans="1:26" ht="15.75" customHeight="1">
      <c r="A524" s="479"/>
      <c r="B524" s="479"/>
      <c r="C524" s="479"/>
      <c r="D524" s="479"/>
      <c r="E524" s="479"/>
      <c r="F524" s="479"/>
      <c r="G524" s="479"/>
      <c r="H524" s="479"/>
      <c r="I524" s="479"/>
      <c r="J524" s="479"/>
      <c r="K524" s="479"/>
      <c r="L524" s="479"/>
      <c r="M524" s="479"/>
      <c r="N524" s="479"/>
      <c r="O524" s="479"/>
      <c r="P524" s="479"/>
      <c r="Q524" s="479"/>
      <c r="R524" s="479"/>
      <c r="S524" s="479"/>
      <c r="T524" s="479"/>
      <c r="U524" s="479"/>
      <c r="V524" s="479"/>
      <c r="W524" s="479"/>
      <c r="X524" s="479"/>
      <c r="Y524" s="479"/>
      <c r="Z524" s="479"/>
    </row>
    <row r="525" spans="1:26" ht="15.75" customHeight="1">
      <c r="A525" s="479"/>
      <c r="B525" s="479"/>
      <c r="C525" s="479"/>
      <c r="D525" s="479"/>
      <c r="E525" s="479"/>
      <c r="F525" s="479"/>
      <c r="G525" s="479"/>
      <c r="H525" s="479"/>
      <c r="I525" s="479"/>
      <c r="J525" s="479"/>
      <c r="K525" s="479"/>
      <c r="L525" s="479"/>
      <c r="M525" s="479"/>
      <c r="N525" s="479"/>
      <c r="O525" s="479"/>
      <c r="P525" s="479"/>
      <c r="Q525" s="479"/>
      <c r="R525" s="479"/>
      <c r="S525" s="479"/>
      <c r="T525" s="479"/>
      <c r="U525" s="479"/>
      <c r="V525" s="479"/>
      <c r="W525" s="479"/>
      <c r="X525" s="479"/>
      <c r="Y525" s="479"/>
      <c r="Z525" s="479"/>
    </row>
    <row r="526" spans="1:26" ht="15.75" customHeight="1">
      <c r="A526" s="479"/>
      <c r="B526" s="479"/>
      <c r="C526" s="479"/>
      <c r="D526" s="479"/>
      <c r="E526" s="479"/>
      <c r="F526" s="479"/>
      <c r="G526" s="479"/>
      <c r="H526" s="479"/>
      <c r="I526" s="479"/>
      <c r="J526" s="479"/>
      <c r="K526" s="479"/>
      <c r="L526" s="479"/>
      <c r="M526" s="479"/>
      <c r="N526" s="479"/>
      <c r="O526" s="479"/>
      <c r="P526" s="479"/>
      <c r="Q526" s="479"/>
      <c r="R526" s="479"/>
      <c r="S526" s="479"/>
      <c r="T526" s="479"/>
      <c r="U526" s="479"/>
      <c r="V526" s="479"/>
      <c r="W526" s="479"/>
      <c r="X526" s="479"/>
      <c r="Y526" s="479"/>
      <c r="Z526" s="479"/>
    </row>
    <row r="527" spans="1:26" ht="15.75" customHeight="1">
      <c r="A527" s="479"/>
      <c r="B527" s="479"/>
      <c r="C527" s="479"/>
      <c r="D527" s="479"/>
      <c r="E527" s="479"/>
      <c r="F527" s="479"/>
      <c r="G527" s="479"/>
      <c r="H527" s="479"/>
      <c r="I527" s="479"/>
      <c r="J527" s="479"/>
      <c r="K527" s="479"/>
      <c r="L527" s="479"/>
      <c r="M527" s="479"/>
      <c r="N527" s="479"/>
      <c r="O527" s="479"/>
      <c r="P527" s="479"/>
      <c r="Q527" s="479"/>
      <c r="R527" s="479"/>
      <c r="S527" s="479"/>
      <c r="T527" s="479"/>
      <c r="U527" s="479"/>
      <c r="V527" s="479"/>
      <c r="W527" s="479"/>
      <c r="X527" s="479"/>
      <c r="Y527" s="479"/>
      <c r="Z527" s="479"/>
    </row>
    <row r="528" spans="1:26" ht="15.75" customHeight="1">
      <c r="A528" s="479"/>
      <c r="B528" s="479"/>
      <c r="C528" s="479"/>
      <c r="D528" s="479"/>
      <c r="E528" s="479"/>
      <c r="F528" s="479"/>
      <c r="G528" s="479"/>
      <c r="H528" s="479"/>
      <c r="I528" s="479"/>
      <c r="J528" s="479"/>
      <c r="K528" s="479"/>
      <c r="L528" s="479"/>
      <c r="M528" s="479"/>
      <c r="N528" s="479"/>
      <c r="O528" s="479"/>
      <c r="P528" s="479"/>
      <c r="Q528" s="479"/>
      <c r="R528" s="479"/>
      <c r="S528" s="479"/>
      <c r="T528" s="479"/>
      <c r="U528" s="479"/>
      <c r="V528" s="479"/>
      <c r="W528" s="479"/>
      <c r="X528" s="479"/>
      <c r="Y528" s="479"/>
      <c r="Z528" s="479"/>
    </row>
    <row r="529" spans="1:26" ht="15.75" customHeight="1">
      <c r="A529" s="479"/>
      <c r="B529" s="479"/>
      <c r="C529" s="479"/>
      <c r="D529" s="479"/>
      <c r="E529" s="479"/>
      <c r="F529" s="479"/>
      <c r="G529" s="479"/>
      <c r="H529" s="479"/>
      <c r="I529" s="479"/>
      <c r="J529" s="479"/>
      <c r="K529" s="479"/>
      <c r="L529" s="479"/>
      <c r="M529" s="479"/>
      <c r="N529" s="479"/>
      <c r="O529" s="479"/>
      <c r="P529" s="479"/>
      <c r="Q529" s="479"/>
      <c r="R529" s="479"/>
      <c r="S529" s="479"/>
      <c r="T529" s="479"/>
      <c r="U529" s="479"/>
      <c r="V529" s="479"/>
      <c r="W529" s="479"/>
      <c r="X529" s="479"/>
      <c r="Y529" s="479"/>
      <c r="Z529" s="479"/>
    </row>
    <row r="530" spans="1:26" ht="15.75" customHeight="1">
      <c r="A530" s="479"/>
      <c r="B530" s="479"/>
      <c r="C530" s="479"/>
      <c r="D530" s="479"/>
      <c r="E530" s="479"/>
      <c r="F530" s="479"/>
      <c r="G530" s="479"/>
      <c r="H530" s="479"/>
      <c r="I530" s="479"/>
      <c r="J530" s="479"/>
      <c r="K530" s="479"/>
      <c r="L530" s="479"/>
      <c r="M530" s="479"/>
      <c r="N530" s="479"/>
      <c r="O530" s="479"/>
      <c r="P530" s="479"/>
      <c r="Q530" s="479"/>
      <c r="R530" s="479"/>
      <c r="S530" s="479"/>
      <c r="T530" s="479"/>
      <c r="U530" s="479"/>
      <c r="V530" s="479"/>
      <c r="W530" s="479"/>
      <c r="X530" s="479"/>
      <c r="Y530" s="479"/>
      <c r="Z530" s="479"/>
    </row>
    <row r="531" spans="1:26" ht="15.75" customHeight="1">
      <c r="A531" s="479"/>
      <c r="B531" s="479"/>
      <c r="C531" s="479"/>
      <c r="D531" s="479"/>
      <c r="E531" s="479"/>
      <c r="F531" s="479"/>
      <c r="G531" s="479"/>
      <c r="H531" s="479"/>
      <c r="I531" s="479"/>
      <c r="J531" s="479"/>
      <c r="K531" s="479"/>
      <c r="L531" s="479"/>
      <c r="M531" s="479"/>
      <c r="N531" s="479"/>
      <c r="O531" s="479"/>
      <c r="P531" s="479"/>
      <c r="Q531" s="479"/>
      <c r="R531" s="479"/>
      <c r="S531" s="479"/>
      <c r="T531" s="479"/>
      <c r="U531" s="479"/>
      <c r="V531" s="479"/>
      <c r="W531" s="479"/>
      <c r="X531" s="479"/>
      <c r="Y531" s="479"/>
      <c r="Z531" s="479"/>
    </row>
    <row r="532" spans="1:26" ht="15.75" customHeight="1">
      <c r="A532" s="479"/>
      <c r="B532" s="479"/>
      <c r="C532" s="479"/>
      <c r="D532" s="479"/>
      <c r="E532" s="479"/>
      <c r="F532" s="479"/>
      <c r="G532" s="479"/>
      <c r="H532" s="479"/>
      <c r="I532" s="479"/>
      <c r="J532" s="479"/>
      <c r="K532" s="479"/>
      <c r="L532" s="479"/>
      <c r="M532" s="479"/>
      <c r="N532" s="479"/>
      <c r="O532" s="479"/>
      <c r="P532" s="479"/>
      <c r="Q532" s="479"/>
      <c r="R532" s="479"/>
      <c r="S532" s="479"/>
      <c r="T532" s="479"/>
      <c r="U532" s="479"/>
      <c r="V532" s="479"/>
      <c r="W532" s="479"/>
      <c r="X532" s="479"/>
      <c r="Y532" s="479"/>
      <c r="Z532" s="479"/>
    </row>
    <row r="533" spans="1:26" ht="15.75" customHeight="1">
      <c r="A533" s="479"/>
      <c r="B533" s="479"/>
      <c r="C533" s="479"/>
      <c r="D533" s="479"/>
      <c r="E533" s="479"/>
      <c r="F533" s="479"/>
      <c r="G533" s="479"/>
      <c r="H533" s="479"/>
      <c r="I533" s="479"/>
      <c r="J533" s="479"/>
      <c r="K533" s="479"/>
      <c r="L533" s="479"/>
      <c r="M533" s="479"/>
      <c r="N533" s="479"/>
      <c r="O533" s="479"/>
      <c r="P533" s="479"/>
      <c r="Q533" s="479"/>
      <c r="R533" s="479"/>
      <c r="S533" s="479"/>
      <c r="T533" s="479"/>
      <c r="U533" s="479"/>
      <c r="V533" s="479"/>
      <c r="W533" s="479"/>
      <c r="X533" s="479"/>
      <c r="Y533" s="479"/>
      <c r="Z533" s="479"/>
    </row>
    <row r="534" spans="1:26" ht="15.75" customHeight="1">
      <c r="A534" s="479"/>
      <c r="B534" s="479"/>
      <c r="C534" s="479"/>
      <c r="D534" s="479"/>
      <c r="E534" s="479"/>
      <c r="F534" s="479"/>
      <c r="G534" s="479"/>
      <c r="H534" s="479"/>
      <c r="I534" s="479"/>
      <c r="J534" s="479"/>
      <c r="K534" s="479"/>
      <c r="L534" s="479"/>
      <c r="M534" s="479"/>
      <c r="N534" s="479"/>
      <c r="O534" s="479"/>
      <c r="P534" s="479"/>
      <c r="Q534" s="479"/>
      <c r="R534" s="479"/>
      <c r="S534" s="479"/>
      <c r="T534" s="479"/>
      <c r="U534" s="479"/>
      <c r="V534" s="479"/>
      <c r="W534" s="479"/>
      <c r="X534" s="479"/>
      <c r="Y534" s="479"/>
      <c r="Z534" s="479"/>
    </row>
    <row r="535" spans="1:26" ht="15.75" customHeight="1">
      <c r="A535" s="479"/>
      <c r="B535" s="479"/>
      <c r="C535" s="479"/>
      <c r="D535" s="479"/>
      <c r="E535" s="479"/>
      <c r="F535" s="479"/>
      <c r="G535" s="479"/>
      <c r="H535" s="479"/>
      <c r="I535" s="479"/>
      <c r="J535" s="479"/>
      <c r="K535" s="479"/>
      <c r="L535" s="479"/>
      <c r="M535" s="479"/>
      <c r="N535" s="479"/>
      <c r="O535" s="479"/>
      <c r="P535" s="479"/>
      <c r="Q535" s="479"/>
      <c r="R535" s="479"/>
      <c r="S535" s="479"/>
      <c r="T535" s="479"/>
      <c r="U535" s="479"/>
      <c r="V535" s="479"/>
      <c r="W535" s="479"/>
      <c r="X535" s="479"/>
      <c r="Y535" s="479"/>
      <c r="Z535" s="479"/>
    </row>
    <row r="536" spans="1:26" ht="15.75" customHeight="1">
      <c r="A536" s="479"/>
      <c r="B536" s="479"/>
      <c r="C536" s="479"/>
      <c r="D536" s="479"/>
      <c r="E536" s="479"/>
      <c r="F536" s="479"/>
      <c r="G536" s="479"/>
      <c r="H536" s="479"/>
      <c r="I536" s="479"/>
      <c r="J536" s="479"/>
      <c r="K536" s="479"/>
      <c r="L536" s="479"/>
      <c r="M536" s="479"/>
      <c r="N536" s="479"/>
      <c r="O536" s="479"/>
      <c r="P536" s="479"/>
      <c r="Q536" s="479"/>
      <c r="R536" s="479"/>
      <c r="S536" s="479"/>
      <c r="T536" s="479"/>
      <c r="U536" s="479"/>
      <c r="V536" s="479"/>
      <c r="W536" s="479"/>
      <c r="X536" s="479"/>
      <c r="Y536" s="479"/>
      <c r="Z536" s="479"/>
    </row>
    <row r="537" spans="1:26" ht="15.75" customHeight="1">
      <c r="A537" s="479"/>
      <c r="B537" s="479"/>
      <c r="C537" s="479"/>
      <c r="D537" s="479"/>
      <c r="E537" s="479"/>
      <c r="F537" s="479"/>
      <c r="G537" s="479"/>
      <c r="H537" s="479"/>
      <c r="I537" s="479"/>
      <c r="J537" s="479"/>
      <c r="K537" s="479"/>
      <c r="L537" s="479"/>
      <c r="M537" s="479"/>
      <c r="N537" s="479"/>
      <c r="O537" s="479"/>
      <c r="P537" s="479"/>
      <c r="Q537" s="479"/>
      <c r="R537" s="479"/>
      <c r="S537" s="479"/>
      <c r="T537" s="479"/>
      <c r="U537" s="479"/>
      <c r="V537" s="479"/>
      <c r="W537" s="479"/>
      <c r="X537" s="479"/>
      <c r="Y537" s="479"/>
      <c r="Z537" s="479"/>
    </row>
    <row r="538" spans="1:26" ht="15.75" customHeight="1">
      <c r="A538" s="479"/>
      <c r="B538" s="479"/>
      <c r="C538" s="479"/>
      <c r="D538" s="479"/>
      <c r="E538" s="479"/>
      <c r="F538" s="479"/>
      <c r="G538" s="479"/>
      <c r="H538" s="479"/>
      <c r="I538" s="479"/>
      <c r="J538" s="479"/>
      <c r="K538" s="479"/>
      <c r="L538" s="479"/>
      <c r="M538" s="479"/>
      <c r="N538" s="479"/>
      <c r="O538" s="479"/>
      <c r="P538" s="479"/>
      <c r="Q538" s="479"/>
      <c r="R538" s="479"/>
      <c r="S538" s="479"/>
      <c r="T538" s="479"/>
      <c r="U538" s="479"/>
      <c r="V538" s="479"/>
      <c r="W538" s="479"/>
      <c r="X538" s="479"/>
      <c r="Y538" s="479"/>
      <c r="Z538" s="479"/>
    </row>
    <row r="539" spans="1:26" ht="15.75" customHeight="1">
      <c r="A539" s="479"/>
      <c r="B539" s="479"/>
      <c r="C539" s="479"/>
      <c r="D539" s="479"/>
      <c r="E539" s="479"/>
      <c r="F539" s="479"/>
      <c r="G539" s="479"/>
      <c r="H539" s="479"/>
      <c r="I539" s="479"/>
      <c r="J539" s="479"/>
      <c r="K539" s="479"/>
      <c r="L539" s="479"/>
      <c r="M539" s="479"/>
      <c r="N539" s="479"/>
      <c r="O539" s="479"/>
      <c r="P539" s="479"/>
      <c r="Q539" s="479"/>
      <c r="R539" s="479"/>
      <c r="S539" s="479"/>
      <c r="T539" s="479"/>
      <c r="U539" s="479"/>
      <c r="V539" s="479"/>
      <c r="W539" s="479"/>
      <c r="X539" s="479"/>
      <c r="Y539" s="479"/>
      <c r="Z539" s="479"/>
    </row>
    <row r="540" spans="1:26" ht="15.75" customHeight="1">
      <c r="A540" s="479"/>
      <c r="B540" s="479"/>
      <c r="C540" s="479"/>
      <c r="D540" s="479"/>
      <c r="E540" s="479"/>
      <c r="F540" s="479"/>
      <c r="G540" s="479"/>
      <c r="H540" s="479"/>
      <c r="I540" s="479"/>
      <c r="J540" s="479"/>
      <c r="K540" s="479"/>
      <c r="L540" s="479"/>
      <c r="M540" s="479"/>
      <c r="N540" s="479"/>
      <c r="O540" s="479"/>
      <c r="P540" s="479"/>
      <c r="Q540" s="479"/>
      <c r="R540" s="479"/>
      <c r="S540" s="479"/>
      <c r="T540" s="479"/>
      <c r="U540" s="479"/>
      <c r="V540" s="479"/>
      <c r="W540" s="479"/>
      <c r="X540" s="479"/>
      <c r="Y540" s="479"/>
      <c r="Z540" s="479"/>
    </row>
    <row r="541" spans="1:26" ht="15.75" customHeight="1">
      <c r="A541" s="479"/>
      <c r="B541" s="479"/>
      <c r="C541" s="479"/>
      <c r="D541" s="479"/>
      <c r="E541" s="479"/>
      <c r="F541" s="479"/>
      <c r="G541" s="479"/>
      <c r="H541" s="479"/>
      <c r="I541" s="479"/>
      <c r="J541" s="479"/>
      <c r="K541" s="479"/>
      <c r="L541" s="479"/>
      <c r="M541" s="479"/>
      <c r="N541" s="479"/>
      <c r="O541" s="479"/>
      <c r="P541" s="479"/>
      <c r="Q541" s="479"/>
      <c r="R541" s="479"/>
      <c r="S541" s="479"/>
      <c r="T541" s="479"/>
      <c r="U541" s="479"/>
      <c r="V541" s="479"/>
      <c r="W541" s="479"/>
      <c r="X541" s="479"/>
      <c r="Y541" s="479"/>
      <c r="Z541" s="479"/>
    </row>
    <row r="542" spans="1:26" ht="15.75" customHeight="1">
      <c r="A542" s="479"/>
      <c r="B542" s="479"/>
      <c r="C542" s="479"/>
      <c r="D542" s="479"/>
      <c r="E542" s="479"/>
      <c r="F542" s="479"/>
      <c r="G542" s="479"/>
      <c r="H542" s="479"/>
      <c r="I542" s="479"/>
      <c r="J542" s="479"/>
      <c r="K542" s="479"/>
      <c r="L542" s="479"/>
      <c r="M542" s="479"/>
      <c r="N542" s="479"/>
      <c r="O542" s="479"/>
      <c r="P542" s="479"/>
      <c r="Q542" s="479"/>
      <c r="R542" s="479"/>
      <c r="S542" s="479"/>
      <c r="T542" s="479"/>
      <c r="U542" s="479"/>
      <c r="V542" s="479"/>
      <c r="W542" s="479"/>
      <c r="X542" s="479"/>
      <c r="Y542" s="479"/>
      <c r="Z542" s="479"/>
    </row>
    <row r="543" spans="1:26" ht="15.75" customHeight="1">
      <c r="A543" s="479"/>
      <c r="B543" s="479"/>
      <c r="C543" s="479"/>
      <c r="D543" s="479"/>
      <c r="E543" s="479"/>
      <c r="F543" s="479"/>
      <c r="G543" s="479"/>
      <c r="H543" s="479"/>
      <c r="I543" s="479"/>
      <c r="J543" s="479"/>
      <c r="K543" s="479"/>
      <c r="L543" s="479"/>
      <c r="M543" s="479"/>
      <c r="N543" s="479"/>
      <c r="O543" s="479"/>
      <c r="P543" s="479"/>
      <c r="Q543" s="479"/>
      <c r="R543" s="479"/>
      <c r="S543" s="479"/>
      <c r="T543" s="479"/>
      <c r="U543" s="479"/>
      <c r="V543" s="479"/>
      <c r="W543" s="479"/>
      <c r="X543" s="479"/>
      <c r="Y543" s="479"/>
      <c r="Z543" s="479"/>
    </row>
    <row r="544" spans="1:26" ht="15.75" customHeight="1">
      <c r="A544" s="479"/>
      <c r="B544" s="479"/>
      <c r="C544" s="479"/>
      <c r="D544" s="479"/>
      <c r="E544" s="479"/>
      <c r="F544" s="479"/>
      <c r="G544" s="479"/>
      <c r="H544" s="479"/>
      <c r="I544" s="479"/>
      <c r="J544" s="479"/>
      <c r="K544" s="479"/>
      <c r="L544" s="479"/>
      <c r="M544" s="479"/>
      <c r="N544" s="479"/>
      <c r="O544" s="479"/>
      <c r="P544" s="479"/>
      <c r="Q544" s="479"/>
      <c r="R544" s="479"/>
      <c r="S544" s="479"/>
      <c r="T544" s="479"/>
      <c r="U544" s="479"/>
      <c r="V544" s="479"/>
      <c r="W544" s="479"/>
      <c r="X544" s="479"/>
      <c r="Y544" s="479"/>
      <c r="Z544" s="479"/>
    </row>
    <row r="545" spans="1:26" ht="15.75" customHeight="1">
      <c r="A545" s="479"/>
      <c r="B545" s="479"/>
      <c r="C545" s="479"/>
      <c r="D545" s="479"/>
      <c r="E545" s="479"/>
      <c r="F545" s="479"/>
      <c r="G545" s="479"/>
      <c r="H545" s="479"/>
      <c r="I545" s="479"/>
      <c r="J545" s="479"/>
      <c r="K545" s="479"/>
      <c r="L545" s="479"/>
      <c r="M545" s="479"/>
      <c r="N545" s="479"/>
      <c r="O545" s="479"/>
      <c r="P545" s="479"/>
      <c r="Q545" s="479"/>
      <c r="R545" s="479"/>
      <c r="S545" s="479"/>
      <c r="T545" s="479"/>
      <c r="U545" s="479"/>
      <c r="V545" s="479"/>
      <c r="W545" s="479"/>
      <c r="X545" s="479"/>
      <c r="Y545" s="479"/>
      <c r="Z545" s="479"/>
    </row>
    <row r="546" spans="1:26" ht="15.75" customHeight="1">
      <c r="A546" s="479"/>
      <c r="B546" s="479"/>
      <c r="C546" s="479"/>
      <c r="D546" s="479"/>
      <c r="E546" s="479"/>
      <c r="F546" s="479"/>
      <c r="G546" s="479"/>
      <c r="H546" s="479"/>
      <c r="I546" s="479"/>
      <c r="J546" s="479"/>
      <c r="K546" s="479"/>
      <c r="L546" s="479"/>
      <c r="M546" s="479"/>
      <c r="N546" s="479"/>
      <c r="O546" s="479"/>
      <c r="P546" s="479"/>
      <c r="Q546" s="479"/>
      <c r="R546" s="479"/>
      <c r="S546" s="479"/>
      <c r="T546" s="479"/>
      <c r="U546" s="479"/>
      <c r="V546" s="479"/>
      <c r="W546" s="479"/>
      <c r="X546" s="479"/>
      <c r="Y546" s="479"/>
      <c r="Z546" s="479"/>
    </row>
    <row r="547" spans="1:26" ht="15.75" customHeight="1">
      <c r="A547" s="479"/>
      <c r="B547" s="479"/>
      <c r="C547" s="479"/>
      <c r="D547" s="479"/>
      <c r="E547" s="479"/>
      <c r="F547" s="479"/>
      <c r="G547" s="479"/>
      <c r="H547" s="479"/>
      <c r="I547" s="479"/>
      <c r="J547" s="479"/>
      <c r="K547" s="479"/>
      <c r="L547" s="479"/>
      <c r="M547" s="479"/>
      <c r="N547" s="479"/>
      <c r="O547" s="479"/>
      <c r="P547" s="479"/>
      <c r="Q547" s="479"/>
      <c r="R547" s="479"/>
      <c r="S547" s="479"/>
      <c r="T547" s="479"/>
      <c r="U547" s="479"/>
      <c r="V547" s="479"/>
      <c r="W547" s="479"/>
      <c r="X547" s="479"/>
      <c r="Y547" s="479"/>
      <c r="Z547" s="479"/>
    </row>
    <row r="548" spans="1:26" ht="15.75" customHeight="1">
      <c r="A548" s="479"/>
      <c r="B548" s="479"/>
      <c r="C548" s="479"/>
      <c r="D548" s="479"/>
      <c r="E548" s="479"/>
      <c r="F548" s="479"/>
      <c r="G548" s="479"/>
      <c r="H548" s="479"/>
      <c r="I548" s="479"/>
      <c r="J548" s="479"/>
      <c r="K548" s="479"/>
      <c r="L548" s="479"/>
      <c r="M548" s="479"/>
      <c r="N548" s="479"/>
      <c r="O548" s="479"/>
      <c r="P548" s="479"/>
      <c r="Q548" s="479"/>
      <c r="R548" s="479"/>
      <c r="S548" s="479"/>
      <c r="T548" s="479"/>
      <c r="U548" s="479"/>
      <c r="V548" s="479"/>
      <c r="W548" s="479"/>
      <c r="X548" s="479"/>
      <c r="Y548" s="479"/>
      <c r="Z548" s="479"/>
    </row>
    <row r="549" spans="1:26" ht="15.75" customHeight="1">
      <c r="A549" s="479"/>
      <c r="B549" s="479"/>
      <c r="C549" s="479"/>
      <c r="D549" s="479"/>
      <c r="E549" s="479"/>
      <c r="F549" s="479"/>
      <c r="G549" s="479"/>
      <c r="H549" s="479"/>
      <c r="I549" s="479"/>
      <c r="J549" s="479"/>
      <c r="K549" s="479"/>
      <c r="L549" s="479"/>
      <c r="M549" s="479"/>
      <c r="N549" s="479"/>
      <c r="O549" s="479"/>
      <c r="P549" s="479"/>
      <c r="Q549" s="479"/>
      <c r="R549" s="479"/>
      <c r="S549" s="479"/>
      <c r="T549" s="479"/>
      <c r="U549" s="479"/>
      <c r="V549" s="479"/>
      <c r="W549" s="479"/>
      <c r="X549" s="479"/>
      <c r="Y549" s="479"/>
      <c r="Z549" s="479"/>
    </row>
    <row r="550" spans="1:26" ht="15.75" customHeight="1">
      <c r="A550" s="479"/>
      <c r="B550" s="479"/>
      <c r="C550" s="479"/>
      <c r="D550" s="479"/>
      <c r="E550" s="479"/>
      <c r="F550" s="479"/>
      <c r="G550" s="479"/>
      <c r="H550" s="479"/>
      <c r="I550" s="479"/>
      <c r="J550" s="479"/>
      <c r="K550" s="479"/>
      <c r="L550" s="479"/>
      <c r="M550" s="479"/>
      <c r="N550" s="479"/>
      <c r="O550" s="479"/>
      <c r="P550" s="479"/>
      <c r="Q550" s="479"/>
      <c r="R550" s="479"/>
      <c r="S550" s="479"/>
      <c r="T550" s="479"/>
      <c r="U550" s="479"/>
      <c r="V550" s="479"/>
      <c r="W550" s="479"/>
      <c r="X550" s="479"/>
      <c r="Y550" s="479"/>
      <c r="Z550" s="479"/>
    </row>
    <row r="551" spans="1:26" ht="15.75" customHeight="1">
      <c r="A551" s="479"/>
      <c r="B551" s="479"/>
      <c r="C551" s="479"/>
      <c r="D551" s="479"/>
      <c r="E551" s="479"/>
      <c r="F551" s="479"/>
      <c r="G551" s="479"/>
      <c r="H551" s="479"/>
      <c r="I551" s="479"/>
      <c r="J551" s="479"/>
      <c r="K551" s="479"/>
      <c r="L551" s="479"/>
      <c r="M551" s="479"/>
      <c r="N551" s="479"/>
      <c r="O551" s="479"/>
      <c r="P551" s="479"/>
      <c r="Q551" s="479"/>
      <c r="R551" s="479"/>
      <c r="S551" s="479"/>
      <c r="T551" s="479"/>
      <c r="U551" s="479"/>
      <c r="V551" s="479"/>
      <c r="W551" s="479"/>
      <c r="X551" s="479"/>
      <c r="Y551" s="479"/>
      <c r="Z551" s="479"/>
    </row>
    <row r="552" spans="1:26" ht="15.75" customHeight="1">
      <c r="A552" s="479"/>
      <c r="B552" s="479"/>
      <c r="C552" s="479"/>
      <c r="D552" s="479"/>
      <c r="E552" s="479"/>
      <c r="F552" s="479"/>
      <c r="G552" s="479"/>
      <c r="H552" s="479"/>
      <c r="I552" s="479"/>
      <c r="J552" s="479"/>
      <c r="K552" s="479"/>
      <c r="L552" s="479"/>
      <c r="M552" s="479"/>
      <c r="N552" s="479"/>
      <c r="O552" s="479"/>
      <c r="P552" s="479"/>
      <c r="Q552" s="479"/>
      <c r="R552" s="479"/>
      <c r="S552" s="479"/>
      <c r="T552" s="479"/>
      <c r="U552" s="479"/>
      <c r="V552" s="479"/>
      <c r="W552" s="479"/>
      <c r="X552" s="479"/>
      <c r="Y552" s="479"/>
      <c r="Z552" s="479"/>
    </row>
    <row r="553" spans="1:26" ht="15.75" customHeight="1">
      <c r="A553" s="479"/>
      <c r="B553" s="479"/>
      <c r="C553" s="479"/>
      <c r="D553" s="479"/>
      <c r="E553" s="479"/>
      <c r="F553" s="479"/>
      <c r="G553" s="479"/>
      <c r="H553" s="479"/>
      <c r="I553" s="479"/>
      <c r="J553" s="479"/>
      <c r="K553" s="479"/>
      <c r="L553" s="479"/>
      <c r="M553" s="479"/>
      <c r="N553" s="479"/>
      <c r="O553" s="479"/>
      <c r="P553" s="479"/>
      <c r="Q553" s="479"/>
      <c r="R553" s="479"/>
      <c r="S553" s="479"/>
      <c r="T553" s="479"/>
      <c r="U553" s="479"/>
      <c r="V553" s="479"/>
      <c r="W553" s="479"/>
      <c r="X553" s="479"/>
      <c r="Y553" s="479"/>
      <c r="Z553" s="479"/>
    </row>
    <row r="554" spans="1:26" ht="15.75" customHeight="1">
      <c r="A554" s="479"/>
      <c r="B554" s="479"/>
      <c r="C554" s="479"/>
      <c r="D554" s="479"/>
      <c r="E554" s="479"/>
      <c r="F554" s="479"/>
      <c r="G554" s="479"/>
      <c r="H554" s="479"/>
      <c r="I554" s="479"/>
      <c r="J554" s="479"/>
      <c r="K554" s="479"/>
      <c r="L554" s="479"/>
      <c r="M554" s="479"/>
      <c r="N554" s="479"/>
      <c r="O554" s="479"/>
      <c r="P554" s="479"/>
      <c r="Q554" s="479"/>
      <c r="R554" s="479"/>
      <c r="S554" s="479"/>
      <c r="T554" s="479"/>
      <c r="U554" s="479"/>
      <c r="V554" s="479"/>
      <c r="W554" s="479"/>
      <c r="X554" s="479"/>
      <c r="Y554" s="479"/>
      <c r="Z554" s="479"/>
    </row>
    <row r="555" spans="1:26" ht="15.75" customHeight="1">
      <c r="A555" s="479"/>
      <c r="B555" s="479"/>
      <c r="C555" s="479"/>
      <c r="D555" s="479"/>
      <c r="E555" s="479"/>
      <c r="F555" s="479"/>
      <c r="G555" s="479"/>
      <c r="H555" s="479"/>
      <c r="I555" s="479"/>
      <c r="J555" s="479"/>
      <c r="K555" s="479"/>
      <c r="L555" s="479"/>
      <c r="M555" s="479"/>
      <c r="N555" s="479"/>
      <c r="O555" s="479"/>
      <c r="P555" s="479"/>
      <c r="Q555" s="479"/>
      <c r="R555" s="479"/>
      <c r="S555" s="479"/>
      <c r="T555" s="479"/>
      <c r="U555" s="479"/>
      <c r="V555" s="479"/>
      <c r="W555" s="479"/>
      <c r="X555" s="479"/>
      <c r="Y555" s="479"/>
      <c r="Z555" s="479"/>
    </row>
    <row r="556" spans="1:26" ht="15.75" customHeight="1">
      <c r="A556" s="479"/>
      <c r="B556" s="479"/>
      <c r="C556" s="479"/>
      <c r="D556" s="479"/>
      <c r="E556" s="479"/>
      <c r="F556" s="479"/>
      <c r="G556" s="479"/>
      <c r="H556" s="479"/>
      <c r="I556" s="479"/>
      <c r="J556" s="479"/>
      <c r="K556" s="479"/>
      <c r="L556" s="479"/>
      <c r="M556" s="479"/>
      <c r="N556" s="479"/>
      <c r="O556" s="479"/>
      <c r="P556" s="479"/>
      <c r="Q556" s="479"/>
      <c r="R556" s="479"/>
      <c r="S556" s="479"/>
      <c r="T556" s="479"/>
      <c r="U556" s="479"/>
      <c r="V556" s="479"/>
      <c r="W556" s="479"/>
      <c r="X556" s="479"/>
      <c r="Y556" s="479"/>
      <c r="Z556" s="479"/>
    </row>
    <row r="557" spans="1:26" ht="15.75" customHeight="1">
      <c r="A557" s="479"/>
      <c r="B557" s="479"/>
      <c r="C557" s="479"/>
      <c r="D557" s="479"/>
      <c r="E557" s="479"/>
      <c r="F557" s="479"/>
      <c r="G557" s="479"/>
      <c r="H557" s="479"/>
      <c r="I557" s="479"/>
      <c r="J557" s="479"/>
      <c r="K557" s="479"/>
      <c r="L557" s="479"/>
      <c r="M557" s="479"/>
      <c r="N557" s="479"/>
      <c r="O557" s="479"/>
      <c r="P557" s="479"/>
      <c r="Q557" s="479"/>
      <c r="R557" s="479"/>
      <c r="S557" s="479"/>
      <c r="T557" s="479"/>
      <c r="U557" s="479"/>
      <c r="V557" s="479"/>
      <c r="W557" s="479"/>
      <c r="X557" s="479"/>
      <c r="Y557" s="479"/>
      <c r="Z557" s="479"/>
    </row>
    <row r="558" spans="1:26" ht="15.75" customHeight="1">
      <c r="A558" s="479"/>
      <c r="B558" s="479"/>
      <c r="C558" s="479"/>
      <c r="D558" s="479"/>
      <c r="E558" s="479"/>
      <c r="F558" s="479"/>
      <c r="G558" s="479"/>
      <c r="H558" s="479"/>
      <c r="I558" s="479"/>
      <c r="J558" s="479"/>
      <c r="K558" s="479"/>
      <c r="L558" s="479"/>
      <c r="M558" s="479"/>
      <c r="N558" s="479"/>
      <c r="O558" s="479"/>
      <c r="P558" s="479"/>
      <c r="Q558" s="479"/>
      <c r="R558" s="479"/>
      <c r="S558" s="479"/>
      <c r="T558" s="479"/>
      <c r="U558" s="479"/>
      <c r="V558" s="479"/>
      <c r="W558" s="479"/>
      <c r="X558" s="479"/>
      <c r="Y558" s="479"/>
      <c r="Z558" s="479"/>
    </row>
    <row r="559" spans="1:26" ht="15.75" customHeight="1">
      <c r="A559" s="479"/>
      <c r="B559" s="479"/>
      <c r="C559" s="479"/>
      <c r="D559" s="479"/>
      <c r="E559" s="479"/>
      <c r="F559" s="479"/>
      <c r="G559" s="479"/>
      <c r="H559" s="479"/>
      <c r="I559" s="479"/>
      <c r="J559" s="479"/>
      <c r="K559" s="479"/>
      <c r="L559" s="479"/>
      <c r="M559" s="479"/>
      <c r="N559" s="479"/>
      <c r="O559" s="479"/>
      <c r="P559" s="479"/>
      <c r="Q559" s="479"/>
      <c r="R559" s="479"/>
      <c r="S559" s="479"/>
      <c r="T559" s="479"/>
      <c r="U559" s="479"/>
      <c r="V559" s="479"/>
      <c r="W559" s="479"/>
      <c r="X559" s="479"/>
      <c r="Y559" s="479"/>
      <c r="Z559" s="479"/>
    </row>
    <row r="560" spans="1:26" ht="15.75" customHeight="1">
      <c r="A560" s="479"/>
      <c r="B560" s="479"/>
      <c r="C560" s="479"/>
      <c r="D560" s="479"/>
      <c r="E560" s="479"/>
      <c r="F560" s="479"/>
      <c r="G560" s="479"/>
      <c r="H560" s="479"/>
      <c r="I560" s="479"/>
      <c r="J560" s="479"/>
      <c r="K560" s="479"/>
      <c r="L560" s="479"/>
      <c r="M560" s="479"/>
      <c r="N560" s="479"/>
      <c r="O560" s="479"/>
      <c r="P560" s="479"/>
      <c r="Q560" s="479"/>
      <c r="R560" s="479"/>
      <c r="S560" s="479"/>
      <c r="T560" s="479"/>
      <c r="U560" s="479"/>
      <c r="V560" s="479"/>
      <c r="W560" s="479"/>
      <c r="X560" s="479"/>
      <c r="Y560" s="479"/>
      <c r="Z560" s="479"/>
    </row>
    <row r="561" spans="1:26" ht="15.75" customHeight="1">
      <c r="A561" s="479"/>
      <c r="B561" s="479"/>
      <c r="C561" s="479"/>
      <c r="D561" s="479"/>
      <c r="E561" s="479"/>
      <c r="F561" s="479"/>
      <c r="G561" s="479"/>
      <c r="H561" s="479"/>
      <c r="I561" s="479"/>
      <c r="J561" s="479"/>
      <c r="K561" s="479"/>
      <c r="L561" s="479"/>
      <c r="M561" s="479"/>
      <c r="N561" s="479"/>
      <c r="O561" s="479"/>
      <c r="P561" s="479"/>
      <c r="Q561" s="479"/>
      <c r="R561" s="479"/>
      <c r="S561" s="479"/>
      <c r="T561" s="479"/>
      <c r="U561" s="479"/>
      <c r="V561" s="479"/>
      <c r="W561" s="479"/>
      <c r="X561" s="479"/>
      <c r="Y561" s="479"/>
      <c r="Z561" s="479"/>
    </row>
    <row r="562" spans="1:26" ht="15.75" customHeight="1">
      <c r="A562" s="479"/>
      <c r="B562" s="479"/>
      <c r="C562" s="479"/>
      <c r="D562" s="479"/>
      <c r="E562" s="479"/>
      <c r="F562" s="479"/>
      <c r="G562" s="479"/>
      <c r="H562" s="479"/>
      <c r="I562" s="479"/>
      <c r="J562" s="479"/>
      <c r="K562" s="479"/>
      <c r="L562" s="479"/>
      <c r="M562" s="479"/>
      <c r="N562" s="479"/>
      <c r="O562" s="479"/>
      <c r="P562" s="479"/>
      <c r="Q562" s="479"/>
      <c r="R562" s="479"/>
      <c r="S562" s="479"/>
      <c r="T562" s="479"/>
      <c r="U562" s="479"/>
      <c r="V562" s="479"/>
      <c r="W562" s="479"/>
      <c r="X562" s="479"/>
      <c r="Y562" s="479"/>
      <c r="Z562" s="479"/>
    </row>
    <row r="563" spans="1:26" ht="15.75" customHeight="1">
      <c r="A563" s="479"/>
      <c r="B563" s="479"/>
      <c r="C563" s="479"/>
      <c r="D563" s="479"/>
      <c r="E563" s="479"/>
      <c r="F563" s="479"/>
      <c r="G563" s="479"/>
      <c r="H563" s="479"/>
      <c r="I563" s="479"/>
      <c r="J563" s="479"/>
      <c r="K563" s="479"/>
      <c r="L563" s="479"/>
      <c r="M563" s="479"/>
      <c r="N563" s="479"/>
      <c r="O563" s="479"/>
      <c r="P563" s="479"/>
      <c r="Q563" s="479"/>
      <c r="R563" s="479"/>
      <c r="S563" s="479"/>
      <c r="T563" s="479"/>
      <c r="U563" s="479"/>
      <c r="V563" s="479"/>
      <c r="W563" s="479"/>
      <c r="X563" s="479"/>
      <c r="Y563" s="479"/>
      <c r="Z563" s="479"/>
    </row>
    <row r="564" spans="1:26" ht="15.75" customHeight="1">
      <c r="A564" s="479"/>
      <c r="B564" s="479"/>
      <c r="C564" s="479"/>
      <c r="D564" s="479"/>
      <c r="E564" s="479"/>
      <c r="F564" s="479"/>
      <c r="G564" s="479"/>
      <c r="H564" s="479"/>
      <c r="I564" s="479"/>
      <c r="J564" s="479"/>
      <c r="K564" s="479"/>
      <c r="L564" s="479"/>
      <c r="M564" s="479"/>
      <c r="N564" s="479"/>
      <c r="O564" s="479"/>
      <c r="P564" s="479"/>
      <c r="Q564" s="479"/>
      <c r="R564" s="479"/>
      <c r="S564" s="479"/>
      <c r="T564" s="479"/>
      <c r="U564" s="479"/>
      <c r="V564" s="479"/>
      <c r="W564" s="479"/>
      <c r="X564" s="479"/>
      <c r="Y564" s="479"/>
      <c r="Z564" s="479"/>
    </row>
    <row r="565" spans="1:26" ht="15.75" customHeight="1">
      <c r="A565" s="479"/>
      <c r="B565" s="479"/>
      <c r="C565" s="479"/>
      <c r="D565" s="479"/>
      <c r="E565" s="479"/>
      <c r="F565" s="479"/>
      <c r="G565" s="479"/>
      <c r="H565" s="479"/>
      <c r="I565" s="479"/>
      <c r="J565" s="479"/>
      <c r="K565" s="479"/>
      <c r="L565" s="479"/>
      <c r="M565" s="479"/>
      <c r="N565" s="479"/>
      <c r="O565" s="479"/>
      <c r="P565" s="479"/>
      <c r="Q565" s="479"/>
      <c r="R565" s="479"/>
      <c r="S565" s="479"/>
      <c r="T565" s="479"/>
      <c r="U565" s="479"/>
      <c r="V565" s="479"/>
      <c r="W565" s="479"/>
      <c r="X565" s="479"/>
      <c r="Y565" s="479"/>
      <c r="Z565" s="479"/>
    </row>
    <row r="566" spans="1:26" ht="15.75" customHeight="1">
      <c r="A566" s="479"/>
      <c r="B566" s="479"/>
      <c r="C566" s="479"/>
      <c r="D566" s="479"/>
      <c r="E566" s="479"/>
      <c r="F566" s="479"/>
      <c r="G566" s="479"/>
      <c r="H566" s="479"/>
      <c r="I566" s="479"/>
      <c r="J566" s="479"/>
      <c r="K566" s="479"/>
      <c r="L566" s="479"/>
      <c r="M566" s="479"/>
      <c r="N566" s="479"/>
      <c r="O566" s="479"/>
      <c r="P566" s="479"/>
      <c r="Q566" s="479"/>
      <c r="R566" s="479"/>
      <c r="S566" s="479"/>
      <c r="T566" s="479"/>
      <c r="U566" s="479"/>
      <c r="V566" s="479"/>
      <c r="W566" s="479"/>
      <c r="X566" s="479"/>
      <c r="Y566" s="479"/>
      <c r="Z566" s="479"/>
    </row>
    <row r="567" spans="1:26" ht="15.75" customHeight="1">
      <c r="A567" s="479"/>
      <c r="B567" s="479"/>
      <c r="C567" s="479"/>
      <c r="D567" s="479"/>
      <c r="E567" s="479"/>
      <c r="F567" s="479"/>
      <c r="G567" s="479"/>
      <c r="H567" s="479"/>
      <c r="I567" s="479"/>
      <c r="J567" s="479"/>
      <c r="K567" s="479"/>
      <c r="L567" s="479"/>
      <c r="M567" s="479"/>
      <c r="N567" s="479"/>
      <c r="O567" s="479"/>
      <c r="P567" s="479"/>
      <c r="Q567" s="479"/>
      <c r="R567" s="479"/>
      <c r="S567" s="479"/>
      <c r="T567" s="479"/>
      <c r="U567" s="479"/>
      <c r="V567" s="479"/>
      <c r="W567" s="479"/>
      <c r="X567" s="479"/>
      <c r="Y567" s="479"/>
      <c r="Z567" s="479"/>
    </row>
    <row r="568" spans="1:26" ht="15.75" customHeight="1">
      <c r="A568" s="479"/>
      <c r="B568" s="479"/>
      <c r="C568" s="479"/>
      <c r="D568" s="479"/>
      <c r="E568" s="479"/>
      <c r="F568" s="479"/>
      <c r="G568" s="479"/>
      <c r="H568" s="479"/>
      <c r="I568" s="479"/>
      <c r="J568" s="479"/>
      <c r="K568" s="479"/>
      <c r="L568" s="479"/>
      <c r="M568" s="479"/>
      <c r="N568" s="479"/>
      <c r="O568" s="479"/>
      <c r="P568" s="479"/>
      <c r="Q568" s="479"/>
      <c r="R568" s="479"/>
      <c r="S568" s="479"/>
      <c r="T568" s="479"/>
      <c r="U568" s="479"/>
      <c r="V568" s="479"/>
      <c r="W568" s="479"/>
      <c r="X568" s="479"/>
      <c r="Y568" s="479"/>
      <c r="Z568" s="479"/>
    </row>
    <row r="569" spans="1:26" ht="15.75" customHeight="1">
      <c r="A569" s="479"/>
      <c r="B569" s="479"/>
      <c r="C569" s="479"/>
      <c r="D569" s="479"/>
      <c r="E569" s="479"/>
      <c r="F569" s="479"/>
      <c r="G569" s="479"/>
      <c r="H569" s="479"/>
      <c r="I569" s="479"/>
      <c r="J569" s="479"/>
      <c r="K569" s="479"/>
      <c r="L569" s="479"/>
      <c r="M569" s="479"/>
      <c r="N569" s="479"/>
      <c r="O569" s="479"/>
      <c r="P569" s="479"/>
      <c r="Q569" s="479"/>
      <c r="R569" s="479"/>
      <c r="S569" s="479"/>
      <c r="T569" s="479"/>
      <c r="U569" s="479"/>
      <c r="V569" s="479"/>
      <c r="W569" s="479"/>
      <c r="X569" s="479"/>
      <c r="Y569" s="479"/>
      <c r="Z569" s="479"/>
    </row>
    <row r="570" spans="1:26" ht="15.75" customHeight="1">
      <c r="A570" s="479"/>
      <c r="B570" s="479"/>
      <c r="C570" s="479"/>
      <c r="D570" s="479"/>
      <c r="E570" s="479"/>
      <c r="F570" s="479"/>
      <c r="G570" s="479"/>
      <c r="H570" s="479"/>
      <c r="I570" s="479"/>
      <c r="J570" s="479"/>
      <c r="K570" s="479"/>
      <c r="L570" s="479"/>
      <c r="M570" s="479"/>
      <c r="N570" s="479"/>
      <c r="O570" s="479"/>
      <c r="P570" s="479"/>
      <c r="Q570" s="479"/>
      <c r="R570" s="479"/>
      <c r="S570" s="479"/>
      <c r="T570" s="479"/>
      <c r="U570" s="479"/>
      <c r="V570" s="479"/>
      <c r="W570" s="479"/>
      <c r="X570" s="479"/>
      <c r="Y570" s="479"/>
      <c r="Z570" s="479"/>
    </row>
    <row r="571" spans="1:26" ht="15.75" customHeight="1">
      <c r="A571" s="479"/>
      <c r="B571" s="479"/>
      <c r="C571" s="479"/>
      <c r="D571" s="479"/>
      <c r="E571" s="479"/>
      <c r="F571" s="479"/>
      <c r="G571" s="479"/>
      <c r="H571" s="479"/>
      <c r="I571" s="479"/>
      <c r="J571" s="479"/>
      <c r="K571" s="479"/>
      <c r="L571" s="479"/>
      <c r="M571" s="479"/>
      <c r="N571" s="479"/>
      <c r="O571" s="479"/>
      <c r="P571" s="479"/>
      <c r="Q571" s="479"/>
      <c r="R571" s="479"/>
      <c r="S571" s="479"/>
      <c r="T571" s="479"/>
      <c r="U571" s="479"/>
      <c r="V571" s="479"/>
      <c r="W571" s="479"/>
      <c r="X571" s="479"/>
      <c r="Y571" s="479"/>
      <c r="Z571" s="479"/>
    </row>
    <row r="572" spans="1:26" ht="15.75" customHeight="1">
      <c r="A572" s="479"/>
      <c r="B572" s="479"/>
      <c r="C572" s="479"/>
      <c r="D572" s="479"/>
      <c r="E572" s="479"/>
      <c r="F572" s="479"/>
      <c r="G572" s="479"/>
      <c r="H572" s="479"/>
      <c r="I572" s="479"/>
      <c r="J572" s="479"/>
      <c r="K572" s="479"/>
      <c r="L572" s="479"/>
      <c r="M572" s="479"/>
      <c r="N572" s="479"/>
      <c r="O572" s="479"/>
      <c r="P572" s="479"/>
      <c r="Q572" s="479"/>
      <c r="R572" s="479"/>
      <c r="S572" s="479"/>
      <c r="T572" s="479"/>
      <c r="U572" s="479"/>
      <c r="V572" s="479"/>
      <c r="W572" s="479"/>
      <c r="X572" s="479"/>
      <c r="Y572" s="479"/>
      <c r="Z572" s="479"/>
    </row>
    <row r="573" spans="1:26" ht="15.75" customHeight="1">
      <c r="A573" s="479"/>
      <c r="B573" s="479"/>
      <c r="C573" s="479"/>
      <c r="D573" s="479"/>
      <c r="E573" s="479"/>
      <c r="F573" s="479"/>
      <c r="G573" s="479"/>
      <c r="H573" s="479"/>
      <c r="I573" s="479"/>
      <c r="J573" s="479"/>
      <c r="K573" s="479"/>
      <c r="L573" s="479"/>
      <c r="M573" s="479"/>
      <c r="N573" s="479"/>
      <c r="O573" s="479"/>
      <c r="P573" s="479"/>
      <c r="Q573" s="479"/>
      <c r="R573" s="479"/>
      <c r="S573" s="479"/>
      <c r="T573" s="479"/>
      <c r="U573" s="479"/>
      <c r="V573" s="479"/>
      <c r="W573" s="479"/>
      <c r="X573" s="479"/>
      <c r="Y573" s="479"/>
      <c r="Z573" s="479"/>
    </row>
    <row r="574" spans="1:26" ht="15.75" customHeight="1">
      <c r="A574" s="479"/>
      <c r="B574" s="479"/>
      <c r="C574" s="479"/>
      <c r="D574" s="479"/>
      <c r="E574" s="479"/>
      <c r="F574" s="479"/>
      <c r="G574" s="479"/>
      <c r="H574" s="479"/>
      <c r="I574" s="479"/>
      <c r="J574" s="479"/>
      <c r="K574" s="479"/>
      <c r="L574" s="479"/>
      <c r="M574" s="479"/>
      <c r="N574" s="479"/>
      <c r="O574" s="479"/>
      <c r="P574" s="479"/>
      <c r="Q574" s="479"/>
      <c r="R574" s="479"/>
      <c r="S574" s="479"/>
      <c r="T574" s="479"/>
      <c r="U574" s="479"/>
      <c r="V574" s="479"/>
      <c r="W574" s="479"/>
      <c r="X574" s="479"/>
      <c r="Y574" s="479"/>
      <c r="Z574" s="479"/>
    </row>
    <row r="575" spans="1:26" ht="15.75" customHeight="1">
      <c r="A575" s="479"/>
      <c r="B575" s="479"/>
      <c r="C575" s="479"/>
      <c r="D575" s="479"/>
      <c r="E575" s="479"/>
      <c r="F575" s="479"/>
      <c r="G575" s="479"/>
      <c r="H575" s="479"/>
      <c r="I575" s="479"/>
      <c r="J575" s="479"/>
      <c r="K575" s="479"/>
      <c r="L575" s="479"/>
      <c r="M575" s="479"/>
      <c r="N575" s="479"/>
      <c r="O575" s="479"/>
      <c r="P575" s="479"/>
      <c r="Q575" s="479"/>
      <c r="R575" s="479"/>
      <c r="S575" s="479"/>
      <c r="T575" s="479"/>
      <c r="U575" s="479"/>
      <c r="V575" s="479"/>
      <c r="W575" s="479"/>
      <c r="X575" s="479"/>
      <c r="Y575" s="479"/>
      <c r="Z575" s="479"/>
    </row>
    <row r="576" spans="1:26" ht="15.75" customHeight="1">
      <c r="A576" s="479"/>
      <c r="B576" s="479"/>
      <c r="C576" s="479"/>
      <c r="D576" s="479"/>
      <c r="E576" s="479"/>
      <c r="F576" s="479"/>
      <c r="G576" s="479"/>
      <c r="H576" s="479"/>
      <c r="I576" s="479"/>
      <c r="J576" s="479"/>
      <c r="K576" s="479"/>
      <c r="L576" s="479"/>
      <c r="M576" s="479"/>
      <c r="N576" s="479"/>
      <c r="O576" s="479"/>
      <c r="P576" s="479"/>
      <c r="Q576" s="479"/>
      <c r="R576" s="479"/>
      <c r="S576" s="479"/>
      <c r="T576" s="479"/>
      <c r="U576" s="479"/>
      <c r="V576" s="479"/>
      <c r="W576" s="479"/>
      <c r="X576" s="479"/>
      <c r="Y576" s="479"/>
      <c r="Z576" s="479"/>
    </row>
    <row r="577" spans="1:26" ht="15.75" customHeight="1">
      <c r="A577" s="479"/>
      <c r="B577" s="479"/>
      <c r="C577" s="479"/>
      <c r="D577" s="479"/>
      <c r="E577" s="479"/>
      <c r="F577" s="479"/>
      <c r="G577" s="479"/>
      <c r="H577" s="479"/>
      <c r="I577" s="479"/>
      <c r="J577" s="479"/>
      <c r="K577" s="479"/>
      <c r="L577" s="479"/>
      <c r="M577" s="479"/>
      <c r="N577" s="479"/>
      <c r="O577" s="479"/>
      <c r="P577" s="479"/>
      <c r="Q577" s="479"/>
      <c r="R577" s="479"/>
      <c r="S577" s="479"/>
      <c r="T577" s="479"/>
      <c r="U577" s="479"/>
      <c r="V577" s="479"/>
      <c r="W577" s="479"/>
      <c r="X577" s="479"/>
      <c r="Y577" s="479"/>
      <c r="Z577" s="479"/>
    </row>
    <row r="578" spans="1:26" ht="15.75" customHeight="1">
      <c r="A578" s="479"/>
      <c r="B578" s="479"/>
      <c r="C578" s="479"/>
      <c r="D578" s="479"/>
      <c r="E578" s="479"/>
      <c r="F578" s="479"/>
      <c r="G578" s="479"/>
      <c r="H578" s="479"/>
      <c r="I578" s="479"/>
      <c r="J578" s="479"/>
      <c r="K578" s="479"/>
      <c r="L578" s="479"/>
      <c r="M578" s="479"/>
      <c r="N578" s="479"/>
      <c r="O578" s="479"/>
      <c r="P578" s="479"/>
      <c r="Q578" s="479"/>
      <c r="R578" s="479"/>
      <c r="S578" s="479"/>
      <c r="T578" s="479"/>
      <c r="U578" s="479"/>
      <c r="V578" s="479"/>
      <c r="W578" s="479"/>
      <c r="X578" s="479"/>
      <c r="Y578" s="479"/>
      <c r="Z578" s="479"/>
    </row>
    <row r="579" spans="1:26" ht="15.75" customHeight="1">
      <c r="A579" s="479"/>
      <c r="B579" s="479"/>
      <c r="C579" s="479"/>
      <c r="D579" s="479"/>
      <c r="E579" s="479"/>
      <c r="F579" s="479"/>
      <c r="G579" s="479"/>
      <c r="H579" s="479"/>
      <c r="I579" s="479"/>
      <c r="J579" s="479"/>
      <c r="K579" s="479"/>
      <c r="L579" s="479"/>
      <c r="M579" s="479"/>
      <c r="N579" s="479"/>
      <c r="O579" s="479"/>
      <c r="P579" s="479"/>
      <c r="Q579" s="479"/>
      <c r="R579" s="479"/>
      <c r="S579" s="479"/>
      <c r="T579" s="479"/>
      <c r="U579" s="479"/>
      <c r="V579" s="479"/>
      <c r="W579" s="479"/>
      <c r="X579" s="479"/>
      <c r="Y579" s="479"/>
      <c r="Z579" s="479"/>
    </row>
    <row r="580" spans="1:26" ht="15.75" customHeight="1">
      <c r="A580" s="479"/>
      <c r="B580" s="479"/>
      <c r="C580" s="479"/>
      <c r="D580" s="479"/>
      <c r="E580" s="479"/>
      <c r="F580" s="479"/>
      <c r="G580" s="479"/>
      <c r="H580" s="479"/>
      <c r="I580" s="479"/>
      <c r="J580" s="479"/>
      <c r="K580" s="479"/>
      <c r="L580" s="479"/>
      <c r="M580" s="479"/>
      <c r="N580" s="479"/>
      <c r="O580" s="479"/>
      <c r="P580" s="479"/>
      <c r="Q580" s="479"/>
      <c r="R580" s="479"/>
      <c r="S580" s="479"/>
      <c r="T580" s="479"/>
      <c r="U580" s="479"/>
      <c r="V580" s="479"/>
      <c r="W580" s="479"/>
      <c r="X580" s="479"/>
      <c r="Y580" s="479"/>
      <c r="Z580" s="479"/>
    </row>
    <row r="581" spans="1:26" ht="15.75" customHeight="1">
      <c r="A581" s="479"/>
      <c r="B581" s="479"/>
      <c r="C581" s="479"/>
      <c r="D581" s="479"/>
      <c r="E581" s="479"/>
      <c r="F581" s="479"/>
      <c r="G581" s="479"/>
      <c r="H581" s="479"/>
      <c r="I581" s="479"/>
      <c r="J581" s="479"/>
      <c r="K581" s="479"/>
      <c r="L581" s="479"/>
      <c r="M581" s="479"/>
      <c r="N581" s="479"/>
      <c r="O581" s="479"/>
      <c r="P581" s="479"/>
      <c r="Q581" s="479"/>
      <c r="R581" s="479"/>
      <c r="S581" s="479"/>
      <c r="T581" s="479"/>
      <c r="U581" s="479"/>
      <c r="V581" s="479"/>
      <c r="W581" s="479"/>
      <c r="X581" s="479"/>
      <c r="Y581" s="479"/>
      <c r="Z581" s="479"/>
    </row>
    <row r="582" spans="1:26" ht="15.75" customHeight="1">
      <c r="A582" s="479"/>
      <c r="B582" s="479"/>
      <c r="C582" s="479"/>
      <c r="D582" s="479"/>
      <c r="E582" s="479"/>
      <c r="F582" s="479"/>
      <c r="G582" s="479"/>
      <c r="H582" s="479"/>
      <c r="I582" s="479"/>
      <c r="J582" s="479"/>
      <c r="K582" s="479"/>
      <c r="L582" s="479"/>
      <c r="M582" s="479"/>
      <c r="N582" s="479"/>
      <c r="O582" s="479"/>
      <c r="P582" s="479"/>
      <c r="Q582" s="479"/>
      <c r="R582" s="479"/>
      <c r="S582" s="479"/>
      <c r="T582" s="479"/>
      <c r="U582" s="479"/>
      <c r="V582" s="479"/>
      <c r="W582" s="479"/>
      <c r="X582" s="479"/>
      <c r="Y582" s="479"/>
      <c r="Z582" s="479"/>
    </row>
    <row r="583" spans="1:26" ht="15.75" customHeight="1">
      <c r="A583" s="479"/>
      <c r="B583" s="479"/>
      <c r="C583" s="479"/>
      <c r="D583" s="479"/>
      <c r="E583" s="479"/>
      <c r="F583" s="479"/>
      <c r="G583" s="479"/>
      <c r="H583" s="479"/>
      <c r="I583" s="479"/>
      <c r="J583" s="479"/>
      <c r="K583" s="479"/>
      <c r="L583" s="479"/>
      <c r="M583" s="479"/>
      <c r="N583" s="479"/>
      <c r="O583" s="479"/>
      <c r="P583" s="479"/>
      <c r="Q583" s="479"/>
      <c r="R583" s="479"/>
      <c r="S583" s="479"/>
      <c r="T583" s="479"/>
      <c r="U583" s="479"/>
      <c r="V583" s="479"/>
      <c r="W583" s="479"/>
      <c r="X583" s="479"/>
      <c r="Y583" s="479"/>
      <c r="Z583" s="479"/>
    </row>
    <row r="584" spans="1:26" ht="15.75" customHeight="1">
      <c r="A584" s="479"/>
      <c r="B584" s="479"/>
      <c r="C584" s="479"/>
      <c r="D584" s="479"/>
      <c r="E584" s="479"/>
      <c r="F584" s="479"/>
      <c r="G584" s="479"/>
      <c r="H584" s="479"/>
      <c r="I584" s="479"/>
      <c r="J584" s="479"/>
      <c r="K584" s="479"/>
      <c r="L584" s="479"/>
      <c r="M584" s="479"/>
      <c r="N584" s="479"/>
      <c r="O584" s="479"/>
      <c r="P584" s="479"/>
      <c r="Q584" s="479"/>
      <c r="R584" s="479"/>
      <c r="S584" s="479"/>
      <c r="T584" s="479"/>
      <c r="U584" s="479"/>
      <c r="V584" s="479"/>
      <c r="W584" s="479"/>
      <c r="X584" s="479"/>
      <c r="Y584" s="479"/>
      <c r="Z584" s="479"/>
    </row>
    <row r="585" spans="1:26" ht="15.75" customHeight="1">
      <c r="A585" s="479"/>
      <c r="B585" s="479"/>
      <c r="C585" s="479"/>
      <c r="D585" s="479"/>
      <c r="E585" s="479"/>
      <c r="F585" s="479"/>
      <c r="G585" s="479"/>
      <c r="H585" s="479"/>
      <c r="I585" s="479"/>
      <c r="J585" s="479"/>
      <c r="K585" s="479"/>
      <c r="L585" s="479"/>
      <c r="M585" s="479"/>
      <c r="N585" s="479"/>
      <c r="O585" s="479"/>
      <c r="P585" s="479"/>
      <c r="Q585" s="479"/>
      <c r="R585" s="479"/>
      <c r="S585" s="479"/>
      <c r="T585" s="479"/>
      <c r="U585" s="479"/>
      <c r="V585" s="479"/>
      <c r="W585" s="479"/>
      <c r="X585" s="479"/>
      <c r="Y585" s="479"/>
      <c r="Z585" s="479"/>
    </row>
    <row r="586" spans="1:26" ht="15.75" customHeight="1">
      <c r="A586" s="479"/>
      <c r="B586" s="479"/>
      <c r="C586" s="479"/>
      <c r="D586" s="479"/>
      <c r="E586" s="479"/>
      <c r="F586" s="479"/>
      <c r="G586" s="479"/>
      <c r="H586" s="479"/>
      <c r="I586" s="479"/>
      <c r="J586" s="479"/>
      <c r="K586" s="479"/>
      <c r="L586" s="479"/>
      <c r="M586" s="479"/>
      <c r="N586" s="479"/>
      <c r="O586" s="479"/>
      <c r="P586" s="479"/>
      <c r="Q586" s="479"/>
      <c r="R586" s="479"/>
      <c r="S586" s="479"/>
      <c r="T586" s="479"/>
      <c r="U586" s="479"/>
      <c r="V586" s="479"/>
      <c r="W586" s="479"/>
      <c r="X586" s="479"/>
      <c r="Y586" s="479"/>
      <c r="Z586" s="479"/>
    </row>
    <row r="587" spans="1:26" ht="15.75" customHeight="1">
      <c r="A587" s="479"/>
      <c r="B587" s="479"/>
      <c r="C587" s="479"/>
      <c r="D587" s="479"/>
      <c r="E587" s="479"/>
      <c r="F587" s="479"/>
      <c r="G587" s="479"/>
      <c r="H587" s="479"/>
      <c r="I587" s="479"/>
      <c r="J587" s="479"/>
      <c r="K587" s="479"/>
      <c r="L587" s="479"/>
      <c r="M587" s="479"/>
      <c r="N587" s="479"/>
      <c r="O587" s="479"/>
      <c r="P587" s="479"/>
      <c r="Q587" s="479"/>
      <c r="R587" s="479"/>
      <c r="S587" s="479"/>
      <c r="T587" s="479"/>
      <c r="U587" s="479"/>
      <c r="V587" s="479"/>
      <c r="W587" s="479"/>
      <c r="X587" s="479"/>
      <c r="Y587" s="479"/>
      <c r="Z587" s="479"/>
    </row>
    <row r="588" spans="1:26" ht="15.75" customHeight="1">
      <c r="A588" s="479"/>
      <c r="B588" s="479"/>
      <c r="C588" s="479"/>
      <c r="D588" s="479"/>
      <c r="E588" s="479"/>
      <c r="F588" s="479"/>
      <c r="G588" s="479"/>
      <c r="H588" s="479"/>
      <c r="I588" s="479"/>
      <c r="J588" s="479"/>
      <c r="K588" s="479"/>
      <c r="L588" s="479"/>
      <c r="M588" s="479"/>
      <c r="N588" s="479"/>
      <c r="O588" s="479"/>
      <c r="P588" s="479"/>
      <c r="Q588" s="479"/>
      <c r="R588" s="479"/>
      <c r="S588" s="479"/>
      <c r="T588" s="479"/>
      <c r="U588" s="479"/>
      <c r="V588" s="479"/>
      <c r="W588" s="479"/>
      <c r="X588" s="479"/>
      <c r="Y588" s="479"/>
      <c r="Z588" s="479"/>
    </row>
    <row r="589" spans="1:26" ht="15.75" customHeight="1">
      <c r="A589" s="479"/>
      <c r="B589" s="479"/>
      <c r="C589" s="479"/>
      <c r="D589" s="479"/>
      <c r="E589" s="479"/>
      <c r="F589" s="479"/>
      <c r="G589" s="479"/>
      <c r="H589" s="479"/>
      <c r="I589" s="479"/>
      <c r="J589" s="479"/>
      <c r="K589" s="479"/>
      <c r="L589" s="479"/>
      <c r="M589" s="479"/>
      <c r="N589" s="479"/>
      <c r="O589" s="479"/>
      <c r="P589" s="479"/>
      <c r="Q589" s="479"/>
      <c r="R589" s="479"/>
      <c r="S589" s="479"/>
      <c r="T589" s="479"/>
      <c r="U589" s="479"/>
      <c r="V589" s="479"/>
      <c r="W589" s="479"/>
      <c r="X589" s="479"/>
      <c r="Y589" s="479"/>
      <c r="Z589" s="479"/>
    </row>
    <row r="590" spans="1:26" ht="15.75" customHeight="1">
      <c r="A590" s="479"/>
      <c r="B590" s="479"/>
      <c r="C590" s="479"/>
      <c r="D590" s="479"/>
      <c r="E590" s="479"/>
      <c r="F590" s="479"/>
      <c r="G590" s="479"/>
      <c r="H590" s="479"/>
      <c r="I590" s="479"/>
      <c r="J590" s="479"/>
      <c r="K590" s="479"/>
      <c r="L590" s="479"/>
      <c r="M590" s="479"/>
      <c r="N590" s="479"/>
      <c r="O590" s="479"/>
      <c r="P590" s="479"/>
      <c r="Q590" s="479"/>
      <c r="R590" s="479"/>
      <c r="S590" s="479"/>
      <c r="T590" s="479"/>
      <c r="U590" s="479"/>
      <c r="V590" s="479"/>
      <c r="W590" s="479"/>
      <c r="X590" s="479"/>
      <c r="Y590" s="479"/>
      <c r="Z590" s="479"/>
    </row>
    <row r="591" spans="1:26" ht="15.75" customHeight="1">
      <c r="A591" s="479"/>
      <c r="B591" s="479"/>
      <c r="C591" s="479"/>
      <c r="D591" s="479"/>
      <c r="E591" s="479"/>
      <c r="F591" s="479"/>
      <c r="G591" s="479"/>
      <c r="H591" s="479"/>
      <c r="I591" s="479"/>
      <c r="J591" s="479"/>
      <c r="K591" s="479"/>
      <c r="L591" s="479"/>
      <c r="M591" s="479"/>
      <c r="N591" s="479"/>
      <c r="O591" s="479"/>
      <c r="P591" s="479"/>
      <c r="Q591" s="479"/>
      <c r="R591" s="479"/>
      <c r="S591" s="479"/>
      <c r="T591" s="479"/>
      <c r="U591" s="479"/>
      <c r="V591" s="479"/>
      <c r="W591" s="479"/>
      <c r="X591" s="479"/>
      <c r="Y591" s="479"/>
      <c r="Z591" s="479"/>
    </row>
    <row r="592" spans="1:26" ht="15.75" customHeight="1">
      <c r="A592" s="479"/>
      <c r="B592" s="479"/>
      <c r="C592" s="479"/>
      <c r="D592" s="479"/>
      <c r="E592" s="479"/>
      <c r="F592" s="479"/>
      <c r="G592" s="479"/>
      <c r="H592" s="479"/>
      <c r="I592" s="479"/>
      <c r="J592" s="479"/>
      <c r="K592" s="479"/>
      <c r="L592" s="479"/>
      <c r="M592" s="479"/>
      <c r="N592" s="479"/>
      <c r="O592" s="479"/>
      <c r="P592" s="479"/>
      <c r="Q592" s="479"/>
      <c r="R592" s="479"/>
      <c r="S592" s="479"/>
      <c r="T592" s="479"/>
      <c r="U592" s="479"/>
      <c r="V592" s="479"/>
      <c r="W592" s="479"/>
      <c r="X592" s="479"/>
      <c r="Y592" s="479"/>
      <c r="Z592" s="479"/>
    </row>
    <row r="593" spans="1:26" ht="15.75" customHeight="1">
      <c r="A593" s="479"/>
      <c r="B593" s="479"/>
      <c r="C593" s="479"/>
      <c r="D593" s="479"/>
      <c r="E593" s="479"/>
      <c r="F593" s="479"/>
      <c r="G593" s="479"/>
      <c r="H593" s="479"/>
      <c r="I593" s="479"/>
      <c r="J593" s="479"/>
      <c r="K593" s="479"/>
      <c r="L593" s="479"/>
      <c r="M593" s="479"/>
      <c r="N593" s="479"/>
      <c r="O593" s="479"/>
      <c r="P593" s="479"/>
      <c r="Q593" s="479"/>
      <c r="R593" s="479"/>
      <c r="S593" s="479"/>
      <c r="T593" s="479"/>
      <c r="U593" s="479"/>
      <c r="V593" s="479"/>
      <c r="W593" s="479"/>
      <c r="X593" s="479"/>
      <c r="Y593" s="479"/>
      <c r="Z593" s="479"/>
    </row>
    <row r="594" spans="1:26" ht="15.75" customHeight="1">
      <c r="A594" s="479"/>
      <c r="B594" s="479"/>
      <c r="C594" s="479"/>
      <c r="D594" s="479"/>
      <c r="E594" s="479"/>
      <c r="F594" s="479"/>
      <c r="G594" s="479"/>
      <c r="H594" s="479"/>
      <c r="I594" s="479"/>
      <c r="J594" s="479"/>
      <c r="K594" s="479"/>
      <c r="L594" s="479"/>
      <c r="M594" s="479"/>
      <c r="N594" s="479"/>
      <c r="O594" s="479"/>
      <c r="P594" s="479"/>
      <c r="Q594" s="479"/>
      <c r="R594" s="479"/>
      <c r="S594" s="479"/>
      <c r="T594" s="479"/>
      <c r="U594" s="479"/>
      <c r="V594" s="479"/>
      <c r="W594" s="479"/>
      <c r="X594" s="479"/>
      <c r="Y594" s="479"/>
      <c r="Z594" s="479"/>
    </row>
    <row r="595" spans="1:26" ht="15.75" customHeight="1">
      <c r="A595" s="479"/>
      <c r="B595" s="479"/>
      <c r="C595" s="479"/>
      <c r="D595" s="479"/>
      <c r="E595" s="479"/>
      <c r="F595" s="479"/>
      <c r="G595" s="479"/>
      <c r="H595" s="479"/>
      <c r="I595" s="479"/>
      <c r="J595" s="479"/>
      <c r="K595" s="479"/>
      <c r="L595" s="479"/>
      <c r="M595" s="479"/>
      <c r="N595" s="479"/>
      <c r="O595" s="479"/>
      <c r="P595" s="479"/>
      <c r="Q595" s="479"/>
      <c r="R595" s="479"/>
      <c r="S595" s="479"/>
      <c r="T595" s="479"/>
      <c r="U595" s="479"/>
      <c r="V595" s="479"/>
      <c r="W595" s="479"/>
      <c r="X595" s="479"/>
      <c r="Y595" s="479"/>
      <c r="Z595" s="479"/>
    </row>
    <row r="596" spans="1:26" ht="15.75" customHeight="1">
      <c r="A596" s="479"/>
      <c r="B596" s="479"/>
      <c r="C596" s="479"/>
      <c r="D596" s="479"/>
      <c r="E596" s="479"/>
      <c r="F596" s="479"/>
      <c r="G596" s="479"/>
      <c r="H596" s="479"/>
      <c r="I596" s="479"/>
      <c r="J596" s="479"/>
      <c r="K596" s="479"/>
      <c r="L596" s="479"/>
      <c r="M596" s="479"/>
      <c r="N596" s="479"/>
      <c r="O596" s="479"/>
      <c r="P596" s="479"/>
      <c r="Q596" s="479"/>
      <c r="R596" s="479"/>
      <c r="S596" s="479"/>
      <c r="T596" s="479"/>
      <c r="U596" s="479"/>
      <c r="V596" s="479"/>
      <c r="W596" s="479"/>
      <c r="X596" s="479"/>
      <c r="Y596" s="479"/>
      <c r="Z596" s="479"/>
    </row>
    <row r="597" spans="1:26" ht="15.75" customHeight="1">
      <c r="A597" s="479"/>
      <c r="B597" s="479"/>
      <c r="C597" s="479"/>
      <c r="D597" s="479"/>
      <c r="E597" s="479"/>
      <c r="F597" s="479"/>
      <c r="G597" s="479"/>
      <c r="H597" s="479"/>
      <c r="I597" s="479"/>
      <c r="J597" s="479"/>
      <c r="K597" s="479"/>
      <c r="L597" s="479"/>
      <c r="M597" s="479"/>
      <c r="N597" s="479"/>
      <c r="O597" s="479"/>
      <c r="P597" s="479"/>
      <c r="Q597" s="479"/>
      <c r="R597" s="479"/>
      <c r="S597" s="479"/>
      <c r="T597" s="479"/>
      <c r="U597" s="479"/>
      <c r="V597" s="479"/>
      <c r="W597" s="479"/>
      <c r="X597" s="479"/>
      <c r="Y597" s="479"/>
      <c r="Z597" s="479"/>
    </row>
    <row r="598" spans="1:26" ht="15.75" customHeight="1">
      <c r="A598" s="479"/>
      <c r="B598" s="479"/>
      <c r="C598" s="479"/>
      <c r="D598" s="479"/>
      <c r="E598" s="479"/>
      <c r="F598" s="479"/>
      <c r="G598" s="479"/>
      <c r="H598" s="479"/>
      <c r="I598" s="479"/>
      <c r="J598" s="479"/>
      <c r="K598" s="479"/>
      <c r="L598" s="479"/>
      <c r="M598" s="479"/>
      <c r="N598" s="479"/>
      <c r="O598" s="479"/>
      <c r="P598" s="479"/>
      <c r="Q598" s="479"/>
      <c r="R598" s="479"/>
      <c r="S598" s="479"/>
      <c r="T598" s="479"/>
      <c r="U598" s="479"/>
      <c r="V598" s="479"/>
      <c r="W598" s="479"/>
      <c r="X598" s="479"/>
      <c r="Y598" s="479"/>
      <c r="Z598" s="479"/>
    </row>
    <row r="599" spans="1:26" ht="15.75" customHeight="1">
      <c r="A599" s="479"/>
      <c r="B599" s="479"/>
      <c r="C599" s="479"/>
      <c r="D599" s="479"/>
      <c r="E599" s="479"/>
      <c r="F599" s="479"/>
      <c r="G599" s="479"/>
      <c r="H599" s="479"/>
      <c r="I599" s="479"/>
      <c r="J599" s="479"/>
      <c r="K599" s="479"/>
      <c r="L599" s="479"/>
      <c r="M599" s="479"/>
      <c r="N599" s="479"/>
      <c r="O599" s="479"/>
      <c r="P599" s="479"/>
      <c r="Q599" s="479"/>
      <c r="R599" s="479"/>
      <c r="S599" s="479"/>
      <c r="T599" s="479"/>
      <c r="U599" s="479"/>
      <c r="V599" s="479"/>
      <c r="W599" s="479"/>
      <c r="X599" s="479"/>
      <c r="Y599" s="479"/>
      <c r="Z599" s="479"/>
    </row>
    <row r="600" spans="1:26" ht="15.75" customHeight="1">
      <c r="A600" s="479"/>
      <c r="B600" s="479"/>
      <c r="C600" s="479"/>
      <c r="D600" s="479"/>
      <c r="E600" s="479"/>
      <c r="F600" s="479"/>
      <c r="G600" s="479"/>
      <c r="H600" s="479"/>
      <c r="I600" s="479"/>
      <c r="J600" s="479"/>
      <c r="K600" s="479"/>
      <c r="L600" s="479"/>
      <c r="M600" s="479"/>
      <c r="N600" s="479"/>
      <c r="O600" s="479"/>
      <c r="P600" s="479"/>
      <c r="Q600" s="479"/>
      <c r="R600" s="479"/>
      <c r="S600" s="479"/>
      <c r="T600" s="479"/>
      <c r="U600" s="479"/>
      <c r="V600" s="479"/>
      <c r="W600" s="479"/>
      <c r="X600" s="479"/>
      <c r="Y600" s="479"/>
      <c r="Z600" s="479"/>
    </row>
    <row r="601" spans="1:26" ht="15.75" customHeight="1">
      <c r="A601" s="479"/>
      <c r="B601" s="479"/>
      <c r="C601" s="479"/>
      <c r="D601" s="479"/>
      <c r="E601" s="479"/>
      <c r="F601" s="479"/>
      <c r="G601" s="479"/>
      <c r="H601" s="479"/>
      <c r="I601" s="479"/>
      <c r="J601" s="479"/>
      <c r="K601" s="479"/>
      <c r="L601" s="479"/>
      <c r="M601" s="479"/>
      <c r="N601" s="479"/>
      <c r="O601" s="479"/>
      <c r="P601" s="479"/>
      <c r="Q601" s="479"/>
      <c r="R601" s="479"/>
      <c r="S601" s="479"/>
      <c r="T601" s="479"/>
      <c r="U601" s="479"/>
      <c r="V601" s="479"/>
      <c r="W601" s="479"/>
      <c r="X601" s="479"/>
      <c r="Y601" s="479"/>
      <c r="Z601" s="479"/>
    </row>
    <row r="602" spans="1:26" ht="15.75" customHeight="1">
      <c r="A602" s="479"/>
      <c r="B602" s="479"/>
      <c r="C602" s="479"/>
      <c r="D602" s="479"/>
      <c r="E602" s="479"/>
      <c r="F602" s="479"/>
      <c r="G602" s="479"/>
      <c r="H602" s="479"/>
      <c r="I602" s="479"/>
      <c r="J602" s="479"/>
      <c r="K602" s="479"/>
      <c r="L602" s="479"/>
      <c r="M602" s="479"/>
      <c r="N602" s="479"/>
      <c r="O602" s="479"/>
      <c r="P602" s="479"/>
      <c r="Q602" s="479"/>
      <c r="R602" s="479"/>
      <c r="S602" s="479"/>
      <c r="T602" s="479"/>
      <c r="U602" s="479"/>
      <c r="V602" s="479"/>
      <c r="W602" s="479"/>
      <c r="X602" s="479"/>
      <c r="Y602" s="479"/>
      <c r="Z602" s="479"/>
    </row>
    <row r="603" spans="1:26" ht="15.75" customHeight="1">
      <c r="A603" s="479"/>
      <c r="B603" s="479"/>
      <c r="C603" s="479"/>
      <c r="D603" s="479"/>
      <c r="E603" s="479"/>
      <c r="F603" s="479"/>
      <c r="G603" s="479"/>
      <c r="H603" s="479"/>
      <c r="I603" s="479"/>
      <c r="J603" s="479"/>
      <c r="K603" s="479"/>
      <c r="L603" s="479"/>
      <c r="M603" s="479"/>
      <c r="N603" s="479"/>
      <c r="O603" s="479"/>
      <c r="P603" s="479"/>
      <c r="Q603" s="479"/>
      <c r="R603" s="479"/>
      <c r="S603" s="479"/>
      <c r="T603" s="479"/>
      <c r="U603" s="479"/>
      <c r="V603" s="479"/>
      <c r="W603" s="479"/>
      <c r="X603" s="479"/>
      <c r="Y603" s="479"/>
      <c r="Z603" s="479"/>
    </row>
    <row r="604" spans="1:26" ht="15.75" customHeight="1">
      <c r="A604" s="479"/>
      <c r="B604" s="479"/>
      <c r="C604" s="479"/>
      <c r="D604" s="479"/>
      <c r="E604" s="479"/>
      <c r="F604" s="479"/>
      <c r="G604" s="479"/>
      <c r="H604" s="479"/>
      <c r="I604" s="479"/>
      <c r="J604" s="479"/>
      <c r="K604" s="479"/>
      <c r="L604" s="479"/>
      <c r="M604" s="479"/>
      <c r="N604" s="479"/>
      <c r="O604" s="479"/>
      <c r="P604" s="479"/>
      <c r="Q604" s="479"/>
      <c r="R604" s="479"/>
      <c r="S604" s="479"/>
      <c r="T604" s="479"/>
      <c r="U604" s="479"/>
      <c r="V604" s="479"/>
      <c r="W604" s="479"/>
      <c r="X604" s="479"/>
      <c r="Y604" s="479"/>
      <c r="Z604" s="479"/>
    </row>
    <row r="605" spans="1:26" ht="15.75" customHeight="1">
      <c r="A605" s="479"/>
      <c r="B605" s="479"/>
      <c r="C605" s="479"/>
      <c r="D605" s="479"/>
      <c r="E605" s="479"/>
      <c r="F605" s="479"/>
      <c r="G605" s="479"/>
      <c r="H605" s="479"/>
      <c r="I605" s="479"/>
      <c r="J605" s="479"/>
      <c r="K605" s="479"/>
      <c r="L605" s="479"/>
      <c r="M605" s="479"/>
      <c r="N605" s="479"/>
      <c r="O605" s="479"/>
      <c r="P605" s="479"/>
      <c r="Q605" s="479"/>
      <c r="R605" s="479"/>
      <c r="S605" s="479"/>
      <c r="T605" s="479"/>
      <c r="U605" s="479"/>
      <c r="V605" s="479"/>
      <c r="W605" s="479"/>
      <c r="X605" s="479"/>
      <c r="Y605" s="479"/>
      <c r="Z605" s="479"/>
    </row>
    <row r="606" spans="1:26" ht="15.75" customHeight="1">
      <c r="A606" s="479"/>
      <c r="B606" s="479"/>
      <c r="C606" s="479"/>
      <c r="D606" s="479"/>
      <c r="E606" s="479"/>
      <c r="F606" s="479"/>
      <c r="G606" s="479"/>
      <c r="H606" s="479"/>
      <c r="I606" s="479"/>
      <c r="J606" s="479"/>
      <c r="K606" s="479"/>
      <c r="L606" s="479"/>
      <c r="M606" s="479"/>
      <c r="N606" s="479"/>
      <c r="O606" s="479"/>
      <c r="P606" s="479"/>
      <c r="Q606" s="479"/>
      <c r="R606" s="479"/>
      <c r="S606" s="479"/>
      <c r="T606" s="479"/>
      <c r="U606" s="479"/>
      <c r="V606" s="479"/>
      <c r="W606" s="479"/>
      <c r="X606" s="479"/>
      <c r="Y606" s="479"/>
      <c r="Z606" s="479"/>
    </row>
    <row r="607" spans="1:26" ht="15.75" customHeight="1">
      <c r="A607" s="479"/>
      <c r="B607" s="479"/>
      <c r="C607" s="479"/>
      <c r="D607" s="479"/>
      <c r="E607" s="479"/>
      <c r="F607" s="479"/>
      <c r="G607" s="479"/>
      <c r="H607" s="479"/>
      <c r="I607" s="479"/>
      <c r="J607" s="479"/>
      <c r="K607" s="479"/>
      <c r="L607" s="479"/>
      <c r="M607" s="479"/>
      <c r="N607" s="479"/>
      <c r="O607" s="479"/>
      <c r="P607" s="479"/>
      <c r="Q607" s="479"/>
      <c r="R607" s="479"/>
      <c r="S607" s="479"/>
      <c r="T607" s="479"/>
      <c r="U607" s="479"/>
      <c r="V607" s="479"/>
      <c r="W607" s="479"/>
      <c r="X607" s="479"/>
      <c r="Y607" s="479"/>
      <c r="Z607" s="479"/>
    </row>
    <row r="608" spans="1:26" ht="15.75" customHeight="1">
      <c r="A608" s="479"/>
      <c r="B608" s="479"/>
      <c r="C608" s="479"/>
      <c r="D608" s="479"/>
      <c r="E608" s="479"/>
      <c r="F608" s="479"/>
      <c r="G608" s="479"/>
      <c r="H608" s="479"/>
      <c r="I608" s="479"/>
      <c r="J608" s="479"/>
      <c r="K608" s="479"/>
      <c r="L608" s="479"/>
      <c r="M608" s="479"/>
      <c r="N608" s="479"/>
      <c r="O608" s="479"/>
      <c r="P608" s="479"/>
      <c r="Q608" s="479"/>
      <c r="R608" s="479"/>
      <c r="S608" s="479"/>
      <c r="T608" s="479"/>
      <c r="U608" s="479"/>
      <c r="V608" s="479"/>
      <c r="W608" s="479"/>
      <c r="X608" s="479"/>
      <c r="Y608" s="479"/>
      <c r="Z608" s="479"/>
    </row>
    <row r="609" spans="1:26" ht="15.75" customHeight="1">
      <c r="A609" s="479"/>
      <c r="B609" s="479"/>
      <c r="C609" s="479"/>
      <c r="D609" s="479"/>
      <c r="E609" s="479"/>
      <c r="F609" s="479"/>
      <c r="G609" s="479"/>
      <c r="H609" s="479"/>
      <c r="I609" s="479"/>
      <c r="J609" s="479"/>
      <c r="K609" s="479"/>
      <c r="L609" s="479"/>
      <c r="M609" s="479"/>
      <c r="N609" s="479"/>
      <c r="O609" s="479"/>
      <c r="P609" s="479"/>
      <c r="Q609" s="479"/>
      <c r="R609" s="479"/>
      <c r="S609" s="479"/>
      <c r="T609" s="479"/>
      <c r="U609" s="479"/>
      <c r="V609" s="479"/>
      <c r="W609" s="479"/>
      <c r="X609" s="479"/>
      <c r="Y609" s="479"/>
      <c r="Z609" s="479"/>
    </row>
    <row r="610" spans="1:26" ht="15.75" customHeight="1">
      <c r="A610" s="479"/>
      <c r="B610" s="479"/>
      <c r="C610" s="479"/>
      <c r="D610" s="479"/>
      <c r="E610" s="479"/>
      <c r="F610" s="479"/>
      <c r="G610" s="479"/>
      <c r="H610" s="479"/>
      <c r="I610" s="479"/>
      <c r="J610" s="479"/>
      <c r="K610" s="479"/>
      <c r="L610" s="479"/>
      <c r="M610" s="479"/>
      <c r="N610" s="479"/>
      <c r="O610" s="479"/>
      <c r="P610" s="479"/>
      <c r="Q610" s="479"/>
      <c r="R610" s="479"/>
      <c r="S610" s="479"/>
      <c r="T610" s="479"/>
      <c r="U610" s="479"/>
      <c r="V610" s="479"/>
      <c r="W610" s="479"/>
      <c r="X610" s="479"/>
      <c r="Y610" s="479"/>
      <c r="Z610" s="479"/>
    </row>
    <row r="611" spans="1:26" ht="15.75" customHeight="1">
      <c r="A611" s="479"/>
      <c r="B611" s="479"/>
      <c r="C611" s="479"/>
      <c r="D611" s="479"/>
      <c r="E611" s="479"/>
      <c r="F611" s="479"/>
      <c r="G611" s="479"/>
      <c r="H611" s="479"/>
      <c r="I611" s="479"/>
      <c r="J611" s="479"/>
      <c r="K611" s="479"/>
      <c r="L611" s="479"/>
      <c r="M611" s="479"/>
      <c r="N611" s="479"/>
      <c r="O611" s="479"/>
      <c r="P611" s="479"/>
      <c r="Q611" s="479"/>
      <c r="R611" s="479"/>
      <c r="S611" s="479"/>
      <c r="T611" s="479"/>
      <c r="U611" s="479"/>
      <c r="V611" s="479"/>
      <c r="W611" s="479"/>
      <c r="X611" s="479"/>
      <c r="Y611" s="479"/>
      <c r="Z611" s="479"/>
    </row>
    <row r="612" spans="1:26" ht="15.75" customHeight="1">
      <c r="A612" s="479"/>
      <c r="B612" s="479"/>
      <c r="C612" s="479"/>
      <c r="D612" s="479"/>
      <c r="E612" s="479"/>
      <c r="F612" s="479"/>
      <c r="G612" s="479"/>
      <c r="H612" s="479"/>
      <c r="I612" s="479"/>
      <c r="J612" s="479"/>
      <c r="K612" s="479"/>
      <c r="L612" s="479"/>
      <c r="M612" s="479"/>
      <c r="N612" s="479"/>
      <c r="O612" s="479"/>
      <c r="P612" s="479"/>
      <c r="Q612" s="479"/>
      <c r="R612" s="479"/>
      <c r="S612" s="479"/>
      <c r="T612" s="479"/>
      <c r="U612" s="479"/>
      <c r="V612" s="479"/>
      <c r="W612" s="479"/>
      <c r="X612" s="479"/>
      <c r="Y612" s="479"/>
      <c r="Z612" s="479"/>
    </row>
    <row r="613" spans="1:26" ht="15.75" customHeight="1">
      <c r="A613" s="479"/>
      <c r="B613" s="479"/>
      <c r="C613" s="479"/>
      <c r="D613" s="479"/>
      <c r="E613" s="479"/>
      <c r="F613" s="479"/>
      <c r="G613" s="479"/>
      <c r="H613" s="479"/>
      <c r="I613" s="479"/>
      <c r="J613" s="479"/>
      <c r="K613" s="479"/>
      <c r="L613" s="479"/>
      <c r="M613" s="479"/>
      <c r="N613" s="479"/>
      <c r="O613" s="479"/>
      <c r="P613" s="479"/>
      <c r="Q613" s="479"/>
      <c r="R613" s="479"/>
      <c r="S613" s="479"/>
      <c r="T613" s="479"/>
      <c r="U613" s="479"/>
      <c r="V613" s="479"/>
      <c r="W613" s="479"/>
      <c r="X613" s="479"/>
      <c r="Y613" s="479"/>
      <c r="Z613" s="479"/>
    </row>
    <row r="614" spans="1:26" ht="15.75" customHeight="1">
      <c r="A614" s="479"/>
      <c r="B614" s="479"/>
      <c r="C614" s="479"/>
      <c r="D614" s="479"/>
      <c r="E614" s="479"/>
      <c r="F614" s="479"/>
      <c r="G614" s="479"/>
      <c r="H614" s="479"/>
      <c r="I614" s="479"/>
      <c r="J614" s="479"/>
      <c r="K614" s="479"/>
      <c r="L614" s="479"/>
      <c r="M614" s="479"/>
      <c r="N614" s="479"/>
      <c r="O614" s="479"/>
      <c r="P614" s="479"/>
      <c r="Q614" s="479"/>
      <c r="R614" s="479"/>
      <c r="S614" s="479"/>
      <c r="T614" s="479"/>
      <c r="U614" s="479"/>
      <c r="V614" s="479"/>
      <c r="W614" s="479"/>
      <c r="X614" s="479"/>
      <c r="Y614" s="479"/>
      <c r="Z614" s="479"/>
    </row>
    <row r="615" spans="1:26" ht="15.75" customHeight="1">
      <c r="A615" s="479"/>
      <c r="B615" s="479"/>
      <c r="C615" s="479"/>
      <c r="D615" s="479"/>
      <c r="E615" s="479"/>
      <c r="F615" s="479"/>
      <c r="G615" s="479"/>
      <c r="H615" s="479"/>
      <c r="I615" s="479"/>
      <c r="J615" s="479"/>
      <c r="K615" s="479"/>
      <c r="L615" s="479"/>
      <c r="M615" s="479"/>
      <c r="N615" s="479"/>
      <c r="O615" s="479"/>
      <c r="P615" s="479"/>
      <c r="Q615" s="479"/>
      <c r="R615" s="479"/>
      <c r="S615" s="479"/>
      <c r="T615" s="479"/>
      <c r="U615" s="479"/>
      <c r="V615" s="479"/>
      <c r="W615" s="479"/>
      <c r="X615" s="479"/>
      <c r="Y615" s="479"/>
      <c r="Z615" s="479"/>
    </row>
    <row r="616" spans="1:26" ht="15.75" customHeight="1">
      <c r="A616" s="479"/>
      <c r="B616" s="479"/>
      <c r="C616" s="479"/>
      <c r="D616" s="479"/>
      <c r="E616" s="479"/>
      <c r="F616" s="479"/>
      <c r="G616" s="479"/>
      <c r="H616" s="479"/>
      <c r="I616" s="479"/>
      <c r="J616" s="479"/>
      <c r="K616" s="479"/>
      <c r="L616" s="479"/>
      <c r="M616" s="479"/>
      <c r="N616" s="479"/>
      <c r="O616" s="479"/>
      <c r="P616" s="479"/>
      <c r="Q616" s="479"/>
      <c r="R616" s="479"/>
      <c r="S616" s="479"/>
      <c r="T616" s="479"/>
      <c r="U616" s="479"/>
      <c r="V616" s="479"/>
      <c r="W616" s="479"/>
      <c r="X616" s="479"/>
      <c r="Y616" s="479"/>
      <c r="Z616" s="479"/>
    </row>
    <row r="617" spans="1:26" ht="15.75" customHeight="1">
      <c r="A617" s="479"/>
      <c r="B617" s="479"/>
      <c r="C617" s="479"/>
      <c r="D617" s="479"/>
      <c r="E617" s="479"/>
      <c r="F617" s="479"/>
      <c r="G617" s="479"/>
      <c r="H617" s="479"/>
      <c r="I617" s="479"/>
      <c r="J617" s="479"/>
      <c r="K617" s="479"/>
      <c r="L617" s="479"/>
      <c r="M617" s="479"/>
      <c r="N617" s="479"/>
      <c r="O617" s="479"/>
      <c r="P617" s="479"/>
      <c r="Q617" s="479"/>
      <c r="R617" s="479"/>
      <c r="S617" s="479"/>
      <c r="T617" s="479"/>
      <c r="U617" s="479"/>
      <c r="V617" s="479"/>
      <c r="W617" s="479"/>
      <c r="X617" s="479"/>
      <c r="Y617" s="479"/>
      <c r="Z617" s="479"/>
    </row>
    <row r="618" spans="1:26" ht="15.75" customHeight="1">
      <c r="A618" s="479"/>
      <c r="B618" s="479"/>
      <c r="C618" s="479"/>
      <c r="D618" s="479"/>
      <c r="E618" s="479"/>
      <c r="F618" s="479"/>
      <c r="G618" s="479"/>
      <c r="H618" s="479"/>
      <c r="I618" s="479"/>
      <c r="J618" s="479"/>
      <c r="K618" s="479"/>
      <c r="L618" s="479"/>
      <c r="M618" s="479"/>
      <c r="N618" s="479"/>
      <c r="O618" s="479"/>
      <c r="P618" s="479"/>
      <c r="Q618" s="479"/>
      <c r="R618" s="479"/>
      <c r="S618" s="479"/>
      <c r="T618" s="479"/>
      <c r="U618" s="479"/>
      <c r="V618" s="479"/>
      <c r="W618" s="479"/>
      <c r="X618" s="479"/>
      <c r="Y618" s="479"/>
      <c r="Z618" s="479"/>
    </row>
    <row r="619" spans="1:26" ht="15.75" customHeight="1">
      <c r="A619" s="479"/>
      <c r="B619" s="479"/>
      <c r="C619" s="479"/>
      <c r="D619" s="479"/>
      <c r="E619" s="479"/>
      <c r="F619" s="479"/>
      <c r="G619" s="479"/>
      <c r="H619" s="479"/>
      <c r="I619" s="479"/>
      <c r="J619" s="479"/>
      <c r="K619" s="479"/>
      <c r="L619" s="479"/>
      <c r="M619" s="479"/>
      <c r="N619" s="479"/>
      <c r="O619" s="479"/>
      <c r="P619" s="479"/>
      <c r="Q619" s="479"/>
      <c r="R619" s="479"/>
      <c r="S619" s="479"/>
      <c r="T619" s="479"/>
      <c r="U619" s="479"/>
      <c r="V619" s="479"/>
      <c r="W619" s="479"/>
      <c r="X619" s="479"/>
      <c r="Y619" s="479"/>
      <c r="Z619" s="479"/>
    </row>
    <row r="620" spans="1:26" ht="15.75" customHeight="1">
      <c r="A620" s="479"/>
      <c r="B620" s="479"/>
      <c r="C620" s="479"/>
      <c r="D620" s="479"/>
      <c r="E620" s="479"/>
      <c r="F620" s="479"/>
      <c r="G620" s="479"/>
      <c r="H620" s="479"/>
      <c r="I620" s="479"/>
      <c r="J620" s="479"/>
      <c r="K620" s="479"/>
      <c r="L620" s="479"/>
      <c r="M620" s="479"/>
      <c r="N620" s="479"/>
      <c r="O620" s="479"/>
      <c r="P620" s="479"/>
      <c r="Q620" s="479"/>
      <c r="R620" s="479"/>
      <c r="S620" s="479"/>
      <c r="T620" s="479"/>
      <c r="U620" s="479"/>
      <c r="V620" s="479"/>
      <c r="W620" s="479"/>
      <c r="X620" s="479"/>
      <c r="Y620" s="479"/>
      <c r="Z620" s="479"/>
    </row>
    <row r="621" spans="1:26" ht="15.75" customHeight="1">
      <c r="A621" s="479"/>
      <c r="B621" s="479"/>
      <c r="C621" s="479"/>
      <c r="D621" s="479"/>
      <c r="E621" s="479"/>
      <c r="F621" s="479"/>
      <c r="G621" s="479"/>
      <c r="H621" s="479"/>
      <c r="I621" s="479"/>
      <c r="J621" s="479"/>
      <c r="K621" s="479"/>
      <c r="L621" s="479"/>
      <c r="M621" s="479"/>
      <c r="N621" s="479"/>
      <c r="O621" s="479"/>
      <c r="P621" s="479"/>
      <c r="Q621" s="479"/>
      <c r="R621" s="479"/>
      <c r="S621" s="479"/>
      <c r="T621" s="479"/>
      <c r="U621" s="479"/>
      <c r="V621" s="479"/>
      <c r="W621" s="479"/>
      <c r="X621" s="479"/>
      <c r="Y621" s="479"/>
      <c r="Z621" s="479"/>
    </row>
    <row r="622" spans="1:26" ht="15.75" customHeight="1">
      <c r="A622" s="479"/>
      <c r="B622" s="479"/>
      <c r="C622" s="479"/>
      <c r="D622" s="479"/>
      <c r="E622" s="479"/>
      <c r="F622" s="479"/>
      <c r="G622" s="479"/>
      <c r="H622" s="479"/>
      <c r="I622" s="479"/>
      <c r="J622" s="479"/>
      <c r="K622" s="479"/>
      <c r="L622" s="479"/>
      <c r="M622" s="479"/>
      <c r="N622" s="479"/>
      <c r="O622" s="479"/>
      <c r="P622" s="479"/>
      <c r="Q622" s="479"/>
      <c r="R622" s="479"/>
      <c r="S622" s="479"/>
      <c r="T622" s="479"/>
      <c r="U622" s="479"/>
      <c r="V622" s="479"/>
      <c r="W622" s="479"/>
      <c r="X622" s="479"/>
      <c r="Y622" s="479"/>
      <c r="Z622" s="479"/>
    </row>
    <row r="623" spans="1:26" ht="15.75" customHeight="1">
      <c r="A623" s="479"/>
      <c r="B623" s="479"/>
      <c r="C623" s="479"/>
      <c r="D623" s="479"/>
      <c r="E623" s="479"/>
      <c r="F623" s="479"/>
      <c r="G623" s="479"/>
      <c r="H623" s="479"/>
      <c r="I623" s="479"/>
      <c r="J623" s="479"/>
      <c r="K623" s="479"/>
      <c r="L623" s="479"/>
      <c r="M623" s="479"/>
      <c r="N623" s="479"/>
      <c r="O623" s="479"/>
      <c r="P623" s="479"/>
      <c r="Q623" s="479"/>
      <c r="R623" s="479"/>
      <c r="S623" s="479"/>
      <c r="T623" s="479"/>
      <c r="U623" s="479"/>
      <c r="V623" s="479"/>
      <c r="W623" s="479"/>
      <c r="X623" s="479"/>
      <c r="Y623" s="479"/>
      <c r="Z623" s="479"/>
    </row>
    <row r="624" spans="1:26" ht="15.75" customHeight="1">
      <c r="A624" s="479"/>
      <c r="B624" s="479"/>
      <c r="C624" s="479"/>
      <c r="D624" s="479"/>
      <c r="E624" s="479"/>
      <c r="F624" s="479"/>
      <c r="G624" s="479"/>
      <c r="H624" s="479"/>
      <c r="I624" s="479"/>
      <c r="J624" s="479"/>
      <c r="K624" s="479"/>
      <c r="L624" s="479"/>
      <c r="M624" s="479"/>
      <c r="N624" s="479"/>
      <c r="O624" s="479"/>
      <c r="P624" s="479"/>
      <c r="Q624" s="479"/>
      <c r="R624" s="479"/>
      <c r="S624" s="479"/>
      <c r="T624" s="479"/>
      <c r="U624" s="479"/>
      <c r="V624" s="479"/>
      <c r="W624" s="479"/>
      <c r="X624" s="479"/>
      <c r="Y624" s="479"/>
      <c r="Z624" s="479"/>
    </row>
    <row r="625" spans="1:26" ht="15.75" customHeight="1">
      <c r="A625" s="479"/>
      <c r="B625" s="479"/>
      <c r="C625" s="479"/>
      <c r="D625" s="479"/>
      <c r="E625" s="479"/>
      <c r="F625" s="479"/>
      <c r="G625" s="479"/>
      <c r="H625" s="479"/>
      <c r="I625" s="479"/>
      <c r="J625" s="479"/>
      <c r="K625" s="479"/>
      <c r="L625" s="479"/>
      <c r="M625" s="479"/>
      <c r="N625" s="479"/>
      <c r="O625" s="479"/>
      <c r="P625" s="479"/>
      <c r="Q625" s="479"/>
      <c r="R625" s="479"/>
      <c r="S625" s="479"/>
      <c r="T625" s="479"/>
      <c r="U625" s="479"/>
      <c r="V625" s="479"/>
      <c r="W625" s="479"/>
      <c r="X625" s="479"/>
      <c r="Y625" s="479"/>
      <c r="Z625" s="479"/>
    </row>
    <row r="626" spans="1:26" ht="15.75" customHeight="1">
      <c r="A626" s="479"/>
      <c r="B626" s="479"/>
      <c r="C626" s="479"/>
      <c r="D626" s="479"/>
      <c r="E626" s="479"/>
      <c r="F626" s="479"/>
      <c r="G626" s="479"/>
      <c r="H626" s="479"/>
      <c r="I626" s="479"/>
      <c r="J626" s="479"/>
      <c r="K626" s="479"/>
      <c r="L626" s="479"/>
      <c r="M626" s="479"/>
      <c r="N626" s="479"/>
      <c r="O626" s="479"/>
      <c r="P626" s="479"/>
      <c r="Q626" s="479"/>
      <c r="R626" s="479"/>
      <c r="S626" s="479"/>
      <c r="T626" s="479"/>
      <c r="U626" s="479"/>
      <c r="V626" s="479"/>
      <c r="W626" s="479"/>
      <c r="X626" s="479"/>
      <c r="Y626" s="479"/>
      <c r="Z626" s="479"/>
    </row>
    <row r="627" spans="1:26" ht="15.75" customHeight="1">
      <c r="A627" s="479"/>
      <c r="B627" s="479"/>
      <c r="C627" s="479"/>
      <c r="D627" s="479"/>
      <c r="E627" s="479"/>
      <c r="F627" s="479"/>
      <c r="G627" s="479"/>
      <c r="H627" s="479"/>
      <c r="I627" s="479"/>
      <c r="J627" s="479"/>
      <c r="K627" s="479"/>
      <c r="L627" s="479"/>
      <c r="M627" s="479"/>
      <c r="N627" s="479"/>
      <c r="O627" s="479"/>
      <c r="P627" s="479"/>
      <c r="Q627" s="479"/>
      <c r="R627" s="479"/>
      <c r="S627" s="479"/>
      <c r="T627" s="479"/>
      <c r="U627" s="479"/>
      <c r="V627" s="479"/>
      <c r="W627" s="479"/>
      <c r="X627" s="479"/>
      <c r="Y627" s="479"/>
      <c r="Z627" s="479"/>
    </row>
    <row r="628" spans="1:26" ht="15.75" customHeight="1">
      <c r="A628" s="479"/>
      <c r="B628" s="479"/>
      <c r="C628" s="479"/>
      <c r="D628" s="479"/>
      <c r="E628" s="479"/>
      <c r="F628" s="479"/>
      <c r="G628" s="479"/>
      <c r="H628" s="479"/>
      <c r="I628" s="479"/>
      <c r="J628" s="479"/>
      <c r="K628" s="479"/>
      <c r="L628" s="479"/>
      <c r="M628" s="479"/>
      <c r="N628" s="479"/>
      <c r="O628" s="479"/>
      <c r="P628" s="479"/>
      <c r="Q628" s="479"/>
      <c r="R628" s="479"/>
      <c r="S628" s="479"/>
      <c r="T628" s="479"/>
      <c r="U628" s="479"/>
      <c r="V628" s="479"/>
      <c r="W628" s="479"/>
      <c r="X628" s="479"/>
      <c r="Y628" s="479"/>
      <c r="Z628" s="479"/>
    </row>
    <row r="629" spans="1:26" ht="15.75" customHeight="1">
      <c r="A629" s="479"/>
      <c r="B629" s="479"/>
      <c r="C629" s="479"/>
      <c r="D629" s="479"/>
      <c r="E629" s="479"/>
      <c r="F629" s="479"/>
      <c r="G629" s="479"/>
      <c r="H629" s="479"/>
      <c r="I629" s="479"/>
      <c r="J629" s="479"/>
      <c r="K629" s="479"/>
      <c r="L629" s="479"/>
      <c r="M629" s="479"/>
      <c r="N629" s="479"/>
      <c r="O629" s="479"/>
      <c r="P629" s="479"/>
      <c r="Q629" s="479"/>
      <c r="R629" s="479"/>
      <c r="S629" s="479"/>
      <c r="T629" s="479"/>
      <c r="U629" s="479"/>
      <c r="V629" s="479"/>
      <c r="W629" s="479"/>
      <c r="X629" s="479"/>
      <c r="Y629" s="479"/>
      <c r="Z629" s="479"/>
    </row>
    <row r="630" spans="1:26" ht="15.75" customHeight="1">
      <c r="A630" s="479"/>
      <c r="B630" s="479"/>
      <c r="C630" s="479"/>
      <c r="D630" s="479"/>
      <c r="E630" s="479"/>
      <c r="F630" s="479"/>
      <c r="G630" s="479"/>
      <c r="H630" s="479"/>
      <c r="I630" s="479"/>
      <c r="J630" s="479"/>
      <c r="K630" s="479"/>
      <c r="L630" s="479"/>
      <c r="M630" s="479"/>
      <c r="N630" s="479"/>
      <c r="O630" s="479"/>
      <c r="P630" s="479"/>
      <c r="Q630" s="479"/>
      <c r="R630" s="479"/>
      <c r="S630" s="479"/>
      <c r="T630" s="479"/>
      <c r="U630" s="479"/>
      <c r="V630" s="479"/>
      <c r="W630" s="479"/>
      <c r="X630" s="479"/>
      <c r="Y630" s="479"/>
      <c r="Z630" s="479"/>
    </row>
    <row r="631" spans="1:26" ht="15.75" customHeight="1">
      <c r="A631" s="479"/>
      <c r="B631" s="479"/>
      <c r="C631" s="479"/>
      <c r="D631" s="479"/>
      <c r="E631" s="479"/>
      <c r="F631" s="479"/>
      <c r="G631" s="479"/>
      <c r="H631" s="479"/>
      <c r="I631" s="479"/>
      <c r="J631" s="479"/>
      <c r="K631" s="479"/>
      <c r="L631" s="479"/>
      <c r="M631" s="479"/>
      <c r="N631" s="479"/>
      <c r="O631" s="479"/>
      <c r="P631" s="479"/>
      <c r="Q631" s="479"/>
      <c r="R631" s="479"/>
      <c r="S631" s="479"/>
      <c r="T631" s="479"/>
      <c r="U631" s="479"/>
      <c r="V631" s="479"/>
      <c r="W631" s="479"/>
      <c r="X631" s="479"/>
      <c r="Y631" s="479"/>
      <c r="Z631" s="479"/>
    </row>
    <row r="632" spans="1:26" ht="15.75" customHeight="1">
      <c r="A632" s="479"/>
      <c r="B632" s="479"/>
      <c r="C632" s="479"/>
      <c r="D632" s="479"/>
      <c r="E632" s="479"/>
      <c r="F632" s="479"/>
      <c r="G632" s="479"/>
      <c r="H632" s="479"/>
      <c r="I632" s="479"/>
      <c r="J632" s="479"/>
      <c r="K632" s="479"/>
      <c r="L632" s="479"/>
      <c r="M632" s="479"/>
      <c r="N632" s="479"/>
      <c r="O632" s="479"/>
      <c r="P632" s="479"/>
      <c r="Q632" s="479"/>
      <c r="R632" s="479"/>
      <c r="S632" s="479"/>
      <c r="T632" s="479"/>
      <c r="U632" s="479"/>
      <c r="V632" s="479"/>
      <c r="W632" s="479"/>
      <c r="X632" s="479"/>
      <c r="Y632" s="479"/>
      <c r="Z632" s="479"/>
    </row>
    <row r="633" spans="1:26" ht="15.75" customHeight="1">
      <c r="A633" s="479"/>
      <c r="B633" s="479"/>
      <c r="C633" s="479"/>
      <c r="D633" s="479"/>
      <c r="E633" s="479"/>
      <c r="F633" s="479"/>
      <c r="G633" s="479"/>
      <c r="H633" s="479"/>
      <c r="I633" s="479"/>
      <c r="J633" s="479"/>
      <c r="K633" s="479"/>
      <c r="L633" s="479"/>
      <c r="M633" s="479"/>
      <c r="N633" s="479"/>
      <c r="O633" s="479"/>
      <c r="P633" s="479"/>
      <c r="Q633" s="479"/>
      <c r="R633" s="479"/>
      <c r="S633" s="479"/>
      <c r="T633" s="479"/>
      <c r="U633" s="479"/>
      <c r="V633" s="479"/>
      <c r="W633" s="479"/>
      <c r="X633" s="479"/>
      <c r="Y633" s="479"/>
      <c r="Z633" s="479"/>
    </row>
    <row r="634" spans="1:26" ht="15.75" customHeight="1">
      <c r="A634" s="479"/>
      <c r="B634" s="479"/>
      <c r="C634" s="479"/>
      <c r="D634" s="479"/>
      <c r="E634" s="479"/>
      <c r="F634" s="479"/>
      <c r="G634" s="479"/>
      <c r="H634" s="479"/>
      <c r="I634" s="479"/>
      <c r="J634" s="479"/>
      <c r="K634" s="479"/>
      <c r="L634" s="479"/>
      <c r="M634" s="479"/>
      <c r="N634" s="479"/>
      <c r="O634" s="479"/>
      <c r="P634" s="479"/>
      <c r="Q634" s="479"/>
      <c r="R634" s="479"/>
      <c r="S634" s="479"/>
      <c r="T634" s="479"/>
      <c r="U634" s="479"/>
      <c r="V634" s="479"/>
      <c r="W634" s="479"/>
      <c r="X634" s="479"/>
      <c r="Y634" s="479"/>
      <c r="Z634" s="479"/>
    </row>
    <row r="635" spans="1:26" ht="15.75" customHeight="1">
      <c r="A635" s="479"/>
      <c r="B635" s="479"/>
      <c r="C635" s="479"/>
      <c r="D635" s="479"/>
      <c r="E635" s="479"/>
      <c r="F635" s="479"/>
      <c r="G635" s="479"/>
      <c r="H635" s="479"/>
      <c r="I635" s="479"/>
      <c r="J635" s="479"/>
      <c r="K635" s="479"/>
      <c r="L635" s="479"/>
      <c r="M635" s="479"/>
      <c r="N635" s="479"/>
      <c r="O635" s="479"/>
      <c r="P635" s="479"/>
      <c r="Q635" s="479"/>
      <c r="R635" s="479"/>
      <c r="S635" s="479"/>
      <c r="T635" s="479"/>
      <c r="U635" s="479"/>
      <c r="V635" s="479"/>
      <c r="W635" s="479"/>
      <c r="X635" s="479"/>
      <c r="Y635" s="479"/>
      <c r="Z635" s="479"/>
    </row>
    <row r="636" spans="1:26" ht="15.75" customHeight="1">
      <c r="A636" s="479"/>
      <c r="B636" s="479"/>
      <c r="C636" s="479"/>
      <c r="D636" s="479"/>
      <c r="E636" s="479"/>
      <c r="F636" s="479"/>
      <c r="G636" s="479"/>
      <c r="H636" s="479"/>
      <c r="I636" s="479"/>
      <c r="J636" s="479"/>
      <c r="K636" s="479"/>
      <c r="L636" s="479"/>
      <c r="M636" s="479"/>
      <c r="N636" s="479"/>
      <c r="O636" s="479"/>
      <c r="P636" s="479"/>
      <c r="Q636" s="479"/>
      <c r="R636" s="479"/>
      <c r="S636" s="479"/>
      <c r="T636" s="479"/>
      <c r="U636" s="479"/>
      <c r="V636" s="479"/>
      <c r="W636" s="479"/>
      <c r="X636" s="479"/>
      <c r="Y636" s="479"/>
      <c r="Z636" s="479"/>
    </row>
    <row r="637" spans="1:26" ht="15.75" customHeight="1">
      <c r="A637" s="479"/>
      <c r="B637" s="479"/>
      <c r="C637" s="479"/>
      <c r="D637" s="479"/>
      <c r="E637" s="479"/>
      <c r="F637" s="479"/>
      <c r="G637" s="479"/>
      <c r="H637" s="479"/>
      <c r="I637" s="479"/>
      <c r="J637" s="479"/>
      <c r="K637" s="479"/>
      <c r="L637" s="479"/>
      <c r="M637" s="479"/>
      <c r="N637" s="479"/>
      <c r="O637" s="479"/>
      <c r="P637" s="479"/>
      <c r="Q637" s="479"/>
      <c r="R637" s="479"/>
      <c r="S637" s="479"/>
      <c r="T637" s="479"/>
      <c r="U637" s="479"/>
      <c r="V637" s="479"/>
      <c r="W637" s="479"/>
      <c r="X637" s="479"/>
      <c r="Y637" s="479"/>
      <c r="Z637" s="479"/>
    </row>
    <row r="638" spans="1:26" ht="15.75" customHeight="1">
      <c r="A638" s="479"/>
      <c r="B638" s="479"/>
      <c r="C638" s="479"/>
      <c r="D638" s="479"/>
      <c r="E638" s="479"/>
      <c r="F638" s="479"/>
      <c r="G638" s="479"/>
      <c r="H638" s="479"/>
      <c r="I638" s="479"/>
      <c r="J638" s="479"/>
      <c r="K638" s="479"/>
      <c r="L638" s="479"/>
      <c r="M638" s="479"/>
      <c r="N638" s="479"/>
      <c r="O638" s="479"/>
      <c r="P638" s="479"/>
      <c r="Q638" s="479"/>
      <c r="R638" s="479"/>
      <c r="S638" s="479"/>
      <c r="T638" s="479"/>
      <c r="U638" s="479"/>
      <c r="V638" s="479"/>
      <c r="W638" s="479"/>
      <c r="X638" s="479"/>
      <c r="Y638" s="479"/>
      <c r="Z638" s="479"/>
    </row>
    <row r="639" spans="1:26" ht="15.75" customHeight="1">
      <c r="A639" s="479"/>
      <c r="B639" s="479"/>
      <c r="C639" s="479"/>
      <c r="D639" s="479"/>
      <c r="E639" s="479"/>
      <c r="F639" s="479"/>
      <c r="G639" s="479"/>
      <c r="H639" s="479"/>
      <c r="I639" s="479"/>
      <c r="J639" s="479"/>
      <c r="K639" s="479"/>
      <c r="L639" s="479"/>
      <c r="M639" s="479"/>
      <c r="N639" s="479"/>
      <c r="O639" s="479"/>
      <c r="P639" s="479"/>
      <c r="Q639" s="479"/>
      <c r="R639" s="479"/>
      <c r="S639" s="479"/>
      <c r="T639" s="479"/>
      <c r="U639" s="479"/>
      <c r="V639" s="479"/>
      <c r="W639" s="479"/>
      <c r="X639" s="479"/>
      <c r="Y639" s="479"/>
      <c r="Z639" s="479"/>
    </row>
    <row r="640" spans="1:26" ht="15.75" customHeight="1">
      <c r="A640" s="479"/>
      <c r="B640" s="479"/>
      <c r="C640" s="479"/>
      <c r="D640" s="479"/>
      <c r="E640" s="479"/>
      <c r="F640" s="479"/>
      <c r="G640" s="479"/>
      <c r="H640" s="479"/>
      <c r="I640" s="479"/>
      <c r="J640" s="479"/>
      <c r="K640" s="479"/>
      <c r="L640" s="479"/>
      <c r="M640" s="479"/>
      <c r="N640" s="479"/>
      <c r="O640" s="479"/>
      <c r="P640" s="479"/>
      <c r="Q640" s="479"/>
      <c r="R640" s="479"/>
      <c r="S640" s="479"/>
      <c r="T640" s="479"/>
      <c r="U640" s="479"/>
      <c r="V640" s="479"/>
      <c r="W640" s="479"/>
      <c r="X640" s="479"/>
      <c r="Y640" s="479"/>
      <c r="Z640" s="479"/>
    </row>
    <row r="641" spans="1:26" ht="15.75" customHeight="1">
      <c r="A641" s="479"/>
      <c r="B641" s="479"/>
      <c r="C641" s="479"/>
      <c r="D641" s="479"/>
      <c r="E641" s="479"/>
      <c r="F641" s="479"/>
      <c r="G641" s="479"/>
      <c r="H641" s="479"/>
      <c r="I641" s="479"/>
      <c r="J641" s="479"/>
      <c r="K641" s="479"/>
      <c r="L641" s="479"/>
      <c r="M641" s="479"/>
      <c r="N641" s="479"/>
      <c r="O641" s="479"/>
      <c r="P641" s="479"/>
      <c r="Q641" s="479"/>
      <c r="R641" s="479"/>
      <c r="S641" s="479"/>
      <c r="T641" s="479"/>
      <c r="U641" s="479"/>
      <c r="V641" s="479"/>
      <c r="W641" s="479"/>
      <c r="X641" s="479"/>
      <c r="Y641" s="479"/>
      <c r="Z641" s="479"/>
    </row>
    <row r="642" spans="1:26" ht="15.75" customHeight="1">
      <c r="A642" s="479"/>
      <c r="B642" s="479"/>
      <c r="C642" s="479"/>
      <c r="D642" s="479"/>
      <c r="E642" s="479"/>
      <c r="F642" s="479"/>
      <c r="G642" s="479"/>
      <c r="H642" s="479"/>
      <c r="I642" s="479"/>
      <c r="J642" s="479"/>
      <c r="K642" s="479"/>
      <c r="L642" s="479"/>
      <c r="M642" s="479"/>
      <c r="N642" s="479"/>
      <c r="O642" s="479"/>
      <c r="P642" s="479"/>
      <c r="Q642" s="479"/>
      <c r="R642" s="479"/>
      <c r="S642" s="479"/>
      <c r="T642" s="479"/>
      <c r="U642" s="479"/>
      <c r="V642" s="479"/>
      <c r="W642" s="479"/>
      <c r="X642" s="479"/>
      <c r="Y642" s="479"/>
      <c r="Z642" s="479"/>
    </row>
    <row r="643" spans="1:26" ht="15.75" customHeight="1">
      <c r="A643" s="479"/>
      <c r="B643" s="479"/>
      <c r="C643" s="479"/>
      <c r="D643" s="479"/>
      <c r="E643" s="479"/>
      <c r="F643" s="479"/>
      <c r="G643" s="479"/>
      <c r="H643" s="479"/>
      <c r="I643" s="479"/>
      <c r="J643" s="479"/>
      <c r="K643" s="479"/>
      <c r="L643" s="479"/>
      <c r="M643" s="479"/>
      <c r="N643" s="479"/>
      <c r="O643" s="479"/>
      <c r="P643" s="479"/>
      <c r="Q643" s="479"/>
      <c r="R643" s="479"/>
      <c r="S643" s="479"/>
      <c r="T643" s="479"/>
      <c r="U643" s="479"/>
      <c r="V643" s="479"/>
      <c r="W643" s="479"/>
      <c r="X643" s="479"/>
      <c r="Y643" s="479"/>
      <c r="Z643" s="479"/>
    </row>
    <row r="644" spans="1:26" ht="15.75" customHeight="1">
      <c r="A644" s="479"/>
      <c r="B644" s="479"/>
      <c r="C644" s="479"/>
      <c r="D644" s="479"/>
      <c r="E644" s="479"/>
      <c r="F644" s="479"/>
      <c r="G644" s="479"/>
      <c r="H644" s="479"/>
      <c r="I644" s="479"/>
      <c r="J644" s="479"/>
      <c r="K644" s="479"/>
      <c r="L644" s="479"/>
      <c r="M644" s="479"/>
      <c r="N644" s="479"/>
      <c r="O644" s="479"/>
      <c r="P644" s="479"/>
      <c r="Q644" s="479"/>
      <c r="R644" s="479"/>
      <c r="S644" s="479"/>
      <c r="T644" s="479"/>
      <c r="U644" s="479"/>
      <c r="V644" s="479"/>
      <c r="W644" s="479"/>
      <c r="X644" s="479"/>
      <c r="Y644" s="479"/>
      <c r="Z644" s="479"/>
    </row>
    <row r="645" spans="1:26" ht="15.75" customHeight="1">
      <c r="A645" s="479"/>
      <c r="B645" s="479"/>
      <c r="C645" s="479"/>
      <c r="D645" s="479"/>
      <c r="E645" s="479"/>
      <c r="F645" s="479"/>
      <c r="G645" s="479"/>
      <c r="H645" s="479"/>
      <c r="I645" s="479"/>
      <c r="J645" s="479"/>
      <c r="K645" s="479"/>
      <c r="L645" s="479"/>
      <c r="M645" s="479"/>
      <c r="N645" s="479"/>
      <c r="O645" s="479"/>
      <c r="P645" s="479"/>
      <c r="Q645" s="479"/>
      <c r="R645" s="479"/>
      <c r="S645" s="479"/>
      <c r="T645" s="479"/>
      <c r="U645" s="479"/>
      <c r="V645" s="479"/>
      <c r="W645" s="479"/>
      <c r="X645" s="479"/>
      <c r="Y645" s="479"/>
      <c r="Z645" s="479"/>
    </row>
    <row r="646" spans="1:26" ht="15.75" customHeight="1">
      <c r="A646" s="479"/>
      <c r="B646" s="479"/>
      <c r="C646" s="479"/>
      <c r="D646" s="479"/>
      <c r="E646" s="479"/>
      <c r="F646" s="479"/>
      <c r="G646" s="479"/>
      <c r="H646" s="479"/>
      <c r="I646" s="479"/>
      <c r="J646" s="479"/>
      <c r="K646" s="479"/>
      <c r="L646" s="479"/>
      <c r="M646" s="479"/>
      <c r="N646" s="479"/>
      <c r="O646" s="479"/>
      <c r="P646" s="479"/>
      <c r="Q646" s="479"/>
      <c r="R646" s="479"/>
      <c r="S646" s="479"/>
      <c r="T646" s="479"/>
      <c r="U646" s="479"/>
      <c r="V646" s="479"/>
      <c r="W646" s="479"/>
      <c r="X646" s="479"/>
      <c r="Y646" s="479"/>
      <c r="Z646" s="479"/>
    </row>
    <row r="647" spans="1:26" ht="15.75" customHeight="1">
      <c r="A647" s="479"/>
      <c r="B647" s="479"/>
      <c r="C647" s="479"/>
      <c r="D647" s="479"/>
      <c r="E647" s="479"/>
      <c r="F647" s="479"/>
      <c r="G647" s="479"/>
      <c r="H647" s="479"/>
      <c r="I647" s="479"/>
      <c r="J647" s="479"/>
      <c r="K647" s="479"/>
      <c r="L647" s="479"/>
      <c r="M647" s="479"/>
      <c r="N647" s="479"/>
      <c r="O647" s="479"/>
      <c r="P647" s="479"/>
      <c r="Q647" s="479"/>
      <c r="R647" s="479"/>
      <c r="S647" s="479"/>
      <c r="T647" s="479"/>
      <c r="U647" s="479"/>
      <c r="V647" s="479"/>
      <c r="W647" s="479"/>
      <c r="X647" s="479"/>
      <c r="Y647" s="479"/>
      <c r="Z647" s="479"/>
    </row>
    <row r="648" spans="1:26" ht="15.75" customHeight="1">
      <c r="A648" s="479"/>
      <c r="B648" s="479"/>
      <c r="C648" s="479"/>
      <c r="D648" s="479"/>
      <c r="E648" s="479"/>
      <c r="F648" s="479"/>
      <c r="G648" s="479"/>
      <c r="H648" s="479"/>
      <c r="I648" s="479"/>
      <c r="J648" s="479"/>
      <c r="K648" s="479"/>
      <c r="L648" s="479"/>
      <c r="M648" s="479"/>
      <c r="N648" s="479"/>
      <c r="O648" s="479"/>
      <c r="P648" s="479"/>
      <c r="Q648" s="479"/>
      <c r="R648" s="479"/>
      <c r="S648" s="479"/>
      <c r="T648" s="479"/>
      <c r="U648" s="479"/>
      <c r="V648" s="479"/>
      <c r="W648" s="479"/>
      <c r="X648" s="479"/>
      <c r="Y648" s="479"/>
      <c r="Z648" s="479"/>
    </row>
    <row r="649" spans="1:26" ht="15.75" customHeight="1">
      <c r="A649" s="479"/>
      <c r="B649" s="479"/>
      <c r="C649" s="479"/>
      <c r="D649" s="479"/>
      <c r="E649" s="479"/>
      <c r="F649" s="479"/>
      <c r="G649" s="479"/>
      <c r="H649" s="479"/>
      <c r="I649" s="479"/>
      <c r="J649" s="479"/>
      <c r="K649" s="479"/>
      <c r="L649" s="479"/>
      <c r="M649" s="479"/>
      <c r="N649" s="479"/>
      <c r="O649" s="479"/>
      <c r="P649" s="479"/>
      <c r="Q649" s="479"/>
      <c r="R649" s="479"/>
      <c r="S649" s="479"/>
      <c r="T649" s="479"/>
      <c r="U649" s="479"/>
      <c r="V649" s="479"/>
      <c r="W649" s="479"/>
      <c r="X649" s="479"/>
      <c r="Y649" s="479"/>
      <c r="Z649" s="479"/>
    </row>
    <row r="650" spans="1:26" ht="15.75" customHeight="1">
      <c r="A650" s="479"/>
      <c r="B650" s="479"/>
      <c r="C650" s="479"/>
      <c r="D650" s="479"/>
      <c r="E650" s="479"/>
      <c r="F650" s="479"/>
      <c r="G650" s="479"/>
      <c r="H650" s="479"/>
      <c r="I650" s="479"/>
      <c r="J650" s="479"/>
      <c r="K650" s="479"/>
      <c r="L650" s="479"/>
      <c r="M650" s="479"/>
      <c r="N650" s="479"/>
      <c r="O650" s="479"/>
      <c r="P650" s="479"/>
      <c r="Q650" s="479"/>
      <c r="R650" s="479"/>
      <c r="S650" s="479"/>
      <c r="T650" s="479"/>
      <c r="U650" s="479"/>
      <c r="V650" s="479"/>
      <c r="W650" s="479"/>
      <c r="X650" s="479"/>
      <c r="Y650" s="479"/>
      <c r="Z650" s="479"/>
    </row>
    <row r="651" spans="1:26" ht="15.75" customHeight="1">
      <c r="A651" s="479"/>
      <c r="B651" s="479"/>
      <c r="C651" s="479"/>
      <c r="D651" s="479"/>
      <c r="E651" s="479"/>
      <c r="F651" s="479"/>
      <c r="G651" s="479"/>
      <c r="H651" s="479"/>
      <c r="I651" s="479"/>
      <c r="J651" s="479"/>
      <c r="K651" s="479"/>
      <c r="L651" s="479"/>
      <c r="M651" s="479"/>
      <c r="N651" s="479"/>
      <c r="O651" s="479"/>
      <c r="P651" s="479"/>
      <c r="Q651" s="479"/>
      <c r="R651" s="479"/>
      <c r="S651" s="479"/>
      <c r="T651" s="479"/>
      <c r="U651" s="479"/>
      <c r="V651" s="479"/>
      <c r="W651" s="479"/>
      <c r="X651" s="479"/>
      <c r="Y651" s="479"/>
      <c r="Z651" s="479"/>
    </row>
    <row r="652" spans="1:26" ht="15.75" customHeight="1">
      <c r="A652" s="479"/>
      <c r="B652" s="479"/>
      <c r="C652" s="479"/>
      <c r="D652" s="479"/>
      <c r="E652" s="479"/>
      <c r="F652" s="479"/>
      <c r="G652" s="479"/>
      <c r="H652" s="479"/>
      <c r="I652" s="479"/>
      <c r="J652" s="479"/>
      <c r="K652" s="479"/>
      <c r="L652" s="479"/>
      <c r="M652" s="479"/>
      <c r="N652" s="479"/>
      <c r="O652" s="479"/>
      <c r="P652" s="479"/>
      <c r="Q652" s="479"/>
      <c r="R652" s="479"/>
      <c r="S652" s="479"/>
      <c r="T652" s="479"/>
      <c r="U652" s="479"/>
      <c r="V652" s="479"/>
      <c r="W652" s="479"/>
      <c r="X652" s="479"/>
      <c r="Y652" s="479"/>
      <c r="Z652" s="479"/>
    </row>
    <row r="653" spans="1:26" ht="15.75" customHeight="1">
      <c r="A653" s="479"/>
      <c r="B653" s="479"/>
      <c r="C653" s="479"/>
      <c r="D653" s="479"/>
      <c r="E653" s="479"/>
      <c r="F653" s="479"/>
      <c r="G653" s="479"/>
      <c r="H653" s="479"/>
      <c r="I653" s="479"/>
      <c r="J653" s="479"/>
      <c r="K653" s="479"/>
      <c r="L653" s="479"/>
      <c r="M653" s="479"/>
      <c r="N653" s="479"/>
      <c r="O653" s="479"/>
      <c r="P653" s="479"/>
      <c r="Q653" s="479"/>
      <c r="R653" s="479"/>
      <c r="S653" s="479"/>
      <c r="T653" s="479"/>
      <c r="U653" s="479"/>
      <c r="V653" s="479"/>
      <c r="W653" s="479"/>
      <c r="X653" s="479"/>
      <c r="Y653" s="479"/>
      <c r="Z653" s="479"/>
    </row>
    <row r="654" spans="1:26" ht="15.75" customHeight="1">
      <c r="A654" s="479"/>
      <c r="B654" s="479"/>
      <c r="C654" s="479"/>
      <c r="D654" s="479"/>
      <c r="E654" s="479"/>
      <c r="F654" s="479"/>
      <c r="G654" s="479"/>
      <c r="H654" s="479"/>
      <c r="I654" s="479"/>
      <c r="J654" s="479"/>
      <c r="K654" s="479"/>
      <c r="L654" s="479"/>
      <c r="M654" s="479"/>
      <c r="N654" s="479"/>
      <c r="O654" s="479"/>
      <c r="P654" s="479"/>
      <c r="Q654" s="479"/>
      <c r="R654" s="479"/>
      <c r="S654" s="479"/>
      <c r="T654" s="479"/>
      <c r="U654" s="479"/>
      <c r="V654" s="479"/>
      <c r="W654" s="479"/>
      <c r="X654" s="479"/>
      <c r="Y654" s="479"/>
      <c r="Z654" s="479"/>
    </row>
    <row r="655" spans="1:26" ht="15.75" customHeight="1">
      <c r="A655" s="479"/>
      <c r="B655" s="479"/>
      <c r="C655" s="479"/>
      <c r="D655" s="479"/>
      <c r="E655" s="479"/>
      <c r="F655" s="479"/>
      <c r="G655" s="479"/>
      <c r="H655" s="479"/>
      <c r="I655" s="479"/>
      <c r="J655" s="479"/>
      <c r="K655" s="479"/>
      <c r="L655" s="479"/>
      <c r="M655" s="479"/>
      <c r="N655" s="479"/>
      <c r="O655" s="479"/>
      <c r="P655" s="479"/>
      <c r="Q655" s="479"/>
      <c r="R655" s="479"/>
      <c r="S655" s="479"/>
      <c r="T655" s="479"/>
      <c r="U655" s="479"/>
      <c r="V655" s="479"/>
      <c r="W655" s="479"/>
      <c r="X655" s="479"/>
      <c r="Y655" s="479"/>
      <c r="Z655" s="479"/>
    </row>
    <row r="656" spans="1:26" ht="15.75" customHeight="1">
      <c r="A656" s="479"/>
      <c r="B656" s="479"/>
      <c r="C656" s="479"/>
      <c r="D656" s="479"/>
      <c r="E656" s="479"/>
      <c r="F656" s="479"/>
      <c r="G656" s="479"/>
      <c r="H656" s="479"/>
      <c r="I656" s="479"/>
      <c r="J656" s="479"/>
      <c r="K656" s="479"/>
      <c r="L656" s="479"/>
      <c r="M656" s="479"/>
      <c r="N656" s="479"/>
      <c r="O656" s="479"/>
      <c r="P656" s="479"/>
      <c r="Q656" s="479"/>
      <c r="R656" s="479"/>
      <c r="S656" s="479"/>
      <c r="T656" s="479"/>
      <c r="U656" s="479"/>
      <c r="V656" s="479"/>
      <c r="W656" s="479"/>
      <c r="X656" s="479"/>
      <c r="Y656" s="479"/>
      <c r="Z656" s="479"/>
    </row>
    <row r="657" spans="1:26" ht="15.75" customHeight="1">
      <c r="A657" s="479"/>
      <c r="B657" s="479"/>
      <c r="C657" s="479"/>
      <c r="D657" s="479"/>
      <c r="E657" s="479"/>
      <c r="F657" s="479"/>
      <c r="G657" s="479"/>
      <c r="H657" s="479"/>
      <c r="I657" s="479"/>
      <c r="J657" s="479"/>
      <c r="K657" s="479"/>
      <c r="L657" s="479"/>
      <c r="M657" s="479"/>
      <c r="N657" s="479"/>
      <c r="O657" s="479"/>
      <c r="P657" s="479"/>
      <c r="Q657" s="479"/>
      <c r="R657" s="479"/>
      <c r="S657" s="479"/>
      <c r="T657" s="479"/>
      <c r="U657" s="479"/>
      <c r="V657" s="479"/>
      <c r="W657" s="479"/>
      <c r="X657" s="479"/>
      <c r="Y657" s="479"/>
      <c r="Z657" s="479"/>
    </row>
    <row r="658" spans="1:26" ht="15.75" customHeight="1">
      <c r="A658" s="479"/>
      <c r="B658" s="479"/>
      <c r="C658" s="479"/>
      <c r="D658" s="479"/>
      <c r="E658" s="479"/>
      <c r="F658" s="479"/>
      <c r="G658" s="479"/>
      <c r="H658" s="479"/>
      <c r="I658" s="479"/>
      <c r="J658" s="479"/>
      <c r="K658" s="479"/>
      <c r="L658" s="479"/>
      <c r="M658" s="479"/>
      <c r="N658" s="479"/>
      <c r="O658" s="479"/>
      <c r="P658" s="479"/>
      <c r="Q658" s="479"/>
      <c r="R658" s="479"/>
      <c r="S658" s="479"/>
      <c r="T658" s="479"/>
      <c r="U658" s="479"/>
      <c r="V658" s="479"/>
      <c r="W658" s="479"/>
      <c r="X658" s="479"/>
      <c r="Y658" s="479"/>
      <c r="Z658" s="479"/>
    </row>
    <row r="659" spans="1:26" ht="15.75" customHeight="1">
      <c r="A659" s="479"/>
      <c r="B659" s="479"/>
      <c r="C659" s="479"/>
      <c r="D659" s="479"/>
      <c r="E659" s="479"/>
      <c r="F659" s="479"/>
      <c r="G659" s="479"/>
      <c r="H659" s="479"/>
      <c r="I659" s="479"/>
      <c r="J659" s="479"/>
      <c r="K659" s="479"/>
      <c r="L659" s="479"/>
      <c r="M659" s="479"/>
      <c r="N659" s="479"/>
      <c r="O659" s="479"/>
      <c r="P659" s="479"/>
      <c r="Q659" s="479"/>
      <c r="R659" s="479"/>
      <c r="S659" s="479"/>
      <c r="T659" s="479"/>
      <c r="U659" s="479"/>
      <c r="V659" s="479"/>
      <c r="W659" s="479"/>
      <c r="X659" s="479"/>
      <c r="Y659" s="479"/>
      <c r="Z659" s="479"/>
    </row>
    <row r="660" spans="1:26" ht="15.75" customHeight="1">
      <c r="A660" s="479"/>
      <c r="B660" s="479"/>
      <c r="C660" s="479"/>
      <c r="D660" s="479"/>
      <c r="E660" s="479"/>
      <c r="F660" s="479"/>
      <c r="G660" s="479"/>
      <c r="H660" s="479"/>
      <c r="I660" s="479"/>
      <c r="J660" s="479"/>
      <c r="K660" s="479"/>
      <c r="L660" s="479"/>
      <c r="M660" s="479"/>
      <c r="N660" s="479"/>
      <c r="O660" s="479"/>
      <c r="P660" s="479"/>
      <c r="Q660" s="479"/>
      <c r="R660" s="479"/>
      <c r="S660" s="479"/>
      <c r="T660" s="479"/>
      <c r="U660" s="479"/>
      <c r="V660" s="479"/>
      <c r="W660" s="479"/>
      <c r="X660" s="479"/>
      <c r="Y660" s="479"/>
      <c r="Z660" s="479"/>
    </row>
    <row r="661" spans="1:26" ht="15.75" customHeight="1">
      <c r="A661" s="479"/>
      <c r="B661" s="479"/>
      <c r="C661" s="479"/>
      <c r="D661" s="479"/>
      <c r="E661" s="479"/>
      <c r="F661" s="479"/>
      <c r="G661" s="479"/>
      <c r="H661" s="479"/>
      <c r="I661" s="479"/>
      <c r="J661" s="479"/>
      <c r="K661" s="479"/>
      <c r="L661" s="479"/>
      <c r="M661" s="479"/>
      <c r="N661" s="479"/>
      <c r="O661" s="479"/>
      <c r="P661" s="479"/>
      <c r="Q661" s="479"/>
      <c r="R661" s="479"/>
      <c r="S661" s="479"/>
      <c r="T661" s="479"/>
      <c r="U661" s="479"/>
      <c r="V661" s="479"/>
      <c r="W661" s="479"/>
      <c r="X661" s="479"/>
      <c r="Y661" s="479"/>
      <c r="Z661" s="479"/>
    </row>
    <row r="662" spans="1:26" ht="15.75" customHeight="1">
      <c r="A662" s="479"/>
      <c r="B662" s="479"/>
      <c r="C662" s="479"/>
      <c r="D662" s="479"/>
      <c r="E662" s="479"/>
      <c r="F662" s="479"/>
      <c r="G662" s="479"/>
      <c r="H662" s="479"/>
      <c r="I662" s="479"/>
      <c r="J662" s="479"/>
      <c r="K662" s="479"/>
      <c r="L662" s="479"/>
      <c r="M662" s="479"/>
      <c r="N662" s="479"/>
      <c r="O662" s="479"/>
      <c r="P662" s="479"/>
      <c r="Q662" s="479"/>
      <c r="R662" s="479"/>
      <c r="S662" s="479"/>
      <c r="T662" s="479"/>
      <c r="U662" s="479"/>
      <c r="V662" s="479"/>
      <c r="W662" s="479"/>
      <c r="X662" s="479"/>
      <c r="Y662" s="479"/>
      <c r="Z662" s="479"/>
    </row>
    <row r="663" spans="1:26" ht="15.75" customHeight="1">
      <c r="A663" s="479"/>
      <c r="B663" s="479"/>
      <c r="C663" s="479"/>
      <c r="D663" s="479"/>
      <c r="E663" s="479"/>
      <c r="F663" s="479"/>
      <c r="G663" s="479"/>
      <c r="H663" s="479"/>
      <c r="I663" s="479"/>
      <c r="J663" s="479"/>
      <c r="K663" s="479"/>
      <c r="L663" s="479"/>
      <c r="M663" s="479"/>
      <c r="N663" s="479"/>
      <c r="O663" s="479"/>
      <c r="P663" s="479"/>
      <c r="Q663" s="479"/>
      <c r="R663" s="479"/>
      <c r="S663" s="479"/>
      <c r="T663" s="479"/>
      <c r="U663" s="479"/>
      <c r="V663" s="479"/>
      <c r="W663" s="479"/>
      <c r="X663" s="479"/>
      <c r="Y663" s="479"/>
      <c r="Z663" s="479"/>
    </row>
    <row r="664" spans="1:26" ht="15.75" customHeight="1">
      <c r="A664" s="479"/>
      <c r="B664" s="479"/>
      <c r="C664" s="479"/>
      <c r="D664" s="479"/>
      <c r="E664" s="479"/>
      <c r="F664" s="479"/>
      <c r="G664" s="479"/>
      <c r="H664" s="479"/>
      <c r="I664" s="479"/>
      <c r="J664" s="479"/>
      <c r="K664" s="479"/>
      <c r="L664" s="479"/>
      <c r="M664" s="479"/>
      <c r="N664" s="479"/>
      <c r="O664" s="479"/>
      <c r="P664" s="479"/>
      <c r="Q664" s="479"/>
      <c r="R664" s="479"/>
      <c r="S664" s="479"/>
      <c r="T664" s="479"/>
      <c r="U664" s="479"/>
      <c r="V664" s="479"/>
      <c r="W664" s="479"/>
      <c r="X664" s="479"/>
      <c r="Y664" s="479"/>
      <c r="Z664" s="479"/>
    </row>
    <row r="665" spans="1:26" ht="15.75" customHeight="1">
      <c r="A665" s="479"/>
      <c r="B665" s="479"/>
      <c r="C665" s="479"/>
      <c r="D665" s="479"/>
      <c r="E665" s="479"/>
      <c r="F665" s="479"/>
      <c r="G665" s="479"/>
      <c r="H665" s="479"/>
      <c r="I665" s="479"/>
      <c r="J665" s="479"/>
      <c r="K665" s="479"/>
      <c r="L665" s="479"/>
      <c r="M665" s="479"/>
      <c r="N665" s="479"/>
      <c r="O665" s="479"/>
      <c r="P665" s="479"/>
      <c r="Q665" s="479"/>
      <c r="R665" s="479"/>
      <c r="S665" s="479"/>
      <c r="T665" s="479"/>
      <c r="U665" s="479"/>
      <c r="V665" s="479"/>
      <c r="W665" s="479"/>
      <c r="X665" s="479"/>
      <c r="Y665" s="479"/>
      <c r="Z665" s="479"/>
    </row>
    <row r="666" spans="1:26" ht="15.75" customHeight="1">
      <c r="A666" s="479"/>
      <c r="B666" s="479"/>
      <c r="C666" s="479"/>
      <c r="D666" s="479"/>
      <c r="E666" s="479"/>
      <c r="F666" s="479"/>
      <c r="G666" s="479"/>
      <c r="H666" s="479"/>
      <c r="I666" s="479"/>
      <c r="J666" s="479"/>
      <c r="K666" s="479"/>
      <c r="L666" s="479"/>
      <c r="M666" s="479"/>
      <c r="N666" s="479"/>
      <c r="O666" s="479"/>
      <c r="P666" s="479"/>
      <c r="Q666" s="479"/>
      <c r="R666" s="479"/>
      <c r="S666" s="479"/>
      <c r="T666" s="479"/>
      <c r="U666" s="479"/>
      <c r="V666" s="479"/>
      <c r="W666" s="479"/>
      <c r="X666" s="479"/>
      <c r="Y666" s="479"/>
      <c r="Z666" s="479"/>
    </row>
    <row r="667" spans="1:26" ht="15.75" customHeight="1">
      <c r="A667" s="479"/>
      <c r="B667" s="479"/>
      <c r="C667" s="479"/>
      <c r="D667" s="479"/>
      <c r="E667" s="479"/>
      <c r="F667" s="479"/>
      <c r="G667" s="479"/>
      <c r="H667" s="479"/>
      <c r="I667" s="479"/>
      <c r="J667" s="479"/>
      <c r="K667" s="479"/>
      <c r="L667" s="479"/>
      <c r="M667" s="479"/>
      <c r="N667" s="479"/>
      <c r="O667" s="479"/>
      <c r="P667" s="479"/>
      <c r="Q667" s="479"/>
      <c r="R667" s="479"/>
      <c r="S667" s="479"/>
      <c r="T667" s="479"/>
      <c r="U667" s="479"/>
      <c r="V667" s="479"/>
      <c r="W667" s="479"/>
      <c r="X667" s="479"/>
      <c r="Y667" s="479"/>
      <c r="Z667" s="479"/>
    </row>
    <row r="668" spans="1:26" ht="15.75" customHeight="1">
      <c r="A668" s="479"/>
      <c r="B668" s="479"/>
      <c r="C668" s="479"/>
      <c r="D668" s="479"/>
      <c r="E668" s="479"/>
      <c r="F668" s="479"/>
      <c r="G668" s="479"/>
      <c r="H668" s="479"/>
      <c r="I668" s="479"/>
      <c r="J668" s="479"/>
      <c r="K668" s="479"/>
      <c r="L668" s="479"/>
      <c r="M668" s="479"/>
      <c r="N668" s="479"/>
      <c r="O668" s="479"/>
      <c r="P668" s="479"/>
      <c r="Q668" s="479"/>
      <c r="R668" s="479"/>
      <c r="S668" s="479"/>
      <c r="T668" s="479"/>
      <c r="U668" s="479"/>
      <c r="V668" s="479"/>
      <c r="W668" s="479"/>
      <c r="X668" s="479"/>
      <c r="Y668" s="479"/>
      <c r="Z668" s="479"/>
    </row>
    <row r="669" spans="1:26" ht="15.75" customHeight="1">
      <c r="A669" s="479"/>
      <c r="B669" s="479"/>
      <c r="C669" s="479"/>
      <c r="D669" s="479"/>
      <c r="E669" s="479"/>
      <c r="F669" s="479"/>
      <c r="G669" s="479"/>
      <c r="H669" s="479"/>
      <c r="I669" s="479"/>
      <c r="J669" s="479"/>
      <c r="K669" s="479"/>
      <c r="L669" s="479"/>
      <c r="M669" s="479"/>
      <c r="N669" s="479"/>
      <c r="O669" s="479"/>
      <c r="P669" s="479"/>
      <c r="Q669" s="479"/>
      <c r="R669" s="479"/>
      <c r="S669" s="479"/>
      <c r="T669" s="479"/>
      <c r="U669" s="479"/>
      <c r="V669" s="479"/>
      <c r="W669" s="479"/>
      <c r="X669" s="479"/>
      <c r="Y669" s="479"/>
      <c r="Z669" s="479"/>
    </row>
    <row r="670" spans="1:26" ht="15.75" customHeight="1">
      <c r="A670" s="479"/>
      <c r="B670" s="479"/>
      <c r="C670" s="479"/>
      <c r="D670" s="479"/>
      <c r="E670" s="479"/>
      <c r="F670" s="479"/>
      <c r="G670" s="479"/>
      <c r="H670" s="479"/>
      <c r="I670" s="479"/>
      <c r="J670" s="479"/>
      <c r="K670" s="479"/>
      <c r="L670" s="479"/>
      <c r="M670" s="479"/>
      <c r="N670" s="479"/>
      <c r="O670" s="479"/>
      <c r="P670" s="479"/>
      <c r="Q670" s="479"/>
      <c r="R670" s="479"/>
      <c r="S670" s="479"/>
      <c r="T670" s="479"/>
      <c r="U670" s="479"/>
      <c r="V670" s="479"/>
      <c r="W670" s="479"/>
      <c r="X670" s="479"/>
      <c r="Y670" s="479"/>
      <c r="Z670" s="479"/>
    </row>
    <row r="671" spans="1:26" ht="15.75" customHeight="1">
      <c r="A671" s="479"/>
      <c r="B671" s="479"/>
      <c r="C671" s="479"/>
      <c r="D671" s="479"/>
      <c r="E671" s="479"/>
      <c r="F671" s="479"/>
      <c r="G671" s="479"/>
      <c r="H671" s="479"/>
      <c r="I671" s="479"/>
      <c r="J671" s="479"/>
      <c r="K671" s="479"/>
      <c r="L671" s="479"/>
      <c r="M671" s="479"/>
      <c r="N671" s="479"/>
      <c r="O671" s="479"/>
      <c r="P671" s="479"/>
      <c r="Q671" s="479"/>
      <c r="R671" s="479"/>
      <c r="S671" s="479"/>
      <c r="T671" s="479"/>
      <c r="U671" s="479"/>
      <c r="V671" s="479"/>
      <c r="W671" s="479"/>
      <c r="X671" s="479"/>
      <c r="Y671" s="479"/>
      <c r="Z671" s="479"/>
    </row>
    <row r="672" spans="1:26" ht="15.75" customHeight="1">
      <c r="A672" s="479"/>
      <c r="B672" s="479"/>
      <c r="C672" s="479"/>
      <c r="D672" s="479"/>
      <c r="E672" s="479"/>
      <c r="F672" s="479"/>
      <c r="G672" s="479"/>
      <c r="H672" s="479"/>
      <c r="I672" s="479"/>
      <c r="J672" s="479"/>
      <c r="K672" s="479"/>
      <c r="L672" s="479"/>
      <c r="M672" s="479"/>
      <c r="N672" s="479"/>
      <c r="O672" s="479"/>
      <c r="P672" s="479"/>
      <c r="Q672" s="479"/>
      <c r="R672" s="479"/>
      <c r="S672" s="479"/>
      <c r="T672" s="479"/>
      <c r="U672" s="479"/>
      <c r="V672" s="479"/>
      <c r="W672" s="479"/>
      <c r="X672" s="479"/>
      <c r="Y672" s="479"/>
      <c r="Z672" s="479"/>
    </row>
    <row r="673" spans="1:26" ht="15.75" customHeight="1">
      <c r="A673" s="479"/>
      <c r="B673" s="479"/>
      <c r="C673" s="479"/>
      <c r="D673" s="479"/>
      <c r="E673" s="479"/>
      <c r="F673" s="479"/>
      <c r="G673" s="479"/>
      <c r="H673" s="479"/>
      <c r="I673" s="479"/>
      <c r="J673" s="479"/>
      <c r="K673" s="479"/>
      <c r="L673" s="479"/>
      <c r="M673" s="479"/>
      <c r="N673" s="479"/>
      <c r="O673" s="479"/>
      <c r="P673" s="479"/>
      <c r="Q673" s="479"/>
      <c r="R673" s="479"/>
      <c r="S673" s="479"/>
      <c r="T673" s="479"/>
      <c r="U673" s="479"/>
      <c r="V673" s="479"/>
      <c r="W673" s="479"/>
      <c r="X673" s="479"/>
      <c r="Y673" s="479"/>
      <c r="Z673" s="479"/>
    </row>
    <row r="674" spans="1:26" ht="15.75" customHeight="1">
      <c r="A674" s="479"/>
      <c r="B674" s="479"/>
      <c r="C674" s="479"/>
      <c r="D674" s="479"/>
      <c r="E674" s="479"/>
      <c r="F674" s="479"/>
      <c r="G674" s="479"/>
      <c r="H674" s="479"/>
      <c r="I674" s="479"/>
      <c r="J674" s="479"/>
      <c r="K674" s="479"/>
      <c r="L674" s="479"/>
      <c r="M674" s="479"/>
      <c r="N674" s="479"/>
      <c r="O674" s="479"/>
      <c r="P674" s="479"/>
      <c r="Q674" s="479"/>
      <c r="R674" s="479"/>
      <c r="S674" s="479"/>
      <c r="T674" s="479"/>
      <c r="U674" s="479"/>
      <c r="V674" s="479"/>
      <c r="W674" s="479"/>
      <c r="X674" s="479"/>
      <c r="Y674" s="479"/>
      <c r="Z674" s="479"/>
    </row>
    <row r="675" spans="1:26" ht="15.75" customHeight="1">
      <c r="A675" s="479"/>
      <c r="B675" s="479"/>
      <c r="C675" s="479"/>
      <c r="D675" s="479"/>
      <c r="E675" s="479"/>
      <c r="F675" s="479"/>
      <c r="G675" s="479"/>
      <c r="H675" s="479"/>
      <c r="I675" s="479"/>
      <c r="J675" s="479"/>
      <c r="K675" s="479"/>
      <c r="L675" s="479"/>
      <c r="M675" s="479"/>
      <c r="N675" s="479"/>
      <c r="O675" s="479"/>
      <c r="P675" s="479"/>
      <c r="Q675" s="479"/>
      <c r="R675" s="479"/>
      <c r="S675" s="479"/>
      <c r="T675" s="479"/>
      <c r="U675" s="479"/>
      <c r="V675" s="479"/>
      <c r="W675" s="479"/>
      <c r="X675" s="479"/>
      <c r="Y675" s="479"/>
      <c r="Z675" s="479"/>
    </row>
    <row r="676" spans="1:26" ht="15.75" customHeight="1">
      <c r="A676" s="479"/>
      <c r="B676" s="479"/>
      <c r="C676" s="479"/>
      <c r="D676" s="479"/>
      <c r="E676" s="479"/>
      <c r="F676" s="479"/>
      <c r="G676" s="479"/>
      <c r="H676" s="479"/>
      <c r="I676" s="479"/>
      <c r="J676" s="479"/>
      <c r="K676" s="479"/>
      <c r="L676" s="479"/>
      <c r="M676" s="479"/>
      <c r="N676" s="479"/>
      <c r="O676" s="479"/>
      <c r="P676" s="479"/>
      <c r="Q676" s="479"/>
      <c r="R676" s="479"/>
      <c r="S676" s="479"/>
      <c r="T676" s="479"/>
      <c r="U676" s="479"/>
      <c r="V676" s="479"/>
      <c r="W676" s="479"/>
      <c r="X676" s="479"/>
      <c r="Y676" s="479"/>
      <c r="Z676" s="479"/>
    </row>
    <row r="677" spans="1:26" ht="15.75" customHeight="1">
      <c r="A677" s="479"/>
      <c r="B677" s="479"/>
      <c r="C677" s="479"/>
      <c r="D677" s="479"/>
      <c r="E677" s="479"/>
      <c r="F677" s="479"/>
      <c r="G677" s="479"/>
      <c r="H677" s="479"/>
      <c r="I677" s="479"/>
      <c r="J677" s="479"/>
      <c r="K677" s="479"/>
      <c r="L677" s="479"/>
      <c r="M677" s="479"/>
      <c r="N677" s="479"/>
      <c r="O677" s="479"/>
      <c r="P677" s="479"/>
      <c r="Q677" s="479"/>
      <c r="R677" s="479"/>
      <c r="S677" s="479"/>
      <c r="T677" s="479"/>
      <c r="U677" s="479"/>
      <c r="V677" s="479"/>
      <c r="W677" s="479"/>
      <c r="X677" s="479"/>
      <c r="Y677" s="479"/>
      <c r="Z677" s="479"/>
    </row>
    <row r="678" spans="1:26" ht="15.75" customHeight="1">
      <c r="A678" s="479"/>
      <c r="B678" s="479"/>
      <c r="C678" s="479"/>
      <c r="D678" s="479"/>
      <c r="E678" s="479"/>
      <c r="F678" s="479"/>
      <c r="G678" s="479"/>
      <c r="H678" s="479"/>
      <c r="I678" s="479"/>
      <c r="J678" s="479"/>
      <c r="K678" s="479"/>
      <c r="L678" s="479"/>
      <c r="M678" s="479"/>
      <c r="N678" s="479"/>
      <c r="O678" s="479"/>
      <c r="P678" s="479"/>
      <c r="Q678" s="479"/>
      <c r="R678" s="479"/>
      <c r="S678" s="479"/>
      <c r="T678" s="479"/>
      <c r="U678" s="479"/>
      <c r="V678" s="479"/>
      <c r="W678" s="479"/>
      <c r="X678" s="479"/>
      <c r="Y678" s="479"/>
      <c r="Z678" s="479"/>
    </row>
    <row r="679" spans="1:26" ht="15.75" customHeight="1">
      <c r="A679" s="479"/>
      <c r="B679" s="479"/>
      <c r="C679" s="479"/>
      <c r="D679" s="479"/>
      <c r="E679" s="479"/>
      <c r="F679" s="479"/>
      <c r="G679" s="479"/>
      <c r="H679" s="479"/>
      <c r="I679" s="479"/>
      <c r="J679" s="479"/>
      <c r="K679" s="479"/>
      <c r="L679" s="479"/>
      <c r="M679" s="479"/>
      <c r="N679" s="479"/>
      <c r="O679" s="479"/>
      <c r="P679" s="479"/>
      <c r="Q679" s="479"/>
      <c r="R679" s="479"/>
      <c r="S679" s="479"/>
      <c r="T679" s="479"/>
      <c r="U679" s="479"/>
      <c r="V679" s="479"/>
      <c r="W679" s="479"/>
      <c r="X679" s="479"/>
      <c r="Y679" s="479"/>
      <c r="Z679" s="479"/>
    </row>
    <row r="680" spans="1:26" ht="15.75" customHeight="1">
      <c r="A680" s="479"/>
      <c r="B680" s="479"/>
      <c r="C680" s="479"/>
      <c r="D680" s="479"/>
      <c r="E680" s="479"/>
      <c r="F680" s="479"/>
      <c r="G680" s="479"/>
      <c r="H680" s="479"/>
      <c r="I680" s="479"/>
      <c r="J680" s="479"/>
      <c r="K680" s="479"/>
      <c r="L680" s="479"/>
      <c r="M680" s="479"/>
      <c r="N680" s="479"/>
      <c r="O680" s="479"/>
      <c r="P680" s="479"/>
      <c r="Q680" s="479"/>
      <c r="R680" s="479"/>
      <c r="S680" s="479"/>
      <c r="T680" s="479"/>
      <c r="U680" s="479"/>
      <c r="V680" s="479"/>
      <c r="W680" s="479"/>
      <c r="X680" s="479"/>
      <c r="Y680" s="479"/>
      <c r="Z680" s="479"/>
    </row>
    <row r="681" spans="1:26" ht="15.75" customHeight="1">
      <c r="A681" s="479"/>
      <c r="B681" s="479"/>
      <c r="C681" s="479"/>
      <c r="D681" s="479"/>
      <c r="E681" s="479"/>
      <c r="F681" s="479"/>
      <c r="G681" s="479"/>
      <c r="H681" s="479"/>
      <c r="I681" s="479"/>
      <c r="J681" s="479"/>
      <c r="K681" s="479"/>
      <c r="L681" s="479"/>
      <c r="M681" s="479"/>
      <c r="N681" s="479"/>
      <c r="O681" s="479"/>
      <c r="P681" s="479"/>
      <c r="Q681" s="479"/>
      <c r="R681" s="479"/>
      <c r="S681" s="479"/>
      <c r="T681" s="479"/>
      <c r="U681" s="479"/>
      <c r="V681" s="479"/>
      <c r="W681" s="479"/>
      <c r="X681" s="479"/>
      <c r="Y681" s="479"/>
      <c r="Z681" s="479"/>
    </row>
    <row r="682" spans="1:26" ht="15.75" customHeight="1">
      <c r="A682" s="479"/>
      <c r="B682" s="479"/>
      <c r="C682" s="479"/>
      <c r="D682" s="479"/>
      <c r="E682" s="479"/>
      <c r="F682" s="479"/>
      <c r="G682" s="479"/>
      <c r="H682" s="479"/>
      <c r="I682" s="479"/>
      <c r="J682" s="479"/>
      <c r="K682" s="479"/>
      <c r="L682" s="479"/>
      <c r="M682" s="479"/>
      <c r="N682" s="479"/>
      <c r="O682" s="479"/>
      <c r="P682" s="479"/>
      <c r="Q682" s="479"/>
      <c r="R682" s="479"/>
      <c r="S682" s="479"/>
      <c r="T682" s="479"/>
      <c r="U682" s="479"/>
      <c r="V682" s="479"/>
      <c r="W682" s="479"/>
      <c r="X682" s="479"/>
      <c r="Y682" s="479"/>
      <c r="Z682" s="479"/>
    </row>
    <row r="683" spans="1:26" ht="15.75" customHeight="1">
      <c r="A683" s="479"/>
      <c r="B683" s="479"/>
      <c r="C683" s="479"/>
      <c r="D683" s="479"/>
      <c r="E683" s="479"/>
      <c r="F683" s="479"/>
      <c r="G683" s="479"/>
      <c r="H683" s="479"/>
      <c r="I683" s="479"/>
      <c r="J683" s="479"/>
      <c r="K683" s="479"/>
      <c r="L683" s="479"/>
      <c r="M683" s="479"/>
      <c r="N683" s="479"/>
      <c r="O683" s="479"/>
      <c r="P683" s="479"/>
      <c r="Q683" s="479"/>
      <c r="R683" s="479"/>
      <c r="S683" s="479"/>
      <c r="T683" s="479"/>
      <c r="U683" s="479"/>
      <c r="V683" s="479"/>
      <c r="W683" s="479"/>
      <c r="X683" s="479"/>
      <c r="Y683" s="479"/>
      <c r="Z683" s="479"/>
    </row>
    <row r="684" spans="1:26" ht="15.75" customHeight="1">
      <c r="A684" s="479"/>
      <c r="B684" s="479"/>
      <c r="C684" s="479"/>
      <c r="D684" s="479"/>
      <c r="E684" s="479"/>
      <c r="F684" s="479"/>
      <c r="G684" s="479"/>
      <c r="H684" s="479"/>
      <c r="I684" s="479"/>
      <c r="J684" s="479"/>
      <c r="K684" s="479"/>
      <c r="L684" s="479"/>
      <c r="M684" s="479"/>
      <c r="N684" s="479"/>
      <c r="O684" s="479"/>
      <c r="P684" s="479"/>
      <c r="Q684" s="479"/>
      <c r="R684" s="479"/>
      <c r="S684" s="479"/>
      <c r="T684" s="479"/>
      <c r="U684" s="479"/>
      <c r="V684" s="479"/>
      <c r="W684" s="479"/>
      <c r="X684" s="479"/>
      <c r="Y684" s="479"/>
      <c r="Z684" s="479"/>
    </row>
    <row r="685" spans="1:26" ht="15.75" customHeight="1">
      <c r="A685" s="479"/>
      <c r="B685" s="479"/>
      <c r="C685" s="479"/>
      <c r="D685" s="479"/>
      <c r="E685" s="479"/>
      <c r="F685" s="479"/>
      <c r="G685" s="479"/>
      <c r="H685" s="479"/>
      <c r="I685" s="479"/>
      <c r="J685" s="479"/>
      <c r="K685" s="479"/>
      <c r="L685" s="479"/>
      <c r="M685" s="479"/>
      <c r="N685" s="479"/>
      <c r="O685" s="479"/>
      <c r="P685" s="479"/>
      <c r="Q685" s="479"/>
      <c r="R685" s="479"/>
      <c r="S685" s="479"/>
      <c r="T685" s="479"/>
      <c r="U685" s="479"/>
      <c r="V685" s="479"/>
      <c r="W685" s="479"/>
      <c r="X685" s="479"/>
      <c r="Y685" s="479"/>
      <c r="Z685" s="479"/>
    </row>
    <row r="686" spans="1:26" ht="15.75" customHeight="1">
      <c r="A686" s="479"/>
      <c r="B686" s="479"/>
      <c r="C686" s="479"/>
      <c r="D686" s="479"/>
      <c r="E686" s="479"/>
      <c r="F686" s="479"/>
      <c r="G686" s="479"/>
      <c r="H686" s="479"/>
      <c r="I686" s="479"/>
      <c r="J686" s="479"/>
      <c r="K686" s="479"/>
      <c r="L686" s="479"/>
      <c r="M686" s="479"/>
      <c r="N686" s="479"/>
      <c r="O686" s="479"/>
      <c r="P686" s="479"/>
      <c r="Q686" s="479"/>
      <c r="R686" s="479"/>
      <c r="S686" s="479"/>
      <c r="T686" s="479"/>
      <c r="U686" s="479"/>
      <c r="V686" s="479"/>
      <c r="W686" s="479"/>
      <c r="X686" s="479"/>
      <c r="Y686" s="479"/>
      <c r="Z686" s="479"/>
    </row>
    <row r="687" spans="1:26" ht="15.75" customHeight="1">
      <c r="A687" s="479"/>
      <c r="B687" s="479"/>
      <c r="C687" s="479"/>
      <c r="D687" s="479"/>
      <c r="E687" s="479"/>
      <c r="F687" s="479"/>
      <c r="G687" s="479"/>
      <c r="H687" s="479"/>
      <c r="I687" s="479"/>
      <c r="J687" s="479"/>
      <c r="K687" s="479"/>
      <c r="L687" s="479"/>
      <c r="M687" s="479"/>
      <c r="N687" s="479"/>
      <c r="O687" s="479"/>
      <c r="P687" s="479"/>
      <c r="Q687" s="479"/>
      <c r="R687" s="479"/>
      <c r="S687" s="479"/>
      <c r="T687" s="479"/>
      <c r="U687" s="479"/>
      <c r="V687" s="479"/>
      <c r="W687" s="479"/>
      <c r="X687" s="479"/>
      <c r="Y687" s="479"/>
      <c r="Z687" s="479"/>
    </row>
    <row r="688" spans="1:26" ht="15.75" customHeight="1">
      <c r="A688" s="479"/>
      <c r="B688" s="479"/>
      <c r="C688" s="479"/>
      <c r="D688" s="479"/>
      <c r="E688" s="479"/>
      <c r="F688" s="479"/>
      <c r="G688" s="479"/>
      <c r="H688" s="479"/>
      <c r="I688" s="479"/>
      <c r="J688" s="479"/>
      <c r="K688" s="479"/>
      <c r="L688" s="479"/>
      <c r="M688" s="479"/>
      <c r="N688" s="479"/>
      <c r="O688" s="479"/>
      <c r="P688" s="479"/>
      <c r="Q688" s="479"/>
      <c r="R688" s="479"/>
      <c r="S688" s="479"/>
      <c r="T688" s="479"/>
      <c r="U688" s="479"/>
      <c r="V688" s="479"/>
      <c r="W688" s="479"/>
      <c r="X688" s="479"/>
      <c r="Y688" s="479"/>
      <c r="Z688" s="479"/>
    </row>
    <row r="689" spans="1:26" ht="15.75" customHeight="1">
      <c r="A689" s="479"/>
      <c r="B689" s="479"/>
      <c r="C689" s="479"/>
      <c r="D689" s="479"/>
      <c r="E689" s="479"/>
      <c r="F689" s="479"/>
      <c r="G689" s="479"/>
      <c r="H689" s="479"/>
      <c r="I689" s="479"/>
      <c r="J689" s="479"/>
      <c r="K689" s="479"/>
      <c r="L689" s="479"/>
      <c r="M689" s="479"/>
      <c r="N689" s="479"/>
      <c r="O689" s="479"/>
      <c r="P689" s="479"/>
      <c r="Q689" s="479"/>
      <c r="R689" s="479"/>
      <c r="S689" s="479"/>
      <c r="T689" s="479"/>
      <c r="U689" s="479"/>
      <c r="V689" s="479"/>
      <c r="W689" s="479"/>
      <c r="X689" s="479"/>
      <c r="Y689" s="479"/>
      <c r="Z689" s="479"/>
    </row>
    <row r="690" spans="1:26" ht="15.75" customHeight="1">
      <c r="A690" s="479"/>
      <c r="B690" s="479"/>
      <c r="C690" s="479"/>
      <c r="D690" s="479"/>
      <c r="E690" s="479"/>
      <c r="F690" s="479"/>
      <c r="G690" s="479"/>
      <c r="H690" s="479"/>
      <c r="I690" s="479"/>
      <c r="J690" s="479"/>
      <c r="K690" s="479"/>
      <c r="L690" s="479"/>
      <c r="M690" s="479"/>
      <c r="N690" s="479"/>
      <c r="O690" s="479"/>
      <c r="P690" s="479"/>
      <c r="Q690" s="479"/>
      <c r="R690" s="479"/>
      <c r="S690" s="479"/>
      <c r="T690" s="479"/>
      <c r="U690" s="479"/>
      <c r="V690" s="479"/>
      <c r="W690" s="479"/>
      <c r="X690" s="479"/>
      <c r="Y690" s="479"/>
      <c r="Z690" s="479"/>
    </row>
    <row r="691" spans="1:26" ht="15.75" customHeight="1">
      <c r="A691" s="479"/>
      <c r="B691" s="479"/>
      <c r="C691" s="479"/>
      <c r="D691" s="479"/>
      <c r="E691" s="479"/>
      <c r="F691" s="479"/>
      <c r="G691" s="479"/>
      <c r="H691" s="479"/>
      <c r="I691" s="479"/>
      <c r="J691" s="479"/>
      <c r="K691" s="479"/>
      <c r="L691" s="479"/>
      <c r="M691" s="479"/>
      <c r="N691" s="479"/>
      <c r="O691" s="479"/>
      <c r="P691" s="479"/>
      <c r="Q691" s="479"/>
      <c r="R691" s="479"/>
      <c r="S691" s="479"/>
      <c r="T691" s="479"/>
      <c r="U691" s="479"/>
      <c r="V691" s="479"/>
      <c r="W691" s="479"/>
      <c r="X691" s="479"/>
      <c r="Y691" s="479"/>
      <c r="Z691" s="479"/>
    </row>
    <row r="692" spans="1:26" ht="15.75" customHeight="1">
      <c r="A692" s="479"/>
      <c r="B692" s="479"/>
      <c r="C692" s="479"/>
      <c r="D692" s="479"/>
      <c r="E692" s="479"/>
      <c r="F692" s="479"/>
      <c r="G692" s="479"/>
      <c r="H692" s="479"/>
      <c r="I692" s="479"/>
      <c r="J692" s="479"/>
      <c r="K692" s="479"/>
      <c r="L692" s="479"/>
      <c r="M692" s="479"/>
      <c r="N692" s="479"/>
      <c r="O692" s="479"/>
      <c r="P692" s="479"/>
      <c r="Q692" s="479"/>
      <c r="R692" s="479"/>
      <c r="S692" s="479"/>
      <c r="T692" s="479"/>
      <c r="U692" s="479"/>
      <c r="V692" s="479"/>
      <c r="W692" s="479"/>
      <c r="X692" s="479"/>
      <c r="Y692" s="479"/>
      <c r="Z692" s="479"/>
    </row>
    <row r="693" spans="1:26" ht="15.75" customHeight="1">
      <c r="A693" s="479"/>
      <c r="B693" s="479"/>
      <c r="C693" s="479"/>
      <c r="D693" s="479"/>
      <c r="E693" s="479"/>
      <c r="F693" s="479"/>
      <c r="G693" s="479"/>
      <c r="H693" s="479"/>
      <c r="I693" s="479"/>
      <c r="J693" s="479"/>
      <c r="K693" s="479"/>
      <c r="L693" s="479"/>
      <c r="M693" s="479"/>
      <c r="N693" s="479"/>
      <c r="O693" s="479"/>
      <c r="P693" s="479"/>
      <c r="Q693" s="479"/>
      <c r="R693" s="479"/>
      <c r="S693" s="479"/>
      <c r="T693" s="479"/>
      <c r="U693" s="479"/>
      <c r="V693" s="479"/>
      <c r="W693" s="479"/>
      <c r="X693" s="479"/>
      <c r="Y693" s="479"/>
      <c r="Z693" s="479"/>
    </row>
    <row r="694" spans="1:26" ht="15.75" customHeight="1">
      <c r="A694" s="479"/>
      <c r="B694" s="479"/>
      <c r="C694" s="479"/>
      <c r="D694" s="479"/>
      <c r="E694" s="479"/>
      <c r="F694" s="479"/>
      <c r="G694" s="479"/>
      <c r="H694" s="479"/>
      <c r="I694" s="479"/>
      <c r="J694" s="479"/>
      <c r="K694" s="479"/>
      <c r="L694" s="479"/>
      <c r="M694" s="479"/>
      <c r="N694" s="479"/>
      <c r="O694" s="479"/>
      <c r="P694" s="479"/>
      <c r="Q694" s="479"/>
      <c r="R694" s="479"/>
      <c r="S694" s="479"/>
      <c r="T694" s="479"/>
      <c r="U694" s="479"/>
      <c r="V694" s="479"/>
      <c r="W694" s="479"/>
      <c r="X694" s="479"/>
      <c r="Y694" s="479"/>
      <c r="Z694" s="479"/>
    </row>
    <row r="695" spans="1:26" ht="15.75" customHeight="1">
      <c r="A695" s="479"/>
      <c r="B695" s="479"/>
      <c r="C695" s="479"/>
      <c r="D695" s="479"/>
      <c r="E695" s="479"/>
      <c r="F695" s="479"/>
      <c r="G695" s="479"/>
      <c r="H695" s="479"/>
      <c r="I695" s="479"/>
      <c r="J695" s="479"/>
      <c r="K695" s="479"/>
      <c r="L695" s="479"/>
      <c r="M695" s="479"/>
      <c r="N695" s="479"/>
      <c r="O695" s="479"/>
      <c r="P695" s="479"/>
      <c r="Q695" s="479"/>
      <c r="R695" s="479"/>
      <c r="S695" s="479"/>
      <c r="T695" s="479"/>
      <c r="U695" s="479"/>
      <c r="V695" s="479"/>
      <c r="W695" s="479"/>
      <c r="X695" s="479"/>
      <c r="Y695" s="479"/>
      <c r="Z695" s="479"/>
    </row>
    <row r="696" spans="1:26" ht="15.75" customHeight="1">
      <c r="A696" s="479"/>
      <c r="B696" s="479"/>
      <c r="C696" s="479"/>
      <c r="D696" s="479"/>
      <c r="E696" s="479"/>
      <c r="F696" s="479"/>
      <c r="G696" s="479"/>
      <c r="H696" s="479"/>
      <c r="I696" s="479"/>
      <c r="J696" s="479"/>
      <c r="K696" s="479"/>
      <c r="L696" s="479"/>
      <c r="M696" s="479"/>
      <c r="N696" s="479"/>
      <c r="O696" s="479"/>
      <c r="P696" s="479"/>
      <c r="Q696" s="479"/>
      <c r="R696" s="479"/>
      <c r="S696" s="479"/>
      <c r="T696" s="479"/>
      <c r="U696" s="479"/>
      <c r="V696" s="479"/>
      <c r="W696" s="479"/>
      <c r="X696" s="479"/>
      <c r="Y696" s="479"/>
      <c r="Z696" s="479"/>
    </row>
    <row r="697" spans="1:26" ht="15.75" customHeight="1">
      <c r="A697" s="479"/>
      <c r="B697" s="479"/>
      <c r="C697" s="479"/>
      <c r="D697" s="479"/>
      <c r="E697" s="479"/>
      <c r="F697" s="479"/>
      <c r="G697" s="479"/>
      <c r="H697" s="479"/>
      <c r="I697" s="479"/>
      <c r="J697" s="479"/>
      <c r="K697" s="479"/>
      <c r="L697" s="479"/>
      <c r="M697" s="479"/>
      <c r="N697" s="479"/>
      <c r="O697" s="479"/>
      <c r="P697" s="479"/>
      <c r="Q697" s="479"/>
      <c r="R697" s="479"/>
      <c r="S697" s="479"/>
      <c r="T697" s="479"/>
      <c r="U697" s="479"/>
      <c r="V697" s="479"/>
      <c r="W697" s="479"/>
      <c r="X697" s="479"/>
      <c r="Y697" s="479"/>
      <c r="Z697" s="479"/>
    </row>
    <row r="698" spans="1:26" ht="15.75" customHeight="1">
      <c r="A698" s="479"/>
      <c r="B698" s="479"/>
      <c r="C698" s="479"/>
      <c r="D698" s="479"/>
      <c r="E698" s="479"/>
      <c r="F698" s="479"/>
      <c r="G698" s="479"/>
      <c r="H698" s="479"/>
      <c r="I698" s="479"/>
      <c r="J698" s="479"/>
      <c r="K698" s="479"/>
      <c r="L698" s="479"/>
      <c r="M698" s="479"/>
      <c r="N698" s="479"/>
      <c r="O698" s="479"/>
      <c r="P698" s="479"/>
      <c r="Q698" s="479"/>
      <c r="R698" s="479"/>
      <c r="S698" s="479"/>
      <c r="T698" s="479"/>
      <c r="U698" s="479"/>
      <c r="V698" s="479"/>
      <c r="W698" s="479"/>
      <c r="X698" s="479"/>
      <c r="Y698" s="479"/>
      <c r="Z698" s="479"/>
    </row>
    <row r="699" spans="1:26" ht="15.75" customHeight="1">
      <c r="A699" s="479"/>
      <c r="B699" s="479"/>
      <c r="C699" s="479"/>
      <c r="D699" s="479"/>
      <c r="E699" s="479"/>
      <c r="F699" s="479"/>
      <c r="G699" s="479"/>
      <c r="H699" s="479"/>
      <c r="I699" s="479"/>
      <c r="J699" s="479"/>
      <c r="K699" s="479"/>
      <c r="L699" s="479"/>
      <c r="M699" s="479"/>
      <c r="N699" s="479"/>
      <c r="O699" s="479"/>
      <c r="P699" s="479"/>
      <c r="Q699" s="479"/>
      <c r="R699" s="479"/>
      <c r="S699" s="479"/>
      <c r="T699" s="479"/>
      <c r="U699" s="479"/>
      <c r="V699" s="479"/>
      <c r="W699" s="479"/>
      <c r="X699" s="479"/>
      <c r="Y699" s="479"/>
      <c r="Z699" s="479"/>
    </row>
    <row r="700" spans="1:26" ht="15.75" customHeight="1">
      <c r="A700" s="479"/>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row>
    <row r="701" spans="1:26" ht="15.75" customHeight="1">
      <c r="A701" s="479"/>
      <c r="B701" s="479"/>
      <c r="C701" s="479"/>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row>
    <row r="702" spans="1:26" ht="15.75" customHeight="1">
      <c r="A702" s="479"/>
      <c r="B702" s="479"/>
      <c r="C702" s="479"/>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row>
    <row r="703" spans="1:26" ht="15.75" customHeight="1">
      <c r="A703" s="479"/>
      <c r="B703" s="479"/>
      <c r="C703" s="479"/>
      <c r="D703" s="479"/>
      <c r="E703" s="479"/>
      <c r="F703" s="479"/>
      <c r="G703" s="479"/>
      <c r="H703" s="479"/>
      <c r="I703" s="479"/>
      <c r="J703" s="479"/>
      <c r="K703" s="479"/>
      <c r="L703" s="479"/>
      <c r="M703" s="479"/>
      <c r="N703" s="479"/>
      <c r="O703" s="479"/>
      <c r="P703" s="479"/>
      <c r="Q703" s="479"/>
      <c r="R703" s="479"/>
      <c r="S703" s="479"/>
      <c r="T703" s="479"/>
      <c r="U703" s="479"/>
      <c r="V703" s="479"/>
      <c r="W703" s="479"/>
      <c r="X703" s="479"/>
      <c r="Y703" s="479"/>
      <c r="Z703" s="479"/>
    </row>
    <row r="704" spans="1:26" ht="15.75" customHeight="1">
      <c r="A704" s="479"/>
      <c r="B704" s="479"/>
      <c r="C704" s="479"/>
      <c r="D704" s="479"/>
      <c r="E704" s="479"/>
      <c r="F704" s="479"/>
      <c r="G704" s="479"/>
      <c r="H704" s="479"/>
      <c r="I704" s="479"/>
      <c r="J704" s="479"/>
      <c r="K704" s="479"/>
      <c r="L704" s="479"/>
      <c r="M704" s="479"/>
      <c r="N704" s="479"/>
      <c r="O704" s="479"/>
      <c r="P704" s="479"/>
      <c r="Q704" s="479"/>
      <c r="R704" s="479"/>
      <c r="S704" s="479"/>
      <c r="T704" s="479"/>
      <c r="U704" s="479"/>
      <c r="V704" s="479"/>
      <c r="W704" s="479"/>
      <c r="X704" s="479"/>
      <c r="Y704" s="479"/>
      <c r="Z704" s="479"/>
    </row>
    <row r="705" spans="1:26" ht="15.75" customHeight="1">
      <c r="A705" s="479"/>
      <c r="B705" s="479"/>
      <c r="C705" s="479"/>
      <c r="D705" s="479"/>
      <c r="E705" s="479"/>
      <c r="F705" s="479"/>
      <c r="G705" s="479"/>
      <c r="H705" s="479"/>
      <c r="I705" s="479"/>
      <c r="J705" s="479"/>
      <c r="K705" s="479"/>
      <c r="L705" s="479"/>
      <c r="M705" s="479"/>
      <c r="N705" s="479"/>
      <c r="O705" s="479"/>
      <c r="P705" s="479"/>
      <c r="Q705" s="479"/>
      <c r="R705" s="479"/>
      <c r="S705" s="479"/>
      <c r="T705" s="479"/>
      <c r="U705" s="479"/>
      <c r="V705" s="479"/>
      <c r="W705" s="479"/>
      <c r="X705" s="479"/>
      <c r="Y705" s="479"/>
      <c r="Z705" s="479"/>
    </row>
    <row r="706" spans="1:26" ht="15.75" customHeight="1">
      <c r="A706" s="479"/>
      <c r="B706" s="479"/>
      <c r="C706" s="479"/>
      <c r="D706" s="479"/>
      <c r="E706" s="479"/>
      <c r="F706" s="479"/>
      <c r="G706" s="479"/>
      <c r="H706" s="479"/>
      <c r="I706" s="479"/>
      <c r="J706" s="479"/>
      <c r="K706" s="479"/>
      <c r="L706" s="479"/>
      <c r="M706" s="479"/>
      <c r="N706" s="479"/>
      <c r="O706" s="479"/>
      <c r="P706" s="479"/>
      <c r="Q706" s="479"/>
      <c r="R706" s="479"/>
      <c r="S706" s="479"/>
      <c r="T706" s="479"/>
      <c r="U706" s="479"/>
      <c r="V706" s="479"/>
      <c r="W706" s="479"/>
      <c r="X706" s="479"/>
      <c r="Y706" s="479"/>
      <c r="Z706" s="479"/>
    </row>
    <row r="707" spans="1:26" ht="15.75" customHeight="1">
      <c r="A707" s="479"/>
      <c r="B707" s="479"/>
      <c r="C707" s="479"/>
      <c r="D707" s="479"/>
      <c r="E707" s="479"/>
      <c r="F707" s="479"/>
      <c r="G707" s="479"/>
      <c r="H707" s="479"/>
      <c r="I707" s="479"/>
      <c r="J707" s="479"/>
      <c r="K707" s="479"/>
      <c r="L707" s="479"/>
      <c r="M707" s="479"/>
      <c r="N707" s="479"/>
      <c r="O707" s="479"/>
      <c r="P707" s="479"/>
      <c r="Q707" s="479"/>
      <c r="R707" s="479"/>
      <c r="S707" s="479"/>
      <c r="T707" s="479"/>
      <c r="U707" s="479"/>
      <c r="V707" s="479"/>
      <c r="W707" s="479"/>
      <c r="X707" s="479"/>
      <c r="Y707" s="479"/>
      <c r="Z707" s="479"/>
    </row>
    <row r="708" spans="1:26" ht="15.75" customHeight="1">
      <c r="A708" s="479"/>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row>
    <row r="709" spans="1:26" ht="15.75" customHeight="1">
      <c r="A709" s="479"/>
      <c r="B709" s="479"/>
      <c r="C709" s="479"/>
      <c r="D709" s="479"/>
      <c r="E709" s="479"/>
      <c r="F709" s="479"/>
      <c r="G709" s="479"/>
      <c r="H709" s="479"/>
      <c r="I709" s="479"/>
      <c r="J709" s="479"/>
      <c r="K709" s="479"/>
      <c r="L709" s="479"/>
      <c r="M709" s="479"/>
      <c r="N709" s="479"/>
      <c r="O709" s="479"/>
      <c r="P709" s="479"/>
      <c r="Q709" s="479"/>
      <c r="R709" s="479"/>
      <c r="S709" s="479"/>
      <c r="T709" s="479"/>
      <c r="U709" s="479"/>
      <c r="V709" s="479"/>
      <c r="W709" s="479"/>
      <c r="X709" s="479"/>
      <c r="Y709" s="479"/>
      <c r="Z709" s="479"/>
    </row>
    <row r="710" spans="1:26" ht="15.75" customHeight="1">
      <c r="A710" s="479"/>
      <c r="B710" s="479"/>
      <c r="C710" s="479"/>
      <c r="D710" s="479"/>
      <c r="E710" s="479"/>
      <c r="F710" s="479"/>
      <c r="G710" s="479"/>
      <c r="H710" s="479"/>
      <c r="I710" s="479"/>
      <c r="J710" s="479"/>
      <c r="K710" s="479"/>
      <c r="L710" s="479"/>
      <c r="M710" s="479"/>
      <c r="N710" s="479"/>
      <c r="O710" s="479"/>
      <c r="P710" s="479"/>
      <c r="Q710" s="479"/>
      <c r="R710" s="479"/>
      <c r="S710" s="479"/>
      <c r="T710" s="479"/>
      <c r="U710" s="479"/>
      <c r="V710" s="479"/>
      <c r="W710" s="479"/>
      <c r="X710" s="479"/>
      <c r="Y710" s="479"/>
      <c r="Z710" s="479"/>
    </row>
    <row r="711" spans="1:26" ht="15.75" customHeight="1">
      <c r="A711" s="479"/>
      <c r="B711" s="479"/>
      <c r="C711" s="479"/>
      <c r="D711" s="479"/>
      <c r="E711" s="479"/>
      <c r="F711" s="479"/>
      <c r="G711" s="479"/>
      <c r="H711" s="479"/>
      <c r="I711" s="479"/>
      <c r="J711" s="479"/>
      <c r="K711" s="479"/>
      <c r="L711" s="479"/>
      <c r="M711" s="479"/>
      <c r="N711" s="479"/>
      <c r="O711" s="479"/>
      <c r="P711" s="479"/>
      <c r="Q711" s="479"/>
      <c r="R711" s="479"/>
      <c r="S711" s="479"/>
      <c r="T711" s="479"/>
      <c r="U711" s="479"/>
      <c r="V711" s="479"/>
      <c r="W711" s="479"/>
      <c r="X711" s="479"/>
      <c r="Y711" s="479"/>
      <c r="Z711" s="479"/>
    </row>
    <row r="712" spans="1:26" ht="15.75" customHeight="1">
      <c r="A712" s="479"/>
      <c r="B712" s="479"/>
      <c r="C712" s="479"/>
      <c r="D712" s="479"/>
      <c r="E712" s="479"/>
      <c r="F712" s="479"/>
      <c r="G712" s="479"/>
      <c r="H712" s="479"/>
      <c r="I712" s="479"/>
      <c r="J712" s="479"/>
      <c r="K712" s="479"/>
      <c r="L712" s="479"/>
      <c r="M712" s="479"/>
      <c r="N712" s="479"/>
      <c r="O712" s="479"/>
      <c r="P712" s="479"/>
      <c r="Q712" s="479"/>
      <c r="R712" s="479"/>
      <c r="S712" s="479"/>
      <c r="T712" s="479"/>
      <c r="U712" s="479"/>
      <c r="V712" s="479"/>
      <c r="W712" s="479"/>
      <c r="X712" s="479"/>
      <c r="Y712" s="479"/>
      <c r="Z712" s="479"/>
    </row>
    <row r="713" spans="1:26" ht="15.75" customHeight="1">
      <c r="A713" s="479"/>
      <c r="B713" s="479"/>
      <c r="C713" s="479"/>
      <c r="D713" s="479"/>
      <c r="E713" s="479"/>
      <c r="F713" s="479"/>
      <c r="G713" s="479"/>
      <c r="H713" s="479"/>
      <c r="I713" s="479"/>
      <c r="J713" s="479"/>
      <c r="K713" s="479"/>
      <c r="L713" s="479"/>
      <c r="M713" s="479"/>
      <c r="N713" s="479"/>
      <c r="O713" s="479"/>
      <c r="P713" s="479"/>
      <c r="Q713" s="479"/>
      <c r="R713" s="479"/>
      <c r="S713" s="479"/>
      <c r="T713" s="479"/>
      <c r="U713" s="479"/>
      <c r="V713" s="479"/>
      <c r="W713" s="479"/>
      <c r="X713" s="479"/>
      <c r="Y713" s="479"/>
      <c r="Z713" s="479"/>
    </row>
    <row r="714" spans="1:26" ht="15.75" customHeight="1">
      <c r="A714" s="479"/>
      <c r="B714" s="479"/>
      <c r="C714" s="479"/>
      <c r="D714" s="479"/>
      <c r="E714" s="479"/>
      <c r="F714" s="479"/>
      <c r="G714" s="479"/>
      <c r="H714" s="479"/>
      <c r="I714" s="479"/>
      <c r="J714" s="479"/>
      <c r="K714" s="479"/>
      <c r="L714" s="479"/>
      <c r="M714" s="479"/>
      <c r="N714" s="479"/>
      <c r="O714" s="479"/>
      <c r="P714" s="479"/>
      <c r="Q714" s="479"/>
      <c r="R714" s="479"/>
      <c r="S714" s="479"/>
      <c r="T714" s="479"/>
      <c r="U714" s="479"/>
      <c r="V714" s="479"/>
      <c r="W714" s="479"/>
      <c r="X714" s="479"/>
      <c r="Y714" s="479"/>
      <c r="Z714" s="479"/>
    </row>
    <row r="715" spans="1:26" ht="15.75" customHeight="1">
      <c r="A715" s="479"/>
      <c r="B715" s="479"/>
      <c r="C715" s="479"/>
      <c r="D715" s="479"/>
      <c r="E715" s="479"/>
      <c r="F715" s="479"/>
      <c r="G715" s="479"/>
      <c r="H715" s="479"/>
      <c r="I715" s="479"/>
      <c r="J715" s="479"/>
      <c r="K715" s="479"/>
      <c r="L715" s="479"/>
      <c r="M715" s="479"/>
      <c r="N715" s="479"/>
      <c r="O715" s="479"/>
      <c r="P715" s="479"/>
      <c r="Q715" s="479"/>
      <c r="R715" s="479"/>
      <c r="S715" s="479"/>
      <c r="T715" s="479"/>
      <c r="U715" s="479"/>
      <c r="V715" s="479"/>
      <c r="W715" s="479"/>
      <c r="X715" s="479"/>
      <c r="Y715" s="479"/>
      <c r="Z715" s="479"/>
    </row>
    <row r="716" spans="1:26" ht="15.75" customHeight="1">
      <c r="A716" s="479"/>
      <c r="B716" s="479"/>
      <c r="C716" s="479"/>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row>
    <row r="717" spans="1:26" ht="15.75" customHeight="1">
      <c r="A717" s="479"/>
      <c r="B717" s="479"/>
      <c r="C717" s="479"/>
      <c r="D717" s="479"/>
      <c r="E717" s="479"/>
      <c r="F717" s="479"/>
      <c r="G717" s="479"/>
      <c r="H717" s="479"/>
      <c r="I717" s="479"/>
      <c r="J717" s="479"/>
      <c r="K717" s="479"/>
      <c r="L717" s="479"/>
      <c r="M717" s="479"/>
      <c r="N717" s="479"/>
      <c r="O717" s="479"/>
      <c r="P717" s="479"/>
      <c r="Q717" s="479"/>
      <c r="R717" s="479"/>
      <c r="S717" s="479"/>
      <c r="T717" s="479"/>
      <c r="U717" s="479"/>
      <c r="V717" s="479"/>
      <c r="W717" s="479"/>
      <c r="X717" s="479"/>
      <c r="Y717" s="479"/>
      <c r="Z717" s="479"/>
    </row>
    <row r="718" spans="1:26" ht="15.75" customHeight="1">
      <c r="A718" s="479"/>
      <c r="B718" s="479"/>
      <c r="C718" s="479"/>
      <c r="D718" s="479"/>
      <c r="E718" s="479"/>
      <c r="F718" s="479"/>
      <c r="G718" s="479"/>
      <c r="H718" s="479"/>
      <c r="I718" s="479"/>
      <c r="J718" s="479"/>
      <c r="K718" s="479"/>
      <c r="L718" s="479"/>
      <c r="M718" s="479"/>
      <c r="N718" s="479"/>
      <c r="O718" s="479"/>
      <c r="P718" s="479"/>
      <c r="Q718" s="479"/>
      <c r="R718" s="479"/>
      <c r="S718" s="479"/>
      <c r="T718" s="479"/>
      <c r="U718" s="479"/>
      <c r="V718" s="479"/>
      <c r="W718" s="479"/>
      <c r="X718" s="479"/>
      <c r="Y718" s="479"/>
      <c r="Z718" s="479"/>
    </row>
    <row r="719" spans="1:26" ht="15.75" customHeight="1">
      <c r="A719" s="479"/>
      <c r="B719" s="479"/>
      <c r="C719" s="479"/>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row>
    <row r="720" spans="1:26" ht="15.75" customHeight="1">
      <c r="A720" s="479"/>
      <c r="B720" s="479"/>
      <c r="C720" s="479"/>
      <c r="D720" s="479"/>
      <c r="E720" s="479"/>
      <c r="F720" s="479"/>
      <c r="G720" s="479"/>
      <c r="H720" s="479"/>
      <c r="I720" s="479"/>
      <c r="J720" s="479"/>
      <c r="K720" s="479"/>
      <c r="L720" s="479"/>
      <c r="M720" s="479"/>
      <c r="N720" s="479"/>
      <c r="O720" s="479"/>
      <c r="P720" s="479"/>
      <c r="Q720" s="479"/>
      <c r="R720" s="479"/>
      <c r="S720" s="479"/>
      <c r="T720" s="479"/>
      <c r="U720" s="479"/>
      <c r="V720" s="479"/>
      <c r="W720" s="479"/>
      <c r="X720" s="479"/>
      <c r="Y720" s="479"/>
      <c r="Z720" s="479"/>
    </row>
    <row r="721" spans="1:26" ht="15.75" customHeight="1">
      <c r="A721" s="479"/>
      <c r="B721" s="479"/>
      <c r="C721" s="479"/>
      <c r="D721" s="479"/>
      <c r="E721" s="479"/>
      <c r="F721" s="479"/>
      <c r="G721" s="479"/>
      <c r="H721" s="479"/>
      <c r="I721" s="479"/>
      <c r="J721" s="479"/>
      <c r="K721" s="479"/>
      <c r="L721" s="479"/>
      <c r="M721" s="479"/>
      <c r="N721" s="479"/>
      <c r="O721" s="479"/>
      <c r="P721" s="479"/>
      <c r="Q721" s="479"/>
      <c r="R721" s="479"/>
      <c r="S721" s="479"/>
      <c r="T721" s="479"/>
      <c r="U721" s="479"/>
      <c r="V721" s="479"/>
      <c r="W721" s="479"/>
      <c r="X721" s="479"/>
      <c r="Y721" s="479"/>
      <c r="Z721" s="479"/>
    </row>
    <row r="722" spans="1:26" ht="15.75" customHeight="1">
      <c r="A722" s="479"/>
      <c r="B722" s="479"/>
      <c r="C722" s="479"/>
      <c r="D722" s="479"/>
      <c r="E722" s="479"/>
      <c r="F722" s="479"/>
      <c r="G722" s="479"/>
      <c r="H722" s="479"/>
      <c r="I722" s="479"/>
      <c r="J722" s="479"/>
      <c r="K722" s="479"/>
      <c r="L722" s="479"/>
      <c r="M722" s="479"/>
      <c r="N722" s="479"/>
      <c r="O722" s="479"/>
      <c r="P722" s="479"/>
      <c r="Q722" s="479"/>
      <c r="R722" s="479"/>
      <c r="S722" s="479"/>
      <c r="T722" s="479"/>
      <c r="U722" s="479"/>
      <c r="V722" s="479"/>
      <c r="W722" s="479"/>
      <c r="X722" s="479"/>
      <c r="Y722" s="479"/>
      <c r="Z722" s="479"/>
    </row>
    <row r="723" spans="1:26" ht="15.75" customHeight="1">
      <c r="A723" s="479"/>
      <c r="B723" s="479"/>
      <c r="C723" s="479"/>
      <c r="D723" s="479"/>
      <c r="E723" s="479"/>
      <c r="F723" s="479"/>
      <c r="G723" s="479"/>
      <c r="H723" s="479"/>
      <c r="I723" s="479"/>
      <c r="J723" s="479"/>
      <c r="K723" s="479"/>
      <c r="L723" s="479"/>
      <c r="M723" s="479"/>
      <c r="N723" s="479"/>
      <c r="O723" s="479"/>
      <c r="P723" s="479"/>
      <c r="Q723" s="479"/>
      <c r="R723" s="479"/>
      <c r="S723" s="479"/>
      <c r="T723" s="479"/>
      <c r="U723" s="479"/>
      <c r="V723" s="479"/>
      <c r="W723" s="479"/>
      <c r="X723" s="479"/>
      <c r="Y723" s="479"/>
      <c r="Z723" s="479"/>
    </row>
    <row r="724" spans="1:26" ht="15.75" customHeight="1">
      <c r="A724" s="479"/>
      <c r="B724" s="479"/>
      <c r="C724" s="479"/>
      <c r="D724" s="479"/>
      <c r="E724" s="479"/>
      <c r="F724" s="479"/>
      <c r="G724" s="479"/>
      <c r="H724" s="479"/>
      <c r="I724" s="479"/>
      <c r="J724" s="479"/>
      <c r="K724" s="479"/>
      <c r="L724" s="479"/>
      <c r="M724" s="479"/>
      <c r="N724" s="479"/>
      <c r="O724" s="479"/>
      <c r="P724" s="479"/>
      <c r="Q724" s="479"/>
      <c r="R724" s="479"/>
      <c r="S724" s="479"/>
      <c r="T724" s="479"/>
      <c r="U724" s="479"/>
      <c r="V724" s="479"/>
      <c r="W724" s="479"/>
      <c r="X724" s="479"/>
      <c r="Y724" s="479"/>
      <c r="Z724" s="479"/>
    </row>
    <row r="725" spans="1:26" ht="15.75" customHeight="1">
      <c r="A725" s="479"/>
      <c r="B725" s="479"/>
      <c r="C725" s="479"/>
      <c r="D725" s="479"/>
      <c r="E725" s="479"/>
      <c r="F725" s="479"/>
      <c r="G725" s="479"/>
      <c r="H725" s="479"/>
      <c r="I725" s="479"/>
      <c r="J725" s="479"/>
      <c r="K725" s="479"/>
      <c r="L725" s="479"/>
      <c r="M725" s="479"/>
      <c r="N725" s="479"/>
      <c r="O725" s="479"/>
      <c r="P725" s="479"/>
      <c r="Q725" s="479"/>
      <c r="R725" s="479"/>
      <c r="S725" s="479"/>
      <c r="T725" s="479"/>
      <c r="U725" s="479"/>
      <c r="V725" s="479"/>
      <c r="W725" s="479"/>
      <c r="X725" s="479"/>
      <c r="Y725" s="479"/>
      <c r="Z725" s="479"/>
    </row>
    <row r="726" spans="1:26" ht="15.75" customHeight="1">
      <c r="A726" s="479"/>
      <c r="B726" s="479"/>
      <c r="C726" s="479"/>
      <c r="D726" s="479"/>
      <c r="E726" s="479"/>
      <c r="F726" s="479"/>
      <c r="G726" s="479"/>
      <c r="H726" s="479"/>
      <c r="I726" s="479"/>
      <c r="J726" s="479"/>
      <c r="K726" s="479"/>
      <c r="L726" s="479"/>
      <c r="M726" s="479"/>
      <c r="N726" s="479"/>
      <c r="O726" s="479"/>
      <c r="P726" s="479"/>
      <c r="Q726" s="479"/>
      <c r="R726" s="479"/>
      <c r="S726" s="479"/>
      <c r="T726" s="479"/>
      <c r="U726" s="479"/>
      <c r="V726" s="479"/>
      <c r="W726" s="479"/>
      <c r="X726" s="479"/>
      <c r="Y726" s="479"/>
      <c r="Z726" s="479"/>
    </row>
    <row r="727" spans="1:26" ht="15.75" customHeight="1">
      <c r="A727" s="479"/>
      <c r="B727" s="479"/>
      <c r="C727" s="479"/>
      <c r="D727" s="479"/>
      <c r="E727" s="479"/>
      <c r="F727" s="479"/>
      <c r="G727" s="479"/>
      <c r="H727" s="479"/>
      <c r="I727" s="479"/>
      <c r="J727" s="479"/>
      <c r="K727" s="479"/>
      <c r="L727" s="479"/>
      <c r="M727" s="479"/>
      <c r="N727" s="479"/>
      <c r="O727" s="479"/>
      <c r="P727" s="479"/>
      <c r="Q727" s="479"/>
      <c r="R727" s="479"/>
      <c r="S727" s="479"/>
      <c r="T727" s="479"/>
      <c r="U727" s="479"/>
      <c r="V727" s="479"/>
      <c r="W727" s="479"/>
      <c r="X727" s="479"/>
      <c r="Y727" s="479"/>
      <c r="Z727" s="479"/>
    </row>
    <row r="728" spans="1:26" ht="15.75" customHeight="1">
      <c r="A728" s="479"/>
      <c r="B728" s="479"/>
      <c r="C728" s="479"/>
      <c r="D728" s="479"/>
      <c r="E728" s="479"/>
      <c r="F728" s="479"/>
      <c r="G728" s="479"/>
      <c r="H728" s="479"/>
      <c r="I728" s="479"/>
      <c r="J728" s="479"/>
      <c r="K728" s="479"/>
      <c r="L728" s="479"/>
      <c r="M728" s="479"/>
      <c r="N728" s="479"/>
      <c r="O728" s="479"/>
      <c r="P728" s="479"/>
      <c r="Q728" s="479"/>
      <c r="R728" s="479"/>
      <c r="S728" s="479"/>
      <c r="T728" s="479"/>
      <c r="U728" s="479"/>
      <c r="V728" s="479"/>
      <c r="W728" s="479"/>
      <c r="X728" s="479"/>
      <c r="Y728" s="479"/>
      <c r="Z728" s="479"/>
    </row>
    <row r="729" spans="1:26" ht="15.75" customHeight="1">
      <c r="A729" s="479"/>
      <c r="B729" s="479"/>
      <c r="C729" s="479"/>
      <c r="D729" s="479"/>
      <c r="E729" s="479"/>
      <c r="F729" s="479"/>
      <c r="G729" s="479"/>
      <c r="H729" s="479"/>
      <c r="I729" s="479"/>
      <c r="J729" s="479"/>
      <c r="K729" s="479"/>
      <c r="L729" s="479"/>
      <c r="M729" s="479"/>
      <c r="N729" s="479"/>
      <c r="O729" s="479"/>
      <c r="P729" s="479"/>
      <c r="Q729" s="479"/>
      <c r="R729" s="479"/>
      <c r="S729" s="479"/>
      <c r="T729" s="479"/>
      <c r="U729" s="479"/>
      <c r="V729" s="479"/>
      <c r="W729" s="479"/>
      <c r="X729" s="479"/>
      <c r="Y729" s="479"/>
      <c r="Z729" s="479"/>
    </row>
    <row r="730" spans="1:26" ht="15.75" customHeight="1">
      <c r="A730" s="479"/>
      <c r="B730" s="479"/>
      <c r="C730" s="479"/>
      <c r="D730" s="479"/>
      <c r="E730" s="479"/>
      <c r="F730" s="479"/>
      <c r="G730" s="479"/>
      <c r="H730" s="479"/>
      <c r="I730" s="479"/>
      <c r="J730" s="479"/>
      <c r="K730" s="479"/>
      <c r="L730" s="479"/>
      <c r="M730" s="479"/>
      <c r="N730" s="479"/>
      <c r="O730" s="479"/>
      <c r="P730" s="479"/>
      <c r="Q730" s="479"/>
      <c r="R730" s="479"/>
      <c r="S730" s="479"/>
      <c r="T730" s="479"/>
      <c r="U730" s="479"/>
      <c r="V730" s="479"/>
      <c r="W730" s="479"/>
      <c r="X730" s="479"/>
      <c r="Y730" s="479"/>
      <c r="Z730" s="479"/>
    </row>
    <row r="731" spans="1:26" ht="15.75" customHeight="1">
      <c r="A731" s="479"/>
      <c r="B731" s="479"/>
      <c r="C731" s="479"/>
      <c r="D731" s="479"/>
      <c r="E731" s="479"/>
      <c r="F731" s="479"/>
      <c r="G731" s="479"/>
      <c r="H731" s="479"/>
      <c r="I731" s="479"/>
      <c r="J731" s="479"/>
      <c r="K731" s="479"/>
      <c r="L731" s="479"/>
      <c r="M731" s="479"/>
      <c r="N731" s="479"/>
      <c r="O731" s="479"/>
      <c r="P731" s="479"/>
      <c r="Q731" s="479"/>
      <c r="R731" s="479"/>
      <c r="S731" s="479"/>
      <c r="T731" s="479"/>
      <c r="U731" s="479"/>
      <c r="V731" s="479"/>
      <c r="W731" s="479"/>
      <c r="X731" s="479"/>
      <c r="Y731" s="479"/>
      <c r="Z731" s="479"/>
    </row>
    <row r="732" spans="1:26" ht="15.75" customHeight="1">
      <c r="A732" s="479"/>
      <c r="B732" s="479"/>
      <c r="C732" s="479"/>
      <c r="D732" s="479"/>
      <c r="E732" s="479"/>
      <c r="F732" s="479"/>
      <c r="G732" s="479"/>
      <c r="H732" s="479"/>
      <c r="I732" s="479"/>
      <c r="J732" s="479"/>
      <c r="K732" s="479"/>
      <c r="L732" s="479"/>
      <c r="M732" s="479"/>
      <c r="N732" s="479"/>
      <c r="O732" s="479"/>
      <c r="P732" s="479"/>
      <c r="Q732" s="479"/>
      <c r="R732" s="479"/>
      <c r="S732" s="479"/>
      <c r="T732" s="479"/>
      <c r="U732" s="479"/>
      <c r="V732" s="479"/>
      <c r="W732" s="479"/>
      <c r="X732" s="479"/>
      <c r="Y732" s="479"/>
      <c r="Z732" s="479"/>
    </row>
    <row r="733" spans="1:26" ht="15.75" customHeight="1">
      <c r="A733" s="479"/>
      <c r="B733" s="479"/>
      <c r="C733" s="479"/>
      <c r="D733" s="479"/>
      <c r="E733" s="479"/>
      <c r="F733" s="479"/>
      <c r="G733" s="479"/>
      <c r="H733" s="479"/>
      <c r="I733" s="479"/>
      <c r="J733" s="479"/>
      <c r="K733" s="479"/>
      <c r="L733" s="479"/>
      <c r="M733" s="479"/>
      <c r="N733" s="479"/>
      <c r="O733" s="479"/>
      <c r="P733" s="479"/>
      <c r="Q733" s="479"/>
      <c r="R733" s="479"/>
      <c r="S733" s="479"/>
      <c r="T733" s="479"/>
      <c r="U733" s="479"/>
      <c r="V733" s="479"/>
      <c r="W733" s="479"/>
      <c r="X733" s="479"/>
      <c r="Y733" s="479"/>
      <c r="Z733" s="479"/>
    </row>
    <row r="734" spans="1:26" ht="15.75" customHeight="1">
      <c r="A734" s="479"/>
      <c r="B734" s="479"/>
      <c r="C734" s="479"/>
      <c r="D734" s="479"/>
      <c r="E734" s="479"/>
      <c r="F734" s="479"/>
      <c r="G734" s="479"/>
      <c r="H734" s="479"/>
      <c r="I734" s="479"/>
      <c r="J734" s="479"/>
      <c r="K734" s="479"/>
      <c r="L734" s="479"/>
      <c r="M734" s="479"/>
      <c r="N734" s="479"/>
      <c r="O734" s="479"/>
      <c r="P734" s="479"/>
      <c r="Q734" s="479"/>
      <c r="R734" s="479"/>
      <c r="S734" s="479"/>
      <c r="T734" s="479"/>
      <c r="U734" s="479"/>
      <c r="V734" s="479"/>
      <c r="W734" s="479"/>
      <c r="X734" s="479"/>
      <c r="Y734" s="479"/>
      <c r="Z734" s="479"/>
    </row>
    <row r="735" spans="1:26" ht="15.75" customHeight="1">
      <c r="A735" s="479"/>
      <c r="B735" s="479"/>
      <c r="C735" s="479"/>
      <c r="D735" s="479"/>
      <c r="E735" s="479"/>
      <c r="F735" s="479"/>
      <c r="G735" s="479"/>
      <c r="H735" s="479"/>
      <c r="I735" s="479"/>
      <c r="J735" s="479"/>
      <c r="K735" s="479"/>
      <c r="L735" s="479"/>
      <c r="M735" s="479"/>
      <c r="N735" s="479"/>
      <c r="O735" s="479"/>
      <c r="P735" s="479"/>
      <c r="Q735" s="479"/>
      <c r="R735" s="479"/>
      <c r="S735" s="479"/>
      <c r="T735" s="479"/>
      <c r="U735" s="479"/>
      <c r="V735" s="479"/>
      <c r="W735" s="479"/>
      <c r="X735" s="479"/>
      <c r="Y735" s="479"/>
      <c r="Z735" s="479"/>
    </row>
    <row r="736" spans="1:26" ht="15.75" customHeight="1">
      <c r="A736" s="479"/>
      <c r="B736" s="479"/>
      <c r="C736" s="479"/>
      <c r="D736" s="479"/>
      <c r="E736" s="479"/>
      <c r="F736" s="479"/>
      <c r="G736" s="479"/>
      <c r="H736" s="479"/>
      <c r="I736" s="479"/>
      <c r="J736" s="479"/>
      <c r="K736" s="479"/>
      <c r="L736" s="479"/>
      <c r="M736" s="479"/>
      <c r="N736" s="479"/>
      <c r="O736" s="479"/>
      <c r="P736" s="479"/>
      <c r="Q736" s="479"/>
      <c r="R736" s="479"/>
      <c r="S736" s="479"/>
      <c r="T736" s="479"/>
      <c r="U736" s="479"/>
      <c r="V736" s="479"/>
      <c r="W736" s="479"/>
      <c r="X736" s="479"/>
      <c r="Y736" s="479"/>
      <c r="Z736" s="479"/>
    </row>
    <row r="737" spans="1:26" ht="15.75" customHeight="1">
      <c r="A737" s="479"/>
      <c r="B737" s="479"/>
      <c r="C737" s="479"/>
      <c r="D737" s="479"/>
      <c r="E737" s="479"/>
      <c r="F737" s="479"/>
      <c r="G737" s="479"/>
      <c r="H737" s="479"/>
      <c r="I737" s="479"/>
      <c r="J737" s="479"/>
      <c r="K737" s="479"/>
      <c r="L737" s="479"/>
      <c r="M737" s="479"/>
      <c r="N737" s="479"/>
      <c r="O737" s="479"/>
      <c r="P737" s="479"/>
      <c r="Q737" s="479"/>
      <c r="R737" s="479"/>
      <c r="S737" s="479"/>
      <c r="T737" s="479"/>
      <c r="U737" s="479"/>
      <c r="V737" s="479"/>
      <c r="W737" s="479"/>
      <c r="X737" s="479"/>
      <c r="Y737" s="479"/>
      <c r="Z737" s="479"/>
    </row>
    <row r="738" spans="1:26" ht="15.75" customHeight="1">
      <c r="A738" s="479"/>
      <c r="B738" s="479"/>
      <c r="C738" s="479"/>
      <c r="D738" s="479"/>
      <c r="E738" s="479"/>
      <c r="F738" s="479"/>
      <c r="G738" s="479"/>
      <c r="H738" s="479"/>
      <c r="I738" s="479"/>
      <c r="J738" s="479"/>
      <c r="K738" s="479"/>
      <c r="L738" s="479"/>
      <c r="M738" s="479"/>
      <c r="N738" s="479"/>
      <c r="O738" s="479"/>
      <c r="P738" s="479"/>
      <c r="Q738" s="479"/>
      <c r="R738" s="479"/>
      <c r="S738" s="479"/>
      <c r="T738" s="479"/>
      <c r="U738" s="479"/>
      <c r="V738" s="479"/>
      <c r="W738" s="479"/>
      <c r="X738" s="479"/>
      <c r="Y738" s="479"/>
      <c r="Z738" s="479"/>
    </row>
    <row r="739" spans="1:26" ht="15.75" customHeight="1">
      <c r="A739" s="479"/>
      <c r="B739" s="479"/>
      <c r="C739" s="479"/>
      <c r="D739" s="479"/>
      <c r="E739" s="479"/>
      <c r="F739" s="479"/>
      <c r="G739" s="479"/>
      <c r="H739" s="479"/>
      <c r="I739" s="479"/>
      <c r="J739" s="479"/>
      <c r="K739" s="479"/>
      <c r="L739" s="479"/>
      <c r="M739" s="479"/>
      <c r="N739" s="479"/>
      <c r="O739" s="479"/>
      <c r="P739" s="479"/>
      <c r="Q739" s="479"/>
      <c r="R739" s="479"/>
      <c r="S739" s="479"/>
      <c r="T739" s="479"/>
      <c r="U739" s="479"/>
      <c r="V739" s="479"/>
      <c r="W739" s="479"/>
      <c r="X739" s="479"/>
      <c r="Y739" s="479"/>
      <c r="Z739" s="479"/>
    </row>
    <row r="740" spans="1:26" ht="15.75" customHeight="1">
      <c r="A740" s="479"/>
      <c r="B740" s="479"/>
      <c r="C740" s="479"/>
      <c r="D740" s="479"/>
      <c r="E740" s="479"/>
      <c r="F740" s="479"/>
      <c r="G740" s="479"/>
      <c r="H740" s="479"/>
      <c r="I740" s="479"/>
      <c r="J740" s="479"/>
      <c r="K740" s="479"/>
      <c r="L740" s="479"/>
      <c r="M740" s="479"/>
      <c r="N740" s="479"/>
      <c r="O740" s="479"/>
      <c r="P740" s="479"/>
      <c r="Q740" s="479"/>
      <c r="R740" s="479"/>
      <c r="S740" s="479"/>
      <c r="T740" s="479"/>
      <c r="U740" s="479"/>
      <c r="V740" s="479"/>
      <c r="W740" s="479"/>
      <c r="X740" s="479"/>
      <c r="Y740" s="479"/>
      <c r="Z740" s="479"/>
    </row>
    <row r="741" spans="1:26" ht="15.75" customHeight="1">
      <c r="A741" s="479"/>
      <c r="B741" s="479"/>
      <c r="C741" s="479"/>
      <c r="D741" s="479"/>
      <c r="E741" s="479"/>
      <c r="F741" s="479"/>
      <c r="G741" s="479"/>
      <c r="H741" s="479"/>
      <c r="I741" s="479"/>
      <c r="J741" s="479"/>
      <c r="K741" s="479"/>
      <c r="L741" s="479"/>
      <c r="M741" s="479"/>
      <c r="N741" s="479"/>
      <c r="O741" s="479"/>
      <c r="P741" s="479"/>
      <c r="Q741" s="479"/>
      <c r="R741" s="479"/>
      <c r="S741" s="479"/>
      <c r="T741" s="479"/>
      <c r="U741" s="479"/>
      <c r="V741" s="479"/>
      <c r="W741" s="479"/>
      <c r="X741" s="479"/>
      <c r="Y741" s="479"/>
      <c r="Z741" s="479"/>
    </row>
    <row r="742" spans="1:26" ht="15.75" customHeight="1">
      <c r="A742" s="479"/>
      <c r="B742" s="479"/>
      <c r="C742" s="479"/>
      <c r="D742" s="479"/>
      <c r="E742" s="479"/>
      <c r="F742" s="479"/>
      <c r="G742" s="479"/>
      <c r="H742" s="479"/>
      <c r="I742" s="479"/>
      <c r="J742" s="479"/>
      <c r="K742" s="479"/>
      <c r="L742" s="479"/>
      <c r="M742" s="479"/>
      <c r="N742" s="479"/>
      <c r="O742" s="479"/>
      <c r="P742" s="479"/>
      <c r="Q742" s="479"/>
      <c r="R742" s="479"/>
      <c r="S742" s="479"/>
      <c r="T742" s="479"/>
      <c r="U742" s="479"/>
      <c r="V742" s="479"/>
      <c r="W742" s="479"/>
      <c r="X742" s="479"/>
      <c r="Y742" s="479"/>
      <c r="Z742" s="479"/>
    </row>
    <row r="743" spans="1:26" ht="15.75" customHeight="1">
      <c r="A743" s="479"/>
      <c r="B743" s="479"/>
      <c r="C743" s="479"/>
      <c r="D743" s="479"/>
      <c r="E743" s="479"/>
      <c r="F743" s="479"/>
      <c r="G743" s="479"/>
      <c r="H743" s="479"/>
      <c r="I743" s="479"/>
      <c r="J743" s="479"/>
      <c r="K743" s="479"/>
      <c r="L743" s="479"/>
      <c r="M743" s="479"/>
      <c r="N743" s="479"/>
      <c r="O743" s="479"/>
      <c r="P743" s="479"/>
      <c r="Q743" s="479"/>
      <c r="R743" s="479"/>
      <c r="S743" s="479"/>
      <c r="T743" s="479"/>
      <c r="U743" s="479"/>
      <c r="V743" s="479"/>
      <c r="W743" s="479"/>
      <c r="X743" s="479"/>
      <c r="Y743" s="479"/>
      <c r="Z743" s="479"/>
    </row>
    <row r="744" spans="1:26" ht="15.75" customHeight="1">
      <c r="A744" s="479"/>
      <c r="B744" s="479"/>
      <c r="C744" s="479"/>
      <c r="D744" s="479"/>
      <c r="E744" s="479"/>
      <c r="F744" s="479"/>
      <c r="G744" s="479"/>
      <c r="H744" s="479"/>
      <c r="I744" s="479"/>
      <c r="J744" s="479"/>
      <c r="K744" s="479"/>
      <c r="L744" s="479"/>
      <c r="M744" s="479"/>
      <c r="N744" s="479"/>
      <c r="O744" s="479"/>
      <c r="P744" s="479"/>
      <c r="Q744" s="479"/>
      <c r="R744" s="479"/>
      <c r="S744" s="479"/>
      <c r="T744" s="479"/>
      <c r="U744" s="479"/>
      <c r="V744" s="479"/>
      <c r="W744" s="479"/>
      <c r="X744" s="479"/>
      <c r="Y744" s="479"/>
      <c r="Z744" s="479"/>
    </row>
    <row r="745" spans="1:26" ht="15.75" customHeight="1">
      <c r="A745" s="479"/>
      <c r="B745" s="479"/>
      <c r="C745" s="479"/>
      <c r="D745" s="479"/>
      <c r="E745" s="479"/>
      <c r="F745" s="479"/>
      <c r="G745" s="479"/>
      <c r="H745" s="479"/>
      <c r="I745" s="479"/>
      <c r="J745" s="479"/>
      <c r="K745" s="479"/>
      <c r="L745" s="479"/>
      <c r="M745" s="479"/>
      <c r="N745" s="479"/>
      <c r="O745" s="479"/>
      <c r="P745" s="479"/>
      <c r="Q745" s="479"/>
      <c r="R745" s="479"/>
      <c r="S745" s="479"/>
      <c r="T745" s="479"/>
      <c r="U745" s="479"/>
      <c r="V745" s="479"/>
      <c r="W745" s="479"/>
      <c r="X745" s="479"/>
      <c r="Y745" s="479"/>
      <c r="Z745" s="479"/>
    </row>
    <row r="746" spans="1:26" ht="15.75" customHeight="1">
      <c r="A746" s="479"/>
      <c r="B746" s="479"/>
      <c r="C746" s="479"/>
      <c r="D746" s="479"/>
      <c r="E746" s="479"/>
      <c r="F746" s="479"/>
      <c r="G746" s="479"/>
      <c r="H746" s="479"/>
      <c r="I746" s="479"/>
      <c r="J746" s="479"/>
      <c r="K746" s="479"/>
      <c r="L746" s="479"/>
      <c r="M746" s="479"/>
      <c r="N746" s="479"/>
      <c r="O746" s="479"/>
      <c r="P746" s="479"/>
      <c r="Q746" s="479"/>
      <c r="R746" s="479"/>
      <c r="S746" s="479"/>
      <c r="T746" s="479"/>
      <c r="U746" s="479"/>
      <c r="V746" s="479"/>
      <c r="W746" s="479"/>
      <c r="X746" s="479"/>
      <c r="Y746" s="479"/>
      <c r="Z746" s="479"/>
    </row>
    <row r="747" spans="1:26" ht="15.75" customHeight="1">
      <c r="A747" s="479"/>
      <c r="B747" s="479"/>
      <c r="C747" s="479"/>
      <c r="D747" s="479"/>
      <c r="E747" s="479"/>
      <c r="F747" s="479"/>
      <c r="G747" s="479"/>
      <c r="H747" s="479"/>
      <c r="I747" s="479"/>
      <c r="J747" s="479"/>
      <c r="K747" s="479"/>
      <c r="L747" s="479"/>
      <c r="M747" s="479"/>
      <c r="N747" s="479"/>
      <c r="O747" s="479"/>
      <c r="P747" s="479"/>
      <c r="Q747" s="479"/>
      <c r="R747" s="479"/>
      <c r="S747" s="479"/>
      <c r="T747" s="479"/>
      <c r="U747" s="479"/>
      <c r="V747" s="479"/>
      <c r="W747" s="479"/>
      <c r="X747" s="479"/>
      <c r="Y747" s="479"/>
      <c r="Z747" s="479"/>
    </row>
    <row r="748" spans="1:26" ht="15.75" customHeight="1">
      <c r="A748" s="479"/>
      <c r="B748" s="479"/>
      <c r="C748" s="479"/>
      <c r="D748" s="479"/>
      <c r="E748" s="479"/>
      <c r="F748" s="479"/>
      <c r="G748" s="479"/>
      <c r="H748" s="479"/>
      <c r="I748" s="479"/>
      <c r="J748" s="479"/>
      <c r="K748" s="479"/>
      <c r="L748" s="479"/>
      <c r="M748" s="479"/>
      <c r="N748" s="479"/>
      <c r="O748" s="479"/>
      <c r="P748" s="479"/>
      <c r="Q748" s="479"/>
      <c r="R748" s="479"/>
      <c r="S748" s="479"/>
      <c r="T748" s="479"/>
      <c r="U748" s="479"/>
      <c r="V748" s="479"/>
      <c r="W748" s="479"/>
      <c r="X748" s="479"/>
      <c r="Y748" s="479"/>
      <c r="Z748" s="479"/>
    </row>
    <row r="749" spans="1:26" ht="15.75" customHeight="1">
      <c r="A749" s="479"/>
      <c r="B749" s="479"/>
      <c r="C749" s="479"/>
      <c r="D749" s="479"/>
      <c r="E749" s="479"/>
      <c r="F749" s="479"/>
      <c r="G749" s="479"/>
      <c r="H749" s="479"/>
      <c r="I749" s="479"/>
      <c r="J749" s="479"/>
      <c r="K749" s="479"/>
      <c r="L749" s="479"/>
      <c r="M749" s="479"/>
      <c r="N749" s="479"/>
      <c r="O749" s="479"/>
      <c r="P749" s="479"/>
      <c r="Q749" s="479"/>
      <c r="R749" s="479"/>
      <c r="S749" s="479"/>
      <c r="T749" s="479"/>
      <c r="U749" s="479"/>
      <c r="V749" s="479"/>
      <c r="W749" s="479"/>
      <c r="X749" s="479"/>
      <c r="Y749" s="479"/>
      <c r="Z749" s="479"/>
    </row>
    <row r="750" spans="1:26" ht="15.75" customHeight="1">
      <c r="A750" s="479"/>
      <c r="B750" s="479"/>
      <c r="C750" s="479"/>
      <c r="D750" s="479"/>
      <c r="E750" s="479"/>
      <c r="F750" s="479"/>
      <c r="G750" s="479"/>
      <c r="H750" s="479"/>
      <c r="I750" s="479"/>
      <c r="J750" s="479"/>
      <c r="K750" s="479"/>
      <c r="L750" s="479"/>
      <c r="M750" s="479"/>
      <c r="N750" s="479"/>
      <c r="O750" s="479"/>
      <c r="P750" s="479"/>
      <c r="Q750" s="479"/>
      <c r="R750" s="479"/>
      <c r="S750" s="479"/>
      <c r="T750" s="479"/>
      <c r="U750" s="479"/>
      <c r="V750" s="479"/>
      <c r="W750" s="479"/>
      <c r="X750" s="479"/>
      <c r="Y750" s="479"/>
      <c r="Z750" s="479"/>
    </row>
    <row r="751" spans="1:26" ht="15.75" customHeight="1">
      <c r="A751" s="479"/>
      <c r="B751" s="479"/>
      <c r="C751" s="479"/>
      <c r="D751" s="479"/>
      <c r="E751" s="479"/>
      <c r="F751" s="479"/>
      <c r="G751" s="479"/>
      <c r="H751" s="479"/>
      <c r="I751" s="479"/>
      <c r="J751" s="479"/>
      <c r="K751" s="479"/>
      <c r="L751" s="479"/>
      <c r="M751" s="479"/>
      <c r="N751" s="479"/>
      <c r="O751" s="479"/>
      <c r="P751" s="479"/>
      <c r="Q751" s="479"/>
      <c r="R751" s="479"/>
      <c r="S751" s="479"/>
      <c r="T751" s="479"/>
      <c r="U751" s="479"/>
      <c r="V751" s="479"/>
      <c r="W751" s="479"/>
      <c r="X751" s="479"/>
      <c r="Y751" s="479"/>
      <c r="Z751" s="479"/>
    </row>
    <row r="752" spans="1:26" ht="15.75" customHeight="1">
      <c r="A752" s="479"/>
      <c r="B752" s="479"/>
      <c r="C752" s="479"/>
      <c r="D752" s="479"/>
      <c r="E752" s="479"/>
      <c r="F752" s="479"/>
      <c r="G752" s="479"/>
      <c r="H752" s="479"/>
      <c r="I752" s="479"/>
      <c r="J752" s="479"/>
      <c r="K752" s="479"/>
      <c r="L752" s="479"/>
      <c r="M752" s="479"/>
      <c r="N752" s="479"/>
      <c r="O752" s="479"/>
      <c r="P752" s="479"/>
      <c r="Q752" s="479"/>
      <c r="R752" s="479"/>
      <c r="S752" s="479"/>
      <c r="T752" s="479"/>
      <c r="U752" s="479"/>
      <c r="V752" s="479"/>
      <c r="W752" s="479"/>
      <c r="X752" s="479"/>
      <c r="Y752" s="479"/>
      <c r="Z752" s="479"/>
    </row>
    <row r="753" spans="1:26" ht="15.75" customHeight="1">
      <c r="A753" s="479"/>
      <c r="B753" s="479"/>
      <c r="C753" s="479"/>
      <c r="D753" s="479"/>
      <c r="E753" s="479"/>
      <c r="F753" s="479"/>
      <c r="G753" s="479"/>
      <c r="H753" s="479"/>
      <c r="I753" s="479"/>
      <c r="J753" s="479"/>
      <c r="K753" s="479"/>
      <c r="L753" s="479"/>
      <c r="M753" s="479"/>
      <c r="N753" s="479"/>
      <c r="O753" s="479"/>
      <c r="P753" s="479"/>
      <c r="Q753" s="479"/>
      <c r="R753" s="479"/>
      <c r="S753" s="479"/>
      <c r="T753" s="479"/>
      <c r="U753" s="479"/>
      <c r="V753" s="479"/>
      <c r="W753" s="479"/>
      <c r="X753" s="479"/>
      <c r="Y753" s="479"/>
      <c r="Z753" s="479"/>
    </row>
    <row r="754" spans="1:26" ht="15.75" customHeight="1">
      <c r="A754" s="479"/>
      <c r="B754" s="479"/>
      <c r="C754" s="479"/>
      <c r="D754" s="479"/>
      <c r="E754" s="479"/>
      <c r="F754" s="479"/>
      <c r="G754" s="479"/>
      <c r="H754" s="479"/>
      <c r="I754" s="479"/>
      <c r="J754" s="479"/>
      <c r="K754" s="479"/>
      <c r="L754" s="479"/>
      <c r="M754" s="479"/>
      <c r="N754" s="479"/>
      <c r="O754" s="479"/>
      <c r="P754" s="479"/>
      <c r="Q754" s="479"/>
      <c r="R754" s="479"/>
      <c r="S754" s="479"/>
      <c r="T754" s="479"/>
      <c r="U754" s="479"/>
      <c r="V754" s="479"/>
      <c r="W754" s="479"/>
      <c r="X754" s="479"/>
      <c r="Y754" s="479"/>
      <c r="Z754" s="479"/>
    </row>
    <row r="755" spans="1:26" ht="15.75" customHeight="1">
      <c r="A755" s="479"/>
      <c r="B755" s="479"/>
      <c r="C755" s="479"/>
      <c r="D755" s="479"/>
      <c r="E755" s="479"/>
      <c r="F755" s="479"/>
      <c r="G755" s="479"/>
      <c r="H755" s="479"/>
      <c r="I755" s="479"/>
      <c r="J755" s="479"/>
      <c r="K755" s="479"/>
      <c r="L755" s="479"/>
      <c r="M755" s="479"/>
      <c r="N755" s="479"/>
      <c r="O755" s="479"/>
      <c r="P755" s="479"/>
      <c r="Q755" s="479"/>
      <c r="R755" s="479"/>
      <c r="S755" s="479"/>
      <c r="T755" s="479"/>
      <c r="U755" s="479"/>
      <c r="V755" s="479"/>
      <c r="W755" s="479"/>
      <c r="X755" s="479"/>
      <c r="Y755" s="479"/>
      <c r="Z755" s="479"/>
    </row>
    <row r="756" spans="1:26" ht="15.75" customHeight="1">
      <c r="A756" s="479"/>
      <c r="B756" s="479"/>
      <c r="C756" s="479"/>
      <c r="D756" s="479"/>
      <c r="E756" s="479"/>
      <c r="F756" s="479"/>
      <c r="G756" s="479"/>
      <c r="H756" s="479"/>
      <c r="I756" s="479"/>
      <c r="J756" s="479"/>
      <c r="K756" s="479"/>
      <c r="L756" s="479"/>
      <c r="M756" s="479"/>
      <c r="N756" s="479"/>
      <c r="O756" s="479"/>
      <c r="P756" s="479"/>
      <c r="Q756" s="479"/>
      <c r="R756" s="479"/>
      <c r="S756" s="479"/>
      <c r="T756" s="479"/>
      <c r="U756" s="479"/>
      <c r="V756" s="479"/>
      <c r="W756" s="479"/>
      <c r="X756" s="479"/>
      <c r="Y756" s="479"/>
      <c r="Z756" s="479"/>
    </row>
    <row r="757" spans="1:26" ht="15.75" customHeight="1">
      <c r="A757" s="479"/>
      <c r="B757" s="479"/>
      <c r="C757" s="479"/>
      <c r="D757" s="479"/>
      <c r="E757" s="479"/>
      <c r="F757" s="479"/>
      <c r="G757" s="479"/>
      <c r="H757" s="479"/>
      <c r="I757" s="479"/>
      <c r="J757" s="479"/>
      <c r="K757" s="479"/>
      <c r="L757" s="479"/>
      <c r="M757" s="479"/>
      <c r="N757" s="479"/>
      <c r="O757" s="479"/>
      <c r="P757" s="479"/>
      <c r="Q757" s="479"/>
      <c r="R757" s="479"/>
      <c r="S757" s="479"/>
      <c r="T757" s="479"/>
      <c r="U757" s="479"/>
      <c r="V757" s="479"/>
      <c r="W757" s="479"/>
      <c r="X757" s="479"/>
      <c r="Y757" s="479"/>
      <c r="Z757" s="479"/>
    </row>
    <row r="758" spans="1:26" ht="15.75" customHeight="1">
      <c r="A758" s="479"/>
      <c r="B758" s="479"/>
      <c r="C758" s="479"/>
      <c r="D758" s="479"/>
      <c r="E758" s="479"/>
      <c r="F758" s="479"/>
      <c r="G758" s="479"/>
      <c r="H758" s="479"/>
      <c r="I758" s="479"/>
      <c r="J758" s="479"/>
      <c r="K758" s="479"/>
      <c r="L758" s="479"/>
      <c r="M758" s="479"/>
      <c r="N758" s="479"/>
      <c r="O758" s="479"/>
      <c r="P758" s="479"/>
      <c r="Q758" s="479"/>
      <c r="R758" s="479"/>
      <c r="S758" s="479"/>
      <c r="T758" s="479"/>
      <c r="U758" s="479"/>
      <c r="V758" s="479"/>
      <c r="W758" s="479"/>
      <c r="X758" s="479"/>
      <c r="Y758" s="479"/>
      <c r="Z758" s="479"/>
    </row>
    <row r="759" spans="1:26" ht="15.75" customHeight="1">
      <c r="A759" s="479"/>
      <c r="B759" s="479"/>
      <c r="C759" s="479"/>
      <c r="D759" s="479"/>
      <c r="E759" s="479"/>
      <c r="F759" s="479"/>
      <c r="G759" s="479"/>
      <c r="H759" s="479"/>
      <c r="I759" s="479"/>
      <c r="J759" s="479"/>
      <c r="K759" s="479"/>
      <c r="L759" s="479"/>
      <c r="M759" s="479"/>
      <c r="N759" s="479"/>
      <c r="O759" s="479"/>
      <c r="P759" s="479"/>
      <c r="Q759" s="479"/>
      <c r="R759" s="479"/>
      <c r="S759" s="479"/>
      <c r="T759" s="479"/>
      <c r="U759" s="479"/>
      <c r="V759" s="479"/>
      <c r="W759" s="479"/>
      <c r="X759" s="479"/>
      <c r="Y759" s="479"/>
      <c r="Z759" s="479"/>
    </row>
    <row r="760" spans="1:26" ht="15.75" customHeight="1">
      <c r="A760" s="479"/>
      <c r="B760" s="479"/>
      <c r="C760" s="479"/>
      <c r="D760" s="479"/>
      <c r="E760" s="479"/>
      <c r="F760" s="479"/>
      <c r="G760" s="479"/>
      <c r="H760" s="479"/>
      <c r="I760" s="479"/>
      <c r="J760" s="479"/>
      <c r="K760" s="479"/>
      <c r="L760" s="479"/>
      <c r="M760" s="479"/>
      <c r="N760" s="479"/>
      <c r="O760" s="479"/>
      <c r="P760" s="479"/>
      <c r="Q760" s="479"/>
      <c r="R760" s="479"/>
      <c r="S760" s="479"/>
      <c r="T760" s="479"/>
      <c r="U760" s="479"/>
      <c r="V760" s="479"/>
      <c r="W760" s="479"/>
      <c r="X760" s="479"/>
      <c r="Y760" s="479"/>
      <c r="Z760" s="479"/>
    </row>
    <row r="761" spans="1:26" ht="15.75" customHeight="1">
      <c r="A761" s="479"/>
      <c r="B761" s="479"/>
      <c r="C761" s="479"/>
      <c r="D761" s="479"/>
      <c r="E761" s="479"/>
      <c r="F761" s="479"/>
      <c r="G761" s="479"/>
      <c r="H761" s="479"/>
      <c r="I761" s="479"/>
      <c r="J761" s="479"/>
      <c r="K761" s="479"/>
      <c r="L761" s="479"/>
      <c r="M761" s="479"/>
      <c r="N761" s="479"/>
      <c r="O761" s="479"/>
      <c r="P761" s="479"/>
      <c r="Q761" s="479"/>
      <c r="R761" s="479"/>
      <c r="S761" s="479"/>
      <c r="T761" s="479"/>
      <c r="U761" s="479"/>
      <c r="V761" s="479"/>
      <c r="W761" s="479"/>
      <c r="X761" s="479"/>
      <c r="Y761" s="479"/>
      <c r="Z761" s="479"/>
    </row>
    <row r="762" spans="1:26" ht="15.75" customHeight="1">
      <c r="A762" s="479"/>
      <c r="B762" s="479"/>
      <c r="C762" s="479"/>
      <c r="D762" s="479"/>
      <c r="E762" s="479"/>
      <c r="F762" s="479"/>
      <c r="G762" s="479"/>
      <c r="H762" s="479"/>
      <c r="I762" s="479"/>
      <c r="J762" s="479"/>
      <c r="K762" s="479"/>
      <c r="L762" s="479"/>
      <c r="M762" s="479"/>
      <c r="N762" s="479"/>
      <c r="O762" s="479"/>
      <c r="P762" s="479"/>
      <c r="Q762" s="479"/>
      <c r="R762" s="479"/>
      <c r="S762" s="479"/>
      <c r="T762" s="479"/>
      <c r="U762" s="479"/>
      <c r="V762" s="479"/>
      <c r="W762" s="479"/>
      <c r="X762" s="479"/>
      <c r="Y762" s="479"/>
      <c r="Z762" s="479"/>
    </row>
    <row r="763" spans="1:26" ht="15.75" customHeight="1">
      <c r="A763" s="479"/>
      <c r="B763" s="479"/>
      <c r="C763" s="479"/>
      <c r="D763" s="479"/>
      <c r="E763" s="479"/>
      <c r="F763" s="479"/>
      <c r="G763" s="479"/>
      <c r="H763" s="479"/>
      <c r="I763" s="479"/>
      <c r="J763" s="479"/>
      <c r="K763" s="479"/>
      <c r="L763" s="479"/>
      <c r="M763" s="479"/>
      <c r="N763" s="479"/>
      <c r="O763" s="479"/>
      <c r="P763" s="479"/>
      <c r="Q763" s="479"/>
      <c r="R763" s="479"/>
      <c r="S763" s="479"/>
      <c r="T763" s="479"/>
      <c r="U763" s="479"/>
      <c r="V763" s="479"/>
      <c r="W763" s="479"/>
      <c r="X763" s="479"/>
      <c r="Y763" s="479"/>
      <c r="Z763" s="479"/>
    </row>
    <row r="764" spans="1:26" ht="15.75" customHeight="1">
      <c r="A764" s="479"/>
      <c r="B764" s="479"/>
      <c r="C764" s="479"/>
      <c r="D764" s="479"/>
      <c r="E764" s="479"/>
      <c r="F764" s="479"/>
      <c r="G764" s="479"/>
      <c r="H764" s="479"/>
      <c r="I764" s="479"/>
      <c r="J764" s="479"/>
      <c r="K764" s="479"/>
      <c r="L764" s="479"/>
      <c r="M764" s="479"/>
      <c r="N764" s="479"/>
      <c r="O764" s="479"/>
      <c r="P764" s="479"/>
      <c r="Q764" s="479"/>
      <c r="R764" s="479"/>
      <c r="S764" s="479"/>
      <c r="T764" s="479"/>
      <c r="U764" s="479"/>
      <c r="V764" s="479"/>
      <c r="W764" s="479"/>
      <c r="X764" s="479"/>
      <c r="Y764" s="479"/>
      <c r="Z764" s="479"/>
    </row>
    <row r="765" spans="1:26" ht="15.75" customHeight="1">
      <c r="A765" s="479"/>
      <c r="B765" s="479"/>
      <c r="C765" s="479"/>
      <c r="D765" s="479"/>
      <c r="E765" s="479"/>
      <c r="F765" s="479"/>
      <c r="G765" s="479"/>
      <c r="H765" s="479"/>
      <c r="I765" s="479"/>
      <c r="J765" s="479"/>
      <c r="K765" s="479"/>
      <c r="L765" s="479"/>
      <c r="M765" s="479"/>
      <c r="N765" s="479"/>
      <c r="O765" s="479"/>
      <c r="P765" s="479"/>
      <c r="Q765" s="479"/>
      <c r="R765" s="479"/>
      <c r="S765" s="479"/>
      <c r="T765" s="479"/>
      <c r="U765" s="479"/>
      <c r="V765" s="479"/>
      <c r="W765" s="479"/>
      <c r="X765" s="479"/>
      <c r="Y765" s="479"/>
      <c r="Z765" s="479"/>
    </row>
    <row r="766" spans="1:26" ht="15.75" customHeight="1">
      <c r="A766" s="479"/>
      <c r="B766" s="479"/>
      <c r="C766" s="479"/>
      <c r="D766" s="479"/>
      <c r="E766" s="479"/>
      <c r="F766" s="479"/>
      <c r="G766" s="479"/>
      <c r="H766" s="479"/>
      <c r="I766" s="479"/>
      <c r="J766" s="479"/>
      <c r="K766" s="479"/>
      <c r="L766" s="479"/>
      <c r="M766" s="479"/>
      <c r="N766" s="479"/>
      <c r="O766" s="479"/>
      <c r="P766" s="479"/>
      <c r="Q766" s="479"/>
      <c r="R766" s="479"/>
      <c r="S766" s="479"/>
      <c r="T766" s="479"/>
      <c r="U766" s="479"/>
      <c r="V766" s="479"/>
      <c r="W766" s="479"/>
      <c r="X766" s="479"/>
      <c r="Y766" s="479"/>
      <c r="Z766" s="479"/>
    </row>
    <row r="767" spans="1:26" ht="15.75" customHeight="1">
      <c r="A767" s="479"/>
      <c r="B767" s="479"/>
      <c r="C767" s="479"/>
      <c r="D767" s="479"/>
      <c r="E767" s="479"/>
      <c r="F767" s="479"/>
      <c r="G767" s="479"/>
      <c r="H767" s="479"/>
      <c r="I767" s="479"/>
      <c r="J767" s="479"/>
      <c r="K767" s="479"/>
      <c r="L767" s="479"/>
      <c r="M767" s="479"/>
      <c r="N767" s="479"/>
      <c r="O767" s="479"/>
      <c r="P767" s="479"/>
      <c r="Q767" s="479"/>
      <c r="R767" s="479"/>
      <c r="S767" s="479"/>
      <c r="T767" s="479"/>
      <c r="U767" s="479"/>
      <c r="V767" s="479"/>
      <c r="W767" s="479"/>
      <c r="X767" s="479"/>
      <c r="Y767" s="479"/>
      <c r="Z767" s="479"/>
    </row>
    <row r="768" spans="1:26" ht="15.75" customHeight="1">
      <c r="A768" s="479"/>
      <c r="B768" s="479"/>
      <c r="C768" s="479"/>
      <c r="D768" s="479"/>
      <c r="E768" s="479"/>
      <c r="F768" s="479"/>
      <c r="G768" s="479"/>
      <c r="H768" s="479"/>
      <c r="I768" s="479"/>
      <c r="J768" s="479"/>
      <c r="K768" s="479"/>
      <c r="L768" s="479"/>
      <c r="M768" s="479"/>
      <c r="N768" s="479"/>
      <c r="O768" s="479"/>
      <c r="P768" s="479"/>
      <c r="Q768" s="479"/>
      <c r="R768" s="479"/>
      <c r="S768" s="479"/>
      <c r="T768" s="479"/>
      <c r="U768" s="479"/>
      <c r="V768" s="479"/>
      <c r="W768" s="479"/>
      <c r="X768" s="479"/>
      <c r="Y768" s="479"/>
      <c r="Z768" s="479"/>
    </row>
    <row r="769" spans="1:26" ht="15.75" customHeight="1">
      <c r="A769" s="479"/>
      <c r="B769" s="479"/>
      <c r="C769" s="479"/>
      <c r="D769" s="479"/>
      <c r="E769" s="479"/>
      <c r="F769" s="479"/>
      <c r="G769" s="479"/>
      <c r="H769" s="479"/>
      <c r="I769" s="479"/>
      <c r="J769" s="479"/>
      <c r="K769" s="479"/>
      <c r="L769" s="479"/>
      <c r="M769" s="479"/>
      <c r="N769" s="479"/>
      <c r="O769" s="479"/>
      <c r="P769" s="479"/>
      <c r="Q769" s="479"/>
      <c r="R769" s="479"/>
      <c r="S769" s="479"/>
      <c r="T769" s="479"/>
      <c r="U769" s="479"/>
      <c r="V769" s="479"/>
      <c r="W769" s="479"/>
      <c r="X769" s="479"/>
      <c r="Y769" s="479"/>
      <c r="Z769" s="479"/>
    </row>
    <row r="770" spans="1:26" ht="15.75" customHeight="1">
      <c r="A770" s="479"/>
      <c r="B770" s="479"/>
      <c r="C770" s="479"/>
      <c r="D770" s="479"/>
      <c r="E770" s="479"/>
      <c r="F770" s="479"/>
      <c r="G770" s="479"/>
      <c r="H770" s="479"/>
      <c r="I770" s="479"/>
      <c r="J770" s="479"/>
      <c r="K770" s="479"/>
      <c r="L770" s="479"/>
      <c r="M770" s="479"/>
      <c r="N770" s="479"/>
      <c r="O770" s="479"/>
      <c r="P770" s="479"/>
      <c r="Q770" s="479"/>
      <c r="R770" s="479"/>
      <c r="S770" s="479"/>
      <c r="T770" s="479"/>
      <c r="U770" s="479"/>
      <c r="V770" s="479"/>
      <c r="W770" s="479"/>
      <c r="X770" s="479"/>
      <c r="Y770" s="479"/>
      <c r="Z770" s="479"/>
    </row>
    <row r="771" spans="1:26" ht="15.75" customHeight="1">
      <c r="A771" s="479"/>
      <c r="B771" s="479"/>
      <c r="C771" s="479"/>
      <c r="D771" s="479"/>
      <c r="E771" s="479"/>
      <c r="F771" s="479"/>
      <c r="G771" s="479"/>
      <c r="H771" s="479"/>
      <c r="I771" s="479"/>
      <c r="J771" s="479"/>
      <c r="K771" s="479"/>
      <c r="L771" s="479"/>
      <c r="M771" s="479"/>
      <c r="N771" s="479"/>
      <c r="O771" s="479"/>
      <c r="P771" s="479"/>
      <c r="Q771" s="479"/>
      <c r="R771" s="479"/>
      <c r="S771" s="479"/>
      <c r="T771" s="479"/>
      <c r="U771" s="479"/>
      <c r="V771" s="479"/>
      <c r="W771" s="479"/>
      <c r="X771" s="479"/>
      <c r="Y771" s="479"/>
      <c r="Z771" s="479"/>
    </row>
    <row r="772" spans="1:26" ht="15.75" customHeight="1">
      <c r="A772" s="479"/>
      <c r="B772" s="479"/>
      <c r="C772" s="479"/>
      <c r="D772" s="479"/>
      <c r="E772" s="479"/>
      <c r="F772" s="479"/>
      <c r="G772" s="479"/>
      <c r="H772" s="479"/>
      <c r="I772" s="479"/>
      <c r="J772" s="479"/>
      <c r="K772" s="479"/>
      <c r="L772" s="479"/>
      <c r="M772" s="479"/>
      <c r="N772" s="479"/>
      <c r="O772" s="479"/>
      <c r="P772" s="479"/>
      <c r="Q772" s="479"/>
      <c r="R772" s="479"/>
      <c r="S772" s="479"/>
      <c r="T772" s="479"/>
      <c r="U772" s="479"/>
      <c r="V772" s="479"/>
      <c r="W772" s="479"/>
      <c r="X772" s="479"/>
      <c r="Y772" s="479"/>
      <c r="Z772" s="479"/>
    </row>
    <row r="773" spans="1:26" ht="15.75" customHeight="1">
      <c r="A773" s="479"/>
      <c r="B773" s="479"/>
      <c r="C773" s="479"/>
      <c r="D773" s="479"/>
      <c r="E773" s="479"/>
      <c r="F773" s="479"/>
      <c r="G773" s="479"/>
      <c r="H773" s="479"/>
      <c r="I773" s="479"/>
      <c r="J773" s="479"/>
      <c r="K773" s="479"/>
      <c r="L773" s="479"/>
      <c r="M773" s="479"/>
      <c r="N773" s="479"/>
      <c r="O773" s="479"/>
      <c r="P773" s="479"/>
      <c r="Q773" s="479"/>
      <c r="R773" s="479"/>
      <c r="S773" s="479"/>
      <c r="T773" s="479"/>
      <c r="U773" s="479"/>
      <c r="V773" s="479"/>
      <c r="W773" s="479"/>
      <c r="X773" s="479"/>
      <c r="Y773" s="479"/>
      <c r="Z773" s="479"/>
    </row>
    <row r="774" spans="1:26" ht="15.75" customHeight="1">
      <c r="A774" s="479"/>
      <c r="B774" s="479"/>
      <c r="C774" s="479"/>
      <c r="D774" s="479"/>
      <c r="E774" s="479"/>
      <c r="F774" s="479"/>
      <c r="G774" s="479"/>
      <c r="H774" s="479"/>
      <c r="I774" s="479"/>
      <c r="J774" s="479"/>
      <c r="K774" s="479"/>
      <c r="L774" s="479"/>
      <c r="M774" s="479"/>
      <c r="N774" s="479"/>
      <c r="O774" s="479"/>
      <c r="P774" s="479"/>
      <c r="Q774" s="479"/>
      <c r="R774" s="479"/>
      <c r="S774" s="479"/>
      <c r="T774" s="479"/>
      <c r="U774" s="479"/>
      <c r="V774" s="479"/>
      <c r="W774" s="479"/>
      <c r="X774" s="479"/>
      <c r="Y774" s="479"/>
      <c r="Z774" s="479"/>
    </row>
    <row r="775" spans="1:26" ht="15.75" customHeight="1">
      <c r="A775" s="479"/>
      <c r="B775" s="479"/>
      <c r="C775" s="479"/>
      <c r="D775" s="479"/>
      <c r="E775" s="479"/>
      <c r="F775" s="479"/>
      <c r="G775" s="479"/>
      <c r="H775" s="479"/>
      <c r="I775" s="479"/>
      <c r="J775" s="479"/>
      <c r="K775" s="479"/>
      <c r="L775" s="479"/>
      <c r="M775" s="479"/>
      <c r="N775" s="479"/>
      <c r="O775" s="479"/>
      <c r="P775" s="479"/>
      <c r="Q775" s="479"/>
      <c r="R775" s="479"/>
      <c r="S775" s="479"/>
      <c r="T775" s="479"/>
      <c r="U775" s="479"/>
      <c r="V775" s="479"/>
      <c r="W775" s="479"/>
      <c r="X775" s="479"/>
      <c r="Y775" s="479"/>
      <c r="Z775" s="479"/>
    </row>
    <row r="776" spans="1:26" ht="15.75" customHeight="1">
      <c r="A776" s="479"/>
      <c r="B776" s="479"/>
      <c r="C776" s="479"/>
      <c r="D776" s="479"/>
      <c r="E776" s="479"/>
      <c r="F776" s="479"/>
      <c r="G776" s="479"/>
      <c r="H776" s="479"/>
      <c r="I776" s="479"/>
      <c r="J776" s="479"/>
      <c r="K776" s="479"/>
      <c r="L776" s="479"/>
      <c r="M776" s="479"/>
      <c r="N776" s="479"/>
      <c r="O776" s="479"/>
      <c r="P776" s="479"/>
      <c r="Q776" s="479"/>
      <c r="R776" s="479"/>
      <c r="S776" s="479"/>
      <c r="T776" s="479"/>
      <c r="U776" s="479"/>
      <c r="V776" s="479"/>
      <c r="W776" s="479"/>
      <c r="X776" s="479"/>
      <c r="Y776" s="479"/>
      <c r="Z776" s="479"/>
    </row>
    <row r="777" spans="1:26" ht="15.75" customHeight="1">
      <c r="A777" s="479"/>
      <c r="B777" s="479"/>
      <c r="C777" s="479"/>
      <c r="D777" s="479"/>
      <c r="E777" s="479"/>
      <c r="F777" s="479"/>
      <c r="G777" s="479"/>
      <c r="H777" s="479"/>
      <c r="I777" s="479"/>
      <c r="J777" s="479"/>
      <c r="K777" s="479"/>
      <c r="L777" s="479"/>
      <c r="M777" s="479"/>
      <c r="N777" s="479"/>
      <c r="O777" s="479"/>
      <c r="P777" s="479"/>
      <c r="Q777" s="479"/>
      <c r="R777" s="479"/>
      <c r="S777" s="479"/>
      <c r="T777" s="479"/>
      <c r="U777" s="479"/>
      <c r="V777" s="479"/>
      <c r="W777" s="479"/>
      <c r="X777" s="479"/>
      <c r="Y777" s="479"/>
      <c r="Z777" s="479"/>
    </row>
    <row r="778" spans="1:26" ht="15.75" customHeight="1">
      <c r="A778" s="479"/>
      <c r="B778" s="479"/>
      <c r="C778" s="479"/>
      <c r="D778" s="479"/>
      <c r="E778" s="479"/>
      <c r="F778" s="479"/>
      <c r="G778" s="479"/>
      <c r="H778" s="479"/>
      <c r="I778" s="479"/>
      <c r="J778" s="479"/>
      <c r="K778" s="479"/>
      <c r="L778" s="479"/>
      <c r="M778" s="479"/>
      <c r="N778" s="479"/>
      <c r="O778" s="479"/>
      <c r="P778" s="479"/>
      <c r="Q778" s="479"/>
      <c r="R778" s="479"/>
      <c r="S778" s="479"/>
      <c r="T778" s="479"/>
      <c r="U778" s="479"/>
      <c r="V778" s="479"/>
      <c r="W778" s="479"/>
      <c r="X778" s="479"/>
      <c r="Y778" s="479"/>
      <c r="Z778" s="479"/>
    </row>
    <row r="779" spans="1:26" ht="15.75" customHeight="1">
      <c r="A779" s="479"/>
      <c r="B779" s="479"/>
      <c r="C779" s="479"/>
      <c r="D779" s="479"/>
      <c r="E779" s="479"/>
      <c r="F779" s="479"/>
      <c r="G779" s="479"/>
      <c r="H779" s="479"/>
      <c r="I779" s="479"/>
      <c r="J779" s="479"/>
      <c r="K779" s="479"/>
      <c r="L779" s="479"/>
      <c r="M779" s="479"/>
      <c r="N779" s="479"/>
      <c r="O779" s="479"/>
      <c r="P779" s="479"/>
      <c r="Q779" s="479"/>
      <c r="R779" s="479"/>
      <c r="S779" s="479"/>
      <c r="T779" s="479"/>
      <c r="U779" s="479"/>
      <c r="V779" s="479"/>
      <c r="W779" s="479"/>
      <c r="X779" s="479"/>
      <c r="Y779" s="479"/>
      <c r="Z779" s="479"/>
    </row>
    <row r="780" spans="1:26" ht="15.75" customHeight="1">
      <c r="A780" s="479"/>
      <c r="B780" s="479"/>
      <c r="C780" s="479"/>
      <c r="D780" s="479"/>
      <c r="E780" s="479"/>
      <c r="F780" s="479"/>
      <c r="G780" s="479"/>
      <c r="H780" s="479"/>
      <c r="I780" s="479"/>
      <c r="J780" s="479"/>
      <c r="K780" s="479"/>
      <c r="L780" s="479"/>
      <c r="M780" s="479"/>
      <c r="N780" s="479"/>
      <c r="O780" s="479"/>
      <c r="P780" s="479"/>
      <c r="Q780" s="479"/>
      <c r="R780" s="479"/>
      <c r="S780" s="479"/>
      <c r="T780" s="479"/>
      <c r="U780" s="479"/>
      <c r="V780" s="479"/>
      <c r="W780" s="479"/>
      <c r="X780" s="479"/>
      <c r="Y780" s="479"/>
      <c r="Z780" s="479"/>
    </row>
    <row r="781" spans="1:26" ht="15.75" customHeight="1">
      <c r="A781" s="479"/>
      <c r="B781" s="479"/>
      <c r="C781" s="479"/>
      <c r="D781" s="479"/>
      <c r="E781" s="479"/>
      <c r="F781" s="479"/>
      <c r="G781" s="479"/>
      <c r="H781" s="479"/>
      <c r="I781" s="479"/>
      <c r="J781" s="479"/>
      <c r="K781" s="479"/>
      <c r="L781" s="479"/>
      <c r="M781" s="479"/>
      <c r="N781" s="479"/>
      <c r="O781" s="479"/>
      <c r="P781" s="479"/>
      <c r="Q781" s="479"/>
      <c r="R781" s="479"/>
      <c r="S781" s="479"/>
      <c r="T781" s="479"/>
      <c r="U781" s="479"/>
      <c r="V781" s="479"/>
      <c r="W781" s="479"/>
      <c r="X781" s="479"/>
      <c r="Y781" s="479"/>
      <c r="Z781" s="479"/>
    </row>
    <row r="782" spans="1:26" ht="15.75" customHeight="1">
      <c r="A782" s="479"/>
      <c r="B782" s="479"/>
      <c r="C782" s="479"/>
      <c r="D782" s="479"/>
      <c r="E782" s="479"/>
      <c r="F782" s="479"/>
      <c r="G782" s="479"/>
      <c r="H782" s="479"/>
      <c r="I782" s="479"/>
      <c r="J782" s="479"/>
      <c r="K782" s="479"/>
      <c r="L782" s="479"/>
      <c r="M782" s="479"/>
      <c r="N782" s="479"/>
      <c r="O782" s="479"/>
      <c r="P782" s="479"/>
      <c r="Q782" s="479"/>
      <c r="R782" s="479"/>
      <c r="S782" s="479"/>
      <c r="T782" s="479"/>
      <c r="U782" s="479"/>
      <c r="V782" s="479"/>
      <c r="W782" s="479"/>
      <c r="X782" s="479"/>
      <c r="Y782" s="479"/>
      <c r="Z782" s="479"/>
    </row>
    <row r="783" spans="1:26" ht="15.75" customHeight="1">
      <c r="A783" s="479"/>
      <c r="B783" s="479"/>
      <c r="C783" s="479"/>
      <c r="D783" s="479"/>
      <c r="E783" s="479"/>
      <c r="F783" s="479"/>
      <c r="G783" s="479"/>
      <c r="H783" s="479"/>
      <c r="I783" s="479"/>
      <c r="J783" s="479"/>
      <c r="K783" s="479"/>
      <c r="L783" s="479"/>
      <c r="M783" s="479"/>
      <c r="N783" s="479"/>
      <c r="O783" s="479"/>
      <c r="P783" s="479"/>
      <c r="Q783" s="479"/>
      <c r="R783" s="479"/>
      <c r="S783" s="479"/>
      <c r="T783" s="479"/>
      <c r="U783" s="479"/>
      <c r="V783" s="479"/>
      <c r="W783" s="479"/>
      <c r="X783" s="479"/>
      <c r="Y783" s="479"/>
      <c r="Z783" s="479"/>
    </row>
    <row r="784" spans="1:26" ht="15.75" customHeight="1">
      <c r="A784" s="479"/>
      <c r="B784" s="479"/>
      <c r="C784" s="479"/>
      <c r="D784" s="479"/>
      <c r="E784" s="479"/>
      <c r="F784" s="479"/>
      <c r="G784" s="479"/>
      <c r="H784" s="479"/>
      <c r="I784" s="479"/>
      <c r="J784" s="479"/>
      <c r="K784" s="479"/>
      <c r="L784" s="479"/>
      <c r="M784" s="479"/>
      <c r="N784" s="479"/>
      <c r="O784" s="479"/>
      <c r="P784" s="479"/>
      <c r="Q784" s="479"/>
      <c r="R784" s="479"/>
      <c r="S784" s="479"/>
      <c r="T784" s="479"/>
      <c r="U784" s="479"/>
      <c r="V784" s="479"/>
      <c r="W784" s="479"/>
      <c r="X784" s="479"/>
      <c r="Y784" s="479"/>
      <c r="Z784" s="479"/>
    </row>
    <row r="785" spans="1:26" ht="15.75" customHeight="1">
      <c r="A785" s="479"/>
      <c r="B785" s="479"/>
      <c r="C785" s="479"/>
      <c r="D785" s="479"/>
      <c r="E785" s="479"/>
      <c r="F785" s="479"/>
      <c r="G785" s="479"/>
      <c r="H785" s="479"/>
      <c r="I785" s="479"/>
      <c r="J785" s="479"/>
      <c r="K785" s="479"/>
      <c r="L785" s="479"/>
      <c r="M785" s="479"/>
      <c r="N785" s="479"/>
      <c r="O785" s="479"/>
      <c r="P785" s="479"/>
      <c r="Q785" s="479"/>
      <c r="R785" s="479"/>
      <c r="S785" s="479"/>
      <c r="T785" s="479"/>
      <c r="U785" s="479"/>
      <c r="V785" s="479"/>
      <c r="W785" s="479"/>
      <c r="X785" s="479"/>
      <c r="Y785" s="479"/>
      <c r="Z785" s="479"/>
    </row>
    <row r="786" spans="1:26" ht="15.75" customHeight="1">
      <c r="A786" s="479"/>
      <c r="B786" s="479"/>
      <c r="C786" s="479"/>
      <c r="D786" s="479"/>
      <c r="E786" s="479"/>
      <c r="F786" s="479"/>
      <c r="G786" s="479"/>
      <c r="H786" s="479"/>
      <c r="I786" s="479"/>
      <c r="J786" s="479"/>
      <c r="K786" s="479"/>
      <c r="L786" s="479"/>
      <c r="M786" s="479"/>
      <c r="N786" s="479"/>
      <c r="O786" s="479"/>
      <c r="P786" s="479"/>
      <c r="Q786" s="479"/>
      <c r="R786" s="479"/>
      <c r="S786" s="479"/>
      <c r="T786" s="479"/>
      <c r="U786" s="479"/>
      <c r="V786" s="479"/>
      <c r="W786" s="479"/>
      <c r="X786" s="479"/>
      <c r="Y786" s="479"/>
      <c r="Z786" s="479"/>
    </row>
    <row r="787" spans="1:26" ht="15.75" customHeight="1">
      <c r="A787" s="479"/>
      <c r="B787" s="479"/>
      <c r="C787" s="479"/>
      <c r="D787" s="479"/>
      <c r="E787" s="479"/>
      <c r="F787" s="479"/>
      <c r="G787" s="479"/>
      <c r="H787" s="479"/>
      <c r="I787" s="479"/>
      <c r="J787" s="479"/>
      <c r="K787" s="479"/>
      <c r="L787" s="479"/>
      <c r="M787" s="479"/>
      <c r="N787" s="479"/>
      <c r="O787" s="479"/>
      <c r="P787" s="479"/>
      <c r="Q787" s="479"/>
      <c r="R787" s="479"/>
      <c r="S787" s="479"/>
      <c r="T787" s="479"/>
      <c r="U787" s="479"/>
      <c r="V787" s="479"/>
      <c r="W787" s="479"/>
      <c r="X787" s="479"/>
      <c r="Y787" s="479"/>
      <c r="Z787" s="479"/>
    </row>
    <row r="788" spans="1:26" ht="15.75" customHeight="1">
      <c r="A788" s="479"/>
      <c r="B788" s="479"/>
      <c r="C788" s="479"/>
      <c r="D788" s="479"/>
      <c r="E788" s="479"/>
      <c r="F788" s="479"/>
      <c r="G788" s="479"/>
      <c r="H788" s="479"/>
      <c r="I788" s="479"/>
      <c r="J788" s="479"/>
      <c r="K788" s="479"/>
      <c r="L788" s="479"/>
      <c r="M788" s="479"/>
      <c r="N788" s="479"/>
      <c r="O788" s="479"/>
      <c r="P788" s="479"/>
      <c r="Q788" s="479"/>
      <c r="R788" s="479"/>
      <c r="S788" s="479"/>
      <c r="T788" s="479"/>
      <c r="U788" s="479"/>
      <c r="V788" s="479"/>
      <c r="W788" s="479"/>
      <c r="X788" s="479"/>
      <c r="Y788" s="479"/>
      <c r="Z788" s="479"/>
    </row>
    <row r="789" spans="1:26" ht="15.75" customHeight="1">
      <c r="A789" s="479"/>
      <c r="B789" s="479"/>
      <c r="C789" s="479"/>
      <c r="D789" s="479"/>
      <c r="E789" s="479"/>
      <c r="F789" s="479"/>
      <c r="G789" s="479"/>
      <c r="H789" s="479"/>
      <c r="I789" s="479"/>
      <c r="J789" s="479"/>
      <c r="K789" s="479"/>
      <c r="L789" s="479"/>
      <c r="M789" s="479"/>
      <c r="N789" s="479"/>
      <c r="O789" s="479"/>
      <c r="P789" s="479"/>
      <c r="Q789" s="479"/>
      <c r="R789" s="479"/>
      <c r="S789" s="479"/>
      <c r="T789" s="479"/>
      <c r="U789" s="479"/>
      <c r="V789" s="479"/>
      <c r="W789" s="479"/>
      <c r="X789" s="479"/>
      <c r="Y789" s="479"/>
      <c r="Z789" s="479"/>
    </row>
    <row r="790" spans="1:26" ht="15.75" customHeight="1">
      <c r="A790" s="479"/>
      <c r="B790" s="479"/>
      <c r="C790" s="479"/>
      <c r="D790" s="479"/>
      <c r="E790" s="479"/>
      <c r="F790" s="479"/>
      <c r="G790" s="479"/>
      <c r="H790" s="479"/>
      <c r="I790" s="479"/>
      <c r="J790" s="479"/>
      <c r="K790" s="479"/>
      <c r="L790" s="479"/>
      <c r="M790" s="479"/>
      <c r="N790" s="479"/>
      <c r="O790" s="479"/>
      <c r="P790" s="479"/>
      <c r="Q790" s="479"/>
      <c r="R790" s="479"/>
      <c r="S790" s="479"/>
      <c r="T790" s="479"/>
      <c r="U790" s="479"/>
      <c r="V790" s="479"/>
      <c r="W790" s="479"/>
      <c r="X790" s="479"/>
      <c r="Y790" s="479"/>
      <c r="Z790" s="479"/>
    </row>
    <row r="791" spans="1:26" ht="15.75" customHeight="1">
      <c r="A791" s="479"/>
      <c r="B791" s="479"/>
      <c r="C791" s="479"/>
      <c r="D791" s="479"/>
      <c r="E791" s="479"/>
      <c r="F791" s="479"/>
      <c r="G791" s="479"/>
      <c r="H791" s="479"/>
      <c r="I791" s="479"/>
      <c r="J791" s="479"/>
      <c r="K791" s="479"/>
      <c r="L791" s="479"/>
      <c r="M791" s="479"/>
      <c r="N791" s="479"/>
      <c r="O791" s="479"/>
      <c r="P791" s="479"/>
      <c r="Q791" s="479"/>
      <c r="R791" s="479"/>
      <c r="S791" s="479"/>
      <c r="T791" s="479"/>
      <c r="U791" s="479"/>
      <c r="V791" s="479"/>
      <c r="W791" s="479"/>
      <c r="X791" s="479"/>
      <c r="Y791" s="479"/>
      <c r="Z791" s="479"/>
    </row>
    <row r="792" spans="1:26" ht="15.75" customHeight="1">
      <c r="A792" s="479"/>
      <c r="B792" s="479"/>
      <c r="C792" s="479"/>
      <c r="D792" s="479"/>
      <c r="E792" s="479"/>
      <c r="F792" s="479"/>
      <c r="G792" s="479"/>
      <c r="H792" s="479"/>
      <c r="I792" s="479"/>
      <c r="J792" s="479"/>
      <c r="K792" s="479"/>
      <c r="L792" s="479"/>
      <c r="M792" s="479"/>
      <c r="N792" s="479"/>
      <c r="O792" s="479"/>
      <c r="P792" s="479"/>
      <c r="Q792" s="479"/>
      <c r="R792" s="479"/>
      <c r="S792" s="479"/>
      <c r="T792" s="479"/>
      <c r="U792" s="479"/>
      <c r="V792" s="479"/>
      <c r="W792" s="479"/>
      <c r="X792" s="479"/>
      <c r="Y792" s="479"/>
      <c r="Z792" s="479"/>
    </row>
    <row r="793" spans="1:26" ht="15.75" customHeight="1">
      <c r="A793" s="479"/>
      <c r="B793" s="479"/>
      <c r="C793" s="479"/>
      <c r="D793" s="479"/>
      <c r="E793" s="479"/>
      <c r="F793" s="479"/>
      <c r="G793" s="479"/>
      <c r="H793" s="479"/>
      <c r="I793" s="479"/>
      <c r="J793" s="479"/>
      <c r="K793" s="479"/>
      <c r="L793" s="479"/>
      <c r="M793" s="479"/>
      <c r="N793" s="479"/>
      <c r="O793" s="479"/>
      <c r="P793" s="479"/>
      <c r="Q793" s="479"/>
      <c r="R793" s="479"/>
      <c r="S793" s="479"/>
      <c r="T793" s="479"/>
      <c r="U793" s="479"/>
      <c r="V793" s="479"/>
      <c r="W793" s="479"/>
      <c r="X793" s="479"/>
      <c r="Y793" s="479"/>
      <c r="Z793" s="479"/>
    </row>
    <row r="794" spans="1:26" ht="15.75" customHeight="1">
      <c r="A794" s="479"/>
      <c r="B794" s="479"/>
      <c r="C794" s="479"/>
      <c r="D794" s="479"/>
      <c r="E794" s="479"/>
      <c r="F794" s="479"/>
      <c r="G794" s="479"/>
      <c r="H794" s="479"/>
      <c r="I794" s="479"/>
      <c r="J794" s="479"/>
      <c r="K794" s="479"/>
      <c r="L794" s="479"/>
      <c r="M794" s="479"/>
      <c r="N794" s="479"/>
      <c r="O794" s="479"/>
      <c r="P794" s="479"/>
      <c r="Q794" s="479"/>
      <c r="R794" s="479"/>
      <c r="S794" s="479"/>
      <c r="T794" s="479"/>
      <c r="U794" s="479"/>
      <c r="V794" s="479"/>
      <c r="W794" s="479"/>
      <c r="X794" s="479"/>
      <c r="Y794" s="479"/>
      <c r="Z794" s="479"/>
    </row>
    <row r="795" spans="1:26" ht="15.75" customHeight="1">
      <c r="A795" s="479"/>
      <c r="B795" s="479"/>
      <c r="C795" s="479"/>
      <c r="D795" s="479"/>
      <c r="E795" s="479"/>
      <c r="F795" s="479"/>
      <c r="G795" s="479"/>
      <c r="H795" s="479"/>
      <c r="I795" s="479"/>
      <c r="J795" s="479"/>
      <c r="K795" s="479"/>
      <c r="L795" s="479"/>
      <c r="M795" s="479"/>
      <c r="N795" s="479"/>
      <c r="O795" s="479"/>
      <c r="P795" s="479"/>
      <c r="Q795" s="479"/>
      <c r="R795" s="479"/>
      <c r="S795" s="479"/>
      <c r="T795" s="479"/>
      <c r="U795" s="479"/>
      <c r="V795" s="479"/>
      <c r="W795" s="479"/>
      <c r="X795" s="479"/>
      <c r="Y795" s="479"/>
      <c r="Z795" s="479"/>
    </row>
    <row r="796" spans="1:26" ht="15.75" customHeight="1">
      <c r="A796" s="479"/>
      <c r="B796" s="479"/>
      <c r="C796" s="479"/>
      <c r="D796" s="479"/>
      <c r="E796" s="479"/>
      <c r="F796" s="479"/>
      <c r="G796" s="479"/>
      <c r="H796" s="479"/>
      <c r="I796" s="479"/>
      <c r="J796" s="479"/>
      <c r="K796" s="479"/>
      <c r="L796" s="479"/>
      <c r="M796" s="479"/>
      <c r="N796" s="479"/>
      <c r="O796" s="479"/>
      <c r="P796" s="479"/>
      <c r="Q796" s="479"/>
      <c r="R796" s="479"/>
      <c r="S796" s="479"/>
      <c r="T796" s="479"/>
      <c r="U796" s="479"/>
      <c r="V796" s="479"/>
      <c r="W796" s="479"/>
      <c r="X796" s="479"/>
      <c r="Y796" s="479"/>
      <c r="Z796" s="479"/>
    </row>
    <row r="797" spans="1:26" ht="15.75" customHeight="1">
      <c r="A797" s="479"/>
      <c r="B797" s="479"/>
      <c r="C797" s="479"/>
      <c r="D797" s="479"/>
      <c r="E797" s="479"/>
      <c r="F797" s="479"/>
      <c r="G797" s="479"/>
      <c r="H797" s="479"/>
      <c r="I797" s="479"/>
      <c r="J797" s="479"/>
      <c r="K797" s="479"/>
      <c r="L797" s="479"/>
      <c r="M797" s="479"/>
      <c r="N797" s="479"/>
      <c r="O797" s="479"/>
      <c r="P797" s="479"/>
      <c r="Q797" s="479"/>
      <c r="R797" s="479"/>
      <c r="S797" s="479"/>
      <c r="T797" s="479"/>
      <c r="U797" s="479"/>
      <c r="V797" s="479"/>
      <c r="W797" s="479"/>
      <c r="X797" s="479"/>
      <c r="Y797" s="479"/>
      <c r="Z797" s="479"/>
    </row>
    <row r="798" spans="1:26" ht="15.75" customHeight="1">
      <c r="A798" s="479"/>
      <c r="B798" s="479"/>
      <c r="C798" s="479"/>
      <c r="D798" s="479"/>
      <c r="E798" s="479"/>
      <c r="F798" s="479"/>
      <c r="G798" s="479"/>
      <c r="H798" s="479"/>
      <c r="I798" s="479"/>
      <c r="J798" s="479"/>
      <c r="K798" s="479"/>
      <c r="L798" s="479"/>
      <c r="M798" s="479"/>
      <c r="N798" s="479"/>
      <c r="O798" s="479"/>
      <c r="P798" s="479"/>
      <c r="Q798" s="479"/>
      <c r="R798" s="479"/>
      <c r="S798" s="479"/>
      <c r="T798" s="479"/>
      <c r="U798" s="479"/>
      <c r="V798" s="479"/>
      <c r="W798" s="479"/>
      <c r="X798" s="479"/>
      <c r="Y798" s="479"/>
      <c r="Z798" s="479"/>
    </row>
    <row r="799" spans="1:26" ht="15.75" customHeight="1">
      <c r="A799" s="479"/>
      <c r="B799" s="479"/>
      <c r="C799" s="479"/>
      <c r="D799" s="479"/>
      <c r="E799" s="479"/>
      <c r="F799" s="479"/>
      <c r="G799" s="479"/>
      <c r="H799" s="479"/>
      <c r="I799" s="479"/>
      <c r="J799" s="479"/>
      <c r="K799" s="479"/>
      <c r="L799" s="479"/>
      <c r="M799" s="479"/>
      <c r="N799" s="479"/>
      <c r="O799" s="479"/>
      <c r="P799" s="479"/>
      <c r="Q799" s="479"/>
      <c r="R799" s="479"/>
      <c r="S799" s="479"/>
      <c r="T799" s="479"/>
      <c r="U799" s="479"/>
      <c r="V799" s="479"/>
      <c r="W799" s="479"/>
      <c r="X799" s="479"/>
      <c r="Y799" s="479"/>
      <c r="Z799" s="479"/>
    </row>
    <row r="800" spans="1:26" ht="15.75" customHeight="1">
      <c r="A800" s="479"/>
      <c r="B800" s="479"/>
      <c r="C800" s="479"/>
      <c r="D800" s="479"/>
      <c r="E800" s="479"/>
      <c r="F800" s="479"/>
      <c r="G800" s="479"/>
      <c r="H800" s="479"/>
      <c r="I800" s="479"/>
      <c r="J800" s="479"/>
      <c r="K800" s="479"/>
      <c r="L800" s="479"/>
      <c r="M800" s="479"/>
      <c r="N800" s="479"/>
      <c r="O800" s="479"/>
      <c r="P800" s="479"/>
      <c r="Q800" s="479"/>
      <c r="R800" s="479"/>
      <c r="S800" s="479"/>
      <c r="T800" s="479"/>
      <c r="U800" s="479"/>
      <c r="V800" s="479"/>
      <c r="W800" s="479"/>
      <c r="X800" s="479"/>
      <c r="Y800" s="479"/>
      <c r="Z800" s="479"/>
    </row>
    <row r="801" spans="1:26" ht="15.75" customHeight="1">
      <c r="A801" s="479"/>
      <c r="B801" s="479"/>
      <c r="C801" s="479"/>
      <c r="D801" s="479"/>
      <c r="E801" s="479"/>
      <c r="F801" s="479"/>
      <c r="G801" s="479"/>
      <c r="H801" s="479"/>
      <c r="I801" s="479"/>
      <c r="J801" s="479"/>
      <c r="K801" s="479"/>
      <c r="L801" s="479"/>
      <c r="M801" s="479"/>
      <c r="N801" s="479"/>
      <c r="O801" s="479"/>
      <c r="P801" s="479"/>
      <c r="Q801" s="479"/>
      <c r="R801" s="479"/>
      <c r="S801" s="479"/>
      <c r="T801" s="479"/>
      <c r="U801" s="479"/>
      <c r="V801" s="479"/>
      <c r="W801" s="479"/>
      <c r="X801" s="479"/>
      <c r="Y801" s="479"/>
      <c r="Z801" s="479"/>
    </row>
    <row r="802" spans="1:26" ht="15.75" customHeight="1">
      <c r="A802" s="479"/>
      <c r="B802" s="479"/>
      <c r="C802" s="479"/>
      <c r="D802" s="479"/>
      <c r="E802" s="479"/>
      <c r="F802" s="479"/>
      <c r="G802" s="479"/>
      <c r="H802" s="479"/>
      <c r="I802" s="479"/>
      <c r="J802" s="479"/>
      <c r="K802" s="479"/>
      <c r="L802" s="479"/>
      <c r="M802" s="479"/>
      <c r="N802" s="479"/>
      <c r="O802" s="479"/>
      <c r="P802" s="479"/>
      <c r="Q802" s="479"/>
      <c r="R802" s="479"/>
      <c r="S802" s="479"/>
      <c r="T802" s="479"/>
      <c r="U802" s="479"/>
      <c r="V802" s="479"/>
      <c r="W802" s="479"/>
      <c r="X802" s="479"/>
      <c r="Y802" s="479"/>
      <c r="Z802" s="479"/>
    </row>
    <row r="803" spans="1:26" ht="15.75" customHeight="1">
      <c r="A803" s="479"/>
      <c r="B803" s="479"/>
      <c r="C803" s="479"/>
      <c r="D803" s="479"/>
      <c r="E803" s="479"/>
      <c r="F803" s="479"/>
      <c r="G803" s="479"/>
      <c r="H803" s="479"/>
      <c r="I803" s="479"/>
      <c r="J803" s="479"/>
      <c r="K803" s="479"/>
      <c r="L803" s="479"/>
      <c r="M803" s="479"/>
      <c r="N803" s="479"/>
      <c r="O803" s="479"/>
      <c r="P803" s="479"/>
      <c r="Q803" s="479"/>
      <c r="R803" s="479"/>
      <c r="S803" s="479"/>
      <c r="T803" s="479"/>
      <c r="U803" s="479"/>
      <c r="V803" s="479"/>
      <c r="W803" s="479"/>
      <c r="X803" s="479"/>
      <c r="Y803" s="479"/>
      <c r="Z803" s="479"/>
    </row>
    <row r="804" spans="1:26" ht="15.75" customHeight="1">
      <c r="A804" s="479"/>
      <c r="B804" s="479"/>
      <c r="C804" s="479"/>
      <c r="D804" s="479"/>
      <c r="E804" s="479"/>
      <c r="F804" s="479"/>
      <c r="G804" s="479"/>
      <c r="H804" s="479"/>
      <c r="I804" s="479"/>
      <c r="J804" s="479"/>
      <c r="K804" s="479"/>
      <c r="L804" s="479"/>
      <c r="M804" s="479"/>
      <c r="N804" s="479"/>
      <c r="O804" s="479"/>
      <c r="P804" s="479"/>
      <c r="Q804" s="479"/>
      <c r="R804" s="479"/>
      <c r="S804" s="479"/>
      <c r="T804" s="479"/>
      <c r="U804" s="479"/>
      <c r="V804" s="479"/>
      <c r="W804" s="479"/>
      <c r="X804" s="479"/>
      <c r="Y804" s="479"/>
      <c r="Z804" s="479"/>
    </row>
    <row r="805" spans="1:26" ht="15.75" customHeight="1">
      <c r="A805" s="479"/>
      <c r="B805" s="479"/>
      <c r="C805" s="479"/>
      <c r="D805" s="479"/>
      <c r="E805" s="479"/>
      <c r="F805" s="479"/>
      <c r="G805" s="479"/>
      <c r="H805" s="479"/>
      <c r="I805" s="479"/>
      <c r="J805" s="479"/>
      <c r="K805" s="479"/>
      <c r="L805" s="479"/>
      <c r="M805" s="479"/>
      <c r="N805" s="479"/>
      <c r="O805" s="479"/>
      <c r="P805" s="479"/>
      <c r="Q805" s="479"/>
      <c r="R805" s="479"/>
      <c r="S805" s="479"/>
      <c r="T805" s="479"/>
      <c r="U805" s="479"/>
      <c r="V805" s="479"/>
      <c r="W805" s="479"/>
      <c r="X805" s="479"/>
      <c r="Y805" s="479"/>
      <c r="Z805" s="479"/>
    </row>
    <row r="806" spans="1:26" ht="15.75" customHeight="1">
      <c r="A806" s="479"/>
      <c r="B806" s="479"/>
      <c r="C806" s="479"/>
      <c r="D806" s="479"/>
      <c r="E806" s="479"/>
      <c r="F806" s="479"/>
      <c r="G806" s="479"/>
      <c r="H806" s="479"/>
      <c r="I806" s="479"/>
      <c r="J806" s="479"/>
      <c r="K806" s="479"/>
      <c r="L806" s="479"/>
      <c r="M806" s="479"/>
      <c r="N806" s="479"/>
      <c r="O806" s="479"/>
      <c r="P806" s="479"/>
      <c r="Q806" s="479"/>
      <c r="R806" s="479"/>
      <c r="S806" s="479"/>
      <c r="T806" s="479"/>
      <c r="U806" s="479"/>
      <c r="V806" s="479"/>
      <c r="W806" s="479"/>
      <c r="X806" s="479"/>
      <c r="Y806" s="479"/>
      <c r="Z806" s="479"/>
    </row>
    <row r="807" spans="1:26" ht="15.75" customHeight="1">
      <c r="A807" s="479"/>
      <c r="B807" s="479"/>
      <c r="C807" s="479"/>
      <c r="D807" s="479"/>
      <c r="E807" s="479"/>
      <c r="F807" s="479"/>
      <c r="G807" s="479"/>
      <c r="H807" s="479"/>
      <c r="I807" s="479"/>
      <c r="J807" s="479"/>
      <c r="K807" s="479"/>
      <c r="L807" s="479"/>
      <c r="M807" s="479"/>
      <c r="N807" s="479"/>
      <c r="O807" s="479"/>
      <c r="P807" s="479"/>
      <c r="Q807" s="479"/>
      <c r="R807" s="479"/>
      <c r="S807" s="479"/>
      <c r="T807" s="479"/>
      <c r="U807" s="479"/>
      <c r="V807" s="479"/>
      <c r="W807" s="479"/>
      <c r="X807" s="479"/>
      <c r="Y807" s="479"/>
      <c r="Z807" s="479"/>
    </row>
    <row r="808" spans="1:26" ht="15.75" customHeight="1">
      <c r="A808" s="479"/>
      <c r="B808" s="479"/>
      <c r="C808" s="479"/>
      <c r="D808" s="479"/>
      <c r="E808" s="479"/>
      <c r="F808" s="479"/>
      <c r="G808" s="479"/>
      <c r="H808" s="479"/>
      <c r="I808" s="479"/>
      <c r="J808" s="479"/>
      <c r="K808" s="479"/>
      <c r="L808" s="479"/>
      <c r="M808" s="479"/>
      <c r="N808" s="479"/>
      <c r="O808" s="479"/>
      <c r="P808" s="479"/>
      <c r="Q808" s="479"/>
      <c r="R808" s="479"/>
      <c r="S808" s="479"/>
      <c r="T808" s="479"/>
      <c r="U808" s="479"/>
      <c r="V808" s="479"/>
      <c r="W808" s="479"/>
      <c r="X808" s="479"/>
      <c r="Y808" s="479"/>
      <c r="Z808" s="479"/>
    </row>
    <row r="809" spans="1:26" ht="15.75" customHeight="1">
      <c r="A809" s="479"/>
      <c r="B809" s="479"/>
      <c r="C809" s="479"/>
      <c r="D809" s="479"/>
      <c r="E809" s="479"/>
      <c r="F809" s="479"/>
      <c r="G809" s="479"/>
      <c r="H809" s="479"/>
      <c r="I809" s="479"/>
      <c r="J809" s="479"/>
      <c r="K809" s="479"/>
      <c r="L809" s="479"/>
      <c r="M809" s="479"/>
      <c r="N809" s="479"/>
      <c r="O809" s="479"/>
      <c r="P809" s="479"/>
      <c r="Q809" s="479"/>
      <c r="R809" s="479"/>
      <c r="S809" s="479"/>
      <c r="T809" s="479"/>
      <c r="U809" s="479"/>
      <c r="V809" s="479"/>
      <c r="W809" s="479"/>
      <c r="X809" s="479"/>
      <c r="Y809" s="479"/>
      <c r="Z809" s="479"/>
    </row>
    <row r="810" spans="1:26" ht="15.75" customHeight="1">
      <c r="A810" s="479"/>
      <c r="B810" s="479"/>
      <c r="C810" s="479"/>
      <c r="D810" s="479"/>
      <c r="E810" s="479"/>
      <c r="F810" s="479"/>
      <c r="G810" s="479"/>
      <c r="H810" s="479"/>
      <c r="I810" s="479"/>
      <c r="J810" s="479"/>
      <c r="K810" s="479"/>
      <c r="L810" s="479"/>
      <c r="M810" s="479"/>
      <c r="N810" s="479"/>
      <c r="O810" s="479"/>
      <c r="P810" s="479"/>
      <c r="Q810" s="479"/>
      <c r="R810" s="479"/>
      <c r="S810" s="479"/>
      <c r="T810" s="479"/>
      <c r="U810" s="479"/>
      <c r="V810" s="479"/>
      <c r="W810" s="479"/>
      <c r="X810" s="479"/>
      <c r="Y810" s="479"/>
      <c r="Z810" s="479"/>
    </row>
    <row r="811" spans="1:26" ht="15.75" customHeight="1">
      <c r="A811" s="479"/>
      <c r="B811" s="479"/>
      <c r="C811" s="479"/>
      <c r="D811" s="479"/>
      <c r="E811" s="479"/>
      <c r="F811" s="479"/>
      <c r="G811" s="479"/>
      <c r="H811" s="479"/>
      <c r="I811" s="479"/>
      <c r="J811" s="479"/>
      <c r="K811" s="479"/>
      <c r="L811" s="479"/>
      <c r="M811" s="479"/>
      <c r="N811" s="479"/>
      <c r="O811" s="479"/>
      <c r="P811" s="479"/>
      <c r="Q811" s="479"/>
      <c r="R811" s="479"/>
      <c r="S811" s="479"/>
      <c r="T811" s="479"/>
      <c r="U811" s="479"/>
      <c r="V811" s="479"/>
      <c r="W811" s="479"/>
      <c r="X811" s="479"/>
      <c r="Y811" s="479"/>
      <c r="Z811" s="479"/>
    </row>
    <row r="812" spans="1:26" ht="15.75" customHeight="1">
      <c r="A812" s="479"/>
      <c r="B812" s="479"/>
      <c r="C812" s="479"/>
      <c r="D812" s="479"/>
      <c r="E812" s="479"/>
      <c r="F812" s="479"/>
      <c r="G812" s="479"/>
      <c r="H812" s="479"/>
      <c r="I812" s="479"/>
      <c r="J812" s="479"/>
      <c r="K812" s="479"/>
      <c r="L812" s="479"/>
      <c r="M812" s="479"/>
      <c r="N812" s="479"/>
      <c r="O812" s="479"/>
      <c r="P812" s="479"/>
      <c r="Q812" s="479"/>
      <c r="R812" s="479"/>
      <c r="S812" s="479"/>
      <c r="T812" s="479"/>
      <c r="U812" s="479"/>
      <c r="V812" s="479"/>
      <c r="W812" s="479"/>
      <c r="X812" s="479"/>
      <c r="Y812" s="479"/>
      <c r="Z812" s="479"/>
    </row>
    <row r="813" spans="1:26" ht="15.75" customHeight="1">
      <c r="A813" s="479"/>
      <c r="B813" s="479"/>
      <c r="C813" s="479"/>
      <c r="D813" s="479"/>
      <c r="E813" s="479"/>
      <c r="F813" s="479"/>
      <c r="G813" s="479"/>
      <c r="H813" s="479"/>
      <c r="I813" s="479"/>
      <c r="J813" s="479"/>
      <c r="K813" s="479"/>
      <c r="L813" s="479"/>
      <c r="M813" s="479"/>
      <c r="N813" s="479"/>
      <c r="O813" s="479"/>
      <c r="P813" s="479"/>
      <c r="Q813" s="479"/>
      <c r="R813" s="479"/>
      <c r="S813" s="479"/>
      <c r="T813" s="479"/>
      <c r="U813" s="479"/>
      <c r="V813" s="479"/>
      <c r="W813" s="479"/>
      <c r="X813" s="479"/>
      <c r="Y813" s="479"/>
      <c r="Z813" s="479"/>
    </row>
    <row r="814" spans="1:26" ht="15.75" customHeight="1">
      <c r="A814" s="479"/>
      <c r="B814" s="479"/>
      <c r="C814" s="479"/>
      <c r="D814" s="479"/>
      <c r="E814" s="479"/>
      <c r="F814" s="479"/>
      <c r="G814" s="479"/>
      <c r="H814" s="479"/>
      <c r="I814" s="479"/>
      <c r="J814" s="479"/>
      <c r="K814" s="479"/>
      <c r="L814" s="479"/>
      <c r="M814" s="479"/>
      <c r="N814" s="479"/>
      <c r="O814" s="479"/>
      <c r="P814" s="479"/>
      <c r="Q814" s="479"/>
      <c r="R814" s="479"/>
      <c r="S814" s="479"/>
      <c r="T814" s="479"/>
      <c r="U814" s="479"/>
      <c r="V814" s="479"/>
      <c r="W814" s="479"/>
      <c r="X814" s="479"/>
      <c r="Y814" s="479"/>
      <c r="Z814" s="479"/>
    </row>
    <row r="815" spans="1:26" ht="15.75" customHeight="1">
      <c r="A815" s="479"/>
      <c r="B815" s="479"/>
      <c r="C815" s="479"/>
      <c r="D815" s="479"/>
      <c r="E815" s="479"/>
      <c r="F815" s="479"/>
      <c r="G815" s="479"/>
      <c r="H815" s="479"/>
      <c r="I815" s="479"/>
      <c r="J815" s="479"/>
      <c r="K815" s="479"/>
      <c r="L815" s="479"/>
      <c r="M815" s="479"/>
      <c r="N815" s="479"/>
      <c r="O815" s="479"/>
      <c r="P815" s="479"/>
      <c r="Q815" s="479"/>
      <c r="R815" s="479"/>
      <c r="S815" s="479"/>
      <c r="T815" s="479"/>
      <c r="U815" s="479"/>
      <c r="V815" s="479"/>
      <c r="W815" s="479"/>
      <c r="X815" s="479"/>
      <c r="Y815" s="479"/>
      <c r="Z815" s="479"/>
    </row>
    <row r="816" spans="1:26" ht="15.75" customHeight="1">
      <c r="A816" s="479"/>
      <c r="B816" s="479"/>
      <c r="C816" s="479"/>
      <c r="D816" s="479"/>
      <c r="E816" s="479"/>
      <c r="F816" s="479"/>
      <c r="G816" s="479"/>
      <c r="H816" s="479"/>
      <c r="I816" s="479"/>
      <c r="J816" s="479"/>
      <c r="K816" s="479"/>
      <c r="L816" s="479"/>
      <c r="M816" s="479"/>
      <c r="N816" s="479"/>
      <c r="O816" s="479"/>
      <c r="P816" s="479"/>
      <c r="Q816" s="479"/>
      <c r="R816" s="479"/>
      <c r="S816" s="479"/>
      <c r="T816" s="479"/>
      <c r="U816" s="479"/>
      <c r="V816" s="479"/>
      <c r="W816" s="479"/>
      <c r="X816" s="479"/>
      <c r="Y816" s="479"/>
      <c r="Z816" s="479"/>
    </row>
    <row r="817" spans="1:26" ht="15.75" customHeight="1">
      <c r="A817" s="479"/>
      <c r="B817" s="479"/>
      <c r="C817" s="479"/>
      <c r="D817" s="479"/>
      <c r="E817" s="479"/>
      <c r="F817" s="479"/>
      <c r="G817" s="479"/>
      <c r="H817" s="479"/>
      <c r="I817" s="479"/>
      <c r="J817" s="479"/>
      <c r="K817" s="479"/>
      <c r="L817" s="479"/>
      <c r="M817" s="479"/>
      <c r="N817" s="479"/>
      <c r="O817" s="479"/>
      <c r="P817" s="479"/>
      <c r="Q817" s="479"/>
      <c r="R817" s="479"/>
      <c r="S817" s="479"/>
      <c r="T817" s="479"/>
      <c r="U817" s="479"/>
      <c r="V817" s="479"/>
      <c r="W817" s="479"/>
      <c r="X817" s="479"/>
      <c r="Y817" s="479"/>
      <c r="Z817" s="479"/>
    </row>
    <row r="818" spans="1:26" ht="15.75" customHeight="1">
      <c r="A818" s="479"/>
      <c r="B818" s="479"/>
      <c r="C818" s="479"/>
      <c r="D818" s="479"/>
      <c r="E818" s="479"/>
      <c r="F818" s="479"/>
      <c r="G818" s="479"/>
      <c r="H818" s="479"/>
      <c r="I818" s="479"/>
      <c r="J818" s="479"/>
      <c r="K818" s="479"/>
      <c r="L818" s="479"/>
      <c r="M818" s="479"/>
      <c r="N818" s="479"/>
      <c r="O818" s="479"/>
      <c r="P818" s="479"/>
      <c r="Q818" s="479"/>
      <c r="R818" s="479"/>
      <c r="S818" s="479"/>
      <c r="T818" s="479"/>
      <c r="U818" s="479"/>
      <c r="V818" s="479"/>
      <c r="W818" s="479"/>
      <c r="X818" s="479"/>
      <c r="Y818" s="479"/>
      <c r="Z818" s="479"/>
    </row>
    <row r="819" spans="1:26" ht="15.75" customHeight="1">
      <c r="A819" s="479"/>
      <c r="B819" s="479"/>
      <c r="C819" s="479"/>
      <c r="D819" s="479"/>
      <c r="E819" s="479"/>
      <c r="F819" s="479"/>
      <c r="G819" s="479"/>
      <c r="H819" s="479"/>
      <c r="I819" s="479"/>
      <c r="J819" s="479"/>
      <c r="K819" s="479"/>
      <c r="L819" s="479"/>
      <c r="M819" s="479"/>
      <c r="N819" s="479"/>
      <c r="O819" s="479"/>
      <c r="P819" s="479"/>
      <c r="Q819" s="479"/>
      <c r="R819" s="479"/>
      <c r="S819" s="479"/>
      <c r="T819" s="479"/>
      <c r="U819" s="479"/>
      <c r="V819" s="479"/>
      <c r="W819" s="479"/>
      <c r="X819" s="479"/>
      <c r="Y819" s="479"/>
      <c r="Z819" s="479"/>
    </row>
    <row r="820" spans="1:26" ht="15.75" customHeight="1">
      <c r="A820" s="479"/>
      <c r="B820" s="479"/>
      <c r="C820" s="479"/>
      <c r="D820" s="479"/>
      <c r="E820" s="479"/>
      <c r="F820" s="479"/>
      <c r="G820" s="479"/>
      <c r="H820" s="479"/>
      <c r="I820" s="479"/>
      <c r="J820" s="479"/>
      <c r="K820" s="479"/>
      <c r="L820" s="479"/>
      <c r="M820" s="479"/>
      <c r="N820" s="479"/>
      <c r="O820" s="479"/>
      <c r="P820" s="479"/>
      <c r="Q820" s="479"/>
      <c r="R820" s="479"/>
      <c r="S820" s="479"/>
      <c r="T820" s="479"/>
      <c r="U820" s="479"/>
      <c r="V820" s="479"/>
      <c r="W820" s="479"/>
      <c r="X820" s="479"/>
      <c r="Y820" s="479"/>
      <c r="Z820" s="479"/>
    </row>
    <row r="821" spans="1:26" ht="15.75" customHeight="1">
      <c r="A821" s="479"/>
      <c r="B821" s="479"/>
      <c r="C821" s="479"/>
      <c r="D821" s="479"/>
      <c r="E821" s="479"/>
      <c r="F821" s="479"/>
      <c r="G821" s="479"/>
      <c r="H821" s="479"/>
      <c r="I821" s="479"/>
      <c r="J821" s="479"/>
      <c r="K821" s="479"/>
      <c r="L821" s="479"/>
      <c r="M821" s="479"/>
      <c r="N821" s="479"/>
      <c r="O821" s="479"/>
      <c r="P821" s="479"/>
      <c r="Q821" s="479"/>
      <c r="R821" s="479"/>
      <c r="S821" s="479"/>
      <c r="T821" s="479"/>
      <c r="U821" s="479"/>
      <c r="V821" s="479"/>
      <c r="W821" s="479"/>
      <c r="X821" s="479"/>
      <c r="Y821" s="479"/>
      <c r="Z821" s="479"/>
    </row>
    <row r="822" spans="1:26" ht="15.75" customHeight="1">
      <c r="A822" s="479"/>
      <c r="B822" s="479"/>
      <c r="C822" s="479"/>
      <c r="D822" s="479"/>
      <c r="E822" s="479"/>
      <c r="F822" s="479"/>
      <c r="G822" s="479"/>
      <c r="H822" s="479"/>
      <c r="I822" s="479"/>
      <c r="J822" s="479"/>
      <c r="K822" s="479"/>
      <c r="L822" s="479"/>
      <c r="M822" s="479"/>
      <c r="N822" s="479"/>
      <c r="O822" s="479"/>
      <c r="P822" s="479"/>
      <c r="Q822" s="479"/>
      <c r="R822" s="479"/>
      <c r="S822" s="479"/>
      <c r="T822" s="479"/>
      <c r="U822" s="479"/>
      <c r="V822" s="479"/>
      <c r="W822" s="479"/>
      <c r="X822" s="479"/>
      <c r="Y822" s="479"/>
      <c r="Z822" s="479"/>
    </row>
    <row r="823" spans="1:26" ht="15.75" customHeight="1">
      <c r="A823" s="479"/>
      <c r="B823" s="479"/>
      <c r="C823" s="479"/>
      <c r="D823" s="479"/>
      <c r="E823" s="479"/>
      <c r="F823" s="479"/>
      <c r="G823" s="479"/>
      <c r="H823" s="479"/>
      <c r="I823" s="479"/>
      <c r="J823" s="479"/>
      <c r="K823" s="479"/>
      <c r="L823" s="479"/>
      <c r="M823" s="479"/>
      <c r="N823" s="479"/>
      <c r="O823" s="479"/>
      <c r="P823" s="479"/>
      <c r="Q823" s="479"/>
      <c r="R823" s="479"/>
      <c r="S823" s="479"/>
      <c r="T823" s="479"/>
      <c r="U823" s="479"/>
      <c r="V823" s="479"/>
      <c r="W823" s="479"/>
      <c r="X823" s="479"/>
      <c r="Y823" s="479"/>
      <c r="Z823" s="479"/>
    </row>
    <row r="824" spans="1:26" ht="15.75" customHeight="1">
      <c r="A824" s="479"/>
      <c r="B824" s="479"/>
      <c r="C824" s="479"/>
      <c r="D824" s="479"/>
      <c r="E824" s="479"/>
      <c r="F824" s="479"/>
      <c r="G824" s="479"/>
      <c r="H824" s="479"/>
      <c r="I824" s="479"/>
      <c r="J824" s="479"/>
      <c r="K824" s="479"/>
      <c r="L824" s="479"/>
      <c r="M824" s="479"/>
      <c r="N824" s="479"/>
      <c r="O824" s="479"/>
      <c r="P824" s="479"/>
      <c r="Q824" s="479"/>
      <c r="R824" s="479"/>
      <c r="S824" s="479"/>
      <c r="T824" s="479"/>
      <c r="U824" s="479"/>
      <c r="V824" s="479"/>
      <c r="W824" s="479"/>
      <c r="X824" s="479"/>
      <c r="Y824" s="479"/>
      <c r="Z824" s="479"/>
    </row>
    <row r="825" spans="1:26" ht="15.75" customHeight="1">
      <c r="A825" s="479"/>
      <c r="B825" s="479"/>
      <c r="C825" s="479"/>
      <c r="D825" s="479"/>
      <c r="E825" s="479"/>
      <c r="F825" s="479"/>
      <c r="G825" s="479"/>
      <c r="H825" s="479"/>
      <c r="I825" s="479"/>
      <c r="J825" s="479"/>
      <c r="K825" s="479"/>
      <c r="L825" s="479"/>
      <c r="M825" s="479"/>
      <c r="N825" s="479"/>
      <c r="O825" s="479"/>
      <c r="P825" s="479"/>
      <c r="Q825" s="479"/>
      <c r="R825" s="479"/>
      <c r="S825" s="479"/>
      <c r="T825" s="479"/>
      <c r="U825" s="479"/>
      <c r="V825" s="479"/>
      <c r="W825" s="479"/>
      <c r="X825" s="479"/>
      <c r="Y825" s="479"/>
      <c r="Z825" s="479"/>
    </row>
    <row r="826" spans="1:26" ht="15.75" customHeight="1">
      <c r="A826" s="479"/>
      <c r="B826" s="479"/>
      <c r="C826" s="479"/>
      <c r="D826" s="479"/>
      <c r="E826" s="479"/>
      <c r="F826" s="479"/>
      <c r="G826" s="479"/>
      <c r="H826" s="479"/>
      <c r="I826" s="479"/>
      <c r="J826" s="479"/>
      <c r="K826" s="479"/>
      <c r="L826" s="479"/>
      <c r="M826" s="479"/>
      <c r="N826" s="479"/>
      <c r="O826" s="479"/>
      <c r="P826" s="479"/>
      <c r="Q826" s="479"/>
      <c r="R826" s="479"/>
      <c r="S826" s="479"/>
      <c r="T826" s="479"/>
      <c r="U826" s="479"/>
      <c r="V826" s="479"/>
      <c r="W826" s="479"/>
      <c r="X826" s="479"/>
      <c r="Y826" s="479"/>
      <c r="Z826" s="479"/>
    </row>
    <row r="827" spans="1:26" ht="15.75" customHeight="1">
      <c r="A827" s="479"/>
      <c r="B827" s="479"/>
      <c r="C827" s="479"/>
      <c r="D827" s="479"/>
      <c r="E827" s="479"/>
      <c r="F827" s="479"/>
      <c r="G827" s="479"/>
      <c r="H827" s="479"/>
      <c r="I827" s="479"/>
      <c r="J827" s="479"/>
      <c r="K827" s="479"/>
      <c r="L827" s="479"/>
      <c r="M827" s="479"/>
      <c r="N827" s="479"/>
      <c r="O827" s="479"/>
      <c r="P827" s="479"/>
      <c r="Q827" s="479"/>
      <c r="R827" s="479"/>
      <c r="S827" s="479"/>
      <c r="T827" s="479"/>
      <c r="U827" s="479"/>
      <c r="V827" s="479"/>
      <c r="W827" s="479"/>
      <c r="X827" s="479"/>
      <c r="Y827" s="479"/>
      <c r="Z827" s="479"/>
    </row>
    <row r="828" spans="1:26" ht="15.75" customHeight="1">
      <c r="A828" s="479"/>
      <c r="B828" s="479"/>
      <c r="C828" s="479"/>
      <c r="D828" s="479"/>
      <c r="E828" s="479"/>
      <c r="F828" s="479"/>
      <c r="G828" s="479"/>
      <c r="H828" s="479"/>
      <c r="I828" s="479"/>
      <c r="J828" s="479"/>
      <c r="K828" s="479"/>
      <c r="L828" s="479"/>
      <c r="M828" s="479"/>
      <c r="N828" s="479"/>
      <c r="O828" s="479"/>
      <c r="P828" s="479"/>
      <c r="Q828" s="479"/>
      <c r="R828" s="479"/>
      <c r="S828" s="479"/>
      <c r="T828" s="479"/>
      <c r="U828" s="479"/>
      <c r="V828" s="479"/>
      <c r="W828" s="479"/>
      <c r="X828" s="479"/>
      <c r="Y828" s="479"/>
      <c r="Z828" s="479"/>
    </row>
    <row r="829" spans="1:26" ht="15.75" customHeight="1">
      <c r="A829" s="479"/>
      <c r="B829" s="479"/>
      <c r="C829" s="479"/>
      <c r="D829" s="479"/>
      <c r="E829" s="479"/>
      <c r="F829" s="479"/>
      <c r="G829" s="479"/>
      <c r="H829" s="479"/>
      <c r="I829" s="479"/>
      <c r="J829" s="479"/>
      <c r="K829" s="479"/>
      <c r="L829" s="479"/>
      <c r="M829" s="479"/>
      <c r="N829" s="479"/>
      <c r="O829" s="479"/>
      <c r="P829" s="479"/>
      <c r="Q829" s="479"/>
      <c r="R829" s="479"/>
      <c r="S829" s="479"/>
      <c r="T829" s="479"/>
      <c r="U829" s="479"/>
      <c r="V829" s="479"/>
      <c r="W829" s="479"/>
      <c r="X829" s="479"/>
      <c r="Y829" s="479"/>
      <c r="Z829" s="479"/>
    </row>
    <row r="830" spans="1:26" ht="15.75" customHeight="1">
      <c r="A830" s="479"/>
      <c r="B830" s="479"/>
      <c r="C830" s="479"/>
      <c r="D830" s="479"/>
      <c r="E830" s="479"/>
      <c r="F830" s="479"/>
      <c r="G830" s="479"/>
      <c r="H830" s="479"/>
      <c r="I830" s="479"/>
      <c r="J830" s="479"/>
      <c r="K830" s="479"/>
      <c r="L830" s="479"/>
      <c r="M830" s="479"/>
      <c r="N830" s="479"/>
      <c r="O830" s="479"/>
      <c r="P830" s="479"/>
      <c r="Q830" s="479"/>
      <c r="R830" s="479"/>
      <c r="S830" s="479"/>
      <c r="T830" s="479"/>
      <c r="U830" s="479"/>
      <c r="V830" s="479"/>
      <c r="W830" s="479"/>
      <c r="X830" s="479"/>
      <c r="Y830" s="479"/>
      <c r="Z830" s="479"/>
    </row>
    <row r="831" spans="1:26" ht="15.75" customHeight="1">
      <c r="A831" s="479"/>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row>
    <row r="832" spans="1:26" ht="15.75" customHeight="1">
      <c r="A832" s="479"/>
      <c r="B832" s="479"/>
      <c r="C832" s="479"/>
      <c r="D832" s="479"/>
      <c r="E832" s="479"/>
      <c r="F832" s="479"/>
      <c r="G832" s="479"/>
      <c r="H832" s="479"/>
      <c r="I832" s="479"/>
      <c r="J832" s="479"/>
      <c r="K832" s="479"/>
      <c r="L832" s="479"/>
      <c r="M832" s="479"/>
      <c r="N832" s="479"/>
      <c r="O832" s="479"/>
      <c r="P832" s="479"/>
      <c r="Q832" s="479"/>
      <c r="R832" s="479"/>
      <c r="S832" s="479"/>
      <c r="T832" s="479"/>
      <c r="U832" s="479"/>
      <c r="V832" s="479"/>
      <c r="W832" s="479"/>
      <c r="X832" s="479"/>
      <c r="Y832" s="479"/>
      <c r="Z832" s="479"/>
    </row>
    <row r="833" spans="1:26" ht="15.75" customHeight="1">
      <c r="A833" s="479"/>
      <c r="B833" s="479"/>
      <c r="C833" s="479"/>
      <c r="D833" s="479"/>
      <c r="E833" s="479"/>
      <c r="F833" s="479"/>
      <c r="G833" s="479"/>
      <c r="H833" s="479"/>
      <c r="I833" s="479"/>
      <c r="J833" s="479"/>
      <c r="K833" s="479"/>
      <c r="L833" s="479"/>
      <c r="M833" s="479"/>
      <c r="N833" s="479"/>
      <c r="O833" s="479"/>
      <c r="P833" s="479"/>
      <c r="Q833" s="479"/>
      <c r="R833" s="479"/>
      <c r="S833" s="479"/>
      <c r="T833" s="479"/>
      <c r="U833" s="479"/>
      <c r="V833" s="479"/>
      <c r="W833" s="479"/>
      <c r="X833" s="479"/>
      <c r="Y833" s="479"/>
      <c r="Z833" s="479"/>
    </row>
    <row r="834" spans="1:26" ht="15.75" customHeight="1">
      <c r="A834" s="479"/>
      <c r="B834" s="479"/>
      <c r="C834" s="479"/>
      <c r="D834" s="479"/>
      <c r="E834" s="479"/>
      <c r="F834" s="479"/>
      <c r="G834" s="479"/>
      <c r="H834" s="479"/>
      <c r="I834" s="479"/>
      <c r="J834" s="479"/>
      <c r="K834" s="479"/>
      <c r="L834" s="479"/>
      <c r="M834" s="479"/>
      <c r="N834" s="479"/>
      <c r="O834" s="479"/>
      <c r="P834" s="479"/>
      <c r="Q834" s="479"/>
      <c r="R834" s="479"/>
      <c r="S834" s="479"/>
      <c r="T834" s="479"/>
      <c r="U834" s="479"/>
      <c r="V834" s="479"/>
      <c r="W834" s="479"/>
      <c r="X834" s="479"/>
      <c r="Y834" s="479"/>
      <c r="Z834" s="479"/>
    </row>
    <row r="835" spans="1:26" ht="15.75" customHeight="1">
      <c r="A835" s="479"/>
      <c r="B835" s="479"/>
      <c r="C835" s="479"/>
      <c r="D835" s="479"/>
      <c r="E835" s="479"/>
      <c r="F835" s="479"/>
      <c r="G835" s="479"/>
      <c r="H835" s="479"/>
      <c r="I835" s="479"/>
      <c r="J835" s="479"/>
      <c r="K835" s="479"/>
      <c r="L835" s="479"/>
      <c r="M835" s="479"/>
      <c r="N835" s="479"/>
      <c r="O835" s="479"/>
      <c r="P835" s="479"/>
      <c r="Q835" s="479"/>
      <c r="R835" s="479"/>
      <c r="S835" s="479"/>
      <c r="T835" s="479"/>
      <c r="U835" s="479"/>
      <c r="V835" s="479"/>
      <c r="W835" s="479"/>
      <c r="X835" s="479"/>
      <c r="Y835" s="479"/>
      <c r="Z835" s="479"/>
    </row>
    <row r="836" spans="1:26" ht="15.75" customHeight="1">
      <c r="A836" s="479"/>
      <c r="B836" s="479"/>
      <c r="C836" s="479"/>
      <c r="D836" s="479"/>
      <c r="E836" s="479"/>
      <c r="F836" s="479"/>
      <c r="G836" s="479"/>
      <c r="H836" s="479"/>
      <c r="I836" s="479"/>
      <c r="J836" s="479"/>
      <c r="K836" s="479"/>
      <c r="L836" s="479"/>
      <c r="M836" s="479"/>
      <c r="N836" s="479"/>
      <c r="O836" s="479"/>
      <c r="P836" s="479"/>
      <c r="Q836" s="479"/>
      <c r="R836" s="479"/>
      <c r="S836" s="479"/>
      <c r="T836" s="479"/>
      <c r="U836" s="479"/>
      <c r="V836" s="479"/>
      <c r="W836" s="479"/>
      <c r="X836" s="479"/>
      <c r="Y836" s="479"/>
      <c r="Z836" s="479"/>
    </row>
    <row r="837" spans="1:26" ht="15.75" customHeight="1">
      <c r="A837" s="479"/>
      <c r="B837" s="479"/>
      <c r="C837" s="479"/>
      <c r="D837" s="479"/>
      <c r="E837" s="479"/>
      <c r="F837" s="479"/>
      <c r="G837" s="479"/>
      <c r="H837" s="479"/>
      <c r="I837" s="479"/>
      <c r="J837" s="479"/>
      <c r="K837" s="479"/>
      <c r="L837" s="479"/>
      <c r="M837" s="479"/>
      <c r="N837" s="479"/>
      <c r="O837" s="479"/>
      <c r="P837" s="479"/>
      <c r="Q837" s="479"/>
      <c r="R837" s="479"/>
      <c r="S837" s="479"/>
      <c r="T837" s="479"/>
      <c r="U837" s="479"/>
      <c r="V837" s="479"/>
      <c r="W837" s="479"/>
      <c r="X837" s="479"/>
      <c r="Y837" s="479"/>
      <c r="Z837" s="479"/>
    </row>
    <row r="838" spans="1:26" ht="15.75" customHeight="1">
      <c r="A838" s="479"/>
      <c r="B838" s="479"/>
      <c r="C838" s="479"/>
      <c r="D838" s="479"/>
      <c r="E838" s="479"/>
      <c r="F838" s="479"/>
      <c r="G838" s="479"/>
      <c r="H838" s="479"/>
      <c r="I838" s="479"/>
      <c r="J838" s="479"/>
      <c r="K838" s="479"/>
      <c r="L838" s="479"/>
      <c r="M838" s="479"/>
      <c r="N838" s="479"/>
      <c r="O838" s="479"/>
      <c r="P838" s="479"/>
      <c r="Q838" s="479"/>
      <c r="R838" s="479"/>
      <c r="S838" s="479"/>
      <c r="T838" s="479"/>
      <c r="U838" s="479"/>
      <c r="V838" s="479"/>
      <c r="W838" s="479"/>
      <c r="X838" s="479"/>
      <c r="Y838" s="479"/>
      <c r="Z838" s="479"/>
    </row>
    <row r="839" spans="1:26" ht="15.75" customHeight="1">
      <c r="A839" s="479"/>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row>
    <row r="840" spans="1:26" ht="15.75" customHeight="1">
      <c r="A840" s="479"/>
      <c r="B840" s="479"/>
      <c r="C840" s="479"/>
      <c r="D840" s="479"/>
      <c r="E840" s="479"/>
      <c r="F840" s="479"/>
      <c r="G840" s="479"/>
      <c r="H840" s="479"/>
      <c r="I840" s="479"/>
      <c r="J840" s="479"/>
      <c r="K840" s="479"/>
      <c r="L840" s="479"/>
      <c r="M840" s="479"/>
      <c r="N840" s="479"/>
      <c r="O840" s="479"/>
      <c r="P840" s="479"/>
      <c r="Q840" s="479"/>
      <c r="R840" s="479"/>
      <c r="S840" s="479"/>
      <c r="T840" s="479"/>
      <c r="U840" s="479"/>
      <c r="V840" s="479"/>
      <c r="W840" s="479"/>
      <c r="X840" s="479"/>
      <c r="Y840" s="479"/>
      <c r="Z840" s="479"/>
    </row>
    <row r="841" spans="1:26" ht="15.75" customHeight="1">
      <c r="A841" s="479"/>
      <c r="B841" s="479"/>
      <c r="C841" s="479"/>
      <c r="D841" s="479"/>
      <c r="E841" s="479"/>
      <c r="F841" s="479"/>
      <c r="G841" s="479"/>
      <c r="H841" s="479"/>
      <c r="I841" s="479"/>
      <c r="J841" s="479"/>
      <c r="K841" s="479"/>
      <c r="L841" s="479"/>
      <c r="M841" s="479"/>
      <c r="N841" s="479"/>
      <c r="O841" s="479"/>
      <c r="P841" s="479"/>
      <c r="Q841" s="479"/>
      <c r="R841" s="479"/>
      <c r="S841" s="479"/>
      <c r="T841" s="479"/>
      <c r="U841" s="479"/>
      <c r="V841" s="479"/>
      <c r="W841" s="479"/>
      <c r="X841" s="479"/>
      <c r="Y841" s="479"/>
      <c r="Z841" s="479"/>
    </row>
    <row r="842" spans="1:26" ht="15.75" customHeight="1">
      <c r="A842" s="479"/>
      <c r="B842" s="479"/>
      <c r="C842" s="479"/>
      <c r="D842" s="479"/>
      <c r="E842" s="479"/>
      <c r="F842" s="479"/>
      <c r="G842" s="479"/>
      <c r="H842" s="479"/>
      <c r="I842" s="479"/>
      <c r="J842" s="479"/>
      <c r="K842" s="479"/>
      <c r="L842" s="479"/>
      <c r="M842" s="479"/>
      <c r="N842" s="479"/>
      <c r="O842" s="479"/>
      <c r="P842" s="479"/>
      <c r="Q842" s="479"/>
      <c r="R842" s="479"/>
      <c r="S842" s="479"/>
      <c r="T842" s="479"/>
      <c r="U842" s="479"/>
      <c r="V842" s="479"/>
      <c r="W842" s="479"/>
      <c r="X842" s="479"/>
      <c r="Y842" s="479"/>
      <c r="Z842" s="479"/>
    </row>
    <row r="843" spans="1:26" ht="15.75" customHeight="1">
      <c r="A843" s="479"/>
      <c r="B843" s="479"/>
      <c r="C843" s="479"/>
      <c r="D843" s="479"/>
      <c r="E843" s="479"/>
      <c r="F843" s="479"/>
      <c r="G843" s="479"/>
      <c r="H843" s="479"/>
      <c r="I843" s="479"/>
      <c r="J843" s="479"/>
      <c r="K843" s="479"/>
      <c r="L843" s="479"/>
      <c r="M843" s="479"/>
      <c r="N843" s="479"/>
      <c r="O843" s="479"/>
      <c r="P843" s="479"/>
      <c r="Q843" s="479"/>
      <c r="R843" s="479"/>
      <c r="S843" s="479"/>
      <c r="T843" s="479"/>
      <c r="U843" s="479"/>
      <c r="V843" s="479"/>
      <c r="W843" s="479"/>
      <c r="X843" s="479"/>
      <c r="Y843" s="479"/>
      <c r="Z843" s="479"/>
    </row>
    <row r="844" spans="1:26" ht="15.75" customHeight="1">
      <c r="A844" s="479"/>
      <c r="B844" s="479"/>
      <c r="C844" s="479"/>
      <c r="D844" s="479"/>
      <c r="E844" s="479"/>
      <c r="F844" s="479"/>
      <c r="G844" s="479"/>
      <c r="H844" s="479"/>
      <c r="I844" s="479"/>
      <c r="J844" s="479"/>
      <c r="K844" s="479"/>
      <c r="L844" s="479"/>
      <c r="M844" s="479"/>
      <c r="N844" s="479"/>
      <c r="O844" s="479"/>
      <c r="P844" s="479"/>
      <c r="Q844" s="479"/>
      <c r="R844" s="479"/>
      <c r="S844" s="479"/>
      <c r="T844" s="479"/>
      <c r="U844" s="479"/>
      <c r="V844" s="479"/>
      <c r="W844" s="479"/>
      <c r="X844" s="479"/>
      <c r="Y844" s="479"/>
      <c r="Z844" s="479"/>
    </row>
    <row r="845" spans="1:26" ht="15.75" customHeight="1">
      <c r="A845" s="479"/>
      <c r="B845" s="479"/>
      <c r="C845" s="479"/>
      <c r="D845" s="479"/>
      <c r="E845" s="479"/>
      <c r="F845" s="479"/>
      <c r="G845" s="479"/>
      <c r="H845" s="479"/>
      <c r="I845" s="479"/>
      <c r="J845" s="479"/>
      <c r="K845" s="479"/>
      <c r="L845" s="479"/>
      <c r="M845" s="479"/>
      <c r="N845" s="479"/>
      <c r="O845" s="479"/>
      <c r="P845" s="479"/>
      <c r="Q845" s="479"/>
      <c r="R845" s="479"/>
      <c r="S845" s="479"/>
      <c r="T845" s="479"/>
      <c r="U845" s="479"/>
      <c r="V845" s="479"/>
      <c r="W845" s="479"/>
      <c r="X845" s="479"/>
      <c r="Y845" s="479"/>
      <c r="Z845" s="479"/>
    </row>
    <row r="846" spans="1:26" ht="15.75" customHeight="1">
      <c r="A846" s="479"/>
      <c r="B846" s="479"/>
      <c r="C846" s="479"/>
      <c r="D846" s="479"/>
      <c r="E846" s="479"/>
      <c r="F846" s="479"/>
      <c r="G846" s="479"/>
      <c r="H846" s="479"/>
      <c r="I846" s="479"/>
      <c r="J846" s="479"/>
      <c r="K846" s="479"/>
      <c r="L846" s="479"/>
      <c r="M846" s="479"/>
      <c r="N846" s="479"/>
      <c r="O846" s="479"/>
      <c r="P846" s="479"/>
      <c r="Q846" s="479"/>
      <c r="R846" s="479"/>
      <c r="S846" s="479"/>
      <c r="T846" s="479"/>
      <c r="U846" s="479"/>
      <c r="V846" s="479"/>
      <c r="W846" s="479"/>
      <c r="X846" s="479"/>
      <c r="Y846" s="479"/>
      <c r="Z846" s="479"/>
    </row>
    <row r="847" spans="1:26" ht="15.75" customHeight="1">
      <c r="A847" s="479"/>
      <c r="B847" s="479"/>
      <c r="C847" s="479"/>
      <c r="D847" s="479"/>
      <c r="E847" s="479"/>
      <c r="F847" s="479"/>
      <c r="G847" s="479"/>
      <c r="H847" s="479"/>
      <c r="I847" s="479"/>
      <c r="J847" s="479"/>
      <c r="K847" s="479"/>
      <c r="L847" s="479"/>
      <c r="M847" s="479"/>
      <c r="N847" s="479"/>
      <c r="O847" s="479"/>
      <c r="P847" s="479"/>
      <c r="Q847" s="479"/>
      <c r="R847" s="479"/>
      <c r="S847" s="479"/>
      <c r="T847" s="479"/>
      <c r="U847" s="479"/>
      <c r="V847" s="479"/>
      <c r="W847" s="479"/>
      <c r="X847" s="479"/>
      <c r="Y847" s="479"/>
      <c r="Z847" s="479"/>
    </row>
    <row r="848" spans="1:26" ht="15.75" customHeight="1">
      <c r="A848" s="479"/>
      <c r="B848" s="479"/>
      <c r="C848" s="479"/>
      <c r="D848" s="479"/>
      <c r="E848" s="479"/>
      <c r="F848" s="479"/>
      <c r="G848" s="479"/>
      <c r="H848" s="479"/>
      <c r="I848" s="479"/>
      <c r="J848" s="479"/>
      <c r="K848" s="479"/>
      <c r="L848" s="479"/>
      <c r="M848" s="479"/>
      <c r="N848" s="479"/>
      <c r="O848" s="479"/>
      <c r="P848" s="479"/>
      <c r="Q848" s="479"/>
      <c r="R848" s="479"/>
      <c r="S848" s="479"/>
      <c r="T848" s="479"/>
      <c r="U848" s="479"/>
      <c r="V848" s="479"/>
      <c r="W848" s="479"/>
      <c r="X848" s="479"/>
      <c r="Y848" s="479"/>
      <c r="Z848" s="479"/>
    </row>
    <row r="849" spans="1:26" ht="15.75" customHeight="1">
      <c r="A849" s="479"/>
      <c r="B849" s="479"/>
      <c r="C849" s="479"/>
      <c r="D849" s="479"/>
      <c r="E849" s="479"/>
      <c r="F849" s="479"/>
      <c r="G849" s="479"/>
      <c r="H849" s="479"/>
      <c r="I849" s="479"/>
      <c r="J849" s="479"/>
      <c r="K849" s="479"/>
      <c r="L849" s="479"/>
      <c r="M849" s="479"/>
      <c r="N849" s="479"/>
      <c r="O849" s="479"/>
      <c r="P849" s="479"/>
      <c r="Q849" s="479"/>
      <c r="R849" s="479"/>
      <c r="S849" s="479"/>
      <c r="T849" s="479"/>
      <c r="U849" s="479"/>
      <c r="V849" s="479"/>
      <c r="W849" s="479"/>
      <c r="X849" s="479"/>
      <c r="Y849" s="479"/>
      <c r="Z849" s="479"/>
    </row>
    <row r="850" spans="1:26" ht="15.75" customHeight="1">
      <c r="A850" s="479"/>
      <c r="B850" s="479"/>
      <c r="C850" s="479"/>
      <c r="D850" s="479"/>
      <c r="E850" s="479"/>
      <c r="F850" s="479"/>
      <c r="G850" s="479"/>
      <c r="H850" s="479"/>
      <c r="I850" s="479"/>
      <c r="J850" s="479"/>
      <c r="K850" s="479"/>
      <c r="L850" s="479"/>
      <c r="M850" s="479"/>
      <c r="N850" s="479"/>
      <c r="O850" s="479"/>
      <c r="P850" s="479"/>
      <c r="Q850" s="479"/>
      <c r="R850" s="479"/>
      <c r="S850" s="479"/>
      <c r="T850" s="479"/>
      <c r="U850" s="479"/>
      <c r="V850" s="479"/>
      <c r="W850" s="479"/>
      <c r="X850" s="479"/>
      <c r="Y850" s="479"/>
      <c r="Z850" s="479"/>
    </row>
    <row r="851" spans="1:26" ht="15.75" customHeight="1">
      <c r="A851" s="479"/>
      <c r="B851" s="479"/>
      <c r="C851" s="479"/>
      <c r="D851" s="479"/>
      <c r="E851" s="479"/>
      <c r="F851" s="479"/>
      <c r="G851" s="479"/>
      <c r="H851" s="479"/>
      <c r="I851" s="479"/>
      <c r="J851" s="479"/>
      <c r="K851" s="479"/>
      <c r="L851" s="479"/>
      <c r="M851" s="479"/>
      <c r="N851" s="479"/>
      <c r="O851" s="479"/>
      <c r="P851" s="479"/>
      <c r="Q851" s="479"/>
      <c r="R851" s="479"/>
      <c r="S851" s="479"/>
      <c r="T851" s="479"/>
      <c r="U851" s="479"/>
      <c r="V851" s="479"/>
      <c r="W851" s="479"/>
      <c r="X851" s="479"/>
      <c r="Y851" s="479"/>
      <c r="Z851" s="479"/>
    </row>
    <row r="852" spans="1:26" ht="15.75" customHeight="1">
      <c r="A852" s="479"/>
      <c r="B852" s="479"/>
      <c r="C852" s="479"/>
      <c r="D852" s="479"/>
      <c r="E852" s="479"/>
      <c r="F852" s="479"/>
      <c r="G852" s="479"/>
      <c r="H852" s="479"/>
      <c r="I852" s="479"/>
      <c r="J852" s="479"/>
      <c r="K852" s="479"/>
      <c r="L852" s="479"/>
      <c r="M852" s="479"/>
      <c r="N852" s="479"/>
      <c r="O852" s="479"/>
      <c r="P852" s="479"/>
      <c r="Q852" s="479"/>
      <c r="R852" s="479"/>
      <c r="S852" s="479"/>
      <c r="T852" s="479"/>
      <c r="U852" s="479"/>
      <c r="V852" s="479"/>
      <c r="W852" s="479"/>
      <c r="X852" s="479"/>
      <c r="Y852" s="479"/>
      <c r="Z852" s="479"/>
    </row>
    <row r="853" spans="1:26" ht="15.75" customHeight="1">
      <c r="A853" s="479"/>
      <c r="B853" s="479"/>
      <c r="C853" s="479"/>
      <c r="D853" s="479"/>
      <c r="E853" s="479"/>
      <c r="F853" s="479"/>
      <c r="G853" s="479"/>
      <c r="H853" s="479"/>
      <c r="I853" s="479"/>
      <c r="J853" s="479"/>
      <c r="K853" s="479"/>
      <c r="L853" s="479"/>
      <c r="M853" s="479"/>
      <c r="N853" s="479"/>
      <c r="O853" s="479"/>
      <c r="P853" s="479"/>
      <c r="Q853" s="479"/>
      <c r="R853" s="479"/>
      <c r="S853" s="479"/>
      <c r="T853" s="479"/>
      <c r="U853" s="479"/>
      <c r="V853" s="479"/>
      <c r="W853" s="479"/>
      <c r="X853" s="479"/>
      <c r="Y853" s="479"/>
      <c r="Z853" s="479"/>
    </row>
    <row r="854" spans="1:26" ht="15.75" customHeight="1">
      <c r="A854" s="479"/>
      <c r="B854" s="479"/>
      <c r="C854" s="479"/>
      <c r="D854" s="479"/>
      <c r="E854" s="479"/>
      <c r="F854" s="479"/>
      <c r="G854" s="479"/>
      <c r="H854" s="479"/>
      <c r="I854" s="479"/>
      <c r="J854" s="479"/>
      <c r="K854" s="479"/>
      <c r="L854" s="479"/>
      <c r="M854" s="479"/>
      <c r="N854" s="479"/>
      <c r="O854" s="479"/>
      <c r="P854" s="479"/>
      <c r="Q854" s="479"/>
      <c r="R854" s="479"/>
      <c r="S854" s="479"/>
      <c r="T854" s="479"/>
      <c r="U854" s="479"/>
      <c r="V854" s="479"/>
      <c r="W854" s="479"/>
      <c r="X854" s="479"/>
      <c r="Y854" s="479"/>
      <c r="Z854" s="479"/>
    </row>
    <row r="855" spans="1:26" ht="15.75" customHeight="1">
      <c r="A855" s="479"/>
      <c r="B855" s="479"/>
      <c r="C855" s="479"/>
      <c r="D855" s="479"/>
      <c r="E855" s="479"/>
      <c r="F855" s="479"/>
      <c r="G855" s="479"/>
      <c r="H855" s="479"/>
      <c r="I855" s="479"/>
      <c r="J855" s="479"/>
      <c r="K855" s="479"/>
      <c r="L855" s="479"/>
      <c r="M855" s="479"/>
      <c r="N855" s="479"/>
      <c r="O855" s="479"/>
      <c r="P855" s="479"/>
      <c r="Q855" s="479"/>
      <c r="R855" s="479"/>
      <c r="S855" s="479"/>
      <c r="T855" s="479"/>
      <c r="U855" s="479"/>
      <c r="V855" s="479"/>
      <c r="W855" s="479"/>
      <c r="X855" s="479"/>
      <c r="Y855" s="479"/>
      <c r="Z855" s="479"/>
    </row>
    <row r="856" spans="1:26" ht="15.75" customHeight="1">
      <c r="A856" s="479"/>
      <c r="B856" s="479"/>
      <c r="C856" s="479"/>
      <c r="D856" s="479"/>
      <c r="E856" s="479"/>
      <c r="F856" s="479"/>
      <c r="G856" s="479"/>
      <c r="H856" s="479"/>
      <c r="I856" s="479"/>
      <c r="J856" s="479"/>
      <c r="K856" s="479"/>
      <c r="L856" s="479"/>
      <c r="M856" s="479"/>
      <c r="N856" s="479"/>
      <c r="O856" s="479"/>
      <c r="P856" s="479"/>
      <c r="Q856" s="479"/>
      <c r="R856" s="479"/>
      <c r="S856" s="479"/>
      <c r="T856" s="479"/>
      <c r="U856" s="479"/>
      <c r="V856" s="479"/>
      <c r="W856" s="479"/>
      <c r="X856" s="479"/>
      <c r="Y856" s="479"/>
      <c r="Z856" s="479"/>
    </row>
    <row r="857" spans="1:26" ht="15.75" customHeight="1">
      <c r="A857" s="479"/>
      <c r="B857" s="479"/>
      <c r="C857" s="479"/>
      <c r="D857" s="479"/>
      <c r="E857" s="479"/>
      <c r="F857" s="479"/>
      <c r="G857" s="479"/>
      <c r="H857" s="479"/>
      <c r="I857" s="479"/>
      <c r="J857" s="479"/>
      <c r="K857" s="479"/>
      <c r="L857" s="479"/>
      <c r="M857" s="479"/>
      <c r="N857" s="479"/>
      <c r="O857" s="479"/>
      <c r="P857" s="479"/>
      <c r="Q857" s="479"/>
      <c r="R857" s="479"/>
      <c r="S857" s="479"/>
      <c r="T857" s="479"/>
      <c r="U857" s="479"/>
      <c r="V857" s="479"/>
      <c r="W857" s="479"/>
      <c r="X857" s="479"/>
      <c r="Y857" s="479"/>
      <c r="Z857" s="479"/>
    </row>
    <row r="858" spans="1:26" ht="15.75" customHeight="1">
      <c r="A858" s="479"/>
      <c r="B858" s="479"/>
      <c r="C858" s="479"/>
      <c r="D858" s="479"/>
      <c r="E858" s="479"/>
      <c r="F858" s="479"/>
      <c r="G858" s="479"/>
      <c r="H858" s="479"/>
      <c r="I858" s="479"/>
      <c r="J858" s="479"/>
      <c r="K858" s="479"/>
      <c r="L858" s="479"/>
      <c r="M858" s="479"/>
      <c r="N858" s="479"/>
      <c r="O858" s="479"/>
      <c r="P858" s="479"/>
      <c r="Q858" s="479"/>
      <c r="R858" s="479"/>
      <c r="S858" s="479"/>
      <c r="T858" s="479"/>
      <c r="U858" s="479"/>
      <c r="V858" s="479"/>
      <c r="W858" s="479"/>
      <c r="X858" s="479"/>
      <c r="Y858" s="479"/>
      <c r="Z858" s="479"/>
    </row>
    <row r="859" spans="1:26" ht="15.75" customHeight="1">
      <c r="A859" s="479"/>
      <c r="B859" s="479"/>
      <c r="C859" s="479"/>
      <c r="D859" s="479"/>
      <c r="E859" s="479"/>
      <c r="F859" s="479"/>
      <c r="G859" s="479"/>
      <c r="H859" s="479"/>
      <c r="I859" s="479"/>
      <c r="J859" s="479"/>
      <c r="K859" s="479"/>
      <c r="L859" s="479"/>
      <c r="M859" s="479"/>
      <c r="N859" s="479"/>
      <c r="O859" s="479"/>
      <c r="P859" s="479"/>
      <c r="Q859" s="479"/>
      <c r="R859" s="479"/>
      <c r="S859" s="479"/>
      <c r="T859" s="479"/>
      <c r="U859" s="479"/>
      <c r="V859" s="479"/>
      <c r="W859" s="479"/>
      <c r="X859" s="479"/>
      <c r="Y859" s="479"/>
      <c r="Z859" s="479"/>
    </row>
    <row r="860" spans="1:26" ht="15.75" customHeight="1">
      <c r="A860" s="479"/>
      <c r="B860" s="479"/>
      <c r="C860" s="479"/>
      <c r="D860" s="479"/>
      <c r="E860" s="479"/>
      <c r="F860" s="479"/>
      <c r="G860" s="479"/>
      <c r="H860" s="479"/>
      <c r="I860" s="479"/>
      <c r="J860" s="479"/>
      <c r="K860" s="479"/>
      <c r="L860" s="479"/>
      <c r="M860" s="479"/>
      <c r="N860" s="479"/>
      <c r="O860" s="479"/>
      <c r="P860" s="479"/>
      <c r="Q860" s="479"/>
      <c r="R860" s="479"/>
      <c r="S860" s="479"/>
      <c r="T860" s="479"/>
      <c r="U860" s="479"/>
      <c r="V860" s="479"/>
      <c r="W860" s="479"/>
      <c r="X860" s="479"/>
      <c r="Y860" s="479"/>
      <c r="Z860" s="479"/>
    </row>
    <row r="861" spans="1:26" ht="15.75" customHeight="1">
      <c r="A861" s="479"/>
      <c r="B861" s="479"/>
      <c r="C861" s="479"/>
      <c r="D861" s="479"/>
      <c r="E861" s="479"/>
      <c r="F861" s="479"/>
      <c r="G861" s="479"/>
      <c r="H861" s="479"/>
      <c r="I861" s="479"/>
      <c r="J861" s="479"/>
      <c r="K861" s="479"/>
      <c r="L861" s="479"/>
      <c r="M861" s="479"/>
      <c r="N861" s="479"/>
      <c r="O861" s="479"/>
      <c r="P861" s="479"/>
      <c r="Q861" s="479"/>
      <c r="R861" s="479"/>
      <c r="S861" s="479"/>
      <c r="T861" s="479"/>
      <c r="U861" s="479"/>
      <c r="V861" s="479"/>
      <c r="W861" s="479"/>
      <c r="X861" s="479"/>
      <c r="Y861" s="479"/>
      <c r="Z861" s="479"/>
    </row>
    <row r="862" spans="1:26" ht="15.75" customHeight="1">
      <c r="A862" s="479"/>
      <c r="B862" s="479"/>
      <c r="C862" s="479"/>
      <c r="D862" s="479"/>
      <c r="E862" s="479"/>
      <c r="F862" s="479"/>
      <c r="G862" s="479"/>
      <c r="H862" s="479"/>
      <c r="I862" s="479"/>
      <c r="J862" s="479"/>
      <c r="K862" s="479"/>
      <c r="L862" s="479"/>
      <c r="M862" s="479"/>
      <c r="N862" s="479"/>
      <c r="O862" s="479"/>
      <c r="P862" s="479"/>
      <c r="Q862" s="479"/>
      <c r="R862" s="479"/>
      <c r="S862" s="479"/>
      <c r="T862" s="479"/>
      <c r="U862" s="479"/>
      <c r="V862" s="479"/>
      <c r="W862" s="479"/>
      <c r="X862" s="479"/>
      <c r="Y862" s="479"/>
      <c r="Z862" s="479"/>
    </row>
    <row r="863" spans="1:26" ht="15.75" customHeight="1">
      <c r="A863" s="479"/>
      <c r="B863" s="479"/>
      <c r="C863" s="479"/>
      <c r="D863" s="479"/>
      <c r="E863" s="479"/>
      <c r="F863" s="479"/>
      <c r="G863" s="479"/>
      <c r="H863" s="479"/>
      <c r="I863" s="479"/>
      <c r="J863" s="479"/>
      <c r="K863" s="479"/>
      <c r="L863" s="479"/>
      <c r="M863" s="479"/>
      <c r="N863" s="479"/>
      <c r="O863" s="479"/>
      <c r="P863" s="479"/>
      <c r="Q863" s="479"/>
      <c r="R863" s="479"/>
      <c r="S863" s="479"/>
      <c r="T863" s="479"/>
      <c r="U863" s="479"/>
      <c r="V863" s="479"/>
      <c r="W863" s="479"/>
      <c r="X863" s="479"/>
      <c r="Y863" s="479"/>
      <c r="Z863" s="479"/>
    </row>
    <row r="864" spans="1:26" ht="15.75" customHeight="1">
      <c r="A864" s="479"/>
      <c r="B864" s="479"/>
      <c r="C864" s="479"/>
      <c r="D864" s="479"/>
      <c r="E864" s="479"/>
      <c r="F864" s="479"/>
      <c r="G864" s="479"/>
      <c r="H864" s="479"/>
      <c r="I864" s="479"/>
      <c r="J864" s="479"/>
      <c r="K864" s="479"/>
      <c r="L864" s="479"/>
      <c r="M864" s="479"/>
      <c r="N864" s="479"/>
      <c r="O864" s="479"/>
      <c r="P864" s="479"/>
      <c r="Q864" s="479"/>
      <c r="R864" s="479"/>
      <c r="S864" s="479"/>
      <c r="T864" s="479"/>
      <c r="U864" s="479"/>
      <c r="V864" s="479"/>
      <c r="W864" s="479"/>
      <c r="X864" s="479"/>
      <c r="Y864" s="479"/>
      <c r="Z864" s="479"/>
    </row>
    <row r="865" spans="1:26" ht="15.75" customHeight="1">
      <c r="A865" s="479"/>
      <c r="B865" s="479"/>
      <c r="C865" s="479"/>
      <c r="D865" s="479"/>
      <c r="E865" s="479"/>
      <c r="F865" s="479"/>
      <c r="G865" s="479"/>
      <c r="H865" s="479"/>
      <c r="I865" s="479"/>
      <c r="J865" s="479"/>
      <c r="K865" s="479"/>
      <c r="L865" s="479"/>
      <c r="M865" s="479"/>
      <c r="N865" s="479"/>
      <c r="O865" s="479"/>
      <c r="P865" s="479"/>
      <c r="Q865" s="479"/>
      <c r="R865" s="479"/>
      <c r="S865" s="479"/>
      <c r="T865" s="479"/>
      <c r="U865" s="479"/>
      <c r="V865" s="479"/>
      <c r="W865" s="479"/>
      <c r="X865" s="479"/>
      <c r="Y865" s="479"/>
      <c r="Z865" s="479"/>
    </row>
    <row r="866" spans="1:26" ht="15.75" customHeight="1">
      <c r="A866" s="479"/>
      <c r="B866" s="479"/>
      <c r="C866" s="479"/>
      <c r="D866" s="479"/>
      <c r="E866" s="479"/>
      <c r="F866" s="479"/>
      <c r="G866" s="479"/>
      <c r="H866" s="479"/>
      <c r="I866" s="479"/>
      <c r="J866" s="479"/>
      <c r="K866" s="479"/>
      <c r="L866" s="479"/>
      <c r="M866" s="479"/>
      <c r="N866" s="479"/>
      <c r="O866" s="479"/>
      <c r="P866" s="479"/>
      <c r="Q866" s="479"/>
      <c r="R866" s="479"/>
      <c r="S866" s="479"/>
      <c r="T866" s="479"/>
      <c r="U866" s="479"/>
      <c r="V866" s="479"/>
      <c r="W866" s="479"/>
      <c r="X866" s="479"/>
      <c r="Y866" s="479"/>
      <c r="Z866" s="479"/>
    </row>
    <row r="867" spans="1:26" ht="15.75" customHeight="1">
      <c r="A867" s="479"/>
      <c r="B867" s="479"/>
      <c r="C867" s="479"/>
      <c r="D867" s="479"/>
      <c r="E867" s="479"/>
      <c r="F867" s="479"/>
      <c r="G867" s="479"/>
      <c r="H867" s="479"/>
      <c r="I867" s="479"/>
      <c r="J867" s="479"/>
      <c r="K867" s="479"/>
      <c r="L867" s="479"/>
      <c r="M867" s="479"/>
      <c r="N867" s="479"/>
      <c r="O867" s="479"/>
      <c r="P867" s="479"/>
      <c r="Q867" s="479"/>
      <c r="R867" s="479"/>
      <c r="S867" s="479"/>
      <c r="T867" s="479"/>
      <c r="U867" s="479"/>
      <c r="V867" s="479"/>
      <c r="W867" s="479"/>
      <c r="X867" s="479"/>
      <c r="Y867" s="479"/>
      <c r="Z867" s="479"/>
    </row>
    <row r="868" spans="1:26" ht="15.75" customHeight="1">
      <c r="A868" s="479"/>
      <c r="B868" s="479"/>
      <c r="C868" s="479"/>
      <c r="D868" s="479"/>
      <c r="E868" s="479"/>
      <c r="F868" s="479"/>
      <c r="G868" s="479"/>
      <c r="H868" s="479"/>
      <c r="I868" s="479"/>
      <c r="J868" s="479"/>
      <c r="K868" s="479"/>
      <c r="L868" s="479"/>
      <c r="M868" s="479"/>
      <c r="N868" s="479"/>
      <c r="O868" s="479"/>
      <c r="P868" s="479"/>
      <c r="Q868" s="479"/>
      <c r="R868" s="479"/>
      <c r="S868" s="479"/>
      <c r="T868" s="479"/>
      <c r="U868" s="479"/>
      <c r="V868" s="479"/>
      <c r="W868" s="479"/>
      <c r="X868" s="479"/>
      <c r="Y868" s="479"/>
      <c r="Z868" s="479"/>
    </row>
    <row r="869" spans="1:26" ht="15.75" customHeight="1">
      <c r="A869" s="479"/>
      <c r="B869" s="479"/>
      <c r="C869" s="479"/>
      <c r="D869" s="479"/>
      <c r="E869" s="479"/>
      <c r="F869" s="479"/>
      <c r="G869" s="479"/>
      <c r="H869" s="479"/>
      <c r="I869" s="479"/>
      <c r="J869" s="479"/>
      <c r="K869" s="479"/>
      <c r="L869" s="479"/>
      <c r="M869" s="479"/>
      <c r="N869" s="479"/>
      <c r="O869" s="479"/>
      <c r="P869" s="479"/>
      <c r="Q869" s="479"/>
      <c r="R869" s="479"/>
      <c r="S869" s="479"/>
      <c r="T869" s="479"/>
      <c r="U869" s="479"/>
      <c r="V869" s="479"/>
      <c r="W869" s="479"/>
      <c r="X869" s="479"/>
      <c r="Y869" s="479"/>
      <c r="Z869" s="479"/>
    </row>
    <row r="870" spans="1:26" ht="15.75" customHeight="1">
      <c r="A870" s="479"/>
      <c r="B870" s="479"/>
      <c r="C870" s="479"/>
      <c r="D870" s="479"/>
      <c r="E870" s="479"/>
      <c r="F870" s="479"/>
      <c r="G870" s="479"/>
      <c r="H870" s="479"/>
      <c r="I870" s="479"/>
      <c r="J870" s="479"/>
      <c r="K870" s="479"/>
      <c r="L870" s="479"/>
      <c r="M870" s="479"/>
      <c r="N870" s="479"/>
      <c r="O870" s="479"/>
      <c r="P870" s="479"/>
      <c r="Q870" s="479"/>
      <c r="R870" s="479"/>
      <c r="S870" s="479"/>
      <c r="T870" s="479"/>
      <c r="U870" s="479"/>
      <c r="V870" s="479"/>
      <c r="W870" s="479"/>
      <c r="X870" s="479"/>
      <c r="Y870" s="479"/>
      <c r="Z870" s="479"/>
    </row>
    <row r="871" spans="1:26" ht="15.75" customHeight="1">
      <c r="A871" s="479"/>
      <c r="B871" s="479"/>
      <c r="C871" s="479"/>
      <c r="D871" s="479"/>
      <c r="E871" s="479"/>
      <c r="F871" s="479"/>
      <c r="G871" s="479"/>
      <c r="H871" s="479"/>
      <c r="I871" s="479"/>
      <c r="J871" s="479"/>
      <c r="K871" s="479"/>
      <c r="L871" s="479"/>
      <c r="M871" s="479"/>
      <c r="N871" s="479"/>
      <c r="O871" s="479"/>
      <c r="P871" s="479"/>
      <c r="Q871" s="479"/>
      <c r="R871" s="479"/>
      <c r="S871" s="479"/>
      <c r="T871" s="479"/>
      <c r="U871" s="479"/>
      <c r="V871" s="479"/>
      <c r="W871" s="479"/>
      <c r="X871" s="479"/>
      <c r="Y871" s="479"/>
      <c r="Z871" s="479"/>
    </row>
    <row r="872" spans="1:26" ht="15.75" customHeight="1">
      <c r="A872" s="479"/>
      <c r="B872" s="479"/>
      <c r="C872" s="479"/>
      <c r="D872" s="479"/>
      <c r="E872" s="479"/>
      <c r="F872" s="479"/>
      <c r="G872" s="479"/>
      <c r="H872" s="479"/>
      <c r="I872" s="479"/>
      <c r="J872" s="479"/>
      <c r="K872" s="479"/>
      <c r="L872" s="479"/>
      <c r="M872" s="479"/>
      <c r="N872" s="479"/>
      <c r="O872" s="479"/>
      <c r="P872" s="479"/>
      <c r="Q872" s="479"/>
      <c r="R872" s="479"/>
      <c r="S872" s="479"/>
      <c r="T872" s="479"/>
      <c r="U872" s="479"/>
      <c r="V872" s="479"/>
      <c r="W872" s="479"/>
      <c r="X872" s="479"/>
      <c r="Y872" s="479"/>
      <c r="Z872" s="479"/>
    </row>
    <row r="873" spans="1:26" ht="15.75" customHeight="1">
      <c r="A873" s="479"/>
      <c r="B873" s="479"/>
      <c r="C873" s="479"/>
      <c r="D873" s="479"/>
      <c r="E873" s="479"/>
      <c r="F873" s="479"/>
      <c r="G873" s="479"/>
      <c r="H873" s="479"/>
      <c r="I873" s="479"/>
      <c r="J873" s="479"/>
      <c r="K873" s="479"/>
      <c r="L873" s="479"/>
      <c r="M873" s="479"/>
      <c r="N873" s="479"/>
      <c r="O873" s="479"/>
      <c r="P873" s="479"/>
      <c r="Q873" s="479"/>
      <c r="R873" s="479"/>
      <c r="S873" s="479"/>
      <c r="T873" s="479"/>
      <c r="U873" s="479"/>
      <c r="V873" s="479"/>
      <c r="W873" s="479"/>
      <c r="X873" s="479"/>
      <c r="Y873" s="479"/>
      <c r="Z873" s="479"/>
    </row>
    <row r="874" spans="1:26" ht="15.75" customHeight="1">
      <c r="A874" s="479"/>
      <c r="B874" s="479"/>
      <c r="C874" s="479"/>
      <c r="D874" s="479"/>
      <c r="E874" s="479"/>
      <c r="F874" s="479"/>
      <c r="G874" s="479"/>
      <c r="H874" s="479"/>
      <c r="I874" s="479"/>
      <c r="J874" s="479"/>
      <c r="K874" s="479"/>
      <c r="L874" s="479"/>
      <c r="M874" s="479"/>
      <c r="N874" s="479"/>
      <c r="O874" s="479"/>
      <c r="P874" s="479"/>
      <c r="Q874" s="479"/>
      <c r="R874" s="479"/>
      <c r="S874" s="479"/>
      <c r="T874" s="479"/>
      <c r="U874" s="479"/>
      <c r="V874" s="479"/>
      <c r="W874" s="479"/>
      <c r="X874" s="479"/>
      <c r="Y874" s="479"/>
      <c r="Z874" s="479"/>
    </row>
    <row r="875" spans="1:26" ht="15.75" customHeight="1">
      <c r="A875" s="479"/>
      <c r="B875" s="479"/>
      <c r="C875" s="479"/>
      <c r="D875" s="479"/>
      <c r="E875" s="479"/>
      <c r="F875" s="479"/>
      <c r="G875" s="479"/>
      <c r="H875" s="479"/>
      <c r="I875" s="479"/>
      <c r="J875" s="479"/>
      <c r="K875" s="479"/>
      <c r="L875" s="479"/>
      <c r="M875" s="479"/>
      <c r="N875" s="479"/>
      <c r="O875" s="479"/>
      <c r="P875" s="479"/>
      <c r="Q875" s="479"/>
      <c r="R875" s="479"/>
      <c r="S875" s="479"/>
      <c r="T875" s="479"/>
      <c r="U875" s="479"/>
      <c r="V875" s="479"/>
      <c r="W875" s="479"/>
      <c r="X875" s="479"/>
      <c r="Y875" s="479"/>
      <c r="Z875" s="479"/>
    </row>
    <row r="876" spans="1:26" ht="15.75" customHeight="1">
      <c r="A876" s="479"/>
      <c r="B876" s="479"/>
      <c r="C876" s="479"/>
      <c r="D876" s="479"/>
      <c r="E876" s="479"/>
      <c r="F876" s="479"/>
      <c r="G876" s="479"/>
      <c r="H876" s="479"/>
      <c r="I876" s="479"/>
      <c r="J876" s="479"/>
      <c r="K876" s="479"/>
      <c r="L876" s="479"/>
      <c r="M876" s="479"/>
      <c r="N876" s="479"/>
      <c r="O876" s="479"/>
      <c r="P876" s="479"/>
      <c r="Q876" s="479"/>
      <c r="R876" s="479"/>
      <c r="S876" s="479"/>
      <c r="T876" s="479"/>
      <c r="U876" s="479"/>
      <c r="V876" s="479"/>
      <c r="W876" s="479"/>
      <c r="X876" s="479"/>
      <c r="Y876" s="479"/>
      <c r="Z876" s="479"/>
    </row>
    <row r="877" spans="1:26" ht="15.75" customHeight="1">
      <c r="A877" s="479"/>
      <c r="B877" s="479"/>
      <c r="C877" s="479"/>
      <c r="D877" s="479"/>
      <c r="E877" s="479"/>
      <c r="F877" s="479"/>
      <c r="G877" s="479"/>
      <c r="H877" s="479"/>
      <c r="I877" s="479"/>
      <c r="J877" s="479"/>
      <c r="K877" s="479"/>
      <c r="L877" s="479"/>
      <c r="M877" s="479"/>
      <c r="N877" s="479"/>
      <c r="O877" s="479"/>
      <c r="P877" s="479"/>
      <c r="Q877" s="479"/>
      <c r="R877" s="479"/>
      <c r="S877" s="479"/>
      <c r="T877" s="479"/>
      <c r="U877" s="479"/>
      <c r="V877" s="479"/>
      <c r="W877" s="479"/>
      <c r="X877" s="479"/>
      <c r="Y877" s="479"/>
      <c r="Z877" s="479"/>
    </row>
    <row r="878" spans="1:26" ht="15.75" customHeight="1">
      <c r="A878" s="479"/>
      <c r="B878" s="479"/>
      <c r="C878" s="479"/>
      <c r="D878" s="479"/>
      <c r="E878" s="479"/>
      <c r="F878" s="479"/>
      <c r="G878" s="479"/>
      <c r="H878" s="479"/>
      <c r="I878" s="479"/>
      <c r="J878" s="479"/>
      <c r="K878" s="479"/>
      <c r="L878" s="479"/>
      <c r="M878" s="479"/>
      <c r="N878" s="479"/>
      <c r="O878" s="479"/>
      <c r="P878" s="479"/>
      <c r="Q878" s="479"/>
      <c r="R878" s="479"/>
      <c r="S878" s="479"/>
      <c r="T878" s="479"/>
      <c r="U878" s="479"/>
      <c r="V878" s="479"/>
      <c r="W878" s="479"/>
      <c r="X878" s="479"/>
      <c r="Y878" s="479"/>
      <c r="Z878" s="479"/>
    </row>
    <row r="879" spans="1:26" ht="15.75" customHeight="1">
      <c r="A879" s="479"/>
      <c r="B879" s="479"/>
      <c r="C879" s="479"/>
      <c r="D879" s="479"/>
      <c r="E879" s="479"/>
      <c r="F879" s="479"/>
      <c r="G879" s="479"/>
      <c r="H879" s="479"/>
      <c r="I879" s="479"/>
      <c r="J879" s="479"/>
      <c r="K879" s="479"/>
      <c r="L879" s="479"/>
      <c r="M879" s="479"/>
      <c r="N879" s="479"/>
      <c r="O879" s="479"/>
      <c r="P879" s="479"/>
      <c r="Q879" s="479"/>
      <c r="R879" s="479"/>
      <c r="S879" s="479"/>
      <c r="T879" s="479"/>
      <c r="U879" s="479"/>
      <c r="V879" s="479"/>
      <c r="W879" s="479"/>
      <c r="X879" s="479"/>
      <c r="Y879" s="479"/>
      <c r="Z879" s="479"/>
    </row>
    <row r="880" spans="1:26" ht="15.75" customHeight="1">
      <c r="A880" s="479"/>
      <c r="B880" s="479"/>
      <c r="C880" s="479"/>
      <c r="D880" s="479"/>
      <c r="E880" s="479"/>
      <c r="F880" s="479"/>
      <c r="G880" s="479"/>
      <c r="H880" s="479"/>
      <c r="I880" s="479"/>
      <c r="J880" s="479"/>
      <c r="K880" s="479"/>
      <c r="L880" s="479"/>
      <c r="M880" s="479"/>
      <c r="N880" s="479"/>
      <c r="O880" s="479"/>
      <c r="P880" s="479"/>
      <c r="Q880" s="479"/>
      <c r="R880" s="479"/>
      <c r="S880" s="479"/>
      <c r="T880" s="479"/>
      <c r="U880" s="479"/>
      <c r="V880" s="479"/>
      <c r="W880" s="479"/>
      <c r="X880" s="479"/>
      <c r="Y880" s="479"/>
      <c r="Z880" s="479"/>
    </row>
    <row r="881" spans="1:26" ht="15.75" customHeight="1">
      <c r="A881" s="479"/>
      <c r="B881" s="479"/>
      <c r="C881" s="479"/>
      <c r="D881" s="479"/>
      <c r="E881" s="479"/>
      <c r="F881" s="479"/>
      <c r="G881" s="479"/>
      <c r="H881" s="479"/>
      <c r="I881" s="479"/>
      <c r="J881" s="479"/>
      <c r="K881" s="479"/>
      <c r="L881" s="479"/>
      <c r="M881" s="479"/>
      <c r="N881" s="479"/>
      <c r="O881" s="479"/>
      <c r="P881" s="479"/>
      <c r="Q881" s="479"/>
      <c r="R881" s="479"/>
      <c r="S881" s="479"/>
      <c r="T881" s="479"/>
      <c r="U881" s="479"/>
      <c r="V881" s="479"/>
      <c r="W881" s="479"/>
      <c r="X881" s="479"/>
      <c r="Y881" s="479"/>
      <c r="Z881" s="479"/>
    </row>
    <row r="882" spans="1:26" ht="15.75" customHeight="1">
      <c r="A882" s="479"/>
      <c r="B882" s="479"/>
      <c r="C882" s="479"/>
      <c r="D882" s="479"/>
      <c r="E882" s="479"/>
      <c r="F882" s="479"/>
      <c r="G882" s="479"/>
      <c r="H882" s="479"/>
      <c r="I882" s="479"/>
      <c r="J882" s="479"/>
      <c r="K882" s="479"/>
      <c r="L882" s="479"/>
      <c r="M882" s="479"/>
      <c r="N882" s="479"/>
      <c r="O882" s="479"/>
      <c r="P882" s="479"/>
      <c r="Q882" s="479"/>
      <c r="R882" s="479"/>
      <c r="S882" s="479"/>
      <c r="T882" s="479"/>
      <c r="U882" s="479"/>
      <c r="V882" s="479"/>
      <c r="W882" s="479"/>
      <c r="X882" s="479"/>
      <c r="Y882" s="479"/>
      <c r="Z882" s="479"/>
    </row>
    <row r="883" spans="1:26" ht="15.75" customHeight="1">
      <c r="A883" s="479"/>
      <c r="B883" s="479"/>
      <c r="C883" s="479"/>
      <c r="D883" s="479"/>
      <c r="E883" s="479"/>
      <c r="F883" s="479"/>
      <c r="G883" s="479"/>
      <c r="H883" s="479"/>
      <c r="I883" s="479"/>
      <c r="J883" s="479"/>
      <c r="K883" s="479"/>
      <c r="L883" s="479"/>
      <c r="M883" s="479"/>
      <c r="N883" s="479"/>
      <c r="O883" s="479"/>
      <c r="P883" s="479"/>
      <c r="Q883" s="479"/>
      <c r="R883" s="479"/>
      <c r="S883" s="479"/>
      <c r="T883" s="479"/>
      <c r="U883" s="479"/>
      <c r="V883" s="479"/>
      <c r="W883" s="479"/>
      <c r="X883" s="479"/>
      <c r="Y883" s="479"/>
      <c r="Z883" s="479"/>
    </row>
    <row r="884" spans="1:26" ht="15.75" customHeight="1">
      <c r="A884" s="479"/>
      <c r="B884" s="479"/>
      <c r="C884" s="479"/>
      <c r="D884" s="479"/>
      <c r="E884" s="479"/>
      <c r="F884" s="479"/>
      <c r="G884" s="479"/>
      <c r="H884" s="479"/>
      <c r="I884" s="479"/>
      <c r="J884" s="479"/>
      <c r="K884" s="479"/>
      <c r="L884" s="479"/>
      <c r="M884" s="479"/>
      <c r="N884" s="479"/>
      <c r="O884" s="479"/>
      <c r="P884" s="479"/>
      <c r="Q884" s="479"/>
      <c r="R884" s="479"/>
      <c r="S884" s="479"/>
      <c r="T884" s="479"/>
      <c r="U884" s="479"/>
      <c r="V884" s="479"/>
      <c r="W884" s="479"/>
      <c r="X884" s="479"/>
      <c r="Y884" s="479"/>
      <c r="Z884" s="479"/>
    </row>
    <row r="885" spans="1:26" ht="15.75" customHeight="1">
      <c r="A885" s="479"/>
      <c r="B885" s="479"/>
      <c r="C885" s="479"/>
      <c r="D885" s="479"/>
      <c r="E885" s="479"/>
      <c r="F885" s="479"/>
      <c r="G885" s="479"/>
      <c r="H885" s="479"/>
      <c r="I885" s="479"/>
      <c r="J885" s="479"/>
      <c r="K885" s="479"/>
      <c r="L885" s="479"/>
      <c r="M885" s="479"/>
      <c r="N885" s="479"/>
      <c r="O885" s="479"/>
      <c r="P885" s="479"/>
      <c r="Q885" s="479"/>
      <c r="R885" s="479"/>
      <c r="S885" s="479"/>
      <c r="T885" s="479"/>
      <c r="U885" s="479"/>
      <c r="V885" s="479"/>
      <c r="W885" s="479"/>
      <c r="X885" s="479"/>
      <c r="Y885" s="479"/>
      <c r="Z885" s="479"/>
    </row>
    <row r="886" spans="1:26" ht="15.75" customHeight="1">
      <c r="A886" s="479"/>
      <c r="B886" s="479"/>
      <c r="C886" s="479"/>
      <c r="D886" s="479"/>
      <c r="E886" s="479"/>
      <c r="F886" s="479"/>
      <c r="G886" s="479"/>
      <c r="H886" s="479"/>
      <c r="I886" s="479"/>
      <c r="J886" s="479"/>
      <c r="K886" s="479"/>
      <c r="L886" s="479"/>
      <c r="M886" s="479"/>
      <c r="N886" s="479"/>
      <c r="O886" s="479"/>
      <c r="P886" s="479"/>
      <c r="Q886" s="479"/>
      <c r="R886" s="479"/>
      <c r="S886" s="479"/>
      <c r="T886" s="479"/>
      <c r="U886" s="479"/>
      <c r="V886" s="479"/>
      <c r="W886" s="479"/>
      <c r="X886" s="479"/>
      <c r="Y886" s="479"/>
      <c r="Z886" s="479"/>
    </row>
    <row r="887" spans="1:26" ht="15.75" customHeight="1">
      <c r="A887" s="479"/>
      <c r="B887" s="479"/>
      <c r="C887" s="479"/>
      <c r="D887" s="479"/>
      <c r="E887" s="479"/>
      <c r="F887" s="479"/>
      <c r="G887" s="479"/>
      <c r="H887" s="479"/>
      <c r="I887" s="479"/>
      <c r="J887" s="479"/>
      <c r="K887" s="479"/>
      <c r="L887" s="479"/>
      <c r="M887" s="479"/>
      <c r="N887" s="479"/>
      <c r="O887" s="479"/>
      <c r="P887" s="479"/>
      <c r="Q887" s="479"/>
      <c r="R887" s="479"/>
      <c r="S887" s="479"/>
      <c r="T887" s="479"/>
      <c r="U887" s="479"/>
      <c r="V887" s="479"/>
      <c r="W887" s="479"/>
      <c r="X887" s="479"/>
      <c r="Y887" s="479"/>
      <c r="Z887" s="479"/>
    </row>
    <row r="888" spans="1:26" ht="15.75" customHeight="1">
      <c r="A888" s="479"/>
      <c r="B888" s="479"/>
      <c r="C888" s="479"/>
      <c r="D888" s="479"/>
      <c r="E888" s="479"/>
      <c r="F888" s="479"/>
      <c r="G888" s="479"/>
      <c r="H888" s="479"/>
      <c r="I888" s="479"/>
      <c r="J888" s="479"/>
      <c r="K888" s="479"/>
      <c r="L888" s="479"/>
      <c r="M888" s="479"/>
      <c r="N888" s="479"/>
      <c r="O888" s="479"/>
      <c r="P888" s="479"/>
      <c r="Q888" s="479"/>
      <c r="R888" s="479"/>
      <c r="S888" s="479"/>
      <c r="T888" s="479"/>
      <c r="U888" s="479"/>
      <c r="V888" s="479"/>
      <c r="W888" s="479"/>
      <c r="X888" s="479"/>
      <c r="Y888" s="479"/>
      <c r="Z888" s="479"/>
    </row>
    <row r="889" spans="1:26" ht="15.75" customHeight="1">
      <c r="A889" s="479"/>
      <c r="B889" s="479"/>
      <c r="C889" s="479"/>
      <c r="D889" s="479"/>
      <c r="E889" s="479"/>
      <c r="F889" s="479"/>
      <c r="G889" s="479"/>
      <c r="H889" s="479"/>
      <c r="I889" s="479"/>
      <c r="J889" s="479"/>
      <c r="K889" s="479"/>
      <c r="L889" s="479"/>
      <c r="M889" s="479"/>
      <c r="N889" s="479"/>
      <c r="O889" s="479"/>
      <c r="P889" s="479"/>
      <c r="Q889" s="479"/>
      <c r="R889" s="479"/>
      <c r="S889" s="479"/>
      <c r="T889" s="479"/>
      <c r="U889" s="479"/>
      <c r="V889" s="479"/>
      <c r="W889" s="479"/>
      <c r="X889" s="479"/>
      <c r="Y889" s="479"/>
      <c r="Z889" s="479"/>
    </row>
    <row r="890" spans="1:26" ht="15.75" customHeight="1">
      <c r="A890" s="479"/>
      <c r="B890" s="479"/>
      <c r="C890" s="479"/>
      <c r="D890" s="479"/>
      <c r="E890" s="479"/>
      <c r="F890" s="479"/>
      <c r="G890" s="479"/>
      <c r="H890" s="479"/>
      <c r="I890" s="479"/>
      <c r="J890" s="479"/>
      <c r="K890" s="479"/>
      <c r="L890" s="479"/>
      <c r="M890" s="479"/>
      <c r="N890" s="479"/>
      <c r="O890" s="479"/>
      <c r="P890" s="479"/>
      <c r="Q890" s="479"/>
      <c r="R890" s="479"/>
      <c r="S890" s="479"/>
      <c r="T890" s="479"/>
      <c r="U890" s="479"/>
      <c r="V890" s="479"/>
      <c r="W890" s="479"/>
      <c r="X890" s="479"/>
      <c r="Y890" s="479"/>
      <c r="Z890" s="479"/>
    </row>
    <row r="891" spans="1:26" ht="15.75" customHeight="1">
      <c r="A891" s="479"/>
      <c r="B891" s="479"/>
      <c r="C891" s="479"/>
      <c r="D891" s="479"/>
      <c r="E891" s="479"/>
      <c r="F891" s="479"/>
      <c r="G891" s="479"/>
      <c r="H891" s="479"/>
      <c r="I891" s="479"/>
      <c r="J891" s="479"/>
      <c r="K891" s="479"/>
      <c r="L891" s="479"/>
      <c r="M891" s="479"/>
      <c r="N891" s="479"/>
      <c r="O891" s="479"/>
      <c r="P891" s="479"/>
      <c r="Q891" s="479"/>
      <c r="R891" s="479"/>
      <c r="S891" s="479"/>
      <c r="T891" s="479"/>
      <c r="U891" s="479"/>
      <c r="V891" s="479"/>
      <c r="W891" s="479"/>
      <c r="X891" s="479"/>
      <c r="Y891" s="479"/>
      <c r="Z891" s="479"/>
    </row>
    <row r="892" spans="1:26" ht="15.75" customHeight="1">
      <c r="A892" s="479"/>
      <c r="B892" s="479"/>
      <c r="C892" s="479"/>
      <c r="D892" s="479"/>
      <c r="E892" s="479"/>
      <c r="F892" s="479"/>
      <c r="G892" s="479"/>
      <c r="H892" s="479"/>
      <c r="I892" s="479"/>
      <c r="J892" s="479"/>
      <c r="K892" s="479"/>
      <c r="L892" s="479"/>
      <c r="M892" s="479"/>
      <c r="N892" s="479"/>
      <c r="O892" s="479"/>
      <c r="P892" s="479"/>
      <c r="Q892" s="479"/>
      <c r="R892" s="479"/>
      <c r="S892" s="479"/>
      <c r="T892" s="479"/>
      <c r="U892" s="479"/>
      <c r="V892" s="479"/>
      <c r="W892" s="479"/>
      <c r="X892" s="479"/>
      <c r="Y892" s="479"/>
      <c r="Z892" s="479"/>
    </row>
    <row r="893" spans="1:26" ht="15.75" customHeight="1">
      <c r="A893" s="479"/>
      <c r="B893" s="479"/>
      <c r="C893" s="479"/>
      <c r="D893" s="479"/>
      <c r="E893" s="479"/>
      <c r="F893" s="479"/>
      <c r="G893" s="479"/>
      <c r="H893" s="479"/>
      <c r="I893" s="479"/>
      <c r="J893" s="479"/>
      <c r="K893" s="479"/>
      <c r="L893" s="479"/>
      <c r="M893" s="479"/>
      <c r="N893" s="479"/>
      <c r="O893" s="479"/>
      <c r="P893" s="479"/>
      <c r="Q893" s="479"/>
      <c r="R893" s="479"/>
      <c r="S893" s="479"/>
      <c r="T893" s="479"/>
      <c r="U893" s="479"/>
      <c r="V893" s="479"/>
      <c r="W893" s="479"/>
      <c r="X893" s="479"/>
      <c r="Y893" s="479"/>
      <c r="Z893" s="479"/>
    </row>
    <row r="894" spans="1:26" ht="15.75" customHeight="1">
      <c r="A894" s="479"/>
      <c r="B894" s="479"/>
      <c r="C894" s="479"/>
      <c r="D894" s="479"/>
      <c r="E894" s="479"/>
      <c r="F894" s="479"/>
      <c r="G894" s="479"/>
      <c r="H894" s="479"/>
      <c r="I894" s="479"/>
      <c r="J894" s="479"/>
      <c r="K894" s="479"/>
      <c r="L894" s="479"/>
      <c r="M894" s="479"/>
      <c r="N894" s="479"/>
      <c r="O894" s="479"/>
      <c r="P894" s="479"/>
      <c r="Q894" s="479"/>
      <c r="R894" s="479"/>
      <c r="S894" s="479"/>
      <c r="T894" s="479"/>
      <c r="U894" s="479"/>
      <c r="V894" s="479"/>
      <c r="W894" s="479"/>
      <c r="X894" s="479"/>
      <c r="Y894" s="479"/>
      <c r="Z894" s="479"/>
    </row>
    <row r="895" spans="1:26" ht="15.75" customHeight="1">
      <c r="A895" s="479"/>
      <c r="B895" s="479"/>
      <c r="C895" s="479"/>
      <c r="D895" s="479"/>
      <c r="E895" s="479"/>
      <c r="F895" s="479"/>
      <c r="G895" s="479"/>
      <c r="H895" s="479"/>
      <c r="I895" s="479"/>
      <c r="J895" s="479"/>
      <c r="K895" s="479"/>
      <c r="L895" s="479"/>
      <c r="M895" s="479"/>
      <c r="N895" s="479"/>
      <c r="O895" s="479"/>
      <c r="P895" s="479"/>
      <c r="Q895" s="479"/>
      <c r="R895" s="479"/>
      <c r="S895" s="479"/>
      <c r="T895" s="479"/>
      <c r="U895" s="479"/>
      <c r="V895" s="479"/>
      <c r="W895" s="479"/>
      <c r="X895" s="479"/>
      <c r="Y895" s="479"/>
      <c r="Z895" s="479"/>
    </row>
    <row r="896" spans="1:26" ht="15.75" customHeight="1">
      <c r="A896" s="479"/>
      <c r="B896" s="479"/>
      <c r="C896" s="479"/>
      <c r="D896" s="479"/>
      <c r="E896" s="479"/>
      <c r="F896" s="479"/>
      <c r="G896" s="479"/>
      <c r="H896" s="479"/>
      <c r="I896" s="479"/>
      <c r="J896" s="479"/>
      <c r="K896" s="479"/>
      <c r="L896" s="479"/>
      <c r="M896" s="479"/>
      <c r="N896" s="479"/>
      <c r="O896" s="479"/>
      <c r="P896" s="479"/>
      <c r="Q896" s="479"/>
      <c r="R896" s="479"/>
      <c r="S896" s="479"/>
      <c r="T896" s="479"/>
      <c r="U896" s="479"/>
      <c r="V896" s="479"/>
      <c r="W896" s="479"/>
      <c r="X896" s="479"/>
      <c r="Y896" s="479"/>
      <c r="Z896" s="479"/>
    </row>
    <row r="897" spans="1:26" ht="15.75" customHeight="1">
      <c r="A897" s="479"/>
      <c r="B897" s="479"/>
      <c r="C897" s="479"/>
      <c r="D897" s="479"/>
      <c r="E897" s="479"/>
      <c r="F897" s="479"/>
      <c r="G897" s="479"/>
      <c r="H897" s="479"/>
      <c r="I897" s="479"/>
      <c r="J897" s="479"/>
      <c r="K897" s="479"/>
      <c r="L897" s="479"/>
      <c r="M897" s="479"/>
      <c r="N897" s="479"/>
      <c r="O897" s="479"/>
      <c r="P897" s="479"/>
      <c r="Q897" s="479"/>
      <c r="R897" s="479"/>
      <c r="S897" s="479"/>
      <c r="T897" s="479"/>
      <c r="U897" s="479"/>
      <c r="V897" s="479"/>
      <c r="W897" s="479"/>
      <c r="X897" s="479"/>
      <c r="Y897" s="479"/>
      <c r="Z897" s="479"/>
    </row>
    <row r="898" spans="1:26" ht="15.75" customHeight="1">
      <c r="A898" s="479"/>
      <c r="B898" s="479"/>
      <c r="C898" s="479"/>
      <c r="D898" s="479"/>
      <c r="E898" s="479"/>
      <c r="F898" s="479"/>
      <c r="G898" s="479"/>
      <c r="H898" s="479"/>
      <c r="I898" s="479"/>
      <c r="J898" s="479"/>
      <c r="K898" s="479"/>
      <c r="L898" s="479"/>
      <c r="M898" s="479"/>
      <c r="N898" s="479"/>
      <c r="O898" s="479"/>
      <c r="P898" s="479"/>
      <c r="Q898" s="479"/>
      <c r="R898" s="479"/>
      <c r="S898" s="479"/>
      <c r="T898" s="479"/>
      <c r="U898" s="479"/>
      <c r="V898" s="479"/>
      <c r="W898" s="479"/>
      <c r="X898" s="479"/>
      <c r="Y898" s="479"/>
      <c r="Z898" s="479"/>
    </row>
    <row r="899" spans="1:26" ht="15.75" customHeight="1">
      <c r="A899" s="479"/>
      <c r="B899" s="479"/>
      <c r="C899" s="479"/>
      <c r="D899" s="479"/>
      <c r="E899" s="479"/>
      <c r="F899" s="479"/>
      <c r="G899" s="479"/>
      <c r="H899" s="479"/>
      <c r="I899" s="479"/>
      <c r="J899" s="479"/>
      <c r="K899" s="479"/>
      <c r="L899" s="479"/>
      <c r="M899" s="479"/>
      <c r="N899" s="479"/>
      <c r="O899" s="479"/>
      <c r="P899" s="479"/>
      <c r="Q899" s="479"/>
      <c r="R899" s="479"/>
      <c r="S899" s="479"/>
      <c r="T899" s="479"/>
      <c r="U899" s="479"/>
      <c r="V899" s="479"/>
      <c r="W899" s="479"/>
      <c r="X899" s="479"/>
      <c r="Y899" s="479"/>
      <c r="Z899" s="479"/>
    </row>
    <row r="900" spans="1:26" ht="15.75" customHeight="1">
      <c r="A900" s="479"/>
      <c r="B900" s="479"/>
      <c r="C900" s="479"/>
      <c r="D900" s="479"/>
      <c r="E900" s="479"/>
      <c r="F900" s="479"/>
      <c r="G900" s="479"/>
      <c r="H900" s="479"/>
      <c r="I900" s="479"/>
      <c r="J900" s="479"/>
      <c r="K900" s="479"/>
      <c r="L900" s="479"/>
      <c r="M900" s="479"/>
      <c r="N900" s="479"/>
      <c r="O900" s="479"/>
      <c r="P900" s="479"/>
      <c r="Q900" s="479"/>
      <c r="R900" s="479"/>
      <c r="S900" s="479"/>
      <c r="T900" s="479"/>
      <c r="U900" s="479"/>
      <c r="V900" s="479"/>
      <c r="W900" s="479"/>
      <c r="X900" s="479"/>
      <c r="Y900" s="479"/>
      <c r="Z900" s="479"/>
    </row>
    <row r="901" spans="1:26" ht="15.75" customHeight="1">
      <c r="A901" s="479"/>
      <c r="B901" s="479"/>
      <c r="C901" s="479"/>
      <c r="D901" s="479"/>
      <c r="E901" s="479"/>
      <c r="F901" s="479"/>
      <c r="G901" s="479"/>
      <c r="H901" s="479"/>
      <c r="I901" s="479"/>
      <c r="J901" s="479"/>
      <c r="K901" s="479"/>
      <c r="L901" s="479"/>
      <c r="M901" s="479"/>
      <c r="N901" s="479"/>
      <c r="O901" s="479"/>
      <c r="P901" s="479"/>
      <c r="Q901" s="479"/>
      <c r="R901" s="479"/>
      <c r="S901" s="479"/>
      <c r="T901" s="479"/>
      <c r="U901" s="479"/>
      <c r="V901" s="479"/>
      <c r="W901" s="479"/>
      <c r="X901" s="479"/>
      <c r="Y901" s="479"/>
      <c r="Z901" s="479"/>
    </row>
    <row r="902" spans="1:26" ht="15.75" customHeight="1">
      <c r="A902" s="479"/>
      <c r="B902" s="479"/>
      <c r="C902" s="479"/>
      <c r="D902" s="479"/>
      <c r="E902" s="479"/>
      <c r="F902" s="479"/>
      <c r="G902" s="479"/>
      <c r="H902" s="479"/>
      <c r="I902" s="479"/>
      <c r="J902" s="479"/>
      <c r="K902" s="479"/>
      <c r="L902" s="479"/>
      <c r="M902" s="479"/>
      <c r="N902" s="479"/>
      <c r="O902" s="479"/>
      <c r="P902" s="479"/>
      <c r="Q902" s="479"/>
      <c r="R902" s="479"/>
      <c r="S902" s="479"/>
      <c r="T902" s="479"/>
      <c r="U902" s="479"/>
      <c r="V902" s="479"/>
      <c r="W902" s="479"/>
      <c r="X902" s="479"/>
      <c r="Y902" s="479"/>
      <c r="Z902" s="479"/>
    </row>
    <row r="903" spans="1:26" ht="15.75" customHeight="1">
      <c r="A903" s="479"/>
      <c r="B903" s="479"/>
      <c r="C903" s="479"/>
      <c r="D903" s="479"/>
      <c r="E903" s="479"/>
      <c r="F903" s="479"/>
      <c r="G903" s="479"/>
      <c r="H903" s="479"/>
      <c r="I903" s="479"/>
      <c r="J903" s="479"/>
      <c r="K903" s="479"/>
      <c r="L903" s="479"/>
      <c r="M903" s="479"/>
      <c r="N903" s="479"/>
      <c r="O903" s="479"/>
      <c r="P903" s="479"/>
      <c r="Q903" s="479"/>
      <c r="R903" s="479"/>
      <c r="S903" s="479"/>
      <c r="T903" s="479"/>
      <c r="U903" s="479"/>
      <c r="V903" s="479"/>
      <c r="W903" s="479"/>
      <c r="X903" s="479"/>
      <c r="Y903" s="479"/>
      <c r="Z903" s="479"/>
    </row>
    <row r="904" spans="1:26" ht="15.75" customHeight="1">
      <c r="A904" s="479"/>
      <c r="B904" s="479"/>
      <c r="C904" s="479"/>
      <c r="D904" s="479"/>
      <c r="E904" s="479"/>
      <c r="F904" s="479"/>
      <c r="G904" s="479"/>
      <c r="H904" s="479"/>
      <c r="I904" s="479"/>
      <c r="J904" s="479"/>
      <c r="K904" s="479"/>
      <c r="L904" s="479"/>
      <c r="M904" s="479"/>
      <c r="N904" s="479"/>
      <c r="O904" s="479"/>
      <c r="P904" s="479"/>
      <c r="Q904" s="479"/>
      <c r="R904" s="479"/>
      <c r="S904" s="479"/>
      <c r="T904" s="479"/>
      <c r="U904" s="479"/>
      <c r="V904" s="479"/>
      <c r="W904" s="479"/>
      <c r="X904" s="479"/>
      <c r="Y904" s="479"/>
      <c r="Z904" s="479"/>
    </row>
    <row r="905" spans="1:26" ht="15.75" customHeight="1">
      <c r="A905" s="479"/>
      <c r="B905" s="479"/>
      <c r="C905" s="479"/>
      <c r="D905" s="479"/>
      <c r="E905" s="479"/>
      <c r="F905" s="479"/>
      <c r="G905" s="479"/>
      <c r="H905" s="479"/>
      <c r="I905" s="479"/>
      <c r="J905" s="479"/>
      <c r="K905" s="479"/>
      <c r="L905" s="479"/>
      <c r="M905" s="479"/>
      <c r="N905" s="479"/>
      <c r="O905" s="479"/>
      <c r="P905" s="479"/>
      <c r="Q905" s="479"/>
      <c r="R905" s="479"/>
      <c r="S905" s="479"/>
      <c r="T905" s="479"/>
      <c r="U905" s="479"/>
      <c r="V905" s="479"/>
      <c r="W905" s="479"/>
      <c r="X905" s="479"/>
      <c r="Y905" s="479"/>
      <c r="Z905" s="479"/>
    </row>
    <row r="906" spans="1:26" ht="15.75" customHeight="1">
      <c r="A906" s="479"/>
      <c r="B906" s="479"/>
      <c r="C906" s="479"/>
      <c r="D906" s="479"/>
      <c r="E906" s="479"/>
      <c r="F906" s="479"/>
      <c r="G906" s="479"/>
      <c r="H906" s="479"/>
      <c r="I906" s="479"/>
      <c r="J906" s="479"/>
      <c r="K906" s="479"/>
      <c r="L906" s="479"/>
      <c r="M906" s="479"/>
      <c r="N906" s="479"/>
      <c r="O906" s="479"/>
      <c r="P906" s="479"/>
      <c r="Q906" s="479"/>
      <c r="R906" s="479"/>
      <c r="S906" s="479"/>
      <c r="T906" s="479"/>
      <c r="U906" s="479"/>
      <c r="V906" s="479"/>
      <c r="W906" s="479"/>
      <c r="X906" s="479"/>
      <c r="Y906" s="479"/>
      <c r="Z906" s="479"/>
    </row>
    <row r="907" spans="1:26" ht="15.75" customHeight="1">
      <c r="A907" s="479"/>
      <c r="B907" s="479"/>
      <c r="C907" s="479"/>
      <c r="D907" s="479"/>
      <c r="E907" s="479"/>
      <c r="F907" s="479"/>
      <c r="G907" s="479"/>
      <c r="H907" s="479"/>
      <c r="I907" s="479"/>
      <c r="J907" s="479"/>
      <c r="K907" s="479"/>
      <c r="L907" s="479"/>
      <c r="M907" s="479"/>
      <c r="N907" s="479"/>
      <c r="O907" s="479"/>
      <c r="P907" s="479"/>
      <c r="Q907" s="479"/>
      <c r="R907" s="479"/>
      <c r="S907" s="479"/>
      <c r="T907" s="479"/>
      <c r="U907" s="479"/>
      <c r="V907" s="479"/>
      <c r="W907" s="479"/>
      <c r="X907" s="479"/>
      <c r="Y907" s="479"/>
      <c r="Z907" s="479"/>
    </row>
    <row r="908" spans="1:26" ht="15.75" customHeight="1">
      <c r="A908" s="479"/>
      <c r="B908" s="479"/>
      <c r="C908" s="479"/>
      <c r="D908" s="479"/>
      <c r="E908" s="479"/>
      <c r="F908" s="479"/>
      <c r="G908" s="479"/>
      <c r="H908" s="479"/>
      <c r="I908" s="479"/>
      <c r="J908" s="479"/>
      <c r="K908" s="479"/>
      <c r="L908" s="479"/>
      <c r="M908" s="479"/>
      <c r="N908" s="479"/>
      <c r="O908" s="479"/>
      <c r="P908" s="479"/>
      <c r="Q908" s="479"/>
      <c r="R908" s="479"/>
      <c r="S908" s="479"/>
      <c r="T908" s="479"/>
      <c r="U908" s="479"/>
      <c r="V908" s="479"/>
      <c r="W908" s="479"/>
      <c r="X908" s="479"/>
      <c r="Y908" s="479"/>
      <c r="Z908" s="479"/>
    </row>
    <row r="909" spans="1:26" ht="15.75" customHeight="1">
      <c r="A909" s="479"/>
      <c r="B909" s="479"/>
      <c r="C909" s="479"/>
      <c r="D909" s="479"/>
      <c r="E909" s="479"/>
      <c r="F909" s="479"/>
      <c r="G909" s="479"/>
      <c r="H909" s="479"/>
      <c r="I909" s="479"/>
      <c r="J909" s="479"/>
      <c r="K909" s="479"/>
      <c r="L909" s="479"/>
      <c r="M909" s="479"/>
      <c r="N909" s="479"/>
      <c r="O909" s="479"/>
      <c r="P909" s="479"/>
      <c r="Q909" s="479"/>
      <c r="R909" s="479"/>
      <c r="S909" s="479"/>
      <c r="T909" s="479"/>
      <c r="U909" s="479"/>
      <c r="V909" s="479"/>
      <c r="W909" s="479"/>
      <c r="X909" s="479"/>
      <c r="Y909" s="479"/>
      <c r="Z909" s="479"/>
    </row>
    <row r="910" spans="1:26" ht="15.75" customHeight="1">
      <c r="A910" s="479"/>
      <c r="B910" s="479"/>
      <c r="C910" s="479"/>
      <c r="D910" s="479"/>
      <c r="E910" s="479"/>
      <c r="F910" s="479"/>
      <c r="G910" s="479"/>
      <c r="H910" s="479"/>
      <c r="I910" s="479"/>
      <c r="J910" s="479"/>
      <c r="K910" s="479"/>
      <c r="L910" s="479"/>
      <c r="M910" s="479"/>
      <c r="N910" s="479"/>
      <c r="O910" s="479"/>
      <c r="P910" s="479"/>
      <c r="Q910" s="479"/>
      <c r="R910" s="479"/>
      <c r="S910" s="479"/>
      <c r="T910" s="479"/>
      <c r="U910" s="479"/>
      <c r="V910" s="479"/>
      <c r="W910" s="479"/>
      <c r="X910" s="479"/>
      <c r="Y910" s="479"/>
      <c r="Z910" s="479"/>
    </row>
    <row r="911" spans="1:26" ht="15.75" customHeight="1">
      <c r="A911" s="479"/>
      <c r="B911" s="479"/>
      <c r="C911" s="479"/>
      <c r="D911" s="479"/>
      <c r="E911" s="479"/>
      <c r="F911" s="479"/>
      <c r="G911" s="479"/>
      <c r="H911" s="479"/>
      <c r="I911" s="479"/>
      <c r="J911" s="479"/>
      <c r="K911" s="479"/>
      <c r="L911" s="479"/>
      <c r="M911" s="479"/>
      <c r="N911" s="479"/>
      <c r="O911" s="479"/>
      <c r="P911" s="479"/>
      <c r="Q911" s="479"/>
      <c r="R911" s="479"/>
      <c r="S911" s="479"/>
      <c r="T911" s="479"/>
      <c r="U911" s="479"/>
      <c r="V911" s="479"/>
      <c r="W911" s="479"/>
      <c r="X911" s="479"/>
      <c r="Y911" s="479"/>
      <c r="Z911" s="479"/>
    </row>
    <row r="912" spans="1:26" ht="15.75" customHeight="1">
      <c r="A912" s="479"/>
      <c r="B912" s="479"/>
      <c r="C912" s="479"/>
      <c r="D912" s="479"/>
      <c r="E912" s="479"/>
      <c r="F912" s="479"/>
      <c r="G912" s="479"/>
      <c r="H912" s="479"/>
      <c r="I912" s="479"/>
      <c r="J912" s="479"/>
      <c r="K912" s="479"/>
      <c r="L912" s="479"/>
      <c r="M912" s="479"/>
      <c r="N912" s="479"/>
      <c r="O912" s="479"/>
      <c r="P912" s="479"/>
      <c r="Q912" s="479"/>
      <c r="R912" s="479"/>
      <c r="S912" s="479"/>
      <c r="T912" s="479"/>
      <c r="U912" s="479"/>
      <c r="V912" s="479"/>
      <c r="W912" s="479"/>
      <c r="X912" s="479"/>
      <c r="Y912" s="479"/>
      <c r="Z912" s="479"/>
    </row>
    <row r="913" spans="1:26" ht="15.75" customHeight="1">
      <c r="A913" s="479"/>
      <c r="B913" s="479"/>
      <c r="C913" s="479"/>
      <c r="D913" s="479"/>
      <c r="E913" s="479"/>
      <c r="F913" s="479"/>
      <c r="G913" s="479"/>
      <c r="H913" s="479"/>
      <c r="I913" s="479"/>
      <c r="J913" s="479"/>
      <c r="K913" s="479"/>
      <c r="L913" s="479"/>
      <c r="M913" s="479"/>
      <c r="N913" s="479"/>
      <c r="O913" s="479"/>
      <c r="P913" s="479"/>
      <c r="Q913" s="479"/>
      <c r="R913" s="479"/>
      <c r="S913" s="479"/>
      <c r="T913" s="479"/>
      <c r="U913" s="479"/>
      <c r="V913" s="479"/>
      <c r="W913" s="479"/>
      <c r="X913" s="479"/>
      <c r="Y913" s="479"/>
      <c r="Z913" s="479"/>
    </row>
    <row r="914" spans="1:26" ht="15.75" customHeight="1">
      <c r="A914" s="479"/>
      <c r="B914" s="479"/>
      <c r="C914" s="479"/>
      <c r="D914" s="479"/>
      <c r="E914" s="479"/>
      <c r="F914" s="479"/>
      <c r="G914" s="479"/>
      <c r="H914" s="479"/>
      <c r="I914" s="479"/>
      <c r="J914" s="479"/>
      <c r="K914" s="479"/>
      <c r="L914" s="479"/>
      <c r="M914" s="479"/>
      <c r="N914" s="479"/>
      <c r="O914" s="479"/>
      <c r="P914" s="479"/>
      <c r="Q914" s="479"/>
      <c r="R914" s="479"/>
      <c r="S914" s="479"/>
      <c r="T914" s="479"/>
      <c r="U914" s="479"/>
      <c r="V914" s="479"/>
      <c r="W914" s="479"/>
      <c r="X914" s="479"/>
      <c r="Y914" s="479"/>
      <c r="Z914" s="479"/>
    </row>
    <row r="915" spans="1:26" ht="15.75" customHeight="1">
      <c r="A915" s="479"/>
      <c r="B915" s="479"/>
      <c r="C915" s="479"/>
      <c r="D915" s="479"/>
      <c r="E915" s="479"/>
      <c r="F915" s="479"/>
      <c r="G915" s="479"/>
      <c r="H915" s="479"/>
      <c r="I915" s="479"/>
      <c r="J915" s="479"/>
      <c r="K915" s="479"/>
      <c r="L915" s="479"/>
      <c r="M915" s="479"/>
      <c r="N915" s="479"/>
      <c r="O915" s="479"/>
      <c r="P915" s="479"/>
      <c r="Q915" s="479"/>
      <c r="R915" s="479"/>
      <c r="S915" s="479"/>
      <c r="T915" s="479"/>
      <c r="U915" s="479"/>
      <c r="V915" s="479"/>
      <c r="W915" s="479"/>
      <c r="X915" s="479"/>
      <c r="Y915" s="479"/>
      <c r="Z915" s="479"/>
    </row>
    <row r="916" spans="1:26" ht="15.75" customHeight="1">
      <c r="A916" s="479"/>
      <c r="B916" s="479"/>
      <c r="C916" s="479"/>
      <c r="D916" s="479"/>
      <c r="E916" s="479"/>
      <c r="F916" s="479"/>
      <c r="G916" s="479"/>
      <c r="H916" s="479"/>
      <c r="I916" s="479"/>
      <c r="J916" s="479"/>
      <c r="K916" s="479"/>
      <c r="L916" s="479"/>
      <c r="M916" s="479"/>
      <c r="N916" s="479"/>
      <c r="O916" s="479"/>
      <c r="P916" s="479"/>
      <c r="Q916" s="479"/>
      <c r="R916" s="479"/>
      <c r="S916" s="479"/>
      <c r="T916" s="479"/>
      <c r="U916" s="479"/>
      <c r="V916" s="479"/>
      <c r="W916" s="479"/>
      <c r="X916" s="479"/>
      <c r="Y916" s="479"/>
      <c r="Z916" s="479"/>
    </row>
    <row r="917" spans="1:26" ht="15.75" customHeight="1">
      <c r="A917" s="479"/>
      <c r="B917" s="479"/>
      <c r="C917" s="479"/>
      <c r="D917" s="479"/>
      <c r="E917" s="479"/>
      <c r="F917" s="479"/>
      <c r="G917" s="479"/>
      <c r="H917" s="479"/>
      <c r="I917" s="479"/>
      <c r="J917" s="479"/>
      <c r="K917" s="479"/>
      <c r="L917" s="479"/>
      <c r="M917" s="479"/>
      <c r="N917" s="479"/>
      <c r="O917" s="479"/>
      <c r="P917" s="479"/>
      <c r="Q917" s="479"/>
      <c r="R917" s="479"/>
      <c r="S917" s="479"/>
      <c r="T917" s="479"/>
      <c r="U917" s="479"/>
      <c r="V917" s="479"/>
      <c r="W917" s="479"/>
      <c r="X917" s="479"/>
      <c r="Y917" s="479"/>
      <c r="Z917" s="479"/>
    </row>
    <row r="918" spans="1:26" ht="15.75" customHeight="1">
      <c r="A918" s="479"/>
      <c r="B918" s="479"/>
      <c r="C918" s="479"/>
      <c r="D918" s="479"/>
      <c r="E918" s="479"/>
      <c r="F918" s="479"/>
      <c r="G918" s="479"/>
      <c r="H918" s="479"/>
      <c r="I918" s="479"/>
      <c r="J918" s="479"/>
      <c r="K918" s="479"/>
      <c r="L918" s="479"/>
      <c r="M918" s="479"/>
      <c r="N918" s="479"/>
      <c r="O918" s="479"/>
      <c r="P918" s="479"/>
      <c r="Q918" s="479"/>
      <c r="R918" s="479"/>
      <c r="S918" s="479"/>
      <c r="T918" s="479"/>
      <c r="U918" s="479"/>
      <c r="V918" s="479"/>
      <c r="W918" s="479"/>
      <c r="X918" s="479"/>
      <c r="Y918" s="479"/>
      <c r="Z918" s="479"/>
    </row>
    <row r="919" spans="1:26" ht="15.75" customHeight="1">
      <c r="A919" s="479"/>
      <c r="B919" s="479"/>
      <c r="C919" s="479"/>
      <c r="D919" s="479"/>
      <c r="E919" s="479"/>
      <c r="F919" s="479"/>
      <c r="G919" s="479"/>
      <c r="H919" s="479"/>
      <c r="I919" s="479"/>
      <c r="J919" s="479"/>
      <c r="K919" s="479"/>
      <c r="L919" s="479"/>
      <c r="M919" s="479"/>
      <c r="N919" s="479"/>
      <c r="O919" s="479"/>
      <c r="P919" s="479"/>
      <c r="Q919" s="479"/>
      <c r="R919" s="479"/>
      <c r="S919" s="479"/>
      <c r="T919" s="479"/>
      <c r="U919" s="479"/>
      <c r="V919" s="479"/>
      <c r="W919" s="479"/>
      <c r="X919" s="479"/>
      <c r="Y919" s="479"/>
      <c r="Z919" s="479"/>
    </row>
    <row r="920" spans="1:26" ht="15.75" customHeight="1">
      <c r="A920" s="479"/>
      <c r="B920" s="479"/>
      <c r="C920" s="479"/>
      <c r="D920" s="479"/>
      <c r="E920" s="479"/>
      <c r="F920" s="479"/>
      <c r="G920" s="479"/>
      <c r="H920" s="479"/>
      <c r="I920" s="479"/>
      <c r="J920" s="479"/>
      <c r="K920" s="479"/>
      <c r="L920" s="479"/>
      <c r="M920" s="479"/>
      <c r="N920" s="479"/>
      <c r="O920" s="479"/>
      <c r="P920" s="479"/>
      <c r="Q920" s="479"/>
      <c r="R920" s="479"/>
      <c r="S920" s="479"/>
      <c r="T920" s="479"/>
      <c r="U920" s="479"/>
      <c r="V920" s="479"/>
      <c r="W920" s="479"/>
      <c r="X920" s="479"/>
      <c r="Y920" s="479"/>
      <c r="Z920" s="479"/>
    </row>
    <row r="921" spans="1:26" ht="15.75" customHeight="1">
      <c r="A921" s="479"/>
      <c r="B921" s="479"/>
      <c r="C921" s="479"/>
      <c r="D921" s="479"/>
      <c r="E921" s="479"/>
      <c r="F921" s="479"/>
      <c r="G921" s="479"/>
      <c r="H921" s="479"/>
      <c r="I921" s="479"/>
      <c r="J921" s="479"/>
      <c r="K921" s="479"/>
      <c r="L921" s="479"/>
      <c r="M921" s="479"/>
      <c r="N921" s="479"/>
      <c r="O921" s="479"/>
      <c r="P921" s="479"/>
      <c r="Q921" s="479"/>
      <c r="R921" s="479"/>
      <c r="S921" s="479"/>
      <c r="T921" s="479"/>
      <c r="U921" s="479"/>
      <c r="V921" s="479"/>
      <c r="W921" s="479"/>
      <c r="X921" s="479"/>
      <c r="Y921" s="479"/>
      <c r="Z921" s="479"/>
    </row>
    <row r="922" spans="1:26" ht="15.75" customHeight="1">
      <c r="A922" s="479"/>
      <c r="B922" s="479"/>
      <c r="C922" s="479"/>
      <c r="D922" s="479"/>
      <c r="E922" s="479"/>
      <c r="F922" s="479"/>
      <c r="G922" s="479"/>
      <c r="H922" s="479"/>
      <c r="I922" s="479"/>
      <c r="J922" s="479"/>
      <c r="K922" s="479"/>
      <c r="L922" s="479"/>
      <c r="M922" s="479"/>
      <c r="N922" s="479"/>
      <c r="O922" s="479"/>
      <c r="P922" s="479"/>
      <c r="Q922" s="479"/>
      <c r="R922" s="479"/>
      <c r="S922" s="479"/>
      <c r="T922" s="479"/>
      <c r="U922" s="479"/>
      <c r="V922" s="479"/>
      <c r="W922" s="479"/>
      <c r="X922" s="479"/>
      <c r="Y922" s="479"/>
      <c r="Z922" s="479"/>
    </row>
    <row r="923" spans="1:26" ht="15.75" customHeight="1">
      <c r="A923" s="479"/>
      <c r="B923" s="479"/>
      <c r="C923" s="479"/>
      <c r="D923" s="479"/>
      <c r="E923" s="479"/>
      <c r="F923" s="479"/>
      <c r="G923" s="479"/>
      <c r="H923" s="479"/>
      <c r="I923" s="479"/>
      <c r="J923" s="479"/>
      <c r="K923" s="479"/>
      <c r="L923" s="479"/>
      <c r="M923" s="479"/>
      <c r="N923" s="479"/>
      <c r="O923" s="479"/>
      <c r="P923" s="479"/>
      <c r="Q923" s="479"/>
      <c r="R923" s="479"/>
      <c r="S923" s="479"/>
      <c r="T923" s="479"/>
      <c r="U923" s="479"/>
      <c r="V923" s="479"/>
      <c r="W923" s="479"/>
      <c r="X923" s="479"/>
      <c r="Y923" s="479"/>
      <c r="Z923" s="479"/>
    </row>
    <row r="924" spans="1:26" ht="15.75" customHeight="1">
      <c r="A924" s="479"/>
      <c r="B924" s="479"/>
      <c r="C924" s="479"/>
      <c r="D924" s="479"/>
      <c r="E924" s="479"/>
      <c r="F924" s="479"/>
      <c r="G924" s="479"/>
      <c r="H924" s="479"/>
      <c r="I924" s="479"/>
      <c r="J924" s="479"/>
      <c r="K924" s="479"/>
      <c r="L924" s="479"/>
      <c r="M924" s="479"/>
      <c r="N924" s="479"/>
      <c r="O924" s="479"/>
      <c r="P924" s="479"/>
      <c r="Q924" s="479"/>
      <c r="R924" s="479"/>
      <c r="S924" s="479"/>
      <c r="T924" s="479"/>
      <c r="U924" s="479"/>
      <c r="V924" s="479"/>
      <c r="W924" s="479"/>
      <c r="X924" s="479"/>
      <c r="Y924" s="479"/>
      <c r="Z924" s="479"/>
    </row>
    <row r="925" spans="1:26" ht="15.75" customHeight="1">
      <c r="A925" s="479"/>
      <c r="B925" s="479"/>
      <c r="C925" s="479"/>
      <c r="D925" s="479"/>
      <c r="E925" s="479"/>
      <c r="F925" s="479"/>
      <c r="G925" s="479"/>
      <c r="H925" s="479"/>
      <c r="I925" s="479"/>
      <c r="J925" s="479"/>
      <c r="K925" s="479"/>
      <c r="L925" s="479"/>
      <c r="M925" s="479"/>
      <c r="N925" s="479"/>
      <c r="O925" s="479"/>
      <c r="P925" s="479"/>
      <c r="Q925" s="479"/>
      <c r="R925" s="479"/>
      <c r="S925" s="479"/>
      <c r="T925" s="479"/>
      <c r="U925" s="479"/>
      <c r="V925" s="479"/>
      <c r="W925" s="479"/>
      <c r="X925" s="479"/>
      <c r="Y925" s="479"/>
      <c r="Z925" s="479"/>
    </row>
    <row r="926" spans="1:26" ht="15.75" customHeight="1">
      <c r="A926" s="479"/>
      <c r="B926" s="479"/>
      <c r="C926" s="479"/>
      <c r="D926" s="479"/>
      <c r="E926" s="479"/>
      <c r="F926" s="479"/>
      <c r="G926" s="479"/>
      <c r="H926" s="479"/>
      <c r="I926" s="479"/>
      <c r="J926" s="479"/>
      <c r="K926" s="479"/>
      <c r="L926" s="479"/>
      <c r="M926" s="479"/>
      <c r="N926" s="479"/>
      <c r="O926" s="479"/>
      <c r="P926" s="479"/>
      <c r="Q926" s="479"/>
      <c r="R926" s="479"/>
      <c r="S926" s="479"/>
      <c r="T926" s="479"/>
      <c r="U926" s="479"/>
      <c r="V926" s="479"/>
      <c r="W926" s="479"/>
      <c r="X926" s="479"/>
      <c r="Y926" s="479"/>
      <c r="Z926" s="479"/>
    </row>
    <row r="927" spans="1:26" ht="15.75" customHeight="1">
      <c r="A927" s="479"/>
      <c r="B927" s="479"/>
      <c r="C927" s="479"/>
      <c r="D927" s="479"/>
      <c r="E927" s="479"/>
      <c r="F927" s="479"/>
      <c r="G927" s="479"/>
      <c r="H927" s="479"/>
      <c r="I927" s="479"/>
      <c r="J927" s="479"/>
      <c r="K927" s="479"/>
      <c r="L927" s="479"/>
      <c r="M927" s="479"/>
      <c r="N927" s="479"/>
      <c r="O927" s="479"/>
      <c r="P927" s="479"/>
      <c r="Q927" s="479"/>
      <c r="R927" s="479"/>
      <c r="S927" s="479"/>
      <c r="T927" s="479"/>
      <c r="U927" s="479"/>
      <c r="V927" s="479"/>
      <c r="W927" s="479"/>
      <c r="X927" s="479"/>
      <c r="Y927" s="479"/>
      <c r="Z927" s="479"/>
    </row>
    <row r="928" spans="1:26" ht="15.75" customHeight="1">
      <c r="A928" s="479"/>
      <c r="B928" s="479"/>
      <c r="C928" s="479"/>
      <c r="D928" s="479"/>
      <c r="E928" s="479"/>
      <c r="F928" s="479"/>
      <c r="G928" s="479"/>
      <c r="H928" s="479"/>
      <c r="I928" s="479"/>
      <c r="J928" s="479"/>
      <c r="K928" s="479"/>
      <c r="L928" s="479"/>
      <c r="M928" s="479"/>
      <c r="N928" s="479"/>
      <c r="O928" s="479"/>
      <c r="P928" s="479"/>
      <c r="Q928" s="479"/>
      <c r="R928" s="479"/>
      <c r="S928" s="479"/>
      <c r="T928" s="479"/>
      <c r="U928" s="479"/>
      <c r="V928" s="479"/>
      <c r="W928" s="479"/>
      <c r="X928" s="479"/>
      <c r="Y928" s="479"/>
      <c r="Z928" s="479"/>
    </row>
    <row r="929" spans="1:26" ht="15.75" customHeight="1">
      <c r="A929" s="479"/>
      <c r="B929" s="479"/>
      <c r="C929" s="479"/>
      <c r="D929" s="479"/>
      <c r="E929" s="479"/>
      <c r="F929" s="479"/>
      <c r="G929" s="479"/>
      <c r="H929" s="479"/>
      <c r="I929" s="479"/>
      <c r="J929" s="479"/>
      <c r="K929" s="479"/>
      <c r="L929" s="479"/>
      <c r="M929" s="479"/>
      <c r="N929" s="479"/>
      <c r="O929" s="479"/>
      <c r="P929" s="479"/>
      <c r="Q929" s="479"/>
      <c r="R929" s="479"/>
      <c r="S929" s="479"/>
      <c r="T929" s="479"/>
      <c r="U929" s="479"/>
      <c r="V929" s="479"/>
      <c r="W929" s="479"/>
      <c r="X929" s="479"/>
      <c r="Y929" s="479"/>
      <c r="Z929" s="479"/>
    </row>
    <row r="930" spans="1:26" ht="15.75" customHeight="1">
      <c r="A930" s="479"/>
      <c r="B930" s="479"/>
      <c r="C930" s="479"/>
      <c r="D930" s="479"/>
      <c r="E930" s="479"/>
      <c r="F930" s="479"/>
      <c r="G930" s="479"/>
      <c r="H930" s="479"/>
      <c r="I930" s="479"/>
      <c r="J930" s="479"/>
      <c r="K930" s="479"/>
      <c r="L930" s="479"/>
      <c r="M930" s="479"/>
      <c r="N930" s="479"/>
      <c r="O930" s="479"/>
      <c r="P930" s="479"/>
      <c r="Q930" s="479"/>
      <c r="R930" s="479"/>
      <c r="S930" s="479"/>
      <c r="T930" s="479"/>
      <c r="U930" s="479"/>
      <c r="V930" s="479"/>
      <c r="W930" s="479"/>
      <c r="X930" s="479"/>
      <c r="Y930" s="479"/>
      <c r="Z930" s="479"/>
    </row>
    <row r="931" spans="1:26" ht="15.75" customHeight="1">
      <c r="A931" s="479"/>
      <c r="B931" s="479"/>
      <c r="C931" s="479"/>
      <c r="D931" s="479"/>
      <c r="E931" s="479"/>
      <c r="F931" s="479"/>
      <c r="G931" s="479"/>
      <c r="H931" s="479"/>
      <c r="I931" s="479"/>
      <c r="J931" s="479"/>
      <c r="K931" s="479"/>
      <c r="L931" s="479"/>
      <c r="M931" s="479"/>
      <c r="N931" s="479"/>
      <c r="O931" s="479"/>
      <c r="P931" s="479"/>
      <c r="Q931" s="479"/>
      <c r="R931" s="479"/>
      <c r="S931" s="479"/>
      <c r="T931" s="479"/>
      <c r="U931" s="479"/>
      <c r="V931" s="479"/>
      <c r="W931" s="479"/>
      <c r="X931" s="479"/>
      <c r="Y931" s="479"/>
      <c r="Z931" s="479"/>
    </row>
    <row r="932" spans="1:26" ht="15.75" customHeight="1">
      <c r="A932" s="479"/>
      <c r="B932" s="479"/>
      <c r="C932" s="479"/>
      <c r="D932" s="479"/>
      <c r="E932" s="479"/>
      <c r="F932" s="479"/>
      <c r="G932" s="479"/>
      <c r="H932" s="479"/>
      <c r="I932" s="479"/>
      <c r="J932" s="479"/>
      <c r="K932" s="479"/>
      <c r="L932" s="479"/>
      <c r="M932" s="479"/>
      <c r="N932" s="479"/>
      <c r="O932" s="479"/>
      <c r="P932" s="479"/>
      <c r="Q932" s="479"/>
      <c r="R932" s="479"/>
      <c r="S932" s="479"/>
      <c r="T932" s="479"/>
      <c r="U932" s="479"/>
      <c r="V932" s="479"/>
      <c r="W932" s="479"/>
      <c r="X932" s="479"/>
      <c r="Y932" s="479"/>
      <c r="Z932" s="479"/>
    </row>
    <row r="933" spans="1:26" ht="15.75" customHeight="1">
      <c r="A933" s="479"/>
      <c r="B933" s="479"/>
      <c r="C933" s="479"/>
      <c r="D933" s="479"/>
      <c r="E933" s="479"/>
      <c r="F933" s="479"/>
      <c r="G933" s="479"/>
      <c r="H933" s="479"/>
      <c r="I933" s="479"/>
      <c r="J933" s="479"/>
      <c r="K933" s="479"/>
      <c r="L933" s="479"/>
      <c r="M933" s="479"/>
      <c r="N933" s="479"/>
      <c r="O933" s="479"/>
      <c r="P933" s="479"/>
      <c r="Q933" s="479"/>
      <c r="R933" s="479"/>
      <c r="S933" s="479"/>
      <c r="T933" s="479"/>
      <c r="U933" s="479"/>
      <c r="V933" s="479"/>
      <c r="W933" s="479"/>
      <c r="X933" s="479"/>
      <c r="Y933" s="479"/>
      <c r="Z933" s="479"/>
    </row>
    <row r="934" spans="1:26" ht="15.75" customHeight="1">
      <c r="A934" s="479"/>
      <c r="B934" s="479"/>
      <c r="C934" s="479"/>
      <c r="D934" s="479"/>
      <c r="E934" s="479"/>
      <c r="F934" s="479"/>
      <c r="G934" s="479"/>
      <c r="H934" s="479"/>
      <c r="I934" s="479"/>
      <c r="J934" s="479"/>
      <c r="K934" s="479"/>
      <c r="L934" s="479"/>
      <c r="M934" s="479"/>
      <c r="N934" s="479"/>
      <c r="O934" s="479"/>
      <c r="P934" s="479"/>
      <c r="Q934" s="479"/>
      <c r="R934" s="479"/>
      <c r="S934" s="479"/>
      <c r="T934" s="479"/>
      <c r="U934" s="479"/>
      <c r="V934" s="479"/>
      <c r="W934" s="479"/>
      <c r="X934" s="479"/>
      <c r="Y934" s="479"/>
      <c r="Z934" s="479"/>
    </row>
    <row r="935" spans="1:26" ht="15.75" customHeight="1">
      <c r="A935" s="479"/>
      <c r="B935" s="479"/>
      <c r="C935" s="479"/>
      <c r="D935" s="479"/>
      <c r="E935" s="479"/>
      <c r="F935" s="479"/>
      <c r="G935" s="479"/>
      <c r="H935" s="479"/>
      <c r="I935" s="479"/>
      <c r="J935" s="479"/>
      <c r="K935" s="479"/>
      <c r="L935" s="479"/>
      <c r="M935" s="479"/>
      <c r="N935" s="479"/>
      <c r="O935" s="479"/>
      <c r="P935" s="479"/>
      <c r="Q935" s="479"/>
      <c r="R935" s="479"/>
      <c r="S935" s="479"/>
      <c r="T935" s="479"/>
      <c r="U935" s="479"/>
      <c r="V935" s="479"/>
      <c r="W935" s="479"/>
      <c r="X935" s="479"/>
      <c r="Y935" s="479"/>
      <c r="Z935" s="479"/>
    </row>
    <row r="936" spans="1:26" ht="15.75" customHeight="1">
      <c r="A936" s="479"/>
      <c r="B936" s="479"/>
      <c r="C936" s="479"/>
      <c r="D936" s="479"/>
      <c r="E936" s="479"/>
      <c r="F936" s="479"/>
      <c r="G936" s="479"/>
      <c r="H936" s="479"/>
      <c r="I936" s="479"/>
      <c r="J936" s="479"/>
      <c r="K936" s="479"/>
      <c r="L936" s="479"/>
      <c r="M936" s="479"/>
      <c r="N936" s="479"/>
      <c r="O936" s="479"/>
      <c r="P936" s="479"/>
      <c r="Q936" s="479"/>
      <c r="R936" s="479"/>
      <c r="S936" s="479"/>
      <c r="T936" s="479"/>
      <c r="U936" s="479"/>
      <c r="V936" s="479"/>
      <c r="W936" s="479"/>
      <c r="X936" s="479"/>
      <c r="Y936" s="479"/>
      <c r="Z936" s="479"/>
    </row>
    <row r="937" spans="1:26" ht="15.75" customHeight="1">
      <c r="A937" s="479"/>
      <c r="B937" s="479"/>
      <c r="C937" s="479"/>
      <c r="D937" s="479"/>
      <c r="E937" s="479"/>
      <c r="F937" s="479"/>
      <c r="G937" s="479"/>
      <c r="H937" s="479"/>
      <c r="I937" s="479"/>
      <c r="J937" s="479"/>
      <c r="K937" s="479"/>
      <c r="L937" s="479"/>
      <c r="M937" s="479"/>
      <c r="N937" s="479"/>
      <c r="O937" s="479"/>
      <c r="P937" s="479"/>
      <c r="Q937" s="479"/>
      <c r="R937" s="479"/>
      <c r="S937" s="479"/>
      <c r="T937" s="479"/>
      <c r="U937" s="479"/>
      <c r="V937" s="479"/>
      <c r="W937" s="479"/>
      <c r="X937" s="479"/>
      <c r="Y937" s="479"/>
      <c r="Z937" s="479"/>
    </row>
    <row r="938" spans="1:26" ht="15.75" customHeight="1">
      <c r="A938" s="479"/>
      <c r="B938" s="479"/>
      <c r="C938" s="479"/>
      <c r="D938" s="479"/>
      <c r="E938" s="479"/>
      <c r="F938" s="479"/>
      <c r="G938" s="479"/>
      <c r="H938" s="479"/>
      <c r="I938" s="479"/>
      <c r="J938" s="479"/>
      <c r="K938" s="479"/>
      <c r="L938" s="479"/>
      <c r="M938" s="479"/>
      <c r="N938" s="479"/>
      <c r="O938" s="479"/>
      <c r="P938" s="479"/>
      <c r="Q938" s="479"/>
      <c r="R938" s="479"/>
      <c r="S938" s="479"/>
      <c r="T938" s="479"/>
      <c r="U938" s="479"/>
      <c r="V938" s="479"/>
      <c r="W938" s="479"/>
      <c r="X938" s="479"/>
      <c r="Y938" s="479"/>
      <c r="Z938" s="479"/>
    </row>
    <row r="939" spans="1:26" ht="15.75" customHeight="1">
      <c r="A939" s="479"/>
      <c r="B939" s="479"/>
      <c r="C939" s="479"/>
      <c r="D939" s="479"/>
      <c r="E939" s="479"/>
      <c r="F939" s="479"/>
      <c r="G939" s="479"/>
      <c r="H939" s="479"/>
      <c r="I939" s="479"/>
      <c r="J939" s="479"/>
      <c r="K939" s="479"/>
      <c r="L939" s="479"/>
      <c r="M939" s="479"/>
      <c r="N939" s="479"/>
      <c r="O939" s="479"/>
      <c r="P939" s="479"/>
      <c r="Q939" s="479"/>
      <c r="R939" s="479"/>
      <c r="S939" s="479"/>
      <c r="T939" s="479"/>
      <c r="U939" s="479"/>
      <c r="V939" s="479"/>
      <c r="W939" s="479"/>
      <c r="X939" s="479"/>
      <c r="Y939" s="479"/>
      <c r="Z939" s="479"/>
    </row>
    <row r="940" spans="1:26" ht="15.75" customHeight="1">
      <c r="A940" s="479"/>
      <c r="B940" s="479"/>
      <c r="C940" s="479"/>
      <c r="D940" s="479"/>
      <c r="E940" s="479"/>
      <c r="F940" s="479"/>
      <c r="G940" s="479"/>
      <c r="H940" s="479"/>
      <c r="I940" s="479"/>
      <c r="J940" s="479"/>
      <c r="K940" s="479"/>
      <c r="L940" s="479"/>
      <c r="M940" s="479"/>
      <c r="N940" s="479"/>
      <c r="O940" s="479"/>
      <c r="P940" s="479"/>
      <c r="Q940" s="479"/>
      <c r="R940" s="479"/>
      <c r="S940" s="479"/>
      <c r="T940" s="479"/>
      <c r="U940" s="479"/>
      <c r="V940" s="479"/>
      <c r="W940" s="479"/>
      <c r="X940" s="479"/>
      <c r="Y940" s="479"/>
      <c r="Z940" s="479"/>
    </row>
    <row r="941" spans="1:26" ht="15.75" customHeight="1">
      <c r="A941" s="479"/>
      <c r="B941" s="479"/>
      <c r="C941" s="479"/>
      <c r="D941" s="479"/>
      <c r="E941" s="479"/>
      <c r="F941" s="479"/>
      <c r="G941" s="479"/>
      <c r="H941" s="479"/>
      <c r="I941" s="479"/>
      <c r="J941" s="479"/>
      <c r="K941" s="479"/>
      <c r="L941" s="479"/>
      <c r="M941" s="479"/>
      <c r="N941" s="479"/>
      <c r="O941" s="479"/>
      <c r="P941" s="479"/>
      <c r="Q941" s="479"/>
      <c r="R941" s="479"/>
      <c r="S941" s="479"/>
      <c r="T941" s="479"/>
      <c r="U941" s="479"/>
      <c r="V941" s="479"/>
      <c r="W941" s="479"/>
      <c r="X941" s="479"/>
      <c r="Y941" s="479"/>
      <c r="Z941" s="479"/>
    </row>
    <row r="942" spans="1:26" ht="15.75" customHeight="1">
      <c r="A942" s="479"/>
      <c r="B942" s="479"/>
      <c r="C942" s="479"/>
      <c r="D942" s="479"/>
      <c r="E942" s="479"/>
      <c r="F942" s="479"/>
      <c r="G942" s="479"/>
      <c r="H942" s="479"/>
      <c r="I942" s="479"/>
      <c r="J942" s="479"/>
      <c r="K942" s="479"/>
      <c r="L942" s="479"/>
      <c r="M942" s="479"/>
      <c r="N942" s="479"/>
      <c r="O942" s="479"/>
      <c r="P942" s="479"/>
      <c r="Q942" s="479"/>
      <c r="R942" s="479"/>
      <c r="S942" s="479"/>
      <c r="T942" s="479"/>
      <c r="U942" s="479"/>
      <c r="V942" s="479"/>
      <c r="W942" s="479"/>
      <c r="X942" s="479"/>
      <c r="Y942" s="479"/>
      <c r="Z942" s="479"/>
    </row>
    <row r="943" spans="1:26" ht="15.75" customHeight="1">
      <c r="A943" s="479"/>
      <c r="B943" s="479"/>
      <c r="C943" s="479"/>
      <c r="D943" s="479"/>
      <c r="E943" s="479"/>
      <c r="F943" s="479"/>
      <c r="G943" s="479"/>
      <c r="H943" s="479"/>
      <c r="I943" s="479"/>
      <c r="J943" s="479"/>
      <c r="K943" s="479"/>
      <c r="L943" s="479"/>
      <c r="M943" s="479"/>
      <c r="N943" s="479"/>
      <c r="O943" s="479"/>
      <c r="P943" s="479"/>
      <c r="Q943" s="479"/>
      <c r="R943" s="479"/>
      <c r="S943" s="479"/>
      <c r="T943" s="479"/>
      <c r="U943" s="479"/>
      <c r="V943" s="479"/>
      <c r="W943" s="479"/>
      <c r="X943" s="479"/>
      <c r="Y943" s="479"/>
      <c r="Z943" s="479"/>
    </row>
    <row r="944" spans="1:26" ht="15.75" customHeight="1">
      <c r="A944" s="479"/>
      <c r="B944" s="479"/>
      <c r="C944" s="479"/>
      <c r="D944" s="479"/>
      <c r="E944" s="479"/>
      <c r="F944" s="479"/>
      <c r="G944" s="479"/>
      <c r="H944" s="479"/>
      <c r="I944" s="479"/>
      <c r="J944" s="479"/>
      <c r="K944" s="479"/>
      <c r="L944" s="479"/>
      <c r="M944" s="479"/>
      <c r="N944" s="479"/>
      <c r="O944" s="479"/>
      <c r="P944" s="479"/>
      <c r="Q944" s="479"/>
      <c r="R944" s="479"/>
      <c r="S944" s="479"/>
      <c r="T944" s="479"/>
      <c r="U944" s="479"/>
      <c r="V944" s="479"/>
      <c r="W944" s="479"/>
      <c r="X944" s="479"/>
      <c r="Y944" s="479"/>
      <c r="Z944" s="479"/>
    </row>
    <row r="945" spans="1:26" ht="15.75" customHeight="1">
      <c r="A945" s="479"/>
      <c r="B945" s="479"/>
      <c r="C945" s="479"/>
      <c r="D945" s="479"/>
      <c r="E945" s="479"/>
      <c r="F945" s="479"/>
      <c r="G945" s="479"/>
      <c r="H945" s="479"/>
      <c r="I945" s="479"/>
      <c r="J945" s="479"/>
      <c r="K945" s="479"/>
      <c r="L945" s="479"/>
      <c r="M945" s="479"/>
      <c r="N945" s="479"/>
      <c r="O945" s="479"/>
      <c r="P945" s="479"/>
      <c r="Q945" s="479"/>
      <c r="R945" s="479"/>
      <c r="S945" s="479"/>
      <c r="T945" s="479"/>
      <c r="U945" s="479"/>
      <c r="V945" s="479"/>
      <c r="W945" s="479"/>
      <c r="X945" s="479"/>
      <c r="Y945" s="479"/>
      <c r="Z945" s="479"/>
    </row>
    <row r="946" spans="1:26" ht="15.75" customHeight="1">
      <c r="A946" s="479"/>
      <c r="B946" s="479"/>
      <c r="C946" s="479"/>
      <c r="D946" s="479"/>
      <c r="E946" s="479"/>
      <c r="F946" s="479"/>
      <c r="G946" s="479"/>
      <c r="H946" s="479"/>
      <c r="I946" s="479"/>
      <c r="J946" s="479"/>
      <c r="K946" s="479"/>
      <c r="L946" s="479"/>
      <c r="M946" s="479"/>
      <c r="N946" s="479"/>
      <c r="O946" s="479"/>
      <c r="P946" s="479"/>
      <c r="Q946" s="479"/>
      <c r="R946" s="479"/>
      <c r="S946" s="479"/>
      <c r="T946" s="479"/>
      <c r="U946" s="479"/>
      <c r="V946" s="479"/>
      <c r="W946" s="479"/>
      <c r="X946" s="479"/>
      <c r="Y946" s="479"/>
      <c r="Z946" s="479"/>
    </row>
    <row r="947" spans="1:26" ht="15.75" customHeight="1">
      <c r="A947" s="479"/>
      <c r="B947" s="479"/>
      <c r="C947" s="479"/>
      <c r="D947" s="479"/>
      <c r="E947" s="479"/>
      <c r="F947" s="479"/>
      <c r="G947" s="479"/>
      <c r="H947" s="479"/>
      <c r="I947" s="479"/>
      <c r="J947" s="479"/>
      <c r="K947" s="479"/>
      <c r="L947" s="479"/>
      <c r="M947" s="479"/>
      <c r="N947" s="479"/>
      <c r="O947" s="479"/>
      <c r="P947" s="479"/>
      <c r="Q947" s="479"/>
      <c r="R947" s="479"/>
      <c r="S947" s="479"/>
      <c r="T947" s="479"/>
      <c r="U947" s="479"/>
      <c r="V947" s="479"/>
      <c r="W947" s="479"/>
      <c r="X947" s="479"/>
      <c r="Y947" s="479"/>
      <c r="Z947" s="479"/>
    </row>
    <row r="948" spans="1:26" ht="15.75" customHeight="1">
      <c r="A948" s="479"/>
      <c r="B948" s="479"/>
      <c r="C948" s="479"/>
      <c r="D948" s="479"/>
      <c r="E948" s="479"/>
      <c r="F948" s="479"/>
      <c r="G948" s="479"/>
      <c r="H948" s="479"/>
      <c r="I948" s="479"/>
      <c r="J948" s="479"/>
      <c r="K948" s="479"/>
      <c r="L948" s="479"/>
      <c r="M948" s="479"/>
      <c r="N948" s="479"/>
      <c r="O948" s="479"/>
      <c r="P948" s="479"/>
      <c r="Q948" s="479"/>
      <c r="R948" s="479"/>
      <c r="S948" s="479"/>
      <c r="T948" s="479"/>
      <c r="U948" s="479"/>
      <c r="V948" s="479"/>
      <c r="W948" s="479"/>
      <c r="X948" s="479"/>
      <c r="Y948" s="479"/>
      <c r="Z948" s="479"/>
    </row>
    <row r="949" spans="1:26" ht="15.75" customHeight="1">
      <c r="A949" s="479"/>
      <c r="B949" s="479"/>
      <c r="C949" s="479"/>
      <c r="D949" s="479"/>
      <c r="E949" s="479"/>
      <c r="F949" s="479"/>
      <c r="G949" s="479"/>
      <c r="H949" s="479"/>
      <c r="I949" s="479"/>
      <c r="J949" s="479"/>
      <c r="K949" s="479"/>
      <c r="L949" s="479"/>
      <c r="M949" s="479"/>
      <c r="N949" s="479"/>
      <c r="O949" s="479"/>
      <c r="P949" s="479"/>
      <c r="Q949" s="479"/>
      <c r="R949" s="479"/>
      <c r="S949" s="479"/>
      <c r="T949" s="479"/>
      <c r="U949" s="479"/>
      <c r="V949" s="479"/>
      <c r="W949" s="479"/>
      <c r="X949" s="479"/>
      <c r="Y949" s="479"/>
      <c r="Z949" s="479"/>
    </row>
    <row r="950" spans="1:26" ht="15.75" customHeight="1">
      <c r="A950" s="479"/>
      <c r="B950" s="479"/>
      <c r="C950" s="479"/>
      <c r="D950" s="479"/>
      <c r="E950" s="479"/>
      <c r="F950" s="479"/>
      <c r="G950" s="479"/>
      <c r="H950" s="479"/>
      <c r="I950" s="479"/>
      <c r="J950" s="479"/>
      <c r="K950" s="479"/>
      <c r="L950" s="479"/>
      <c r="M950" s="479"/>
      <c r="N950" s="479"/>
      <c r="O950" s="479"/>
      <c r="P950" s="479"/>
      <c r="Q950" s="479"/>
      <c r="R950" s="479"/>
      <c r="S950" s="479"/>
      <c r="T950" s="479"/>
      <c r="U950" s="479"/>
      <c r="V950" s="479"/>
      <c r="W950" s="479"/>
      <c r="X950" s="479"/>
      <c r="Y950" s="479"/>
      <c r="Z950" s="479"/>
    </row>
    <row r="951" spans="1:26" ht="15.75" customHeight="1">
      <c r="A951" s="479"/>
      <c r="B951" s="479"/>
      <c r="C951" s="479"/>
      <c r="D951" s="479"/>
      <c r="E951" s="479"/>
      <c r="F951" s="479"/>
      <c r="G951" s="479"/>
      <c r="H951" s="479"/>
      <c r="I951" s="479"/>
      <c r="J951" s="479"/>
      <c r="K951" s="479"/>
      <c r="L951" s="479"/>
      <c r="M951" s="479"/>
      <c r="N951" s="479"/>
      <c r="O951" s="479"/>
      <c r="P951" s="479"/>
      <c r="Q951" s="479"/>
      <c r="R951" s="479"/>
      <c r="S951" s="479"/>
      <c r="T951" s="479"/>
      <c r="U951" s="479"/>
      <c r="V951" s="479"/>
      <c r="W951" s="479"/>
      <c r="X951" s="479"/>
      <c r="Y951" s="479"/>
      <c r="Z951" s="479"/>
    </row>
    <row r="952" spans="1:26" ht="15.75" customHeight="1">
      <c r="A952" s="479"/>
      <c r="B952" s="479"/>
      <c r="C952" s="479"/>
      <c r="D952" s="479"/>
      <c r="E952" s="479"/>
      <c r="F952" s="479"/>
      <c r="G952" s="479"/>
      <c r="H952" s="479"/>
      <c r="I952" s="479"/>
      <c r="J952" s="479"/>
      <c r="K952" s="479"/>
      <c r="L952" s="479"/>
      <c r="M952" s="479"/>
      <c r="N952" s="479"/>
      <c r="O952" s="479"/>
      <c r="P952" s="479"/>
      <c r="Q952" s="479"/>
      <c r="R952" s="479"/>
      <c r="S952" s="479"/>
      <c r="T952" s="479"/>
      <c r="U952" s="479"/>
      <c r="V952" s="479"/>
      <c r="W952" s="479"/>
      <c r="X952" s="479"/>
      <c r="Y952" s="479"/>
      <c r="Z952" s="479"/>
    </row>
    <row r="953" spans="1:26" ht="15.75" customHeight="1">
      <c r="A953" s="479"/>
      <c r="B953" s="479"/>
      <c r="C953" s="479"/>
      <c r="D953" s="479"/>
      <c r="E953" s="479"/>
      <c r="F953" s="479"/>
      <c r="G953" s="479"/>
      <c r="H953" s="479"/>
      <c r="I953" s="479"/>
      <c r="J953" s="479"/>
      <c r="K953" s="479"/>
      <c r="L953" s="479"/>
      <c r="M953" s="479"/>
      <c r="N953" s="479"/>
      <c r="O953" s="479"/>
      <c r="P953" s="479"/>
      <c r="Q953" s="479"/>
      <c r="R953" s="479"/>
      <c r="S953" s="479"/>
      <c r="T953" s="479"/>
      <c r="U953" s="479"/>
      <c r="V953" s="479"/>
      <c r="W953" s="479"/>
      <c r="X953" s="479"/>
      <c r="Y953" s="479"/>
      <c r="Z953" s="479"/>
    </row>
    <row r="954" spans="1:26" ht="15.75" customHeight="1">
      <c r="A954" s="479"/>
      <c r="B954" s="479"/>
      <c r="C954" s="479"/>
      <c r="D954" s="479"/>
      <c r="E954" s="479"/>
      <c r="F954" s="479"/>
      <c r="G954" s="479"/>
      <c r="H954" s="479"/>
      <c r="I954" s="479"/>
      <c r="J954" s="479"/>
      <c r="K954" s="479"/>
      <c r="L954" s="479"/>
      <c r="M954" s="479"/>
      <c r="N954" s="479"/>
      <c r="O954" s="479"/>
      <c r="P954" s="479"/>
      <c r="Q954" s="479"/>
      <c r="R954" s="479"/>
      <c r="S954" s="479"/>
      <c r="T954" s="479"/>
      <c r="U954" s="479"/>
      <c r="V954" s="479"/>
      <c r="W954" s="479"/>
      <c r="X954" s="479"/>
      <c r="Y954" s="479"/>
      <c r="Z954" s="479"/>
    </row>
    <row r="955" spans="1:26" ht="15.75" customHeight="1">
      <c r="A955" s="479"/>
      <c r="B955" s="479"/>
      <c r="C955" s="479"/>
      <c r="D955" s="479"/>
      <c r="E955" s="479"/>
      <c r="F955" s="479"/>
      <c r="G955" s="479"/>
      <c r="H955" s="479"/>
      <c r="I955" s="479"/>
      <c r="J955" s="479"/>
      <c r="K955" s="479"/>
      <c r="L955" s="479"/>
      <c r="M955" s="479"/>
      <c r="N955" s="479"/>
      <c r="O955" s="479"/>
      <c r="P955" s="479"/>
      <c r="Q955" s="479"/>
      <c r="R955" s="479"/>
      <c r="S955" s="479"/>
      <c r="T955" s="479"/>
      <c r="U955" s="479"/>
      <c r="V955" s="479"/>
      <c r="W955" s="479"/>
      <c r="X955" s="479"/>
      <c r="Y955" s="479"/>
      <c r="Z955" s="479"/>
    </row>
    <row r="956" spans="1:26" ht="15.75" customHeight="1">
      <c r="A956" s="479"/>
      <c r="B956" s="479"/>
      <c r="C956" s="479"/>
      <c r="D956" s="479"/>
      <c r="E956" s="479"/>
      <c r="F956" s="479"/>
      <c r="G956" s="479"/>
      <c r="H956" s="479"/>
      <c r="I956" s="479"/>
      <c r="J956" s="479"/>
      <c r="K956" s="479"/>
      <c r="L956" s="479"/>
      <c r="M956" s="479"/>
      <c r="N956" s="479"/>
      <c r="O956" s="479"/>
      <c r="P956" s="479"/>
      <c r="Q956" s="479"/>
      <c r="R956" s="479"/>
      <c r="S956" s="479"/>
      <c r="T956" s="479"/>
      <c r="U956" s="479"/>
      <c r="V956" s="479"/>
      <c r="W956" s="479"/>
      <c r="X956" s="479"/>
      <c r="Y956" s="479"/>
      <c r="Z956" s="479"/>
    </row>
    <row r="957" spans="1:26" ht="15.75" customHeight="1">
      <c r="A957" s="479"/>
      <c r="B957" s="479"/>
      <c r="C957" s="479"/>
      <c r="D957" s="479"/>
      <c r="E957" s="479"/>
      <c r="F957" s="479"/>
      <c r="G957" s="479"/>
      <c r="H957" s="479"/>
      <c r="I957" s="479"/>
      <c r="J957" s="479"/>
      <c r="K957" s="479"/>
      <c r="L957" s="479"/>
      <c r="M957" s="479"/>
      <c r="N957" s="479"/>
      <c r="O957" s="479"/>
      <c r="P957" s="479"/>
      <c r="Q957" s="479"/>
      <c r="R957" s="479"/>
      <c r="S957" s="479"/>
      <c r="T957" s="479"/>
      <c r="U957" s="479"/>
      <c r="V957" s="479"/>
      <c r="W957" s="479"/>
      <c r="X957" s="479"/>
      <c r="Y957" s="479"/>
      <c r="Z957" s="479"/>
    </row>
    <row r="958" spans="1:26" ht="15.75" customHeight="1">
      <c r="A958" s="479"/>
      <c r="B958" s="479"/>
      <c r="C958" s="479"/>
      <c r="D958" s="479"/>
      <c r="E958" s="479"/>
      <c r="F958" s="479"/>
      <c r="G958" s="479"/>
      <c r="H958" s="479"/>
      <c r="I958" s="479"/>
      <c r="J958" s="479"/>
      <c r="K958" s="479"/>
      <c r="L958" s="479"/>
      <c r="M958" s="479"/>
      <c r="N958" s="479"/>
      <c r="O958" s="479"/>
      <c r="P958" s="479"/>
      <c r="Q958" s="479"/>
      <c r="R958" s="479"/>
      <c r="S958" s="479"/>
      <c r="T958" s="479"/>
      <c r="U958" s="479"/>
      <c r="V958" s="479"/>
      <c r="W958" s="479"/>
      <c r="X958" s="479"/>
      <c r="Y958" s="479"/>
      <c r="Z958" s="479"/>
    </row>
    <row r="959" spans="1:26" ht="15.75" customHeight="1">
      <c r="A959" s="479"/>
      <c r="B959" s="479"/>
      <c r="C959" s="479"/>
      <c r="D959" s="479"/>
      <c r="E959" s="479"/>
      <c r="F959" s="479"/>
      <c r="G959" s="479"/>
      <c r="H959" s="479"/>
      <c r="I959" s="479"/>
      <c r="J959" s="479"/>
      <c r="K959" s="479"/>
      <c r="L959" s="479"/>
      <c r="M959" s="479"/>
      <c r="N959" s="479"/>
      <c r="O959" s="479"/>
      <c r="P959" s="479"/>
      <c r="Q959" s="479"/>
      <c r="R959" s="479"/>
      <c r="S959" s="479"/>
      <c r="T959" s="479"/>
      <c r="U959" s="479"/>
      <c r="V959" s="479"/>
      <c r="W959" s="479"/>
      <c r="X959" s="479"/>
      <c r="Y959" s="479"/>
      <c r="Z959" s="479"/>
    </row>
    <row r="960" spans="1:26" ht="15.75" customHeight="1">
      <c r="A960" s="479"/>
      <c r="B960" s="479"/>
      <c r="C960" s="479"/>
      <c r="D960" s="479"/>
      <c r="E960" s="479"/>
      <c r="F960" s="479"/>
      <c r="G960" s="479"/>
      <c r="H960" s="479"/>
      <c r="I960" s="479"/>
      <c r="J960" s="479"/>
      <c r="K960" s="479"/>
      <c r="L960" s="479"/>
      <c r="M960" s="479"/>
      <c r="N960" s="479"/>
      <c r="O960" s="479"/>
      <c r="P960" s="479"/>
      <c r="Q960" s="479"/>
      <c r="R960" s="479"/>
      <c r="S960" s="479"/>
      <c r="T960" s="479"/>
      <c r="U960" s="479"/>
      <c r="V960" s="479"/>
      <c r="W960" s="479"/>
      <c r="X960" s="479"/>
      <c r="Y960" s="479"/>
      <c r="Z960" s="479"/>
    </row>
    <row r="961" spans="1:26" ht="15.75" customHeight="1">
      <c r="A961" s="479"/>
      <c r="B961" s="479"/>
      <c r="C961" s="479"/>
      <c r="D961" s="479"/>
      <c r="E961" s="479"/>
      <c r="F961" s="479"/>
      <c r="G961" s="479"/>
      <c r="H961" s="479"/>
      <c r="I961" s="479"/>
      <c r="J961" s="479"/>
      <c r="K961" s="479"/>
      <c r="L961" s="479"/>
      <c r="M961" s="479"/>
      <c r="N961" s="479"/>
      <c r="O961" s="479"/>
      <c r="P961" s="479"/>
      <c r="Q961" s="479"/>
      <c r="R961" s="479"/>
      <c r="S961" s="479"/>
      <c r="T961" s="479"/>
      <c r="U961" s="479"/>
      <c r="V961" s="479"/>
      <c r="W961" s="479"/>
      <c r="X961" s="479"/>
      <c r="Y961" s="479"/>
      <c r="Z961" s="479"/>
    </row>
    <row r="962" spans="1:26" ht="15.75" customHeight="1">
      <c r="A962" s="479"/>
      <c r="B962" s="479"/>
      <c r="C962" s="479"/>
      <c r="D962" s="479"/>
      <c r="E962" s="479"/>
      <c r="F962" s="479"/>
      <c r="G962" s="479"/>
      <c r="H962" s="479"/>
      <c r="I962" s="479"/>
      <c r="J962" s="479"/>
      <c r="K962" s="479"/>
      <c r="L962" s="479"/>
      <c r="M962" s="479"/>
      <c r="N962" s="479"/>
      <c r="O962" s="479"/>
      <c r="P962" s="479"/>
      <c r="Q962" s="479"/>
      <c r="R962" s="479"/>
      <c r="S962" s="479"/>
      <c r="T962" s="479"/>
      <c r="U962" s="479"/>
      <c r="V962" s="479"/>
      <c r="W962" s="479"/>
      <c r="X962" s="479"/>
      <c r="Y962" s="479"/>
      <c r="Z962" s="479"/>
    </row>
    <row r="963" spans="1:26" ht="15.75" customHeight="1">
      <c r="A963" s="479"/>
      <c r="B963" s="479"/>
      <c r="C963" s="479"/>
      <c r="D963" s="479"/>
      <c r="E963" s="479"/>
      <c r="F963" s="479"/>
      <c r="G963" s="479"/>
      <c r="H963" s="479"/>
      <c r="I963" s="479"/>
      <c r="J963" s="479"/>
      <c r="K963" s="479"/>
      <c r="L963" s="479"/>
      <c r="M963" s="479"/>
      <c r="N963" s="479"/>
      <c r="O963" s="479"/>
      <c r="P963" s="479"/>
      <c r="Q963" s="479"/>
      <c r="R963" s="479"/>
      <c r="S963" s="479"/>
      <c r="T963" s="479"/>
      <c r="U963" s="479"/>
      <c r="V963" s="479"/>
      <c r="W963" s="479"/>
      <c r="X963" s="479"/>
      <c r="Y963" s="479"/>
      <c r="Z963" s="479"/>
    </row>
    <row r="964" spans="1:26" ht="15.75" customHeight="1">
      <c r="A964" s="479"/>
      <c r="B964" s="479"/>
      <c r="C964" s="479"/>
      <c r="D964" s="479"/>
      <c r="E964" s="479"/>
      <c r="F964" s="479"/>
      <c r="G964" s="479"/>
      <c r="H964" s="479"/>
      <c r="I964" s="479"/>
      <c r="J964" s="479"/>
      <c r="K964" s="479"/>
      <c r="L964" s="479"/>
      <c r="M964" s="479"/>
      <c r="N964" s="479"/>
      <c r="O964" s="479"/>
      <c r="P964" s="479"/>
      <c r="Q964" s="479"/>
      <c r="R964" s="479"/>
      <c r="S964" s="479"/>
      <c r="T964" s="479"/>
      <c r="U964" s="479"/>
      <c r="V964" s="479"/>
      <c r="W964" s="479"/>
      <c r="X964" s="479"/>
      <c r="Y964" s="479"/>
      <c r="Z964" s="479"/>
    </row>
    <row r="965" spans="1:26" ht="15.75" customHeight="1">
      <c r="A965" s="479"/>
      <c r="B965" s="479"/>
      <c r="C965" s="479"/>
      <c r="D965" s="479"/>
      <c r="E965" s="479"/>
      <c r="F965" s="479"/>
      <c r="G965" s="479"/>
      <c r="H965" s="479"/>
      <c r="I965" s="479"/>
      <c r="J965" s="479"/>
      <c r="K965" s="479"/>
      <c r="L965" s="479"/>
      <c r="M965" s="479"/>
      <c r="N965" s="479"/>
      <c r="O965" s="479"/>
      <c r="P965" s="479"/>
      <c r="Q965" s="479"/>
      <c r="R965" s="479"/>
      <c r="S965" s="479"/>
      <c r="T965" s="479"/>
      <c r="U965" s="479"/>
      <c r="V965" s="479"/>
      <c r="W965" s="479"/>
      <c r="X965" s="479"/>
      <c r="Y965" s="479"/>
      <c r="Z965" s="479"/>
    </row>
    <row r="966" spans="1:26" ht="15.75" customHeight="1">
      <c r="A966" s="479"/>
      <c r="B966" s="479"/>
      <c r="C966" s="479"/>
      <c r="D966" s="479"/>
      <c r="E966" s="479"/>
      <c r="F966" s="479"/>
      <c r="G966" s="479"/>
      <c r="H966" s="479"/>
      <c r="I966" s="479"/>
      <c r="J966" s="479"/>
      <c r="K966" s="479"/>
      <c r="L966" s="479"/>
      <c r="M966" s="479"/>
      <c r="N966" s="479"/>
      <c r="O966" s="479"/>
      <c r="P966" s="479"/>
      <c r="Q966" s="479"/>
      <c r="R966" s="479"/>
      <c r="S966" s="479"/>
      <c r="T966" s="479"/>
      <c r="U966" s="479"/>
      <c r="V966" s="479"/>
      <c r="W966" s="479"/>
      <c r="X966" s="479"/>
      <c r="Y966" s="479"/>
      <c r="Z966" s="479"/>
    </row>
    <row r="967" spans="1:26" ht="15.75" customHeight="1">
      <c r="A967" s="479"/>
      <c r="B967" s="479"/>
      <c r="C967" s="479"/>
      <c r="D967" s="479"/>
      <c r="E967" s="479"/>
      <c r="F967" s="479"/>
      <c r="G967" s="479"/>
      <c r="H967" s="479"/>
      <c r="I967" s="479"/>
      <c r="J967" s="479"/>
      <c r="K967" s="479"/>
      <c r="L967" s="479"/>
      <c r="M967" s="479"/>
      <c r="N967" s="479"/>
      <c r="O967" s="479"/>
      <c r="P967" s="479"/>
      <c r="Q967" s="479"/>
      <c r="R967" s="479"/>
      <c r="S967" s="479"/>
      <c r="T967" s="479"/>
      <c r="U967" s="479"/>
      <c r="V967" s="479"/>
      <c r="W967" s="479"/>
      <c r="X967" s="479"/>
      <c r="Y967" s="479"/>
      <c r="Z967" s="479"/>
    </row>
    <row r="968" spans="1:26" ht="15.75" customHeight="1">
      <c r="A968" s="479"/>
      <c r="B968" s="479"/>
      <c r="C968" s="479"/>
      <c r="D968" s="479"/>
      <c r="E968" s="479"/>
      <c r="F968" s="479"/>
      <c r="G968" s="479"/>
      <c r="H968" s="479"/>
      <c r="I968" s="479"/>
      <c r="J968" s="479"/>
      <c r="K968" s="479"/>
      <c r="L968" s="479"/>
      <c r="M968" s="479"/>
      <c r="N968" s="479"/>
      <c r="O968" s="479"/>
      <c r="P968" s="479"/>
      <c r="Q968" s="479"/>
      <c r="R968" s="479"/>
      <c r="S968" s="479"/>
      <c r="T968" s="479"/>
      <c r="U968" s="479"/>
      <c r="V968" s="479"/>
      <c r="W968" s="479"/>
      <c r="X968" s="479"/>
      <c r="Y968" s="479"/>
      <c r="Z968" s="479"/>
    </row>
    <row r="969" spans="1:26" ht="15.75" customHeight="1">
      <c r="A969" s="479"/>
      <c r="B969" s="479"/>
      <c r="C969" s="479"/>
      <c r="D969" s="479"/>
      <c r="E969" s="479"/>
      <c r="F969" s="479"/>
      <c r="G969" s="479"/>
      <c r="H969" s="479"/>
      <c r="I969" s="479"/>
      <c r="J969" s="479"/>
      <c r="K969" s="479"/>
      <c r="L969" s="479"/>
      <c r="M969" s="479"/>
      <c r="N969" s="479"/>
      <c r="O969" s="479"/>
      <c r="P969" s="479"/>
      <c r="Q969" s="479"/>
      <c r="R969" s="479"/>
      <c r="S969" s="479"/>
      <c r="T969" s="479"/>
      <c r="U969" s="479"/>
      <c r="V969" s="479"/>
      <c r="W969" s="479"/>
      <c r="X969" s="479"/>
      <c r="Y969" s="479"/>
      <c r="Z969" s="479"/>
    </row>
    <row r="970" spans="1:26" ht="15.75" customHeight="1">
      <c r="A970" s="479"/>
      <c r="B970" s="479"/>
      <c r="C970" s="479"/>
      <c r="D970" s="479"/>
      <c r="E970" s="479"/>
      <c r="F970" s="479"/>
      <c r="G970" s="479"/>
      <c r="H970" s="479"/>
      <c r="I970" s="479"/>
      <c r="J970" s="479"/>
      <c r="K970" s="479"/>
      <c r="L970" s="479"/>
      <c r="M970" s="479"/>
      <c r="N970" s="479"/>
      <c r="O970" s="479"/>
      <c r="P970" s="479"/>
      <c r="Q970" s="479"/>
      <c r="R970" s="479"/>
      <c r="S970" s="479"/>
      <c r="T970" s="479"/>
      <c r="U970" s="479"/>
      <c r="V970" s="479"/>
      <c r="W970" s="479"/>
      <c r="X970" s="479"/>
      <c r="Y970" s="479"/>
      <c r="Z970" s="479"/>
    </row>
    <row r="971" spans="1:26" ht="15.75" customHeight="1">
      <c r="A971" s="479"/>
      <c r="B971" s="479"/>
      <c r="C971" s="479"/>
      <c r="D971" s="479"/>
      <c r="E971" s="479"/>
      <c r="F971" s="479"/>
      <c r="G971" s="479"/>
      <c r="H971" s="479"/>
      <c r="I971" s="479"/>
      <c r="J971" s="479"/>
      <c r="K971" s="479"/>
      <c r="L971" s="479"/>
      <c r="M971" s="479"/>
      <c r="N971" s="479"/>
      <c r="O971" s="479"/>
      <c r="P971" s="479"/>
      <c r="Q971" s="479"/>
      <c r="R971" s="479"/>
      <c r="S971" s="479"/>
      <c r="T971" s="479"/>
      <c r="U971" s="479"/>
      <c r="V971" s="479"/>
      <c r="W971" s="479"/>
      <c r="X971" s="479"/>
      <c r="Y971" s="479"/>
      <c r="Z971" s="479"/>
    </row>
    <row r="972" spans="1:26" ht="15.75" customHeight="1">
      <c r="A972" s="479"/>
      <c r="B972" s="479"/>
      <c r="C972" s="479"/>
      <c r="D972" s="479"/>
      <c r="E972" s="479"/>
      <c r="F972" s="479"/>
      <c r="G972" s="479"/>
      <c r="H972" s="479"/>
      <c r="I972" s="479"/>
      <c r="J972" s="479"/>
      <c r="K972" s="479"/>
      <c r="L972" s="479"/>
      <c r="M972" s="479"/>
      <c r="N972" s="479"/>
      <c r="O972" s="479"/>
      <c r="P972" s="479"/>
      <c r="Q972" s="479"/>
      <c r="R972" s="479"/>
      <c r="S972" s="479"/>
      <c r="T972" s="479"/>
      <c r="U972" s="479"/>
      <c r="V972" s="479"/>
      <c r="W972" s="479"/>
      <c r="X972" s="479"/>
      <c r="Y972" s="479"/>
      <c r="Z972" s="479"/>
    </row>
    <row r="973" spans="1:26" ht="15.75" customHeight="1">
      <c r="A973" s="479"/>
      <c r="B973" s="479"/>
      <c r="C973" s="479"/>
      <c r="D973" s="479"/>
      <c r="E973" s="479"/>
      <c r="F973" s="479"/>
      <c r="G973" s="479"/>
      <c r="H973" s="479"/>
      <c r="I973" s="479"/>
      <c r="J973" s="479"/>
      <c r="K973" s="479"/>
      <c r="L973" s="479"/>
      <c r="M973" s="479"/>
      <c r="N973" s="479"/>
      <c r="O973" s="479"/>
      <c r="P973" s="479"/>
      <c r="Q973" s="479"/>
      <c r="R973" s="479"/>
      <c r="S973" s="479"/>
      <c r="T973" s="479"/>
      <c r="U973" s="479"/>
      <c r="V973" s="479"/>
      <c r="W973" s="479"/>
      <c r="X973" s="479"/>
      <c r="Y973" s="479"/>
      <c r="Z973" s="479"/>
    </row>
    <row r="974" spans="1:26" ht="15.75" customHeight="1">
      <c r="A974" s="479"/>
      <c r="B974" s="479"/>
      <c r="C974" s="479"/>
      <c r="D974" s="479"/>
      <c r="E974" s="479"/>
      <c r="F974" s="479"/>
      <c r="G974" s="479"/>
      <c r="H974" s="479"/>
      <c r="I974" s="479"/>
      <c r="J974" s="479"/>
      <c r="K974" s="479"/>
      <c r="L974" s="479"/>
      <c r="M974" s="479"/>
      <c r="N974" s="479"/>
      <c r="O974" s="479"/>
      <c r="P974" s="479"/>
      <c r="Q974" s="479"/>
      <c r="R974" s="479"/>
      <c r="S974" s="479"/>
      <c r="T974" s="479"/>
      <c r="U974" s="479"/>
      <c r="V974" s="479"/>
      <c r="W974" s="479"/>
      <c r="X974" s="479"/>
      <c r="Y974" s="479"/>
      <c r="Z974" s="479"/>
    </row>
    <row r="975" spans="1:26" ht="15.75" customHeight="1">
      <c r="A975" s="479"/>
      <c r="B975" s="479"/>
      <c r="C975" s="479"/>
      <c r="D975" s="479"/>
      <c r="E975" s="479"/>
      <c r="F975" s="479"/>
      <c r="G975" s="479"/>
      <c r="H975" s="479"/>
      <c r="I975" s="479"/>
      <c r="J975" s="479"/>
      <c r="K975" s="479"/>
      <c r="L975" s="479"/>
      <c r="M975" s="479"/>
      <c r="N975" s="479"/>
      <c r="O975" s="479"/>
      <c r="P975" s="479"/>
      <c r="Q975" s="479"/>
      <c r="R975" s="479"/>
      <c r="S975" s="479"/>
      <c r="T975" s="479"/>
      <c r="U975" s="479"/>
      <c r="V975" s="479"/>
      <c r="W975" s="479"/>
      <c r="X975" s="479"/>
      <c r="Y975" s="479"/>
      <c r="Z975" s="479"/>
    </row>
    <row r="976" spans="1:26" ht="15.75" customHeight="1">
      <c r="A976" s="479"/>
      <c r="B976" s="479"/>
      <c r="C976" s="479"/>
      <c r="D976" s="479"/>
      <c r="E976" s="479"/>
      <c r="F976" s="479"/>
      <c r="G976" s="479"/>
      <c r="H976" s="479"/>
      <c r="I976" s="479"/>
      <c r="J976" s="479"/>
      <c r="K976" s="479"/>
      <c r="L976" s="479"/>
      <c r="M976" s="479"/>
      <c r="N976" s="479"/>
      <c r="O976" s="479"/>
      <c r="P976" s="479"/>
      <c r="Q976" s="479"/>
      <c r="R976" s="479"/>
      <c r="S976" s="479"/>
      <c r="T976" s="479"/>
      <c r="U976" s="479"/>
      <c r="V976" s="479"/>
      <c r="W976" s="479"/>
      <c r="X976" s="479"/>
      <c r="Y976" s="479"/>
      <c r="Z976" s="479"/>
    </row>
    <row r="977" spans="1:26" ht="15.75" customHeight="1">
      <c r="A977" s="479"/>
      <c r="B977" s="479"/>
      <c r="C977" s="479"/>
      <c r="D977" s="479"/>
      <c r="E977" s="479"/>
      <c r="F977" s="479"/>
      <c r="G977" s="479"/>
      <c r="H977" s="479"/>
      <c r="I977" s="479"/>
      <c r="J977" s="479"/>
      <c r="K977" s="479"/>
      <c r="L977" s="479"/>
      <c r="M977" s="479"/>
      <c r="N977" s="479"/>
      <c r="O977" s="479"/>
      <c r="P977" s="479"/>
      <c r="Q977" s="479"/>
      <c r="R977" s="479"/>
      <c r="S977" s="479"/>
      <c r="T977" s="479"/>
      <c r="U977" s="479"/>
      <c r="V977" s="479"/>
      <c r="W977" s="479"/>
      <c r="X977" s="479"/>
      <c r="Y977" s="479"/>
      <c r="Z977" s="479"/>
    </row>
    <row r="978" spans="1:26" ht="15.75" customHeight="1">
      <c r="A978" s="479"/>
      <c r="B978" s="479"/>
      <c r="C978" s="479"/>
      <c r="D978" s="479"/>
      <c r="E978" s="479"/>
      <c r="F978" s="479"/>
      <c r="G978" s="479"/>
      <c r="H978" s="479"/>
      <c r="I978" s="479"/>
      <c r="J978" s="479"/>
      <c r="K978" s="479"/>
      <c r="L978" s="479"/>
      <c r="M978" s="479"/>
      <c r="N978" s="479"/>
      <c r="O978" s="479"/>
      <c r="P978" s="479"/>
      <c r="Q978" s="479"/>
      <c r="R978" s="479"/>
      <c r="S978" s="479"/>
      <c r="T978" s="479"/>
      <c r="U978" s="479"/>
      <c r="V978" s="479"/>
      <c r="W978" s="479"/>
      <c r="X978" s="479"/>
      <c r="Y978" s="479"/>
      <c r="Z978" s="479"/>
    </row>
    <row r="979" spans="1:26" ht="15.75" customHeight="1">
      <c r="A979" s="479"/>
      <c r="B979" s="479"/>
      <c r="C979" s="479"/>
      <c r="D979" s="479"/>
      <c r="E979" s="479"/>
      <c r="F979" s="479"/>
      <c r="G979" s="479"/>
      <c r="H979" s="479"/>
      <c r="I979" s="479"/>
      <c r="J979" s="479"/>
      <c r="K979" s="479"/>
      <c r="L979" s="479"/>
      <c r="M979" s="479"/>
      <c r="N979" s="479"/>
      <c r="O979" s="479"/>
      <c r="P979" s="479"/>
      <c r="Q979" s="479"/>
      <c r="R979" s="479"/>
      <c r="S979" s="479"/>
      <c r="T979" s="479"/>
      <c r="U979" s="479"/>
      <c r="V979" s="479"/>
      <c r="W979" s="479"/>
      <c r="X979" s="479"/>
      <c r="Y979" s="479"/>
      <c r="Z979" s="479"/>
    </row>
    <row r="980" spans="1:26" ht="15.75" customHeight="1">
      <c r="A980" s="479"/>
      <c r="B980" s="479"/>
      <c r="C980" s="479"/>
      <c r="D980" s="479"/>
      <c r="E980" s="479"/>
      <c r="F980" s="479"/>
      <c r="G980" s="479"/>
      <c r="H980" s="479"/>
      <c r="I980" s="479"/>
      <c r="J980" s="479"/>
      <c r="K980" s="479"/>
      <c r="L980" s="479"/>
      <c r="M980" s="479"/>
      <c r="N980" s="479"/>
      <c r="O980" s="479"/>
      <c r="P980" s="479"/>
      <c r="Q980" s="479"/>
      <c r="R980" s="479"/>
      <c r="S980" s="479"/>
      <c r="T980" s="479"/>
      <c r="U980" s="479"/>
      <c r="V980" s="479"/>
      <c r="W980" s="479"/>
      <c r="X980" s="479"/>
      <c r="Y980" s="479"/>
      <c r="Z980" s="479"/>
    </row>
    <row r="981" spans="1:26" ht="15.75" customHeight="1">
      <c r="A981" s="479"/>
      <c r="B981" s="479"/>
      <c r="C981" s="479"/>
      <c r="D981" s="479"/>
      <c r="E981" s="479"/>
      <c r="F981" s="479"/>
      <c r="G981" s="479"/>
      <c r="H981" s="479"/>
      <c r="I981" s="479"/>
      <c r="J981" s="479"/>
      <c r="K981" s="479"/>
      <c r="L981" s="479"/>
      <c r="M981" s="479"/>
      <c r="N981" s="479"/>
      <c r="O981" s="479"/>
      <c r="P981" s="479"/>
      <c r="Q981" s="479"/>
      <c r="R981" s="479"/>
      <c r="S981" s="479"/>
      <c r="T981" s="479"/>
      <c r="U981" s="479"/>
      <c r="V981" s="479"/>
      <c r="W981" s="479"/>
      <c r="X981" s="479"/>
      <c r="Y981" s="479"/>
      <c r="Z981" s="479"/>
    </row>
    <row r="982" spans="1:26" ht="15.75" customHeight="1">
      <c r="A982" s="479"/>
      <c r="B982" s="479"/>
      <c r="C982" s="479"/>
      <c r="D982" s="479"/>
      <c r="E982" s="479"/>
      <c r="F982" s="479"/>
      <c r="G982" s="479"/>
      <c r="H982" s="479"/>
      <c r="I982" s="479"/>
      <c r="J982" s="479"/>
      <c r="K982" s="479"/>
      <c r="L982" s="479"/>
      <c r="M982" s="479"/>
      <c r="N982" s="479"/>
      <c r="O982" s="479"/>
      <c r="P982" s="479"/>
      <c r="Q982" s="479"/>
      <c r="R982" s="479"/>
      <c r="S982" s="479"/>
      <c r="T982" s="479"/>
      <c r="U982" s="479"/>
      <c r="V982" s="479"/>
      <c r="W982" s="479"/>
      <c r="X982" s="479"/>
      <c r="Y982" s="479"/>
      <c r="Z982" s="479"/>
    </row>
    <row r="983" spans="1:26" ht="15.75" customHeight="1">
      <c r="A983" s="479"/>
      <c r="B983" s="479"/>
      <c r="C983" s="479"/>
      <c r="D983" s="479"/>
      <c r="E983" s="479"/>
      <c r="F983" s="479"/>
      <c r="G983" s="479"/>
      <c r="H983" s="479"/>
      <c r="I983" s="479"/>
      <c r="J983" s="479"/>
      <c r="K983" s="479"/>
      <c r="L983" s="479"/>
      <c r="M983" s="479"/>
      <c r="N983" s="479"/>
      <c r="O983" s="479"/>
      <c r="P983" s="479"/>
      <c r="Q983" s="479"/>
      <c r="R983" s="479"/>
      <c r="S983" s="479"/>
      <c r="T983" s="479"/>
      <c r="U983" s="479"/>
      <c r="V983" s="479"/>
      <c r="W983" s="479"/>
      <c r="X983" s="479"/>
      <c r="Y983" s="479"/>
      <c r="Z983" s="479"/>
    </row>
    <row r="984" spans="1:26" ht="15.75" customHeight="1">
      <c r="A984" s="479"/>
      <c r="B984" s="479"/>
      <c r="C984" s="479"/>
      <c r="D984" s="479"/>
      <c r="E984" s="479"/>
      <c r="F984" s="479"/>
      <c r="G984" s="479"/>
      <c r="H984" s="479"/>
      <c r="I984" s="479"/>
      <c r="J984" s="479"/>
      <c r="K984" s="479"/>
      <c r="L984" s="479"/>
      <c r="M984" s="479"/>
      <c r="N984" s="479"/>
      <c r="O984" s="479"/>
      <c r="P984" s="479"/>
      <c r="Q984" s="479"/>
      <c r="R984" s="479"/>
      <c r="S984" s="479"/>
      <c r="T984" s="479"/>
      <c r="U984" s="479"/>
      <c r="V984" s="479"/>
      <c r="W984" s="479"/>
      <c r="X984" s="479"/>
      <c r="Y984" s="479"/>
      <c r="Z984" s="479"/>
    </row>
    <row r="985" spans="1:26" ht="15.75" customHeight="1">
      <c r="A985" s="479"/>
      <c r="B985" s="479"/>
      <c r="C985" s="479"/>
      <c r="D985" s="479"/>
      <c r="E985" s="479"/>
      <c r="F985" s="479"/>
      <c r="G985" s="479"/>
      <c r="H985" s="479"/>
      <c r="I985" s="479"/>
      <c r="J985" s="479"/>
      <c r="K985" s="479"/>
      <c r="L985" s="479"/>
      <c r="M985" s="479"/>
      <c r="N985" s="479"/>
      <c r="O985" s="479"/>
      <c r="P985" s="479"/>
      <c r="Q985" s="479"/>
      <c r="R985" s="479"/>
      <c r="S985" s="479"/>
      <c r="T985" s="479"/>
      <c r="U985" s="479"/>
      <c r="V985" s="479"/>
      <c r="W985" s="479"/>
      <c r="X985" s="479"/>
      <c r="Y985" s="479"/>
      <c r="Z985" s="479"/>
    </row>
    <row r="986" spans="1:26" ht="15.75" customHeight="1">
      <c r="A986" s="479"/>
      <c r="B986" s="479"/>
      <c r="C986" s="479"/>
      <c r="D986" s="479"/>
      <c r="E986" s="479"/>
      <c r="F986" s="479"/>
      <c r="G986" s="479"/>
      <c r="H986" s="479"/>
      <c r="I986" s="479"/>
      <c r="J986" s="479"/>
      <c r="K986" s="479"/>
      <c r="L986" s="479"/>
      <c r="M986" s="479"/>
      <c r="N986" s="479"/>
      <c r="O986" s="479"/>
      <c r="P986" s="479"/>
      <c r="Q986" s="479"/>
      <c r="R986" s="479"/>
      <c r="S986" s="479"/>
      <c r="T986" s="479"/>
      <c r="U986" s="479"/>
      <c r="V986" s="479"/>
      <c r="W986" s="479"/>
      <c r="X986" s="479"/>
      <c r="Y986" s="479"/>
      <c r="Z986" s="479"/>
    </row>
    <row r="987" spans="1:26" ht="15.75" customHeight="1">
      <c r="A987" s="479"/>
      <c r="B987" s="479"/>
      <c r="C987" s="479"/>
      <c r="D987" s="479"/>
      <c r="E987" s="479"/>
      <c r="F987" s="479"/>
      <c r="G987" s="479"/>
      <c r="H987" s="479"/>
      <c r="I987" s="479"/>
      <c r="J987" s="479"/>
      <c r="K987" s="479"/>
      <c r="L987" s="479"/>
      <c r="M987" s="479"/>
      <c r="N987" s="479"/>
      <c r="O987" s="479"/>
      <c r="P987" s="479"/>
      <c r="Q987" s="479"/>
      <c r="R987" s="479"/>
      <c r="S987" s="479"/>
      <c r="T987" s="479"/>
      <c r="U987" s="479"/>
      <c r="V987" s="479"/>
      <c r="W987" s="479"/>
      <c r="X987" s="479"/>
      <c r="Y987" s="479"/>
      <c r="Z987" s="479"/>
    </row>
    <row r="988" spans="1:26" ht="15.75" customHeight="1">
      <c r="A988" s="479"/>
      <c r="B988" s="479"/>
      <c r="C988" s="479"/>
      <c r="D988" s="479"/>
      <c r="E988" s="479"/>
      <c r="F988" s="479"/>
      <c r="G988" s="479"/>
      <c r="H988" s="479"/>
      <c r="I988" s="479"/>
      <c r="J988" s="479"/>
      <c r="K988" s="479"/>
      <c r="L988" s="479"/>
      <c r="M988" s="479"/>
      <c r="N988" s="479"/>
      <c r="O988" s="479"/>
      <c r="P988" s="479"/>
      <c r="Q988" s="479"/>
      <c r="R988" s="479"/>
      <c r="S988" s="479"/>
      <c r="T988" s="479"/>
      <c r="U988" s="479"/>
      <c r="V988" s="479"/>
      <c r="W988" s="479"/>
      <c r="X988" s="479"/>
      <c r="Y988" s="479"/>
      <c r="Z988" s="479"/>
    </row>
    <row r="989" spans="1:26" ht="15.75" customHeight="1">
      <c r="A989" s="479"/>
      <c r="B989" s="479"/>
      <c r="C989" s="479"/>
      <c r="D989" s="479"/>
      <c r="E989" s="479"/>
      <c r="F989" s="479"/>
      <c r="G989" s="479"/>
      <c r="H989" s="479"/>
      <c r="I989" s="479"/>
      <c r="J989" s="479"/>
      <c r="K989" s="479"/>
      <c r="L989" s="479"/>
      <c r="M989" s="479"/>
      <c r="N989" s="479"/>
      <c r="O989" s="479"/>
      <c r="P989" s="479"/>
      <c r="Q989" s="479"/>
      <c r="R989" s="479"/>
      <c r="S989" s="479"/>
      <c r="T989" s="479"/>
      <c r="U989" s="479"/>
      <c r="V989" s="479"/>
      <c r="W989" s="479"/>
      <c r="X989" s="479"/>
      <c r="Y989" s="479"/>
      <c r="Z989" s="479"/>
    </row>
    <row r="990" spans="1:26" ht="15.75" customHeight="1">
      <c r="A990" s="479"/>
      <c r="B990" s="479"/>
      <c r="C990" s="479"/>
      <c r="D990" s="479"/>
      <c r="E990" s="479"/>
      <c r="F990" s="479"/>
      <c r="G990" s="479"/>
      <c r="H990" s="479"/>
      <c r="I990" s="479"/>
      <c r="J990" s="479"/>
      <c r="K990" s="479"/>
      <c r="L990" s="479"/>
      <c r="M990" s="479"/>
      <c r="N990" s="479"/>
      <c r="O990" s="479"/>
      <c r="P990" s="479"/>
      <c r="Q990" s="479"/>
      <c r="R990" s="479"/>
      <c r="S990" s="479"/>
      <c r="T990" s="479"/>
      <c r="U990" s="479"/>
      <c r="V990" s="479"/>
      <c r="W990" s="479"/>
      <c r="X990" s="479"/>
      <c r="Y990" s="479"/>
      <c r="Z990" s="479"/>
    </row>
    <row r="991" spans="1:26" ht="15.75" customHeight="1">
      <c r="A991" s="479"/>
      <c r="B991" s="479"/>
      <c r="C991" s="479"/>
      <c r="D991" s="479"/>
      <c r="E991" s="479"/>
      <c r="F991" s="479"/>
      <c r="G991" s="479"/>
      <c r="H991" s="479"/>
      <c r="I991" s="479"/>
      <c r="J991" s="479"/>
      <c r="K991" s="479"/>
      <c r="L991" s="479"/>
      <c r="M991" s="479"/>
      <c r="N991" s="479"/>
      <c r="O991" s="479"/>
      <c r="P991" s="479"/>
      <c r="Q991" s="479"/>
      <c r="R991" s="479"/>
      <c r="S991" s="479"/>
      <c r="T991" s="479"/>
      <c r="U991" s="479"/>
      <c r="V991" s="479"/>
      <c r="W991" s="479"/>
      <c r="X991" s="479"/>
      <c r="Y991" s="479"/>
      <c r="Z991" s="479"/>
    </row>
    <row r="992" spans="1:26" ht="15.75" customHeight="1">
      <c r="A992" s="479"/>
      <c r="B992" s="479"/>
      <c r="C992" s="479"/>
      <c r="D992" s="479"/>
      <c r="E992" s="479"/>
      <c r="F992" s="479"/>
      <c r="G992" s="479"/>
      <c r="H992" s="479"/>
      <c r="I992" s="479"/>
      <c r="J992" s="479"/>
      <c r="K992" s="479"/>
      <c r="L992" s="479"/>
      <c r="M992" s="479"/>
      <c r="N992" s="479"/>
      <c r="O992" s="479"/>
      <c r="P992" s="479"/>
      <c r="Q992" s="479"/>
      <c r="R992" s="479"/>
      <c r="S992" s="479"/>
      <c r="T992" s="479"/>
      <c r="U992" s="479"/>
      <c r="V992" s="479"/>
      <c r="W992" s="479"/>
      <c r="X992" s="479"/>
      <c r="Y992" s="479"/>
      <c r="Z992" s="479"/>
    </row>
    <row r="993" spans="1:26" ht="15.75" customHeight="1">
      <c r="A993" s="479"/>
      <c r="B993" s="479"/>
      <c r="C993" s="479"/>
      <c r="D993" s="479"/>
      <c r="E993" s="479"/>
      <c r="F993" s="479"/>
      <c r="G993" s="479"/>
      <c r="H993" s="479"/>
      <c r="I993" s="479"/>
      <c r="J993" s="479"/>
      <c r="K993" s="479"/>
      <c r="L993" s="479"/>
      <c r="M993" s="479"/>
      <c r="N993" s="479"/>
      <c r="O993" s="479"/>
      <c r="P993" s="479"/>
      <c r="Q993" s="479"/>
      <c r="R993" s="479"/>
      <c r="S993" s="479"/>
      <c r="T993" s="479"/>
      <c r="U993" s="479"/>
      <c r="V993" s="479"/>
      <c r="W993" s="479"/>
      <c r="X993" s="479"/>
      <c r="Y993" s="479"/>
      <c r="Z993" s="479"/>
    </row>
    <row r="994" spans="1:26" ht="15.75" customHeight="1">
      <c r="A994" s="479"/>
      <c r="B994" s="479"/>
      <c r="C994" s="479"/>
      <c r="D994" s="479"/>
      <c r="E994" s="479"/>
      <c r="F994" s="479"/>
      <c r="G994" s="479"/>
      <c r="H994" s="479"/>
      <c r="I994" s="479"/>
      <c r="J994" s="479"/>
      <c r="K994" s="479"/>
      <c r="L994" s="479"/>
      <c r="M994" s="479"/>
      <c r="N994" s="479"/>
      <c r="O994" s="479"/>
      <c r="P994" s="479"/>
      <c r="Q994" s="479"/>
      <c r="R994" s="479"/>
      <c r="S994" s="479"/>
      <c r="T994" s="479"/>
      <c r="U994" s="479"/>
      <c r="V994" s="479"/>
      <c r="W994" s="479"/>
      <c r="X994" s="479"/>
      <c r="Y994" s="479"/>
      <c r="Z994" s="479"/>
    </row>
    <row r="995" spans="1:26" ht="15.75" customHeight="1">
      <c r="A995" s="479"/>
      <c r="B995" s="479"/>
      <c r="C995" s="479"/>
      <c r="D995" s="479"/>
      <c r="E995" s="479"/>
      <c r="F995" s="479"/>
      <c r="G995" s="479"/>
      <c r="H995" s="479"/>
      <c r="I995" s="479"/>
      <c r="J995" s="479"/>
      <c r="K995" s="479"/>
      <c r="L995" s="479"/>
      <c r="M995" s="479"/>
      <c r="N995" s="479"/>
      <c r="O995" s="479"/>
      <c r="P995" s="479"/>
      <c r="Q995" s="479"/>
      <c r="R995" s="479"/>
      <c r="S995" s="479"/>
      <c r="T995" s="479"/>
      <c r="U995" s="479"/>
      <c r="V995" s="479"/>
      <c r="W995" s="479"/>
      <c r="X995" s="479"/>
      <c r="Y995" s="479"/>
      <c r="Z995" s="479"/>
    </row>
    <row r="996" spans="1:26" ht="15.75" customHeight="1">
      <c r="A996" s="479"/>
      <c r="B996" s="479"/>
      <c r="C996" s="479"/>
      <c r="D996" s="479"/>
      <c r="E996" s="479"/>
      <c r="F996" s="479"/>
      <c r="G996" s="479"/>
      <c r="H996" s="479"/>
      <c r="I996" s="479"/>
      <c r="J996" s="479"/>
      <c r="K996" s="479"/>
      <c r="L996" s="479"/>
      <c r="M996" s="479"/>
      <c r="N996" s="479"/>
      <c r="O996" s="479"/>
      <c r="P996" s="479"/>
      <c r="Q996" s="479"/>
      <c r="R996" s="479"/>
      <c r="S996" s="479"/>
      <c r="T996" s="479"/>
      <c r="U996" s="479"/>
      <c r="V996" s="479"/>
      <c r="W996" s="479"/>
      <c r="X996" s="479"/>
      <c r="Y996" s="479"/>
      <c r="Z996" s="479"/>
    </row>
    <row r="997" spans="1:26" ht="15.75" customHeight="1">
      <c r="A997" s="479"/>
      <c r="B997" s="479"/>
      <c r="C997" s="479"/>
      <c r="D997" s="479"/>
      <c r="E997" s="479"/>
      <c r="F997" s="479"/>
      <c r="G997" s="479"/>
      <c r="H997" s="479"/>
      <c r="I997" s="479"/>
      <c r="J997" s="479"/>
      <c r="K997" s="479"/>
      <c r="L997" s="479"/>
      <c r="M997" s="479"/>
      <c r="N997" s="479"/>
      <c r="O997" s="479"/>
      <c r="P997" s="479"/>
      <c r="Q997" s="479"/>
      <c r="R997" s="479"/>
      <c r="S997" s="479"/>
      <c r="T997" s="479"/>
      <c r="U997" s="479"/>
      <c r="V997" s="479"/>
      <c r="W997" s="479"/>
      <c r="X997" s="479"/>
      <c r="Y997" s="479"/>
      <c r="Z997" s="479"/>
    </row>
    <row r="998" spans="1:26" ht="15.75" customHeight="1">
      <c r="A998" s="479"/>
      <c r="B998" s="479"/>
      <c r="C998" s="479"/>
      <c r="D998" s="479"/>
      <c r="E998" s="479"/>
      <c r="F998" s="479"/>
      <c r="G998" s="479"/>
      <c r="H998" s="479"/>
      <c r="I998" s="479"/>
      <c r="J998" s="479"/>
      <c r="K998" s="479"/>
      <c r="L998" s="479"/>
      <c r="M998" s="479"/>
      <c r="N998" s="479"/>
      <c r="O998" s="479"/>
      <c r="P998" s="479"/>
      <c r="Q998" s="479"/>
      <c r="R998" s="479"/>
      <c r="S998" s="479"/>
      <c r="T998" s="479"/>
      <c r="U998" s="479"/>
      <c r="V998" s="479"/>
      <c r="W998" s="479"/>
      <c r="X998" s="479"/>
      <c r="Y998" s="479"/>
      <c r="Z998" s="479"/>
    </row>
    <row r="999" spans="1:26" ht="15.75" customHeight="1">
      <c r="A999" s="479"/>
      <c r="B999" s="479"/>
      <c r="C999" s="479"/>
      <c r="D999" s="479"/>
      <c r="E999" s="479"/>
      <c r="F999" s="479"/>
      <c r="G999" s="479"/>
      <c r="H999" s="479"/>
      <c r="I999" s="479"/>
      <c r="J999" s="479"/>
      <c r="K999" s="479"/>
      <c r="L999" s="479"/>
      <c r="M999" s="479"/>
      <c r="N999" s="479"/>
      <c r="O999" s="479"/>
      <c r="P999" s="479"/>
      <c r="Q999" s="479"/>
      <c r="R999" s="479"/>
      <c r="S999" s="479"/>
      <c r="T999" s="479"/>
      <c r="U999" s="479"/>
      <c r="V999" s="479"/>
      <c r="W999" s="479"/>
      <c r="X999" s="479"/>
      <c r="Y999" s="479"/>
      <c r="Z999" s="479"/>
    </row>
    <row r="1000" spans="1:26" ht="15.75" customHeight="1">
      <c r="A1000" s="479"/>
      <c r="B1000" s="479"/>
      <c r="C1000" s="479"/>
      <c r="D1000" s="479"/>
      <c r="E1000" s="479"/>
      <c r="F1000" s="479"/>
      <c r="G1000" s="479"/>
      <c r="H1000" s="479"/>
      <c r="I1000" s="479"/>
      <c r="J1000" s="479"/>
      <c r="K1000" s="479"/>
      <c r="L1000" s="479"/>
      <c r="M1000" s="479"/>
      <c r="N1000" s="479"/>
      <c r="O1000" s="479"/>
      <c r="P1000" s="479"/>
      <c r="Q1000" s="479"/>
      <c r="R1000" s="479"/>
      <c r="S1000" s="479"/>
      <c r="T1000" s="479"/>
      <c r="U1000" s="479"/>
      <c r="V1000" s="479"/>
      <c r="W1000" s="479"/>
      <c r="X1000" s="479"/>
      <c r="Y1000" s="479"/>
      <c r="Z1000" s="479"/>
    </row>
  </sheetData>
  <mergeCells count="26">
    <mergeCell ref="A6:A11"/>
    <mergeCell ref="B6:B7"/>
    <mergeCell ref="E6:E11"/>
    <mergeCell ref="F6:F11"/>
    <mergeCell ref="G6:G11"/>
    <mergeCell ref="B8:B9"/>
    <mergeCell ref="E12:E16"/>
    <mergeCell ref="F12:F16"/>
    <mergeCell ref="F17:F22"/>
    <mergeCell ref="G17:G22"/>
    <mergeCell ref="E18:E19"/>
    <mergeCell ref="G12:G16"/>
    <mergeCell ref="C12:C16"/>
    <mergeCell ref="D12:D16"/>
    <mergeCell ref="A17:A22"/>
    <mergeCell ref="C18:C19"/>
    <mergeCell ref="D18:D19"/>
    <mergeCell ref="B20:B21"/>
    <mergeCell ref="A12:A16"/>
    <mergeCell ref="A1:G1"/>
    <mergeCell ref="A4:A5"/>
    <mergeCell ref="C4:C5"/>
    <mergeCell ref="D4:D5"/>
    <mergeCell ref="E4:E5"/>
    <mergeCell ref="F4:F5"/>
    <mergeCell ref="G4:G5"/>
  </mergeCells>
  <printOptions horizontalCentered="1"/>
  <pageMargins left="0.51181102362204722" right="0.51181102362204722" top="0.55118110236220474" bottom="0.35433070866141736" header="0" footer="0"/>
  <pageSetup paperSize="9" fitToHeight="0" orientation="landscape"/>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D99594"/>
  </sheetPr>
  <dimension ref="A1:Q1000"/>
  <sheetViews>
    <sheetView showGridLines="0" workbookViewId="0"/>
  </sheetViews>
  <sheetFormatPr baseColWidth="10" defaultColWidth="14.42578125" defaultRowHeight="15" customHeight="1"/>
  <cols>
    <col min="1" max="1" width="28.140625" customWidth="1"/>
    <col min="2" max="3" width="33.5703125" customWidth="1"/>
    <col min="4" max="4" width="34.7109375" customWidth="1"/>
    <col min="5" max="5" width="5.7109375" customWidth="1"/>
    <col min="6" max="6" width="30.140625" customWidth="1"/>
    <col min="7" max="7" width="40.85546875" customWidth="1"/>
    <col min="8" max="8" width="37.42578125" customWidth="1"/>
    <col min="9" max="9" width="39.42578125" customWidth="1"/>
    <col min="10" max="10" width="33.28515625" customWidth="1"/>
    <col min="11" max="11" width="34.85546875" customWidth="1"/>
    <col min="12" max="12" width="30.5703125" customWidth="1"/>
    <col min="13" max="13" width="28.42578125" customWidth="1"/>
    <col min="14" max="14" width="5.7109375" customWidth="1"/>
    <col min="15" max="15" width="36.7109375" customWidth="1"/>
    <col min="16" max="16" width="5.7109375" customWidth="1"/>
    <col min="17" max="17" width="36.140625" customWidth="1"/>
    <col min="18" max="26" width="10.7109375" customWidth="1"/>
  </cols>
  <sheetData>
    <row r="1" spans="1:17" ht="22.5">
      <c r="A1" s="733" t="s">
        <v>3208</v>
      </c>
      <c r="B1" s="734"/>
      <c r="C1" s="734"/>
      <c r="D1" s="648"/>
      <c r="F1" s="733" t="s">
        <v>3209</v>
      </c>
      <c r="G1" s="734"/>
      <c r="H1" s="734"/>
      <c r="I1" s="734"/>
      <c r="J1" s="734"/>
      <c r="K1" s="734"/>
      <c r="L1" s="734"/>
      <c r="M1" s="648"/>
      <c r="O1" s="557" t="s">
        <v>3210</v>
      </c>
      <c r="Q1" s="558" t="s">
        <v>3211</v>
      </c>
    </row>
    <row r="2" spans="1:17" ht="37.5" customHeight="1">
      <c r="A2" s="559" t="s">
        <v>50</v>
      </c>
      <c r="B2" s="560" t="s">
        <v>83</v>
      </c>
      <c r="C2" s="560" t="s">
        <v>99</v>
      </c>
      <c r="D2" s="559" t="s">
        <v>108</v>
      </c>
      <c r="F2" s="561" t="s">
        <v>2933</v>
      </c>
      <c r="G2" s="561" t="s">
        <v>81</v>
      </c>
      <c r="H2" s="562" t="s">
        <v>157</v>
      </c>
      <c r="I2" s="561" t="s">
        <v>3016</v>
      </c>
      <c r="J2" s="562" t="s">
        <v>97</v>
      </c>
      <c r="K2" s="561" t="s">
        <v>48</v>
      </c>
      <c r="L2" s="562" t="s">
        <v>3212</v>
      </c>
      <c r="M2" s="561" t="s">
        <v>59</v>
      </c>
      <c r="O2" s="559" t="s">
        <v>3213</v>
      </c>
      <c r="Q2" s="563" t="s">
        <v>3214</v>
      </c>
    </row>
    <row r="3" spans="1:17" ht="60" customHeight="1">
      <c r="A3" s="564" t="s">
        <v>3215</v>
      </c>
      <c r="B3" s="565" t="s">
        <v>3216</v>
      </c>
      <c r="C3" s="565" t="s">
        <v>3217</v>
      </c>
      <c r="D3" s="565" t="s">
        <v>3218</v>
      </c>
      <c r="F3" s="566" t="s">
        <v>3219</v>
      </c>
      <c r="G3" s="567" t="s">
        <v>3220</v>
      </c>
      <c r="H3" s="567" t="s">
        <v>3221</v>
      </c>
      <c r="I3" s="567" t="s">
        <v>3222</v>
      </c>
      <c r="J3" s="567" t="s">
        <v>3223</v>
      </c>
      <c r="K3" s="567" t="s">
        <v>3224</v>
      </c>
      <c r="L3" s="567" t="s">
        <v>3225</v>
      </c>
      <c r="M3" s="567" t="s">
        <v>3226</v>
      </c>
      <c r="O3" s="567" t="s">
        <v>51</v>
      </c>
      <c r="Q3" s="567" t="s">
        <v>5</v>
      </c>
    </row>
    <row r="4" spans="1:17" ht="102">
      <c r="A4" s="568" t="s">
        <v>3227</v>
      </c>
      <c r="B4" s="564" t="s">
        <v>3228</v>
      </c>
      <c r="C4" s="569" t="s">
        <v>3229</v>
      </c>
      <c r="D4" s="570" t="s">
        <v>3230</v>
      </c>
      <c r="F4" s="566" t="s">
        <v>3231</v>
      </c>
      <c r="G4" s="567" t="s">
        <v>3232</v>
      </c>
      <c r="H4" s="567" t="s">
        <v>3233</v>
      </c>
      <c r="I4" s="567" t="s">
        <v>3234</v>
      </c>
      <c r="J4" s="567" t="s">
        <v>3235</v>
      </c>
      <c r="K4" s="567" t="s">
        <v>3236</v>
      </c>
      <c r="L4" s="567" t="s">
        <v>3237</v>
      </c>
      <c r="M4" s="567" t="s">
        <v>3238</v>
      </c>
      <c r="O4" s="567" t="s">
        <v>133</v>
      </c>
      <c r="Q4" s="567" t="s">
        <v>3186</v>
      </c>
    </row>
    <row r="5" spans="1:17" ht="75" customHeight="1">
      <c r="A5" s="571"/>
      <c r="B5" s="569" t="s">
        <v>3239</v>
      </c>
      <c r="C5" s="572" t="s">
        <v>3240</v>
      </c>
      <c r="D5" s="570" t="s">
        <v>3241</v>
      </c>
      <c r="F5" s="566" t="s">
        <v>3242</v>
      </c>
      <c r="G5" s="567" t="s">
        <v>3243</v>
      </c>
      <c r="H5" s="567" t="s">
        <v>3244</v>
      </c>
      <c r="I5" s="567" t="s">
        <v>3245</v>
      </c>
      <c r="J5" s="567" t="s">
        <v>3246</v>
      </c>
      <c r="K5" s="567" t="s">
        <v>3247</v>
      </c>
      <c r="L5" s="567" t="s">
        <v>3248</v>
      </c>
      <c r="M5" s="567" t="s">
        <v>3249</v>
      </c>
      <c r="O5" s="572" t="s">
        <v>440</v>
      </c>
      <c r="Q5" s="567" t="s">
        <v>3195</v>
      </c>
    </row>
    <row r="6" spans="1:17" ht="69" customHeight="1">
      <c r="A6" s="479"/>
      <c r="B6" s="569" t="s">
        <v>3250</v>
      </c>
      <c r="C6" s="573"/>
      <c r="D6" s="551" t="s">
        <v>3251</v>
      </c>
      <c r="F6" s="574" t="s">
        <v>3252</v>
      </c>
      <c r="G6" s="567" t="s">
        <v>3253</v>
      </c>
      <c r="H6" s="567" t="s">
        <v>3254</v>
      </c>
      <c r="I6" s="567" t="s">
        <v>3255</v>
      </c>
      <c r="J6" s="567" t="s">
        <v>3256</v>
      </c>
      <c r="K6" s="567" t="s">
        <v>3257</v>
      </c>
      <c r="L6" s="567" t="s">
        <v>3258</v>
      </c>
      <c r="M6" s="567" t="s">
        <v>3259</v>
      </c>
      <c r="O6" s="572" t="s">
        <v>84</v>
      </c>
      <c r="Q6" s="572" t="s">
        <v>3201</v>
      </c>
    </row>
    <row r="7" spans="1:17" ht="62.25" customHeight="1">
      <c r="A7" s="479"/>
      <c r="B7" s="569" t="s">
        <v>3260</v>
      </c>
      <c r="C7" s="479"/>
      <c r="D7" s="479"/>
      <c r="F7" s="479"/>
      <c r="G7" s="567" t="s">
        <v>3261</v>
      </c>
      <c r="H7" s="567" t="s">
        <v>3262</v>
      </c>
      <c r="I7" s="567" t="s">
        <v>3263</v>
      </c>
      <c r="J7" s="572" t="s">
        <v>3264</v>
      </c>
      <c r="K7" s="567" t="s">
        <v>3265</v>
      </c>
      <c r="L7" s="567" t="s">
        <v>3266</v>
      </c>
      <c r="M7" s="567" t="s">
        <v>3267</v>
      </c>
      <c r="O7" s="567" t="s">
        <v>2610</v>
      </c>
    </row>
    <row r="8" spans="1:17" ht="56.25" customHeight="1">
      <c r="A8" s="479"/>
      <c r="B8" s="479"/>
      <c r="C8" s="466"/>
      <c r="D8" s="466"/>
      <c r="F8" s="479"/>
      <c r="G8" s="567" t="s">
        <v>3268</v>
      </c>
      <c r="H8" s="567" t="s">
        <v>3269</v>
      </c>
      <c r="I8" s="567" t="s">
        <v>3270</v>
      </c>
      <c r="J8" s="479"/>
      <c r="K8" s="566" t="s">
        <v>3271</v>
      </c>
      <c r="L8" s="572" t="s">
        <v>3272</v>
      </c>
      <c r="M8" s="567" t="s">
        <v>3273</v>
      </c>
      <c r="O8" s="567" t="s">
        <v>3274</v>
      </c>
    </row>
    <row r="9" spans="1:17" ht="57" customHeight="1">
      <c r="A9" s="571"/>
      <c r="B9" s="466"/>
      <c r="C9" s="466"/>
      <c r="D9" s="466"/>
      <c r="F9" s="479"/>
      <c r="G9" s="567" t="s">
        <v>3275</v>
      </c>
      <c r="H9" s="572" t="s">
        <v>3276</v>
      </c>
      <c r="I9" s="567" t="s">
        <v>3277</v>
      </c>
      <c r="J9" s="479"/>
      <c r="K9" s="566" t="s">
        <v>3278</v>
      </c>
      <c r="L9" s="479"/>
      <c r="M9" s="574" t="s">
        <v>3279</v>
      </c>
      <c r="O9" s="572" t="s">
        <v>2618</v>
      </c>
    </row>
    <row r="10" spans="1:17" ht="56.25" customHeight="1">
      <c r="A10" s="479"/>
      <c r="B10" s="466"/>
      <c r="C10" s="466"/>
      <c r="D10" s="466"/>
      <c r="F10" s="479"/>
      <c r="G10" s="572" t="s">
        <v>3280</v>
      </c>
      <c r="H10" s="479"/>
      <c r="I10" s="566" t="s">
        <v>3281</v>
      </c>
      <c r="J10" s="479"/>
      <c r="K10" s="566" t="s">
        <v>3282</v>
      </c>
      <c r="L10" s="479"/>
      <c r="M10" s="479"/>
      <c r="O10" s="572" t="s">
        <v>100</v>
      </c>
    </row>
    <row r="11" spans="1:17" ht="42.75" customHeight="1">
      <c r="A11" s="479"/>
      <c r="B11" s="479"/>
      <c r="C11" s="479"/>
      <c r="D11" s="479"/>
      <c r="F11" s="479"/>
      <c r="G11" s="479"/>
      <c r="H11" s="479"/>
      <c r="I11" s="566" t="s">
        <v>3283</v>
      </c>
      <c r="J11" s="479"/>
      <c r="K11" s="566" t="s">
        <v>3284</v>
      </c>
      <c r="L11" s="479"/>
      <c r="M11" s="479"/>
      <c r="O11" s="572" t="s">
        <v>109</v>
      </c>
    </row>
    <row r="12" spans="1:17" ht="45" customHeight="1">
      <c r="A12" s="479"/>
      <c r="B12" s="479"/>
      <c r="C12" s="479"/>
      <c r="D12" s="479"/>
      <c r="F12" s="479"/>
      <c r="G12" s="479"/>
      <c r="H12" s="479"/>
      <c r="I12" s="566" t="s">
        <v>3285</v>
      </c>
      <c r="J12" s="479"/>
      <c r="K12" s="566" t="s">
        <v>3286</v>
      </c>
      <c r="L12" s="479"/>
      <c r="M12" s="479"/>
    </row>
    <row r="13" spans="1:17" ht="35.25" customHeight="1">
      <c r="A13" s="479"/>
      <c r="B13" s="479"/>
      <c r="C13" s="479"/>
      <c r="D13" s="479"/>
      <c r="F13" s="479"/>
      <c r="G13" s="479"/>
      <c r="H13" s="479"/>
      <c r="I13" s="574" t="s">
        <v>3287</v>
      </c>
      <c r="J13" s="479"/>
      <c r="K13" s="566" t="s">
        <v>3288</v>
      </c>
      <c r="L13" s="479"/>
      <c r="M13" s="479"/>
    </row>
    <row r="14" spans="1:17" ht="29.25" customHeight="1">
      <c r="A14" s="479"/>
      <c r="B14" s="479"/>
      <c r="C14" s="479"/>
      <c r="D14" s="479"/>
      <c r="F14" s="479"/>
      <c r="G14" s="479"/>
      <c r="H14" s="479"/>
      <c r="I14" s="479"/>
      <c r="J14" s="479"/>
      <c r="K14" s="566" t="s">
        <v>3289</v>
      </c>
      <c r="L14" s="479"/>
      <c r="M14" s="479"/>
    </row>
    <row r="15" spans="1:17" ht="41.25" customHeight="1">
      <c r="A15" s="575"/>
      <c r="B15" s="479"/>
      <c r="C15" s="479"/>
      <c r="D15" s="479"/>
      <c r="F15" s="479"/>
      <c r="G15" s="479"/>
      <c r="H15" s="479"/>
      <c r="I15" s="479"/>
      <c r="J15" s="479"/>
      <c r="K15" s="566" t="s">
        <v>3290</v>
      </c>
      <c r="L15" s="479"/>
      <c r="M15" s="479"/>
    </row>
    <row r="16" spans="1:17" ht="46.5" customHeight="1">
      <c r="A16" s="479"/>
      <c r="B16" s="575"/>
      <c r="C16" s="575"/>
      <c r="D16" s="575"/>
      <c r="F16" s="479"/>
      <c r="G16" s="479"/>
      <c r="H16" s="479"/>
      <c r="I16" s="479"/>
      <c r="J16" s="479"/>
      <c r="K16" s="574" t="s">
        <v>3291</v>
      </c>
      <c r="L16" s="479"/>
      <c r="M16" s="47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F1:M1"/>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99594"/>
    <pageSetUpPr fitToPage="1"/>
  </sheetPr>
  <dimension ref="A1:Z1000"/>
  <sheetViews>
    <sheetView showGridLines="0" workbookViewId="0"/>
  </sheetViews>
  <sheetFormatPr baseColWidth="10" defaultColWidth="14.42578125" defaultRowHeight="15" customHeight="1"/>
  <cols>
    <col min="1" max="1" width="33.140625" customWidth="1"/>
    <col min="2" max="2" width="48.85546875" customWidth="1"/>
    <col min="3" max="26" width="10.7109375" customWidth="1"/>
  </cols>
  <sheetData>
    <row r="1" spans="1:26" ht="20.25" customHeight="1">
      <c r="A1" s="735" t="s">
        <v>3292</v>
      </c>
      <c r="B1" s="596"/>
      <c r="C1" s="576"/>
      <c r="D1" s="576"/>
      <c r="E1" s="576"/>
      <c r="F1" s="479"/>
      <c r="G1" s="479"/>
      <c r="H1" s="479"/>
      <c r="I1" s="479"/>
      <c r="J1" s="479"/>
      <c r="K1" s="479"/>
      <c r="L1" s="479"/>
      <c r="M1" s="479"/>
      <c r="N1" s="479"/>
      <c r="O1" s="479"/>
      <c r="P1" s="479"/>
      <c r="Q1" s="479"/>
      <c r="R1" s="479"/>
      <c r="S1" s="479"/>
      <c r="T1" s="479"/>
      <c r="U1" s="479"/>
      <c r="V1" s="479"/>
      <c r="W1" s="479"/>
      <c r="X1" s="479"/>
      <c r="Y1" s="479"/>
      <c r="Z1" s="479"/>
    </row>
    <row r="2" spans="1:26" ht="9.75" customHeight="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row>
    <row r="3" spans="1:26" ht="24.75" customHeight="1">
      <c r="A3" s="563" t="s">
        <v>3293</v>
      </c>
      <c r="B3" s="563" t="s">
        <v>3294</v>
      </c>
      <c r="C3" s="479"/>
      <c r="D3" s="479"/>
      <c r="E3" s="479"/>
      <c r="F3" s="479"/>
      <c r="G3" s="479"/>
      <c r="H3" s="479"/>
      <c r="I3" s="479"/>
      <c r="J3" s="479"/>
      <c r="K3" s="479"/>
      <c r="L3" s="479"/>
      <c r="M3" s="479"/>
      <c r="N3" s="479"/>
      <c r="O3" s="479"/>
      <c r="P3" s="479"/>
      <c r="Q3" s="479"/>
      <c r="R3" s="479"/>
      <c r="S3" s="479"/>
      <c r="T3" s="479"/>
      <c r="U3" s="479"/>
      <c r="V3" s="479"/>
      <c r="W3" s="479"/>
      <c r="X3" s="479"/>
      <c r="Y3" s="479"/>
      <c r="Z3" s="479"/>
    </row>
    <row r="4" spans="1:26" ht="115.5">
      <c r="A4" s="577" t="s">
        <v>61</v>
      </c>
      <c r="B4" s="578" t="s">
        <v>3295</v>
      </c>
      <c r="C4" s="479"/>
      <c r="D4" s="479"/>
      <c r="E4" s="479"/>
      <c r="F4" s="479"/>
      <c r="G4" s="479"/>
      <c r="H4" s="479"/>
      <c r="I4" s="479"/>
      <c r="J4" s="479"/>
      <c r="K4" s="479"/>
      <c r="L4" s="479"/>
      <c r="M4" s="479"/>
      <c r="N4" s="479"/>
      <c r="O4" s="479"/>
      <c r="P4" s="479"/>
      <c r="Q4" s="479"/>
      <c r="R4" s="479"/>
      <c r="S4" s="479"/>
      <c r="T4" s="479"/>
      <c r="U4" s="479"/>
      <c r="V4" s="479"/>
      <c r="W4" s="479"/>
      <c r="X4" s="479"/>
      <c r="Y4" s="479"/>
      <c r="Z4" s="479"/>
    </row>
    <row r="5" spans="1:26" ht="66">
      <c r="A5" s="579" t="s">
        <v>52</v>
      </c>
      <c r="B5" s="578" t="s">
        <v>3296</v>
      </c>
      <c r="C5" s="479"/>
      <c r="D5" s="479"/>
      <c r="E5" s="479"/>
      <c r="F5" s="479"/>
      <c r="G5" s="479"/>
      <c r="H5" s="479"/>
      <c r="I5" s="479"/>
      <c r="J5" s="479"/>
      <c r="K5" s="479"/>
      <c r="L5" s="479"/>
      <c r="M5" s="479"/>
      <c r="N5" s="479"/>
      <c r="O5" s="479"/>
      <c r="P5" s="479"/>
      <c r="Q5" s="479"/>
      <c r="R5" s="479"/>
      <c r="S5" s="479"/>
      <c r="T5" s="479"/>
      <c r="U5" s="479"/>
      <c r="V5" s="479"/>
      <c r="W5" s="479"/>
      <c r="X5" s="479"/>
      <c r="Y5" s="479"/>
      <c r="Z5" s="479"/>
    </row>
    <row r="6" spans="1:26" ht="82.5">
      <c r="A6" s="580" t="s">
        <v>126</v>
      </c>
      <c r="B6" s="578" t="s">
        <v>3297</v>
      </c>
      <c r="C6" s="479"/>
      <c r="D6" s="479"/>
      <c r="E6" s="479"/>
      <c r="F6" s="479"/>
      <c r="G6" s="479"/>
      <c r="H6" s="479"/>
      <c r="I6" s="479"/>
      <c r="J6" s="479"/>
      <c r="K6" s="479"/>
      <c r="L6" s="479"/>
      <c r="M6" s="479"/>
      <c r="N6" s="479"/>
      <c r="O6" s="479"/>
      <c r="P6" s="479"/>
      <c r="Q6" s="479"/>
      <c r="R6" s="479"/>
      <c r="S6" s="479"/>
      <c r="T6" s="479"/>
      <c r="U6" s="479"/>
      <c r="V6" s="479"/>
      <c r="W6" s="479"/>
      <c r="X6" s="479"/>
      <c r="Y6" s="479"/>
      <c r="Z6" s="479"/>
    </row>
    <row r="7" spans="1:26" ht="66">
      <c r="A7" s="579" t="s">
        <v>134</v>
      </c>
      <c r="B7" s="578" t="s">
        <v>3298</v>
      </c>
      <c r="C7" s="479"/>
      <c r="D7" s="479"/>
      <c r="E7" s="479"/>
      <c r="F7" s="479"/>
      <c r="G7" s="479"/>
      <c r="H7" s="479"/>
      <c r="I7" s="479"/>
      <c r="J7" s="479"/>
      <c r="K7" s="479"/>
      <c r="L7" s="479"/>
      <c r="M7" s="479"/>
      <c r="N7" s="479"/>
      <c r="O7" s="479"/>
      <c r="P7" s="479"/>
      <c r="Q7" s="479"/>
      <c r="R7" s="479"/>
      <c r="S7" s="479"/>
      <c r="T7" s="479"/>
      <c r="U7" s="479"/>
      <c r="V7" s="479"/>
      <c r="W7" s="479"/>
      <c r="X7" s="479"/>
      <c r="Y7" s="479"/>
      <c r="Z7" s="479"/>
    </row>
    <row r="8" spans="1:26">
      <c r="A8" s="556" t="s">
        <v>3299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rintOptions horizontalCentered="1"/>
  <pageMargins left="0.51181102362204722" right="0.51181102362204722" top="0.55118110236220474" bottom="0.5511811023622047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D99594"/>
  </sheetPr>
  <dimension ref="A1:Z1000"/>
  <sheetViews>
    <sheetView showGridLines="0" workbookViewId="0"/>
  </sheetViews>
  <sheetFormatPr baseColWidth="10" defaultColWidth="14.42578125" defaultRowHeight="15" customHeight="1"/>
  <cols>
    <col min="1" max="1" width="16.140625" customWidth="1"/>
    <col min="2" max="2" width="17.7109375" customWidth="1"/>
    <col min="3" max="3" width="22.28515625" customWidth="1"/>
    <col min="4" max="4" width="38.42578125" customWidth="1"/>
    <col min="5" max="7" width="10.140625" customWidth="1"/>
    <col min="8" max="8" width="36.42578125" customWidth="1"/>
    <col min="9" max="9" width="23.85546875" customWidth="1"/>
    <col min="10" max="26" width="10.7109375" customWidth="1"/>
  </cols>
  <sheetData>
    <row r="1" spans="1:26" ht="15.75">
      <c r="A1" s="737" t="s">
        <v>3300</v>
      </c>
      <c r="B1" s="596"/>
      <c r="C1" s="596"/>
      <c r="D1" s="596"/>
      <c r="E1" s="596"/>
      <c r="F1" s="596"/>
      <c r="G1" s="596"/>
      <c r="H1" s="596"/>
      <c r="I1" s="596"/>
      <c r="J1" s="479"/>
      <c r="K1" s="479"/>
      <c r="L1" s="479"/>
      <c r="M1" s="479"/>
      <c r="N1" s="479"/>
      <c r="O1" s="479"/>
      <c r="P1" s="479"/>
      <c r="Q1" s="479"/>
      <c r="R1" s="479"/>
      <c r="S1" s="479"/>
      <c r="T1" s="479"/>
      <c r="U1" s="479"/>
      <c r="V1" s="479"/>
      <c r="W1" s="479"/>
      <c r="X1" s="479"/>
      <c r="Y1" s="479"/>
      <c r="Z1" s="479"/>
    </row>
    <row r="2" spans="1:26">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row>
    <row r="3" spans="1:26" ht="45" customHeight="1">
      <c r="A3" s="581" t="s">
        <v>3301</v>
      </c>
      <c r="B3" s="581" t="s">
        <v>3175</v>
      </c>
      <c r="C3" s="581" t="s">
        <v>3210</v>
      </c>
      <c r="D3" s="581" t="s">
        <v>3302</v>
      </c>
      <c r="E3" s="581" t="s">
        <v>3303</v>
      </c>
      <c r="F3" s="581" t="s">
        <v>3304</v>
      </c>
      <c r="G3" s="581" t="s">
        <v>3305</v>
      </c>
      <c r="H3" s="581" t="s">
        <v>3306</v>
      </c>
      <c r="I3" s="581" t="s">
        <v>3307</v>
      </c>
      <c r="J3" s="479"/>
      <c r="K3" s="479"/>
      <c r="L3" s="479"/>
      <c r="M3" s="479"/>
      <c r="N3" s="479"/>
      <c r="O3" s="479"/>
      <c r="P3" s="479"/>
      <c r="Q3" s="479"/>
      <c r="R3" s="479"/>
      <c r="S3" s="479"/>
      <c r="T3" s="479"/>
      <c r="U3" s="479"/>
      <c r="V3" s="479"/>
      <c r="W3" s="479"/>
      <c r="X3" s="479"/>
      <c r="Y3" s="479"/>
      <c r="Z3" s="479"/>
    </row>
    <row r="4" spans="1:26" ht="69.75" customHeight="1">
      <c r="A4" s="738" t="s">
        <v>5</v>
      </c>
      <c r="B4" s="731" t="s">
        <v>3180</v>
      </c>
      <c r="C4" s="555" t="s">
        <v>51</v>
      </c>
      <c r="D4" s="582" t="s">
        <v>3308</v>
      </c>
      <c r="E4" s="583">
        <v>0.9</v>
      </c>
      <c r="F4" s="584">
        <v>0.8</v>
      </c>
      <c r="G4" s="583">
        <v>0.95</v>
      </c>
      <c r="H4" s="585" t="s">
        <v>55</v>
      </c>
      <c r="I4" s="586" t="s">
        <v>3309</v>
      </c>
      <c r="J4" s="479"/>
      <c r="K4" s="479"/>
      <c r="L4" s="479"/>
      <c r="M4" s="479"/>
      <c r="N4" s="479"/>
      <c r="O4" s="479"/>
      <c r="P4" s="479"/>
      <c r="Q4" s="479"/>
      <c r="R4" s="479"/>
      <c r="S4" s="479"/>
      <c r="T4" s="479"/>
      <c r="U4" s="479"/>
      <c r="V4" s="479"/>
      <c r="W4" s="479"/>
      <c r="X4" s="479"/>
      <c r="Y4" s="479"/>
      <c r="Z4" s="479"/>
    </row>
    <row r="5" spans="1:26" ht="57.75" customHeight="1">
      <c r="A5" s="732"/>
      <c r="B5" s="732"/>
      <c r="C5" s="731" t="s">
        <v>133</v>
      </c>
      <c r="D5" s="587" t="s">
        <v>3310</v>
      </c>
      <c r="E5" s="588">
        <v>0</v>
      </c>
      <c r="F5" s="589">
        <v>0</v>
      </c>
      <c r="G5" s="590">
        <v>1</v>
      </c>
      <c r="H5" s="586" t="s">
        <v>2853</v>
      </c>
      <c r="I5" s="736" t="s">
        <v>3311</v>
      </c>
      <c r="J5" s="479"/>
      <c r="K5" s="479"/>
      <c r="L5" s="479"/>
      <c r="M5" s="479"/>
      <c r="N5" s="479"/>
      <c r="O5" s="479"/>
      <c r="P5" s="479"/>
      <c r="Q5" s="479"/>
      <c r="R5" s="479"/>
      <c r="S5" s="479"/>
      <c r="T5" s="479"/>
      <c r="U5" s="479"/>
      <c r="V5" s="479"/>
      <c r="W5" s="479"/>
      <c r="X5" s="479"/>
      <c r="Y5" s="479"/>
      <c r="Z5" s="479"/>
    </row>
    <row r="6" spans="1:26" ht="59.25" customHeight="1">
      <c r="A6" s="732"/>
      <c r="B6" s="732"/>
      <c r="C6" s="730"/>
      <c r="D6" s="582" t="s">
        <v>3312</v>
      </c>
      <c r="E6" s="583">
        <v>1</v>
      </c>
      <c r="F6" s="584">
        <v>0.25</v>
      </c>
      <c r="G6" s="583">
        <v>1</v>
      </c>
      <c r="H6" s="585" t="s">
        <v>2861</v>
      </c>
      <c r="I6" s="730"/>
      <c r="J6" s="479"/>
      <c r="K6" s="479"/>
      <c r="L6" s="479"/>
      <c r="M6" s="479"/>
      <c r="N6" s="479"/>
      <c r="O6" s="479"/>
      <c r="P6" s="479"/>
      <c r="Q6" s="479"/>
      <c r="R6" s="479"/>
      <c r="S6" s="479"/>
      <c r="T6" s="479"/>
      <c r="U6" s="479"/>
      <c r="V6" s="479"/>
      <c r="W6" s="479"/>
      <c r="X6" s="479"/>
      <c r="Y6" s="479"/>
      <c r="Z6" s="479"/>
    </row>
    <row r="7" spans="1:26" ht="72" customHeight="1">
      <c r="A7" s="730"/>
      <c r="B7" s="730"/>
      <c r="C7" s="555" t="s">
        <v>440</v>
      </c>
      <c r="D7" s="582" t="s">
        <v>3313</v>
      </c>
      <c r="E7" s="591">
        <v>0</v>
      </c>
      <c r="F7" s="592">
        <v>0</v>
      </c>
      <c r="G7" s="583">
        <v>1</v>
      </c>
      <c r="H7" s="585" t="s">
        <v>1136</v>
      </c>
      <c r="I7" s="586" t="s">
        <v>3314</v>
      </c>
      <c r="J7" s="479"/>
      <c r="K7" s="479"/>
      <c r="L7" s="479"/>
      <c r="M7" s="479"/>
      <c r="N7" s="479"/>
      <c r="O7" s="479"/>
      <c r="P7" s="479"/>
      <c r="Q7" s="479"/>
      <c r="R7" s="479"/>
      <c r="S7" s="479"/>
      <c r="T7" s="479"/>
      <c r="U7" s="479"/>
      <c r="V7" s="479"/>
      <c r="W7" s="479"/>
      <c r="X7" s="479"/>
      <c r="Y7" s="479"/>
      <c r="Z7" s="479"/>
    </row>
    <row r="8" spans="1:26" ht="75.75" customHeight="1">
      <c r="A8" s="731" t="s">
        <v>3186</v>
      </c>
      <c r="B8" s="731" t="s">
        <v>3187</v>
      </c>
      <c r="C8" s="731" t="s">
        <v>84</v>
      </c>
      <c r="D8" s="582" t="s">
        <v>3315</v>
      </c>
      <c r="E8" s="591">
        <v>1</v>
      </c>
      <c r="F8" s="592">
        <v>1</v>
      </c>
      <c r="G8" s="591">
        <v>4</v>
      </c>
      <c r="H8" s="585" t="s">
        <v>3316</v>
      </c>
      <c r="I8" s="586" t="s">
        <v>3317</v>
      </c>
      <c r="J8" s="479"/>
      <c r="K8" s="479"/>
      <c r="L8" s="479"/>
      <c r="M8" s="479"/>
      <c r="N8" s="479"/>
      <c r="O8" s="479"/>
      <c r="P8" s="479"/>
      <c r="Q8" s="479"/>
      <c r="R8" s="479"/>
      <c r="S8" s="479"/>
      <c r="T8" s="479"/>
      <c r="U8" s="479"/>
      <c r="V8" s="479"/>
      <c r="W8" s="479"/>
      <c r="X8" s="479"/>
      <c r="Y8" s="479"/>
      <c r="Z8" s="479"/>
    </row>
    <row r="9" spans="1:26" ht="93.75" customHeight="1">
      <c r="A9" s="732"/>
      <c r="B9" s="732"/>
      <c r="C9" s="732"/>
      <c r="D9" s="582" t="s">
        <v>3318</v>
      </c>
      <c r="E9" s="591">
        <v>0</v>
      </c>
      <c r="F9" s="592">
        <v>0</v>
      </c>
      <c r="G9" s="591">
        <v>30</v>
      </c>
      <c r="H9" s="585" t="s">
        <v>3319</v>
      </c>
      <c r="I9" s="586" t="s">
        <v>3320</v>
      </c>
      <c r="J9" s="479"/>
      <c r="K9" s="479"/>
      <c r="L9" s="479"/>
      <c r="M9" s="479"/>
      <c r="N9" s="479"/>
      <c r="O9" s="479"/>
      <c r="P9" s="479"/>
      <c r="Q9" s="479"/>
      <c r="R9" s="479"/>
      <c r="S9" s="479"/>
      <c r="T9" s="479"/>
      <c r="U9" s="479"/>
      <c r="V9" s="479"/>
      <c r="W9" s="479"/>
      <c r="X9" s="479"/>
      <c r="Y9" s="479"/>
      <c r="Z9" s="479"/>
    </row>
    <row r="10" spans="1:26" ht="38.25" customHeight="1">
      <c r="A10" s="732"/>
      <c r="B10" s="732"/>
      <c r="C10" s="732"/>
      <c r="D10" s="739" t="s">
        <v>3321</v>
      </c>
      <c r="E10" s="591">
        <v>0</v>
      </c>
      <c r="F10" s="592">
        <v>0</v>
      </c>
      <c r="G10" s="583">
        <v>0.1</v>
      </c>
      <c r="H10" s="585" t="s">
        <v>3322</v>
      </c>
      <c r="I10" s="736" t="s">
        <v>3320</v>
      </c>
      <c r="J10" s="479"/>
      <c r="K10" s="479"/>
      <c r="L10" s="479"/>
      <c r="M10" s="479"/>
      <c r="N10" s="479"/>
      <c r="O10" s="479"/>
      <c r="P10" s="479"/>
      <c r="Q10" s="479"/>
      <c r="R10" s="479"/>
      <c r="S10" s="479"/>
      <c r="T10" s="479"/>
      <c r="U10" s="479"/>
      <c r="V10" s="479"/>
      <c r="W10" s="479"/>
      <c r="X10" s="479"/>
      <c r="Y10" s="479"/>
      <c r="Z10" s="479"/>
    </row>
    <row r="11" spans="1:26" ht="55.5" customHeight="1">
      <c r="A11" s="732"/>
      <c r="B11" s="732"/>
      <c r="C11" s="730"/>
      <c r="D11" s="730"/>
      <c r="E11" s="591">
        <v>0</v>
      </c>
      <c r="F11" s="592">
        <v>0</v>
      </c>
      <c r="G11" s="591">
        <v>10</v>
      </c>
      <c r="H11" s="585" t="s">
        <v>3323</v>
      </c>
      <c r="I11" s="730"/>
      <c r="J11" s="479"/>
      <c r="K11" s="479"/>
      <c r="L11" s="479"/>
      <c r="M11" s="479"/>
      <c r="N11" s="479"/>
      <c r="O11" s="479"/>
      <c r="P11" s="479"/>
      <c r="Q11" s="479"/>
      <c r="R11" s="479"/>
      <c r="S11" s="479"/>
      <c r="T11" s="479"/>
      <c r="U11" s="479"/>
      <c r="V11" s="479"/>
      <c r="W11" s="479"/>
      <c r="X11" s="479"/>
      <c r="Y11" s="479"/>
      <c r="Z11" s="479"/>
    </row>
    <row r="12" spans="1:26" ht="99.75" customHeight="1">
      <c r="A12" s="732"/>
      <c r="B12" s="732"/>
      <c r="C12" s="555" t="s">
        <v>2610</v>
      </c>
      <c r="D12" s="582" t="s">
        <v>3324</v>
      </c>
      <c r="E12" s="591">
        <v>0</v>
      </c>
      <c r="F12" s="592">
        <v>0</v>
      </c>
      <c r="G12" s="591">
        <v>6</v>
      </c>
      <c r="H12" s="585" t="s">
        <v>3325</v>
      </c>
      <c r="I12" s="586" t="s">
        <v>3326</v>
      </c>
      <c r="J12" s="479"/>
      <c r="K12" s="479"/>
      <c r="L12" s="479"/>
      <c r="M12" s="479"/>
      <c r="N12" s="479"/>
      <c r="O12" s="479"/>
      <c r="P12" s="479"/>
      <c r="Q12" s="479"/>
      <c r="R12" s="479"/>
      <c r="S12" s="479"/>
      <c r="T12" s="479"/>
      <c r="U12" s="479"/>
      <c r="V12" s="479"/>
      <c r="W12" s="479"/>
      <c r="X12" s="479"/>
      <c r="Y12" s="479"/>
      <c r="Z12" s="479"/>
    </row>
    <row r="13" spans="1:26" ht="102" customHeight="1">
      <c r="A13" s="732"/>
      <c r="B13" s="732"/>
      <c r="C13" s="555" t="s">
        <v>3274</v>
      </c>
      <c r="D13" s="585" t="s">
        <v>3327</v>
      </c>
      <c r="E13" s="591">
        <v>0</v>
      </c>
      <c r="F13" s="592">
        <v>0</v>
      </c>
      <c r="G13" s="583">
        <v>1</v>
      </c>
      <c r="H13" s="585" t="s">
        <v>3328</v>
      </c>
      <c r="I13" s="586" t="s">
        <v>3329</v>
      </c>
      <c r="J13" s="479"/>
      <c r="K13" s="479"/>
      <c r="L13" s="479"/>
      <c r="M13" s="479"/>
      <c r="N13" s="479"/>
      <c r="O13" s="479"/>
      <c r="P13" s="479"/>
      <c r="Q13" s="479"/>
      <c r="R13" s="479"/>
      <c r="S13" s="479"/>
      <c r="T13" s="479"/>
      <c r="U13" s="479"/>
      <c r="V13" s="479"/>
      <c r="W13" s="479"/>
      <c r="X13" s="479"/>
      <c r="Y13" s="479"/>
      <c r="Z13" s="479"/>
    </row>
    <row r="14" spans="1:26" ht="90.75" customHeight="1">
      <c r="A14" s="732"/>
      <c r="B14" s="732"/>
      <c r="C14" s="731" t="s">
        <v>2618</v>
      </c>
      <c r="D14" s="582" t="s">
        <v>3330</v>
      </c>
      <c r="E14" s="591">
        <v>0</v>
      </c>
      <c r="F14" s="592">
        <v>0</v>
      </c>
      <c r="G14" s="591">
        <v>4</v>
      </c>
      <c r="H14" s="585" t="s">
        <v>3331</v>
      </c>
      <c r="I14" s="586" t="s">
        <v>3326</v>
      </c>
      <c r="J14" s="479"/>
      <c r="K14" s="479"/>
      <c r="L14" s="479"/>
      <c r="M14" s="479"/>
      <c r="N14" s="479"/>
      <c r="O14" s="479"/>
      <c r="P14" s="479"/>
      <c r="Q14" s="479"/>
      <c r="R14" s="479"/>
      <c r="S14" s="479"/>
      <c r="T14" s="479"/>
      <c r="U14" s="479"/>
      <c r="V14" s="479"/>
      <c r="W14" s="479"/>
      <c r="X14" s="479"/>
      <c r="Y14" s="479"/>
      <c r="Z14" s="479"/>
    </row>
    <row r="15" spans="1:26" ht="87" customHeight="1">
      <c r="A15" s="730"/>
      <c r="B15" s="730"/>
      <c r="C15" s="730"/>
      <c r="D15" s="582" t="s">
        <v>3332</v>
      </c>
      <c r="E15" s="591">
        <v>0</v>
      </c>
      <c r="F15" s="592">
        <v>0</v>
      </c>
      <c r="G15" s="593">
        <v>0</v>
      </c>
      <c r="H15" s="585" t="s">
        <v>2627</v>
      </c>
      <c r="I15" s="586" t="s">
        <v>3326</v>
      </c>
      <c r="J15" s="479"/>
      <c r="K15" s="479"/>
      <c r="L15" s="479"/>
      <c r="M15" s="479"/>
      <c r="N15" s="479"/>
      <c r="O15" s="479"/>
      <c r="P15" s="479"/>
      <c r="Q15" s="479"/>
      <c r="R15" s="479"/>
      <c r="S15" s="479"/>
      <c r="T15" s="479"/>
      <c r="U15" s="479"/>
      <c r="V15" s="479"/>
      <c r="W15" s="479"/>
      <c r="X15" s="479"/>
      <c r="Y15" s="479"/>
      <c r="Z15" s="479"/>
    </row>
    <row r="16" spans="1:26" ht="52.5" customHeight="1">
      <c r="A16" s="731" t="s">
        <v>3195</v>
      </c>
      <c r="B16" s="731" t="s">
        <v>3196</v>
      </c>
      <c r="C16" s="731" t="s">
        <v>100</v>
      </c>
      <c r="D16" s="585" t="s">
        <v>3333</v>
      </c>
      <c r="E16" s="591">
        <v>1</v>
      </c>
      <c r="F16" s="592">
        <v>24</v>
      </c>
      <c r="G16" s="591">
        <v>60</v>
      </c>
      <c r="H16" s="585" t="s">
        <v>3334</v>
      </c>
      <c r="I16" s="736" t="s">
        <v>3329</v>
      </c>
      <c r="J16" s="479"/>
      <c r="K16" s="479"/>
      <c r="L16" s="479"/>
      <c r="M16" s="479"/>
      <c r="N16" s="479"/>
      <c r="O16" s="479"/>
      <c r="P16" s="479"/>
      <c r="Q16" s="479"/>
      <c r="R16" s="479"/>
      <c r="S16" s="479"/>
      <c r="T16" s="479"/>
      <c r="U16" s="479"/>
      <c r="V16" s="479"/>
      <c r="W16" s="479"/>
      <c r="X16" s="479"/>
      <c r="Y16" s="479"/>
      <c r="Z16" s="479"/>
    </row>
    <row r="17" spans="1:26" ht="81.75" customHeight="1">
      <c r="A17" s="732"/>
      <c r="B17" s="732"/>
      <c r="C17" s="732"/>
      <c r="D17" s="585" t="s">
        <v>3335</v>
      </c>
      <c r="E17" s="591">
        <v>0</v>
      </c>
      <c r="F17" s="592">
        <v>0</v>
      </c>
      <c r="G17" s="591">
        <v>20</v>
      </c>
      <c r="H17" s="585" t="s">
        <v>3336</v>
      </c>
      <c r="I17" s="732"/>
      <c r="J17" s="479"/>
      <c r="K17" s="479"/>
      <c r="L17" s="479"/>
      <c r="M17" s="479"/>
      <c r="N17" s="479"/>
      <c r="O17" s="479"/>
      <c r="P17" s="479"/>
      <c r="Q17" s="479"/>
      <c r="R17" s="479"/>
      <c r="S17" s="479"/>
      <c r="T17" s="479"/>
      <c r="U17" s="479"/>
      <c r="V17" s="479"/>
      <c r="W17" s="479"/>
      <c r="X17" s="479"/>
      <c r="Y17" s="479"/>
      <c r="Z17" s="479"/>
    </row>
    <row r="18" spans="1:26" ht="66.75" customHeight="1">
      <c r="A18" s="732"/>
      <c r="B18" s="732"/>
      <c r="C18" s="732"/>
      <c r="D18" s="585" t="s">
        <v>3337</v>
      </c>
      <c r="E18" s="591">
        <v>0</v>
      </c>
      <c r="F18" s="592">
        <v>0</v>
      </c>
      <c r="G18" s="591">
        <v>5</v>
      </c>
      <c r="H18" s="585" t="s">
        <v>3338</v>
      </c>
      <c r="I18" s="732"/>
      <c r="J18" s="479"/>
      <c r="K18" s="479"/>
      <c r="L18" s="479"/>
      <c r="M18" s="479"/>
      <c r="N18" s="479"/>
      <c r="O18" s="479"/>
      <c r="P18" s="479"/>
      <c r="Q18" s="479"/>
      <c r="R18" s="479"/>
      <c r="S18" s="479"/>
      <c r="T18" s="479"/>
      <c r="U18" s="479"/>
      <c r="V18" s="479"/>
      <c r="W18" s="479"/>
      <c r="X18" s="479"/>
      <c r="Y18" s="479"/>
      <c r="Z18" s="479"/>
    </row>
    <row r="19" spans="1:26" ht="99.75" customHeight="1">
      <c r="A19" s="730"/>
      <c r="B19" s="730"/>
      <c r="C19" s="730"/>
      <c r="D19" s="585" t="s">
        <v>3339</v>
      </c>
      <c r="E19" s="591">
        <v>0</v>
      </c>
      <c r="F19" s="592">
        <v>0</v>
      </c>
      <c r="G19" s="591">
        <v>10</v>
      </c>
      <c r="H19" s="585" t="s">
        <v>3340</v>
      </c>
      <c r="I19" s="730"/>
      <c r="J19" s="479"/>
      <c r="K19" s="479"/>
      <c r="L19" s="479"/>
      <c r="M19" s="479"/>
      <c r="N19" s="479"/>
      <c r="O19" s="479"/>
      <c r="P19" s="479"/>
      <c r="Q19" s="479"/>
      <c r="R19" s="479"/>
      <c r="S19" s="479"/>
      <c r="T19" s="479"/>
      <c r="U19" s="479"/>
      <c r="V19" s="479"/>
      <c r="W19" s="479"/>
      <c r="X19" s="479"/>
      <c r="Y19" s="479"/>
      <c r="Z19" s="479"/>
    </row>
    <row r="20" spans="1:26" ht="70.5" customHeight="1">
      <c r="A20" s="731" t="s">
        <v>3201</v>
      </c>
      <c r="B20" s="731" t="s">
        <v>3202</v>
      </c>
      <c r="C20" s="731" t="s">
        <v>3341</v>
      </c>
      <c r="D20" s="585" t="s">
        <v>3342</v>
      </c>
      <c r="E20" s="591">
        <v>1</v>
      </c>
      <c r="F20" s="592">
        <v>7</v>
      </c>
      <c r="G20" s="591">
        <v>28</v>
      </c>
      <c r="H20" s="585" t="s">
        <v>3343</v>
      </c>
      <c r="I20" s="736" t="s">
        <v>3344</v>
      </c>
      <c r="J20" s="479"/>
      <c r="K20" s="479"/>
      <c r="L20" s="479"/>
      <c r="M20" s="479"/>
      <c r="N20" s="479"/>
      <c r="O20" s="479"/>
      <c r="P20" s="479"/>
      <c r="Q20" s="479"/>
      <c r="R20" s="479"/>
      <c r="S20" s="479"/>
      <c r="T20" s="479"/>
      <c r="U20" s="479"/>
      <c r="V20" s="479"/>
      <c r="W20" s="479"/>
      <c r="X20" s="479"/>
      <c r="Y20" s="479"/>
      <c r="Z20" s="479"/>
    </row>
    <row r="21" spans="1:26" ht="96" customHeight="1">
      <c r="A21" s="732"/>
      <c r="B21" s="732"/>
      <c r="C21" s="732"/>
      <c r="D21" s="585" t="s">
        <v>3345</v>
      </c>
      <c r="E21" s="591">
        <v>0</v>
      </c>
      <c r="F21" s="592">
        <v>0</v>
      </c>
      <c r="G21" s="591">
        <v>10</v>
      </c>
      <c r="H21" s="585" t="s">
        <v>3346</v>
      </c>
      <c r="I21" s="732"/>
      <c r="J21" s="479"/>
      <c r="K21" s="479"/>
      <c r="L21" s="479"/>
      <c r="M21" s="479"/>
      <c r="N21" s="479"/>
      <c r="O21" s="479"/>
      <c r="P21" s="479"/>
      <c r="Q21" s="479"/>
      <c r="R21" s="479"/>
      <c r="S21" s="479"/>
      <c r="T21" s="479"/>
      <c r="U21" s="479"/>
      <c r="V21" s="479"/>
      <c r="W21" s="479"/>
      <c r="X21" s="479"/>
      <c r="Y21" s="479"/>
      <c r="Z21" s="479"/>
    </row>
    <row r="22" spans="1:26" ht="99" customHeight="1">
      <c r="A22" s="732"/>
      <c r="B22" s="732"/>
      <c r="C22" s="732"/>
      <c r="D22" s="586" t="s">
        <v>3347</v>
      </c>
      <c r="E22" s="588">
        <v>0</v>
      </c>
      <c r="F22" s="589">
        <v>0</v>
      </c>
      <c r="G22" s="588">
        <v>10</v>
      </c>
      <c r="H22" s="586" t="s">
        <v>3340</v>
      </c>
      <c r="I22" s="732"/>
      <c r="J22" s="479"/>
      <c r="K22" s="479"/>
      <c r="L22" s="479"/>
      <c r="M22" s="479"/>
      <c r="N22" s="479"/>
      <c r="O22" s="479"/>
      <c r="P22" s="479"/>
      <c r="Q22" s="479"/>
      <c r="R22" s="479"/>
      <c r="S22" s="479"/>
      <c r="T22" s="479"/>
      <c r="U22" s="479"/>
      <c r="V22" s="479"/>
      <c r="W22" s="479"/>
      <c r="X22" s="479"/>
      <c r="Y22" s="479"/>
      <c r="Z22" s="479"/>
    </row>
    <row r="23" spans="1:26" ht="84" customHeight="1">
      <c r="A23" s="730"/>
      <c r="B23" s="730"/>
      <c r="C23" s="730"/>
      <c r="D23" s="585" t="s">
        <v>3348</v>
      </c>
      <c r="E23" s="591">
        <v>0</v>
      </c>
      <c r="F23" s="592">
        <v>0</v>
      </c>
      <c r="G23" s="583">
        <v>0.5</v>
      </c>
      <c r="H23" s="585" t="s">
        <v>3349</v>
      </c>
      <c r="I23" s="730"/>
      <c r="J23" s="479"/>
      <c r="K23" s="479"/>
      <c r="L23" s="479"/>
      <c r="M23" s="479"/>
      <c r="N23" s="479"/>
      <c r="O23" s="479"/>
      <c r="P23" s="479"/>
      <c r="Q23" s="479"/>
      <c r="R23" s="479"/>
      <c r="S23" s="479"/>
      <c r="T23" s="479"/>
      <c r="U23" s="479"/>
      <c r="V23" s="479"/>
      <c r="W23" s="479"/>
      <c r="X23" s="479"/>
      <c r="Y23" s="479"/>
      <c r="Z23" s="479"/>
    </row>
    <row r="24" spans="1:26" ht="15.75" customHeight="1">
      <c r="A24" s="556" t="s">
        <v>3350</v>
      </c>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row>
    <row r="25" spans="1:26" ht="15.75" customHeight="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row>
    <row r="26" spans="1:26" ht="15.75" customHeight="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row>
    <row r="27" spans="1:26" ht="15.75" customHeight="1">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row>
    <row r="28" spans="1:26" ht="15.75" customHeight="1">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row>
    <row r="29" spans="1:26" ht="15.75" customHeight="1">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row>
    <row r="30" spans="1:26" ht="15.75" customHeight="1">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row>
    <row r="31" spans="1:26" ht="15.75" customHeight="1">
      <c r="A31" s="479"/>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row>
    <row r="32" spans="1:26" ht="15.75" customHeight="1">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row>
    <row r="33" spans="1:26" ht="15.75" customHeight="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row>
    <row r="34" spans="1:26" ht="15.75" customHeight="1">
      <c r="A34" s="479"/>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row>
    <row r="35" spans="1:26" ht="15.75" customHeight="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row>
    <row r="36" spans="1:26" ht="15.75" customHeight="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row>
    <row r="37" spans="1:26" ht="15.75" customHeight="1">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row>
    <row r="38" spans="1:26" ht="15.75" customHeight="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row>
    <row r="39" spans="1:26" ht="15.75" customHeight="1">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row>
    <row r="40" spans="1:26" ht="15.75" customHeight="1">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row>
    <row r="41" spans="1:26" ht="15.75" customHeight="1">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row>
    <row r="42" spans="1:26" ht="15.75" customHeight="1">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row>
    <row r="43" spans="1:26" ht="15.75" customHeight="1">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row>
    <row r="44" spans="1:26" ht="15.75" customHeight="1">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row>
    <row r="45" spans="1:26" ht="15.75" customHeight="1">
      <c r="A45" s="479"/>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row>
    <row r="46" spans="1:26" ht="15.75" customHeight="1">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row>
    <row r="47" spans="1:26" ht="15.75" customHeight="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row>
    <row r="48" spans="1:26" ht="15.75" customHeight="1">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row>
    <row r="49" spans="1:26" ht="15.75" customHeight="1">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row>
    <row r="50" spans="1:26" ht="15.75" customHeight="1">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row>
    <row r="51" spans="1:26" ht="15.75" customHeight="1">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row>
    <row r="52" spans="1:26" ht="15.75" customHeight="1">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row>
    <row r="53" spans="1:26" ht="15.75" customHeight="1">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row>
    <row r="54" spans="1:26" ht="15.75" customHeight="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row>
    <row r="55" spans="1:26" ht="15.75" customHeight="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row>
    <row r="56" spans="1:26" ht="15.75" customHeight="1">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row>
    <row r="57" spans="1:26" ht="15.75" customHeight="1">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row>
    <row r="58" spans="1:26" ht="15.75" customHeight="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row>
    <row r="59" spans="1:26" ht="15.75" customHeight="1">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row>
    <row r="60" spans="1:26" ht="15.75" customHeight="1">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row>
    <row r="61" spans="1:26" ht="15.75" customHeight="1">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row>
    <row r="62" spans="1:26" ht="15.75" customHeight="1">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row>
    <row r="63" spans="1:26" ht="15.75" customHeight="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row>
    <row r="64" spans="1:26" ht="15.75" customHeight="1">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row>
    <row r="65" spans="1:26" ht="15.75" customHeight="1">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row>
    <row r="66" spans="1:26" ht="15.75" customHeight="1">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row>
    <row r="67" spans="1:26" ht="15.75" customHeight="1">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row>
    <row r="68" spans="1:26" ht="15.75" customHeight="1">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row>
    <row r="69" spans="1:26" ht="15.75" customHeight="1">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row>
    <row r="70" spans="1:26" ht="15.75" customHeight="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row>
    <row r="71" spans="1:26" ht="15.75" customHeight="1">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row>
    <row r="72" spans="1:26" ht="15.75" customHeight="1">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row>
    <row r="73" spans="1:26" ht="15.75" customHeight="1">
      <c r="A73" s="479"/>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row>
    <row r="74" spans="1:26" ht="15.75" customHeight="1">
      <c r="A74" s="479"/>
      <c r="B74" s="479"/>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row>
    <row r="75" spans="1:26" ht="15.75" customHeight="1">
      <c r="A75" s="479"/>
      <c r="B75" s="479"/>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row>
    <row r="76" spans="1:26" ht="15.75" customHeight="1">
      <c r="A76" s="479"/>
      <c r="B76" s="479"/>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row>
    <row r="77" spans="1:26" ht="15.75" customHeight="1">
      <c r="A77" s="479"/>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row>
    <row r="78" spans="1:26" ht="15.75" customHeight="1">
      <c r="A78" s="479"/>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row>
    <row r="79" spans="1:26" ht="15.75" customHeight="1">
      <c r="A79" s="479"/>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row>
    <row r="80" spans="1:26" ht="15.75" customHeight="1">
      <c r="A80" s="479"/>
      <c r="B80" s="479"/>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row>
    <row r="81" spans="1:26" ht="15.75" customHeight="1">
      <c r="A81" s="479"/>
      <c r="B81" s="479"/>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479"/>
    </row>
    <row r="82" spans="1:26" ht="15.75" customHeight="1">
      <c r="A82" s="479"/>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row>
    <row r="83" spans="1:26" ht="15.75" customHeight="1">
      <c r="A83" s="479"/>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row>
    <row r="84" spans="1:26" ht="15.75" customHeight="1">
      <c r="A84" s="479"/>
      <c r="B84" s="479"/>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row>
    <row r="85" spans="1:26" ht="15.75" customHeight="1">
      <c r="A85" s="479"/>
      <c r="B85" s="479"/>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row>
    <row r="86" spans="1:26" ht="15.75" customHeight="1">
      <c r="A86" s="479"/>
      <c r="B86" s="479"/>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row>
    <row r="87" spans="1:26" ht="15.75" customHeight="1">
      <c r="A87" s="479"/>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row>
    <row r="88" spans="1:26" ht="15.75" customHeight="1">
      <c r="A88" s="479"/>
      <c r="B88" s="479"/>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row>
    <row r="89" spans="1:26" ht="15.75" customHeight="1">
      <c r="A89" s="479"/>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row>
    <row r="90" spans="1:26" ht="15.75" customHeight="1">
      <c r="A90" s="479"/>
      <c r="B90" s="479"/>
      <c r="C90" s="479"/>
      <c r="D90" s="479"/>
      <c r="E90" s="479"/>
      <c r="F90" s="479"/>
      <c r="G90" s="479"/>
      <c r="H90" s="479"/>
      <c r="I90" s="479"/>
      <c r="J90" s="479"/>
      <c r="K90" s="479"/>
      <c r="L90" s="479"/>
      <c r="M90" s="479"/>
      <c r="N90" s="479"/>
      <c r="O90" s="479"/>
      <c r="P90" s="479"/>
      <c r="Q90" s="479"/>
      <c r="R90" s="479"/>
      <c r="S90" s="479"/>
      <c r="T90" s="479"/>
      <c r="U90" s="479"/>
      <c r="V90" s="479"/>
      <c r="W90" s="479"/>
      <c r="X90" s="479"/>
      <c r="Y90" s="479"/>
      <c r="Z90" s="479"/>
    </row>
    <row r="91" spans="1:26" ht="15.75" customHeight="1">
      <c r="A91" s="479"/>
      <c r="B91" s="479"/>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row>
    <row r="92" spans="1:26" ht="15.75" customHeight="1">
      <c r="A92" s="479"/>
      <c r="B92" s="479"/>
      <c r="C92" s="479"/>
      <c r="D92" s="479"/>
      <c r="E92" s="479"/>
      <c r="F92" s="479"/>
      <c r="G92" s="479"/>
      <c r="H92" s="479"/>
      <c r="I92" s="479"/>
      <c r="J92" s="479"/>
      <c r="K92" s="479"/>
      <c r="L92" s="479"/>
      <c r="M92" s="479"/>
      <c r="N92" s="479"/>
      <c r="O92" s="479"/>
      <c r="P92" s="479"/>
      <c r="Q92" s="479"/>
      <c r="R92" s="479"/>
      <c r="S92" s="479"/>
      <c r="T92" s="479"/>
      <c r="U92" s="479"/>
      <c r="V92" s="479"/>
      <c r="W92" s="479"/>
      <c r="X92" s="479"/>
      <c r="Y92" s="479"/>
      <c r="Z92" s="479"/>
    </row>
    <row r="93" spans="1:26" ht="15.75" customHeight="1">
      <c r="A93" s="479"/>
      <c r="B93" s="479"/>
      <c r="C93" s="479"/>
      <c r="D93" s="479"/>
      <c r="E93" s="479"/>
      <c r="F93" s="479"/>
      <c r="G93" s="479"/>
      <c r="H93" s="479"/>
      <c r="I93" s="479"/>
      <c r="J93" s="479"/>
      <c r="K93" s="479"/>
      <c r="L93" s="479"/>
      <c r="M93" s="479"/>
      <c r="N93" s="479"/>
      <c r="O93" s="479"/>
      <c r="P93" s="479"/>
      <c r="Q93" s="479"/>
      <c r="R93" s="479"/>
      <c r="S93" s="479"/>
      <c r="T93" s="479"/>
      <c r="U93" s="479"/>
      <c r="V93" s="479"/>
      <c r="W93" s="479"/>
      <c r="X93" s="479"/>
      <c r="Y93" s="479"/>
      <c r="Z93" s="479"/>
    </row>
    <row r="94" spans="1:26" ht="15.75" customHeight="1">
      <c r="A94" s="479"/>
      <c r="B94" s="479"/>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row>
    <row r="95" spans="1:26" ht="15.75" customHeight="1">
      <c r="A95" s="479"/>
      <c r="B95" s="479"/>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row>
    <row r="96" spans="1:26" ht="15.75" customHeight="1">
      <c r="A96" s="479"/>
      <c r="B96" s="479"/>
      <c r="C96" s="479"/>
      <c r="D96" s="479"/>
      <c r="E96" s="479"/>
      <c r="F96" s="479"/>
      <c r="G96" s="479"/>
      <c r="H96" s="479"/>
      <c r="I96" s="479"/>
      <c r="J96" s="479"/>
      <c r="K96" s="479"/>
      <c r="L96" s="479"/>
      <c r="M96" s="479"/>
      <c r="N96" s="479"/>
      <c r="O96" s="479"/>
      <c r="P96" s="479"/>
      <c r="Q96" s="479"/>
      <c r="R96" s="479"/>
      <c r="S96" s="479"/>
      <c r="T96" s="479"/>
      <c r="U96" s="479"/>
      <c r="V96" s="479"/>
      <c r="W96" s="479"/>
      <c r="X96" s="479"/>
      <c r="Y96" s="479"/>
      <c r="Z96" s="479"/>
    </row>
    <row r="97" spans="1:26" ht="15.75" customHeight="1">
      <c r="A97" s="479"/>
      <c r="B97" s="479"/>
      <c r="C97" s="479"/>
      <c r="D97" s="479"/>
      <c r="E97" s="479"/>
      <c r="F97" s="479"/>
      <c r="G97" s="479"/>
      <c r="H97" s="479"/>
      <c r="I97" s="479"/>
      <c r="J97" s="479"/>
      <c r="K97" s="479"/>
      <c r="L97" s="479"/>
      <c r="M97" s="479"/>
      <c r="N97" s="479"/>
      <c r="O97" s="479"/>
      <c r="P97" s="479"/>
      <c r="Q97" s="479"/>
      <c r="R97" s="479"/>
      <c r="S97" s="479"/>
      <c r="T97" s="479"/>
      <c r="U97" s="479"/>
      <c r="V97" s="479"/>
      <c r="W97" s="479"/>
      <c r="X97" s="479"/>
      <c r="Y97" s="479"/>
      <c r="Z97" s="479"/>
    </row>
    <row r="98" spans="1:26" ht="15.75" customHeight="1">
      <c r="A98" s="479"/>
      <c r="B98" s="479"/>
      <c r="C98" s="479"/>
      <c r="D98" s="479"/>
      <c r="E98" s="479"/>
      <c r="F98" s="479"/>
      <c r="G98" s="479"/>
      <c r="H98" s="479"/>
      <c r="I98" s="479"/>
      <c r="J98" s="479"/>
      <c r="K98" s="479"/>
      <c r="L98" s="479"/>
      <c r="M98" s="479"/>
      <c r="N98" s="479"/>
      <c r="O98" s="479"/>
      <c r="P98" s="479"/>
      <c r="Q98" s="479"/>
      <c r="R98" s="479"/>
      <c r="S98" s="479"/>
      <c r="T98" s="479"/>
      <c r="U98" s="479"/>
      <c r="V98" s="479"/>
      <c r="W98" s="479"/>
      <c r="X98" s="479"/>
      <c r="Y98" s="479"/>
      <c r="Z98" s="479"/>
    </row>
    <row r="99" spans="1:26" ht="15.75" customHeight="1">
      <c r="A99" s="479"/>
      <c r="B99" s="479"/>
      <c r="C99" s="479"/>
      <c r="D99" s="479"/>
      <c r="E99" s="479"/>
      <c r="F99" s="479"/>
      <c r="G99" s="479"/>
      <c r="H99" s="479"/>
      <c r="I99" s="479"/>
      <c r="J99" s="479"/>
      <c r="K99" s="479"/>
      <c r="L99" s="479"/>
      <c r="M99" s="479"/>
      <c r="N99" s="479"/>
      <c r="O99" s="479"/>
      <c r="P99" s="479"/>
      <c r="Q99" s="479"/>
      <c r="R99" s="479"/>
      <c r="S99" s="479"/>
      <c r="T99" s="479"/>
      <c r="U99" s="479"/>
      <c r="V99" s="479"/>
      <c r="W99" s="479"/>
      <c r="X99" s="479"/>
      <c r="Y99" s="479"/>
      <c r="Z99" s="479"/>
    </row>
    <row r="100" spans="1:26" ht="15.75" customHeight="1">
      <c r="A100" s="479"/>
      <c r="B100" s="479"/>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row>
    <row r="101" spans="1:26" ht="15.75" customHeight="1">
      <c r="A101" s="479"/>
      <c r="B101" s="479"/>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row>
    <row r="102" spans="1:26" ht="15.75" customHeight="1">
      <c r="A102" s="479"/>
      <c r="B102" s="479"/>
      <c r="C102" s="479"/>
      <c r="D102" s="479"/>
      <c r="E102" s="479"/>
      <c r="F102" s="479"/>
      <c r="G102" s="479"/>
      <c r="H102" s="479"/>
      <c r="I102" s="479"/>
      <c r="J102" s="479"/>
      <c r="K102" s="479"/>
      <c r="L102" s="479"/>
      <c r="M102" s="479"/>
      <c r="N102" s="479"/>
      <c r="O102" s="479"/>
      <c r="P102" s="479"/>
      <c r="Q102" s="479"/>
      <c r="R102" s="479"/>
      <c r="S102" s="479"/>
      <c r="T102" s="479"/>
      <c r="U102" s="479"/>
      <c r="V102" s="479"/>
      <c r="W102" s="479"/>
      <c r="X102" s="479"/>
      <c r="Y102" s="479"/>
      <c r="Z102" s="479"/>
    </row>
    <row r="103" spans="1:26" ht="15.75" customHeight="1">
      <c r="A103" s="479"/>
      <c r="B103" s="479"/>
      <c r="C103" s="479"/>
      <c r="D103" s="479"/>
      <c r="E103" s="479"/>
      <c r="F103" s="479"/>
      <c r="G103" s="479"/>
      <c r="H103" s="479"/>
      <c r="I103" s="479"/>
      <c r="J103" s="479"/>
      <c r="K103" s="479"/>
      <c r="L103" s="479"/>
      <c r="M103" s="479"/>
      <c r="N103" s="479"/>
      <c r="O103" s="479"/>
      <c r="P103" s="479"/>
      <c r="Q103" s="479"/>
      <c r="R103" s="479"/>
      <c r="S103" s="479"/>
      <c r="T103" s="479"/>
      <c r="U103" s="479"/>
      <c r="V103" s="479"/>
      <c r="W103" s="479"/>
      <c r="X103" s="479"/>
      <c r="Y103" s="479"/>
      <c r="Z103" s="479"/>
    </row>
    <row r="104" spans="1:26" ht="15.75" customHeight="1">
      <c r="A104" s="479"/>
      <c r="B104" s="479"/>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row>
    <row r="105" spans="1:26" ht="15.75" customHeight="1">
      <c r="A105" s="479"/>
      <c r="B105" s="479"/>
      <c r="C105" s="479"/>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row>
    <row r="106" spans="1:26" ht="15.75" customHeight="1">
      <c r="A106" s="479"/>
      <c r="B106" s="479"/>
      <c r="C106" s="479"/>
      <c r="D106" s="479"/>
      <c r="E106" s="479"/>
      <c r="F106" s="479"/>
      <c r="G106" s="479"/>
      <c r="H106" s="479"/>
      <c r="I106" s="479"/>
      <c r="J106" s="479"/>
      <c r="K106" s="479"/>
      <c r="L106" s="479"/>
      <c r="M106" s="479"/>
      <c r="N106" s="479"/>
      <c r="O106" s="479"/>
      <c r="P106" s="479"/>
      <c r="Q106" s="479"/>
      <c r="R106" s="479"/>
      <c r="S106" s="479"/>
      <c r="T106" s="479"/>
      <c r="U106" s="479"/>
      <c r="V106" s="479"/>
      <c r="W106" s="479"/>
      <c r="X106" s="479"/>
      <c r="Y106" s="479"/>
      <c r="Z106" s="479"/>
    </row>
    <row r="107" spans="1:26" ht="15.75" customHeight="1">
      <c r="A107" s="479"/>
      <c r="B107" s="479"/>
      <c r="C107" s="479"/>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row>
    <row r="108" spans="1:26" ht="15.75" customHeight="1">
      <c r="A108" s="479"/>
      <c r="B108" s="479"/>
      <c r="C108" s="479"/>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row>
    <row r="109" spans="1:26" ht="15.75" customHeight="1">
      <c r="A109" s="479"/>
      <c r="B109" s="479"/>
      <c r="C109" s="479"/>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row>
    <row r="110" spans="1:26" ht="15.75" customHeight="1">
      <c r="A110" s="479"/>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row>
    <row r="111" spans="1:26" ht="15.75" customHeight="1">
      <c r="A111" s="479"/>
      <c r="B111" s="479"/>
      <c r="C111" s="479"/>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row>
    <row r="112" spans="1:26" ht="15.75" customHeight="1">
      <c r="A112" s="479"/>
      <c r="B112" s="479"/>
      <c r="C112" s="479"/>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row>
    <row r="113" spans="1:26" ht="15.75" customHeight="1">
      <c r="A113" s="479"/>
      <c r="B113" s="479"/>
      <c r="C113" s="479"/>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row>
    <row r="114" spans="1:26" ht="15.75" customHeight="1">
      <c r="A114" s="479"/>
      <c r="B114" s="479"/>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row>
    <row r="115" spans="1:26" ht="15.75" customHeight="1">
      <c r="A115" s="479"/>
      <c r="B115" s="479"/>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row>
    <row r="116" spans="1:26" ht="15.75" customHeight="1">
      <c r="A116" s="479"/>
      <c r="B116" s="479"/>
      <c r="C116" s="479"/>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row>
    <row r="117" spans="1:26" ht="15.75" customHeight="1">
      <c r="A117" s="479"/>
      <c r="B117" s="479"/>
      <c r="C117" s="479"/>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row>
    <row r="118" spans="1:26" ht="15.75" customHeight="1">
      <c r="A118" s="479"/>
      <c r="B118" s="479"/>
      <c r="C118" s="479"/>
      <c r="D118" s="479"/>
      <c r="E118" s="479"/>
      <c r="F118" s="479"/>
      <c r="G118" s="479"/>
      <c r="H118" s="479"/>
      <c r="I118" s="479"/>
      <c r="J118" s="479"/>
      <c r="K118" s="479"/>
      <c r="L118" s="479"/>
      <c r="M118" s="479"/>
      <c r="N118" s="479"/>
      <c r="O118" s="479"/>
      <c r="P118" s="479"/>
      <c r="Q118" s="479"/>
      <c r="R118" s="479"/>
      <c r="S118" s="479"/>
      <c r="T118" s="479"/>
      <c r="U118" s="479"/>
      <c r="V118" s="479"/>
      <c r="W118" s="479"/>
      <c r="X118" s="479"/>
      <c r="Y118" s="479"/>
      <c r="Z118" s="479"/>
    </row>
    <row r="119" spans="1:26" ht="15.75" customHeight="1">
      <c r="A119" s="479"/>
      <c r="B119" s="479"/>
      <c r="C119" s="479"/>
      <c r="D119" s="479"/>
      <c r="E119" s="479"/>
      <c r="F119" s="479"/>
      <c r="G119" s="479"/>
      <c r="H119" s="479"/>
      <c r="I119" s="479"/>
      <c r="J119" s="479"/>
      <c r="K119" s="479"/>
      <c r="L119" s="479"/>
      <c r="M119" s="479"/>
      <c r="N119" s="479"/>
      <c r="O119" s="479"/>
      <c r="P119" s="479"/>
      <c r="Q119" s="479"/>
      <c r="R119" s="479"/>
      <c r="S119" s="479"/>
      <c r="T119" s="479"/>
      <c r="U119" s="479"/>
      <c r="V119" s="479"/>
      <c r="W119" s="479"/>
      <c r="X119" s="479"/>
      <c r="Y119" s="479"/>
      <c r="Z119" s="479"/>
    </row>
    <row r="120" spans="1:26" ht="15.75" customHeight="1">
      <c r="A120" s="479"/>
      <c r="B120" s="479"/>
      <c r="C120" s="479"/>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row>
    <row r="121" spans="1:26" ht="15.75" customHeight="1">
      <c r="A121" s="479"/>
      <c r="B121" s="479"/>
      <c r="C121" s="479"/>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row>
    <row r="122" spans="1:26" ht="15.75" customHeight="1">
      <c r="A122" s="479"/>
      <c r="B122" s="479"/>
      <c r="C122" s="479"/>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row>
    <row r="123" spans="1:26" ht="15.75" customHeight="1">
      <c r="A123" s="479"/>
      <c r="B123" s="479"/>
      <c r="C123" s="479"/>
      <c r="D123" s="479"/>
      <c r="E123" s="479"/>
      <c r="F123" s="479"/>
      <c r="G123" s="479"/>
      <c r="H123" s="479"/>
      <c r="I123" s="479"/>
      <c r="J123" s="479"/>
      <c r="K123" s="479"/>
      <c r="L123" s="479"/>
      <c r="M123" s="479"/>
      <c r="N123" s="479"/>
      <c r="O123" s="479"/>
      <c r="P123" s="479"/>
      <c r="Q123" s="479"/>
      <c r="R123" s="479"/>
      <c r="S123" s="479"/>
      <c r="T123" s="479"/>
      <c r="U123" s="479"/>
      <c r="V123" s="479"/>
      <c r="W123" s="479"/>
      <c r="X123" s="479"/>
      <c r="Y123" s="479"/>
      <c r="Z123" s="479"/>
    </row>
    <row r="124" spans="1:26" ht="15.75" customHeight="1">
      <c r="A124" s="479"/>
      <c r="B124" s="479"/>
      <c r="C124" s="479"/>
      <c r="D124" s="479"/>
      <c r="E124" s="479"/>
      <c r="F124" s="479"/>
      <c r="G124" s="479"/>
      <c r="H124" s="479"/>
      <c r="I124" s="479"/>
      <c r="J124" s="479"/>
      <c r="K124" s="479"/>
      <c r="L124" s="479"/>
      <c r="M124" s="479"/>
      <c r="N124" s="479"/>
      <c r="O124" s="479"/>
      <c r="P124" s="479"/>
      <c r="Q124" s="479"/>
      <c r="R124" s="479"/>
      <c r="S124" s="479"/>
      <c r="T124" s="479"/>
      <c r="U124" s="479"/>
      <c r="V124" s="479"/>
      <c r="W124" s="479"/>
      <c r="X124" s="479"/>
      <c r="Y124" s="479"/>
      <c r="Z124" s="479"/>
    </row>
    <row r="125" spans="1:26" ht="15.75" customHeight="1">
      <c r="A125" s="479"/>
      <c r="B125" s="479"/>
      <c r="C125" s="479"/>
      <c r="D125" s="479"/>
      <c r="E125" s="479"/>
      <c r="F125" s="479"/>
      <c r="G125" s="479"/>
      <c r="H125" s="479"/>
      <c r="I125" s="479"/>
      <c r="J125" s="479"/>
      <c r="K125" s="479"/>
      <c r="L125" s="479"/>
      <c r="M125" s="479"/>
      <c r="N125" s="479"/>
      <c r="O125" s="479"/>
      <c r="P125" s="479"/>
      <c r="Q125" s="479"/>
      <c r="R125" s="479"/>
      <c r="S125" s="479"/>
      <c r="T125" s="479"/>
      <c r="U125" s="479"/>
      <c r="V125" s="479"/>
      <c r="W125" s="479"/>
      <c r="X125" s="479"/>
      <c r="Y125" s="479"/>
      <c r="Z125" s="479"/>
    </row>
    <row r="126" spans="1:26" ht="15.75" customHeight="1">
      <c r="A126" s="479"/>
      <c r="B126" s="479"/>
      <c r="C126" s="479"/>
      <c r="D126" s="479"/>
      <c r="E126" s="479"/>
      <c r="F126" s="479"/>
      <c r="G126" s="479"/>
      <c r="H126" s="479"/>
      <c r="I126" s="479"/>
      <c r="J126" s="479"/>
      <c r="K126" s="479"/>
      <c r="L126" s="479"/>
      <c r="M126" s="479"/>
      <c r="N126" s="479"/>
      <c r="O126" s="479"/>
      <c r="P126" s="479"/>
      <c r="Q126" s="479"/>
      <c r="R126" s="479"/>
      <c r="S126" s="479"/>
      <c r="T126" s="479"/>
      <c r="U126" s="479"/>
      <c r="V126" s="479"/>
      <c r="W126" s="479"/>
      <c r="X126" s="479"/>
      <c r="Y126" s="479"/>
      <c r="Z126" s="479"/>
    </row>
    <row r="127" spans="1:26" ht="15.75" customHeight="1">
      <c r="A127" s="479"/>
      <c r="B127" s="479"/>
      <c r="C127" s="479"/>
      <c r="D127" s="479"/>
      <c r="E127" s="479"/>
      <c r="F127" s="479"/>
      <c r="G127" s="479"/>
      <c r="H127" s="479"/>
      <c r="I127" s="479"/>
      <c r="J127" s="479"/>
      <c r="K127" s="479"/>
      <c r="L127" s="479"/>
      <c r="M127" s="479"/>
      <c r="N127" s="479"/>
      <c r="O127" s="479"/>
      <c r="P127" s="479"/>
      <c r="Q127" s="479"/>
      <c r="R127" s="479"/>
      <c r="S127" s="479"/>
      <c r="T127" s="479"/>
      <c r="U127" s="479"/>
      <c r="V127" s="479"/>
      <c r="W127" s="479"/>
      <c r="X127" s="479"/>
      <c r="Y127" s="479"/>
      <c r="Z127" s="479"/>
    </row>
    <row r="128" spans="1:26" ht="15.75" customHeight="1">
      <c r="A128" s="479"/>
      <c r="B128" s="479"/>
      <c r="C128" s="479"/>
      <c r="D128" s="479"/>
      <c r="E128" s="479"/>
      <c r="F128" s="479"/>
      <c r="G128" s="479"/>
      <c r="H128" s="479"/>
      <c r="I128" s="479"/>
      <c r="J128" s="479"/>
      <c r="K128" s="479"/>
      <c r="L128" s="479"/>
      <c r="M128" s="479"/>
      <c r="N128" s="479"/>
      <c r="O128" s="479"/>
      <c r="P128" s="479"/>
      <c r="Q128" s="479"/>
      <c r="R128" s="479"/>
      <c r="S128" s="479"/>
      <c r="T128" s="479"/>
      <c r="U128" s="479"/>
      <c r="V128" s="479"/>
      <c r="W128" s="479"/>
      <c r="X128" s="479"/>
      <c r="Y128" s="479"/>
      <c r="Z128" s="479"/>
    </row>
    <row r="129" spans="1:26" ht="15.75" customHeight="1">
      <c r="A129" s="479"/>
      <c r="B129" s="479"/>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79"/>
      <c r="Z129" s="479"/>
    </row>
    <row r="130" spans="1:26" ht="15.75" customHeight="1">
      <c r="A130" s="479"/>
      <c r="B130" s="479"/>
      <c r="C130" s="479"/>
      <c r="D130" s="479"/>
      <c r="E130" s="479"/>
      <c r="F130" s="479"/>
      <c r="G130" s="479"/>
      <c r="H130" s="479"/>
      <c r="I130" s="479"/>
      <c r="J130" s="479"/>
      <c r="K130" s="479"/>
      <c r="L130" s="479"/>
      <c r="M130" s="479"/>
      <c r="N130" s="479"/>
      <c r="O130" s="479"/>
      <c r="P130" s="479"/>
      <c r="Q130" s="479"/>
      <c r="R130" s="479"/>
      <c r="S130" s="479"/>
      <c r="T130" s="479"/>
      <c r="U130" s="479"/>
      <c r="V130" s="479"/>
      <c r="W130" s="479"/>
      <c r="X130" s="479"/>
      <c r="Y130" s="479"/>
      <c r="Z130" s="479"/>
    </row>
    <row r="131" spans="1:26" ht="15.75" customHeight="1">
      <c r="A131" s="479"/>
      <c r="B131" s="479"/>
      <c r="C131" s="479"/>
      <c r="D131" s="479"/>
      <c r="E131" s="479"/>
      <c r="F131" s="479"/>
      <c r="G131" s="479"/>
      <c r="H131" s="479"/>
      <c r="I131" s="479"/>
      <c r="J131" s="479"/>
      <c r="K131" s="479"/>
      <c r="L131" s="479"/>
      <c r="M131" s="479"/>
      <c r="N131" s="479"/>
      <c r="O131" s="479"/>
      <c r="P131" s="479"/>
      <c r="Q131" s="479"/>
      <c r="R131" s="479"/>
      <c r="S131" s="479"/>
      <c r="T131" s="479"/>
      <c r="U131" s="479"/>
      <c r="V131" s="479"/>
      <c r="W131" s="479"/>
      <c r="X131" s="479"/>
      <c r="Y131" s="479"/>
      <c r="Z131" s="479"/>
    </row>
    <row r="132" spans="1:26" ht="15.75" customHeight="1">
      <c r="A132" s="479"/>
      <c r="B132" s="479"/>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79"/>
      <c r="Z132" s="479"/>
    </row>
    <row r="133" spans="1:26" ht="15.75" customHeight="1">
      <c r="A133" s="479"/>
      <c r="B133" s="479"/>
      <c r="C133" s="479"/>
      <c r="D133" s="479"/>
      <c r="E133" s="479"/>
      <c r="F133" s="479"/>
      <c r="G133" s="479"/>
      <c r="H133" s="479"/>
      <c r="I133" s="479"/>
      <c r="J133" s="479"/>
      <c r="K133" s="479"/>
      <c r="L133" s="479"/>
      <c r="M133" s="479"/>
      <c r="N133" s="479"/>
      <c r="O133" s="479"/>
      <c r="P133" s="479"/>
      <c r="Q133" s="479"/>
      <c r="R133" s="479"/>
      <c r="S133" s="479"/>
      <c r="T133" s="479"/>
      <c r="U133" s="479"/>
      <c r="V133" s="479"/>
      <c r="W133" s="479"/>
      <c r="X133" s="479"/>
      <c r="Y133" s="479"/>
      <c r="Z133" s="479"/>
    </row>
    <row r="134" spans="1:26" ht="15.75" customHeight="1">
      <c r="A134" s="479"/>
      <c r="B134" s="479"/>
      <c r="C134" s="479"/>
      <c r="D134" s="479"/>
      <c r="E134" s="479"/>
      <c r="F134" s="479"/>
      <c r="G134" s="479"/>
      <c r="H134" s="479"/>
      <c r="I134" s="479"/>
      <c r="J134" s="479"/>
      <c r="K134" s="479"/>
      <c r="L134" s="479"/>
      <c r="M134" s="479"/>
      <c r="N134" s="479"/>
      <c r="O134" s="479"/>
      <c r="P134" s="479"/>
      <c r="Q134" s="479"/>
      <c r="R134" s="479"/>
      <c r="S134" s="479"/>
      <c r="T134" s="479"/>
      <c r="U134" s="479"/>
      <c r="V134" s="479"/>
      <c r="W134" s="479"/>
      <c r="X134" s="479"/>
      <c r="Y134" s="479"/>
      <c r="Z134" s="479"/>
    </row>
    <row r="135" spans="1:26" ht="15.75" customHeight="1">
      <c r="A135" s="479"/>
      <c r="B135" s="479"/>
      <c r="C135" s="479"/>
      <c r="D135" s="479"/>
      <c r="E135" s="479"/>
      <c r="F135" s="479"/>
      <c r="G135" s="479"/>
      <c r="H135" s="479"/>
      <c r="I135" s="479"/>
      <c r="J135" s="479"/>
      <c r="K135" s="479"/>
      <c r="L135" s="479"/>
      <c r="M135" s="479"/>
      <c r="N135" s="479"/>
      <c r="O135" s="479"/>
      <c r="P135" s="479"/>
      <c r="Q135" s="479"/>
      <c r="R135" s="479"/>
      <c r="S135" s="479"/>
      <c r="T135" s="479"/>
      <c r="U135" s="479"/>
      <c r="V135" s="479"/>
      <c r="W135" s="479"/>
      <c r="X135" s="479"/>
      <c r="Y135" s="479"/>
      <c r="Z135" s="479"/>
    </row>
    <row r="136" spans="1:26" ht="15.75" customHeight="1">
      <c r="A136" s="479"/>
      <c r="B136" s="479"/>
      <c r="C136" s="479"/>
      <c r="D136" s="479"/>
      <c r="E136" s="479"/>
      <c r="F136" s="479"/>
      <c r="G136" s="479"/>
      <c r="H136" s="479"/>
      <c r="I136" s="479"/>
      <c r="J136" s="479"/>
      <c r="K136" s="479"/>
      <c r="L136" s="479"/>
      <c r="M136" s="479"/>
      <c r="N136" s="479"/>
      <c r="O136" s="479"/>
      <c r="P136" s="479"/>
      <c r="Q136" s="479"/>
      <c r="R136" s="479"/>
      <c r="S136" s="479"/>
      <c r="T136" s="479"/>
      <c r="U136" s="479"/>
      <c r="V136" s="479"/>
      <c r="W136" s="479"/>
      <c r="X136" s="479"/>
      <c r="Y136" s="479"/>
      <c r="Z136" s="479"/>
    </row>
    <row r="137" spans="1:26" ht="15.75" customHeight="1">
      <c r="A137" s="479"/>
      <c r="B137" s="479"/>
      <c r="C137" s="479"/>
      <c r="D137" s="479"/>
      <c r="E137" s="479"/>
      <c r="F137" s="479"/>
      <c r="G137" s="479"/>
      <c r="H137" s="479"/>
      <c r="I137" s="479"/>
      <c r="J137" s="479"/>
      <c r="K137" s="479"/>
      <c r="L137" s="479"/>
      <c r="M137" s="479"/>
      <c r="N137" s="479"/>
      <c r="O137" s="479"/>
      <c r="P137" s="479"/>
      <c r="Q137" s="479"/>
      <c r="R137" s="479"/>
      <c r="S137" s="479"/>
      <c r="T137" s="479"/>
      <c r="U137" s="479"/>
      <c r="V137" s="479"/>
      <c r="W137" s="479"/>
      <c r="X137" s="479"/>
      <c r="Y137" s="479"/>
      <c r="Z137" s="479"/>
    </row>
    <row r="138" spans="1:26" ht="15.75" customHeight="1">
      <c r="A138" s="479"/>
      <c r="B138" s="479"/>
      <c r="C138" s="479"/>
      <c r="D138" s="479"/>
      <c r="E138" s="479"/>
      <c r="F138" s="479"/>
      <c r="G138" s="479"/>
      <c r="H138" s="479"/>
      <c r="I138" s="479"/>
      <c r="J138" s="479"/>
      <c r="K138" s="479"/>
      <c r="L138" s="479"/>
      <c r="M138" s="479"/>
      <c r="N138" s="479"/>
      <c r="O138" s="479"/>
      <c r="P138" s="479"/>
      <c r="Q138" s="479"/>
      <c r="R138" s="479"/>
      <c r="S138" s="479"/>
      <c r="T138" s="479"/>
      <c r="U138" s="479"/>
      <c r="V138" s="479"/>
      <c r="W138" s="479"/>
      <c r="X138" s="479"/>
      <c r="Y138" s="479"/>
      <c r="Z138" s="479"/>
    </row>
    <row r="139" spans="1:26" ht="15.75" customHeight="1">
      <c r="A139" s="479"/>
      <c r="B139" s="479"/>
      <c r="C139" s="479"/>
      <c r="D139" s="479"/>
      <c r="E139" s="479"/>
      <c r="F139" s="479"/>
      <c r="G139" s="479"/>
      <c r="H139" s="479"/>
      <c r="I139" s="479"/>
      <c r="J139" s="479"/>
      <c r="K139" s="479"/>
      <c r="L139" s="479"/>
      <c r="M139" s="479"/>
      <c r="N139" s="479"/>
      <c r="O139" s="479"/>
      <c r="P139" s="479"/>
      <c r="Q139" s="479"/>
      <c r="R139" s="479"/>
      <c r="S139" s="479"/>
      <c r="T139" s="479"/>
      <c r="U139" s="479"/>
      <c r="V139" s="479"/>
      <c r="W139" s="479"/>
      <c r="X139" s="479"/>
      <c r="Y139" s="479"/>
      <c r="Z139" s="479"/>
    </row>
    <row r="140" spans="1:26" ht="15.75" customHeight="1">
      <c r="A140" s="479"/>
      <c r="B140" s="479"/>
      <c r="C140" s="479"/>
      <c r="D140" s="479"/>
      <c r="E140" s="479"/>
      <c r="F140" s="479"/>
      <c r="G140" s="479"/>
      <c r="H140" s="479"/>
      <c r="I140" s="479"/>
      <c r="J140" s="479"/>
      <c r="K140" s="479"/>
      <c r="L140" s="479"/>
      <c r="M140" s="479"/>
      <c r="N140" s="479"/>
      <c r="O140" s="479"/>
      <c r="P140" s="479"/>
      <c r="Q140" s="479"/>
      <c r="R140" s="479"/>
      <c r="S140" s="479"/>
      <c r="T140" s="479"/>
      <c r="U140" s="479"/>
      <c r="V140" s="479"/>
      <c r="W140" s="479"/>
      <c r="X140" s="479"/>
      <c r="Y140" s="479"/>
      <c r="Z140" s="479"/>
    </row>
    <row r="141" spans="1:26" ht="15.75" customHeight="1">
      <c r="A141" s="479"/>
      <c r="B141" s="479"/>
      <c r="C141" s="479"/>
      <c r="D141" s="479"/>
      <c r="E141" s="479"/>
      <c r="F141" s="479"/>
      <c r="G141" s="479"/>
      <c r="H141" s="479"/>
      <c r="I141" s="479"/>
      <c r="J141" s="479"/>
      <c r="K141" s="479"/>
      <c r="L141" s="479"/>
      <c r="M141" s="479"/>
      <c r="N141" s="479"/>
      <c r="O141" s="479"/>
      <c r="P141" s="479"/>
      <c r="Q141" s="479"/>
      <c r="R141" s="479"/>
      <c r="S141" s="479"/>
      <c r="T141" s="479"/>
      <c r="U141" s="479"/>
      <c r="V141" s="479"/>
      <c r="W141" s="479"/>
      <c r="X141" s="479"/>
      <c r="Y141" s="479"/>
      <c r="Z141" s="479"/>
    </row>
    <row r="142" spans="1:26" ht="15.75" customHeight="1">
      <c r="A142" s="479"/>
      <c r="B142" s="479"/>
      <c r="C142" s="479"/>
      <c r="D142" s="479"/>
      <c r="E142" s="479"/>
      <c r="F142" s="479"/>
      <c r="G142" s="479"/>
      <c r="H142" s="479"/>
      <c r="I142" s="479"/>
      <c r="J142" s="479"/>
      <c r="K142" s="479"/>
      <c r="L142" s="479"/>
      <c r="M142" s="479"/>
      <c r="N142" s="479"/>
      <c r="O142" s="479"/>
      <c r="P142" s="479"/>
      <c r="Q142" s="479"/>
      <c r="R142" s="479"/>
      <c r="S142" s="479"/>
      <c r="T142" s="479"/>
      <c r="U142" s="479"/>
      <c r="V142" s="479"/>
      <c r="W142" s="479"/>
      <c r="X142" s="479"/>
      <c r="Y142" s="479"/>
      <c r="Z142" s="479"/>
    </row>
    <row r="143" spans="1:26" ht="15.75" customHeight="1">
      <c r="A143" s="479"/>
      <c r="B143" s="479"/>
      <c r="C143" s="479"/>
      <c r="D143" s="479"/>
      <c r="E143" s="479"/>
      <c r="F143" s="479"/>
      <c r="G143" s="479"/>
      <c r="H143" s="479"/>
      <c r="I143" s="479"/>
      <c r="J143" s="479"/>
      <c r="K143" s="479"/>
      <c r="L143" s="479"/>
      <c r="M143" s="479"/>
      <c r="N143" s="479"/>
      <c r="O143" s="479"/>
      <c r="P143" s="479"/>
      <c r="Q143" s="479"/>
      <c r="R143" s="479"/>
      <c r="S143" s="479"/>
      <c r="T143" s="479"/>
      <c r="U143" s="479"/>
      <c r="V143" s="479"/>
      <c r="W143" s="479"/>
      <c r="X143" s="479"/>
      <c r="Y143" s="479"/>
      <c r="Z143" s="479"/>
    </row>
    <row r="144" spans="1:26" ht="15.75" customHeight="1">
      <c r="A144" s="479"/>
      <c r="B144" s="479"/>
      <c r="C144" s="479"/>
      <c r="D144" s="479"/>
      <c r="E144" s="479"/>
      <c r="F144" s="479"/>
      <c r="G144" s="479"/>
      <c r="H144" s="479"/>
      <c r="I144" s="479"/>
      <c r="J144" s="479"/>
      <c r="K144" s="479"/>
      <c r="L144" s="479"/>
      <c r="M144" s="479"/>
      <c r="N144" s="479"/>
      <c r="O144" s="479"/>
      <c r="P144" s="479"/>
      <c r="Q144" s="479"/>
      <c r="R144" s="479"/>
      <c r="S144" s="479"/>
      <c r="T144" s="479"/>
      <c r="U144" s="479"/>
      <c r="V144" s="479"/>
      <c r="W144" s="479"/>
      <c r="X144" s="479"/>
      <c r="Y144" s="479"/>
      <c r="Z144" s="479"/>
    </row>
    <row r="145" spans="1:26" ht="15.75" customHeight="1">
      <c r="A145" s="479"/>
      <c r="B145" s="479"/>
      <c r="C145" s="479"/>
      <c r="D145" s="479"/>
      <c r="E145" s="479"/>
      <c r="F145" s="479"/>
      <c r="G145" s="479"/>
      <c r="H145" s="479"/>
      <c r="I145" s="479"/>
      <c r="J145" s="479"/>
      <c r="K145" s="479"/>
      <c r="L145" s="479"/>
      <c r="M145" s="479"/>
      <c r="N145" s="479"/>
      <c r="O145" s="479"/>
      <c r="P145" s="479"/>
      <c r="Q145" s="479"/>
      <c r="R145" s="479"/>
      <c r="S145" s="479"/>
      <c r="T145" s="479"/>
      <c r="U145" s="479"/>
      <c r="V145" s="479"/>
      <c r="W145" s="479"/>
      <c r="X145" s="479"/>
      <c r="Y145" s="479"/>
      <c r="Z145" s="479"/>
    </row>
    <row r="146" spans="1:26" ht="15.75" customHeight="1">
      <c r="A146" s="479"/>
      <c r="B146" s="479"/>
      <c r="C146" s="479"/>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79"/>
      <c r="Z146" s="479"/>
    </row>
    <row r="147" spans="1:26" ht="15.75" customHeight="1">
      <c r="A147" s="479"/>
      <c r="B147" s="479"/>
      <c r="C147" s="479"/>
      <c r="D147" s="479"/>
      <c r="E147" s="479"/>
      <c r="F147" s="479"/>
      <c r="G147" s="479"/>
      <c r="H147" s="479"/>
      <c r="I147" s="479"/>
      <c r="J147" s="479"/>
      <c r="K147" s="479"/>
      <c r="L147" s="479"/>
      <c r="M147" s="479"/>
      <c r="N147" s="479"/>
      <c r="O147" s="479"/>
      <c r="P147" s="479"/>
      <c r="Q147" s="479"/>
      <c r="R147" s="479"/>
      <c r="S147" s="479"/>
      <c r="T147" s="479"/>
      <c r="U147" s="479"/>
      <c r="V147" s="479"/>
      <c r="W147" s="479"/>
      <c r="X147" s="479"/>
      <c r="Y147" s="479"/>
      <c r="Z147" s="479"/>
    </row>
    <row r="148" spans="1:26" ht="15.75" customHeight="1">
      <c r="A148" s="479"/>
      <c r="B148" s="479"/>
      <c r="C148" s="479"/>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row>
    <row r="149" spans="1:26" ht="15.75" customHeight="1">
      <c r="A149" s="479"/>
      <c r="B149" s="479"/>
      <c r="C149" s="479"/>
      <c r="D149" s="479"/>
      <c r="E149" s="479"/>
      <c r="F149" s="479"/>
      <c r="G149" s="479"/>
      <c r="H149" s="479"/>
      <c r="I149" s="479"/>
      <c r="J149" s="479"/>
      <c r="K149" s="479"/>
      <c r="L149" s="479"/>
      <c r="M149" s="479"/>
      <c r="N149" s="479"/>
      <c r="O149" s="479"/>
      <c r="P149" s="479"/>
      <c r="Q149" s="479"/>
      <c r="R149" s="479"/>
      <c r="S149" s="479"/>
      <c r="T149" s="479"/>
      <c r="U149" s="479"/>
      <c r="V149" s="479"/>
      <c r="W149" s="479"/>
      <c r="X149" s="479"/>
      <c r="Y149" s="479"/>
      <c r="Z149" s="479"/>
    </row>
    <row r="150" spans="1:26" ht="15.75" customHeight="1">
      <c r="A150" s="479"/>
      <c r="B150" s="479"/>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479"/>
      <c r="Z150" s="479"/>
    </row>
    <row r="151" spans="1:26" ht="15.75" customHeight="1">
      <c r="A151" s="479"/>
      <c r="B151" s="479"/>
      <c r="C151" s="479"/>
      <c r="D151" s="479"/>
      <c r="E151" s="479"/>
      <c r="F151" s="479"/>
      <c r="G151" s="479"/>
      <c r="H151" s="479"/>
      <c r="I151" s="479"/>
      <c r="J151" s="479"/>
      <c r="K151" s="479"/>
      <c r="L151" s="479"/>
      <c r="M151" s="479"/>
      <c r="N151" s="479"/>
      <c r="O151" s="479"/>
      <c r="P151" s="479"/>
      <c r="Q151" s="479"/>
      <c r="R151" s="479"/>
      <c r="S151" s="479"/>
      <c r="T151" s="479"/>
      <c r="U151" s="479"/>
      <c r="V151" s="479"/>
      <c r="W151" s="479"/>
      <c r="X151" s="479"/>
      <c r="Y151" s="479"/>
      <c r="Z151" s="479"/>
    </row>
    <row r="152" spans="1:26" ht="15.75" customHeight="1">
      <c r="A152" s="479"/>
      <c r="B152" s="479"/>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479"/>
      <c r="Z152" s="479"/>
    </row>
    <row r="153" spans="1:26" ht="15.75" customHeight="1">
      <c r="A153" s="479"/>
      <c r="B153" s="479"/>
      <c r="C153" s="479"/>
      <c r="D153" s="479"/>
      <c r="E153" s="479"/>
      <c r="F153" s="479"/>
      <c r="G153" s="479"/>
      <c r="H153" s="479"/>
      <c r="I153" s="479"/>
      <c r="J153" s="479"/>
      <c r="K153" s="479"/>
      <c r="L153" s="479"/>
      <c r="M153" s="479"/>
      <c r="N153" s="479"/>
      <c r="O153" s="479"/>
      <c r="P153" s="479"/>
      <c r="Q153" s="479"/>
      <c r="R153" s="479"/>
      <c r="S153" s="479"/>
      <c r="T153" s="479"/>
      <c r="U153" s="479"/>
      <c r="V153" s="479"/>
      <c r="W153" s="479"/>
      <c r="X153" s="479"/>
      <c r="Y153" s="479"/>
      <c r="Z153" s="479"/>
    </row>
    <row r="154" spans="1:26" ht="15.75" customHeight="1">
      <c r="A154" s="479"/>
      <c r="B154" s="479"/>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79"/>
    </row>
    <row r="155" spans="1:26" ht="15.75" customHeight="1">
      <c r="A155" s="479"/>
      <c r="B155" s="479"/>
      <c r="C155" s="479"/>
      <c r="D155" s="479"/>
      <c r="E155" s="479"/>
      <c r="F155" s="479"/>
      <c r="G155" s="479"/>
      <c r="H155" s="479"/>
      <c r="I155" s="479"/>
      <c r="J155" s="479"/>
      <c r="K155" s="479"/>
      <c r="L155" s="479"/>
      <c r="M155" s="479"/>
      <c r="N155" s="479"/>
      <c r="O155" s="479"/>
      <c r="P155" s="479"/>
      <c r="Q155" s="479"/>
      <c r="R155" s="479"/>
      <c r="S155" s="479"/>
      <c r="T155" s="479"/>
      <c r="U155" s="479"/>
      <c r="V155" s="479"/>
      <c r="W155" s="479"/>
      <c r="X155" s="479"/>
      <c r="Y155" s="479"/>
      <c r="Z155" s="479"/>
    </row>
    <row r="156" spans="1:26" ht="15.75" customHeight="1">
      <c r="A156" s="479"/>
      <c r="B156" s="479"/>
      <c r="C156" s="479"/>
      <c r="D156" s="479"/>
      <c r="E156" s="479"/>
      <c r="F156" s="479"/>
      <c r="G156" s="479"/>
      <c r="H156" s="479"/>
      <c r="I156" s="479"/>
      <c r="J156" s="479"/>
      <c r="K156" s="479"/>
      <c r="L156" s="479"/>
      <c r="M156" s="479"/>
      <c r="N156" s="479"/>
      <c r="O156" s="479"/>
      <c r="P156" s="479"/>
      <c r="Q156" s="479"/>
      <c r="R156" s="479"/>
      <c r="S156" s="479"/>
      <c r="T156" s="479"/>
      <c r="U156" s="479"/>
      <c r="V156" s="479"/>
      <c r="W156" s="479"/>
      <c r="X156" s="479"/>
      <c r="Y156" s="479"/>
      <c r="Z156" s="479"/>
    </row>
    <row r="157" spans="1:26" ht="15.75" customHeight="1">
      <c r="A157" s="479"/>
      <c r="B157" s="479"/>
      <c r="C157" s="479"/>
      <c r="D157" s="479"/>
      <c r="E157" s="479"/>
      <c r="F157" s="479"/>
      <c r="G157" s="479"/>
      <c r="H157" s="479"/>
      <c r="I157" s="479"/>
      <c r="J157" s="479"/>
      <c r="K157" s="479"/>
      <c r="L157" s="479"/>
      <c r="M157" s="479"/>
      <c r="N157" s="479"/>
      <c r="O157" s="479"/>
      <c r="P157" s="479"/>
      <c r="Q157" s="479"/>
      <c r="R157" s="479"/>
      <c r="S157" s="479"/>
      <c r="T157" s="479"/>
      <c r="U157" s="479"/>
      <c r="V157" s="479"/>
      <c r="W157" s="479"/>
      <c r="X157" s="479"/>
      <c r="Y157" s="479"/>
      <c r="Z157" s="479"/>
    </row>
    <row r="158" spans="1:26" ht="15.75" customHeight="1">
      <c r="A158" s="479"/>
      <c r="B158" s="479"/>
      <c r="C158" s="479"/>
      <c r="D158" s="479"/>
      <c r="E158" s="479"/>
      <c r="F158" s="479"/>
      <c r="G158" s="479"/>
      <c r="H158" s="479"/>
      <c r="I158" s="479"/>
      <c r="J158" s="479"/>
      <c r="K158" s="479"/>
      <c r="L158" s="479"/>
      <c r="M158" s="479"/>
      <c r="N158" s="479"/>
      <c r="O158" s="479"/>
      <c r="P158" s="479"/>
      <c r="Q158" s="479"/>
      <c r="R158" s="479"/>
      <c r="S158" s="479"/>
      <c r="T158" s="479"/>
      <c r="U158" s="479"/>
      <c r="V158" s="479"/>
      <c r="W158" s="479"/>
      <c r="X158" s="479"/>
      <c r="Y158" s="479"/>
      <c r="Z158" s="479"/>
    </row>
    <row r="159" spans="1:26" ht="15.75" customHeight="1">
      <c r="A159" s="479"/>
      <c r="B159" s="479"/>
      <c r="C159" s="479"/>
      <c r="D159" s="479"/>
      <c r="E159" s="479"/>
      <c r="F159" s="479"/>
      <c r="G159" s="479"/>
      <c r="H159" s="479"/>
      <c r="I159" s="479"/>
      <c r="J159" s="479"/>
      <c r="K159" s="479"/>
      <c r="L159" s="479"/>
      <c r="M159" s="479"/>
      <c r="N159" s="479"/>
      <c r="O159" s="479"/>
      <c r="P159" s="479"/>
      <c r="Q159" s="479"/>
      <c r="R159" s="479"/>
      <c r="S159" s="479"/>
      <c r="T159" s="479"/>
      <c r="U159" s="479"/>
      <c r="V159" s="479"/>
      <c r="W159" s="479"/>
      <c r="X159" s="479"/>
      <c r="Y159" s="479"/>
      <c r="Z159" s="479"/>
    </row>
    <row r="160" spans="1:26" ht="15.75" customHeight="1">
      <c r="A160" s="479"/>
      <c r="B160" s="479"/>
      <c r="C160" s="479"/>
      <c r="D160" s="479"/>
      <c r="E160" s="479"/>
      <c r="F160" s="479"/>
      <c r="G160" s="479"/>
      <c r="H160" s="479"/>
      <c r="I160" s="479"/>
      <c r="J160" s="479"/>
      <c r="K160" s="479"/>
      <c r="L160" s="479"/>
      <c r="M160" s="479"/>
      <c r="N160" s="479"/>
      <c r="O160" s="479"/>
      <c r="P160" s="479"/>
      <c r="Q160" s="479"/>
      <c r="R160" s="479"/>
      <c r="S160" s="479"/>
      <c r="T160" s="479"/>
      <c r="U160" s="479"/>
      <c r="V160" s="479"/>
      <c r="W160" s="479"/>
      <c r="X160" s="479"/>
      <c r="Y160" s="479"/>
      <c r="Z160" s="479"/>
    </row>
    <row r="161" spans="1:26" ht="15.75" customHeight="1">
      <c r="A161" s="479"/>
      <c r="B161" s="479"/>
      <c r="C161" s="479"/>
      <c r="D161" s="479"/>
      <c r="E161" s="479"/>
      <c r="F161" s="479"/>
      <c r="G161" s="479"/>
      <c r="H161" s="479"/>
      <c r="I161" s="479"/>
      <c r="J161" s="479"/>
      <c r="K161" s="479"/>
      <c r="L161" s="479"/>
      <c r="M161" s="479"/>
      <c r="N161" s="479"/>
      <c r="O161" s="479"/>
      <c r="P161" s="479"/>
      <c r="Q161" s="479"/>
      <c r="R161" s="479"/>
      <c r="S161" s="479"/>
      <c r="T161" s="479"/>
      <c r="U161" s="479"/>
      <c r="V161" s="479"/>
      <c r="W161" s="479"/>
      <c r="X161" s="479"/>
      <c r="Y161" s="479"/>
      <c r="Z161" s="479"/>
    </row>
    <row r="162" spans="1:26" ht="15.75" customHeight="1">
      <c r="A162" s="479"/>
      <c r="B162" s="479"/>
      <c r="C162" s="479"/>
      <c r="D162" s="479"/>
      <c r="E162" s="479"/>
      <c r="F162" s="479"/>
      <c r="G162" s="479"/>
      <c r="H162" s="479"/>
      <c r="I162" s="479"/>
      <c r="J162" s="479"/>
      <c r="K162" s="479"/>
      <c r="L162" s="479"/>
      <c r="M162" s="479"/>
      <c r="N162" s="479"/>
      <c r="O162" s="479"/>
      <c r="P162" s="479"/>
      <c r="Q162" s="479"/>
      <c r="R162" s="479"/>
      <c r="S162" s="479"/>
      <c r="T162" s="479"/>
      <c r="U162" s="479"/>
      <c r="V162" s="479"/>
      <c r="W162" s="479"/>
      <c r="X162" s="479"/>
      <c r="Y162" s="479"/>
      <c r="Z162" s="479"/>
    </row>
    <row r="163" spans="1:26" ht="15.75" customHeight="1">
      <c r="A163" s="479"/>
      <c r="B163" s="479"/>
      <c r="C163" s="479"/>
      <c r="D163" s="479"/>
      <c r="E163" s="479"/>
      <c r="F163" s="479"/>
      <c r="G163" s="479"/>
      <c r="H163" s="479"/>
      <c r="I163" s="479"/>
      <c r="J163" s="479"/>
      <c r="K163" s="479"/>
      <c r="L163" s="479"/>
      <c r="M163" s="479"/>
      <c r="N163" s="479"/>
      <c r="O163" s="479"/>
      <c r="P163" s="479"/>
      <c r="Q163" s="479"/>
      <c r="R163" s="479"/>
      <c r="S163" s="479"/>
      <c r="T163" s="479"/>
      <c r="U163" s="479"/>
      <c r="V163" s="479"/>
      <c r="W163" s="479"/>
      <c r="X163" s="479"/>
      <c r="Y163" s="479"/>
      <c r="Z163" s="479"/>
    </row>
    <row r="164" spans="1:26" ht="15.75" customHeight="1">
      <c r="A164" s="479"/>
      <c r="B164" s="479"/>
      <c r="C164" s="479"/>
      <c r="D164" s="479"/>
      <c r="E164" s="479"/>
      <c r="F164" s="479"/>
      <c r="G164" s="479"/>
      <c r="H164" s="479"/>
      <c r="I164" s="479"/>
      <c r="J164" s="479"/>
      <c r="K164" s="479"/>
      <c r="L164" s="479"/>
      <c r="M164" s="479"/>
      <c r="N164" s="479"/>
      <c r="O164" s="479"/>
      <c r="P164" s="479"/>
      <c r="Q164" s="479"/>
      <c r="R164" s="479"/>
      <c r="S164" s="479"/>
      <c r="T164" s="479"/>
      <c r="U164" s="479"/>
      <c r="V164" s="479"/>
      <c r="W164" s="479"/>
      <c r="X164" s="479"/>
      <c r="Y164" s="479"/>
      <c r="Z164" s="479"/>
    </row>
    <row r="165" spans="1:26" ht="15.75" customHeight="1">
      <c r="A165" s="479"/>
      <c r="B165" s="479"/>
      <c r="C165" s="479"/>
      <c r="D165" s="479"/>
      <c r="E165" s="479"/>
      <c r="F165" s="479"/>
      <c r="G165" s="479"/>
      <c r="H165" s="479"/>
      <c r="I165" s="479"/>
      <c r="J165" s="479"/>
      <c r="K165" s="479"/>
      <c r="L165" s="479"/>
      <c r="M165" s="479"/>
      <c r="N165" s="479"/>
      <c r="O165" s="479"/>
      <c r="P165" s="479"/>
      <c r="Q165" s="479"/>
      <c r="R165" s="479"/>
      <c r="S165" s="479"/>
      <c r="T165" s="479"/>
      <c r="U165" s="479"/>
      <c r="V165" s="479"/>
      <c r="W165" s="479"/>
      <c r="X165" s="479"/>
      <c r="Y165" s="479"/>
      <c r="Z165" s="479"/>
    </row>
    <row r="166" spans="1:26" ht="15.75" customHeight="1">
      <c r="A166" s="479"/>
      <c r="B166" s="479"/>
      <c r="C166" s="479"/>
      <c r="D166" s="479"/>
      <c r="E166" s="479"/>
      <c r="F166" s="479"/>
      <c r="G166" s="479"/>
      <c r="H166" s="479"/>
      <c r="I166" s="479"/>
      <c r="J166" s="479"/>
      <c r="K166" s="479"/>
      <c r="L166" s="479"/>
      <c r="M166" s="479"/>
      <c r="N166" s="479"/>
      <c r="O166" s="479"/>
      <c r="P166" s="479"/>
      <c r="Q166" s="479"/>
      <c r="R166" s="479"/>
      <c r="S166" s="479"/>
      <c r="T166" s="479"/>
      <c r="U166" s="479"/>
      <c r="V166" s="479"/>
      <c r="W166" s="479"/>
      <c r="X166" s="479"/>
      <c r="Y166" s="479"/>
      <c r="Z166" s="479"/>
    </row>
    <row r="167" spans="1:26" ht="15.75" customHeight="1">
      <c r="A167" s="479"/>
      <c r="B167" s="479"/>
      <c r="C167" s="479"/>
      <c r="D167" s="479"/>
      <c r="E167" s="479"/>
      <c r="F167" s="479"/>
      <c r="G167" s="479"/>
      <c r="H167" s="479"/>
      <c r="I167" s="479"/>
      <c r="J167" s="479"/>
      <c r="K167" s="479"/>
      <c r="L167" s="479"/>
      <c r="M167" s="479"/>
      <c r="N167" s="479"/>
      <c r="O167" s="479"/>
      <c r="P167" s="479"/>
      <c r="Q167" s="479"/>
      <c r="R167" s="479"/>
      <c r="S167" s="479"/>
      <c r="T167" s="479"/>
      <c r="U167" s="479"/>
      <c r="V167" s="479"/>
      <c r="W167" s="479"/>
      <c r="X167" s="479"/>
      <c r="Y167" s="479"/>
      <c r="Z167" s="479"/>
    </row>
    <row r="168" spans="1:26" ht="15.75" customHeight="1">
      <c r="A168" s="479"/>
      <c r="B168" s="479"/>
      <c r="C168" s="479"/>
      <c r="D168" s="479"/>
      <c r="E168" s="479"/>
      <c r="F168" s="479"/>
      <c r="G168" s="479"/>
      <c r="H168" s="479"/>
      <c r="I168" s="479"/>
      <c r="J168" s="479"/>
      <c r="K168" s="479"/>
      <c r="L168" s="479"/>
      <c r="M168" s="479"/>
      <c r="N168" s="479"/>
      <c r="O168" s="479"/>
      <c r="P168" s="479"/>
      <c r="Q168" s="479"/>
      <c r="R168" s="479"/>
      <c r="S168" s="479"/>
      <c r="T168" s="479"/>
      <c r="U168" s="479"/>
      <c r="V168" s="479"/>
      <c r="W168" s="479"/>
      <c r="X168" s="479"/>
      <c r="Y168" s="479"/>
      <c r="Z168" s="479"/>
    </row>
    <row r="169" spans="1:26" ht="15.75" customHeight="1">
      <c r="A169" s="479"/>
      <c r="B169" s="479"/>
      <c r="C169" s="479"/>
      <c r="D169" s="479"/>
      <c r="E169" s="479"/>
      <c r="F169" s="479"/>
      <c r="G169" s="479"/>
      <c r="H169" s="479"/>
      <c r="I169" s="479"/>
      <c r="J169" s="479"/>
      <c r="K169" s="479"/>
      <c r="L169" s="479"/>
      <c r="M169" s="479"/>
      <c r="N169" s="479"/>
      <c r="O169" s="479"/>
      <c r="P169" s="479"/>
      <c r="Q169" s="479"/>
      <c r="R169" s="479"/>
      <c r="S169" s="479"/>
      <c r="T169" s="479"/>
      <c r="U169" s="479"/>
      <c r="V169" s="479"/>
      <c r="W169" s="479"/>
      <c r="X169" s="479"/>
      <c r="Y169" s="479"/>
      <c r="Z169" s="479"/>
    </row>
    <row r="170" spans="1:26" ht="15.75" customHeight="1">
      <c r="A170" s="479"/>
      <c r="B170" s="479"/>
      <c r="C170" s="479"/>
      <c r="D170" s="479"/>
      <c r="E170" s="479"/>
      <c r="F170" s="479"/>
      <c r="G170" s="479"/>
      <c r="H170" s="479"/>
      <c r="I170" s="479"/>
      <c r="J170" s="479"/>
      <c r="K170" s="479"/>
      <c r="L170" s="479"/>
      <c r="M170" s="479"/>
      <c r="N170" s="479"/>
      <c r="O170" s="479"/>
      <c r="P170" s="479"/>
      <c r="Q170" s="479"/>
      <c r="R170" s="479"/>
      <c r="S170" s="479"/>
      <c r="T170" s="479"/>
      <c r="U170" s="479"/>
      <c r="V170" s="479"/>
      <c r="W170" s="479"/>
      <c r="X170" s="479"/>
      <c r="Y170" s="479"/>
      <c r="Z170" s="479"/>
    </row>
    <row r="171" spans="1:26" ht="15.75" customHeight="1">
      <c r="A171" s="479"/>
      <c r="B171" s="479"/>
      <c r="C171" s="479"/>
      <c r="D171" s="479"/>
      <c r="E171" s="479"/>
      <c r="F171" s="479"/>
      <c r="G171" s="479"/>
      <c r="H171" s="479"/>
      <c r="I171" s="479"/>
      <c r="J171" s="479"/>
      <c r="K171" s="479"/>
      <c r="L171" s="479"/>
      <c r="M171" s="479"/>
      <c r="N171" s="479"/>
      <c r="O171" s="479"/>
      <c r="P171" s="479"/>
      <c r="Q171" s="479"/>
      <c r="R171" s="479"/>
      <c r="S171" s="479"/>
      <c r="T171" s="479"/>
      <c r="U171" s="479"/>
      <c r="V171" s="479"/>
      <c r="W171" s="479"/>
      <c r="X171" s="479"/>
      <c r="Y171" s="479"/>
      <c r="Z171" s="479"/>
    </row>
    <row r="172" spans="1:26" ht="15.75" customHeight="1">
      <c r="A172" s="479"/>
      <c r="B172" s="479"/>
      <c r="C172" s="479"/>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row>
    <row r="173" spans="1:26" ht="15.75" customHeight="1">
      <c r="A173" s="479"/>
      <c r="B173" s="479"/>
      <c r="C173" s="479"/>
      <c r="D173" s="479"/>
      <c r="E173" s="479"/>
      <c r="F173" s="479"/>
      <c r="G173" s="479"/>
      <c r="H173" s="479"/>
      <c r="I173" s="479"/>
      <c r="J173" s="479"/>
      <c r="K173" s="479"/>
      <c r="L173" s="479"/>
      <c r="M173" s="479"/>
      <c r="N173" s="479"/>
      <c r="O173" s="479"/>
      <c r="P173" s="479"/>
      <c r="Q173" s="479"/>
      <c r="R173" s="479"/>
      <c r="S173" s="479"/>
      <c r="T173" s="479"/>
      <c r="U173" s="479"/>
      <c r="V173" s="479"/>
      <c r="W173" s="479"/>
      <c r="X173" s="479"/>
      <c r="Y173" s="479"/>
      <c r="Z173" s="479"/>
    </row>
    <row r="174" spans="1:26" ht="15.75" customHeight="1">
      <c r="A174" s="479"/>
      <c r="B174" s="479"/>
      <c r="C174" s="479"/>
      <c r="D174" s="479"/>
      <c r="E174" s="479"/>
      <c r="F174" s="479"/>
      <c r="G174" s="479"/>
      <c r="H174" s="479"/>
      <c r="I174" s="479"/>
      <c r="J174" s="479"/>
      <c r="K174" s="479"/>
      <c r="L174" s="479"/>
      <c r="M174" s="479"/>
      <c r="N174" s="479"/>
      <c r="O174" s="479"/>
      <c r="P174" s="479"/>
      <c r="Q174" s="479"/>
      <c r="R174" s="479"/>
      <c r="S174" s="479"/>
      <c r="T174" s="479"/>
      <c r="U174" s="479"/>
      <c r="V174" s="479"/>
      <c r="W174" s="479"/>
      <c r="X174" s="479"/>
      <c r="Y174" s="479"/>
      <c r="Z174" s="479"/>
    </row>
    <row r="175" spans="1:26" ht="15.75" customHeight="1">
      <c r="A175" s="479"/>
      <c r="B175" s="479"/>
      <c r="C175" s="479"/>
      <c r="D175" s="479"/>
      <c r="E175" s="479"/>
      <c r="F175" s="479"/>
      <c r="G175" s="479"/>
      <c r="H175" s="479"/>
      <c r="I175" s="479"/>
      <c r="J175" s="479"/>
      <c r="K175" s="479"/>
      <c r="L175" s="479"/>
      <c r="M175" s="479"/>
      <c r="N175" s="479"/>
      <c r="O175" s="479"/>
      <c r="P175" s="479"/>
      <c r="Q175" s="479"/>
      <c r="R175" s="479"/>
      <c r="S175" s="479"/>
      <c r="T175" s="479"/>
      <c r="U175" s="479"/>
      <c r="V175" s="479"/>
      <c r="W175" s="479"/>
      <c r="X175" s="479"/>
      <c r="Y175" s="479"/>
      <c r="Z175" s="479"/>
    </row>
    <row r="176" spans="1:26" ht="15.75" customHeight="1">
      <c r="A176" s="479"/>
      <c r="B176" s="479"/>
      <c r="C176" s="479"/>
      <c r="D176" s="479"/>
      <c r="E176" s="479"/>
      <c r="F176" s="479"/>
      <c r="G176" s="479"/>
      <c r="H176" s="479"/>
      <c r="I176" s="479"/>
      <c r="J176" s="479"/>
      <c r="K176" s="479"/>
      <c r="L176" s="479"/>
      <c r="M176" s="479"/>
      <c r="N176" s="479"/>
      <c r="O176" s="479"/>
      <c r="P176" s="479"/>
      <c r="Q176" s="479"/>
      <c r="R176" s="479"/>
      <c r="S176" s="479"/>
      <c r="T176" s="479"/>
      <c r="U176" s="479"/>
      <c r="V176" s="479"/>
      <c r="W176" s="479"/>
      <c r="X176" s="479"/>
      <c r="Y176" s="479"/>
      <c r="Z176" s="479"/>
    </row>
    <row r="177" spans="1:26" ht="15.75" customHeight="1">
      <c r="A177" s="479"/>
      <c r="B177" s="479"/>
      <c r="C177" s="479"/>
      <c r="D177" s="479"/>
      <c r="E177" s="479"/>
      <c r="F177" s="479"/>
      <c r="G177" s="479"/>
      <c r="H177" s="479"/>
      <c r="I177" s="479"/>
      <c r="J177" s="479"/>
      <c r="K177" s="479"/>
      <c r="L177" s="479"/>
      <c r="M177" s="479"/>
      <c r="N177" s="479"/>
      <c r="O177" s="479"/>
      <c r="P177" s="479"/>
      <c r="Q177" s="479"/>
      <c r="R177" s="479"/>
      <c r="S177" s="479"/>
      <c r="T177" s="479"/>
      <c r="U177" s="479"/>
      <c r="V177" s="479"/>
      <c r="W177" s="479"/>
      <c r="X177" s="479"/>
      <c r="Y177" s="479"/>
      <c r="Z177" s="479"/>
    </row>
    <row r="178" spans="1:26" ht="15.75" customHeight="1">
      <c r="A178" s="479"/>
      <c r="B178" s="479"/>
      <c r="C178" s="479"/>
      <c r="D178" s="479"/>
      <c r="E178" s="479"/>
      <c r="F178" s="479"/>
      <c r="G178" s="479"/>
      <c r="H178" s="479"/>
      <c r="I178" s="479"/>
      <c r="J178" s="479"/>
      <c r="K178" s="479"/>
      <c r="L178" s="479"/>
      <c r="M178" s="479"/>
      <c r="N178" s="479"/>
      <c r="O178" s="479"/>
      <c r="P178" s="479"/>
      <c r="Q178" s="479"/>
      <c r="R178" s="479"/>
      <c r="S178" s="479"/>
      <c r="T178" s="479"/>
      <c r="U178" s="479"/>
      <c r="V178" s="479"/>
      <c r="W178" s="479"/>
      <c r="X178" s="479"/>
      <c r="Y178" s="479"/>
      <c r="Z178" s="479"/>
    </row>
    <row r="179" spans="1:26" ht="15.75" customHeight="1">
      <c r="A179" s="479"/>
      <c r="B179" s="479"/>
      <c r="C179" s="479"/>
      <c r="D179" s="479"/>
      <c r="E179" s="479"/>
      <c r="F179" s="479"/>
      <c r="G179" s="479"/>
      <c r="H179" s="479"/>
      <c r="I179" s="479"/>
      <c r="J179" s="479"/>
      <c r="K179" s="479"/>
      <c r="L179" s="479"/>
      <c r="M179" s="479"/>
      <c r="N179" s="479"/>
      <c r="O179" s="479"/>
      <c r="P179" s="479"/>
      <c r="Q179" s="479"/>
      <c r="R179" s="479"/>
      <c r="S179" s="479"/>
      <c r="T179" s="479"/>
      <c r="U179" s="479"/>
      <c r="V179" s="479"/>
      <c r="W179" s="479"/>
      <c r="X179" s="479"/>
      <c r="Y179" s="479"/>
      <c r="Z179" s="479"/>
    </row>
    <row r="180" spans="1:26" ht="15.75" customHeight="1">
      <c r="A180" s="479"/>
      <c r="B180" s="479"/>
      <c r="C180" s="479"/>
      <c r="D180" s="479"/>
      <c r="E180" s="479"/>
      <c r="F180" s="479"/>
      <c r="G180" s="479"/>
      <c r="H180" s="479"/>
      <c r="I180" s="479"/>
      <c r="J180" s="479"/>
      <c r="K180" s="479"/>
      <c r="L180" s="479"/>
      <c r="M180" s="479"/>
      <c r="N180" s="479"/>
      <c r="O180" s="479"/>
      <c r="P180" s="479"/>
      <c r="Q180" s="479"/>
      <c r="R180" s="479"/>
      <c r="S180" s="479"/>
      <c r="T180" s="479"/>
      <c r="U180" s="479"/>
      <c r="V180" s="479"/>
      <c r="W180" s="479"/>
      <c r="X180" s="479"/>
      <c r="Y180" s="479"/>
      <c r="Z180" s="479"/>
    </row>
    <row r="181" spans="1:26" ht="15.75" customHeight="1">
      <c r="A181" s="479"/>
      <c r="B181" s="479"/>
      <c r="C181" s="479"/>
      <c r="D181" s="479"/>
      <c r="E181" s="479"/>
      <c r="F181" s="479"/>
      <c r="G181" s="479"/>
      <c r="H181" s="479"/>
      <c r="I181" s="479"/>
      <c r="J181" s="479"/>
      <c r="K181" s="479"/>
      <c r="L181" s="479"/>
      <c r="M181" s="479"/>
      <c r="N181" s="479"/>
      <c r="O181" s="479"/>
      <c r="P181" s="479"/>
      <c r="Q181" s="479"/>
      <c r="R181" s="479"/>
      <c r="S181" s="479"/>
      <c r="T181" s="479"/>
      <c r="U181" s="479"/>
      <c r="V181" s="479"/>
      <c r="W181" s="479"/>
      <c r="X181" s="479"/>
      <c r="Y181" s="479"/>
      <c r="Z181" s="479"/>
    </row>
    <row r="182" spans="1:26" ht="15.75" customHeight="1">
      <c r="A182" s="479"/>
      <c r="B182" s="479"/>
      <c r="C182" s="479"/>
      <c r="D182" s="479"/>
      <c r="E182" s="479"/>
      <c r="F182" s="479"/>
      <c r="G182" s="479"/>
      <c r="H182" s="479"/>
      <c r="I182" s="479"/>
      <c r="J182" s="479"/>
      <c r="K182" s="479"/>
      <c r="L182" s="479"/>
      <c r="M182" s="479"/>
      <c r="N182" s="479"/>
      <c r="O182" s="479"/>
      <c r="P182" s="479"/>
      <c r="Q182" s="479"/>
      <c r="R182" s="479"/>
      <c r="S182" s="479"/>
      <c r="T182" s="479"/>
      <c r="U182" s="479"/>
      <c r="V182" s="479"/>
      <c r="W182" s="479"/>
      <c r="X182" s="479"/>
      <c r="Y182" s="479"/>
      <c r="Z182" s="479"/>
    </row>
    <row r="183" spans="1:26" ht="15.75" customHeight="1">
      <c r="A183" s="479"/>
      <c r="B183" s="479"/>
      <c r="C183" s="479"/>
      <c r="D183" s="479"/>
      <c r="E183" s="479"/>
      <c r="F183" s="479"/>
      <c r="G183" s="479"/>
      <c r="H183" s="479"/>
      <c r="I183" s="479"/>
      <c r="J183" s="479"/>
      <c r="K183" s="479"/>
      <c r="L183" s="479"/>
      <c r="M183" s="479"/>
      <c r="N183" s="479"/>
      <c r="O183" s="479"/>
      <c r="P183" s="479"/>
      <c r="Q183" s="479"/>
      <c r="R183" s="479"/>
      <c r="S183" s="479"/>
      <c r="T183" s="479"/>
      <c r="U183" s="479"/>
      <c r="V183" s="479"/>
      <c r="W183" s="479"/>
      <c r="X183" s="479"/>
      <c r="Y183" s="479"/>
      <c r="Z183" s="479"/>
    </row>
    <row r="184" spans="1:26" ht="15.75" customHeight="1">
      <c r="A184" s="479"/>
      <c r="B184" s="479"/>
      <c r="C184" s="479"/>
      <c r="D184" s="479"/>
      <c r="E184" s="479"/>
      <c r="F184" s="479"/>
      <c r="G184" s="479"/>
      <c r="H184" s="479"/>
      <c r="I184" s="479"/>
      <c r="J184" s="479"/>
      <c r="K184" s="479"/>
      <c r="L184" s="479"/>
      <c r="M184" s="479"/>
      <c r="N184" s="479"/>
      <c r="O184" s="479"/>
      <c r="P184" s="479"/>
      <c r="Q184" s="479"/>
      <c r="R184" s="479"/>
      <c r="S184" s="479"/>
      <c r="T184" s="479"/>
      <c r="U184" s="479"/>
      <c r="V184" s="479"/>
      <c r="W184" s="479"/>
      <c r="X184" s="479"/>
      <c r="Y184" s="479"/>
      <c r="Z184" s="479"/>
    </row>
    <row r="185" spans="1:26" ht="15.75" customHeight="1">
      <c r="A185" s="479"/>
      <c r="B185" s="479"/>
      <c r="C185" s="479"/>
      <c r="D185" s="479"/>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row>
    <row r="186" spans="1:26" ht="15.75" customHeight="1">
      <c r="A186" s="479"/>
      <c r="B186" s="479"/>
      <c r="C186" s="479"/>
      <c r="D186" s="479"/>
      <c r="E186" s="479"/>
      <c r="F186" s="479"/>
      <c r="G186" s="479"/>
      <c r="H186" s="479"/>
      <c r="I186" s="479"/>
      <c r="J186" s="479"/>
      <c r="K186" s="479"/>
      <c r="L186" s="479"/>
      <c r="M186" s="479"/>
      <c r="N186" s="479"/>
      <c r="O186" s="479"/>
      <c r="P186" s="479"/>
      <c r="Q186" s="479"/>
      <c r="R186" s="479"/>
      <c r="S186" s="479"/>
      <c r="T186" s="479"/>
      <c r="U186" s="479"/>
      <c r="V186" s="479"/>
      <c r="W186" s="479"/>
      <c r="X186" s="479"/>
      <c r="Y186" s="479"/>
      <c r="Z186" s="479"/>
    </row>
    <row r="187" spans="1:26" ht="15.75" customHeight="1">
      <c r="A187" s="479"/>
      <c r="B187" s="479"/>
      <c r="C187" s="479"/>
      <c r="D187" s="479"/>
      <c r="E187" s="479"/>
      <c r="F187" s="479"/>
      <c r="G187" s="479"/>
      <c r="H187" s="479"/>
      <c r="I187" s="479"/>
      <c r="J187" s="479"/>
      <c r="K187" s="479"/>
      <c r="L187" s="479"/>
      <c r="M187" s="479"/>
      <c r="N187" s="479"/>
      <c r="O187" s="479"/>
      <c r="P187" s="479"/>
      <c r="Q187" s="479"/>
      <c r="R187" s="479"/>
      <c r="S187" s="479"/>
      <c r="T187" s="479"/>
      <c r="U187" s="479"/>
      <c r="V187" s="479"/>
      <c r="W187" s="479"/>
      <c r="X187" s="479"/>
      <c r="Y187" s="479"/>
      <c r="Z187" s="479"/>
    </row>
    <row r="188" spans="1:26" ht="15.75" customHeight="1">
      <c r="A188" s="479"/>
      <c r="B188" s="479"/>
      <c r="C188" s="479"/>
      <c r="D188" s="479"/>
      <c r="E188" s="479"/>
      <c r="F188" s="479"/>
      <c r="G188" s="479"/>
      <c r="H188" s="479"/>
      <c r="I188" s="479"/>
      <c r="J188" s="479"/>
      <c r="K188" s="479"/>
      <c r="L188" s="479"/>
      <c r="M188" s="479"/>
      <c r="N188" s="479"/>
      <c r="O188" s="479"/>
      <c r="P188" s="479"/>
      <c r="Q188" s="479"/>
      <c r="R188" s="479"/>
      <c r="S188" s="479"/>
      <c r="T188" s="479"/>
      <c r="U188" s="479"/>
      <c r="V188" s="479"/>
      <c r="W188" s="479"/>
      <c r="X188" s="479"/>
      <c r="Y188" s="479"/>
      <c r="Z188" s="479"/>
    </row>
    <row r="189" spans="1:26" ht="15.75" customHeight="1">
      <c r="A189" s="479"/>
      <c r="B189" s="479"/>
      <c r="C189" s="479"/>
      <c r="D189" s="479"/>
      <c r="E189" s="479"/>
      <c r="F189" s="479"/>
      <c r="G189" s="479"/>
      <c r="H189" s="479"/>
      <c r="I189" s="479"/>
      <c r="J189" s="479"/>
      <c r="K189" s="479"/>
      <c r="L189" s="479"/>
      <c r="M189" s="479"/>
      <c r="N189" s="479"/>
      <c r="O189" s="479"/>
      <c r="P189" s="479"/>
      <c r="Q189" s="479"/>
      <c r="R189" s="479"/>
      <c r="S189" s="479"/>
      <c r="T189" s="479"/>
      <c r="U189" s="479"/>
      <c r="V189" s="479"/>
      <c r="W189" s="479"/>
      <c r="X189" s="479"/>
      <c r="Y189" s="479"/>
      <c r="Z189" s="479"/>
    </row>
    <row r="190" spans="1:26" ht="15.75" customHeight="1">
      <c r="A190" s="479"/>
      <c r="B190" s="479"/>
      <c r="C190" s="479"/>
      <c r="D190" s="479"/>
      <c r="E190" s="479"/>
      <c r="F190" s="479"/>
      <c r="G190" s="479"/>
      <c r="H190" s="479"/>
      <c r="I190" s="479"/>
      <c r="J190" s="479"/>
      <c r="K190" s="479"/>
      <c r="L190" s="479"/>
      <c r="M190" s="479"/>
      <c r="N190" s="479"/>
      <c r="O190" s="479"/>
      <c r="P190" s="479"/>
      <c r="Q190" s="479"/>
      <c r="R190" s="479"/>
      <c r="S190" s="479"/>
      <c r="T190" s="479"/>
      <c r="U190" s="479"/>
      <c r="V190" s="479"/>
      <c r="W190" s="479"/>
      <c r="X190" s="479"/>
      <c r="Y190" s="479"/>
      <c r="Z190" s="479"/>
    </row>
    <row r="191" spans="1:26" ht="15.75" customHeight="1">
      <c r="A191" s="479"/>
      <c r="B191" s="479"/>
      <c r="C191" s="479"/>
      <c r="D191" s="479"/>
      <c r="E191" s="479"/>
      <c r="F191" s="479"/>
      <c r="G191" s="479"/>
      <c r="H191" s="479"/>
      <c r="I191" s="479"/>
      <c r="J191" s="479"/>
      <c r="K191" s="479"/>
      <c r="L191" s="479"/>
      <c r="M191" s="479"/>
      <c r="N191" s="479"/>
      <c r="O191" s="479"/>
      <c r="P191" s="479"/>
      <c r="Q191" s="479"/>
      <c r="R191" s="479"/>
      <c r="S191" s="479"/>
      <c r="T191" s="479"/>
      <c r="U191" s="479"/>
      <c r="V191" s="479"/>
      <c r="W191" s="479"/>
      <c r="X191" s="479"/>
      <c r="Y191" s="479"/>
      <c r="Z191" s="479"/>
    </row>
    <row r="192" spans="1:26" ht="15.75" customHeight="1">
      <c r="A192" s="479"/>
      <c r="B192" s="479"/>
      <c r="C192" s="479"/>
      <c r="D192" s="479"/>
      <c r="E192" s="479"/>
      <c r="F192" s="479"/>
      <c r="G192" s="479"/>
      <c r="H192" s="479"/>
      <c r="I192" s="479"/>
      <c r="J192" s="479"/>
      <c r="K192" s="479"/>
      <c r="L192" s="479"/>
      <c r="M192" s="479"/>
      <c r="N192" s="479"/>
      <c r="O192" s="479"/>
      <c r="P192" s="479"/>
      <c r="Q192" s="479"/>
      <c r="R192" s="479"/>
      <c r="S192" s="479"/>
      <c r="T192" s="479"/>
      <c r="U192" s="479"/>
      <c r="V192" s="479"/>
      <c r="W192" s="479"/>
      <c r="X192" s="479"/>
      <c r="Y192" s="479"/>
      <c r="Z192" s="479"/>
    </row>
    <row r="193" spans="1:26" ht="15.75" customHeight="1">
      <c r="A193" s="479"/>
      <c r="B193" s="479"/>
      <c r="C193" s="479"/>
      <c r="D193" s="479"/>
      <c r="E193" s="479"/>
      <c r="F193" s="479"/>
      <c r="G193" s="479"/>
      <c r="H193" s="479"/>
      <c r="I193" s="479"/>
      <c r="J193" s="479"/>
      <c r="K193" s="479"/>
      <c r="L193" s="479"/>
      <c r="M193" s="479"/>
      <c r="N193" s="479"/>
      <c r="O193" s="479"/>
      <c r="P193" s="479"/>
      <c r="Q193" s="479"/>
      <c r="R193" s="479"/>
      <c r="S193" s="479"/>
      <c r="T193" s="479"/>
      <c r="U193" s="479"/>
      <c r="V193" s="479"/>
      <c r="W193" s="479"/>
      <c r="X193" s="479"/>
      <c r="Y193" s="479"/>
      <c r="Z193" s="479"/>
    </row>
    <row r="194" spans="1:26" ht="15.75" customHeight="1">
      <c r="A194" s="479"/>
      <c r="B194" s="479"/>
      <c r="C194" s="479"/>
      <c r="D194" s="479"/>
      <c r="E194" s="479"/>
      <c r="F194" s="479"/>
      <c r="G194" s="479"/>
      <c r="H194" s="479"/>
      <c r="I194" s="479"/>
      <c r="J194" s="479"/>
      <c r="K194" s="479"/>
      <c r="L194" s="479"/>
      <c r="M194" s="479"/>
      <c r="N194" s="479"/>
      <c r="O194" s="479"/>
      <c r="P194" s="479"/>
      <c r="Q194" s="479"/>
      <c r="R194" s="479"/>
      <c r="S194" s="479"/>
      <c r="T194" s="479"/>
      <c r="U194" s="479"/>
      <c r="V194" s="479"/>
      <c r="W194" s="479"/>
      <c r="X194" s="479"/>
      <c r="Y194" s="479"/>
      <c r="Z194" s="479"/>
    </row>
    <row r="195" spans="1:26" ht="15.75" customHeight="1">
      <c r="A195" s="479"/>
      <c r="B195" s="479"/>
      <c r="C195" s="479"/>
      <c r="D195" s="479"/>
      <c r="E195" s="479"/>
      <c r="F195" s="479"/>
      <c r="G195" s="479"/>
      <c r="H195" s="479"/>
      <c r="I195" s="479"/>
      <c r="J195" s="479"/>
      <c r="K195" s="479"/>
      <c r="L195" s="479"/>
      <c r="M195" s="479"/>
      <c r="N195" s="479"/>
      <c r="O195" s="479"/>
      <c r="P195" s="479"/>
      <c r="Q195" s="479"/>
      <c r="R195" s="479"/>
      <c r="S195" s="479"/>
      <c r="T195" s="479"/>
      <c r="U195" s="479"/>
      <c r="V195" s="479"/>
      <c r="W195" s="479"/>
      <c r="X195" s="479"/>
      <c r="Y195" s="479"/>
      <c r="Z195" s="479"/>
    </row>
    <row r="196" spans="1:26" ht="15.75" customHeight="1">
      <c r="A196" s="479"/>
      <c r="B196" s="479"/>
      <c r="C196" s="479"/>
      <c r="D196" s="479"/>
      <c r="E196" s="479"/>
      <c r="F196" s="479"/>
      <c r="G196" s="479"/>
      <c r="H196" s="479"/>
      <c r="I196" s="479"/>
      <c r="J196" s="479"/>
      <c r="K196" s="479"/>
      <c r="L196" s="479"/>
      <c r="M196" s="479"/>
      <c r="N196" s="479"/>
      <c r="O196" s="479"/>
      <c r="P196" s="479"/>
      <c r="Q196" s="479"/>
      <c r="R196" s="479"/>
      <c r="S196" s="479"/>
      <c r="T196" s="479"/>
      <c r="U196" s="479"/>
      <c r="V196" s="479"/>
      <c r="W196" s="479"/>
      <c r="X196" s="479"/>
      <c r="Y196" s="479"/>
      <c r="Z196" s="479"/>
    </row>
    <row r="197" spans="1:26" ht="15.75" customHeight="1">
      <c r="A197" s="479"/>
      <c r="B197" s="479"/>
      <c r="C197" s="479"/>
      <c r="D197" s="479"/>
      <c r="E197" s="479"/>
      <c r="F197" s="479"/>
      <c r="G197" s="479"/>
      <c r="H197" s="479"/>
      <c r="I197" s="479"/>
      <c r="J197" s="479"/>
      <c r="K197" s="479"/>
      <c r="L197" s="479"/>
      <c r="M197" s="479"/>
      <c r="N197" s="479"/>
      <c r="O197" s="479"/>
      <c r="P197" s="479"/>
      <c r="Q197" s="479"/>
      <c r="R197" s="479"/>
      <c r="S197" s="479"/>
      <c r="T197" s="479"/>
      <c r="U197" s="479"/>
      <c r="V197" s="479"/>
      <c r="W197" s="479"/>
      <c r="X197" s="479"/>
      <c r="Y197" s="479"/>
      <c r="Z197" s="479"/>
    </row>
    <row r="198" spans="1:26" ht="15.75" customHeight="1">
      <c r="A198" s="479"/>
      <c r="B198" s="479"/>
      <c r="C198" s="479"/>
      <c r="D198" s="479"/>
      <c r="E198" s="479"/>
      <c r="F198" s="479"/>
      <c r="G198" s="479"/>
      <c r="H198" s="479"/>
      <c r="I198" s="479"/>
      <c r="J198" s="479"/>
      <c r="K198" s="479"/>
      <c r="L198" s="479"/>
      <c r="M198" s="479"/>
      <c r="N198" s="479"/>
      <c r="O198" s="479"/>
      <c r="P198" s="479"/>
      <c r="Q198" s="479"/>
      <c r="R198" s="479"/>
      <c r="S198" s="479"/>
      <c r="T198" s="479"/>
      <c r="U198" s="479"/>
      <c r="V198" s="479"/>
      <c r="W198" s="479"/>
      <c r="X198" s="479"/>
      <c r="Y198" s="479"/>
      <c r="Z198" s="479"/>
    </row>
    <row r="199" spans="1:26" ht="15.75" customHeight="1">
      <c r="A199" s="479"/>
      <c r="B199" s="479"/>
      <c r="C199" s="479"/>
      <c r="D199" s="479"/>
      <c r="E199" s="479"/>
      <c r="F199" s="479"/>
      <c r="G199" s="479"/>
      <c r="H199" s="479"/>
      <c r="I199" s="479"/>
      <c r="J199" s="479"/>
      <c r="K199" s="479"/>
      <c r="L199" s="479"/>
      <c r="M199" s="479"/>
      <c r="N199" s="479"/>
      <c r="O199" s="479"/>
      <c r="P199" s="479"/>
      <c r="Q199" s="479"/>
      <c r="R199" s="479"/>
      <c r="S199" s="479"/>
      <c r="T199" s="479"/>
      <c r="U199" s="479"/>
      <c r="V199" s="479"/>
      <c r="W199" s="479"/>
      <c r="X199" s="479"/>
      <c r="Y199" s="479"/>
      <c r="Z199" s="479"/>
    </row>
    <row r="200" spans="1:26" ht="15.75" customHeight="1">
      <c r="A200" s="479"/>
      <c r="B200" s="479"/>
      <c r="C200" s="479"/>
      <c r="D200" s="479"/>
      <c r="E200" s="479"/>
      <c r="F200" s="479"/>
      <c r="G200" s="479"/>
      <c r="H200" s="479"/>
      <c r="I200" s="479"/>
      <c r="J200" s="479"/>
      <c r="K200" s="479"/>
      <c r="L200" s="479"/>
      <c r="M200" s="479"/>
      <c r="N200" s="479"/>
      <c r="O200" s="479"/>
      <c r="P200" s="479"/>
      <c r="Q200" s="479"/>
      <c r="R200" s="479"/>
      <c r="S200" s="479"/>
      <c r="T200" s="479"/>
      <c r="U200" s="479"/>
      <c r="V200" s="479"/>
      <c r="W200" s="479"/>
      <c r="X200" s="479"/>
      <c r="Y200" s="479"/>
      <c r="Z200" s="479"/>
    </row>
    <row r="201" spans="1:26" ht="15.75" customHeight="1">
      <c r="A201" s="479"/>
      <c r="B201" s="479"/>
      <c r="C201" s="479"/>
      <c r="D201" s="479"/>
      <c r="E201" s="479"/>
      <c r="F201" s="479"/>
      <c r="G201" s="479"/>
      <c r="H201" s="479"/>
      <c r="I201" s="479"/>
      <c r="J201" s="479"/>
      <c r="K201" s="479"/>
      <c r="L201" s="479"/>
      <c r="M201" s="479"/>
      <c r="N201" s="479"/>
      <c r="O201" s="479"/>
      <c r="P201" s="479"/>
      <c r="Q201" s="479"/>
      <c r="R201" s="479"/>
      <c r="S201" s="479"/>
      <c r="T201" s="479"/>
      <c r="U201" s="479"/>
      <c r="V201" s="479"/>
      <c r="W201" s="479"/>
      <c r="X201" s="479"/>
      <c r="Y201" s="479"/>
      <c r="Z201" s="479"/>
    </row>
    <row r="202" spans="1:26" ht="15.75" customHeight="1">
      <c r="A202" s="479"/>
      <c r="B202" s="479"/>
      <c r="C202" s="479"/>
      <c r="D202" s="479"/>
      <c r="E202" s="479"/>
      <c r="F202" s="479"/>
      <c r="G202" s="479"/>
      <c r="H202" s="479"/>
      <c r="I202" s="479"/>
      <c r="J202" s="479"/>
      <c r="K202" s="479"/>
      <c r="L202" s="479"/>
      <c r="M202" s="479"/>
      <c r="N202" s="479"/>
      <c r="O202" s="479"/>
      <c r="P202" s="479"/>
      <c r="Q202" s="479"/>
      <c r="R202" s="479"/>
      <c r="S202" s="479"/>
      <c r="T202" s="479"/>
      <c r="U202" s="479"/>
      <c r="V202" s="479"/>
      <c r="W202" s="479"/>
      <c r="X202" s="479"/>
      <c r="Y202" s="479"/>
      <c r="Z202" s="479"/>
    </row>
    <row r="203" spans="1:26" ht="15.75" customHeight="1">
      <c r="A203" s="479"/>
      <c r="B203" s="479"/>
      <c r="C203" s="479"/>
      <c r="D203" s="479"/>
      <c r="E203" s="479"/>
      <c r="F203" s="479"/>
      <c r="G203" s="479"/>
      <c r="H203" s="479"/>
      <c r="I203" s="479"/>
      <c r="J203" s="479"/>
      <c r="K203" s="479"/>
      <c r="L203" s="479"/>
      <c r="M203" s="479"/>
      <c r="N203" s="479"/>
      <c r="O203" s="479"/>
      <c r="P203" s="479"/>
      <c r="Q203" s="479"/>
      <c r="R203" s="479"/>
      <c r="S203" s="479"/>
      <c r="T203" s="479"/>
      <c r="U203" s="479"/>
      <c r="V203" s="479"/>
      <c r="W203" s="479"/>
      <c r="X203" s="479"/>
      <c r="Y203" s="479"/>
      <c r="Z203" s="479"/>
    </row>
    <row r="204" spans="1:26" ht="15.75" customHeight="1">
      <c r="A204" s="479"/>
      <c r="B204" s="479"/>
      <c r="C204" s="479"/>
      <c r="D204" s="479"/>
      <c r="E204" s="479"/>
      <c r="F204" s="479"/>
      <c r="G204" s="479"/>
      <c r="H204" s="479"/>
      <c r="I204" s="479"/>
      <c r="J204" s="479"/>
      <c r="K204" s="479"/>
      <c r="L204" s="479"/>
      <c r="M204" s="479"/>
      <c r="N204" s="479"/>
      <c r="O204" s="479"/>
      <c r="P204" s="479"/>
      <c r="Q204" s="479"/>
      <c r="R204" s="479"/>
      <c r="S204" s="479"/>
      <c r="T204" s="479"/>
      <c r="U204" s="479"/>
      <c r="V204" s="479"/>
      <c r="W204" s="479"/>
      <c r="X204" s="479"/>
      <c r="Y204" s="479"/>
      <c r="Z204" s="479"/>
    </row>
    <row r="205" spans="1:26" ht="15.75" customHeight="1">
      <c r="A205" s="479"/>
      <c r="B205" s="479"/>
      <c r="C205" s="479"/>
      <c r="D205" s="479"/>
      <c r="E205" s="479"/>
      <c r="F205" s="479"/>
      <c r="G205" s="479"/>
      <c r="H205" s="479"/>
      <c r="I205" s="479"/>
      <c r="J205" s="479"/>
      <c r="K205" s="479"/>
      <c r="L205" s="479"/>
      <c r="M205" s="479"/>
      <c r="N205" s="479"/>
      <c r="O205" s="479"/>
      <c r="P205" s="479"/>
      <c r="Q205" s="479"/>
      <c r="R205" s="479"/>
      <c r="S205" s="479"/>
      <c r="T205" s="479"/>
      <c r="U205" s="479"/>
      <c r="V205" s="479"/>
      <c r="W205" s="479"/>
      <c r="X205" s="479"/>
      <c r="Y205" s="479"/>
      <c r="Z205" s="479"/>
    </row>
    <row r="206" spans="1:26" ht="15.75" customHeight="1">
      <c r="A206" s="479"/>
      <c r="B206" s="479"/>
      <c r="C206" s="479"/>
      <c r="D206" s="479"/>
      <c r="E206" s="479"/>
      <c r="F206" s="479"/>
      <c r="G206" s="479"/>
      <c r="H206" s="479"/>
      <c r="I206" s="479"/>
      <c r="J206" s="479"/>
      <c r="K206" s="479"/>
      <c r="L206" s="479"/>
      <c r="M206" s="479"/>
      <c r="N206" s="479"/>
      <c r="O206" s="479"/>
      <c r="P206" s="479"/>
      <c r="Q206" s="479"/>
      <c r="R206" s="479"/>
      <c r="S206" s="479"/>
      <c r="T206" s="479"/>
      <c r="U206" s="479"/>
      <c r="V206" s="479"/>
      <c r="W206" s="479"/>
      <c r="X206" s="479"/>
      <c r="Y206" s="479"/>
      <c r="Z206" s="479"/>
    </row>
    <row r="207" spans="1:26" ht="15.75" customHeight="1">
      <c r="A207" s="479"/>
      <c r="B207" s="479"/>
      <c r="C207" s="479"/>
      <c r="D207" s="479"/>
      <c r="E207" s="479"/>
      <c r="F207" s="479"/>
      <c r="G207" s="479"/>
      <c r="H207" s="479"/>
      <c r="I207" s="479"/>
      <c r="J207" s="479"/>
      <c r="K207" s="479"/>
      <c r="L207" s="479"/>
      <c r="M207" s="479"/>
      <c r="N207" s="479"/>
      <c r="O207" s="479"/>
      <c r="P207" s="479"/>
      <c r="Q207" s="479"/>
      <c r="R207" s="479"/>
      <c r="S207" s="479"/>
      <c r="T207" s="479"/>
      <c r="U207" s="479"/>
      <c r="V207" s="479"/>
      <c r="W207" s="479"/>
      <c r="X207" s="479"/>
      <c r="Y207" s="479"/>
      <c r="Z207" s="479"/>
    </row>
    <row r="208" spans="1:26" ht="15.75" customHeight="1">
      <c r="A208" s="479"/>
      <c r="B208" s="479"/>
      <c r="C208" s="479"/>
      <c r="D208" s="479"/>
      <c r="E208" s="479"/>
      <c r="F208" s="479"/>
      <c r="G208" s="479"/>
      <c r="H208" s="479"/>
      <c r="I208" s="479"/>
      <c r="J208" s="479"/>
      <c r="K208" s="479"/>
      <c r="L208" s="479"/>
      <c r="M208" s="479"/>
      <c r="N208" s="479"/>
      <c r="O208" s="479"/>
      <c r="P208" s="479"/>
      <c r="Q208" s="479"/>
      <c r="R208" s="479"/>
      <c r="S208" s="479"/>
      <c r="T208" s="479"/>
      <c r="U208" s="479"/>
      <c r="V208" s="479"/>
      <c r="W208" s="479"/>
      <c r="X208" s="479"/>
      <c r="Y208" s="479"/>
      <c r="Z208" s="479"/>
    </row>
    <row r="209" spans="1:26" ht="15.75" customHeight="1">
      <c r="A209" s="479"/>
      <c r="B209" s="479"/>
      <c r="C209" s="479"/>
      <c r="D209" s="479"/>
      <c r="E209" s="479"/>
      <c r="F209" s="479"/>
      <c r="G209" s="479"/>
      <c r="H209" s="479"/>
      <c r="I209" s="479"/>
      <c r="J209" s="479"/>
      <c r="K209" s="479"/>
      <c r="L209" s="479"/>
      <c r="M209" s="479"/>
      <c r="N209" s="479"/>
      <c r="O209" s="479"/>
      <c r="P209" s="479"/>
      <c r="Q209" s="479"/>
      <c r="R209" s="479"/>
      <c r="S209" s="479"/>
      <c r="T209" s="479"/>
      <c r="U209" s="479"/>
      <c r="V209" s="479"/>
      <c r="W209" s="479"/>
      <c r="X209" s="479"/>
      <c r="Y209" s="479"/>
      <c r="Z209" s="479"/>
    </row>
    <row r="210" spans="1:26" ht="15.75" customHeight="1">
      <c r="A210" s="479"/>
      <c r="B210" s="479"/>
      <c r="C210" s="479"/>
      <c r="D210" s="479"/>
      <c r="E210" s="479"/>
      <c r="F210" s="479"/>
      <c r="G210" s="479"/>
      <c r="H210" s="479"/>
      <c r="I210" s="479"/>
      <c r="J210" s="479"/>
      <c r="K210" s="479"/>
      <c r="L210" s="479"/>
      <c r="M210" s="479"/>
      <c r="N210" s="479"/>
      <c r="O210" s="479"/>
      <c r="P210" s="479"/>
      <c r="Q210" s="479"/>
      <c r="R210" s="479"/>
      <c r="S210" s="479"/>
      <c r="T210" s="479"/>
      <c r="U210" s="479"/>
      <c r="V210" s="479"/>
      <c r="W210" s="479"/>
      <c r="X210" s="479"/>
      <c r="Y210" s="479"/>
      <c r="Z210" s="479"/>
    </row>
    <row r="211" spans="1:26" ht="15.75" customHeight="1">
      <c r="A211" s="479"/>
      <c r="B211" s="479"/>
      <c r="C211" s="479"/>
      <c r="D211" s="479"/>
      <c r="E211" s="479"/>
      <c r="F211" s="479"/>
      <c r="G211" s="479"/>
      <c r="H211" s="479"/>
      <c r="I211" s="479"/>
      <c r="J211" s="479"/>
      <c r="K211" s="479"/>
      <c r="L211" s="479"/>
      <c r="M211" s="479"/>
      <c r="N211" s="479"/>
      <c r="O211" s="479"/>
      <c r="P211" s="479"/>
      <c r="Q211" s="479"/>
      <c r="R211" s="479"/>
      <c r="S211" s="479"/>
      <c r="T211" s="479"/>
      <c r="U211" s="479"/>
      <c r="V211" s="479"/>
      <c r="W211" s="479"/>
      <c r="X211" s="479"/>
      <c r="Y211" s="479"/>
      <c r="Z211" s="479"/>
    </row>
    <row r="212" spans="1:26" ht="15.75" customHeight="1">
      <c r="A212" s="479"/>
      <c r="B212" s="479"/>
      <c r="C212" s="479"/>
      <c r="D212" s="479"/>
      <c r="E212" s="479"/>
      <c r="F212" s="479"/>
      <c r="G212" s="479"/>
      <c r="H212" s="479"/>
      <c r="I212" s="479"/>
      <c r="J212" s="479"/>
      <c r="K212" s="479"/>
      <c r="L212" s="479"/>
      <c r="M212" s="479"/>
      <c r="N212" s="479"/>
      <c r="O212" s="479"/>
      <c r="P212" s="479"/>
      <c r="Q212" s="479"/>
      <c r="R212" s="479"/>
      <c r="S212" s="479"/>
      <c r="T212" s="479"/>
      <c r="U212" s="479"/>
      <c r="V212" s="479"/>
      <c r="W212" s="479"/>
      <c r="X212" s="479"/>
      <c r="Y212" s="479"/>
      <c r="Z212" s="479"/>
    </row>
    <row r="213" spans="1:26" ht="15.75" customHeight="1">
      <c r="A213" s="479"/>
      <c r="B213" s="479"/>
      <c r="C213" s="479"/>
      <c r="D213" s="479"/>
      <c r="E213" s="479"/>
      <c r="F213" s="479"/>
      <c r="G213" s="479"/>
      <c r="H213" s="479"/>
      <c r="I213" s="479"/>
      <c r="J213" s="479"/>
      <c r="K213" s="479"/>
      <c r="L213" s="479"/>
      <c r="M213" s="479"/>
      <c r="N213" s="479"/>
      <c r="O213" s="479"/>
      <c r="P213" s="479"/>
      <c r="Q213" s="479"/>
      <c r="R213" s="479"/>
      <c r="S213" s="479"/>
      <c r="T213" s="479"/>
      <c r="U213" s="479"/>
      <c r="V213" s="479"/>
      <c r="W213" s="479"/>
      <c r="X213" s="479"/>
      <c r="Y213" s="479"/>
      <c r="Z213" s="479"/>
    </row>
    <row r="214" spans="1:26" ht="15.75" customHeight="1">
      <c r="A214" s="479"/>
      <c r="B214" s="479"/>
      <c r="C214" s="479"/>
      <c r="D214" s="479"/>
      <c r="E214" s="479"/>
      <c r="F214" s="479"/>
      <c r="G214" s="479"/>
      <c r="H214" s="479"/>
      <c r="I214" s="479"/>
      <c r="J214" s="479"/>
      <c r="K214" s="479"/>
      <c r="L214" s="479"/>
      <c r="M214" s="479"/>
      <c r="N214" s="479"/>
      <c r="O214" s="479"/>
      <c r="P214" s="479"/>
      <c r="Q214" s="479"/>
      <c r="R214" s="479"/>
      <c r="S214" s="479"/>
      <c r="T214" s="479"/>
      <c r="U214" s="479"/>
      <c r="V214" s="479"/>
      <c r="W214" s="479"/>
      <c r="X214" s="479"/>
      <c r="Y214" s="479"/>
      <c r="Z214" s="479"/>
    </row>
    <row r="215" spans="1:26" ht="15.75" customHeight="1">
      <c r="A215" s="479"/>
      <c r="B215" s="479"/>
      <c r="C215" s="479"/>
      <c r="D215" s="479"/>
      <c r="E215" s="479"/>
      <c r="F215" s="479"/>
      <c r="G215" s="479"/>
      <c r="H215" s="479"/>
      <c r="I215" s="479"/>
      <c r="J215" s="479"/>
      <c r="K215" s="479"/>
      <c r="L215" s="479"/>
      <c r="M215" s="479"/>
      <c r="N215" s="479"/>
      <c r="O215" s="479"/>
      <c r="P215" s="479"/>
      <c r="Q215" s="479"/>
      <c r="R215" s="479"/>
      <c r="S215" s="479"/>
      <c r="T215" s="479"/>
      <c r="U215" s="479"/>
      <c r="V215" s="479"/>
      <c r="W215" s="479"/>
      <c r="X215" s="479"/>
      <c r="Y215" s="479"/>
      <c r="Z215" s="479"/>
    </row>
    <row r="216" spans="1:26" ht="15.75" customHeight="1">
      <c r="A216" s="479"/>
      <c r="B216" s="479"/>
      <c r="C216" s="479"/>
      <c r="D216" s="479"/>
      <c r="E216" s="479"/>
      <c r="F216" s="479"/>
      <c r="G216" s="479"/>
      <c r="H216" s="479"/>
      <c r="I216" s="479"/>
      <c r="J216" s="479"/>
      <c r="K216" s="479"/>
      <c r="L216" s="479"/>
      <c r="M216" s="479"/>
      <c r="N216" s="479"/>
      <c r="O216" s="479"/>
      <c r="P216" s="479"/>
      <c r="Q216" s="479"/>
      <c r="R216" s="479"/>
      <c r="S216" s="479"/>
      <c r="T216" s="479"/>
      <c r="U216" s="479"/>
      <c r="V216" s="479"/>
      <c r="W216" s="479"/>
      <c r="X216" s="479"/>
      <c r="Y216" s="479"/>
      <c r="Z216" s="479"/>
    </row>
    <row r="217" spans="1:26" ht="15.75" customHeight="1">
      <c r="A217" s="479"/>
      <c r="B217" s="479"/>
      <c r="C217" s="479"/>
      <c r="D217" s="479"/>
      <c r="E217" s="479"/>
      <c r="F217" s="479"/>
      <c r="G217" s="479"/>
      <c r="H217" s="479"/>
      <c r="I217" s="479"/>
      <c r="J217" s="479"/>
      <c r="K217" s="479"/>
      <c r="L217" s="479"/>
      <c r="M217" s="479"/>
      <c r="N217" s="479"/>
      <c r="O217" s="479"/>
      <c r="P217" s="479"/>
      <c r="Q217" s="479"/>
      <c r="R217" s="479"/>
      <c r="S217" s="479"/>
      <c r="T217" s="479"/>
      <c r="U217" s="479"/>
      <c r="V217" s="479"/>
      <c r="W217" s="479"/>
      <c r="X217" s="479"/>
      <c r="Y217" s="479"/>
      <c r="Z217" s="479"/>
    </row>
    <row r="218" spans="1:26" ht="15.75" customHeight="1">
      <c r="A218" s="479"/>
      <c r="B218" s="479"/>
      <c r="C218" s="479"/>
      <c r="D218" s="479"/>
      <c r="E218" s="479"/>
      <c r="F218" s="479"/>
      <c r="G218" s="479"/>
      <c r="H218" s="479"/>
      <c r="I218" s="479"/>
      <c r="J218" s="479"/>
      <c r="K218" s="479"/>
      <c r="L218" s="479"/>
      <c r="M218" s="479"/>
      <c r="N218" s="479"/>
      <c r="O218" s="479"/>
      <c r="P218" s="479"/>
      <c r="Q218" s="479"/>
      <c r="R218" s="479"/>
      <c r="S218" s="479"/>
      <c r="T218" s="479"/>
      <c r="U218" s="479"/>
      <c r="V218" s="479"/>
      <c r="W218" s="479"/>
      <c r="X218" s="479"/>
      <c r="Y218" s="479"/>
      <c r="Z218" s="479"/>
    </row>
    <row r="219" spans="1:26" ht="15.75" customHeight="1">
      <c r="A219" s="479"/>
      <c r="B219" s="479"/>
      <c r="C219" s="479"/>
      <c r="D219" s="479"/>
      <c r="E219" s="479"/>
      <c r="F219" s="479"/>
      <c r="G219" s="479"/>
      <c r="H219" s="479"/>
      <c r="I219" s="479"/>
      <c r="J219" s="479"/>
      <c r="K219" s="479"/>
      <c r="L219" s="479"/>
      <c r="M219" s="479"/>
      <c r="N219" s="479"/>
      <c r="O219" s="479"/>
      <c r="P219" s="479"/>
      <c r="Q219" s="479"/>
      <c r="R219" s="479"/>
      <c r="S219" s="479"/>
      <c r="T219" s="479"/>
      <c r="U219" s="479"/>
      <c r="V219" s="479"/>
      <c r="W219" s="479"/>
      <c r="X219" s="479"/>
      <c r="Y219" s="479"/>
      <c r="Z219" s="479"/>
    </row>
    <row r="220" spans="1:26" ht="15.75" customHeight="1">
      <c r="A220" s="479"/>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row>
    <row r="221" spans="1:26" ht="15.75" customHeight="1">
      <c r="A221" s="479"/>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row>
    <row r="222" spans="1:26" ht="15.75" customHeight="1">
      <c r="A222" s="479"/>
      <c r="B222" s="479"/>
      <c r="C222" s="479"/>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row>
    <row r="223" spans="1:26" ht="15.75" customHeight="1">
      <c r="A223" s="479"/>
      <c r="B223" s="479"/>
      <c r="C223" s="479"/>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row>
    <row r="224" spans="1:26" ht="15.75" customHeight="1">
      <c r="A224" s="479"/>
      <c r="B224" s="479"/>
      <c r="C224" s="479"/>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row>
    <row r="225" spans="1:26" ht="15.75" customHeight="1">
      <c r="A225" s="479"/>
      <c r="B225" s="479"/>
      <c r="C225" s="479"/>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row>
    <row r="226" spans="1:26" ht="15.75" customHeight="1">
      <c r="A226" s="479"/>
      <c r="B226" s="479"/>
      <c r="C226" s="479"/>
      <c r="D226" s="479"/>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row>
    <row r="227" spans="1:26" ht="15.75" customHeight="1">
      <c r="A227" s="479"/>
      <c r="B227" s="479"/>
      <c r="C227" s="479"/>
      <c r="D227" s="479"/>
      <c r="E227" s="479"/>
      <c r="F227" s="479"/>
      <c r="G227" s="479"/>
      <c r="H227" s="479"/>
      <c r="I227" s="479"/>
      <c r="J227" s="479"/>
      <c r="K227" s="479"/>
      <c r="L227" s="479"/>
      <c r="M227" s="479"/>
      <c r="N227" s="479"/>
      <c r="O227" s="479"/>
      <c r="P227" s="479"/>
      <c r="Q227" s="479"/>
      <c r="R227" s="479"/>
      <c r="S227" s="479"/>
      <c r="T227" s="479"/>
      <c r="U227" s="479"/>
      <c r="V227" s="479"/>
      <c r="W227" s="479"/>
      <c r="X227" s="479"/>
      <c r="Y227" s="479"/>
      <c r="Z227" s="479"/>
    </row>
    <row r="228" spans="1:26" ht="15.75" customHeight="1">
      <c r="A228" s="479"/>
      <c r="B228" s="479"/>
      <c r="C228" s="479"/>
      <c r="D228" s="479"/>
      <c r="E228" s="479"/>
      <c r="F228" s="479"/>
      <c r="G228" s="479"/>
      <c r="H228" s="479"/>
      <c r="I228" s="479"/>
      <c r="J228" s="479"/>
      <c r="K228" s="479"/>
      <c r="L228" s="479"/>
      <c r="M228" s="479"/>
      <c r="N228" s="479"/>
      <c r="O228" s="479"/>
      <c r="P228" s="479"/>
      <c r="Q228" s="479"/>
      <c r="R228" s="479"/>
      <c r="S228" s="479"/>
      <c r="T228" s="479"/>
      <c r="U228" s="479"/>
      <c r="V228" s="479"/>
      <c r="W228" s="479"/>
      <c r="X228" s="479"/>
      <c r="Y228" s="479"/>
      <c r="Z228" s="479"/>
    </row>
    <row r="229" spans="1:26" ht="15.75" customHeight="1">
      <c r="A229" s="479"/>
      <c r="B229" s="479"/>
      <c r="C229" s="479"/>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row>
    <row r="230" spans="1:26" ht="15.75" customHeight="1">
      <c r="A230" s="479"/>
      <c r="B230" s="479"/>
      <c r="C230" s="479"/>
      <c r="D230" s="479"/>
      <c r="E230" s="479"/>
      <c r="F230" s="479"/>
      <c r="G230" s="479"/>
      <c r="H230" s="479"/>
      <c r="I230" s="479"/>
      <c r="J230" s="479"/>
      <c r="K230" s="479"/>
      <c r="L230" s="479"/>
      <c r="M230" s="479"/>
      <c r="N230" s="479"/>
      <c r="O230" s="479"/>
      <c r="P230" s="479"/>
      <c r="Q230" s="479"/>
      <c r="R230" s="479"/>
      <c r="S230" s="479"/>
      <c r="T230" s="479"/>
      <c r="U230" s="479"/>
      <c r="V230" s="479"/>
      <c r="W230" s="479"/>
      <c r="X230" s="479"/>
      <c r="Y230" s="479"/>
      <c r="Z230" s="479"/>
    </row>
    <row r="231" spans="1:26" ht="15.75" customHeight="1">
      <c r="A231" s="479"/>
      <c r="B231" s="479"/>
      <c r="C231" s="479"/>
      <c r="D231" s="479"/>
      <c r="E231" s="479"/>
      <c r="F231" s="479"/>
      <c r="G231" s="479"/>
      <c r="H231" s="479"/>
      <c r="I231" s="479"/>
      <c r="J231" s="479"/>
      <c r="K231" s="479"/>
      <c r="L231" s="479"/>
      <c r="M231" s="479"/>
      <c r="N231" s="479"/>
      <c r="O231" s="479"/>
      <c r="P231" s="479"/>
      <c r="Q231" s="479"/>
      <c r="R231" s="479"/>
      <c r="S231" s="479"/>
      <c r="T231" s="479"/>
      <c r="U231" s="479"/>
      <c r="V231" s="479"/>
      <c r="W231" s="479"/>
      <c r="X231" s="479"/>
      <c r="Y231" s="479"/>
      <c r="Z231" s="479"/>
    </row>
    <row r="232" spans="1:26" ht="15.75" customHeight="1">
      <c r="A232" s="479"/>
      <c r="B232" s="479"/>
      <c r="C232" s="479"/>
      <c r="D232" s="479"/>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row>
    <row r="233" spans="1:26" ht="15.75" customHeight="1">
      <c r="A233" s="479"/>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row>
    <row r="234" spans="1:26" ht="15.75" customHeight="1">
      <c r="A234" s="479"/>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row>
    <row r="235" spans="1:26" ht="15.75" customHeight="1">
      <c r="A235" s="479"/>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row>
    <row r="236" spans="1:26" ht="15.75" customHeight="1">
      <c r="A236" s="479"/>
      <c r="B236" s="479"/>
      <c r="C236" s="479"/>
      <c r="D236" s="479"/>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row>
    <row r="237" spans="1:26" ht="15.75" customHeight="1">
      <c r="A237" s="479"/>
      <c r="B237" s="479"/>
      <c r="C237" s="479"/>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row>
    <row r="238" spans="1:26" ht="15.75" customHeight="1">
      <c r="A238" s="479"/>
      <c r="B238" s="479"/>
      <c r="C238" s="479"/>
      <c r="D238" s="479"/>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row>
    <row r="239" spans="1:26" ht="15.75" customHeight="1">
      <c r="A239" s="479"/>
      <c r="B239" s="479"/>
      <c r="C239" s="479"/>
      <c r="D239" s="479"/>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row>
    <row r="240" spans="1:26" ht="15.75" customHeight="1">
      <c r="A240" s="479"/>
      <c r="B240" s="479"/>
      <c r="C240" s="479"/>
      <c r="D240" s="479"/>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row>
    <row r="241" spans="1:26" ht="15.75" customHeight="1">
      <c r="A241" s="479"/>
      <c r="B241" s="479"/>
      <c r="C241" s="479"/>
      <c r="D241" s="479"/>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row>
    <row r="242" spans="1:26" ht="15.75" customHeight="1">
      <c r="A242" s="479"/>
      <c r="B242" s="479"/>
      <c r="C242" s="479"/>
      <c r="D242" s="479"/>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row>
    <row r="243" spans="1:26" ht="15.75" customHeight="1">
      <c r="A243" s="479"/>
      <c r="B243" s="479"/>
      <c r="C243" s="479"/>
      <c r="D243" s="479"/>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row>
    <row r="244" spans="1:26" ht="15.75" customHeight="1">
      <c r="A244" s="479"/>
      <c r="B244" s="479"/>
      <c r="C244" s="479"/>
      <c r="D244" s="479"/>
      <c r="E244" s="479"/>
      <c r="F244" s="479"/>
      <c r="G244" s="479"/>
      <c r="H244" s="479"/>
      <c r="I244" s="479"/>
      <c r="J244" s="479"/>
      <c r="K244" s="479"/>
      <c r="L244" s="479"/>
      <c r="M244" s="479"/>
      <c r="N244" s="479"/>
      <c r="O244" s="479"/>
      <c r="P244" s="479"/>
      <c r="Q244" s="479"/>
      <c r="R244" s="479"/>
      <c r="S244" s="479"/>
      <c r="T244" s="479"/>
      <c r="U244" s="479"/>
      <c r="V244" s="479"/>
      <c r="W244" s="479"/>
      <c r="X244" s="479"/>
      <c r="Y244" s="479"/>
      <c r="Z244" s="479"/>
    </row>
    <row r="245" spans="1:26" ht="15.75" customHeight="1">
      <c r="A245" s="479"/>
      <c r="B245" s="479"/>
      <c r="C245" s="479"/>
      <c r="D245" s="479"/>
      <c r="E245" s="479"/>
      <c r="F245" s="479"/>
      <c r="G245" s="479"/>
      <c r="H245" s="479"/>
      <c r="I245" s="479"/>
      <c r="J245" s="479"/>
      <c r="K245" s="479"/>
      <c r="L245" s="479"/>
      <c r="M245" s="479"/>
      <c r="N245" s="479"/>
      <c r="O245" s="479"/>
      <c r="P245" s="479"/>
      <c r="Q245" s="479"/>
      <c r="R245" s="479"/>
      <c r="S245" s="479"/>
      <c r="T245" s="479"/>
      <c r="U245" s="479"/>
      <c r="V245" s="479"/>
      <c r="W245" s="479"/>
      <c r="X245" s="479"/>
      <c r="Y245" s="479"/>
      <c r="Z245" s="479"/>
    </row>
    <row r="246" spans="1:26" ht="15.75" customHeight="1">
      <c r="A246" s="479"/>
      <c r="B246" s="479"/>
      <c r="C246" s="479"/>
      <c r="D246" s="479"/>
      <c r="E246" s="479"/>
      <c r="F246" s="479"/>
      <c r="G246" s="479"/>
      <c r="H246" s="479"/>
      <c r="I246" s="479"/>
      <c r="J246" s="479"/>
      <c r="K246" s="479"/>
      <c r="L246" s="479"/>
      <c r="M246" s="479"/>
      <c r="N246" s="479"/>
      <c r="O246" s="479"/>
      <c r="P246" s="479"/>
      <c r="Q246" s="479"/>
      <c r="R246" s="479"/>
      <c r="S246" s="479"/>
      <c r="T246" s="479"/>
      <c r="U246" s="479"/>
      <c r="V246" s="479"/>
      <c r="W246" s="479"/>
      <c r="X246" s="479"/>
      <c r="Y246" s="479"/>
      <c r="Z246" s="479"/>
    </row>
    <row r="247" spans="1:26" ht="15.75" customHeight="1">
      <c r="A247" s="479"/>
      <c r="B247" s="479"/>
      <c r="C247" s="479"/>
      <c r="D247" s="479"/>
      <c r="E247" s="479"/>
      <c r="F247" s="479"/>
      <c r="G247" s="479"/>
      <c r="H247" s="479"/>
      <c r="I247" s="479"/>
      <c r="J247" s="479"/>
      <c r="K247" s="479"/>
      <c r="L247" s="479"/>
      <c r="M247" s="479"/>
      <c r="N247" s="479"/>
      <c r="O247" s="479"/>
      <c r="P247" s="479"/>
      <c r="Q247" s="479"/>
      <c r="R247" s="479"/>
      <c r="S247" s="479"/>
      <c r="T247" s="479"/>
      <c r="U247" s="479"/>
      <c r="V247" s="479"/>
      <c r="W247" s="479"/>
      <c r="X247" s="479"/>
      <c r="Y247" s="479"/>
      <c r="Z247" s="479"/>
    </row>
    <row r="248" spans="1:26" ht="15.75" customHeight="1">
      <c r="A248" s="479"/>
      <c r="B248" s="479"/>
      <c r="C248" s="479"/>
      <c r="D248" s="479"/>
      <c r="E248" s="479"/>
      <c r="F248" s="479"/>
      <c r="G248" s="479"/>
      <c r="H248" s="479"/>
      <c r="I248" s="479"/>
      <c r="J248" s="479"/>
      <c r="K248" s="479"/>
      <c r="L248" s="479"/>
      <c r="M248" s="479"/>
      <c r="N248" s="479"/>
      <c r="O248" s="479"/>
      <c r="P248" s="479"/>
      <c r="Q248" s="479"/>
      <c r="R248" s="479"/>
      <c r="S248" s="479"/>
      <c r="T248" s="479"/>
      <c r="U248" s="479"/>
      <c r="V248" s="479"/>
      <c r="W248" s="479"/>
      <c r="X248" s="479"/>
      <c r="Y248" s="479"/>
      <c r="Z248" s="479"/>
    </row>
    <row r="249" spans="1:26" ht="15.75" customHeight="1">
      <c r="A249" s="479"/>
      <c r="B249" s="479"/>
      <c r="C249" s="479"/>
      <c r="D249" s="479"/>
      <c r="E249" s="479"/>
      <c r="F249" s="479"/>
      <c r="G249" s="479"/>
      <c r="H249" s="479"/>
      <c r="I249" s="479"/>
      <c r="J249" s="479"/>
      <c r="K249" s="479"/>
      <c r="L249" s="479"/>
      <c r="M249" s="479"/>
      <c r="N249" s="479"/>
      <c r="O249" s="479"/>
      <c r="P249" s="479"/>
      <c r="Q249" s="479"/>
      <c r="R249" s="479"/>
      <c r="S249" s="479"/>
      <c r="T249" s="479"/>
      <c r="U249" s="479"/>
      <c r="V249" s="479"/>
      <c r="W249" s="479"/>
      <c r="X249" s="479"/>
      <c r="Y249" s="479"/>
      <c r="Z249" s="479"/>
    </row>
    <row r="250" spans="1:26" ht="15.75" customHeight="1">
      <c r="A250" s="479"/>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row>
    <row r="251" spans="1:26" ht="15.75" customHeight="1">
      <c r="A251" s="479"/>
      <c r="B251" s="479"/>
      <c r="C251" s="479"/>
      <c r="D251" s="479"/>
      <c r="E251" s="479"/>
      <c r="F251" s="479"/>
      <c r="G251" s="479"/>
      <c r="H251" s="479"/>
      <c r="I251" s="479"/>
      <c r="J251" s="479"/>
      <c r="K251" s="479"/>
      <c r="L251" s="479"/>
      <c r="M251" s="479"/>
      <c r="N251" s="479"/>
      <c r="O251" s="479"/>
      <c r="P251" s="479"/>
      <c r="Q251" s="479"/>
      <c r="R251" s="479"/>
      <c r="S251" s="479"/>
      <c r="T251" s="479"/>
      <c r="U251" s="479"/>
      <c r="V251" s="479"/>
      <c r="W251" s="479"/>
      <c r="X251" s="479"/>
      <c r="Y251" s="479"/>
      <c r="Z251" s="479"/>
    </row>
    <row r="252" spans="1:26" ht="15.75" customHeight="1">
      <c r="A252" s="479"/>
      <c r="B252" s="479"/>
      <c r="C252" s="479"/>
      <c r="D252" s="479"/>
      <c r="E252" s="479"/>
      <c r="F252" s="479"/>
      <c r="G252" s="479"/>
      <c r="H252" s="479"/>
      <c r="I252" s="479"/>
      <c r="J252" s="479"/>
      <c r="K252" s="479"/>
      <c r="L252" s="479"/>
      <c r="M252" s="479"/>
      <c r="N252" s="479"/>
      <c r="O252" s="479"/>
      <c r="P252" s="479"/>
      <c r="Q252" s="479"/>
      <c r="R252" s="479"/>
      <c r="S252" s="479"/>
      <c r="T252" s="479"/>
      <c r="U252" s="479"/>
      <c r="V252" s="479"/>
      <c r="W252" s="479"/>
      <c r="X252" s="479"/>
      <c r="Y252" s="479"/>
      <c r="Z252" s="479"/>
    </row>
    <row r="253" spans="1:26" ht="15.75" customHeight="1">
      <c r="A253" s="479"/>
      <c r="B253" s="479"/>
      <c r="C253" s="479"/>
      <c r="D253" s="479"/>
      <c r="E253" s="479"/>
      <c r="F253" s="479"/>
      <c r="G253" s="479"/>
      <c r="H253" s="479"/>
      <c r="I253" s="479"/>
      <c r="J253" s="479"/>
      <c r="K253" s="479"/>
      <c r="L253" s="479"/>
      <c r="M253" s="479"/>
      <c r="N253" s="479"/>
      <c r="O253" s="479"/>
      <c r="P253" s="479"/>
      <c r="Q253" s="479"/>
      <c r="R253" s="479"/>
      <c r="S253" s="479"/>
      <c r="T253" s="479"/>
      <c r="U253" s="479"/>
      <c r="V253" s="479"/>
      <c r="W253" s="479"/>
      <c r="X253" s="479"/>
      <c r="Y253" s="479"/>
      <c r="Z253" s="479"/>
    </row>
    <row r="254" spans="1:26" ht="15.75" customHeight="1">
      <c r="A254" s="479"/>
      <c r="B254" s="479"/>
      <c r="C254" s="479"/>
      <c r="D254" s="479"/>
      <c r="E254" s="479"/>
      <c r="F254" s="479"/>
      <c r="G254" s="479"/>
      <c r="H254" s="479"/>
      <c r="I254" s="479"/>
      <c r="J254" s="479"/>
      <c r="K254" s="479"/>
      <c r="L254" s="479"/>
      <c r="M254" s="479"/>
      <c r="N254" s="479"/>
      <c r="O254" s="479"/>
      <c r="P254" s="479"/>
      <c r="Q254" s="479"/>
      <c r="R254" s="479"/>
      <c r="S254" s="479"/>
      <c r="T254" s="479"/>
      <c r="U254" s="479"/>
      <c r="V254" s="479"/>
      <c r="W254" s="479"/>
      <c r="X254" s="479"/>
      <c r="Y254" s="479"/>
      <c r="Z254" s="479"/>
    </row>
    <row r="255" spans="1:26" ht="15.75" customHeight="1">
      <c r="A255" s="479"/>
      <c r="B255" s="479"/>
      <c r="C255" s="479"/>
      <c r="D255" s="479"/>
      <c r="E255" s="479"/>
      <c r="F255" s="479"/>
      <c r="G255" s="479"/>
      <c r="H255" s="479"/>
      <c r="I255" s="479"/>
      <c r="J255" s="479"/>
      <c r="K255" s="479"/>
      <c r="L255" s="479"/>
      <c r="M255" s="479"/>
      <c r="N255" s="479"/>
      <c r="O255" s="479"/>
      <c r="P255" s="479"/>
      <c r="Q255" s="479"/>
      <c r="R255" s="479"/>
      <c r="S255" s="479"/>
      <c r="T255" s="479"/>
      <c r="U255" s="479"/>
      <c r="V255" s="479"/>
      <c r="W255" s="479"/>
      <c r="X255" s="479"/>
      <c r="Y255" s="479"/>
      <c r="Z255" s="479"/>
    </row>
    <row r="256" spans="1:26" ht="15.75" customHeight="1">
      <c r="A256" s="479"/>
      <c r="B256" s="479"/>
      <c r="C256" s="479"/>
      <c r="D256" s="479"/>
      <c r="E256" s="479"/>
      <c r="F256" s="479"/>
      <c r="G256" s="479"/>
      <c r="H256" s="479"/>
      <c r="I256" s="479"/>
      <c r="J256" s="479"/>
      <c r="K256" s="479"/>
      <c r="L256" s="479"/>
      <c r="M256" s="479"/>
      <c r="N256" s="479"/>
      <c r="O256" s="479"/>
      <c r="P256" s="479"/>
      <c r="Q256" s="479"/>
      <c r="R256" s="479"/>
      <c r="S256" s="479"/>
      <c r="T256" s="479"/>
      <c r="U256" s="479"/>
      <c r="V256" s="479"/>
      <c r="W256" s="479"/>
      <c r="X256" s="479"/>
      <c r="Y256" s="479"/>
      <c r="Z256" s="479"/>
    </row>
    <row r="257" spans="1:26" ht="15.75" customHeight="1">
      <c r="A257" s="479"/>
      <c r="B257" s="479"/>
      <c r="C257" s="479"/>
      <c r="D257" s="479"/>
      <c r="E257" s="479"/>
      <c r="F257" s="479"/>
      <c r="G257" s="479"/>
      <c r="H257" s="479"/>
      <c r="I257" s="479"/>
      <c r="J257" s="479"/>
      <c r="K257" s="479"/>
      <c r="L257" s="479"/>
      <c r="M257" s="479"/>
      <c r="N257" s="479"/>
      <c r="O257" s="479"/>
      <c r="P257" s="479"/>
      <c r="Q257" s="479"/>
      <c r="R257" s="479"/>
      <c r="S257" s="479"/>
      <c r="T257" s="479"/>
      <c r="U257" s="479"/>
      <c r="V257" s="479"/>
      <c r="W257" s="479"/>
      <c r="X257" s="479"/>
      <c r="Y257" s="479"/>
      <c r="Z257" s="479"/>
    </row>
    <row r="258" spans="1:26" ht="15.75" customHeight="1">
      <c r="A258" s="479"/>
      <c r="B258" s="479"/>
      <c r="C258" s="479"/>
      <c r="D258" s="479"/>
      <c r="E258" s="479"/>
      <c r="F258" s="479"/>
      <c r="G258" s="479"/>
      <c r="H258" s="479"/>
      <c r="I258" s="479"/>
      <c r="J258" s="479"/>
      <c r="K258" s="479"/>
      <c r="L258" s="479"/>
      <c r="M258" s="479"/>
      <c r="N258" s="479"/>
      <c r="O258" s="479"/>
      <c r="P258" s="479"/>
      <c r="Q258" s="479"/>
      <c r="R258" s="479"/>
      <c r="S258" s="479"/>
      <c r="T258" s="479"/>
      <c r="U258" s="479"/>
      <c r="V258" s="479"/>
      <c r="W258" s="479"/>
      <c r="X258" s="479"/>
      <c r="Y258" s="479"/>
      <c r="Z258" s="479"/>
    </row>
    <row r="259" spans="1:26" ht="15.75" customHeight="1">
      <c r="A259" s="479"/>
      <c r="B259" s="479"/>
      <c r="C259" s="479"/>
      <c r="D259" s="479"/>
      <c r="E259" s="479"/>
      <c r="F259" s="479"/>
      <c r="G259" s="479"/>
      <c r="H259" s="479"/>
      <c r="I259" s="479"/>
      <c r="J259" s="479"/>
      <c r="K259" s="479"/>
      <c r="L259" s="479"/>
      <c r="M259" s="479"/>
      <c r="N259" s="479"/>
      <c r="O259" s="479"/>
      <c r="P259" s="479"/>
      <c r="Q259" s="479"/>
      <c r="R259" s="479"/>
      <c r="S259" s="479"/>
      <c r="T259" s="479"/>
      <c r="U259" s="479"/>
      <c r="V259" s="479"/>
      <c r="W259" s="479"/>
      <c r="X259" s="479"/>
      <c r="Y259" s="479"/>
      <c r="Z259" s="479"/>
    </row>
    <row r="260" spans="1:26" ht="15.75" customHeight="1">
      <c r="A260" s="479"/>
      <c r="B260" s="479"/>
      <c r="C260" s="479"/>
      <c r="D260" s="479"/>
      <c r="E260" s="479"/>
      <c r="F260" s="479"/>
      <c r="G260" s="479"/>
      <c r="H260" s="479"/>
      <c r="I260" s="479"/>
      <c r="J260" s="479"/>
      <c r="K260" s="479"/>
      <c r="L260" s="479"/>
      <c r="M260" s="479"/>
      <c r="N260" s="479"/>
      <c r="O260" s="479"/>
      <c r="P260" s="479"/>
      <c r="Q260" s="479"/>
      <c r="R260" s="479"/>
      <c r="S260" s="479"/>
      <c r="T260" s="479"/>
      <c r="U260" s="479"/>
      <c r="V260" s="479"/>
      <c r="W260" s="479"/>
      <c r="X260" s="479"/>
      <c r="Y260" s="479"/>
      <c r="Z260" s="479"/>
    </row>
    <row r="261" spans="1:26" ht="15.75" customHeight="1">
      <c r="A261" s="479"/>
      <c r="B261" s="479"/>
      <c r="C261" s="479"/>
      <c r="D261" s="479"/>
      <c r="E261" s="479"/>
      <c r="F261" s="479"/>
      <c r="G261" s="479"/>
      <c r="H261" s="479"/>
      <c r="I261" s="479"/>
      <c r="J261" s="479"/>
      <c r="K261" s="479"/>
      <c r="L261" s="479"/>
      <c r="M261" s="479"/>
      <c r="N261" s="479"/>
      <c r="O261" s="479"/>
      <c r="P261" s="479"/>
      <c r="Q261" s="479"/>
      <c r="R261" s="479"/>
      <c r="S261" s="479"/>
      <c r="T261" s="479"/>
      <c r="U261" s="479"/>
      <c r="V261" s="479"/>
      <c r="W261" s="479"/>
      <c r="X261" s="479"/>
      <c r="Y261" s="479"/>
      <c r="Z261" s="479"/>
    </row>
    <row r="262" spans="1:26" ht="15.75" customHeight="1">
      <c r="A262" s="479"/>
      <c r="B262" s="479"/>
      <c r="C262" s="479"/>
      <c r="D262" s="479"/>
      <c r="E262" s="479"/>
      <c r="F262" s="479"/>
      <c r="G262" s="479"/>
      <c r="H262" s="479"/>
      <c r="I262" s="479"/>
      <c r="J262" s="479"/>
      <c r="K262" s="479"/>
      <c r="L262" s="479"/>
      <c r="M262" s="479"/>
      <c r="N262" s="479"/>
      <c r="O262" s="479"/>
      <c r="P262" s="479"/>
      <c r="Q262" s="479"/>
      <c r="R262" s="479"/>
      <c r="S262" s="479"/>
      <c r="T262" s="479"/>
      <c r="U262" s="479"/>
      <c r="V262" s="479"/>
      <c r="W262" s="479"/>
      <c r="X262" s="479"/>
      <c r="Y262" s="479"/>
      <c r="Z262" s="479"/>
    </row>
    <row r="263" spans="1:26" ht="15.75" customHeight="1">
      <c r="A263" s="479"/>
      <c r="B263" s="479"/>
      <c r="C263" s="479"/>
      <c r="D263" s="479"/>
      <c r="E263" s="479"/>
      <c r="F263" s="479"/>
      <c r="G263" s="479"/>
      <c r="H263" s="479"/>
      <c r="I263" s="479"/>
      <c r="J263" s="479"/>
      <c r="K263" s="479"/>
      <c r="L263" s="479"/>
      <c r="M263" s="479"/>
      <c r="N263" s="479"/>
      <c r="O263" s="479"/>
      <c r="P263" s="479"/>
      <c r="Q263" s="479"/>
      <c r="R263" s="479"/>
      <c r="S263" s="479"/>
      <c r="T263" s="479"/>
      <c r="U263" s="479"/>
      <c r="V263" s="479"/>
      <c r="W263" s="479"/>
      <c r="X263" s="479"/>
      <c r="Y263" s="479"/>
      <c r="Z263" s="479"/>
    </row>
    <row r="264" spans="1:26" ht="15.75" customHeight="1">
      <c r="A264" s="479"/>
      <c r="B264" s="479"/>
      <c r="C264" s="479"/>
      <c r="D264" s="479"/>
      <c r="E264" s="479"/>
      <c r="F264" s="479"/>
      <c r="G264" s="479"/>
      <c r="H264" s="479"/>
      <c r="I264" s="479"/>
      <c r="J264" s="479"/>
      <c r="K264" s="479"/>
      <c r="L264" s="479"/>
      <c r="M264" s="479"/>
      <c r="N264" s="479"/>
      <c r="O264" s="479"/>
      <c r="P264" s="479"/>
      <c r="Q264" s="479"/>
      <c r="R264" s="479"/>
      <c r="S264" s="479"/>
      <c r="T264" s="479"/>
      <c r="U264" s="479"/>
      <c r="V264" s="479"/>
      <c r="W264" s="479"/>
      <c r="X264" s="479"/>
      <c r="Y264" s="479"/>
      <c r="Z264" s="479"/>
    </row>
    <row r="265" spans="1:26" ht="15.75" customHeight="1">
      <c r="A265" s="479"/>
      <c r="B265" s="479"/>
      <c r="C265" s="479"/>
      <c r="D265" s="479"/>
      <c r="E265" s="479"/>
      <c r="F265" s="479"/>
      <c r="G265" s="479"/>
      <c r="H265" s="479"/>
      <c r="I265" s="479"/>
      <c r="J265" s="479"/>
      <c r="K265" s="479"/>
      <c r="L265" s="479"/>
      <c r="M265" s="479"/>
      <c r="N265" s="479"/>
      <c r="O265" s="479"/>
      <c r="P265" s="479"/>
      <c r="Q265" s="479"/>
      <c r="R265" s="479"/>
      <c r="S265" s="479"/>
      <c r="T265" s="479"/>
      <c r="U265" s="479"/>
      <c r="V265" s="479"/>
      <c r="W265" s="479"/>
      <c r="X265" s="479"/>
      <c r="Y265" s="479"/>
      <c r="Z265" s="479"/>
    </row>
    <row r="266" spans="1:26" ht="15.75" customHeight="1">
      <c r="A266" s="479"/>
      <c r="B266" s="479"/>
      <c r="C266" s="479"/>
      <c r="D266" s="479"/>
      <c r="E266" s="479"/>
      <c r="F266" s="479"/>
      <c r="G266" s="479"/>
      <c r="H266" s="479"/>
      <c r="I266" s="479"/>
      <c r="J266" s="479"/>
      <c r="K266" s="479"/>
      <c r="L266" s="479"/>
      <c r="M266" s="479"/>
      <c r="N266" s="479"/>
      <c r="O266" s="479"/>
      <c r="P266" s="479"/>
      <c r="Q266" s="479"/>
      <c r="R266" s="479"/>
      <c r="S266" s="479"/>
      <c r="T266" s="479"/>
      <c r="U266" s="479"/>
      <c r="V266" s="479"/>
      <c r="W266" s="479"/>
      <c r="X266" s="479"/>
      <c r="Y266" s="479"/>
      <c r="Z266" s="479"/>
    </row>
    <row r="267" spans="1:26" ht="15.75" customHeight="1">
      <c r="A267" s="479"/>
      <c r="B267" s="479"/>
      <c r="C267" s="479"/>
      <c r="D267" s="479"/>
      <c r="E267" s="479"/>
      <c r="F267" s="479"/>
      <c r="G267" s="479"/>
      <c r="H267" s="479"/>
      <c r="I267" s="479"/>
      <c r="J267" s="479"/>
      <c r="K267" s="479"/>
      <c r="L267" s="479"/>
      <c r="M267" s="479"/>
      <c r="N267" s="479"/>
      <c r="O267" s="479"/>
      <c r="P267" s="479"/>
      <c r="Q267" s="479"/>
      <c r="R267" s="479"/>
      <c r="S267" s="479"/>
      <c r="T267" s="479"/>
      <c r="U267" s="479"/>
      <c r="V267" s="479"/>
      <c r="W267" s="479"/>
      <c r="X267" s="479"/>
      <c r="Y267" s="479"/>
      <c r="Z267" s="479"/>
    </row>
    <row r="268" spans="1:26" ht="15.75" customHeight="1">
      <c r="A268" s="479"/>
      <c r="B268" s="479"/>
      <c r="C268" s="479"/>
      <c r="D268" s="479"/>
      <c r="E268" s="479"/>
      <c r="F268" s="479"/>
      <c r="G268" s="479"/>
      <c r="H268" s="479"/>
      <c r="I268" s="479"/>
      <c r="J268" s="479"/>
      <c r="K268" s="479"/>
      <c r="L268" s="479"/>
      <c r="M268" s="479"/>
      <c r="N268" s="479"/>
      <c r="O268" s="479"/>
      <c r="P268" s="479"/>
      <c r="Q268" s="479"/>
      <c r="R268" s="479"/>
      <c r="S268" s="479"/>
      <c r="T268" s="479"/>
      <c r="U268" s="479"/>
      <c r="V268" s="479"/>
      <c r="W268" s="479"/>
      <c r="X268" s="479"/>
      <c r="Y268" s="479"/>
      <c r="Z268" s="479"/>
    </row>
    <row r="269" spans="1:26" ht="15.75" customHeight="1">
      <c r="A269" s="479"/>
      <c r="B269" s="479"/>
      <c r="C269" s="479"/>
      <c r="D269" s="479"/>
      <c r="E269" s="479"/>
      <c r="F269" s="479"/>
      <c r="G269" s="479"/>
      <c r="H269" s="479"/>
      <c r="I269" s="479"/>
      <c r="J269" s="479"/>
      <c r="K269" s="479"/>
      <c r="L269" s="479"/>
      <c r="M269" s="479"/>
      <c r="N269" s="479"/>
      <c r="O269" s="479"/>
      <c r="P269" s="479"/>
      <c r="Q269" s="479"/>
      <c r="R269" s="479"/>
      <c r="S269" s="479"/>
      <c r="T269" s="479"/>
      <c r="U269" s="479"/>
      <c r="V269" s="479"/>
      <c r="W269" s="479"/>
      <c r="X269" s="479"/>
      <c r="Y269" s="479"/>
      <c r="Z269" s="479"/>
    </row>
    <row r="270" spans="1:26" ht="15.75" customHeight="1">
      <c r="A270" s="479"/>
      <c r="B270" s="479"/>
      <c r="C270" s="479"/>
      <c r="D270" s="479"/>
      <c r="E270" s="479"/>
      <c r="F270" s="479"/>
      <c r="G270" s="479"/>
      <c r="H270" s="479"/>
      <c r="I270" s="479"/>
      <c r="J270" s="479"/>
      <c r="K270" s="479"/>
      <c r="L270" s="479"/>
      <c r="M270" s="479"/>
      <c r="N270" s="479"/>
      <c r="O270" s="479"/>
      <c r="P270" s="479"/>
      <c r="Q270" s="479"/>
      <c r="R270" s="479"/>
      <c r="S270" s="479"/>
      <c r="T270" s="479"/>
      <c r="U270" s="479"/>
      <c r="V270" s="479"/>
      <c r="W270" s="479"/>
      <c r="X270" s="479"/>
      <c r="Y270" s="479"/>
      <c r="Z270" s="479"/>
    </row>
    <row r="271" spans="1:26" ht="15.75" customHeight="1">
      <c r="A271" s="479"/>
      <c r="B271" s="479"/>
      <c r="C271" s="479"/>
      <c r="D271" s="479"/>
      <c r="E271" s="479"/>
      <c r="F271" s="479"/>
      <c r="G271" s="479"/>
      <c r="H271" s="479"/>
      <c r="I271" s="479"/>
      <c r="J271" s="479"/>
      <c r="K271" s="479"/>
      <c r="L271" s="479"/>
      <c r="M271" s="479"/>
      <c r="N271" s="479"/>
      <c r="O271" s="479"/>
      <c r="P271" s="479"/>
      <c r="Q271" s="479"/>
      <c r="R271" s="479"/>
      <c r="S271" s="479"/>
      <c r="T271" s="479"/>
      <c r="U271" s="479"/>
      <c r="V271" s="479"/>
      <c r="W271" s="479"/>
      <c r="X271" s="479"/>
      <c r="Y271" s="479"/>
      <c r="Z271" s="479"/>
    </row>
    <row r="272" spans="1:26" ht="15.75" customHeight="1">
      <c r="A272" s="479"/>
      <c r="B272" s="479"/>
      <c r="C272" s="479"/>
      <c r="D272" s="479"/>
      <c r="E272" s="479"/>
      <c r="F272" s="479"/>
      <c r="G272" s="479"/>
      <c r="H272" s="479"/>
      <c r="I272" s="479"/>
      <c r="J272" s="479"/>
      <c r="K272" s="479"/>
      <c r="L272" s="479"/>
      <c r="M272" s="479"/>
      <c r="N272" s="479"/>
      <c r="O272" s="479"/>
      <c r="P272" s="479"/>
      <c r="Q272" s="479"/>
      <c r="R272" s="479"/>
      <c r="S272" s="479"/>
      <c r="T272" s="479"/>
      <c r="U272" s="479"/>
      <c r="V272" s="479"/>
      <c r="W272" s="479"/>
      <c r="X272" s="479"/>
      <c r="Y272" s="479"/>
      <c r="Z272" s="479"/>
    </row>
    <row r="273" spans="1:26" ht="15.75" customHeight="1">
      <c r="A273" s="479"/>
      <c r="B273" s="479"/>
      <c r="C273" s="479"/>
      <c r="D273" s="479"/>
      <c r="E273" s="479"/>
      <c r="F273" s="479"/>
      <c r="G273" s="479"/>
      <c r="H273" s="479"/>
      <c r="I273" s="479"/>
      <c r="J273" s="479"/>
      <c r="K273" s="479"/>
      <c r="L273" s="479"/>
      <c r="M273" s="479"/>
      <c r="N273" s="479"/>
      <c r="O273" s="479"/>
      <c r="P273" s="479"/>
      <c r="Q273" s="479"/>
      <c r="R273" s="479"/>
      <c r="S273" s="479"/>
      <c r="T273" s="479"/>
      <c r="U273" s="479"/>
      <c r="V273" s="479"/>
      <c r="W273" s="479"/>
      <c r="X273" s="479"/>
      <c r="Y273" s="479"/>
      <c r="Z273" s="479"/>
    </row>
    <row r="274" spans="1:26" ht="15.75" customHeight="1">
      <c r="A274" s="479"/>
      <c r="B274" s="479"/>
      <c r="C274" s="479"/>
      <c r="D274" s="479"/>
      <c r="E274" s="479"/>
      <c r="F274" s="479"/>
      <c r="G274" s="479"/>
      <c r="H274" s="479"/>
      <c r="I274" s="479"/>
      <c r="J274" s="479"/>
      <c r="K274" s="479"/>
      <c r="L274" s="479"/>
      <c r="M274" s="479"/>
      <c r="N274" s="479"/>
      <c r="O274" s="479"/>
      <c r="P274" s="479"/>
      <c r="Q274" s="479"/>
      <c r="R274" s="479"/>
      <c r="S274" s="479"/>
      <c r="T274" s="479"/>
      <c r="U274" s="479"/>
      <c r="V274" s="479"/>
      <c r="W274" s="479"/>
      <c r="X274" s="479"/>
      <c r="Y274" s="479"/>
      <c r="Z274" s="479"/>
    </row>
    <row r="275" spans="1:26" ht="15.75" customHeight="1">
      <c r="A275" s="479"/>
      <c r="B275" s="479"/>
      <c r="C275" s="479"/>
      <c r="D275" s="479"/>
      <c r="E275" s="479"/>
      <c r="F275" s="479"/>
      <c r="G275" s="479"/>
      <c r="H275" s="479"/>
      <c r="I275" s="479"/>
      <c r="J275" s="479"/>
      <c r="K275" s="479"/>
      <c r="L275" s="479"/>
      <c r="M275" s="479"/>
      <c r="N275" s="479"/>
      <c r="O275" s="479"/>
      <c r="P275" s="479"/>
      <c r="Q275" s="479"/>
      <c r="R275" s="479"/>
      <c r="S275" s="479"/>
      <c r="T275" s="479"/>
      <c r="U275" s="479"/>
      <c r="V275" s="479"/>
      <c r="W275" s="479"/>
      <c r="X275" s="479"/>
      <c r="Y275" s="479"/>
      <c r="Z275" s="479"/>
    </row>
    <row r="276" spans="1:26" ht="15.75" customHeight="1">
      <c r="A276" s="479"/>
      <c r="B276" s="479"/>
      <c r="C276" s="479"/>
      <c r="D276" s="479"/>
      <c r="E276" s="479"/>
      <c r="F276" s="479"/>
      <c r="G276" s="479"/>
      <c r="H276" s="479"/>
      <c r="I276" s="479"/>
      <c r="J276" s="479"/>
      <c r="K276" s="479"/>
      <c r="L276" s="479"/>
      <c r="M276" s="479"/>
      <c r="N276" s="479"/>
      <c r="O276" s="479"/>
      <c r="P276" s="479"/>
      <c r="Q276" s="479"/>
      <c r="R276" s="479"/>
      <c r="S276" s="479"/>
      <c r="T276" s="479"/>
      <c r="U276" s="479"/>
      <c r="V276" s="479"/>
      <c r="W276" s="479"/>
      <c r="X276" s="479"/>
      <c r="Y276" s="479"/>
      <c r="Z276" s="479"/>
    </row>
    <row r="277" spans="1:26" ht="15.75" customHeight="1">
      <c r="A277" s="479"/>
      <c r="B277" s="479"/>
      <c r="C277" s="479"/>
      <c r="D277" s="479"/>
      <c r="E277" s="479"/>
      <c r="F277" s="479"/>
      <c r="G277" s="479"/>
      <c r="H277" s="479"/>
      <c r="I277" s="479"/>
      <c r="J277" s="479"/>
      <c r="K277" s="479"/>
      <c r="L277" s="479"/>
      <c r="M277" s="479"/>
      <c r="N277" s="479"/>
      <c r="O277" s="479"/>
      <c r="P277" s="479"/>
      <c r="Q277" s="479"/>
      <c r="R277" s="479"/>
      <c r="S277" s="479"/>
      <c r="T277" s="479"/>
      <c r="U277" s="479"/>
      <c r="V277" s="479"/>
      <c r="W277" s="479"/>
      <c r="X277" s="479"/>
      <c r="Y277" s="479"/>
      <c r="Z277" s="479"/>
    </row>
    <row r="278" spans="1:26" ht="15.75" customHeight="1">
      <c r="A278" s="479"/>
      <c r="B278" s="479"/>
      <c r="C278" s="479"/>
      <c r="D278" s="479"/>
      <c r="E278" s="479"/>
      <c r="F278" s="479"/>
      <c r="G278" s="479"/>
      <c r="H278" s="479"/>
      <c r="I278" s="479"/>
      <c r="J278" s="479"/>
      <c r="K278" s="479"/>
      <c r="L278" s="479"/>
      <c r="M278" s="479"/>
      <c r="N278" s="479"/>
      <c r="O278" s="479"/>
      <c r="P278" s="479"/>
      <c r="Q278" s="479"/>
      <c r="R278" s="479"/>
      <c r="S278" s="479"/>
      <c r="T278" s="479"/>
      <c r="U278" s="479"/>
      <c r="V278" s="479"/>
      <c r="W278" s="479"/>
      <c r="X278" s="479"/>
      <c r="Y278" s="479"/>
      <c r="Z278" s="479"/>
    </row>
    <row r="279" spans="1:26" ht="15.75" customHeight="1">
      <c r="A279" s="479"/>
      <c r="B279" s="479"/>
      <c r="C279" s="479"/>
      <c r="D279" s="479"/>
      <c r="E279" s="479"/>
      <c r="F279" s="479"/>
      <c r="G279" s="479"/>
      <c r="H279" s="479"/>
      <c r="I279" s="479"/>
      <c r="J279" s="479"/>
      <c r="K279" s="479"/>
      <c r="L279" s="479"/>
      <c r="M279" s="479"/>
      <c r="N279" s="479"/>
      <c r="O279" s="479"/>
      <c r="P279" s="479"/>
      <c r="Q279" s="479"/>
      <c r="R279" s="479"/>
      <c r="S279" s="479"/>
      <c r="T279" s="479"/>
      <c r="U279" s="479"/>
      <c r="V279" s="479"/>
      <c r="W279" s="479"/>
      <c r="X279" s="479"/>
      <c r="Y279" s="479"/>
      <c r="Z279" s="479"/>
    </row>
    <row r="280" spans="1:26" ht="15.75" customHeight="1">
      <c r="A280" s="479"/>
      <c r="B280" s="479"/>
      <c r="C280" s="479"/>
      <c r="D280" s="479"/>
      <c r="E280" s="479"/>
      <c r="F280" s="479"/>
      <c r="G280" s="479"/>
      <c r="H280" s="479"/>
      <c r="I280" s="479"/>
      <c r="J280" s="479"/>
      <c r="K280" s="479"/>
      <c r="L280" s="479"/>
      <c r="M280" s="479"/>
      <c r="N280" s="479"/>
      <c r="O280" s="479"/>
      <c r="P280" s="479"/>
      <c r="Q280" s="479"/>
      <c r="R280" s="479"/>
      <c r="S280" s="479"/>
      <c r="T280" s="479"/>
      <c r="U280" s="479"/>
      <c r="V280" s="479"/>
      <c r="W280" s="479"/>
      <c r="X280" s="479"/>
      <c r="Y280" s="479"/>
      <c r="Z280" s="479"/>
    </row>
    <row r="281" spans="1:26" ht="15.75" customHeight="1">
      <c r="A281" s="479"/>
      <c r="B281" s="479"/>
      <c r="C281" s="479"/>
      <c r="D281" s="479"/>
      <c r="E281" s="479"/>
      <c r="F281" s="479"/>
      <c r="G281" s="479"/>
      <c r="H281" s="479"/>
      <c r="I281" s="479"/>
      <c r="J281" s="479"/>
      <c r="K281" s="479"/>
      <c r="L281" s="479"/>
      <c r="M281" s="479"/>
      <c r="N281" s="479"/>
      <c r="O281" s="479"/>
      <c r="P281" s="479"/>
      <c r="Q281" s="479"/>
      <c r="R281" s="479"/>
      <c r="S281" s="479"/>
      <c r="T281" s="479"/>
      <c r="U281" s="479"/>
      <c r="V281" s="479"/>
      <c r="W281" s="479"/>
      <c r="X281" s="479"/>
      <c r="Y281" s="479"/>
      <c r="Z281" s="479"/>
    </row>
    <row r="282" spans="1:26" ht="15.75" customHeight="1">
      <c r="A282" s="479"/>
      <c r="B282" s="479"/>
      <c r="C282" s="479"/>
      <c r="D282" s="479"/>
      <c r="E282" s="479"/>
      <c r="F282" s="479"/>
      <c r="G282" s="479"/>
      <c r="H282" s="479"/>
      <c r="I282" s="479"/>
      <c r="J282" s="479"/>
      <c r="K282" s="479"/>
      <c r="L282" s="479"/>
      <c r="M282" s="479"/>
      <c r="N282" s="479"/>
      <c r="O282" s="479"/>
      <c r="P282" s="479"/>
      <c r="Q282" s="479"/>
      <c r="R282" s="479"/>
      <c r="S282" s="479"/>
      <c r="T282" s="479"/>
      <c r="U282" s="479"/>
      <c r="V282" s="479"/>
      <c r="W282" s="479"/>
      <c r="X282" s="479"/>
      <c r="Y282" s="479"/>
      <c r="Z282" s="479"/>
    </row>
    <row r="283" spans="1:26" ht="15.75" customHeight="1">
      <c r="A283" s="479"/>
      <c r="B283" s="479"/>
      <c r="C283" s="479"/>
      <c r="D283" s="479"/>
      <c r="E283" s="479"/>
      <c r="F283" s="479"/>
      <c r="G283" s="479"/>
      <c r="H283" s="479"/>
      <c r="I283" s="479"/>
      <c r="J283" s="479"/>
      <c r="K283" s="479"/>
      <c r="L283" s="479"/>
      <c r="M283" s="479"/>
      <c r="N283" s="479"/>
      <c r="O283" s="479"/>
      <c r="P283" s="479"/>
      <c r="Q283" s="479"/>
      <c r="R283" s="479"/>
      <c r="S283" s="479"/>
      <c r="T283" s="479"/>
      <c r="U283" s="479"/>
      <c r="V283" s="479"/>
      <c r="W283" s="479"/>
      <c r="X283" s="479"/>
      <c r="Y283" s="479"/>
      <c r="Z283" s="479"/>
    </row>
    <row r="284" spans="1:26" ht="15.75" customHeight="1">
      <c r="A284" s="479"/>
      <c r="B284" s="479"/>
      <c r="C284" s="479"/>
      <c r="D284" s="479"/>
      <c r="E284" s="479"/>
      <c r="F284" s="479"/>
      <c r="G284" s="479"/>
      <c r="H284" s="479"/>
      <c r="I284" s="479"/>
      <c r="J284" s="479"/>
      <c r="K284" s="479"/>
      <c r="L284" s="479"/>
      <c r="M284" s="479"/>
      <c r="N284" s="479"/>
      <c r="O284" s="479"/>
      <c r="P284" s="479"/>
      <c r="Q284" s="479"/>
      <c r="R284" s="479"/>
      <c r="S284" s="479"/>
      <c r="T284" s="479"/>
      <c r="U284" s="479"/>
      <c r="V284" s="479"/>
      <c r="W284" s="479"/>
      <c r="X284" s="479"/>
      <c r="Y284" s="479"/>
      <c r="Z284" s="479"/>
    </row>
    <row r="285" spans="1:26" ht="15.75" customHeight="1">
      <c r="A285" s="479"/>
      <c r="B285" s="479"/>
      <c r="C285" s="479"/>
      <c r="D285" s="479"/>
      <c r="E285" s="479"/>
      <c r="F285" s="479"/>
      <c r="G285" s="479"/>
      <c r="H285" s="479"/>
      <c r="I285" s="479"/>
      <c r="J285" s="479"/>
      <c r="K285" s="479"/>
      <c r="L285" s="479"/>
      <c r="M285" s="479"/>
      <c r="N285" s="479"/>
      <c r="O285" s="479"/>
      <c r="P285" s="479"/>
      <c r="Q285" s="479"/>
      <c r="R285" s="479"/>
      <c r="S285" s="479"/>
      <c r="T285" s="479"/>
      <c r="U285" s="479"/>
      <c r="V285" s="479"/>
      <c r="W285" s="479"/>
      <c r="X285" s="479"/>
      <c r="Y285" s="479"/>
      <c r="Z285" s="479"/>
    </row>
    <row r="286" spans="1:26" ht="15.75" customHeight="1">
      <c r="A286" s="479"/>
      <c r="B286" s="479"/>
      <c r="C286" s="479"/>
      <c r="D286" s="479"/>
      <c r="E286" s="479"/>
      <c r="F286" s="479"/>
      <c r="G286" s="479"/>
      <c r="H286" s="479"/>
      <c r="I286" s="479"/>
      <c r="J286" s="479"/>
      <c r="K286" s="479"/>
      <c r="L286" s="479"/>
      <c r="M286" s="479"/>
      <c r="N286" s="479"/>
      <c r="O286" s="479"/>
      <c r="P286" s="479"/>
      <c r="Q286" s="479"/>
      <c r="R286" s="479"/>
      <c r="S286" s="479"/>
      <c r="T286" s="479"/>
      <c r="U286" s="479"/>
      <c r="V286" s="479"/>
      <c r="W286" s="479"/>
      <c r="X286" s="479"/>
      <c r="Y286" s="479"/>
      <c r="Z286" s="479"/>
    </row>
    <row r="287" spans="1:26" ht="15.75" customHeight="1">
      <c r="A287" s="479"/>
      <c r="B287" s="479"/>
      <c r="C287" s="479"/>
      <c r="D287" s="479"/>
      <c r="E287" s="479"/>
      <c r="F287" s="479"/>
      <c r="G287" s="479"/>
      <c r="H287" s="479"/>
      <c r="I287" s="479"/>
      <c r="J287" s="479"/>
      <c r="K287" s="479"/>
      <c r="L287" s="479"/>
      <c r="M287" s="479"/>
      <c r="N287" s="479"/>
      <c r="O287" s="479"/>
      <c r="P287" s="479"/>
      <c r="Q287" s="479"/>
      <c r="R287" s="479"/>
      <c r="S287" s="479"/>
      <c r="T287" s="479"/>
      <c r="U287" s="479"/>
      <c r="V287" s="479"/>
      <c r="W287" s="479"/>
      <c r="X287" s="479"/>
      <c r="Y287" s="479"/>
      <c r="Z287" s="479"/>
    </row>
    <row r="288" spans="1:26" ht="15.75" customHeight="1">
      <c r="A288" s="479"/>
      <c r="B288" s="479"/>
      <c r="C288" s="479"/>
      <c r="D288" s="479"/>
      <c r="E288" s="479"/>
      <c r="F288" s="479"/>
      <c r="G288" s="479"/>
      <c r="H288" s="479"/>
      <c r="I288" s="479"/>
      <c r="J288" s="479"/>
      <c r="K288" s="479"/>
      <c r="L288" s="479"/>
      <c r="M288" s="479"/>
      <c r="N288" s="479"/>
      <c r="O288" s="479"/>
      <c r="P288" s="479"/>
      <c r="Q288" s="479"/>
      <c r="R288" s="479"/>
      <c r="S288" s="479"/>
      <c r="T288" s="479"/>
      <c r="U288" s="479"/>
      <c r="V288" s="479"/>
      <c r="W288" s="479"/>
      <c r="X288" s="479"/>
      <c r="Y288" s="479"/>
      <c r="Z288" s="479"/>
    </row>
    <row r="289" spans="1:26" ht="15.75" customHeight="1">
      <c r="A289" s="479"/>
      <c r="B289" s="479"/>
      <c r="C289" s="479"/>
      <c r="D289" s="479"/>
      <c r="E289" s="479"/>
      <c r="F289" s="479"/>
      <c r="G289" s="479"/>
      <c r="H289" s="479"/>
      <c r="I289" s="479"/>
      <c r="J289" s="479"/>
      <c r="K289" s="479"/>
      <c r="L289" s="479"/>
      <c r="M289" s="479"/>
      <c r="N289" s="479"/>
      <c r="O289" s="479"/>
      <c r="P289" s="479"/>
      <c r="Q289" s="479"/>
      <c r="R289" s="479"/>
      <c r="S289" s="479"/>
      <c r="T289" s="479"/>
      <c r="U289" s="479"/>
      <c r="V289" s="479"/>
      <c r="W289" s="479"/>
      <c r="X289" s="479"/>
      <c r="Y289" s="479"/>
      <c r="Z289" s="479"/>
    </row>
    <row r="290" spans="1:26" ht="15.75" customHeight="1">
      <c r="A290" s="479"/>
      <c r="B290" s="479"/>
      <c r="C290" s="479"/>
      <c r="D290" s="479"/>
      <c r="E290" s="479"/>
      <c r="F290" s="479"/>
      <c r="G290" s="479"/>
      <c r="H290" s="479"/>
      <c r="I290" s="479"/>
      <c r="J290" s="479"/>
      <c r="K290" s="479"/>
      <c r="L290" s="479"/>
      <c r="M290" s="479"/>
      <c r="N290" s="479"/>
      <c r="O290" s="479"/>
      <c r="P290" s="479"/>
      <c r="Q290" s="479"/>
      <c r="R290" s="479"/>
      <c r="S290" s="479"/>
      <c r="T290" s="479"/>
      <c r="U290" s="479"/>
      <c r="V290" s="479"/>
      <c r="W290" s="479"/>
      <c r="X290" s="479"/>
      <c r="Y290" s="479"/>
      <c r="Z290" s="479"/>
    </row>
    <row r="291" spans="1:26" ht="15.75" customHeight="1">
      <c r="A291" s="479"/>
      <c r="B291" s="479"/>
      <c r="C291" s="479"/>
      <c r="D291" s="479"/>
      <c r="E291" s="479"/>
      <c r="F291" s="479"/>
      <c r="G291" s="479"/>
      <c r="H291" s="479"/>
      <c r="I291" s="479"/>
      <c r="J291" s="479"/>
      <c r="K291" s="479"/>
      <c r="L291" s="479"/>
      <c r="M291" s="479"/>
      <c r="N291" s="479"/>
      <c r="O291" s="479"/>
      <c r="P291" s="479"/>
      <c r="Q291" s="479"/>
      <c r="R291" s="479"/>
      <c r="S291" s="479"/>
      <c r="T291" s="479"/>
      <c r="U291" s="479"/>
      <c r="V291" s="479"/>
      <c r="W291" s="479"/>
      <c r="X291" s="479"/>
      <c r="Y291" s="479"/>
      <c r="Z291" s="479"/>
    </row>
    <row r="292" spans="1:26" ht="15.75" customHeight="1">
      <c r="A292" s="479"/>
      <c r="B292" s="479"/>
      <c r="C292" s="479"/>
      <c r="D292" s="479"/>
      <c r="E292" s="479"/>
      <c r="F292" s="479"/>
      <c r="G292" s="479"/>
      <c r="H292" s="479"/>
      <c r="I292" s="479"/>
      <c r="J292" s="479"/>
      <c r="K292" s="479"/>
      <c r="L292" s="479"/>
      <c r="M292" s="479"/>
      <c r="N292" s="479"/>
      <c r="O292" s="479"/>
      <c r="P292" s="479"/>
      <c r="Q292" s="479"/>
      <c r="R292" s="479"/>
      <c r="S292" s="479"/>
      <c r="T292" s="479"/>
      <c r="U292" s="479"/>
      <c r="V292" s="479"/>
      <c r="W292" s="479"/>
      <c r="X292" s="479"/>
      <c r="Y292" s="479"/>
      <c r="Z292" s="479"/>
    </row>
    <row r="293" spans="1:26" ht="15.75" customHeight="1">
      <c r="A293" s="479"/>
      <c r="B293" s="479"/>
      <c r="C293" s="479"/>
      <c r="D293" s="479"/>
      <c r="E293" s="479"/>
      <c r="F293" s="479"/>
      <c r="G293" s="479"/>
      <c r="H293" s="479"/>
      <c r="I293" s="479"/>
      <c r="J293" s="479"/>
      <c r="K293" s="479"/>
      <c r="L293" s="479"/>
      <c r="M293" s="479"/>
      <c r="N293" s="479"/>
      <c r="O293" s="479"/>
      <c r="P293" s="479"/>
      <c r="Q293" s="479"/>
      <c r="R293" s="479"/>
      <c r="S293" s="479"/>
      <c r="T293" s="479"/>
      <c r="U293" s="479"/>
      <c r="V293" s="479"/>
      <c r="W293" s="479"/>
      <c r="X293" s="479"/>
      <c r="Y293" s="479"/>
      <c r="Z293" s="479"/>
    </row>
    <row r="294" spans="1:26" ht="15.75" customHeight="1">
      <c r="A294" s="479"/>
      <c r="B294" s="479"/>
      <c r="C294" s="479"/>
      <c r="D294" s="479"/>
      <c r="E294" s="479"/>
      <c r="F294" s="479"/>
      <c r="G294" s="479"/>
      <c r="H294" s="479"/>
      <c r="I294" s="479"/>
      <c r="J294" s="479"/>
      <c r="K294" s="479"/>
      <c r="L294" s="479"/>
      <c r="M294" s="479"/>
      <c r="N294" s="479"/>
      <c r="O294" s="479"/>
      <c r="P294" s="479"/>
      <c r="Q294" s="479"/>
      <c r="R294" s="479"/>
      <c r="S294" s="479"/>
      <c r="T294" s="479"/>
      <c r="U294" s="479"/>
      <c r="V294" s="479"/>
      <c r="W294" s="479"/>
      <c r="X294" s="479"/>
      <c r="Y294" s="479"/>
      <c r="Z294" s="479"/>
    </row>
    <row r="295" spans="1:26" ht="15.75" customHeight="1">
      <c r="A295" s="479"/>
      <c r="B295" s="479"/>
      <c r="C295" s="479"/>
      <c r="D295" s="479"/>
      <c r="E295" s="479"/>
      <c r="F295" s="479"/>
      <c r="G295" s="479"/>
      <c r="H295" s="479"/>
      <c r="I295" s="479"/>
      <c r="J295" s="479"/>
      <c r="K295" s="479"/>
      <c r="L295" s="479"/>
      <c r="M295" s="479"/>
      <c r="N295" s="479"/>
      <c r="O295" s="479"/>
      <c r="P295" s="479"/>
      <c r="Q295" s="479"/>
      <c r="R295" s="479"/>
      <c r="S295" s="479"/>
      <c r="T295" s="479"/>
      <c r="U295" s="479"/>
      <c r="V295" s="479"/>
      <c r="W295" s="479"/>
      <c r="X295" s="479"/>
      <c r="Y295" s="479"/>
      <c r="Z295" s="479"/>
    </row>
    <row r="296" spans="1:26" ht="15.75" customHeight="1">
      <c r="A296" s="479"/>
      <c r="B296" s="479"/>
      <c r="C296" s="479"/>
      <c r="D296" s="479"/>
      <c r="E296" s="479"/>
      <c r="F296" s="479"/>
      <c r="G296" s="479"/>
      <c r="H296" s="479"/>
      <c r="I296" s="479"/>
      <c r="J296" s="479"/>
      <c r="K296" s="479"/>
      <c r="L296" s="479"/>
      <c r="M296" s="479"/>
      <c r="N296" s="479"/>
      <c r="O296" s="479"/>
      <c r="P296" s="479"/>
      <c r="Q296" s="479"/>
      <c r="R296" s="479"/>
      <c r="S296" s="479"/>
      <c r="T296" s="479"/>
      <c r="U296" s="479"/>
      <c r="V296" s="479"/>
      <c r="W296" s="479"/>
      <c r="X296" s="479"/>
      <c r="Y296" s="479"/>
      <c r="Z296" s="479"/>
    </row>
    <row r="297" spans="1:26" ht="15.75" customHeight="1">
      <c r="A297" s="479"/>
      <c r="B297" s="479"/>
      <c r="C297" s="479"/>
      <c r="D297" s="479"/>
      <c r="E297" s="479"/>
      <c r="F297" s="479"/>
      <c r="G297" s="479"/>
      <c r="H297" s="479"/>
      <c r="I297" s="479"/>
      <c r="J297" s="479"/>
      <c r="K297" s="479"/>
      <c r="L297" s="479"/>
      <c r="M297" s="479"/>
      <c r="N297" s="479"/>
      <c r="O297" s="479"/>
      <c r="P297" s="479"/>
      <c r="Q297" s="479"/>
      <c r="R297" s="479"/>
      <c r="S297" s="479"/>
      <c r="T297" s="479"/>
      <c r="U297" s="479"/>
      <c r="V297" s="479"/>
      <c r="W297" s="479"/>
      <c r="X297" s="479"/>
      <c r="Y297" s="479"/>
      <c r="Z297" s="479"/>
    </row>
    <row r="298" spans="1:26" ht="15.75" customHeight="1">
      <c r="A298" s="479"/>
      <c r="B298" s="479"/>
      <c r="C298" s="479"/>
      <c r="D298" s="479"/>
      <c r="E298" s="479"/>
      <c r="F298" s="479"/>
      <c r="G298" s="479"/>
      <c r="H298" s="479"/>
      <c r="I298" s="479"/>
      <c r="J298" s="479"/>
      <c r="K298" s="479"/>
      <c r="L298" s="479"/>
      <c r="M298" s="479"/>
      <c r="N298" s="479"/>
      <c r="O298" s="479"/>
      <c r="P298" s="479"/>
      <c r="Q298" s="479"/>
      <c r="R298" s="479"/>
      <c r="S298" s="479"/>
      <c r="T298" s="479"/>
      <c r="U298" s="479"/>
      <c r="V298" s="479"/>
      <c r="W298" s="479"/>
      <c r="X298" s="479"/>
      <c r="Y298" s="479"/>
      <c r="Z298" s="479"/>
    </row>
    <row r="299" spans="1:26" ht="15.75" customHeight="1">
      <c r="A299" s="479"/>
      <c r="B299" s="479"/>
      <c r="C299" s="479"/>
      <c r="D299" s="479"/>
      <c r="E299" s="479"/>
      <c r="F299" s="479"/>
      <c r="G299" s="479"/>
      <c r="H299" s="479"/>
      <c r="I299" s="479"/>
      <c r="J299" s="479"/>
      <c r="K299" s="479"/>
      <c r="L299" s="479"/>
      <c r="M299" s="479"/>
      <c r="N299" s="479"/>
      <c r="O299" s="479"/>
      <c r="P299" s="479"/>
      <c r="Q299" s="479"/>
      <c r="R299" s="479"/>
      <c r="S299" s="479"/>
      <c r="T299" s="479"/>
      <c r="U299" s="479"/>
      <c r="V299" s="479"/>
      <c r="W299" s="479"/>
      <c r="X299" s="479"/>
      <c r="Y299" s="479"/>
      <c r="Z299" s="479"/>
    </row>
    <row r="300" spans="1:26" ht="15.75" customHeight="1">
      <c r="A300" s="479"/>
      <c r="B300" s="479"/>
      <c r="C300" s="479"/>
      <c r="D300" s="479"/>
      <c r="E300" s="479"/>
      <c r="F300" s="479"/>
      <c r="G300" s="479"/>
      <c r="H300" s="479"/>
      <c r="I300" s="479"/>
      <c r="J300" s="479"/>
      <c r="K300" s="479"/>
      <c r="L300" s="479"/>
      <c r="M300" s="479"/>
      <c r="N300" s="479"/>
      <c r="O300" s="479"/>
      <c r="P300" s="479"/>
      <c r="Q300" s="479"/>
      <c r="R300" s="479"/>
      <c r="S300" s="479"/>
      <c r="T300" s="479"/>
      <c r="U300" s="479"/>
      <c r="V300" s="479"/>
      <c r="W300" s="479"/>
      <c r="X300" s="479"/>
      <c r="Y300" s="479"/>
      <c r="Z300" s="479"/>
    </row>
    <row r="301" spans="1:26" ht="15.75" customHeight="1">
      <c r="A301" s="479"/>
      <c r="B301" s="479"/>
      <c r="C301" s="479"/>
      <c r="D301" s="479"/>
      <c r="E301" s="479"/>
      <c r="F301" s="479"/>
      <c r="G301" s="479"/>
      <c r="H301" s="479"/>
      <c r="I301" s="479"/>
      <c r="J301" s="479"/>
      <c r="K301" s="479"/>
      <c r="L301" s="479"/>
      <c r="M301" s="479"/>
      <c r="N301" s="479"/>
      <c r="O301" s="479"/>
      <c r="P301" s="479"/>
      <c r="Q301" s="479"/>
      <c r="R301" s="479"/>
      <c r="S301" s="479"/>
      <c r="T301" s="479"/>
      <c r="U301" s="479"/>
      <c r="V301" s="479"/>
      <c r="W301" s="479"/>
      <c r="X301" s="479"/>
      <c r="Y301" s="479"/>
      <c r="Z301" s="479"/>
    </row>
    <row r="302" spans="1:26" ht="15.75" customHeight="1">
      <c r="A302" s="479"/>
      <c r="B302" s="479"/>
      <c r="C302" s="479"/>
      <c r="D302" s="479"/>
      <c r="E302" s="479"/>
      <c r="F302" s="479"/>
      <c r="G302" s="479"/>
      <c r="H302" s="479"/>
      <c r="I302" s="479"/>
      <c r="J302" s="479"/>
      <c r="K302" s="479"/>
      <c r="L302" s="479"/>
      <c r="M302" s="479"/>
      <c r="N302" s="479"/>
      <c r="O302" s="479"/>
      <c r="P302" s="479"/>
      <c r="Q302" s="479"/>
      <c r="R302" s="479"/>
      <c r="S302" s="479"/>
      <c r="T302" s="479"/>
      <c r="U302" s="479"/>
      <c r="V302" s="479"/>
      <c r="W302" s="479"/>
      <c r="X302" s="479"/>
      <c r="Y302" s="479"/>
      <c r="Z302" s="479"/>
    </row>
    <row r="303" spans="1:26" ht="15.75" customHeight="1">
      <c r="A303" s="479"/>
      <c r="B303" s="479"/>
      <c r="C303" s="479"/>
      <c r="D303" s="479"/>
      <c r="E303" s="479"/>
      <c r="F303" s="479"/>
      <c r="G303" s="479"/>
      <c r="H303" s="479"/>
      <c r="I303" s="479"/>
      <c r="J303" s="479"/>
      <c r="K303" s="479"/>
      <c r="L303" s="479"/>
      <c r="M303" s="479"/>
      <c r="N303" s="479"/>
      <c r="O303" s="479"/>
      <c r="P303" s="479"/>
      <c r="Q303" s="479"/>
      <c r="R303" s="479"/>
      <c r="S303" s="479"/>
      <c r="T303" s="479"/>
      <c r="U303" s="479"/>
      <c r="V303" s="479"/>
      <c r="W303" s="479"/>
      <c r="X303" s="479"/>
      <c r="Y303" s="479"/>
      <c r="Z303" s="479"/>
    </row>
    <row r="304" spans="1:26" ht="15.75" customHeight="1">
      <c r="A304" s="479"/>
      <c r="B304" s="479"/>
      <c r="C304" s="479"/>
      <c r="D304" s="479"/>
      <c r="E304" s="479"/>
      <c r="F304" s="479"/>
      <c r="G304" s="479"/>
      <c r="H304" s="479"/>
      <c r="I304" s="479"/>
      <c r="J304" s="479"/>
      <c r="K304" s="479"/>
      <c r="L304" s="479"/>
      <c r="M304" s="479"/>
      <c r="N304" s="479"/>
      <c r="O304" s="479"/>
      <c r="P304" s="479"/>
      <c r="Q304" s="479"/>
      <c r="R304" s="479"/>
      <c r="S304" s="479"/>
      <c r="T304" s="479"/>
      <c r="U304" s="479"/>
      <c r="V304" s="479"/>
      <c r="W304" s="479"/>
      <c r="X304" s="479"/>
      <c r="Y304" s="479"/>
      <c r="Z304" s="479"/>
    </row>
    <row r="305" spans="1:26" ht="15.75" customHeight="1">
      <c r="A305" s="479"/>
      <c r="B305" s="479"/>
      <c r="C305" s="479"/>
      <c r="D305" s="479"/>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row>
    <row r="306" spans="1:26" ht="15.75" customHeight="1">
      <c r="A306" s="479"/>
      <c r="B306" s="479"/>
      <c r="C306" s="479"/>
      <c r="D306" s="479"/>
      <c r="E306" s="479"/>
      <c r="F306" s="479"/>
      <c r="G306" s="479"/>
      <c r="H306" s="479"/>
      <c r="I306" s="479"/>
      <c r="J306" s="479"/>
      <c r="K306" s="479"/>
      <c r="L306" s="479"/>
      <c r="M306" s="479"/>
      <c r="N306" s="479"/>
      <c r="O306" s="479"/>
      <c r="P306" s="479"/>
      <c r="Q306" s="479"/>
      <c r="R306" s="479"/>
      <c r="S306" s="479"/>
      <c r="T306" s="479"/>
      <c r="U306" s="479"/>
      <c r="V306" s="479"/>
      <c r="W306" s="479"/>
      <c r="X306" s="479"/>
      <c r="Y306" s="479"/>
      <c r="Z306" s="479"/>
    </row>
    <row r="307" spans="1:26" ht="15.75" customHeight="1">
      <c r="A307" s="479"/>
      <c r="B307" s="479"/>
      <c r="C307" s="479"/>
      <c r="D307" s="479"/>
      <c r="E307" s="479"/>
      <c r="F307" s="479"/>
      <c r="G307" s="479"/>
      <c r="H307" s="479"/>
      <c r="I307" s="479"/>
      <c r="J307" s="479"/>
      <c r="K307" s="479"/>
      <c r="L307" s="479"/>
      <c r="M307" s="479"/>
      <c r="N307" s="479"/>
      <c r="O307" s="479"/>
      <c r="P307" s="479"/>
      <c r="Q307" s="479"/>
      <c r="R307" s="479"/>
      <c r="S307" s="479"/>
      <c r="T307" s="479"/>
      <c r="U307" s="479"/>
      <c r="V307" s="479"/>
      <c r="W307" s="479"/>
      <c r="X307" s="479"/>
      <c r="Y307" s="479"/>
      <c r="Z307" s="479"/>
    </row>
    <row r="308" spans="1:26" ht="15.75" customHeight="1">
      <c r="A308" s="479"/>
      <c r="B308" s="479"/>
      <c r="C308" s="479"/>
      <c r="D308" s="479"/>
      <c r="E308" s="479"/>
      <c r="F308" s="479"/>
      <c r="G308" s="479"/>
      <c r="H308" s="479"/>
      <c r="I308" s="479"/>
      <c r="J308" s="479"/>
      <c r="K308" s="479"/>
      <c r="L308" s="479"/>
      <c r="M308" s="479"/>
      <c r="N308" s="479"/>
      <c r="O308" s="479"/>
      <c r="P308" s="479"/>
      <c r="Q308" s="479"/>
      <c r="R308" s="479"/>
      <c r="S308" s="479"/>
      <c r="T308" s="479"/>
      <c r="U308" s="479"/>
      <c r="V308" s="479"/>
      <c r="W308" s="479"/>
      <c r="X308" s="479"/>
      <c r="Y308" s="479"/>
      <c r="Z308" s="479"/>
    </row>
    <row r="309" spans="1:26" ht="15.75" customHeight="1">
      <c r="A309" s="479"/>
      <c r="B309" s="479"/>
      <c r="C309" s="479"/>
      <c r="D309" s="479"/>
      <c r="E309" s="479"/>
      <c r="F309" s="479"/>
      <c r="G309" s="479"/>
      <c r="H309" s="479"/>
      <c r="I309" s="479"/>
      <c r="J309" s="479"/>
      <c r="K309" s="479"/>
      <c r="L309" s="479"/>
      <c r="M309" s="479"/>
      <c r="N309" s="479"/>
      <c r="O309" s="479"/>
      <c r="P309" s="479"/>
      <c r="Q309" s="479"/>
      <c r="R309" s="479"/>
      <c r="S309" s="479"/>
      <c r="T309" s="479"/>
      <c r="U309" s="479"/>
      <c r="V309" s="479"/>
      <c r="W309" s="479"/>
      <c r="X309" s="479"/>
      <c r="Y309" s="479"/>
      <c r="Z309" s="479"/>
    </row>
    <row r="310" spans="1:26" ht="15.75" customHeight="1">
      <c r="A310" s="479"/>
      <c r="B310" s="479"/>
      <c r="C310" s="479"/>
      <c r="D310" s="479"/>
      <c r="E310" s="479"/>
      <c r="F310" s="479"/>
      <c r="G310" s="479"/>
      <c r="H310" s="479"/>
      <c r="I310" s="479"/>
      <c r="J310" s="479"/>
      <c r="K310" s="479"/>
      <c r="L310" s="479"/>
      <c r="M310" s="479"/>
      <c r="N310" s="479"/>
      <c r="O310" s="479"/>
      <c r="P310" s="479"/>
      <c r="Q310" s="479"/>
      <c r="R310" s="479"/>
      <c r="S310" s="479"/>
      <c r="T310" s="479"/>
      <c r="U310" s="479"/>
      <c r="V310" s="479"/>
      <c r="W310" s="479"/>
      <c r="X310" s="479"/>
      <c r="Y310" s="479"/>
      <c r="Z310" s="479"/>
    </row>
    <row r="311" spans="1:26" ht="15.75" customHeight="1">
      <c r="A311" s="479"/>
      <c r="B311" s="479"/>
      <c r="C311" s="479"/>
      <c r="D311" s="479"/>
      <c r="E311" s="479"/>
      <c r="F311" s="479"/>
      <c r="G311" s="479"/>
      <c r="H311" s="479"/>
      <c r="I311" s="479"/>
      <c r="J311" s="479"/>
      <c r="K311" s="479"/>
      <c r="L311" s="479"/>
      <c r="M311" s="479"/>
      <c r="N311" s="479"/>
      <c r="O311" s="479"/>
      <c r="P311" s="479"/>
      <c r="Q311" s="479"/>
      <c r="R311" s="479"/>
      <c r="S311" s="479"/>
      <c r="T311" s="479"/>
      <c r="U311" s="479"/>
      <c r="V311" s="479"/>
      <c r="W311" s="479"/>
      <c r="X311" s="479"/>
      <c r="Y311" s="479"/>
      <c r="Z311" s="479"/>
    </row>
    <row r="312" spans="1:26" ht="15.75" customHeight="1">
      <c r="A312" s="479"/>
      <c r="B312" s="479"/>
      <c r="C312" s="479"/>
      <c r="D312" s="479"/>
      <c r="E312" s="479"/>
      <c r="F312" s="479"/>
      <c r="G312" s="479"/>
      <c r="H312" s="479"/>
      <c r="I312" s="479"/>
      <c r="J312" s="479"/>
      <c r="K312" s="479"/>
      <c r="L312" s="479"/>
      <c r="M312" s="479"/>
      <c r="N312" s="479"/>
      <c r="O312" s="479"/>
      <c r="P312" s="479"/>
      <c r="Q312" s="479"/>
      <c r="R312" s="479"/>
      <c r="S312" s="479"/>
      <c r="T312" s="479"/>
      <c r="U312" s="479"/>
      <c r="V312" s="479"/>
      <c r="W312" s="479"/>
      <c r="X312" s="479"/>
      <c r="Y312" s="479"/>
      <c r="Z312" s="479"/>
    </row>
    <row r="313" spans="1:26" ht="15.75" customHeight="1">
      <c r="A313" s="479"/>
      <c r="B313" s="479"/>
      <c r="C313" s="479"/>
      <c r="D313" s="479"/>
      <c r="E313" s="479"/>
      <c r="F313" s="479"/>
      <c r="G313" s="479"/>
      <c r="H313" s="479"/>
      <c r="I313" s="479"/>
      <c r="J313" s="479"/>
      <c r="K313" s="479"/>
      <c r="L313" s="479"/>
      <c r="M313" s="479"/>
      <c r="N313" s="479"/>
      <c r="O313" s="479"/>
      <c r="P313" s="479"/>
      <c r="Q313" s="479"/>
      <c r="R313" s="479"/>
      <c r="S313" s="479"/>
      <c r="T313" s="479"/>
      <c r="U313" s="479"/>
      <c r="V313" s="479"/>
      <c r="W313" s="479"/>
      <c r="X313" s="479"/>
      <c r="Y313" s="479"/>
      <c r="Z313" s="479"/>
    </row>
    <row r="314" spans="1:26" ht="15.75" customHeight="1">
      <c r="A314" s="479"/>
      <c r="B314" s="479"/>
      <c r="C314" s="479"/>
      <c r="D314" s="479"/>
      <c r="E314" s="479"/>
      <c r="F314" s="479"/>
      <c r="G314" s="479"/>
      <c r="H314" s="479"/>
      <c r="I314" s="479"/>
      <c r="J314" s="479"/>
      <c r="K314" s="479"/>
      <c r="L314" s="479"/>
      <c r="M314" s="479"/>
      <c r="N314" s="479"/>
      <c r="O314" s="479"/>
      <c r="P314" s="479"/>
      <c r="Q314" s="479"/>
      <c r="R314" s="479"/>
      <c r="S314" s="479"/>
      <c r="T314" s="479"/>
      <c r="U314" s="479"/>
      <c r="V314" s="479"/>
      <c r="W314" s="479"/>
      <c r="X314" s="479"/>
      <c r="Y314" s="479"/>
      <c r="Z314" s="479"/>
    </row>
    <row r="315" spans="1:26" ht="15.75" customHeight="1">
      <c r="A315" s="479"/>
      <c r="B315" s="479"/>
      <c r="C315" s="479"/>
      <c r="D315" s="479"/>
      <c r="E315" s="479"/>
      <c r="F315" s="479"/>
      <c r="G315" s="479"/>
      <c r="H315" s="479"/>
      <c r="I315" s="479"/>
      <c r="J315" s="479"/>
      <c r="K315" s="479"/>
      <c r="L315" s="479"/>
      <c r="M315" s="479"/>
      <c r="N315" s="479"/>
      <c r="O315" s="479"/>
      <c r="P315" s="479"/>
      <c r="Q315" s="479"/>
      <c r="R315" s="479"/>
      <c r="S315" s="479"/>
      <c r="T315" s="479"/>
      <c r="U315" s="479"/>
      <c r="V315" s="479"/>
      <c r="W315" s="479"/>
      <c r="X315" s="479"/>
      <c r="Y315" s="479"/>
      <c r="Z315" s="479"/>
    </row>
    <row r="316" spans="1:26" ht="15.75" customHeight="1">
      <c r="A316" s="479"/>
      <c r="B316" s="479"/>
      <c r="C316" s="479"/>
      <c r="D316" s="479"/>
      <c r="E316" s="479"/>
      <c r="F316" s="479"/>
      <c r="G316" s="479"/>
      <c r="H316" s="479"/>
      <c r="I316" s="479"/>
      <c r="J316" s="479"/>
      <c r="K316" s="479"/>
      <c r="L316" s="479"/>
      <c r="M316" s="479"/>
      <c r="N316" s="479"/>
      <c r="O316" s="479"/>
      <c r="P316" s="479"/>
      <c r="Q316" s="479"/>
      <c r="R316" s="479"/>
      <c r="S316" s="479"/>
      <c r="T316" s="479"/>
      <c r="U316" s="479"/>
      <c r="V316" s="479"/>
      <c r="W316" s="479"/>
      <c r="X316" s="479"/>
      <c r="Y316" s="479"/>
      <c r="Z316" s="479"/>
    </row>
    <row r="317" spans="1:26" ht="15.75" customHeight="1">
      <c r="A317" s="479"/>
      <c r="B317" s="479"/>
      <c r="C317" s="479"/>
      <c r="D317" s="479"/>
      <c r="E317" s="479"/>
      <c r="F317" s="479"/>
      <c r="G317" s="479"/>
      <c r="H317" s="479"/>
      <c r="I317" s="479"/>
      <c r="J317" s="479"/>
      <c r="K317" s="479"/>
      <c r="L317" s="479"/>
      <c r="M317" s="479"/>
      <c r="N317" s="479"/>
      <c r="O317" s="479"/>
      <c r="P317" s="479"/>
      <c r="Q317" s="479"/>
      <c r="R317" s="479"/>
      <c r="S317" s="479"/>
      <c r="T317" s="479"/>
      <c r="U317" s="479"/>
      <c r="V317" s="479"/>
      <c r="W317" s="479"/>
      <c r="X317" s="479"/>
      <c r="Y317" s="479"/>
      <c r="Z317" s="479"/>
    </row>
    <row r="318" spans="1:26" ht="15.75" customHeight="1">
      <c r="A318" s="479"/>
      <c r="B318" s="479"/>
      <c r="C318" s="479"/>
      <c r="D318" s="479"/>
      <c r="E318" s="479"/>
      <c r="F318" s="479"/>
      <c r="G318" s="479"/>
      <c r="H318" s="479"/>
      <c r="I318" s="479"/>
      <c r="J318" s="479"/>
      <c r="K318" s="479"/>
      <c r="L318" s="479"/>
      <c r="M318" s="479"/>
      <c r="N318" s="479"/>
      <c r="O318" s="479"/>
      <c r="P318" s="479"/>
      <c r="Q318" s="479"/>
      <c r="R318" s="479"/>
      <c r="S318" s="479"/>
      <c r="T318" s="479"/>
      <c r="U318" s="479"/>
      <c r="V318" s="479"/>
      <c r="W318" s="479"/>
      <c r="X318" s="479"/>
      <c r="Y318" s="479"/>
      <c r="Z318" s="479"/>
    </row>
    <row r="319" spans="1:26" ht="15.75" customHeight="1">
      <c r="A319" s="479"/>
      <c r="B319" s="479"/>
      <c r="C319" s="479"/>
      <c r="D319" s="479"/>
      <c r="E319" s="479"/>
      <c r="F319" s="479"/>
      <c r="G319" s="479"/>
      <c r="H319" s="479"/>
      <c r="I319" s="479"/>
      <c r="J319" s="479"/>
      <c r="K319" s="479"/>
      <c r="L319" s="479"/>
      <c r="M319" s="479"/>
      <c r="N319" s="479"/>
      <c r="O319" s="479"/>
      <c r="P319" s="479"/>
      <c r="Q319" s="479"/>
      <c r="R319" s="479"/>
      <c r="S319" s="479"/>
      <c r="T319" s="479"/>
      <c r="U319" s="479"/>
      <c r="V319" s="479"/>
      <c r="W319" s="479"/>
      <c r="X319" s="479"/>
      <c r="Y319" s="479"/>
      <c r="Z319" s="479"/>
    </row>
    <row r="320" spans="1:26" ht="15.75" customHeight="1">
      <c r="A320" s="479"/>
      <c r="B320" s="479"/>
      <c r="C320" s="479"/>
      <c r="D320" s="479"/>
      <c r="E320" s="479"/>
      <c r="F320" s="479"/>
      <c r="G320" s="479"/>
      <c r="H320" s="479"/>
      <c r="I320" s="479"/>
      <c r="J320" s="479"/>
      <c r="K320" s="479"/>
      <c r="L320" s="479"/>
      <c r="M320" s="479"/>
      <c r="N320" s="479"/>
      <c r="O320" s="479"/>
      <c r="P320" s="479"/>
      <c r="Q320" s="479"/>
      <c r="R320" s="479"/>
      <c r="S320" s="479"/>
      <c r="T320" s="479"/>
      <c r="U320" s="479"/>
      <c r="V320" s="479"/>
      <c r="W320" s="479"/>
      <c r="X320" s="479"/>
      <c r="Y320" s="479"/>
      <c r="Z320" s="479"/>
    </row>
    <row r="321" spans="1:26" ht="15.75" customHeight="1">
      <c r="A321" s="479"/>
      <c r="B321" s="479"/>
      <c r="C321" s="479"/>
      <c r="D321" s="479"/>
      <c r="E321" s="479"/>
      <c r="F321" s="479"/>
      <c r="G321" s="479"/>
      <c r="H321" s="479"/>
      <c r="I321" s="479"/>
      <c r="J321" s="479"/>
      <c r="K321" s="479"/>
      <c r="L321" s="479"/>
      <c r="M321" s="479"/>
      <c r="N321" s="479"/>
      <c r="O321" s="479"/>
      <c r="P321" s="479"/>
      <c r="Q321" s="479"/>
      <c r="R321" s="479"/>
      <c r="S321" s="479"/>
      <c r="T321" s="479"/>
      <c r="U321" s="479"/>
      <c r="V321" s="479"/>
      <c r="W321" s="479"/>
      <c r="X321" s="479"/>
      <c r="Y321" s="479"/>
      <c r="Z321" s="479"/>
    </row>
    <row r="322" spans="1:26" ht="15.75" customHeight="1">
      <c r="A322" s="479"/>
      <c r="B322" s="479"/>
      <c r="C322" s="479"/>
      <c r="D322" s="479"/>
      <c r="E322" s="479"/>
      <c r="F322" s="479"/>
      <c r="G322" s="479"/>
      <c r="H322" s="479"/>
      <c r="I322" s="479"/>
      <c r="J322" s="479"/>
      <c r="K322" s="479"/>
      <c r="L322" s="479"/>
      <c r="M322" s="479"/>
      <c r="N322" s="479"/>
      <c r="O322" s="479"/>
      <c r="P322" s="479"/>
      <c r="Q322" s="479"/>
      <c r="R322" s="479"/>
      <c r="S322" s="479"/>
      <c r="T322" s="479"/>
      <c r="U322" s="479"/>
      <c r="V322" s="479"/>
      <c r="W322" s="479"/>
      <c r="X322" s="479"/>
      <c r="Y322" s="479"/>
      <c r="Z322" s="479"/>
    </row>
    <row r="323" spans="1:26" ht="15.75" customHeight="1">
      <c r="A323" s="479"/>
      <c r="B323" s="479"/>
      <c r="C323" s="479"/>
      <c r="D323" s="479"/>
      <c r="E323" s="479"/>
      <c r="F323" s="479"/>
      <c r="G323" s="479"/>
      <c r="H323" s="479"/>
      <c r="I323" s="479"/>
      <c r="J323" s="479"/>
      <c r="K323" s="479"/>
      <c r="L323" s="479"/>
      <c r="M323" s="479"/>
      <c r="N323" s="479"/>
      <c r="O323" s="479"/>
      <c r="P323" s="479"/>
      <c r="Q323" s="479"/>
      <c r="R323" s="479"/>
      <c r="S323" s="479"/>
      <c r="T323" s="479"/>
      <c r="U323" s="479"/>
      <c r="V323" s="479"/>
      <c r="W323" s="479"/>
      <c r="X323" s="479"/>
      <c r="Y323" s="479"/>
      <c r="Z323" s="479"/>
    </row>
    <row r="324" spans="1:26" ht="15.75" customHeight="1">
      <c r="A324" s="479"/>
      <c r="B324" s="479"/>
      <c r="C324" s="479"/>
      <c r="D324" s="479"/>
      <c r="E324" s="479"/>
      <c r="F324" s="479"/>
      <c r="G324" s="479"/>
      <c r="H324" s="479"/>
      <c r="I324" s="479"/>
      <c r="J324" s="479"/>
      <c r="K324" s="479"/>
      <c r="L324" s="479"/>
      <c r="M324" s="479"/>
      <c r="N324" s="479"/>
      <c r="O324" s="479"/>
      <c r="P324" s="479"/>
      <c r="Q324" s="479"/>
      <c r="R324" s="479"/>
      <c r="S324" s="479"/>
      <c r="T324" s="479"/>
      <c r="U324" s="479"/>
      <c r="V324" s="479"/>
      <c r="W324" s="479"/>
      <c r="X324" s="479"/>
      <c r="Y324" s="479"/>
      <c r="Z324" s="479"/>
    </row>
    <row r="325" spans="1:26" ht="15.75" customHeight="1">
      <c r="A325" s="479"/>
      <c r="B325" s="479"/>
      <c r="C325" s="479"/>
      <c r="D325" s="479"/>
      <c r="E325" s="479"/>
      <c r="F325" s="479"/>
      <c r="G325" s="479"/>
      <c r="H325" s="479"/>
      <c r="I325" s="479"/>
      <c r="J325" s="479"/>
      <c r="K325" s="479"/>
      <c r="L325" s="479"/>
      <c r="M325" s="479"/>
      <c r="N325" s="479"/>
      <c r="O325" s="479"/>
      <c r="P325" s="479"/>
      <c r="Q325" s="479"/>
      <c r="R325" s="479"/>
      <c r="S325" s="479"/>
      <c r="T325" s="479"/>
      <c r="U325" s="479"/>
      <c r="V325" s="479"/>
      <c r="W325" s="479"/>
      <c r="X325" s="479"/>
      <c r="Y325" s="479"/>
      <c r="Z325" s="479"/>
    </row>
    <row r="326" spans="1:26" ht="15.75" customHeight="1">
      <c r="A326" s="479"/>
      <c r="B326" s="479"/>
      <c r="C326" s="479"/>
      <c r="D326" s="479"/>
      <c r="E326" s="479"/>
      <c r="F326" s="479"/>
      <c r="G326" s="479"/>
      <c r="H326" s="479"/>
      <c r="I326" s="479"/>
      <c r="J326" s="479"/>
      <c r="K326" s="479"/>
      <c r="L326" s="479"/>
      <c r="M326" s="479"/>
      <c r="N326" s="479"/>
      <c r="O326" s="479"/>
      <c r="P326" s="479"/>
      <c r="Q326" s="479"/>
      <c r="R326" s="479"/>
      <c r="S326" s="479"/>
      <c r="T326" s="479"/>
      <c r="U326" s="479"/>
      <c r="V326" s="479"/>
      <c r="W326" s="479"/>
      <c r="X326" s="479"/>
      <c r="Y326" s="479"/>
      <c r="Z326" s="479"/>
    </row>
    <row r="327" spans="1:26" ht="15.75" customHeight="1">
      <c r="A327" s="479"/>
      <c r="B327" s="479"/>
      <c r="C327" s="479"/>
      <c r="D327" s="479"/>
      <c r="E327" s="479"/>
      <c r="F327" s="479"/>
      <c r="G327" s="479"/>
      <c r="H327" s="479"/>
      <c r="I327" s="479"/>
      <c r="J327" s="479"/>
      <c r="K327" s="479"/>
      <c r="L327" s="479"/>
      <c r="M327" s="479"/>
      <c r="N327" s="479"/>
      <c r="O327" s="479"/>
      <c r="P327" s="479"/>
      <c r="Q327" s="479"/>
      <c r="R327" s="479"/>
      <c r="S327" s="479"/>
      <c r="T327" s="479"/>
      <c r="U327" s="479"/>
      <c r="V327" s="479"/>
      <c r="W327" s="479"/>
      <c r="X327" s="479"/>
      <c r="Y327" s="479"/>
      <c r="Z327" s="479"/>
    </row>
    <row r="328" spans="1:26" ht="15.75" customHeight="1">
      <c r="A328" s="479"/>
      <c r="B328" s="479"/>
      <c r="C328" s="479"/>
      <c r="D328" s="479"/>
      <c r="E328" s="479"/>
      <c r="F328" s="479"/>
      <c r="G328" s="479"/>
      <c r="H328" s="479"/>
      <c r="I328" s="479"/>
      <c r="J328" s="479"/>
      <c r="K328" s="479"/>
      <c r="L328" s="479"/>
      <c r="M328" s="479"/>
      <c r="N328" s="479"/>
      <c r="O328" s="479"/>
      <c r="P328" s="479"/>
      <c r="Q328" s="479"/>
      <c r="R328" s="479"/>
      <c r="S328" s="479"/>
      <c r="T328" s="479"/>
      <c r="U328" s="479"/>
      <c r="V328" s="479"/>
      <c r="W328" s="479"/>
      <c r="X328" s="479"/>
      <c r="Y328" s="479"/>
      <c r="Z328" s="479"/>
    </row>
    <row r="329" spans="1:26" ht="15.75" customHeight="1">
      <c r="A329" s="479"/>
      <c r="B329" s="479"/>
      <c r="C329" s="479"/>
      <c r="D329" s="479"/>
      <c r="E329" s="479"/>
      <c r="F329" s="479"/>
      <c r="G329" s="479"/>
      <c r="H329" s="479"/>
      <c r="I329" s="479"/>
      <c r="J329" s="479"/>
      <c r="K329" s="479"/>
      <c r="L329" s="479"/>
      <c r="M329" s="479"/>
      <c r="N329" s="479"/>
      <c r="O329" s="479"/>
      <c r="P329" s="479"/>
      <c r="Q329" s="479"/>
      <c r="R329" s="479"/>
      <c r="S329" s="479"/>
      <c r="T329" s="479"/>
      <c r="U329" s="479"/>
      <c r="V329" s="479"/>
      <c r="W329" s="479"/>
      <c r="X329" s="479"/>
      <c r="Y329" s="479"/>
      <c r="Z329" s="479"/>
    </row>
    <row r="330" spans="1:26" ht="15.75" customHeight="1">
      <c r="A330" s="479"/>
      <c r="B330" s="479"/>
      <c r="C330" s="479"/>
      <c r="D330" s="479"/>
      <c r="E330" s="479"/>
      <c r="F330" s="479"/>
      <c r="G330" s="479"/>
      <c r="H330" s="479"/>
      <c r="I330" s="479"/>
      <c r="J330" s="479"/>
      <c r="K330" s="479"/>
      <c r="L330" s="479"/>
      <c r="M330" s="479"/>
      <c r="N330" s="479"/>
      <c r="O330" s="479"/>
      <c r="P330" s="479"/>
      <c r="Q330" s="479"/>
      <c r="R330" s="479"/>
      <c r="S330" s="479"/>
      <c r="T330" s="479"/>
      <c r="U330" s="479"/>
      <c r="V330" s="479"/>
      <c r="W330" s="479"/>
      <c r="X330" s="479"/>
      <c r="Y330" s="479"/>
      <c r="Z330" s="479"/>
    </row>
    <row r="331" spans="1:26" ht="15.75" customHeight="1">
      <c r="A331" s="479"/>
      <c r="B331" s="479"/>
      <c r="C331" s="479"/>
      <c r="D331" s="479"/>
      <c r="E331" s="479"/>
      <c r="F331" s="479"/>
      <c r="G331" s="479"/>
      <c r="H331" s="479"/>
      <c r="I331" s="479"/>
      <c r="J331" s="479"/>
      <c r="K331" s="479"/>
      <c r="L331" s="479"/>
      <c r="M331" s="479"/>
      <c r="N331" s="479"/>
      <c r="O331" s="479"/>
      <c r="P331" s="479"/>
      <c r="Q331" s="479"/>
      <c r="R331" s="479"/>
      <c r="S331" s="479"/>
      <c r="T331" s="479"/>
      <c r="U331" s="479"/>
      <c r="V331" s="479"/>
      <c r="W331" s="479"/>
      <c r="X331" s="479"/>
      <c r="Y331" s="479"/>
      <c r="Z331" s="479"/>
    </row>
    <row r="332" spans="1:26" ht="15.75" customHeight="1">
      <c r="A332" s="479"/>
      <c r="B332" s="479"/>
      <c r="C332" s="479"/>
      <c r="D332" s="479"/>
      <c r="E332" s="479"/>
      <c r="F332" s="479"/>
      <c r="G332" s="479"/>
      <c r="H332" s="479"/>
      <c r="I332" s="479"/>
      <c r="J332" s="479"/>
      <c r="K332" s="479"/>
      <c r="L332" s="479"/>
      <c r="M332" s="479"/>
      <c r="N332" s="479"/>
      <c r="O332" s="479"/>
      <c r="P332" s="479"/>
      <c r="Q332" s="479"/>
      <c r="R332" s="479"/>
      <c r="S332" s="479"/>
      <c r="T332" s="479"/>
      <c r="U332" s="479"/>
      <c r="V332" s="479"/>
      <c r="W332" s="479"/>
      <c r="X332" s="479"/>
      <c r="Y332" s="479"/>
      <c r="Z332" s="479"/>
    </row>
    <row r="333" spans="1:26" ht="15.75" customHeight="1">
      <c r="A333" s="479"/>
      <c r="B333" s="479"/>
      <c r="C333" s="479"/>
      <c r="D333" s="479"/>
      <c r="E333" s="479"/>
      <c r="F333" s="479"/>
      <c r="G333" s="479"/>
      <c r="H333" s="479"/>
      <c r="I333" s="479"/>
      <c r="J333" s="479"/>
      <c r="K333" s="479"/>
      <c r="L333" s="479"/>
      <c r="M333" s="479"/>
      <c r="N333" s="479"/>
      <c r="O333" s="479"/>
      <c r="P333" s="479"/>
      <c r="Q333" s="479"/>
      <c r="R333" s="479"/>
      <c r="S333" s="479"/>
      <c r="T333" s="479"/>
      <c r="U333" s="479"/>
      <c r="V333" s="479"/>
      <c r="W333" s="479"/>
      <c r="X333" s="479"/>
      <c r="Y333" s="479"/>
      <c r="Z333" s="479"/>
    </row>
    <row r="334" spans="1:26" ht="15.75" customHeight="1">
      <c r="A334" s="479"/>
      <c r="B334" s="479"/>
      <c r="C334" s="479"/>
      <c r="D334" s="479"/>
      <c r="E334" s="479"/>
      <c r="F334" s="479"/>
      <c r="G334" s="479"/>
      <c r="H334" s="479"/>
      <c r="I334" s="479"/>
      <c r="J334" s="479"/>
      <c r="K334" s="479"/>
      <c r="L334" s="479"/>
      <c r="M334" s="479"/>
      <c r="N334" s="479"/>
      <c r="O334" s="479"/>
      <c r="P334" s="479"/>
      <c r="Q334" s="479"/>
      <c r="R334" s="479"/>
      <c r="S334" s="479"/>
      <c r="T334" s="479"/>
      <c r="U334" s="479"/>
      <c r="V334" s="479"/>
      <c r="W334" s="479"/>
      <c r="X334" s="479"/>
      <c r="Y334" s="479"/>
      <c r="Z334" s="479"/>
    </row>
    <row r="335" spans="1:26" ht="15.75" customHeight="1">
      <c r="A335" s="479"/>
      <c r="B335" s="479"/>
      <c r="C335" s="479"/>
      <c r="D335" s="479"/>
      <c r="E335" s="479"/>
      <c r="F335" s="479"/>
      <c r="G335" s="479"/>
      <c r="H335" s="479"/>
      <c r="I335" s="479"/>
      <c r="J335" s="479"/>
      <c r="K335" s="479"/>
      <c r="L335" s="479"/>
      <c r="M335" s="479"/>
      <c r="N335" s="479"/>
      <c r="O335" s="479"/>
      <c r="P335" s="479"/>
      <c r="Q335" s="479"/>
      <c r="R335" s="479"/>
      <c r="S335" s="479"/>
      <c r="T335" s="479"/>
      <c r="U335" s="479"/>
      <c r="V335" s="479"/>
      <c r="W335" s="479"/>
      <c r="X335" s="479"/>
      <c r="Y335" s="479"/>
      <c r="Z335" s="479"/>
    </row>
    <row r="336" spans="1:26" ht="15.75" customHeight="1">
      <c r="A336" s="479"/>
      <c r="B336" s="479"/>
      <c r="C336" s="479"/>
      <c r="D336" s="479"/>
      <c r="E336" s="479"/>
      <c r="F336" s="479"/>
      <c r="G336" s="479"/>
      <c r="H336" s="479"/>
      <c r="I336" s="479"/>
      <c r="J336" s="479"/>
      <c r="K336" s="479"/>
      <c r="L336" s="479"/>
      <c r="M336" s="479"/>
      <c r="N336" s="479"/>
      <c r="O336" s="479"/>
      <c r="P336" s="479"/>
      <c r="Q336" s="479"/>
      <c r="R336" s="479"/>
      <c r="S336" s="479"/>
      <c r="T336" s="479"/>
      <c r="U336" s="479"/>
      <c r="V336" s="479"/>
      <c r="W336" s="479"/>
      <c r="X336" s="479"/>
      <c r="Y336" s="479"/>
      <c r="Z336" s="479"/>
    </row>
    <row r="337" spans="1:26" ht="15.75" customHeight="1">
      <c r="A337" s="479"/>
      <c r="B337" s="479"/>
      <c r="C337" s="479"/>
      <c r="D337" s="479"/>
      <c r="E337" s="479"/>
      <c r="F337" s="479"/>
      <c r="G337" s="479"/>
      <c r="H337" s="479"/>
      <c r="I337" s="479"/>
      <c r="J337" s="479"/>
      <c r="K337" s="479"/>
      <c r="L337" s="479"/>
      <c r="M337" s="479"/>
      <c r="N337" s="479"/>
      <c r="O337" s="479"/>
      <c r="P337" s="479"/>
      <c r="Q337" s="479"/>
      <c r="R337" s="479"/>
      <c r="S337" s="479"/>
      <c r="T337" s="479"/>
      <c r="U337" s="479"/>
      <c r="V337" s="479"/>
      <c r="W337" s="479"/>
      <c r="X337" s="479"/>
      <c r="Y337" s="479"/>
      <c r="Z337" s="479"/>
    </row>
    <row r="338" spans="1:26" ht="15.75" customHeight="1">
      <c r="A338" s="479"/>
      <c r="B338" s="479"/>
      <c r="C338" s="479"/>
      <c r="D338" s="479"/>
      <c r="E338" s="479"/>
      <c r="F338" s="479"/>
      <c r="G338" s="479"/>
      <c r="H338" s="479"/>
      <c r="I338" s="479"/>
      <c r="J338" s="479"/>
      <c r="K338" s="479"/>
      <c r="L338" s="479"/>
      <c r="M338" s="479"/>
      <c r="N338" s="479"/>
      <c r="O338" s="479"/>
      <c r="P338" s="479"/>
      <c r="Q338" s="479"/>
      <c r="R338" s="479"/>
      <c r="S338" s="479"/>
      <c r="T338" s="479"/>
      <c r="U338" s="479"/>
      <c r="V338" s="479"/>
      <c r="W338" s="479"/>
      <c r="X338" s="479"/>
      <c r="Y338" s="479"/>
      <c r="Z338" s="479"/>
    </row>
    <row r="339" spans="1:26" ht="15.75" customHeight="1">
      <c r="A339" s="479"/>
      <c r="B339" s="479"/>
      <c r="C339" s="479"/>
      <c r="D339" s="479"/>
      <c r="E339" s="479"/>
      <c r="F339" s="479"/>
      <c r="G339" s="479"/>
      <c r="H339" s="479"/>
      <c r="I339" s="479"/>
      <c r="J339" s="479"/>
      <c r="K339" s="479"/>
      <c r="L339" s="479"/>
      <c r="M339" s="479"/>
      <c r="N339" s="479"/>
      <c r="O339" s="479"/>
      <c r="P339" s="479"/>
      <c r="Q339" s="479"/>
      <c r="R339" s="479"/>
      <c r="S339" s="479"/>
      <c r="T339" s="479"/>
      <c r="U339" s="479"/>
      <c r="V339" s="479"/>
      <c r="W339" s="479"/>
      <c r="X339" s="479"/>
      <c r="Y339" s="479"/>
      <c r="Z339" s="479"/>
    </row>
    <row r="340" spans="1:26" ht="15.75" customHeight="1">
      <c r="A340" s="479"/>
      <c r="B340" s="479"/>
      <c r="C340" s="479"/>
      <c r="D340" s="479"/>
      <c r="E340" s="479"/>
      <c r="F340" s="479"/>
      <c r="G340" s="479"/>
      <c r="H340" s="479"/>
      <c r="I340" s="479"/>
      <c r="J340" s="479"/>
      <c r="K340" s="479"/>
      <c r="L340" s="479"/>
      <c r="M340" s="479"/>
      <c r="N340" s="479"/>
      <c r="O340" s="479"/>
      <c r="P340" s="479"/>
      <c r="Q340" s="479"/>
      <c r="R340" s="479"/>
      <c r="S340" s="479"/>
      <c r="T340" s="479"/>
      <c r="U340" s="479"/>
      <c r="V340" s="479"/>
      <c r="W340" s="479"/>
      <c r="X340" s="479"/>
      <c r="Y340" s="479"/>
      <c r="Z340" s="479"/>
    </row>
    <row r="341" spans="1:26" ht="15.75" customHeight="1">
      <c r="A341" s="479"/>
      <c r="B341" s="479"/>
      <c r="C341" s="479"/>
      <c r="D341" s="479"/>
      <c r="E341" s="479"/>
      <c r="F341" s="479"/>
      <c r="G341" s="479"/>
      <c r="H341" s="479"/>
      <c r="I341" s="479"/>
      <c r="J341" s="479"/>
      <c r="K341" s="479"/>
      <c r="L341" s="479"/>
      <c r="M341" s="479"/>
      <c r="N341" s="479"/>
      <c r="O341" s="479"/>
      <c r="P341" s="479"/>
      <c r="Q341" s="479"/>
      <c r="R341" s="479"/>
      <c r="S341" s="479"/>
      <c r="T341" s="479"/>
      <c r="U341" s="479"/>
      <c r="V341" s="479"/>
      <c r="W341" s="479"/>
      <c r="X341" s="479"/>
      <c r="Y341" s="479"/>
      <c r="Z341" s="479"/>
    </row>
    <row r="342" spans="1:26" ht="15.75" customHeight="1">
      <c r="A342" s="479"/>
      <c r="B342" s="479"/>
      <c r="C342" s="479"/>
      <c r="D342" s="479"/>
      <c r="E342" s="479"/>
      <c r="F342" s="479"/>
      <c r="G342" s="479"/>
      <c r="H342" s="479"/>
      <c r="I342" s="479"/>
      <c r="J342" s="479"/>
      <c r="K342" s="479"/>
      <c r="L342" s="479"/>
      <c r="M342" s="479"/>
      <c r="N342" s="479"/>
      <c r="O342" s="479"/>
      <c r="P342" s="479"/>
      <c r="Q342" s="479"/>
      <c r="R342" s="479"/>
      <c r="S342" s="479"/>
      <c r="T342" s="479"/>
      <c r="U342" s="479"/>
      <c r="V342" s="479"/>
      <c r="W342" s="479"/>
      <c r="X342" s="479"/>
      <c r="Y342" s="479"/>
      <c r="Z342" s="479"/>
    </row>
    <row r="343" spans="1:26" ht="15.75" customHeight="1">
      <c r="A343" s="479"/>
      <c r="B343" s="479"/>
      <c r="C343" s="479"/>
      <c r="D343" s="479"/>
      <c r="E343" s="479"/>
      <c r="F343" s="479"/>
      <c r="G343" s="479"/>
      <c r="H343" s="479"/>
      <c r="I343" s="479"/>
      <c r="J343" s="479"/>
      <c r="K343" s="479"/>
      <c r="L343" s="479"/>
      <c r="M343" s="479"/>
      <c r="N343" s="479"/>
      <c r="O343" s="479"/>
      <c r="P343" s="479"/>
      <c r="Q343" s="479"/>
      <c r="R343" s="479"/>
      <c r="S343" s="479"/>
      <c r="T343" s="479"/>
      <c r="U343" s="479"/>
      <c r="V343" s="479"/>
      <c r="W343" s="479"/>
      <c r="X343" s="479"/>
      <c r="Y343" s="479"/>
      <c r="Z343" s="479"/>
    </row>
    <row r="344" spans="1:26" ht="15.75" customHeight="1">
      <c r="A344" s="479"/>
      <c r="B344" s="479"/>
      <c r="C344" s="479"/>
      <c r="D344" s="479"/>
      <c r="E344" s="479"/>
      <c r="F344" s="479"/>
      <c r="G344" s="479"/>
      <c r="H344" s="479"/>
      <c r="I344" s="479"/>
      <c r="J344" s="479"/>
      <c r="K344" s="479"/>
      <c r="L344" s="479"/>
      <c r="M344" s="479"/>
      <c r="N344" s="479"/>
      <c r="O344" s="479"/>
      <c r="P344" s="479"/>
      <c r="Q344" s="479"/>
      <c r="R344" s="479"/>
      <c r="S344" s="479"/>
      <c r="T344" s="479"/>
      <c r="U344" s="479"/>
      <c r="V344" s="479"/>
      <c r="W344" s="479"/>
      <c r="X344" s="479"/>
      <c r="Y344" s="479"/>
      <c r="Z344" s="479"/>
    </row>
    <row r="345" spans="1:26" ht="15.75" customHeight="1">
      <c r="A345" s="479"/>
      <c r="B345" s="479"/>
      <c r="C345" s="479"/>
      <c r="D345" s="479"/>
      <c r="E345" s="479"/>
      <c r="F345" s="479"/>
      <c r="G345" s="479"/>
      <c r="H345" s="479"/>
      <c r="I345" s="479"/>
      <c r="J345" s="479"/>
      <c r="K345" s="479"/>
      <c r="L345" s="479"/>
      <c r="M345" s="479"/>
      <c r="N345" s="479"/>
      <c r="O345" s="479"/>
      <c r="P345" s="479"/>
      <c r="Q345" s="479"/>
      <c r="R345" s="479"/>
      <c r="S345" s="479"/>
      <c r="T345" s="479"/>
      <c r="U345" s="479"/>
      <c r="V345" s="479"/>
      <c r="W345" s="479"/>
      <c r="X345" s="479"/>
      <c r="Y345" s="479"/>
      <c r="Z345" s="479"/>
    </row>
    <row r="346" spans="1:26" ht="15.75" customHeight="1">
      <c r="A346" s="479"/>
      <c r="B346" s="479"/>
      <c r="C346" s="479"/>
      <c r="D346" s="479"/>
      <c r="E346" s="479"/>
      <c r="F346" s="479"/>
      <c r="G346" s="479"/>
      <c r="H346" s="479"/>
      <c r="I346" s="479"/>
      <c r="J346" s="479"/>
      <c r="K346" s="479"/>
      <c r="L346" s="479"/>
      <c r="M346" s="479"/>
      <c r="N346" s="479"/>
      <c r="O346" s="479"/>
      <c r="P346" s="479"/>
      <c r="Q346" s="479"/>
      <c r="R346" s="479"/>
      <c r="S346" s="479"/>
      <c r="T346" s="479"/>
      <c r="U346" s="479"/>
      <c r="V346" s="479"/>
      <c r="W346" s="479"/>
      <c r="X346" s="479"/>
      <c r="Y346" s="479"/>
      <c r="Z346" s="479"/>
    </row>
    <row r="347" spans="1:26" ht="15.75" customHeight="1">
      <c r="A347" s="479"/>
      <c r="B347" s="479"/>
      <c r="C347" s="479"/>
      <c r="D347" s="479"/>
      <c r="E347" s="479"/>
      <c r="F347" s="479"/>
      <c r="G347" s="479"/>
      <c r="H347" s="479"/>
      <c r="I347" s="479"/>
      <c r="J347" s="479"/>
      <c r="K347" s="479"/>
      <c r="L347" s="479"/>
      <c r="M347" s="479"/>
      <c r="N347" s="479"/>
      <c r="O347" s="479"/>
      <c r="P347" s="479"/>
      <c r="Q347" s="479"/>
      <c r="R347" s="479"/>
      <c r="S347" s="479"/>
      <c r="T347" s="479"/>
      <c r="U347" s="479"/>
      <c r="V347" s="479"/>
      <c r="W347" s="479"/>
      <c r="X347" s="479"/>
      <c r="Y347" s="479"/>
      <c r="Z347" s="479"/>
    </row>
    <row r="348" spans="1:26" ht="15.75" customHeight="1">
      <c r="A348" s="479"/>
      <c r="B348" s="479"/>
      <c r="C348" s="479"/>
      <c r="D348" s="479"/>
      <c r="E348" s="479"/>
      <c r="F348" s="479"/>
      <c r="G348" s="479"/>
      <c r="H348" s="479"/>
      <c r="I348" s="479"/>
      <c r="J348" s="479"/>
      <c r="K348" s="479"/>
      <c r="L348" s="479"/>
      <c r="M348" s="479"/>
      <c r="N348" s="479"/>
      <c r="O348" s="479"/>
      <c r="P348" s="479"/>
      <c r="Q348" s="479"/>
      <c r="R348" s="479"/>
      <c r="S348" s="479"/>
      <c r="T348" s="479"/>
      <c r="U348" s="479"/>
      <c r="V348" s="479"/>
      <c r="W348" s="479"/>
      <c r="X348" s="479"/>
      <c r="Y348" s="479"/>
      <c r="Z348" s="479"/>
    </row>
    <row r="349" spans="1:26" ht="15.75" customHeight="1">
      <c r="A349" s="479"/>
      <c r="B349" s="479"/>
      <c r="C349" s="479"/>
      <c r="D349" s="479"/>
      <c r="E349" s="479"/>
      <c r="F349" s="479"/>
      <c r="G349" s="479"/>
      <c r="H349" s="479"/>
      <c r="I349" s="479"/>
      <c r="J349" s="479"/>
      <c r="K349" s="479"/>
      <c r="L349" s="479"/>
      <c r="M349" s="479"/>
      <c r="N349" s="479"/>
      <c r="O349" s="479"/>
      <c r="P349" s="479"/>
      <c r="Q349" s="479"/>
      <c r="R349" s="479"/>
      <c r="S349" s="479"/>
      <c r="T349" s="479"/>
      <c r="U349" s="479"/>
      <c r="V349" s="479"/>
      <c r="W349" s="479"/>
      <c r="X349" s="479"/>
      <c r="Y349" s="479"/>
      <c r="Z349" s="479"/>
    </row>
    <row r="350" spans="1:26" ht="15.75" customHeight="1">
      <c r="A350" s="479"/>
      <c r="B350" s="479"/>
      <c r="C350" s="479"/>
      <c r="D350" s="479"/>
      <c r="E350" s="479"/>
      <c r="F350" s="479"/>
      <c r="G350" s="479"/>
      <c r="H350" s="479"/>
      <c r="I350" s="479"/>
      <c r="J350" s="479"/>
      <c r="K350" s="479"/>
      <c r="L350" s="479"/>
      <c r="M350" s="479"/>
      <c r="N350" s="479"/>
      <c r="O350" s="479"/>
      <c r="P350" s="479"/>
      <c r="Q350" s="479"/>
      <c r="R350" s="479"/>
      <c r="S350" s="479"/>
      <c r="T350" s="479"/>
      <c r="U350" s="479"/>
      <c r="V350" s="479"/>
      <c r="W350" s="479"/>
      <c r="X350" s="479"/>
      <c r="Y350" s="479"/>
      <c r="Z350" s="479"/>
    </row>
    <row r="351" spans="1:26" ht="15.75" customHeight="1">
      <c r="A351" s="479"/>
      <c r="B351" s="479"/>
      <c r="C351" s="479"/>
      <c r="D351" s="479"/>
      <c r="E351" s="479"/>
      <c r="F351" s="479"/>
      <c r="G351" s="479"/>
      <c r="H351" s="479"/>
      <c r="I351" s="479"/>
      <c r="J351" s="479"/>
      <c r="K351" s="479"/>
      <c r="L351" s="479"/>
      <c r="M351" s="479"/>
      <c r="N351" s="479"/>
      <c r="O351" s="479"/>
      <c r="P351" s="479"/>
      <c r="Q351" s="479"/>
      <c r="R351" s="479"/>
      <c r="S351" s="479"/>
      <c r="T351" s="479"/>
      <c r="U351" s="479"/>
      <c r="V351" s="479"/>
      <c r="W351" s="479"/>
      <c r="X351" s="479"/>
      <c r="Y351" s="479"/>
      <c r="Z351" s="479"/>
    </row>
    <row r="352" spans="1:26" ht="15.75" customHeight="1">
      <c r="A352" s="479"/>
      <c r="B352" s="479"/>
      <c r="C352" s="479"/>
      <c r="D352" s="479"/>
      <c r="E352" s="479"/>
      <c r="F352" s="479"/>
      <c r="G352" s="479"/>
      <c r="H352" s="479"/>
      <c r="I352" s="479"/>
      <c r="J352" s="479"/>
      <c r="K352" s="479"/>
      <c r="L352" s="479"/>
      <c r="M352" s="479"/>
      <c r="N352" s="479"/>
      <c r="O352" s="479"/>
      <c r="P352" s="479"/>
      <c r="Q352" s="479"/>
      <c r="R352" s="479"/>
      <c r="S352" s="479"/>
      <c r="T352" s="479"/>
      <c r="U352" s="479"/>
      <c r="V352" s="479"/>
      <c r="W352" s="479"/>
      <c r="X352" s="479"/>
      <c r="Y352" s="479"/>
      <c r="Z352" s="479"/>
    </row>
    <row r="353" spans="1:26" ht="15.75" customHeight="1">
      <c r="A353" s="479"/>
      <c r="B353" s="479"/>
      <c r="C353" s="479"/>
      <c r="D353" s="479"/>
      <c r="E353" s="479"/>
      <c r="F353" s="479"/>
      <c r="G353" s="479"/>
      <c r="H353" s="479"/>
      <c r="I353" s="479"/>
      <c r="J353" s="479"/>
      <c r="K353" s="479"/>
      <c r="L353" s="479"/>
      <c r="M353" s="479"/>
      <c r="N353" s="479"/>
      <c r="O353" s="479"/>
      <c r="P353" s="479"/>
      <c r="Q353" s="479"/>
      <c r="R353" s="479"/>
      <c r="S353" s="479"/>
      <c r="T353" s="479"/>
      <c r="U353" s="479"/>
      <c r="V353" s="479"/>
      <c r="W353" s="479"/>
      <c r="X353" s="479"/>
      <c r="Y353" s="479"/>
      <c r="Z353" s="479"/>
    </row>
    <row r="354" spans="1:26" ht="15.75" customHeight="1">
      <c r="A354" s="479"/>
      <c r="B354" s="479"/>
      <c r="C354" s="479"/>
      <c r="D354" s="479"/>
      <c r="E354" s="479"/>
      <c r="F354" s="479"/>
      <c r="G354" s="479"/>
      <c r="H354" s="479"/>
      <c r="I354" s="479"/>
      <c r="J354" s="479"/>
      <c r="K354" s="479"/>
      <c r="L354" s="479"/>
      <c r="M354" s="479"/>
      <c r="N354" s="479"/>
      <c r="O354" s="479"/>
      <c r="P354" s="479"/>
      <c r="Q354" s="479"/>
      <c r="R354" s="479"/>
      <c r="S354" s="479"/>
      <c r="T354" s="479"/>
      <c r="U354" s="479"/>
      <c r="V354" s="479"/>
      <c r="W354" s="479"/>
      <c r="X354" s="479"/>
      <c r="Y354" s="479"/>
      <c r="Z354" s="479"/>
    </row>
    <row r="355" spans="1:26" ht="15.75" customHeight="1">
      <c r="A355" s="479"/>
      <c r="B355" s="479"/>
      <c r="C355" s="479"/>
      <c r="D355" s="479"/>
      <c r="E355" s="479"/>
      <c r="F355" s="479"/>
      <c r="G355" s="479"/>
      <c r="H355" s="479"/>
      <c r="I355" s="479"/>
      <c r="J355" s="479"/>
      <c r="K355" s="479"/>
      <c r="L355" s="479"/>
      <c r="M355" s="479"/>
      <c r="N355" s="479"/>
      <c r="O355" s="479"/>
      <c r="P355" s="479"/>
      <c r="Q355" s="479"/>
      <c r="R355" s="479"/>
      <c r="S355" s="479"/>
      <c r="T355" s="479"/>
      <c r="U355" s="479"/>
      <c r="V355" s="479"/>
      <c r="W355" s="479"/>
      <c r="X355" s="479"/>
      <c r="Y355" s="479"/>
      <c r="Z355" s="479"/>
    </row>
    <row r="356" spans="1:26" ht="15.75" customHeight="1">
      <c r="A356" s="479"/>
      <c r="B356" s="479"/>
      <c r="C356" s="479"/>
      <c r="D356" s="479"/>
      <c r="E356" s="479"/>
      <c r="F356" s="479"/>
      <c r="G356" s="479"/>
      <c r="H356" s="479"/>
      <c r="I356" s="479"/>
      <c r="J356" s="479"/>
      <c r="K356" s="479"/>
      <c r="L356" s="479"/>
      <c r="M356" s="479"/>
      <c r="N356" s="479"/>
      <c r="O356" s="479"/>
      <c r="P356" s="479"/>
      <c r="Q356" s="479"/>
      <c r="R356" s="479"/>
      <c r="S356" s="479"/>
      <c r="T356" s="479"/>
      <c r="U356" s="479"/>
      <c r="V356" s="479"/>
      <c r="W356" s="479"/>
      <c r="X356" s="479"/>
      <c r="Y356" s="479"/>
      <c r="Z356" s="479"/>
    </row>
    <row r="357" spans="1:26" ht="15.75" customHeight="1">
      <c r="A357" s="479"/>
      <c r="B357" s="479"/>
      <c r="C357" s="479"/>
      <c r="D357" s="479"/>
      <c r="E357" s="479"/>
      <c r="F357" s="479"/>
      <c r="G357" s="479"/>
      <c r="H357" s="479"/>
      <c r="I357" s="479"/>
      <c r="J357" s="479"/>
      <c r="K357" s="479"/>
      <c r="L357" s="479"/>
      <c r="M357" s="479"/>
      <c r="N357" s="479"/>
      <c r="O357" s="479"/>
      <c r="P357" s="479"/>
      <c r="Q357" s="479"/>
      <c r="R357" s="479"/>
      <c r="S357" s="479"/>
      <c r="T357" s="479"/>
      <c r="U357" s="479"/>
      <c r="V357" s="479"/>
      <c r="W357" s="479"/>
      <c r="X357" s="479"/>
      <c r="Y357" s="479"/>
      <c r="Z357" s="479"/>
    </row>
    <row r="358" spans="1:26" ht="15.75" customHeight="1">
      <c r="A358" s="479"/>
      <c r="B358" s="479"/>
      <c r="C358" s="479"/>
      <c r="D358" s="479"/>
      <c r="E358" s="479"/>
      <c r="F358" s="479"/>
      <c r="G358" s="479"/>
      <c r="H358" s="479"/>
      <c r="I358" s="479"/>
      <c r="J358" s="479"/>
      <c r="K358" s="479"/>
      <c r="L358" s="479"/>
      <c r="M358" s="479"/>
      <c r="N358" s="479"/>
      <c r="O358" s="479"/>
      <c r="P358" s="479"/>
      <c r="Q358" s="479"/>
      <c r="R358" s="479"/>
      <c r="S358" s="479"/>
      <c r="T358" s="479"/>
      <c r="U358" s="479"/>
      <c r="V358" s="479"/>
      <c r="W358" s="479"/>
      <c r="X358" s="479"/>
      <c r="Y358" s="479"/>
      <c r="Z358" s="479"/>
    </row>
    <row r="359" spans="1:26" ht="15.75" customHeight="1">
      <c r="A359" s="479"/>
      <c r="B359" s="479"/>
      <c r="C359" s="479"/>
      <c r="D359" s="479"/>
      <c r="E359" s="479"/>
      <c r="F359" s="479"/>
      <c r="G359" s="479"/>
      <c r="H359" s="479"/>
      <c r="I359" s="479"/>
      <c r="J359" s="479"/>
      <c r="K359" s="479"/>
      <c r="L359" s="479"/>
      <c r="M359" s="479"/>
      <c r="N359" s="479"/>
      <c r="O359" s="479"/>
      <c r="P359" s="479"/>
      <c r="Q359" s="479"/>
      <c r="R359" s="479"/>
      <c r="S359" s="479"/>
      <c r="T359" s="479"/>
      <c r="U359" s="479"/>
      <c r="V359" s="479"/>
      <c r="W359" s="479"/>
      <c r="X359" s="479"/>
      <c r="Y359" s="479"/>
      <c r="Z359" s="479"/>
    </row>
    <row r="360" spans="1:26" ht="15.75" customHeight="1">
      <c r="A360" s="479"/>
      <c r="B360" s="479"/>
      <c r="C360" s="479"/>
      <c r="D360" s="479"/>
      <c r="E360" s="479"/>
      <c r="F360" s="479"/>
      <c r="G360" s="479"/>
      <c r="H360" s="479"/>
      <c r="I360" s="479"/>
      <c r="J360" s="479"/>
      <c r="K360" s="479"/>
      <c r="L360" s="479"/>
      <c r="M360" s="479"/>
      <c r="N360" s="479"/>
      <c r="O360" s="479"/>
      <c r="P360" s="479"/>
      <c r="Q360" s="479"/>
      <c r="R360" s="479"/>
      <c r="S360" s="479"/>
      <c r="T360" s="479"/>
      <c r="U360" s="479"/>
      <c r="V360" s="479"/>
      <c r="W360" s="479"/>
      <c r="X360" s="479"/>
      <c r="Y360" s="479"/>
      <c r="Z360" s="479"/>
    </row>
    <row r="361" spans="1:26" ht="15.75" customHeight="1">
      <c r="A361" s="479"/>
      <c r="B361" s="479"/>
      <c r="C361" s="479"/>
      <c r="D361" s="479"/>
      <c r="E361" s="479"/>
      <c r="F361" s="479"/>
      <c r="G361" s="479"/>
      <c r="H361" s="479"/>
      <c r="I361" s="479"/>
      <c r="J361" s="479"/>
      <c r="K361" s="479"/>
      <c r="L361" s="479"/>
      <c r="M361" s="479"/>
      <c r="N361" s="479"/>
      <c r="O361" s="479"/>
      <c r="P361" s="479"/>
      <c r="Q361" s="479"/>
      <c r="R361" s="479"/>
      <c r="S361" s="479"/>
      <c r="T361" s="479"/>
      <c r="U361" s="479"/>
      <c r="V361" s="479"/>
      <c r="W361" s="479"/>
      <c r="X361" s="479"/>
      <c r="Y361" s="479"/>
      <c r="Z361" s="479"/>
    </row>
    <row r="362" spans="1:26" ht="15.75" customHeight="1">
      <c r="A362" s="479"/>
      <c r="B362" s="479"/>
      <c r="C362" s="479"/>
      <c r="D362" s="479"/>
      <c r="E362" s="479"/>
      <c r="F362" s="479"/>
      <c r="G362" s="479"/>
      <c r="H362" s="479"/>
      <c r="I362" s="479"/>
      <c r="J362" s="479"/>
      <c r="K362" s="479"/>
      <c r="L362" s="479"/>
      <c r="M362" s="479"/>
      <c r="N362" s="479"/>
      <c r="O362" s="479"/>
      <c r="P362" s="479"/>
      <c r="Q362" s="479"/>
      <c r="R362" s="479"/>
      <c r="S362" s="479"/>
      <c r="T362" s="479"/>
      <c r="U362" s="479"/>
      <c r="V362" s="479"/>
      <c r="W362" s="479"/>
      <c r="X362" s="479"/>
      <c r="Y362" s="479"/>
      <c r="Z362" s="479"/>
    </row>
    <row r="363" spans="1:26" ht="15.75" customHeight="1">
      <c r="A363" s="479"/>
      <c r="B363" s="479"/>
      <c r="C363" s="479"/>
      <c r="D363" s="479"/>
      <c r="E363" s="479"/>
      <c r="F363" s="479"/>
      <c r="G363" s="479"/>
      <c r="H363" s="479"/>
      <c r="I363" s="479"/>
      <c r="J363" s="479"/>
      <c r="K363" s="479"/>
      <c r="L363" s="479"/>
      <c r="M363" s="479"/>
      <c r="N363" s="479"/>
      <c r="O363" s="479"/>
      <c r="P363" s="479"/>
      <c r="Q363" s="479"/>
      <c r="R363" s="479"/>
      <c r="S363" s="479"/>
      <c r="T363" s="479"/>
      <c r="U363" s="479"/>
      <c r="V363" s="479"/>
      <c r="W363" s="479"/>
      <c r="X363" s="479"/>
      <c r="Y363" s="479"/>
      <c r="Z363" s="479"/>
    </row>
    <row r="364" spans="1:26" ht="15.75" customHeight="1">
      <c r="A364" s="479"/>
      <c r="B364" s="479"/>
      <c r="C364" s="479"/>
      <c r="D364" s="479"/>
      <c r="E364" s="479"/>
      <c r="F364" s="479"/>
      <c r="G364" s="479"/>
      <c r="H364" s="479"/>
      <c r="I364" s="479"/>
      <c r="J364" s="479"/>
      <c r="K364" s="479"/>
      <c r="L364" s="479"/>
      <c r="M364" s="479"/>
      <c r="N364" s="479"/>
      <c r="O364" s="479"/>
      <c r="P364" s="479"/>
      <c r="Q364" s="479"/>
      <c r="R364" s="479"/>
      <c r="S364" s="479"/>
      <c r="T364" s="479"/>
      <c r="U364" s="479"/>
      <c r="V364" s="479"/>
      <c r="W364" s="479"/>
      <c r="X364" s="479"/>
      <c r="Y364" s="479"/>
      <c r="Z364" s="479"/>
    </row>
    <row r="365" spans="1:26" ht="15.75" customHeight="1">
      <c r="A365" s="479"/>
      <c r="B365" s="479"/>
      <c r="C365" s="479"/>
      <c r="D365" s="479"/>
      <c r="E365" s="479"/>
      <c r="F365" s="479"/>
      <c r="G365" s="479"/>
      <c r="H365" s="479"/>
      <c r="I365" s="479"/>
      <c r="J365" s="479"/>
      <c r="K365" s="479"/>
      <c r="L365" s="479"/>
      <c r="M365" s="479"/>
      <c r="N365" s="479"/>
      <c r="O365" s="479"/>
      <c r="P365" s="479"/>
      <c r="Q365" s="479"/>
      <c r="R365" s="479"/>
      <c r="S365" s="479"/>
      <c r="T365" s="479"/>
      <c r="U365" s="479"/>
      <c r="V365" s="479"/>
      <c r="W365" s="479"/>
      <c r="X365" s="479"/>
      <c r="Y365" s="479"/>
      <c r="Z365" s="479"/>
    </row>
    <row r="366" spans="1:26" ht="15.75" customHeight="1">
      <c r="A366" s="479"/>
      <c r="B366" s="479"/>
      <c r="C366" s="479"/>
      <c r="D366" s="479"/>
      <c r="E366" s="479"/>
      <c r="F366" s="479"/>
      <c r="G366" s="479"/>
      <c r="H366" s="479"/>
      <c r="I366" s="479"/>
      <c r="J366" s="479"/>
      <c r="K366" s="479"/>
      <c r="L366" s="479"/>
      <c r="M366" s="479"/>
      <c r="N366" s="479"/>
      <c r="O366" s="479"/>
      <c r="P366" s="479"/>
      <c r="Q366" s="479"/>
      <c r="R366" s="479"/>
      <c r="S366" s="479"/>
      <c r="T366" s="479"/>
      <c r="U366" s="479"/>
      <c r="V366" s="479"/>
      <c r="W366" s="479"/>
      <c r="X366" s="479"/>
      <c r="Y366" s="479"/>
      <c r="Z366" s="479"/>
    </row>
    <row r="367" spans="1:26" ht="15.75" customHeight="1">
      <c r="A367" s="479"/>
      <c r="B367" s="479"/>
      <c r="C367" s="479"/>
      <c r="D367" s="479"/>
      <c r="E367" s="479"/>
      <c r="F367" s="479"/>
      <c r="G367" s="479"/>
      <c r="H367" s="479"/>
      <c r="I367" s="479"/>
      <c r="J367" s="479"/>
      <c r="K367" s="479"/>
      <c r="L367" s="479"/>
      <c r="M367" s="479"/>
      <c r="N367" s="479"/>
      <c r="O367" s="479"/>
      <c r="P367" s="479"/>
      <c r="Q367" s="479"/>
      <c r="R367" s="479"/>
      <c r="S367" s="479"/>
      <c r="T367" s="479"/>
      <c r="U367" s="479"/>
      <c r="V367" s="479"/>
      <c r="W367" s="479"/>
      <c r="X367" s="479"/>
      <c r="Y367" s="479"/>
      <c r="Z367" s="479"/>
    </row>
    <row r="368" spans="1:26" ht="15.75" customHeight="1">
      <c r="A368" s="479"/>
      <c r="B368" s="479"/>
      <c r="C368" s="479"/>
      <c r="D368" s="479"/>
      <c r="E368" s="479"/>
      <c r="F368" s="479"/>
      <c r="G368" s="479"/>
      <c r="H368" s="479"/>
      <c r="I368" s="479"/>
      <c r="J368" s="479"/>
      <c r="K368" s="479"/>
      <c r="L368" s="479"/>
      <c r="M368" s="479"/>
      <c r="N368" s="479"/>
      <c r="O368" s="479"/>
      <c r="P368" s="479"/>
      <c r="Q368" s="479"/>
      <c r="R368" s="479"/>
      <c r="S368" s="479"/>
      <c r="T368" s="479"/>
      <c r="U368" s="479"/>
      <c r="V368" s="479"/>
      <c r="W368" s="479"/>
      <c r="X368" s="479"/>
      <c r="Y368" s="479"/>
      <c r="Z368" s="479"/>
    </row>
    <row r="369" spans="1:26" ht="15.75" customHeight="1">
      <c r="A369" s="479"/>
      <c r="B369" s="479"/>
      <c r="C369" s="479"/>
      <c r="D369" s="479"/>
      <c r="E369" s="479"/>
      <c r="F369" s="479"/>
      <c r="G369" s="479"/>
      <c r="H369" s="479"/>
      <c r="I369" s="479"/>
      <c r="J369" s="479"/>
      <c r="K369" s="479"/>
      <c r="L369" s="479"/>
      <c r="M369" s="479"/>
      <c r="N369" s="479"/>
      <c r="O369" s="479"/>
      <c r="P369" s="479"/>
      <c r="Q369" s="479"/>
      <c r="R369" s="479"/>
      <c r="S369" s="479"/>
      <c r="T369" s="479"/>
      <c r="U369" s="479"/>
      <c r="V369" s="479"/>
      <c r="W369" s="479"/>
      <c r="X369" s="479"/>
      <c r="Y369" s="479"/>
      <c r="Z369" s="479"/>
    </row>
    <row r="370" spans="1:26" ht="15.75" customHeight="1">
      <c r="A370" s="479"/>
      <c r="B370" s="479"/>
      <c r="C370" s="479"/>
      <c r="D370" s="479"/>
      <c r="E370" s="479"/>
      <c r="F370" s="479"/>
      <c r="G370" s="479"/>
      <c r="H370" s="479"/>
      <c r="I370" s="479"/>
      <c r="J370" s="479"/>
      <c r="K370" s="479"/>
      <c r="L370" s="479"/>
      <c r="M370" s="479"/>
      <c r="N370" s="479"/>
      <c r="O370" s="479"/>
      <c r="P370" s="479"/>
      <c r="Q370" s="479"/>
      <c r="R370" s="479"/>
      <c r="S370" s="479"/>
      <c r="T370" s="479"/>
      <c r="U370" s="479"/>
      <c r="V370" s="479"/>
      <c r="W370" s="479"/>
      <c r="X370" s="479"/>
      <c r="Y370" s="479"/>
      <c r="Z370" s="479"/>
    </row>
    <row r="371" spans="1:26" ht="15.75" customHeight="1">
      <c r="A371" s="479"/>
      <c r="B371" s="479"/>
      <c r="C371" s="479"/>
      <c r="D371" s="479"/>
      <c r="E371" s="479"/>
      <c r="F371" s="479"/>
      <c r="G371" s="479"/>
      <c r="H371" s="479"/>
      <c r="I371" s="479"/>
      <c r="J371" s="479"/>
      <c r="K371" s="479"/>
      <c r="L371" s="479"/>
      <c r="M371" s="479"/>
      <c r="N371" s="479"/>
      <c r="O371" s="479"/>
      <c r="P371" s="479"/>
      <c r="Q371" s="479"/>
      <c r="R371" s="479"/>
      <c r="S371" s="479"/>
      <c r="T371" s="479"/>
      <c r="U371" s="479"/>
      <c r="V371" s="479"/>
      <c r="W371" s="479"/>
      <c r="X371" s="479"/>
      <c r="Y371" s="479"/>
      <c r="Z371" s="479"/>
    </row>
    <row r="372" spans="1:26" ht="15.75" customHeight="1">
      <c r="A372" s="479"/>
      <c r="B372" s="479"/>
      <c r="C372" s="479"/>
      <c r="D372" s="479"/>
      <c r="E372" s="479"/>
      <c r="F372" s="479"/>
      <c r="G372" s="479"/>
      <c r="H372" s="479"/>
      <c r="I372" s="479"/>
      <c r="J372" s="479"/>
      <c r="K372" s="479"/>
      <c r="L372" s="479"/>
      <c r="M372" s="479"/>
      <c r="N372" s="479"/>
      <c r="O372" s="479"/>
      <c r="P372" s="479"/>
      <c r="Q372" s="479"/>
      <c r="R372" s="479"/>
      <c r="S372" s="479"/>
      <c r="T372" s="479"/>
      <c r="U372" s="479"/>
      <c r="V372" s="479"/>
      <c r="W372" s="479"/>
      <c r="X372" s="479"/>
      <c r="Y372" s="479"/>
      <c r="Z372" s="479"/>
    </row>
    <row r="373" spans="1:26" ht="15.75" customHeight="1">
      <c r="A373" s="479"/>
      <c r="B373" s="479"/>
      <c r="C373" s="479"/>
      <c r="D373" s="479"/>
      <c r="E373" s="479"/>
      <c r="F373" s="479"/>
      <c r="G373" s="479"/>
      <c r="H373" s="479"/>
      <c r="I373" s="479"/>
      <c r="J373" s="479"/>
      <c r="K373" s="479"/>
      <c r="L373" s="479"/>
      <c r="M373" s="479"/>
      <c r="N373" s="479"/>
      <c r="O373" s="479"/>
      <c r="P373" s="479"/>
      <c r="Q373" s="479"/>
      <c r="R373" s="479"/>
      <c r="S373" s="479"/>
      <c r="T373" s="479"/>
      <c r="U373" s="479"/>
      <c r="V373" s="479"/>
      <c r="W373" s="479"/>
      <c r="X373" s="479"/>
      <c r="Y373" s="479"/>
      <c r="Z373" s="479"/>
    </row>
    <row r="374" spans="1:26" ht="15.75" customHeight="1">
      <c r="A374" s="479"/>
      <c r="B374" s="479"/>
      <c r="C374" s="479"/>
      <c r="D374" s="479"/>
      <c r="E374" s="479"/>
      <c r="F374" s="479"/>
      <c r="G374" s="479"/>
      <c r="H374" s="479"/>
      <c r="I374" s="479"/>
      <c r="J374" s="479"/>
      <c r="K374" s="479"/>
      <c r="L374" s="479"/>
      <c r="M374" s="479"/>
      <c r="N374" s="479"/>
      <c r="O374" s="479"/>
      <c r="P374" s="479"/>
      <c r="Q374" s="479"/>
      <c r="R374" s="479"/>
      <c r="S374" s="479"/>
      <c r="T374" s="479"/>
      <c r="U374" s="479"/>
      <c r="V374" s="479"/>
      <c r="W374" s="479"/>
      <c r="X374" s="479"/>
      <c r="Y374" s="479"/>
      <c r="Z374" s="479"/>
    </row>
    <row r="375" spans="1:26" ht="15.75" customHeight="1">
      <c r="A375" s="479"/>
      <c r="B375" s="479"/>
      <c r="C375" s="479"/>
      <c r="D375" s="479"/>
      <c r="E375" s="479"/>
      <c r="F375" s="479"/>
      <c r="G375" s="479"/>
      <c r="H375" s="479"/>
      <c r="I375" s="479"/>
      <c r="J375" s="479"/>
      <c r="K375" s="479"/>
      <c r="L375" s="479"/>
      <c r="M375" s="479"/>
      <c r="N375" s="479"/>
      <c r="O375" s="479"/>
      <c r="P375" s="479"/>
      <c r="Q375" s="479"/>
      <c r="R375" s="479"/>
      <c r="S375" s="479"/>
      <c r="T375" s="479"/>
      <c r="U375" s="479"/>
      <c r="V375" s="479"/>
      <c r="W375" s="479"/>
      <c r="X375" s="479"/>
      <c r="Y375" s="479"/>
      <c r="Z375" s="479"/>
    </row>
    <row r="376" spans="1:26" ht="15.75" customHeight="1">
      <c r="A376" s="479"/>
      <c r="B376" s="479"/>
      <c r="C376" s="479"/>
      <c r="D376" s="479"/>
      <c r="E376" s="479"/>
      <c r="F376" s="479"/>
      <c r="G376" s="479"/>
      <c r="H376" s="479"/>
      <c r="I376" s="479"/>
      <c r="J376" s="479"/>
      <c r="K376" s="479"/>
      <c r="L376" s="479"/>
      <c r="M376" s="479"/>
      <c r="N376" s="479"/>
      <c r="O376" s="479"/>
      <c r="P376" s="479"/>
      <c r="Q376" s="479"/>
      <c r="R376" s="479"/>
      <c r="S376" s="479"/>
      <c r="T376" s="479"/>
      <c r="U376" s="479"/>
      <c r="V376" s="479"/>
      <c r="W376" s="479"/>
      <c r="X376" s="479"/>
      <c r="Y376" s="479"/>
      <c r="Z376" s="479"/>
    </row>
    <row r="377" spans="1:26" ht="15.75" customHeight="1">
      <c r="A377" s="479"/>
      <c r="B377" s="479"/>
      <c r="C377" s="479"/>
      <c r="D377" s="479"/>
      <c r="E377" s="479"/>
      <c r="F377" s="479"/>
      <c r="G377" s="479"/>
      <c r="H377" s="479"/>
      <c r="I377" s="479"/>
      <c r="J377" s="479"/>
      <c r="K377" s="479"/>
      <c r="L377" s="479"/>
      <c r="M377" s="479"/>
      <c r="N377" s="479"/>
      <c r="O377" s="479"/>
      <c r="P377" s="479"/>
      <c r="Q377" s="479"/>
      <c r="R377" s="479"/>
      <c r="S377" s="479"/>
      <c r="T377" s="479"/>
      <c r="U377" s="479"/>
      <c r="V377" s="479"/>
      <c r="W377" s="479"/>
      <c r="X377" s="479"/>
      <c r="Y377" s="479"/>
      <c r="Z377" s="479"/>
    </row>
    <row r="378" spans="1:26" ht="15.75" customHeight="1">
      <c r="A378" s="479"/>
      <c r="B378" s="479"/>
      <c r="C378" s="479"/>
      <c r="D378" s="479"/>
      <c r="E378" s="479"/>
      <c r="F378" s="479"/>
      <c r="G378" s="479"/>
      <c r="H378" s="479"/>
      <c r="I378" s="479"/>
      <c r="J378" s="479"/>
      <c r="K378" s="479"/>
      <c r="L378" s="479"/>
      <c r="M378" s="479"/>
      <c r="N378" s="479"/>
      <c r="O378" s="479"/>
      <c r="P378" s="479"/>
      <c r="Q378" s="479"/>
      <c r="R378" s="479"/>
      <c r="S378" s="479"/>
      <c r="T378" s="479"/>
      <c r="U378" s="479"/>
      <c r="V378" s="479"/>
      <c r="W378" s="479"/>
      <c r="X378" s="479"/>
      <c r="Y378" s="479"/>
      <c r="Z378" s="479"/>
    </row>
    <row r="379" spans="1:26" ht="15.75" customHeight="1">
      <c r="A379" s="479"/>
      <c r="B379" s="479"/>
      <c r="C379" s="479"/>
      <c r="D379" s="479"/>
      <c r="E379" s="479"/>
      <c r="F379" s="479"/>
      <c r="G379" s="479"/>
      <c r="H379" s="479"/>
      <c r="I379" s="479"/>
      <c r="J379" s="479"/>
      <c r="K379" s="479"/>
      <c r="L379" s="479"/>
      <c r="M379" s="479"/>
      <c r="N379" s="479"/>
      <c r="O379" s="479"/>
      <c r="P379" s="479"/>
      <c r="Q379" s="479"/>
      <c r="R379" s="479"/>
      <c r="S379" s="479"/>
      <c r="T379" s="479"/>
      <c r="U379" s="479"/>
      <c r="V379" s="479"/>
      <c r="W379" s="479"/>
      <c r="X379" s="479"/>
      <c r="Y379" s="479"/>
      <c r="Z379" s="479"/>
    </row>
    <row r="380" spans="1:26" ht="15.75" customHeight="1">
      <c r="A380" s="479"/>
      <c r="B380" s="479"/>
      <c r="C380" s="479"/>
      <c r="D380" s="479"/>
      <c r="E380" s="479"/>
      <c r="F380" s="479"/>
      <c r="G380" s="479"/>
      <c r="H380" s="479"/>
      <c r="I380" s="479"/>
      <c r="J380" s="479"/>
      <c r="K380" s="479"/>
      <c r="L380" s="479"/>
      <c r="M380" s="479"/>
      <c r="N380" s="479"/>
      <c r="O380" s="479"/>
      <c r="P380" s="479"/>
      <c r="Q380" s="479"/>
      <c r="R380" s="479"/>
      <c r="S380" s="479"/>
      <c r="T380" s="479"/>
      <c r="U380" s="479"/>
      <c r="V380" s="479"/>
      <c r="W380" s="479"/>
      <c r="X380" s="479"/>
      <c r="Y380" s="479"/>
      <c r="Z380" s="479"/>
    </row>
    <row r="381" spans="1:26" ht="15.75" customHeight="1">
      <c r="A381" s="479"/>
      <c r="B381" s="479"/>
      <c r="C381" s="479"/>
      <c r="D381" s="479"/>
      <c r="E381" s="479"/>
      <c r="F381" s="479"/>
      <c r="G381" s="479"/>
      <c r="H381" s="479"/>
      <c r="I381" s="479"/>
      <c r="J381" s="479"/>
      <c r="K381" s="479"/>
      <c r="L381" s="479"/>
      <c r="M381" s="479"/>
      <c r="N381" s="479"/>
      <c r="O381" s="479"/>
      <c r="P381" s="479"/>
      <c r="Q381" s="479"/>
      <c r="R381" s="479"/>
      <c r="S381" s="479"/>
      <c r="T381" s="479"/>
      <c r="U381" s="479"/>
      <c r="V381" s="479"/>
      <c r="W381" s="479"/>
      <c r="X381" s="479"/>
      <c r="Y381" s="479"/>
      <c r="Z381" s="479"/>
    </row>
    <row r="382" spans="1:26" ht="15.75" customHeight="1">
      <c r="A382" s="479"/>
      <c r="B382" s="479"/>
      <c r="C382" s="479"/>
      <c r="D382" s="479"/>
      <c r="E382" s="479"/>
      <c r="F382" s="479"/>
      <c r="G382" s="479"/>
      <c r="H382" s="479"/>
      <c r="I382" s="479"/>
      <c r="J382" s="479"/>
      <c r="K382" s="479"/>
      <c r="L382" s="479"/>
      <c r="M382" s="479"/>
      <c r="N382" s="479"/>
      <c r="O382" s="479"/>
      <c r="P382" s="479"/>
      <c r="Q382" s="479"/>
      <c r="R382" s="479"/>
      <c r="S382" s="479"/>
      <c r="T382" s="479"/>
      <c r="U382" s="479"/>
      <c r="V382" s="479"/>
      <c r="W382" s="479"/>
      <c r="X382" s="479"/>
      <c r="Y382" s="479"/>
      <c r="Z382" s="479"/>
    </row>
    <row r="383" spans="1:26" ht="15.75" customHeight="1">
      <c r="A383" s="479"/>
      <c r="B383" s="479"/>
      <c r="C383" s="479"/>
      <c r="D383" s="479"/>
      <c r="E383" s="479"/>
      <c r="F383" s="479"/>
      <c r="G383" s="479"/>
      <c r="H383" s="479"/>
      <c r="I383" s="479"/>
      <c r="J383" s="479"/>
      <c r="K383" s="479"/>
      <c r="L383" s="479"/>
      <c r="M383" s="479"/>
      <c r="N383" s="479"/>
      <c r="O383" s="479"/>
      <c r="P383" s="479"/>
      <c r="Q383" s="479"/>
      <c r="R383" s="479"/>
      <c r="S383" s="479"/>
      <c r="T383" s="479"/>
      <c r="U383" s="479"/>
      <c r="V383" s="479"/>
      <c r="W383" s="479"/>
      <c r="X383" s="479"/>
      <c r="Y383" s="479"/>
      <c r="Z383" s="479"/>
    </row>
    <row r="384" spans="1:26" ht="15.75" customHeight="1">
      <c r="A384" s="479"/>
      <c r="B384" s="479"/>
      <c r="C384" s="479"/>
      <c r="D384" s="479"/>
      <c r="E384" s="479"/>
      <c r="F384" s="479"/>
      <c r="G384" s="479"/>
      <c r="H384" s="479"/>
      <c r="I384" s="479"/>
      <c r="J384" s="479"/>
      <c r="K384" s="479"/>
      <c r="L384" s="479"/>
      <c r="M384" s="479"/>
      <c r="N384" s="479"/>
      <c r="O384" s="479"/>
      <c r="P384" s="479"/>
      <c r="Q384" s="479"/>
      <c r="R384" s="479"/>
      <c r="S384" s="479"/>
      <c r="T384" s="479"/>
      <c r="U384" s="479"/>
      <c r="V384" s="479"/>
      <c r="W384" s="479"/>
      <c r="X384" s="479"/>
      <c r="Y384" s="479"/>
      <c r="Z384" s="479"/>
    </row>
    <row r="385" spans="1:26" ht="15.75" customHeight="1">
      <c r="A385" s="479"/>
      <c r="B385" s="479"/>
      <c r="C385" s="479"/>
      <c r="D385" s="479"/>
      <c r="E385" s="479"/>
      <c r="F385" s="479"/>
      <c r="G385" s="479"/>
      <c r="H385" s="479"/>
      <c r="I385" s="479"/>
      <c r="J385" s="479"/>
      <c r="K385" s="479"/>
      <c r="L385" s="479"/>
      <c r="M385" s="479"/>
      <c r="N385" s="479"/>
      <c r="O385" s="479"/>
      <c r="P385" s="479"/>
      <c r="Q385" s="479"/>
      <c r="R385" s="479"/>
      <c r="S385" s="479"/>
      <c r="T385" s="479"/>
      <c r="U385" s="479"/>
      <c r="V385" s="479"/>
      <c r="W385" s="479"/>
      <c r="X385" s="479"/>
      <c r="Y385" s="479"/>
      <c r="Z385" s="479"/>
    </row>
    <row r="386" spans="1:26" ht="15.75" customHeight="1">
      <c r="A386" s="479"/>
      <c r="B386" s="479"/>
      <c r="C386" s="479"/>
      <c r="D386" s="479"/>
      <c r="E386" s="479"/>
      <c r="F386" s="479"/>
      <c r="G386" s="479"/>
      <c r="H386" s="479"/>
      <c r="I386" s="479"/>
      <c r="J386" s="479"/>
      <c r="K386" s="479"/>
      <c r="L386" s="479"/>
      <c r="M386" s="479"/>
      <c r="N386" s="479"/>
      <c r="O386" s="479"/>
      <c r="P386" s="479"/>
      <c r="Q386" s="479"/>
      <c r="R386" s="479"/>
      <c r="S386" s="479"/>
      <c r="T386" s="479"/>
      <c r="U386" s="479"/>
      <c r="V386" s="479"/>
      <c r="W386" s="479"/>
      <c r="X386" s="479"/>
      <c r="Y386" s="479"/>
      <c r="Z386" s="479"/>
    </row>
    <row r="387" spans="1:26" ht="15.75" customHeight="1">
      <c r="A387" s="479"/>
      <c r="B387" s="479"/>
      <c r="C387" s="479"/>
      <c r="D387" s="479"/>
      <c r="E387" s="479"/>
      <c r="F387" s="479"/>
      <c r="G387" s="479"/>
      <c r="H387" s="479"/>
      <c r="I387" s="479"/>
      <c r="J387" s="479"/>
      <c r="K387" s="479"/>
      <c r="L387" s="479"/>
      <c r="M387" s="479"/>
      <c r="N387" s="479"/>
      <c r="O387" s="479"/>
      <c r="P387" s="479"/>
      <c r="Q387" s="479"/>
      <c r="R387" s="479"/>
      <c r="S387" s="479"/>
      <c r="T387" s="479"/>
      <c r="U387" s="479"/>
      <c r="V387" s="479"/>
      <c r="W387" s="479"/>
      <c r="X387" s="479"/>
      <c r="Y387" s="479"/>
      <c r="Z387" s="479"/>
    </row>
    <row r="388" spans="1:26" ht="15.75" customHeight="1">
      <c r="A388" s="479"/>
      <c r="B388" s="479"/>
      <c r="C388" s="479"/>
      <c r="D388" s="479"/>
      <c r="E388" s="479"/>
      <c r="F388" s="479"/>
      <c r="G388" s="479"/>
      <c r="H388" s="479"/>
      <c r="I388" s="479"/>
      <c r="J388" s="479"/>
      <c r="K388" s="479"/>
      <c r="L388" s="479"/>
      <c r="M388" s="479"/>
      <c r="N388" s="479"/>
      <c r="O388" s="479"/>
      <c r="P388" s="479"/>
      <c r="Q388" s="479"/>
      <c r="R388" s="479"/>
      <c r="S388" s="479"/>
      <c r="T388" s="479"/>
      <c r="U388" s="479"/>
      <c r="V388" s="479"/>
      <c r="W388" s="479"/>
      <c r="X388" s="479"/>
      <c r="Y388" s="479"/>
      <c r="Z388" s="479"/>
    </row>
    <row r="389" spans="1:26" ht="15.75" customHeight="1">
      <c r="A389" s="479"/>
      <c r="B389" s="479"/>
      <c r="C389" s="479"/>
      <c r="D389" s="479"/>
      <c r="E389" s="479"/>
      <c r="F389" s="479"/>
      <c r="G389" s="479"/>
      <c r="H389" s="479"/>
      <c r="I389" s="479"/>
      <c r="J389" s="479"/>
      <c r="K389" s="479"/>
      <c r="L389" s="479"/>
      <c r="M389" s="479"/>
      <c r="N389" s="479"/>
      <c r="O389" s="479"/>
      <c r="P389" s="479"/>
      <c r="Q389" s="479"/>
      <c r="R389" s="479"/>
      <c r="S389" s="479"/>
      <c r="T389" s="479"/>
      <c r="U389" s="479"/>
      <c r="V389" s="479"/>
      <c r="W389" s="479"/>
      <c r="X389" s="479"/>
      <c r="Y389" s="479"/>
      <c r="Z389" s="479"/>
    </row>
    <row r="390" spans="1:26" ht="15.75" customHeight="1">
      <c r="A390" s="479"/>
      <c r="B390" s="479"/>
      <c r="C390" s="479"/>
      <c r="D390" s="479"/>
      <c r="E390" s="479"/>
      <c r="F390" s="479"/>
      <c r="G390" s="479"/>
      <c r="H390" s="479"/>
      <c r="I390" s="479"/>
      <c r="J390" s="479"/>
      <c r="K390" s="479"/>
      <c r="L390" s="479"/>
      <c r="M390" s="479"/>
      <c r="N390" s="479"/>
      <c r="O390" s="479"/>
      <c r="P390" s="479"/>
      <c r="Q390" s="479"/>
      <c r="R390" s="479"/>
      <c r="S390" s="479"/>
      <c r="T390" s="479"/>
      <c r="U390" s="479"/>
      <c r="V390" s="479"/>
      <c r="W390" s="479"/>
      <c r="X390" s="479"/>
      <c r="Y390" s="479"/>
      <c r="Z390" s="479"/>
    </row>
    <row r="391" spans="1:26" ht="15.75" customHeight="1">
      <c r="A391" s="479"/>
      <c r="B391" s="479"/>
      <c r="C391" s="479"/>
      <c r="D391" s="479"/>
      <c r="E391" s="479"/>
      <c r="F391" s="479"/>
      <c r="G391" s="479"/>
      <c r="H391" s="479"/>
      <c r="I391" s="479"/>
      <c r="J391" s="479"/>
      <c r="K391" s="479"/>
      <c r="L391" s="479"/>
      <c r="M391" s="479"/>
      <c r="N391" s="479"/>
      <c r="O391" s="479"/>
      <c r="P391" s="479"/>
      <c r="Q391" s="479"/>
      <c r="R391" s="479"/>
      <c r="S391" s="479"/>
      <c r="T391" s="479"/>
      <c r="U391" s="479"/>
      <c r="V391" s="479"/>
      <c r="W391" s="479"/>
      <c r="X391" s="479"/>
      <c r="Y391" s="479"/>
      <c r="Z391" s="479"/>
    </row>
    <row r="392" spans="1:26" ht="15.75" customHeight="1">
      <c r="A392" s="479"/>
      <c r="B392" s="479"/>
      <c r="C392" s="479"/>
      <c r="D392" s="479"/>
      <c r="E392" s="479"/>
      <c r="F392" s="479"/>
      <c r="G392" s="479"/>
      <c r="H392" s="479"/>
      <c r="I392" s="479"/>
      <c r="J392" s="479"/>
      <c r="K392" s="479"/>
      <c r="L392" s="479"/>
      <c r="M392" s="479"/>
      <c r="N392" s="479"/>
      <c r="O392" s="479"/>
      <c r="P392" s="479"/>
      <c r="Q392" s="479"/>
      <c r="R392" s="479"/>
      <c r="S392" s="479"/>
      <c r="T392" s="479"/>
      <c r="U392" s="479"/>
      <c r="V392" s="479"/>
      <c r="W392" s="479"/>
      <c r="X392" s="479"/>
      <c r="Y392" s="479"/>
      <c r="Z392" s="479"/>
    </row>
    <row r="393" spans="1:26" ht="15.75" customHeight="1">
      <c r="A393" s="479"/>
      <c r="B393" s="479"/>
      <c r="C393" s="479"/>
      <c r="D393" s="479"/>
      <c r="E393" s="479"/>
      <c r="F393" s="479"/>
      <c r="G393" s="479"/>
      <c r="H393" s="479"/>
      <c r="I393" s="479"/>
      <c r="J393" s="479"/>
      <c r="K393" s="479"/>
      <c r="L393" s="479"/>
      <c r="M393" s="479"/>
      <c r="N393" s="479"/>
      <c r="O393" s="479"/>
      <c r="P393" s="479"/>
      <c r="Q393" s="479"/>
      <c r="R393" s="479"/>
      <c r="S393" s="479"/>
      <c r="T393" s="479"/>
      <c r="U393" s="479"/>
      <c r="V393" s="479"/>
      <c r="W393" s="479"/>
      <c r="X393" s="479"/>
      <c r="Y393" s="479"/>
      <c r="Z393" s="479"/>
    </row>
    <row r="394" spans="1:26" ht="15.75" customHeight="1">
      <c r="A394" s="479"/>
      <c r="B394" s="479"/>
      <c r="C394" s="479"/>
      <c r="D394" s="479"/>
      <c r="E394" s="479"/>
      <c r="F394" s="479"/>
      <c r="G394" s="479"/>
      <c r="H394" s="479"/>
      <c r="I394" s="479"/>
      <c r="J394" s="479"/>
      <c r="K394" s="479"/>
      <c r="L394" s="479"/>
      <c r="M394" s="479"/>
      <c r="N394" s="479"/>
      <c r="O394" s="479"/>
      <c r="P394" s="479"/>
      <c r="Q394" s="479"/>
      <c r="R394" s="479"/>
      <c r="S394" s="479"/>
      <c r="T394" s="479"/>
      <c r="U394" s="479"/>
      <c r="V394" s="479"/>
      <c r="W394" s="479"/>
      <c r="X394" s="479"/>
      <c r="Y394" s="479"/>
      <c r="Z394" s="479"/>
    </row>
    <row r="395" spans="1:26" ht="15.75" customHeight="1">
      <c r="A395" s="479"/>
      <c r="B395" s="479"/>
      <c r="C395" s="479"/>
      <c r="D395" s="479"/>
      <c r="E395" s="479"/>
      <c r="F395" s="479"/>
      <c r="G395" s="479"/>
      <c r="H395" s="479"/>
      <c r="I395" s="479"/>
      <c r="J395" s="479"/>
      <c r="K395" s="479"/>
      <c r="L395" s="479"/>
      <c r="M395" s="479"/>
      <c r="N395" s="479"/>
      <c r="O395" s="479"/>
      <c r="P395" s="479"/>
      <c r="Q395" s="479"/>
      <c r="R395" s="479"/>
      <c r="S395" s="479"/>
      <c r="T395" s="479"/>
      <c r="U395" s="479"/>
      <c r="V395" s="479"/>
      <c r="W395" s="479"/>
      <c r="X395" s="479"/>
      <c r="Y395" s="479"/>
      <c r="Z395" s="479"/>
    </row>
    <row r="396" spans="1:26" ht="15.75" customHeight="1">
      <c r="A396" s="479"/>
      <c r="B396" s="479"/>
      <c r="C396" s="479"/>
      <c r="D396" s="479"/>
      <c r="E396" s="479"/>
      <c r="F396" s="479"/>
      <c r="G396" s="479"/>
      <c r="H396" s="479"/>
      <c r="I396" s="479"/>
      <c r="J396" s="479"/>
      <c r="K396" s="479"/>
      <c r="L396" s="479"/>
      <c r="M396" s="479"/>
      <c r="N396" s="479"/>
      <c r="O396" s="479"/>
      <c r="P396" s="479"/>
      <c r="Q396" s="479"/>
      <c r="R396" s="479"/>
      <c r="S396" s="479"/>
      <c r="T396" s="479"/>
      <c r="U396" s="479"/>
      <c r="V396" s="479"/>
      <c r="W396" s="479"/>
      <c r="X396" s="479"/>
      <c r="Y396" s="479"/>
      <c r="Z396" s="479"/>
    </row>
    <row r="397" spans="1:26" ht="15.75" customHeight="1">
      <c r="A397" s="479"/>
      <c r="B397" s="479"/>
      <c r="C397" s="479"/>
      <c r="D397" s="479"/>
      <c r="E397" s="479"/>
      <c r="F397" s="479"/>
      <c r="G397" s="479"/>
      <c r="H397" s="479"/>
      <c r="I397" s="479"/>
      <c r="J397" s="479"/>
      <c r="K397" s="479"/>
      <c r="L397" s="479"/>
      <c r="M397" s="479"/>
      <c r="N397" s="479"/>
      <c r="O397" s="479"/>
      <c r="P397" s="479"/>
      <c r="Q397" s="479"/>
      <c r="R397" s="479"/>
      <c r="S397" s="479"/>
      <c r="T397" s="479"/>
      <c r="U397" s="479"/>
      <c r="V397" s="479"/>
      <c r="W397" s="479"/>
      <c r="X397" s="479"/>
      <c r="Y397" s="479"/>
      <c r="Z397" s="479"/>
    </row>
    <row r="398" spans="1:26" ht="15.75" customHeight="1">
      <c r="A398" s="479"/>
      <c r="B398" s="479"/>
      <c r="C398" s="479"/>
      <c r="D398" s="479"/>
      <c r="E398" s="479"/>
      <c r="F398" s="479"/>
      <c r="G398" s="479"/>
      <c r="H398" s="479"/>
      <c r="I398" s="479"/>
      <c r="J398" s="479"/>
      <c r="K398" s="479"/>
      <c r="L398" s="479"/>
      <c r="M398" s="479"/>
      <c r="N398" s="479"/>
      <c r="O398" s="479"/>
      <c r="P398" s="479"/>
      <c r="Q398" s="479"/>
      <c r="R398" s="479"/>
      <c r="S398" s="479"/>
      <c r="T398" s="479"/>
      <c r="U398" s="479"/>
      <c r="V398" s="479"/>
      <c r="W398" s="479"/>
      <c r="X398" s="479"/>
      <c r="Y398" s="479"/>
      <c r="Z398" s="479"/>
    </row>
    <row r="399" spans="1:26" ht="15.75" customHeight="1">
      <c r="A399" s="479"/>
      <c r="B399" s="479"/>
      <c r="C399" s="479"/>
      <c r="D399" s="479"/>
      <c r="E399" s="479"/>
      <c r="F399" s="479"/>
      <c r="G399" s="479"/>
      <c r="H399" s="479"/>
      <c r="I399" s="479"/>
      <c r="J399" s="479"/>
      <c r="K399" s="479"/>
      <c r="L399" s="479"/>
      <c r="M399" s="479"/>
      <c r="N399" s="479"/>
      <c r="O399" s="479"/>
      <c r="P399" s="479"/>
      <c r="Q399" s="479"/>
      <c r="R399" s="479"/>
      <c r="S399" s="479"/>
      <c r="T399" s="479"/>
      <c r="U399" s="479"/>
      <c r="V399" s="479"/>
      <c r="W399" s="479"/>
      <c r="X399" s="479"/>
      <c r="Y399" s="479"/>
      <c r="Z399" s="479"/>
    </row>
    <row r="400" spans="1:26" ht="15.75" customHeight="1">
      <c r="A400" s="479"/>
      <c r="B400" s="479"/>
      <c r="C400" s="479"/>
      <c r="D400" s="479"/>
      <c r="E400" s="479"/>
      <c r="F400" s="479"/>
      <c r="G400" s="479"/>
      <c r="H400" s="479"/>
      <c r="I400" s="479"/>
      <c r="J400" s="479"/>
      <c r="K400" s="479"/>
      <c r="L400" s="479"/>
      <c r="M400" s="479"/>
      <c r="N400" s="479"/>
      <c r="O400" s="479"/>
      <c r="P400" s="479"/>
      <c r="Q400" s="479"/>
      <c r="R400" s="479"/>
      <c r="S400" s="479"/>
      <c r="T400" s="479"/>
      <c r="U400" s="479"/>
      <c r="V400" s="479"/>
      <c r="W400" s="479"/>
      <c r="X400" s="479"/>
      <c r="Y400" s="479"/>
      <c r="Z400" s="479"/>
    </row>
    <row r="401" spans="1:26" ht="15.75" customHeight="1">
      <c r="A401" s="479"/>
      <c r="B401" s="479"/>
      <c r="C401" s="479"/>
      <c r="D401" s="479"/>
      <c r="E401" s="479"/>
      <c r="F401" s="479"/>
      <c r="G401" s="479"/>
      <c r="H401" s="479"/>
      <c r="I401" s="479"/>
      <c r="J401" s="479"/>
      <c r="K401" s="479"/>
      <c r="L401" s="479"/>
      <c r="M401" s="479"/>
      <c r="N401" s="479"/>
      <c r="O401" s="479"/>
      <c r="P401" s="479"/>
      <c r="Q401" s="479"/>
      <c r="R401" s="479"/>
      <c r="S401" s="479"/>
      <c r="T401" s="479"/>
      <c r="U401" s="479"/>
      <c r="V401" s="479"/>
      <c r="W401" s="479"/>
      <c r="X401" s="479"/>
      <c r="Y401" s="479"/>
      <c r="Z401" s="479"/>
    </row>
    <row r="402" spans="1:26" ht="15.75" customHeight="1">
      <c r="A402" s="479"/>
      <c r="B402" s="479"/>
      <c r="C402" s="479"/>
      <c r="D402" s="479"/>
      <c r="E402" s="479"/>
      <c r="F402" s="479"/>
      <c r="G402" s="479"/>
      <c r="H402" s="479"/>
      <c r="I402" s="479"/>
      <c r="J402" s="479"/>
      <c r="K402" s="479"/>
      <c r="L402" s="479"/>
      <c r="M402" s="479"/>
      <c r="N402" s="479"/>
      <c r="O402" s="479"/>
      <c r="P402" s="479"/>
      <c r="Q402" s="479"/>
      <c r="R402" s="479"/>
      <c r="S402" s="479"/>
      <c r="T402" s="479"/>
      <c r="U402" s="479"/>
      <c r="V402" s="479"/>
      <c r="W402" s="479"/>
      <c r="X402" s="479"/>
      <c r="Y402" s="479"/>
      <c r="Z402" s="479"/>
    </row>
    <row r="403" spans="1:26" ht="15.75" customHeight="1">
      <c r="A403" s="479"/>
      <c r="B403" s="479"/>
      <c r="C403" s="479"/>
      <c r="D403" s="479"/>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row>
    <row r="404" spans="1:26" ht="15.75" customHeight="1">
      <c r="A404" s="479"/>
      <c r="B404" s="479"/>
      <c r="C404" s="479"/>
      <c r="D404" s="479"/>
      <c r="E404" s="479"/>
      <c r="F404" s="479"/>
      <c r="G404" s="479"/>
      <c r="H404" s="479"/>
      <c r="I404" s="479"/>
      <c r="J404" s="479"/>
      <c r="K404" s="479"/>
      <c r="L404" s="479"/>
      <c r="M404" s="479"/>
      <c r="N404" s="479"/>
      <c r="O404" s="479"/>
      <c r="P404" s="479"/>
      <c r="Q404" s="479"/>
      <c r="R404" s="479"/>
      <c r="S404" s="479"/>
      <c r="T404" s="479"/>
      <c r="U404" s="479"/>
      <c r="V404" s="479"/>
      <c r="W404" s="479"/>
      <c r="X404" s="479"/>
      <c r="Y404" s="479"/>
      <c r="Z404" s="479"/>
    </row>
    <row r="405" spans="1:26" ht="15.75" customHeight="1">
      <c r="A405" s="479"/>
      <c r="B405" s="479"/>
      <c r="C405" s="479"/>
      <c r="D405" s="479"/>
      <c r="E405" s="479"/>
      <c r="F405" s="479"/>
      <c r="G405" s="479"/>
      <c r="H405" s="479"/>
      <c r="I405" s="479"/>
      <c r="J405" s="479"/>
      <c r="K405" s="479"/>
      <c r="L405" s="479"/>
      <c r="M405" s="479"/>
      <c r="N405" s="479"/>
      <c r="O405" s="479"/>
      <c r="P405" s="479"/>
      <c r="Q405" s="479"/>
      <c r="R405" s="479"/>
      <c r="S405" s="479"/>
      <c r="T405" s="479"/>
      <c r="U405" s="479"/>
      <c r="V405" s="479"/>
      <c r="W405" s="479"/>
      <c r="X405" s="479"/>
      <c r="Y405" s="479"/>
      <c r="Z405" s="479"/>
    </row>
    <row r="406" spans="1:26" ht="15.75" customHeight="1">
      <c r="A406" s="479"/>
      <c r="B406" s="479"/>
      <c r="C406" s="479"/>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row>
    <row r="407" spans="1:26" ht="15.75" customHeight="1">
      <c r="A407" s="479"/>
      <c r="B407" s="479"/>
      <c r="C407" s="479"/>
      <c r="D407" s="479"/>
      <c r="E407" s="479"/>
      <c r="F407" s="479"/>
      <c r="G407" s="479"/>
      <c r="H407" s="479"/>
      <c r="I407" s="479"/>
      <c r="J407" s="479"/>
      <c r="K407" s="479"/>
      <c r="L407" s="479"/>
      <c r="M407" s="479"/>
      <c r="N407" s="479"/>
      <c r="O407" s="479"/>
      <c r="P407" s="479"/>
      <c r="Q407" s="479"/>
      <c r="R407" s="479"/>
      <c r="S407" s="479"/>
      <c r="T407" s="479"/>
      <c r="U407" s="479"/>
      <c r="V407" s="479"/>
      <c r="W407" s="479"/>
      <c r="X407" s="479"/>
      <c r="Y407" s="479"/>
      <c r="Z407" s="479"/>
    </row>
    <row r="408" spans="1:26" ht="15.75" customHeight="1">
      <c r="A408" s="479"/>
      <c r="B408" s="479"/>
      <c r="C408" s="479"/>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row>
    <row r="409" spans="1:26" ht="15.75" customHeight="1">
      <c r="A409" s="479"/>
      <c r="B409" s="479"/>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row>
    <row r="410" spans="1:26" ht="15.75" customHeight="1">
      <c r="A410" s="479"/>
      <c r="B410" s="479"/>
      <c r="C410" s="479"/>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row>
    <row r="411" spans="1:26" ht="15.75" customHeight="1">
      <c r="A411" s="479"/>
      <c r="B411" s="479"/>
      <c r="C411" s="479"/>
      <c r="D411" s="479"/>
      <c r="E411" s="479"/>
      <c r="F411" s="479"/>
      <c r="G411" s="479"/>
      <c r="H411" s="479"/>
      <c r="I411" s="479"/>
      <c r="J411" s="479"/>
      <c r="K411" s="479"/>
      <c r="L411" s="479"/>
      <c r="M411" s="479"/>
      <c r="N411" s="479"/>
      <c r="O411" s="479"/>
      <c r="P411" s="479"/>
      <c r="Q411" s="479"/>
      <c r="R411" s="479"/>
      <c r="S411" s="479"/>
      <c r="T411" s="479"/>
      <c r="U411" s="479"/>
      <c r="V411" s="479"/>
      <c r="W411" s="479"/>
      <c r="X411" s="479"/>
      <c r="Y411" s="479"/>
      <c r="Z411" s="479"/>
    </row>
    <row r="412" spans="1:26" ht="15.75" customHeight="1">
      <c r="A412" s="479"/>
      <c r="B412" s="479"/>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row>
    <row r="413" spans="1:26" ht="15.75" customHeight="1">
      <c r="A413" s="479"/>
      <c r="B413" s="479"/>
      <c r="C413" s="479"/>
      <c r="D413" s="479"/>
      <c r="E413" s="479"/>
      <c r="F413" s="479"/>
      <c r="G413" s="479"/>
      <c r="H413" s="479"/>
      <c r="I413" s="479"/>
      <c r="J413" s="479"/>
      <c r="K413" s="479"/>
      <c r="L413" s="479"/>
      <c r="M413" s="479"/>
      <c r="N413" s="479"/>
      <c r="O413" s="479"/>
      <c r="P413" s="479"/>
      <c r="Q413" s="479"/>
      <c r="R413" s="479"/>
      <c r="S413" s="479"/>
      <c r="T413" s="479"/>
      <c r="U413" s="479"/>
      <c r="V413" s="479"/>
      <c r="W413" s="479"/>
      <c r="X413" s="479"/>
      <c r="Y413" s="479"/>
      <c r="Z413" s="479"/>
    </row>
    <row r="414" spans="1:26" ht="15.75" customHeight="1">
      <c r="A414" s="479"/>
      <c r="B414" s="479"/>
      <c r="C414" s="479"/>
      <c r="D414" s="479"/>
      <c r="E414" s="479"/>
      <c r="F414" s="479"/>
      <c r="G414" s="479"/>
      <c r="H414" s="479"/>
      <c r="I414" s="479"/>
      <c r="J414" s="479"/>
      <c r="K414" s="479"/>
      <c r="L414" s="479"/>
      <c r="M414" s="479"/>
      <c r="N414" s="479"/>
      <c r="O414" s="479"/>
      <c r="P414" s="479"/>
      <c r="Q414" s="479"/>
      <c r="R414" s="479"/>
      <c r="S414" s="479"/>
      <c r="T414" s="479"/>
      <c r="U414" s="479"/>
      <c r="V414" s="479"/>
      <c r="W414" s="479"/>
      <c r="X414" s="479"/>
      <c r="Y414" s="479"/>
      <c r="Z414" s="479"/>
    </row>
    <row r="415" spans="1:26" ht="15.75" customHeight="1">
      <c r="A415" s="479"/>
      <c r="B415" s="479"/>
      <c r="C415" s="479"/>
      <c r="D415" s="479"/>
      <c r="E415" s="479"/>
      <c r="F415" s="479"/>
      <c r="G415" s="479"/>
      <c r="H415" s="479"/>
      <c r="I415" s="479"/>
      <c r="J415" s="479"/>
      <c r="K415" s="479"/>
      <c r="L415" s="479"/>
      <c r="M415" s="479"/>
      <c r="N415" s="479"/>
      <c r="O415" s="479"/>
      <c r="P415" s="479"/>
      <c r="Q415" s="479"/>
      <c r="R415" s="479"/>
      <c r="S415" s="479"/>
      <c r="T415" s="479"/>
      <c r="U415" s="479"/>
      <c r="V415" s="479"/>
      <c r="W415" s="479"/>
      <c r="X415" s="479"/>
      <c r="Y415" s="479"/>
      <c r="Z415" s="479"/>
    </row>
    <row r="416" spans="1:26" ht="15.75" customHeight="1">
      <c r="A416" s="479"/>
      <c r="B416" s="479"/>
      <c r="C416" s="479"/>
      <c r="D416" s="479"/>
      <c r="E416" s="479"/>
      <c r="F416" s="479"/>
      <c r="G416" s="479"/>
      <c r="H416" s="479"/>
      <c r="I416" s="479"/>
      <c r="J416" s="479"/>
      <c r="K416" s="479"/>
      <c r="L416" s="479"/>
      <c r="M416" s="479"/>
      <c r="N416" s="479"/>
      <c r="O416" s="479"/>
      <c r="P416" s="479"/>
      <c r="Q416" s="479"/>
      <c r="R416" s="479"/>
      <c r="S416" s="479"/>
      <c r="T416" s="479"/>
      <c r="U416" s="479"/>
      <c r="V416" s="479"/>
      <c r="W416" s="479"/>
      <c r="X416" s="479"/>
      <c r="Y416" s="479"/>
      <c r="Z416" s="479"/>
    </row>
    <row r="417" spans="1:26" ht="15.75" customHeight="1">
      <c r="A417" s="479"/>
      <c r="B417" s="479"/>
      <c r="C417" s="479"/>
      <c r="D417" s="479"/>
      <c r="E417" s="479"/>
      <c r="F417" s="479"/>
      <c r="G417" s="479"/>
      <c r="H417" s="479"/>
      <c r="I417" s="479"/>
      <c r="J417" s="479"/>
      <c r="K417" s="479"/>
      <c r="L417" s="479"/>
      <c r="M417" s="479"/>
      <c r="N417" s="479"/>
      <c r="O417" s="479"/>
      <c r="P417" s="479"/>
      <c r="Q417" s="479"/>
      <c r="R417" s="479"/>
      <c r="S417" s="479"/>
      <c r="T417" s="479"/>
      <c r="U417" s="479"/>
      <c r="V417" s="479"/>
      <c r="W417" s="479"/>
      <c r="X417" s="479"/>
      <c r="Y417" s="479"/>
      <c r="Z417" s="479"/>
    </row>
    <row r="418" spans="1:26" ht="15.75" customHeight="1">
      <c r="A418" s="479"/>
      <c r="B418" s="479"/>
      <c r="C418" s="479"/>
      <c r="D418" s="479"/>
      <c r="E418" s="479"/>
      <c r="F418" s="479"/>
      <c r="G418" s="479"/>
      <c r="H418" s="479"/>
      <c r="I418" s="479"/>
      <c r="J418" s="479"/>
      <c r="K418" s="479"/>
      <c r="L418" s="479"/>
      <c r="M418" s="479"/>
      <c r="N418" s="479"/>
      <c r="O418" s="479"/>
      <c r="P418" s="479"/>
      <c r="Q418" s="479"/>
      <c r="R418" s="479"/>
      <c r="S418" s="479"/>
      <c r="T418" s="479"/>
      <c r="U418" s="479"/>
      <c r="V418" s="479"/>
      <c r="W418" s="479"/>
      <c r="X418" s="479"/>
      <c r="Y418" s="479"/>
      <c r="Z418" s="479"/>
    </row>
    <row r="419" spans="1:26" ht="15.75" customHeight="1">
      <c r="A419" s="479"/>
      <c r="B419" s="479"/>
      <c r="C419" s="479"/>
      <c r="D419" s="479"/>
      <c r="E419" s="479"/>
      <c r="F419" s="479"/>
      <c r="G419" s="479"/>
      <c r="H419" s="479"/>
      <c r="I419" s="479"/>
      <c r="J419" s="479"/>
      <c r="K419" s="479"/>
      <c r="L419" s="479"/>
      <c r="M419" s="479"/>
      <c r="N419" s="479"/>
      <c r="O419" s="479"/>
      <c r="P419" s="479"/>
      <c r="Q419" s="479"/>
      <c r="R419" s="479"/>
      <c r="S419" s="479"/>
      <c r="T419" s="479"/>
      <c r="U419" s="479"/>
      <c r="V419" s="479"/>
      <c r="W419" s="479"/>
      <c r="X419" s="479"/>
      <c r="Y419" s="479"/>
      <c r="Z419" s="479"/>
    </row>
    <row r="420" spans="1:26" ht="15.75" customHeight="1">
      <c r="A420" s="479"/>
      <c r="B420" s="479"/>
      <c r="C420" s="479"/>
      <c r="D420" s="479"/>
      <c r="E420" s="479"/>
      <c r="F420" s="479"/>
      <c r="G420" s="479"/>
      <c r="H420" s="479"/>
      <c r="I420" s="479"/>
      <c r="J420" s="479"/>
      <c r="K420" s="479"/>
      <c r="L420" s="479"/>
      <c r="M420" s="479"/>
      <c r="N420" s="479"/>
      <c r="O420" s="479"/>
      <c r="P420" s="479"/>
      <c r="Q420" s="479"/>
      <c r="R420" s="479"/>
      <c r="S420" s="479"/>
      <c r="T420" s="479"/>
      <c r="U420" s="479"/>
      <c r="V420" s="479"/>
      <c r="W420" s="479"/>
      <c r="X420" s="479"/>
      <c r="Y420" s="479"/>
      <c r="Z420" s="479"/>
    </row>
    <row r="421" spans="1:26" ht="15.75" customHeight="1">
      <c r="A421" s="479"/>
      <c r="B421" s="479"/>
      <c r="C421" s="479"/>
      <c r="D421" s="479"/>
      <c r="E421" s="479"/>
      <c r="F421" s="479"/>
      <c r="G421" s="479"/>
      <c r="H421" s="479"/>
      <c r="I421" s="479"/>
      <c r="J421" s="479"/>
      <c r="K421" s="479"/>
      <c r="L421" s="479"/>
      <c r="M421" s="479"/>
      <c r="N421" s="479"/>
      <c r="O421" s="479"/>
      <c r="P421" s="479"/>
      <c r="Q421" s="479"/>
      <c r="R421" s="479"/>
      <c r="S421" s="479"/>
      <c r="T421" s="479"/>
      <c r="U421" s="479"/>
      <c r="V421" s="479"/>
      <c r="W421" s="479"/>
      <c r="X421" s="479"/>
      <c r="Y421" s="479"/>
      <c r="Z421" s="479"/>
    </row>
    <row r="422" spans="1:26" ht="15.75" customHeight="1">
      <c r="A422" s="479"/>
      <c r="B422" s="479"/>
      <c r="C422" s="479"/>
      <c r="D422" s="479"/>
      <c r="E422" s="479"/>
      <c r="F422" s="479"/>
      <c r="G422" s="479"/>
      <c r="H422" s="479"/>
      <c r="I422" s="479"/>
      <c r="J422" s="479"/>
      <c r="K422" s="479"/>
      <c r="L422" s="479"/>
      <c r="M422" s="479"/>
      <c r="N422" s="479"/>
      <c r="O422" s="479"/>
      <c r="P422" s="479"/>
      <c r="Q422" s="479"/>
      <c r="R422" s="479"/>
      <c r="S422" s="479"/>
      <c r="T422" s="479"/>
      <c r="U422" s="479"/>
      <c r="V422" s="479"/>
      <c r="W422" s="479"/>
      <c r="X422" s="479"/>
      <c r="Y422" s="479"/>
      <c r="Z422" s="479"/>
    </row>
    <row r="423" spans="1:26" ht="15.75" customHeight="1">
      <c r="A423" s="479"/>
      <c r="B423" s="479"/>
      <c r="C423" s="479"/>
      <c r="D423" s="479"/>
      <c r="E423" s="479"/>
      <c r="F423" s="479"/>
      <c r="G423" s="479"/>
      <c r="H423" s="479"/>
      <c r="I423" s="479"/>
      <c r="J423" s="479"/>
      <c r="K423" s="479"/>
      <c r="L423" s="479"/>
      <c r="M423" s="479"/>
      <c r="N423" s="479"/>
      <c r="O423" s="479"/>
      <c r="P423" s="479"/>
      <c r="Q423" s="479"/>
      <c r="R423" s="479"/>
      <c r="S423" s="479"/>
      <c r="T423" s="479"/>
      <c r="U423" s="479"/>
      <c r="V423" s="479"/>
      <c r="W423" s="479"/>
      <c r="X423" s="479"/>
      <c r="Y423" s="479"/>
      <c r="Z423" s="479"/>
    </row>
    <row r="424" spans="1:26" ht="15.75" customHeight="1">
      <c r="A424" s="479"/>
      <c r="B424" s="479"/>
      <c r="C424" s="479"/>
      <c r="D424" s="479"/>
      <c r="E424" s="479"/>
      <c r="F424" s="479"/>
      <c r="G424" s="479"/>
      <c r="H424" s="479"/>
      <c r="I424" s="479"/>
      <c r="J424" s="479"/>
      <c r="K424" s="479"/>
      <c r="L424" s="479"/>
      <c r="M424" s="479"/>
      <c r="N424" s="479"/>
      <c r="O424" s="479"/>
      <c r="P424" s="479"/>
      <c r="Q424" s="479"/>
      <c r="R424" s="479"/>
      <c r="S424" s="479"/>
      <c r="T424" s="479"/>
      <c r="U424" s="479"/>
      <c r="V424" s="479"/>
      <c r="W424" s="479"/>
      <c r="X424" s="479"/>
      <c r="Y424" s="479"/>
      <c r="Z424" s="479"/>
    </row>
    <row r="425" spans="1:26" ht="15.75" customHeight="1">
      <c r="A425" s="479"/>
      <c r="B425" s="479"/>
      <c r="C425" s="479"/>
      <c r="D425" s="479"/>
      <c r="E425" s="479"/>
      <c r="F425" s="479"/>
      <c r="G425" s="479"/>
      <c r="H425" s="479"/>
      <c r="I425" s="479"/>
      <c r="J425" s="479"/>
      <c r="K425" s="479"/>
      <c r="L425" s="479"/>
      <c r="M425" s="479"/>
      <c r="N425" s="479"/>
      <c r="O425" s="479"/>
      <c r="P425" s="479"/>
      <c r="Q425" s="479"/>
      <c r="R425" s="479"/>
      <c r="S425" s="479"/>
      <c r="T425" s="479"/>
      <c r="U425" s="479"/>
      <c r="V425" s="479"/>
      <c r="W425" s="479"/>
      <c r="X425" s="479"/>
      <c r="Y425" s="479"/>
      <c r="Z425" s="479"/>
    </row>
    <row r="426" spans="1:26" ht="15.75" customHeight="1">
      <c r="A426" s="479"/>
      <c r="B426" s="479"/>
      <c r="C426" s="479"/>
      <c r="D426" s="479"/>
      <c r="E426" s="479"/>
      <c r="F426" s="479"/>
      <c r="G426" s="479"/>
      <c r="H426" s="479"/>
      <c r="I426" s="479"/>
      <c r="J426" s="479"/>
      <c r="K426" s="479"/>
      <c r="L426" s="479"/>
      <c r="M426" s="479"/>
      <c r="N426" s="479"/>
      <c r="O426" s="479"/>
      <c r="P426" s="479"/>
      <c r="Q426" s="479"/>
      <c r="R426" s="479"/>
      <c r="S426" s="479"/>
      <c r="T426" s="479"/>
      <c r="U426" s="479"/>
      <c r="V426" s="479"/>
      <c r="W426" s="479"/>
      <c r="X426" s="479"/>
      <c r="Y426" s="479"/>
      <c r="Z426" s="479"/>
    </row>
    <row r="427" spans="1:26" ht="15.75" customHeight="1">
      <c r="A427" s="479"/>
      <c r="B427" s="479"/>
      <c r="C427" s="479"/>
      <c r="D427" s="479"/>
      <c r="E427" s="479"/>
      <c r="F427" s="479"/>
      <c r="G427" s="479"/>
      <c r="H427" s="479"/>
      <c r="I427" s="479"/>
      <c r="J427" s="479"/>
      <c r="K427" s="479"/>
      <c r="L427" s="479"/>
      <c r="M427" s="479"/>
      <c r="N427" s="479"/>
      <c r="O427" s="479"/>
      <c r="P427" s="479"/>
      <c r="Q427" s="479"/>
      <c r="R427" s="479"/>
      <c r="S427" s="479"/>
      <c r="T427" s="479"/>
      <c r="U427" s="479"/>
      <c r="V427" s="479"/>
      <c r="W427" s="479"/>
      <c r="X427" s="479"/>
      <c r="Y427" s="479"/>
      <c r="Z427" s="479"/>
    </row>
    <row r="428" spans="1:26" ht="15.75" customHeight="1">
      <c r="A428" s="479"/>
      <c r="B428" s="479"/>
      <c r="C428" s="479"/>
      <c r="D428" s="479"/>
      <c r="E428" s="479"/>
      <c r="F428" s="479"/>
      <c r="G428" s="479"/>
      <c r="H428" s="479"/>
      <c r="I428" s="479"/>
      <c r="J428" s="479"/>
      <c r="K428" s="479"/>
      <c r="L428" s="479"/>
      <c r="M428" s="479"/>
      <c r="N428" s="479"/>
      <c r="O428" s="479"/>
      <c r="P428" s="479"/>
      <c r="Q428" s="479"/>
      <c r="R428" s="479"/>
      <c r="S428" s="479"/>
      <c r="T428" s="479"/>
      <c r="U428" s="479"/>
      <c r="V428" s="479"/>
      <c r="W428" s="479"/>
      <c r="X428" s="479"/>
      <c r="Y428" s="479"/>
      <c r="Z428" s="479"/>
    </row>
    <row r="429" spans="1:26" ht="15.75" customHeight="1">
      <c r="A429" s="479"/>
      <c r="B429" s="479"/>
      <c r="C429" s="479"/>
      <c r="D429" s="479"/>
      <c r="E429" s="479"/>
      <c r="F429" s="479"/>
      <c r="G429" s="479"/>
      <c r="H429" s="479"/>
      <c r="I429" s="479"/>
      <c r="J429" s="479"/>
      <c r="K429" s="479"/>
      <c r="L429" s="479"/>
      <c r="M429" s="479"/>
      <c r="N429" s="479"/>
      <c r="O429" s="479"/>
      <c r="P429" s="479"/>
      <c r="Q429" s="479"/>
      <c r="R429" s="479"/>
      <c r="S429" s="479"/>
      <c r="T429" s="479"/>
      <c r="U429" s="479"/>
      <c r="V429" s="479"/>
      <c r="W429" s="479"/>
      <c r="X429" s="479"/>
      <c r="Y429" s="479"/>
      <c r="Z429" s="479"/>
    </row>
    <row r="430" spans="1:26" ht="15.75" customHeight="1">
      <c r="A430" s="479"/>
      <c r="B430" s="479"/>
      <c r="C430" s="479"/>
      <c r="D430" s="479"/>
      <c r="E430" s="479"/>
      <c r="F430" s="479"/>
      <c r="G430" s="479"/>
      <c r="H430" s="479"/>
      <c r="I430" s="479"/>
      <c r="J430" s="479"/>
      <c r="K430" s="479"/>
      <c r="L430" s="479"/>
      <c r="M430" s="479"/>
      <c r="N430" s="479"/>
      <c r="O430" s="479"/>
      <c r="P430" s="479"/>
      <c r="Q430" s="479"/>
      <c r="R430" s="479"/>
      <c r="S430" s="479"/>
      <c r="T430" s="479"/>
      <c r="U430" s="479"/>
      <c r="V430" s="479"/>
      <c r="W430" s="479"/>
      <c r="X430" s="479"/>
      <c r="Y430" s="479"/>
      <c r="Z430" s="479"/>
    </row>
    <row r="431" spans="1:26" ht="15.75" customHeight="1">
      <c r="A431" s="479"/>
      <c r="B431" s="479"/>
      <c r="C431" s="479"/>
      <c r="D431" s="479"/>
      <c r="E431" s="479"/>
      <c r="F431" s="479"/>
      <c r="G431" s="479"/>
      <c r="H431" s="479"/>
      <c r="I431" s="479"/>
      <c r="J431" s="479"/>
      <c r="K431" s="479"/>
      <c r="L431" s="479"/>
      <c r="M431" s="479"/>
      <c r="N431" s="479"/>
      <c r="O431" s="479"/>
      <c r="P431" s="479"/>
      <c r="Q431" s="479"/>
      <c r="R431" s="479"/>
      <c r="S431" s="479"/>
      <c r="T431" s="479"/>
      <c r="U431" s="479"/>
      <c r="V431" s="479"/>
      <c r="W431" s="479"/>
      <c r="X431" s="479"/>
      <c r="Y431" s="479"/>
      <c r="Z431" s="479"/>
    </row>
    <row r="432" spans="1:26" ht="15.75" customHeight="1">
      <c r="A432" s="479"/>
      <c r="B432" s="479"/>
      <c r="C432" s="479"/>
      <c r="D432" s="479"/>
      <c r="E432" s="479"/>
      <c r="F432" s="479"/>
      <c r="G432" s="479"/>
      <c r="H432" s="479"/>
      <c r="I432" s="479"/>
      <c r="J432" s="479"/>
      <c r="K432" s="479"/>
      <c r="L432" s="479"/>
      <c r="M432" s="479"/>
      <c r="N432" s="479"/>
      <c r="O432" s="479"/>
      <c r="P432" s="479"/>
      <c r="Q432" s="479"/>
      <c r="R432" s="479"/>
      <c r="S432" s="479"/>
      <c r="T432" s="479"/>
      <c r="U432" s="479"/>
      <c r="V432" s="479"/>
      <c r="W432" s="479"/>
      <c r="X432" s="479"/>
      <c r="Y432" s="479"/>
      <c r="Z432" s="479"/>
    </row>
    <row r="433" spans="1:26" ht="15.75" customHeight="1">
      <c r="A433" s="479"/>
      <c r="B433" s="479"/>
      <c r="C433" s="479"/>
      <c r="D433" s="479"/>
      <c r="E433" s="479"/>
      <c r="F433" s="479"/>
      <c r="G433" s="479"/>
      <c r="H433" s="479"/>
      <c r="I433" s="479"/>
      <c r="J433" s="479"/>
      <c r="K433" s="479"/>
      <c r="L433" s="479"/>
      <c r="M433" s="479"/>
      <c r="N433" s="479"/>
      <c r="O433" s="479"/>
      <c r="P433" s="479"/>
      <c r="Q433" s="479"/>
      <c r="R433" s="479"/>
      <c r="S433" s="479"/>
      <c r="T433" s="479"/>
      <c r="U433" s="479"/>
      <c r="V433" s="479"/>
      <c r="W433" s="479"/>
      <c r="X433" s="479"/>
      <c r="Y433" s="479"/>
      <c r="Z433" s="479"/>
    </row>
    <row r="434" spans="1:26" ht="15.75" customHeight="1">
      <c r="A434" s="479"/>
      <c r="B434" s="479"/>
      <c r="C434" s="479"/>
      <c r="D434" s="479"/>
      <c r="E434" s="479"/>
      <c r="F434" s="479"/>
      <c r="G434" s="479"/>
      <c r="H434" s="479"/>
      <c r="I434" s="479"/>
      <c r="J434" s="479"/>
      <c r="K434" s="479"/>
      <c r="L434" s="479"/>
      <c r="M434" s="479"/>
      <c r="N434" s="479"/>
      <c r="O434" s="479"/>
      <c r="P434" s="479"/>
      <c r="Q434" s="479"/>
      <c r="R434" s="479"/>
      <c r="S434" s="479"/>
      <c r="T434" s="479"/>
      <c r="U434" s="479"/>
      <c r="V434" s="479"/>
      <c r="W434" s="479"/>
      <c r="X434" s="479"/>
      <c r="Y434" s="479"/>
      <c r="Z434" s="479"/>
    </row>
    <row r="435" spans="1:26" ht="15.75" customHeight="1">
      <c r="A435" s="479"/>
      <c r="B435" s="479"/>
      <c r="C435" s="479"/>
      <c r="D435" s="479"/>
      <c r="E435" s="479"/>
      <c r="F435" s="479"/>
      <c r="G435" s="479"/>
      <c r="H435" s="479"/>
      <c r="I435" s="479"/>
      <c r="J435" s="479"/>
      <c r="K435" s="479"/>
      <c r="L435" s="479"/>
      <c r="M435" s="479"/>
      <c r="N435" s="479"/>
      <c r="O435" s="479"/>
      <c r="P435" s="479"/>
      <c r="Q435" s="479"/>
      <c r="R435" s="479"/>
      <c r="S435" s="479"/>
      <c r="T435" s="479"/>
      <c r="U435" s="479"/>
      <c r="V435" s="479"/>
      <c r="W435" s="479"/>
      <c r="X435" s="479"/>
      <c r="Y435" s="479"/>
      <c r="Z435" s="479"/>
    </row>
    <row r="436" spans="1:26" ht="15.75" customHeight="1">
      <c r="A436" s="479"/>
      <c r="B436" s="479"/>
      <c r="C436" s="479"/>
      <c r="D436" s="479"/>
      <c r="E436" s="479"/>
      <c r="F436" s="479"/>
      <c r="G436" s="479"/>
      <c r="H436" s="479"/>
      <c r="I436" s="479"/>
      <c r="J436" s="479"/>
      <c r="K436" s="479"/>
      <c r="L436" s="479"/>
      <c r="M436" s="479"/>
      <c r="N436" s="479"/>
      <c r="O436" s="479"/>
      <c r="P436" s="479"/>
      <c r="Q436" s="479"/>
      <c r="R436" s="479"/>
      <c r="S436" s="479"/>
      <c r="T436" s="479"/>
      <c r="U436" s="479"/>
      <c r="V436" s="479"/>
      <c r="W436" s="479"/>
      <c r="X436" s="479"/>
      <c r="Y436" s="479"/>
      <c r="Z436" s="479"/>
    </row>
    <row r="437" spans="1:26" ht="15.75" customHeight="1">
      <c r="A437" s="479"/>
      <c r="B437" s="479"/>
      <c r="C437" s="479"/>
      <c r="D437" s="479"/>
      <c r="E437" s="479"/>
      <c r="F437" s="479"/>
      <c r="G437" s="479"/>
      <c r="H437" s="479"/>
      <c r="I437" s="479"/>
      <c r="J437" s="479"/>
      <c r="K437" s="479"/>
      <c r="L437" s="479"/>
      <c r="M437" s="479"/>
      <c r="N437" s="479"/>
      <c r="O437" s="479"/>
      <c r="P437" s="479"/>
      <c r="Q437" s="479"/>
      <c r="R437" s="479"/>
      <c r="S437" s="479"/>
      <c r="T437" s="479"/>
      <c r="U437" s="479"/>
      <c r="V437" s="479"/>
      <c r="W437" s="479"/>
      <c r="X437" s="479"/>
      <c r="Y437" s="479"/>
      <c r="Z437" s="479"/>
    </row>
    <row r="438" spans="1:26" ht="15.75" customHeight="1">
      <c r="A438" s="479"/>
      <c r="B438" s="479"/>
      <c r="C438" s="479"/>
      <c r="D438" s="479"/>
      <c r="E438" s="479"/>
      <c r="F438" s="479"/>
      <c r="G438" s="479"/>
      <c r="H438" s="479"/>
      <c r="I438" s="479"/>
      <c r="J438" s="479"/>
      <c r="K438" s="479"/>
      <c r="L438" s="479"/>
      <c r="M438" s="479"/>
      <c r="N438" s="479"/>
      <c r="O438" s="479"/>
      <c r="P438" s="479"/>
      <c r="Q438" s="479"/>
      <c r="R438" s="479"/>
      <c r="S438" s="479"/>
      <c r="T438" s="479"/>
      <c r="U438" s="479"/>
      <c r="V438" s="479"/>
      <c r="W438" s="479"/>
      <c r="X438" s="479"/>
      <c r="Y438" s="479"/>
      <c r="Z438" s="479"/>
    </row>
    <row r="439" spans="1:26" ht="15.75" customHeight="1">
      <c r="A439" s="479"/>
      <c r="B439" s="479"/>
      <c r="C439" s="479"/>
      <c r="D439" s="479"/>
      <c r="E439" s="479"/>
      <c r="F439" s="479"/>
      <c r="G439" s="479"/>
      <c r="H439" s="479"/>
      <c r="I439" s="479"/>
      <c r="J439" s="479"/>
      <c r="K439" s="479"/>
      <c r="L439" s="479"/>
      <c r="M439" s="479"/>
      <c r="N439" s="479"/>
      <c r="O439" s="479"/>
      <c r="P439" s="479"/>
      <c r="Q439" s="479"/>
      <c r="R439" s="479"/>
      <c r="S439" s="479"/>
      <c r="T439" s="479"/>
      <c r="U439" s="479"/>
      <c r="V439" s="479"/>
      <c r="W439" s="479"/>
      <c r="X439" s="479"/>
      <c r="Y439" s="479"/>
      <c r="Z439" s="479"/>
    </row>
    <row r="440" spans="1:26" ht="15.75" customHeight="1">
      <c r="A440" s="479"/>
      <c r="B440" s="479"/>
      <c r="C440" s="479"/>
      <c r="D440" s="479"/>
      <c r="E440" s="479"/>
      <c r="F440" s="479"/>
      <c r="G440" s="479"/>
      <c r="H440" s="479"/>
      <c r="I440" s="479"/>
      <c r="J440" s="479"/>
      <c r="K440" s="479"/>
      <c r="L440" s="479"/>
      <c r="M440" s="479"/>
      <c r="N440" s="479"/>
      <c r="O440" s="479"/>
      <c r="P440" s="479"/>
      <c r="Q440" s="479"/>
      <c r="R440" s="479"/>
      <c r="S440" s="479"/>
      <c r="T440" s="479"/>
      <c r="U440" s="479"/>
      <c r="V440" s="479"/>
      <c r="W440" s="479"/>
      <c r="X440" s="479"/>
      <c r="Y440" s="479"/>
      <c r="Z440" s="479"/>
    </row>
    <row r="441" spans="1:26" ht="15.75" customHeight="1">
      <c r="A441" s="479"/>
      <c r="B441" s="479"/>
      <c r="C441" s="479"/>
      <c r="D441" s="479"/>
      <c r="E441" s="479"/>
      <c r="F441" s="479"/>
      <c r="G441" s="479"/>
      <c r="H441" s="479"/>
      <c r="I441" s="479"/>
      <c r="J441" s="479"/>
      <c r="K441" s="479"/>
      <c r="L441" s="479"/>
      <c r="M441" s="479"/>
      <c r="N441" s="479"/>
      <c r="O441" s="479"/>
      <c r="P441" s="479"/>
      <c r="Q441" s="479"/>
      <c r="R441" s="479"/>
      <c r="S441" s="479"/>
      <c r="T441" s="479"/>
      <c r="U441" s="479"/>
      <c r="V441" s="479"/>
      <c r="W441" s="479"/>
      <c r="X441" s="479"/>
      <c r="Y441" s="479"/>
      <c r="Z441" s="479"/>
    </row>
    <row r="442" spans="1:26" ht="15.75" customHeight="1">
      <c r="A442" s="479"/>
      <c r="B442" s="479"/>
      <c r="C442" s="479"/>
      <c r="D442" s="479"/>
      <c r="E442" s="479"/>
      <c r="F442" s="479"/>
      <c r="G442" s="479"/>
      <c r="H442" s="479"/>
      <c r="I442" s="479"/>
      <c r="J442" s="479"/>
      <c r="K442" s="479"/>
      <c r="L442" s="479"/>
      <c r="M442" s="479"/>
      <c r="N442" s="479"/>
      <c r="O442" s="479"/>
      <c r="P442" s="479"/>
      <c r="Q442" s="479"/>
      <c r="R442" s="479"/>
      <c r="S442" s="479"/>
      <c r="T442" s="479"/>
      <c r="U442" s="479"/>
      <c r="V442" s="479"/>
      <c r="W442" s="479"/>
      <c r="X442" s="479"/>
      <c r="Y442" s="479"/>
      <c r="Z442" s="479"/>
    </row>
    <row r="443" spans="1:26" ht="15.75" customHeight="1">
      <c r="A443" s="479"/>
      <c r="B443" s="479"/>
      <c r="C443" s="479"/>
      <c r="D443" s="479"/>
      <c r="E443" s="479"/>
      <c r="F443" s="479"/>
      <c r="G443" s="479"/>
      <c r="H443" s="479"/>
      <c r="I443" s="479"/>
      <c r="J443" s="479"/>
      <c r="K443" s="479"/>
      <c r="L443" s="479"/>
      <c r="M443" s="479"/>
      <c r="N443" s="479"/>
      <c r="O443" s="479"/>
      <c r="P443" s="479"/>
      <c r="Q443" s="479"/>
      <c r="R443" s="479"/>
      <c r="S443" s="479"/>
      <c r="T443" s="479"/>
      <c r="U443" s="479"/>
      <c r="V443" s="479"/>
      <c r="W443" s="479"/>
      <c r="X443" s="479"/>
      <c r="Y443" s="479"/>
      <c r="Z443" s="479"/>
    </row>
    <row r="444" spans="1:26" ht="15.75" customHeight="1">
      <c r="A444" s="479"/>
      <c r="B444" s="479"/>
      <c r="C444" s="479"/>
      <c r="D444" s="479"/>
      <c r="E444" s="479"/>
      <c r="F444" s="479"/>
      <c r="G444" s="479"/>
      <c r="H444" s="479"/>
      <c r="I444" s="479"/>
      <c r="J444" s="479"/>
      <c r="K444" s="479"/>
      <c r="L444" s="479"/>
      <c r="M444" s="479"/>
      <c r="N444" s="479"/>
      <c r="O444" s="479"/>
      <c r="P444" s="479"/>
      <c r="Q444" s="479"/>
      <c r="R444" s="479"/>
      <c r="S444" s="479"/>
      <c r="T444" s="479"/>
      <c r="U444" s="479"/>
      <c r="V444" s="479"/>
      <c r="W444" s="479"/>
      <c r="X444" s="479"/>
      <c r="Y444" s="479"/>
      <c r="Z444" s="479"/>
    </row>
    <row r="445" spans="1:26" ht="15.75" customHeight="1">
      <c r="A445" s="479"/>
      <c r="B445" s="479"/>
      <c r="C445" s="479"/>
      <c r="D445" s="479"/>
      <c r="E445" s="479"/>
      <c r="F445" s="479"/>
      <c r="G445" s="479"/>
      <c r="H445" s="479"/>
      <c r="I445" s="479"/>
      <c r="J445" s="479"/>
      <c r="K445" s="479"/>
      <c r="L445" s="479"/>
      <c r="M445" s="479"/>
      <c r="N445" s="479"/>
      <c r="O445" s="479"/>
      <c r="P445" s="479"/>
      <c r="Q445" s="479"/>
      <c r="R445" s="479"/>
      <c r="S445" s="479"/>
      <c r="T445" s="479"/>
      <c r="U445" s="479"/>
      <c r="V445" s="479"/>
      <c r="W445" s="479"/>
      <c r="X445" s="479"/>
      <c r="Y445" s="479"/>
      <c r="Z445" s="479"/>
    </row>
    <row r="446" spans="1:26" ht="15.75" customHeight="1">
      <c r="A446" s="479"/>
      <c r="B446" s="479"/>
      <c r="C446" s="479"/>
      <c r="D446" s="479"/>
      <c r="E446" s="479"/>
      <c r="F446" s="479"/>
      <c r="G446" s="479"/>
      <c r="H446" s="479"/>
      <c r="I446" s="479"/>
      <c r="J446" s="479"/>
      <c r="K446" s="479"/>
      <c r="L446" s="479"/>
      <c r="M446" s="479"/>
      <c r="N446" s="479"/>
      <c r="O446" s="479"/>
      <c r="P446" s="479"/>
      <c r="Q446" s="479"/>
      <c r="R446" s="479"/>
      <c r="S446" s="479"/>
      <c r="T446" s="479"/>
      <c r="U446" s="479"/>
      <c r="V446" s="479"/>
      <c r="W446" s="479"/>
      <c r="X446" s="479"/>
      <c r="Y446" s="479"/>
      <c r="Z446" s="479"/>
    </row>
    <row r="447" spans="1:26" ht="15.75" customHeight="1">
      <c r="A447" s="479"/>
      <c r="B447" s="479"/>
      <c r="C447" s="479"/>
      <c r="D447" s="479"/>
      <c r="E447" s="479"/>
      <c r="F447" s="479"/>
      <c r="G447" s="479"/>
      <c r="H447" s="479"/>
      <c r="I447" s="479"/>
      <c r="J447" s="479"/>
      <c r="K447" s="479"/>
      <c r="L447" s="479"/>
      <c r="M447" s="479"/>
      <c r="N447" s="479"/>
      <c r="O447" s="479"/>
      <c r="P447" s="479"/>
      <c r="Q447" s="479"/>
      <c r="R447" s="479"/>
      <c r="S447" s="479"/>
      <c r="T447" s="479"/>
      <c r="U447" s="479"/>
      <c r="V447" s="479"/>
      <c r="W447" s="479"/>
      <c r="X447" s="479"/>
      <c r="Y447" s="479"/>
      <c r="Z447" s="479"/>
    </row>
    <row r="448" spans="1:26" ht="15.75" customHeight="1">
      <c r="A448" s="479"/>
      <c r="B448" s="479"/>
      <c r="C448" s="479"/>
      <c r="D448" s="479"/>
      <c r="E448" s="479"/>
      <c r="F448" s="479"/>
      <c r="G448" s="479"/>
      <c r="H448" s="479"/>
      <c r="I448" s="479"/>
      <c r="J448" s="479"/>
      <c r="K448" s="479"/>
      <c r="L448" s="479"/>
      <c r="M448" s="479"/>
      <c r="N448" s="479"/>
      <c r="O448" s="479"/>
      <c r="P448" s="479"/>
      <c r="Q448" s="479"/>
      <c r="R448" s="479"/>
      <c r="S448" s="479"/>
      <c r="T448" s="479"/>
      <c r="U448" s="479"/>
      <c r="V448" s="479"/>
      <c r="W448" s="479"/>
      <c r="X448" s="479"/>
      <c r="Y448" s="479"/>
      <c r="Z448" s="479"/>
    </row>
    <row r="449" spans="1:26" ht="15.75" customHeight="1">
      <c r="A449" s="479"/>
      <c r="B449" s="479"/>
      <c r="C449" s="479"/>
      <c r="D449" s="479"/>
      <c r="E449" s="479"/>
      <c r="F449" s="479"/>
      <c r="G449" s="479"/>
      <c r="H449" s="479"/>
      <c r="I449" s="479"/>
      <c r="J449" s="479"/>
      <c r="K449" s="479"/>
      <c r="L449" s="479"/>
      <c r="M449" s="479"/>
      <c r="N449" s="479"/>
      <c r="O449" s="479"/>
      <c r="P449" s="479"/>
      <c r="Q449" s="479"/>
      <c r="R449" s="479"/>
      <c r="S449" s="479"/>
      <c r="T449" s="479"/>
      <c r="U449" s="479"/>
      <c r="V449" s="479"/>
      <c r="W449" s="479"/>
      <c r="X449" s="479"/>
      <c r="Y449" s="479"/>
      <c r="Z449" s="479"/>
    </row>
    <row r="450" spans="1:26" ht="15.75" customHeight="1">
      <c r="A450" s="479"/>
      <c r="B450" s="479"/>
      <c r="C450" s="479"/>
      <c r="D450" s="479"/>
      <c r="E450" s="479"/>
      <c r="F450" s="479"/>
      <c r="G450" s="479"/>
      <c r="H450" s="479"/>
      <c r="I450" s="479"/>
      <c r="J450" s="479"/>
      <c r="K450" s="479"/>
      <c r="L450" s="479"/>
      <c r="M450" s="479"/>
      <c r="N450" s="479"/>
      <c r="O450" s="479"/>
      <c r="P450" s="479"/>
      <c r="Q450" s="479"/>
      <c r="R450" s="479"/>
      <c r="S450" s="479"/>
      <c r="T450" s="479"/>
      <c r="U450" s="479"/>
      <c r="V450" s="479"/>
      <c r="W450" s="479"/>
      <c r="X450" s="479"/>
      <c r="Y450" s="479"/>
      <c r="Z450" s="479"/>
    </row>
    <row r="451" spans="1:26" ht="15.75" customHeight="1">
      <c r="A451" s="479"/>
      <c r="B451" s="479"/>
      <c r="C451" s="479"/>
      <c r="D451" s="479"/>
      <c r="E451" s="479"/>
      <c r="F451" s="479"/>
      <c r="G451" s="479"/>
      <c r="H451" s="479"/>
      <c r="I451" s="479"/>
      <c r="J451" s="479"/>
      <c r="K451" s="479"/>
      <c r="L451" s="479"/>
      <c r="M451" s="479"/>
      <c r="N451" s="479"/>
      <c r="O451" s="479"/>
      <c r="P451" s="479"/>
      <c r="Q451" s="479"/>
      <c r="R451" s="479"/>
      <c r="S451" s="479"/>
      <c r="T451" s="479"/>
      <c r="U451" s="479"/>
      <c r="V451" s="479"/>
      <c r="W451" s="479"/>
      <c r="X451" s="479"/>
      <c r="Y451" s="479"/>
      <c r="Z451" s="479"/>
    </row>
    <row r="452" spans="1:26" ht="15.75" customHeight="1">
      <c r="A452" s="479"/>
      <c r="B452" s="479"/>
      <c r="C452" s="479"/>
      <c r="D452" s="479"/>
      <c r="E452" s="479"/>
      <c r="F452" s="479"/>
      <c r="G452" s="479"/>
      <c r="H452" s="479"/>
      <c r="I452" s="479"/>
      <c r="J452" s="479"/>
      <c r="K452" s="479"/>
      <c r="L452" s="479"/>
      <c r="M452" s="479"/>
      <c r="N452" s="479"/>
      <c r="O452" s="479"/>
      <c r="P452" s="479"/>
      <c r="Q452" s="479"/>
      <c r="R452" s="479"/>
      <c r="S452" s="479"/>
      <c r="T452" s="479"/>
      <c r="U452" s="479"/>
      <c r="V452" s="479"/>
      <c r="W452" s="479"/>
      <c r="X452" s="479"/>
      <c r="Y452" s="479"/>
      <c r="Z452" s="479"/>
    </row>
    <row r="453" spans="1:26" ht="15.75" customHeight="1">
      <c r="A453" s="479"/>
      <c r="B453" s="479"/>
      <c r="C453" s="479"/>
      <c r="D453" s="479"/>
      <c r="E453" s="479"/>
      <c r="F453" s="479"/>
      <c r="G453" s="479"/>
      <c r="H453" s="479"/>
      <c r="I453" s="479"/>
      <c r="J453" s="479"/>
      <c r="K453" s="479"/>
      <c r="L453" s="479"/>
      <c r="M453" s="479"/>
      <c r="N453" s="479"/>
      <c r="O453" s="479"/>
      <c r="P453" s="479"/>
      <c r="Q453" s="479"/>
      <c r="R453" s="479"/>
      <c r="S453" s="479"/>
      <c r="T453" s="479"/>
      <c r="U453" s="479"/>
      <c r="V453" s="479"/>
      <c r="W453" s="479"/>
      <c r="X453" s="479"/>
      <c r="Y453" s="479"/>
      <c r="Z453" s="479"/>
    </row>
    <row r="454" spans="1:26" ht="15.75" customHeight="1">
      <c r="A454" s="479"/>
      <c r="B454" s="479"/>
      <c r="C454" s="479"/>
      <c r="D454" s="479"/>
      <c r="E454" s="479"/>
      <c r="F454" s="479"/>
      <c r="G454" s="479"/>
      <c r="H454" s="479"/>
      <c r="I454" s="479"/>
      <c r="J454" s="479"/>
      <c r="K454" s="479"/>
      <c r="L454" s="479"/>
      <c r="M454" s="479"/>
      <c r="N454" s="479"/>
      <c r="O454" s="479"/>
      <c r="P454" s="479"/>
      <c r="Q454" s="479"/>
      <c r="R454" s="479"/>
      <c r="S454" s="479"/>
      <c r="T454" s="479"/>
      <c r="U454" s="479"/>
      <c r="V454" s="479"/>
      <c r="W454" s="479"/>
      <c r="X454" s="479"/>
      <c r="Y454" s="479"/>
      <c r="Z454" s="479"/>
    </row>
    <row r="455" spans="1:26" ht="15.75" customHeight="1">
      <c r="A455" s="479"/>
      <c r="B455" s="479"/>
      <c r="C455" s="479"/>
      <c r="D455" s="479"/>
      <c r="E455" s="479"/>
      <c r="F455" s="479"/>
      <c r="G455" s="479"/>
      <c r="H455" s="479"/>
      <c r="I455" s="479"/>
      <c r="J455" s="479"/>
      <c r="K455" s="479"/>
      <c r="L455" s="479"/>
      <c r="M455" s="479"/>
      <c r="N455" s="479"/>
      <c r="O455" s="479"/>
      <c r="P455" s="479"/>
      <c r="Q455" s="479"/>
      <c r="R455" s="479"/>
      <c r="S455" s="479"/>
      <c r="T455" s="479"/>
      <c r="U455" s="479"/>
      <c r="V455" s="479"/>
      <c r="W455" s="479"/>
      <c r="X455" s="479"/>
      <c r="Y455" s="479"/>
      <c r="Z455" s="479"/>
    </row>
    <row r="456" spans="1:26" ht="15.75" customHeight="1">
      <c r="A456" s="479"/>
      <c r="B456" s="479"/>
      <c r="C456" s="479"/>
      <c r="D456" s="479"/>
      <c r="E456" s="479"/>
      <c r="F456" s="479"/>
      <c r="G456" s="479"/>
      <c r="H456" s="479"/>
      <c r="I456" s="479"/>
      <c r="J456" s="479"/>
      <c r="K456" s="479"/>
      <c r="L456" s="479"/>
      <c r="M456" s="479"/>
      <c r="N456" s="479"/>
      <c r="O456" s="479"/>
      <c r="P456" s="479"/>
      <c r="Q456" s="479"/>
      <c r="R456" s="479"/>
      <c r="S456" s="479"/>
      <c r="T456" s="479"/>
      <c r="U456" s="479"/>
      <c r="V456" s="479"/>
      <c r="W456" s="479"/>
      <c r="X456" s="479"/>
      <c r="Y456" s="479"/>
      <c r="Z456" s="479"/>
    </row>
    <row r="457" spans="1:26" ht="15.75" customHeight="1">
      <c r="A457" s="479"/>
      <c r="B457" s="479"/>
      <c r="C457" s="479"/>
      <c r="D457" s="479"/>
      <c r="E457" s="479"/>
      <c r="F457" s="479"/>
      <c r="G457" s="479"/>
      <c r="H457" s="479"/>
      <c r="I457" s="479"/>
      <c r="J457" s="479"/>
      <c r="K457" s="479"/>
      <c r="L457" s="479"/>
      <c r="M457" s="479"/>
      <c r="N457" s="479"/>
      <c r="O457" s="479"/>
      <c r="P457" s="479"/>
      <c r="Q457" s="479"/>
      <c r="R457" s="479"/>
      <c r="S457" s="479"/>
      <c r="T457" s="479"/>
      <c r="U457" s="479"/>
      <c r="V457" s="479"/>
      <c r="W457" s="479"/>
      <c r="X457" s="479"/>
      <c r="Y457" s="479"/>
      <c r="Z457" s="479"/>
    </row>
    <row r="458" spans="1:26" ht="15.75" customHeight="1">
      <c r="A458" s="479"/>
      <c r="B458" s="479"/>
      <c r="C458" s="479"/>
      <c r="D458" s="479"/>
      <c r="E458" s="479"/>
      <c r="F458" s="479"/>
      <c r="G458" s="479"/>
      <c r="H458" s="479"/>
      <c r="I458" s="479"/>
      <c r="J458" s="479"/>
      <c r="K458" s="479"/>
      <c r="L458" s="479"/>
      <c r="M458" s="479"/>
      <c r="N458" s="479"/>
      <c r="O458" s="479"/>
      <c r="P458" s="479"/>
      <c r="Q458" s="479"/>
      <c r="R458" s="479"/>
      <c r="S458" s="479"/>
      <c r="T458" s="479"/>
      <c r="U458" s="479"/>
      <c r="V458" s="479"/>
      <c r="W458" s="479"/>
      <c r="X458" s="479"/>
      <c r="Y458" s="479"/>
      <c r="Z458" s="479"/>
    </row>
    <row r="459" spans="1:26" ht="15.75" customHeight="1">
      <c r="A459" s="479"/>
      <c r="B459" s="479"/>
      <c r="C459" s="479"/>
      <c r="D459" s="479"/>
      <c r="E459" s="479"/>
      <c r="F459" s="479"/>
      <c r="G459" s="479"/>
      <c r="H459" s="479"/>
      <c r="I459" s="479"/>
      <c r="J459" s="479"/>
      <c r="K459" s="479"/>
      <c r="L459" s="479"/>
      <c r="M459" s="479"/>
      <c r="N459" s="479"/>
      <c r="O459" s="479"/>
      <c r="P459" s="479"/>
      <c r="Q459" s="479"/>
      <c r="R459" s="479"/>
      <c r="S459" s="479"/>
      <c r="T459" s="479"/>
      <c r="U459" s="479"/>
      <c r="V459" s="479"/>
      <c r="W459" s="479"/>
      <c r="X459" s="479"/>
      <c r="Y459" s="479"/>
      <c r="Z459" s="479"/>
    </row>
    <row r="460" spans="1:26" ht="15.75" customHeight="1">
      <c r="A460" s="479"/>
      <c r="B460" s="479"/>
      <c r="C460" s="479"/>
      <c r="D460" s="479"/>
      <c r="E460" s="479"/>
      <c r="F460" s="479"/>
      <c r="G460" s="479"/>
      <c r="H460" s="479"/>
      <c r="I460" s="479"/>
      <c r="J460" s="479"/>
      <c r="K460" s="479"/>
      <c r="L460" s="479"/>
      <c r="M460" s="479"/>
      <c r="N460" s="479"/>
      <c r="O460" s="479"/>
      <c r="P460" s="479"/>
      <c r="Q460" s="479"/>
      <c r="R460" s="479"/>
      <c r="S460" s="479"/>
      <c r="T460" s="479"/>
      <c r="U460" s="479"/>
      <c r="V460" s="479"/>
      <c r="W460" s="479"/>
      <c r="X460" s="479"/>
      <c r="Y460" s="479"/>
      <c r="Z460" s="479"/>
    </row>
    <row r="461" spans="1:26" ht="15.75" customHeight="1">
      <c r="A461" s="479"/>
      <c r="B461" s="479"/>
      <c r="C461" s="479"/>
      <c r="D461" s="479"/>
      <c r="E461" s="479"/>
      <c r="F461" s="479"/>
      <c r="G461" s="479"/>
      <c r="H461" s="479"/>
      <c r="I461" s="479"/>
      <c r="J461" s="479"/>
      <c r="K461" s="479"/>
      <c r="L461" s="479"/>
      <c r="M461" s="479"/>
      <c r="N461" s="479"/>
      <c r="O461" s="479"/>
      <c r="P461" s="479"/>
      <c r="Q461" s="479"/>
      <c r="R461" s="479"/>
      <c r="S461" s="479"/>
      <c r="T461" s="479"/>
      <c r="U461" s="479"/>
      <c r="V461" s="479"/>
      <c r="W461" s="479"/>
      <c r="X461" s="479"/>
      <c r="Y461" s="479"/>
      <c r="Z461" s="479"/>
    </row>
    <row r="462" spans="1:26" ht="15.75" customHeight="1">
      <c r="A462" s="479"/>
      <c r="B462" s="479"/>
      <c r="C462" s="479"/>
      <c r="D462" s="479"/>
      <c r="E462" s="479"/>
      <c r="F462" s="479"/>
      <c r="G462" s="479"/>
      <c r="H462" s="479"/>
      <c r="I462" s="479"/>
      <c r="J462" s="479"/>
      <c r="K462" s="479"/>
      <c r="L462" s="479"/>
      <c r="M462" s="479"/>
      <c r="N462" s="479"/>
      <c r="O462" s="479"/>
      <c r="P462" s="479"/>
      <c r="Q462" s="479"/>
      <c r="R462" s="479"/>
      <c r="S462" s="479"/>
      <c r="T462" s="479"/>
      <c r="U462" s="479"/>
      <c r="V462" s="479"/>
      <c r="W462" s="479"/>
      <c r="X462" s="479"/>
      <c r="Y462" s="479"/>
      <c r="Z462" s="479"/>
    </row>
    <row r="463" spans="1:26" ht="15.75" customHeight="1">
      <c r="A463" s="479"/>
      <c r="B463" s="479"/>
      <c r="C463" s="479"/>
      <c r="D463" s="479"/>
      <c r="E463" s="479"/>
      <c r="F463" s="479"/>
      <c r="G463" s="479"/>
      <c r="H463" s="479"/>
      <c r="I463" s="479"/>
      <c r="J463" s="479"/>
      <c r="K463" s="479"/>
      <c r="L463" s="479"/>
      <c r="M463" s="479"/>
      <c r="N463" s="479"/>
      <c r="O463" s="479"/>
      <c r="P463" s="479"/>
      <c r="Q463" s="479"/>
      <c r="R463" s="479"/>
      <c r="S463" s="479"/>
      <c r="T463" s="479"/>
      <c r="U463" s="479"/>
      <c r="V463" s="479"/>
      <c r="W463" s="479"/>
      <c r="X463" s="479"/>
      <c r="Y463" s="479"/>
      <c r="Z463" s="479"/>
    </row>
    <row r="464" spans="1:26" ht="15.75" customHeight="1">
      <c r="A464" s="479"/>
      <c r="B464" s="479"/>
      <c r="C464" s="479"/>
      <c r="D464" s="479"/>
      <c r="E464" s="479"/>
      <c r="F464" s="479"/>
      <c r="G464" s="479"/>
      <c r="H464" s="479"/>
      <c r="I464" s="479"/>
      <c r="J464" s="479"/>
      <c r="K464" s="479"/>
      <c r="L464" s="479"/>
      <c r="M464" s="479"/>
      <c r="N464" s="479"/>
      <c r="O464" s="479"/>
      <c r="P464" s="479"/>
      <c r="Q464" s="479"/>
      <c r="R464" s="479"/>
      <c r="S464" s="479"/>
      <c r="T464" s="479"/>
      <c r="U464" s="479"/>
      <c r="V464" s="479"/>
      <c r="W464" s="479"/>
      <c r="X464" s="479"/>
      <c r="Y464" s="479"/>
      <c r="Z464" s="479"/>
    </row>
    <row r="465" spans="1:26" ht="15.75" customHeight="1">
      <c r="A465" s="479"/>
      <c r="B465" s="479"/>
      <c r="C465" s="479"/>
      <c r="D465" s="479"/>
      <c r="E465" s="479"/>
      <c r="F465" s="479"/>
      <c r="G465" s="479"/>
      <c r="H465" s="479"/>
      <c r="I465" s="479"/>
      <c r="J465" s="479"/>
      <c r="K465" s="479"/>
      <c r="L465" s="479"/>
      <c r="M465" s="479"/>
      <c r="N465" s="479"/>
      <c r="O465" s="479"/>
      <c r="P465" s="479"/>
      <c r="Q465" s="479"/>
      <c r="R465" s="479"/>
      <c r="S465" s="479"/>
      <c r="T465" s="479"/>
      <c r="U465" s="479"/>
      <c r="V465" s="479"/>
      <c r="W465" s="479"/>
      <c r="X465" s="479"/>
      <c r="Y465" s="479"/>
      <c r="Z465" s="479"/>
    </row>
    <row r="466" spans="1:26" ht="15.75" customHeight="1">
      <c r="A466" s="479"/>
      <c r="B466" s="479"/>
      <c r="C466" s="479"/>
      <c r="D466" s="479"/>
      <c r="E466" s="479"/>
      <c r="F466" s="479"/>
      <c r="G466" s="479"/>
      <c r="H466" s="479"/>
      <c r="I466" s="479"/>
      <c r="J466" s="479"/>
      <c r="K466" s="479"/>
      <c r="L466" s="479"/>
      <c r="M466" s="479"/>
      <c r="N466" s="479"/>
      <c r="O466" s="479"/>
      <c r="P466" s="479"/>
      <c r="Q466" s="479"/>
      <c r="R466" s="479"/>
      <c r="S466" s="479"/>
      <c r="T466" s="479"/>
      <c r="U466" s="479"/>
      <c r="V466" s="479"/>
      <c r="W466" s="479"/>
      <c r="X466" s="479"/>
      <c r="Y466" s="479"/>
      <c r="Z466" s="479"/>
    </row>
    <row r="467" spans="1:26" ht="15.75" customHeight="1">
      <c r="A467" s="479"/>
      <c r="B467" s="479"/>
      <c r="C467" s="479"/>
      <c r="D467" s="479"/>
      <c r="E467" s="479"/>
      <c r="F467" s="479"/>
      <c r="G467" s="479"/>
      <c r="H467" s="479"/>
      <c r="I467" s="479"/>
      <c r="J467" s="479"/>
      <c r="K467" s="479"/>
      <c r="L467" s="479"/>
      <c r="M467" s="479"/>
      <c r="N467" s="479"/>
      <c r="O467" s="479"/>
      <c r="P467" s="479"/>
      <c r="Q467" s="479"/>
      <c r="R467" s="479"/>
      <c r="S467" s="479"/>
      <c r="T467" s="479"/>
      <c r="U467" s="479"/>
      <c r="V467" s="479"/>
      <c r="W467" s="479"/>
      <c r="X467" s="479"/>
      <c r="Y467" s="479"/>
      <c r="Z467" s="479"/>
    </row>
    <row r="468" spans="1:26" ht="15.75" customHeight="1">
      <c r="A468" s="479"/>
      <c r="B468" s="479"/>
      <c r="C468" s="479"/>
      <c r="D468" s="479"/>
      <c r="E468" s="479"/>
      <c r="F468" s="479"/>
      <c r="G468" s="479"/>
      <c r="H468" s="479"/>
      <c r="I468" s="479"/>
      <c r="J468" s="479"/>
      <c r="K468" s="479"/>
      <c r="L468" s="479"/>
      <c r="M468" s="479"/>
      <c r="N468" s="479"/>
      <c r="O468" s="479"/>
      <c r="P468" s="479"/>
      <c r="Q468" s="479"/>
      <c r="R468" s="479"/>
      <c r="S468" s="479"/>
      <c r="T468" s="479"/>
      <c r="U468" s="479"/>
      <c r="V468" s="479"/>
      <c r="W468" s="479"/>
      <c r="X468" s="479"/>
      <c r="Y468" s="479"/>
      <c r="Z468" s="479"/>
    </row>
    <row r="469" spans="1:26" ht="15.75" customHeight="1">
      <c r="A469" s="479"/>
      <c r="B469" s="479"/>
      <c r="C469" s="479"/>
      <c r="D469" s="479"/>
      <c r="E469" s="479"/>
      <c r="F469" s="479"/>
      <c r="G469" s="479"/>
      <c r="H469" s="479"/>
      <c r="I469" s="479"/>
      <c r="J469" s="479"/>
      <c r="K469" s="479"/>
      <c r="L469" s="479"/>
      <c r="M469" s="479"/>
      <c r="N469" s="479"/>
      <c r="O469" s="479"/>
      <c r="P469" s="479"/>
      <c r="Q469" s="479"/>
      <c r="R469" s="479"/>
      <c r="S469" s="479"/>
      <c r="T469" s="479"/>
      <c r="U469" s="479"/>
      <c r="V469" s="479"/>
      <c r="W469" s="479"/>
      <c r="X469" s="479"/>
      <c r="Y469" s="479"/>
      <c r="Z469" s="479"/>
    </row>
    <row r="470" spans="1:26" ht="15.75" customHeight="1">
      <c r="A470" s="479"/>
      <c r="B470" s="479"/>
      <c r="C470" s="479"/>
      <c r="D470" s="479"/>
      <c r="E470" s="479"/>
      <c r="F470" s="479"/>
      <c r="G470" s="479"/>
      <c r="H470" s="479"/>
      <c r="I470" s="479"/>
      <c r="J470" s="479"/>
      <c r="K470" s="479"/>
      <c r="L470" s="479"/>
      <c r="M470" s="479"/>
      <c r="N470" s="479"/>
      <c r="O470" s="479"/>
      <c r="P470" s="479"/>
      <c r="Q470" s="479"/>
      <c r="R470" s="479"/>
      <c r="S470" s="479"/>
      <c r="T470" s="479"/>
      <c r="U470" s="479"/>
      <c r="V470" s="479"/>
      <c r="W470" s="479"/>
      <c r="X470" s="479"/>
      <c r="Y470" s="479"/>
      <c r="Z470" s="479"/>
    </row>
    <row r="471" spans="1:26" ht="15.75" customHeight="1">
      <c r="A471" s="479"/>
      <c r="B471" s="479"/>
      <c r="C471" s="479"/>
      <c r="D471" s="479"/>
      <c r="E471" s="479"/>
      <c r="F471" s="479"/>
      <c r="G471" s="479"/>
      <c r="H471" s="479"/>
      <c r="I471" s="479"/>
      <c r="J471" s="479"/>
      <c r="K471" s="479"/>
      <c r="L471" s="479"/>
      <c r="M471" s="479"/>
      <c r="N471" s="479"/>
      <c r="O471" s="479"/>
      <c r="P471" s="479"/>
      <c r="Q471" s="479"/>
      <c r="R471" s="479"/>
      <c r="S471" s="479"/>
      <c r="T471" s="479"/>
      <c r="U471" s="479"/>
      <c r="V471" s="479"/>
      <c r="W471" s="479"/>
      <c r="X471" s="479"/>
      <c r="Y471" s="479"/>
      <c r="Z471" s="479"/>
    </row>
    <row r="472" spans="1:26" ht="15.75" customHeight="1">
      <c r="A472" s="479"/>
      <c r="B472" s="479"/>
      <c r="C472" s="479"/>
      <c r="D472" s="479"/>
      <c r="E472" s="479"/>
      <c r="F472" s="479"/>
      <c r="G472" s="479"/>
      <c r="H472" s="479"/>
      <c r="I472" s="479"/>
      <c r="J472" s="479"/>
      <c r="K472" s="479"/>
      <c r="L472" s="479"/>
      <c r="M472" s="479"/>
      <c r="N472" s="479"/>
      <c r="O472" s="479"/>
      <c r="P472" s="479"/>
      <c r="Q472" s="479"/>
      <c r="R472" s="479"/>
      <c r="S472" s="479"/>
      <c r="T472" s="479"/>
      <c r="U472" s="479"/>
      <c r="V472" s="479"/>
      <c r="W472" s="479"/>
      <c r="X472" s="479"/>
      <c r="Y472" s="479"/>
      <c r="Z472" s="479"/>
    </row>
    <row r="473" spans="1:26" ht="15.75" customHeight="1">
      <c r="A473" s="479"/>
      <c r="B473" s="479"/>
      <c r="C473" s="479"/>
      <c r="D473" s="479"/>
      <c r="E473" s="479"/>
      <c r="F473" s="479"/>
      <c r="G473" s="479"/>
      <c r="H473" s="479"/>
      <c r="I473" s="479"/>
      <c r="J473" s="479"/>
      <c r="K473" s="479"/>
      <c r="L473" s="479"/>
      <c r="M473" s="479"/>
      <c r="N473" s="479"/>
      <c r="O473" s="479"/>
      <c r="P473" s="479"/>
      <c r="Q473" s="479"/>
      <c r="R473" s="479"/>
      <c r="S473" s="479"/>
      <c r="T473" s="479"/>
      <c r="U473" s="479"/>
      <c r="V473" s="479"/>
      <c r="W473" s="479"/>
      <c r="X473" s="479"/>
      <c r="Y473" s="479"/>
      <c r="Z473" s="479"/>
    </row>
    <row r="474" spans="1:26" ht="15.75" customHeight="1">
      <c r="A474" s="479"/>
      <c r="B474" s="479"/>
      <c r="C474" s="479"/>
      <c r="D474" s="479"/>
      <c r="E474" s="479"/>
      <c r="F474" s="479"/>
      <c r="G474" s="479"/>
      <c r="H474" s="479"/>
      <c r="I474" s="479"/>
      <c r="J474" s="479"/>
      <c r="K474" s="479"/>
      <c r="L474" s="479"/>
      <c r="M474" s="479"/>
      <c r="N474" s="479"/>
      <c r="O474" s="479"/>
      <c r="P474" s="479"/>
      <c r="Q474" s="479"/>
      <c r="R474" s="479"/>
      <c r="S474" s="479"/>
      <c r="T474" s="479"/>
      <c r="U474" s="479"/>
      <c r="V474" s="479"/>
      <c r="W474" s="479"/>
      <c r="X474" s="479"/>
      <c r="Y474" s="479"/>
      <c r="Z474" s="479"/>
    </row>
    <row r="475" spans="1:26" ht="15.75" customHeight="1">
      <c r="A475" s="479"/>
      <c r="B475" s="479"/>
      <c r="C475" s="479"/>
      <c r="D475" s="479"/>
      <c r="E475" s="479"/>
      <c r="F475" s="479"/>
      <c r="G475" s="479"/>
      <c r="H475" s="479"/>
      <c r="I475" s="479"/>
      <c r="J475" s="479"/>
      <c r="K475" s="479"/>
      <c r="L475" s="479"/>
      <c r="M475" s="479"/>
      <c r="N475" s="479"/>
      <c r="O475" s="479"/>
      <c r="P475" s="479"/>
      <c r="Q475" s="479"/>
      <c r="R475" s="479"/>
      <c r="S475" s="479"/>
      <c r="T475" s="479"/>
      <c r="U475" s="479"/>
      <c r="V475" s="479"/>
      <c r="W475" s="479"/>
      <c r="X475" s="479"/>
      <c r="Y475" s="479"/>
      <c r="Z475" s="479"/>
    </row>
    <row r="476" spans="1:26" ht="15.75" customHeight="1">
      <c r="A476" s="479"/>
      <c r="B476" s="479"/>
      <c r="C476" s="479"/>
      <c r="D476" s="479"/>
      <c r="E476" s="479"/>
      <c r="F476" s="479"/>
      <c r="G476" s="479"/>
      <c r="H476" s="479"/>
      <c r="I476" s="479"/>
      <c r="J476" s="479"/>
      <c r="K476" s="479"/>
      <c r="L476" s="479"/>
      <c r="M476" s="479"/>
      <c r="N476" s="479"/>
      <c r="O476" s="479"/>
      <c r="P476" s="479"/>
      <c r="Q476" s="479"/>
      <c r="R476" s="479"/>
      <c r="S476" s="479"/>
      <c r="T476" s="479"/>
      <c r="U476" s="479"/>
      <c r="V476" s="479"/>
      <c r="W476" s="479"/>
      <c r="X476" s="479"/>
      <c r="Y476" s="479"/>
      <c r="Z476" s="479"/>
    </row>
    <row r="477" spans="1:26" ht="15.75" customHeight="1">
      <c r="A477" s="479"/>
      <c r="B477" s="479"/>
      <c r="C477" s="479"/>
      <c r="D477" s="479"/>
      <c r="E477" s="479"/>
      <c r="F477" s="479"/>
      <c r="G477" s="479"/>
      <c r="H477" s="479"/>
      <c r="I477" s="479"/>
      <c r="J477" s="479"/>
      <c r="K477" s="479"/>
      <c r="L477" s="479"/>
      <c r="M477" s="479"/>
      <c r="N477" s="479"/>
      <c r="O477" s="479"/>
      <c r="P477" s="479"/>
      <c r="Q477" s="479"/>
      <c r="R477" s="479"/>
      <c r="S477" s="479"/>
      <c r="T477" s="479"/>
      <c r="U477" s="479"/>
      <c r="V477" s="479"/>
      <c r="W477" s="479"/>
      <c r="X477" s="479"/>
      <c r="Y477" s="479"/>
      <c r="Z477" s="479"/>
    </row>
    <row r="478" spans="1:26" ht="15.75" customHeight="1">
      <c r="A478" s="479"/>
      <c r="B478" s="479"/>
      <c r="C478" s="479"/>
      <c r="D478" s="479"/>
      <c r="E478" s="479"/>
      <c r="F478" s="479"/>
      <c r="G478" s="479"/>
      <c r="H478" s="479"/>
      <c r="I478" s="479"/>
      <c r="J478" s="479"/>
      <c r="K478" s="479"/>
      <c r="L478" s="479"/>
      <c r="M478" s="479"/>
      <c r="N478" s="479"/>
      <c r="O478" s="479"/>
      <c r="P478" s="479"/>
      <c r="Q478" s="479"/>
      <c r="R478" s="479"/>
      <c r="S478" s="479"/>
      <c r="T478" s="479"/>
      <c r="U478" s="479"/>
      <c r="V478" s="479"/>
      <c r="W478" s="479"/>
      <c r="X478" s="479"/>
      <c r="Y478" s="479"/>
      <c r="Z478" s="479"/>
    </row>
    <row r="479" spans="1:26" ht="15.75" customHeight="1">
      <c r="A479" s="479"/>
      <c r="B479" s="479"/>
      <c r="C479" s="479"/>
      <c r="D479" s="479"/>
      <c r="E479" s="479"/>
      <c r="F479" s="479"/>
      <c r="G479" s="479"/>
      <c r="H479" s="479"/>
      <c r="I479" s="479"/>
      <c r="J479" s="479"/>
      <c r="K479" s="479"/>
      <c r="L479" s="479"/>
      <c r="M479" s="479"/>
      <c r="N479" s="479"/>
      <c r="O479" s="479"/>
      <c r="P479" s="479"/>
      <c r="Q479" s="479"/>
      <c r="R479" s="479"/>
      <c r="S479" s="479"/>
      <c r="T479" s="479"/>
      <c r="U479" s="479"/>
      <c r="V479" s="479"/>
      <c r="W479" s="479"/>
      <c r="X479" s="479"/>
      <c r="Y479" s="479"/>
      <c r="Z479" s="479"/>
    </row>
    <row r="480" spans="1:26" ht="15.75" customHeight="1">
      <c r="A480" s="479"/>
      <c r="B480" s="479"/>
      <c r="C480" s="479"/>
      <c r="D480" s="479"/>
      <c r="E480" s="479"/>
      <c r="F480" s="479"/>
      <c r="G480" s="479"/>
      <c r="H480" s="479"/>
      <c r="I480" s="479"/>
      <c r="J480" s="479"/>
      <c r="K480" s="479"/>
      <c r="L480" s="479"/>
      <c r="M480" s="479"/>
      <c r="N480" s="479"/>
      <c r="O480" s="479"/>
      <c r="P480" s="479"/>
      <c r="Q480" s="479"/>
      <c r="R480" s="479"/>
      <c r="S480" s="479"/>
      <c r="T480" s="479"/>
      <c r="U480" s="479"/>
      <c r="V480" s="479"/>
      <c r="W480" s="479"/>
      <c r="X480" s="479"/>
      <c r="Y480" s="479"/>
      <c r="Z480" s="479"/>
    </row>
    <row r="481" spans="1:26" ht="15.75" customHeight="1">
      <c r="A481" s="479"/>
      <c r="B481" s="479"/>
      <c r="C481" s="479"/>
      <c r="D481" s="479"/>
      <c r="E481" s="479"/>
      <c r="F481" s="479"/>
      <c r="G481" s="479"/>
      <c r="H481" s="479"/>
      <c r="I481" s="479"/>
      <c r="J481" s="479"/>
      <c r="K481" s="479"/>
      <c r="L481" s="479"/>
      <c r="M481" s="479"/>
      <c r="N481" s="479"/>
      <c r="O481" s="479"/>
      <c r="P481" s="479"/>
      <c r="Q481" s="479"/>
      <c r="R481" s="479"/>
      <c r="S481" s="479"/>
      <c r="T481" s="479"/>
      <c r="U481" s="479"/>
      <c r="V481" s="479"/>
      <c r="W481" s="479"/>
      <c r="X481" s="479"/>
      <c r="Y481" s="479"/>
      <c r="Z481" s="479"/>
    </row>
    <row r="482" spans="1:26" ht="15.75" customHeight="1">
      <c r="A482" s="479"/>
      <c r="B482" s="479"/>
      <c r="C482" s="479"/>
      <c r="D482" s="479"/>
      <c r="E482" s="479"/>
      <c r="F482" s="479"/>
      <c r="G482" s="479"/>
      <c r="H482" s="479"/>
      <c r="I482" s="479"/>
      <c r="J482" s="479"/>
      <c r="K482" s="479"/>
      <c r="L482" s="479"/>
      <c r="M482" s="479"/>
      <c r="N482" s="479"/>
      <c r="O482" s="479"/>
      <c r="P482" s="479"/>
      <c r="Q482" s="479"/>
      <c r="R482" s="479"/>
      <c r="S482" s="479"/>
      <c r="T482" s="479"/>
      <c r="U482" s="479"/>
      <c r="V482" s="479"/>
      <c r="W482" s="479"/>
      <c r="X482" s="479"/>
      <c r="Y482" s="479"/>
      <c r="Z482" s="479"/>
    </row>
    <row r="483" spans="1:26" ht="15.75" customHeight="1">
      <c r="A483" s="479"/>
      <c r="B483" s="479"/>
      <c r="C483" s="479"/>
      <c r="D483" s="479"/>
      <c r="E483" s="479"/>
      <c r="F483" s="479"/>
      <c r="G483" s="479"/>
      <c r="H483" s="479"/>
      <c r="I483" s="479"/>
      <c r="J483" s="479"/>
      <c r="K483" s="479"/>
      <c r="L483" s="479"/>
      <c r="M483" s="479"/>
      <c r="N483" s="479"/>
      <c r="O483" s="479"/>
      <c r="P483" s="479"/>
      <c r="Q483" s="479"/>
      <c r="R483" s="479"/>
      <c r="S483" s="479"/>
      <c r="T483" s="479"/>
      <c r="U483" s="479"/>
      <c r="V483" s="479"/>
      <c r="W483" s="479"/>
      <c r="X483" s="479"/>
      <c r="Y483" s="479"/>
      <c r="Z483" s="479"/>
    </row>
    <row r="484" spans="1:26" ht="15.75" customHeight="1">
      <c r="A484" s="479"/>
      <c r="B484" s="479"/>
      <c r="C484" s="479"/>
      <c r="D484" s="479"/>
      <c r="E484" s="479"/>
      <c r="F484" s="479"/>
      <c r="G484" s="479"/>
      <c r="H484" s="479"/>
      <c r="I484" s="479"/>
      <c r="J484" s="479"/>
      <c r="K484" s="479"/>
      <c r="L484" s="479"/>
      <c r="M484" s="479"/>
      <c r="N484" s="479"/>
      <c r="O484" s="479"/>
      <c r="P484" s="479"/>
      <c r="Q484" s="479"/>
      <c r="R484" s="479"/>
      <c r="S484" s="479"/>
      <c r="T484" s="479"/>
      <c r="U484" s="479"/>
      <c r="V484" s="479"/>
      <c r="W484" s="479"/>
      <c r="X484" s="479"/>
      <c r="Y484" s="479"/>
      <c r="Z484" s="479"/>
    </row>
    <row r="485" spans="1:26" ht="15.75" customHeight="1">
      <c r="A485" s="479"/>
      <c r="B485" s="479"/>
      <c r="C485" s="479"/>
      <c r="D485" s="479"/>
      <c r="E485" s="479"/>
      <c r="F485" s="479"/>
      <c r="G485" s="479"/>
      <c r="H485" s="479"/>
      <c r="I485" s="479"/>
      <c r="J485" s="479"/>
      <c r="K485" s="479"/>
      <c r="L485" s="479"/>
      <c r="M485" s="479"/>
      <c r="N485" s="479"/>
      <c r="O485" s="479"/>
      <c r="P485" s="479"/>
      <c r="Q485" s="479"/>
      <c r="R485" s="479"/>
      <c r="S485" s="479"/>
      <c r="T485" s="479"/>
      <c r="U485" s="479"/>
      <c r="V485" s="479"/>
      <c r="W485" s="479"/>
      <c r="X485" s="479"/>
      <c r="Y485" s="479"/>
      <c r="Z485" s="479"/>
    </row>
    <row r="486" spans="1:26" ht="15.75" customHeight="1">
      <c r="A486" s="479"/>
      <c r="B486" s="479"/>
      <c r="C486" s="479"/>
      <c r="D486" s="479"/>
      <c r="E486" s="479"/>
      <c r="F486" s="479"/>
      <c r="G486" s="479"/>
      <c r="H486" s="479"/>
      <c r="I486" s="479"/>
      <c r="J486" s="479"/>
      <c r="K486" s="479"/>
      <c r="L486" s="479"/>
      <c r="M486" s="479"/>
      <c r="N486" s="479"/>
      <c r="O486" s="479"/>
      <c r="P486" s="479"/>
      <c r="Q486" s="479"/>
      <c r="R486" s="479"/>
      <c r="S486" s="479"/>
      <c r="T486" s="479"/>
      <c r="U486" s="479"/>
      <c r="V486" s="479"/>
      <c r="W486" s="479"/>
      <c r="X486" s="479"/>
      <c r="Y486" s="479"/>
      <c r="Z486" s="479"/>
    </row>
    <row r="487" spans="1:26" ht="15.75" customHeight="1">
      <c r="A487" s="479"/>
      <c r="B487" s="479"/>
      <c r="C487" s="479"/>
      <c r="D487" s="479"/>
      <c r="E487" s="479"/>
      <c r="F487" s="479"/>
      <c r="G487" s="479"/>
      <c r="H487" s="479"/>
      <c r="I487" s="479"/>
      <c r="J487" s="479"/>
      <c r="K487" s="479"/>
      <c r="L487" s="479"/>
      <c r="M487" s="479"/>
      <c r="N487" s="479"/>
      <c r="O487" s="479"/>
      <c r="P487" s="479"/>
      <c r="Q487" s="479"/>
      <c r="R487" s="479"/>
      <c r="S487" s="479"/>
      <c r="T487" s="479"/>
      <c r="U487" s="479"/>
      <c r="V487" s="479"/>
      <c r="W487" s="479"/>
      <c r="X487" s="479"/>
      <c r="Y487" s="479"/>
      <c r="Z487" s="479"/>
    </row>
    <row r="488" spans="1:26" ht="15.75" customHeight="1">
      <c r="A488" s="479"/>
      <c r="B488" s="479"/>
      <c r="C488" s="479"/>
      <c r="D488" s="479"/>
      <c r="E488" s="479"/>
      <c r="F488" s="479"/>
      <c r="G488" s="479"/>
      <c r="H488" s="479"/>
      <c r="I488" s="479"/>
      <c r="J488" s="479"/>
      <c r="K488" s="479"/>
      <c r="L488" s="479"/>
      <c r="M488" s="479"/>
      <c r="N488" s="479"/>
      <c r="O488" s="479"/>
      <c r="P488" s="479"/>
      <c r="Q488" s="479"/>
      <c r="R488" s="479"/>
      <c r="S488" s="479"/>
      <c r="T488" s="479"/>
      <c r="U488" s="479"/>
      <c r="V488" s="479"/>
      <c r="W488" s="479"/>
      <c r="X488" s="479"/>
      <c r="Y488" s="479"/>
      <c r="Z488" s="479"/>
    </row>
    <row r="489" spans="1:26" ht="15.75" customHeight="1">
      <c r="A489" s="479"/>
      <c r="B489" s="479"/>
      <c r="C489" s="479"/>
      <c r="D489" s="479"/>
      <c r="E489" s="479"/>
      <c r="F489" s="479"/>
      <c r="G489" s="479"/>
      <c r="H489" s="479"/>
      <c r="I489" s="479"/>
      <c r="J489" s="479"/>
      <c r="K489" s="479"/>
      <c r="L489" s="479"/>
      <c r="M489" s="479"/>
      <c r="N489" s="479"/>
      <c r="O489" s="479"/>
      <c r="P489" s="479"/>
      <c r="Q489" s="479"/>
      <c r="R489" s="479"/>
      <c r="S489" s="479"/>
      <c r="T489" s="479"/>
      <c r="U489" s="479"/>
      <c r="V489" s="479"/>
      <c r="W489" s="479"/>
      <c r="X489" s="479"/>
      <c r="Y489" s="479"/>
      <c r="Z489" s="479"/>
    </row>
    <row r="490" spans="1:26" ht="15.75" customHeight="1">
      <c r="A490" s="479"/>
      <c r="B490" s="479"/>
      <c r="C490" s="479"/>
      <c r="D490" s="479"/>
      <c r="E490" s="479"/>
      <c r="F490" s="479"/>
      <c r="G490" s="479"/>
      <c r="H490" s="479"/>
      <c r="I490" s="479"/>
      <c r="J490" s="479"/>
      <c r="K490" s="479"/>
      <c r="L490" s="479"/>
      <c r="M490" s="479"/>
      <c r="N490" s="479"/>
      <c r="O490" s="479"/>
      <c r="P490" s="479"/>
      <c r="Q490" s="479"/>
      <c r="R490" s="479"/>
      <c r="S490" s="479"/>
      <c r="T490" s="479"/>
      <c r="U490" s="479"/>
      <c r="V490" s="479"/>
      <c r="W490" s="479"/>
      <c r="X490" s="479"/>
      <c r="Y490" s="479"/>
      <c r="Z490" s="479"/>
    </row>
    <row r="491" spans="1:26" ht="15.75" customHeight="1">
      <c r="A491" s="479"/>
      <c r="B491" s="479"/>
      <c r="C491" s="479"/>
      <c r="D491" s="479"/>
      <c r="E491" s="479"/>
      <c r="F491" s="479"/>
      <c r="G491" s="479"/>
      <c r="H491" s="479"/>
      <c r="I491" s="479"/>
      <c r="J491" s="479"/>
      <c r="K491" s="479"/>
      <c r="L491" s="479"/>
      <c r="M491" s="479"/>
      <c r="N491" s="479"/>
      <c r="O491" s="479"/>
      <c r="P491" s="479"/>
      <c r="Q491" s="479"/>
      <c r="R491" s="479"/>
      <c r="S491" s="479"/>
      <c r="T491" s="479"/>
      <c r="U491" s="479"/>
      <c r="V491" s="479"/>
      <c r="W491" s="479"/>
      <c r="X491" s="479"/>
      <c r="Y491" s="479"/>
      <c r="Z491" s="479"/>
    </row>
    <row r="492" spans="1:26" ht="15.75" customHeight="1">
      <c r="A492" s="479"/>
      <c r="B492" s="479"/>
      <c r="C492" s="479"/>
      <c r="D492" s="479"/>
      <c r="E492" s="479"/>
      <c r="F492" s="479"/>
      <c r="G492" s="479"/>
      <c r="H492" s="479"/>
      <c r="I492" s="479"/>
      <c r="J492" s="479"/>
      <c r="K492" s="479"/>
      <c r="L492" s="479"/>
      <c r="M492" s="479"/>
      <c r="N492" s="479"/>
      <c r="O492" s="479"/>
      <c r="P492" s="479"/>
      <c r="Q492" s="479"/>
      <c r="R492" s="479"/>
      <c r="S492" s="479"/>
      <c r="T492" s="479"/>
      <c r="U492" s="479"/>
      <c r="V492" s="479"/>
      <c r="W492" s="479"/>
      <c r="X492" s="479"/>
      <c r="Y492" s="479"/>
      <c r="Z492" s="479"/>
    </row>
    <row r="493" spans="1:26" ht="15.75" customHeight="1">
      <c r="A493" s="479"/>
      <c r="B493" s="479"/>
      <c r="C493" s="479"/>
      <c r="D493" s="479"/>
      <c r="E493" s="479"/>
      <c r="F493" s="479"/>
      <c r="G493" s="479"/>
      <c r="H493" s="479"/>
      <c r="I493" s="479"/>
      <c r="J493" s="479"/>
      <c r="K493" s="479"/>
      <c r="L493" s="479"/>
      <c r="M493" s="479"/>
      <c r="N493" s="479"/>
      <c r="O493" s="479"/>
      <c r="P493" s="479"/>
      <c r="Q493" s="479"/>
      <c r="R493" s="479"/>
      <c r="S493" s="479"/>
      <c r="T493" s="479"/>
      <c r="U493" s="479"/>
      <c r="V493" s="479"/>
      <c r="W493" s="479"/>
      <c r="X493" s="479"/>
      <c r="Y493" s="479"/>
      <c r="Z493" s="479"/>
    </row>
    <row r="494" spans="1:26" ht="15.75" customHeight="1">
      <c r="A494" s="479"/>
      <c r="B494" s="479"/>
      <c r="C494" s="479"/>
      <c r="D494" s="479"/>
      <c r="E494" s="479"/>
      <c r="F494" s="479"/>
      <c r="G494" s="479"/>
      <c r="H494" s="479"/>
      <c r="I494" s="479"/>
      <c r="J494" s="479"/>
      <c r="K494" s="479"/>
      <c r="L494" s="479"/>
      <c r="M494" s="479"/>
      <c r="N494" s="479"/>
      <c r="O494" s="479"/>
      <c r="P494" s="479"/>
      <c r="Q494" s="479"/>
      <c r="R494" s="479"/>
      <c r="S494" s="479"/>
      <c r="T494" s="479"/>
      <c r="U494" s="479"/>
      <c r="V494" s="479"/>
      <c r="W494" s="479"/>
      <c r="X494" s="479"/>
      <c r="Y494" s="479"/>
      <c r="Z494" s="479"/>
    </row>
    <row r="495" spans="1:26" ht="15.75" customHeight="1">
      <c r="A495" s="479"/>
      <c r="B495" s="479"/>
      <c r="C495" s="479"/>
      <c r="D495" s="479"/>
      <c r="E495" s="479"/>
      <c r="F495" s="479"/>
      <c r="G495" s="479"/>
      <c r="H495" s="479"/>
      <c r="I495" s="479"/>
      <c r="J495" s="479"/>
      <c r="K495" s="479"/>
      <c r="L495" s="479"/>
      <c r="M495" s="479"/>
      <c r="N495" s="479"/>
      <c r="O495" s="479"/>
      <c r="P495" s="479"/>
      <c r="Q495" s="479"/>
      <c r="R495" s="479"/>
      <c r="S495" s="479"/>
      <c r="T495" s="479"/>
      <c r="U495" s="479"/>
      <c r="V495" s="479"/>
      <c r="W495" s="479"/>
      <c r="X495" s="479"/>
      <c r="Y495" s="479"/>
      <c r="Z495" s="479"/>
    </row>
    <row r="496" spans="1:26" ht="15.75" customHeight="1">
      <c r="A496" s="479"/>
      <c r="B496" s="479"/>
      <c r="C496" s="479"/>
      <c r="D496" s="479"/>
      <c r="E496" s="479"/>
      <c r="F496" s="479"/>
      <c r="G496" s="479"/>
      <c r="H496" s="479"/>
      <c r="I496" s="479"/>
      <c r="J496" s="479"/>
      <c r="K496" s="479"/>
      <c r="L496" s="479"/>
      <c r="M496" s="479"/>
      <c r="N496" s="479"/>
      <c r="O496" s="479"/>
      <c r="P496" s="479"/>
      <c r="Q496" s="479"/>
      <c r="R496" s="479"/>
      <c r="S496" s="479"/>
      <c r="T496" s="479"/>
      <c r="U496" s="479"/>
      <c r="V496" s="479"/>
      <c r="W496" s="479"/>
      <c r="X496" s="479"/>
      <c r="Y496" s="479"/>
      <c r="Z496" s="479"/>
    </row>
    <row r="497" spans="1:26" ht="15.75" customHeight="1">
      <c r="A497" s="479"/>
      <c r="B497" s="479"/>
      <c r="C497" s="479"/>
      <c r="D497" s="479"/>
      <c r="E497" s="479"/>
      <c r="F497" s="479"/>
      <c r="G497" s="479"/>
      <c r="H497" s="479"/>
      <c r="I497" s="479"/>
      <c r="J497" s="479"/>
      <c r="K497" s="479"/>
      <c r="L497" s="479"/>
      <c r="M497" s="479"/>
      <c r="N497" s="479"/>
      <c r="O497" s="479"/>
      <c r="P497" s="479"/>
      <c r="Q497" s="479"/>
      <c r="R497" s="479"/>
      <c r="S497" s="479"/>
      <c r="T497" s="479"/>
      <c r="U497" s="479"/>
      <c r="V497" s="479"/>
      <c r="W497" s="479"/>
      <c r="X497" s="479"/>
      <c r="Y497" s="479"/>
      <c r="Z497" s="479"/>
    </row>
    <row r="498" spans="1:26" ht="15.75" customHeight="1">
      <c r="A498" s="479"/>
      <c r="B498" s="479"/>
      <c r="C498" s="479"/>
      <c r="D498" s="479"/>
      <c r="E498" s="479"/>
      <c r="F498" s="479"/>
      <c r="G498" s="479"/>
      <c r="H498" s="479"/>
      <c r="I498" s="479"/>
      <c r="J498" s="479"/>
      <c r="K498" s="479"/>
      <c r="L498" s="479"/>
      <c r="M498" s="479"/>
      <c r="N498" s="479"/>
      <c r="O498" s="479"/>
      <c r="P498" s="479"/>
      <c r="Q498" s="479"/>
      <c r="R498" s="479"/>
      <c r="S498" s="479"/>
      <c r="T498" s="479"/>
      <c r="U498" s="479"/>
      <c r="V498" s="479"/>
      <c r="W498" s="479"/>
      <c r="X498" s="479"/>
      <c r="Y498" s="479"/>
      <c r="Z498" s="479"/>
    </row>
    <row r="499" spans="1:26" ht="15.75" customHeight="1">
      <c r="A499" s="479"/>
      <c r="B499" s="479"/>
      <c r="C499" s="479"/>
      <c r="D499" s="479"/>
      <c r="E499" s="479"/>
      <c r="F499" s="479"/>
      <c r="G499" s="479"/>
      <c r="H499" s="479"/>
      <c r="I499" s="479"/>
      <c r="J499" s="479"/>
      <c r="K499" s="479"/>
      <c r="L499" s="479"/>
      <c r="M499" s="479"/>
      <c r="N499" s="479"/>
      <c r="O499" s="479"/>
      <c r="P499" s="479"/>
      <c r="Q499" s="479"/>
      <c r="R499" s="479"/>
      <c r="S499" s="479"/>
      <c r="T499" s="479"/>
      <c r="U499" s="479"/>
      <c r="V499" s="479"/>
      <c r="W499" s="479"/>
      <c r="X499" s="479"/>
      <c r="Y499" s="479"/>
      <c r="Z499" s="479"/>
    </row>
    <row r="500" spans="1:26" ht="15.75" customHeight="1">
      <c r="A500" s="479"/>
      <c r="B500" s="479"/>
      <c r="C500" s="479"/>
      <c r="D500" s="479"/>
      <c r="E500" s="479"/>
      <c r="F500" s="479"/>
      <c r="G500" s="479"/>
      <c r="H500" s="479"/>
      <c r="I500" s="479"/>
      <c r="J500" s="479"/>
      <c r="K500" s="479"/>
      <c r="L500" s="479"/>
      <c r="M500" s="479"/>
      <c r="N500" s="479"/>
      <c r="O500" s="479"/>
      <c r="P500" s="479"/>
      <c r="Q500" s="479"/>
      <c r="R500" s="479"/>
      <c r="S500" s="479"/>
      <c r="T500" s="479"/>
      <c r="U500" s="479"/>
      <c r="V500" s="479"/>
      <c r="W500" s="479"/>
      <c r="X500" s="479"/>
      <c r="Y500" s="479"/>
      <c r="Z500" s="479"/>
    </row>
    <row r="501" spans="1:26" ht="15.75" customHeight="1">
      <c r="A501" s="479"/>
      <c r="B501" s="479"/>
      <c r="C501" s="479"/>
      <c r="D501" s="479"/>
      <c r="E501" s="479"/>
      <c r="F501" s="479"/>
      <c r="G501" s="479"/>
      <c r="H501" s="479"/>
      <c r="I501" s="479"/>
      <c r="J501" s="479"/>
      <c r="K501" s="479"/>
      <c r="L501" s="479"/>
      <c r="M501" s="479"/>
      <c r="N501" s="479"/>
      <c r="O501" s="479"/>
      <c r="P501" s="479"/>
      <c r="Q501" s="479"/>
      <c r="R501" s="479"/>
      <c r="S501" s="479"/>
      <c r="T501" s="479"/>
      <c r="U501" s="479"/>
      <c r="V501" s="479"/>
      <c r="W501" s="479"/>
      <c r="X501" s="479"/>
      <c r="Y501" s="479"/>
      <c r="Z501" s="479"/>
    </row>
    <row r="502" spans="1:26" ht="15.75" customHeight="1">
      <c r="A502" s="479"/>
      <c r="B502" s="479"/>
      <c r="C502" s="479"/>
      <c r="D502" s="479"/>
      <c r="E502" s="479"/>
      <c r="F502" s="479"/>
      <c r="G502" s="479"/>
      <c r="H502" s="479"/>
      <c r="I502" s="479"/>
      <c r="J502" s="479"/>
      <c r="K502" s="479"/>
      <c r="L502" s="479"/>
      <c r="M502" s="479"/>
      <c r="N502" s="479"/>
      <c r="O502" s="479"/>
      <c r="P502" s="479"/>
      <c r="Q502" s="479"/>
      <c r="R502" s="479"/>
      <c r="S502" s="479"/>
      <c r="T502" s="479"/>
      <c r="U502" s="479"/>
      <c r="V502" s="479"/>
      <c r="W502" s="479"/>
      <c r="X502" s="479"/>
      <c r="Y502" s="479"/>
      <c r="Z502" s="479"/>
    </row>
    <row r="503" spans="1:26" ht="15.75" customHeight="1">
      <c r="A503" s="479"/>
      <c r="B503" s="479"/>
      <c r="C503" s="479"/>
      <c r="D503" s="479"/>
      <c r="E503" s="479"/>
      <c r="F503" s="479"/>
      <c r="G503" s="479"/>
      <c r="H503" s="479"/>
      <c r="I503" s="479"/>
      <c r="J503" s="479"/>
      <c r="K503" s="479"/>
      <c r="L503" s="479"/>
      <c r="M503" s="479"/>
      <c r="N503" s="479"/>
      <c r="O503" s="479"/>
      <c r="P503" s="479"/>
      <c r="Q503" s="479"/>
      <c r="R503" s="479"/>
      <c r="S503" s="479"/>
      <c r="T503" s="479"/>
      <c r="U503" s="479"/>
      <c r="V503" s="479"/>
      <c r="W503" s="479"/>
      <c r="X503" s="479"/>
      <c r="Y503" s="479"/>
      <c r="Z503" s="479"/>
    </row>
    <row r="504" spans="1:26" ht="15.75" customHeight="1">
      <c r="A504" s="479"/>
      <c r="B504" s="479"/>
      <c r="C504" s="479"/>
      <c r="D504" s="479"/>
      <c r="E504" s="479"/>
      <c r="F504" s="479"/>
      <c r="G504" s="479"/>
      <c r="H504" s="479"/>
      <c r="I504" s="479"/>
      <c r="J504" s="479"/>
      <c r="K504" s="479"/>
      <c r="L504" s="479"/>
      <c r="M504" s="479"/>
      <c r="N504" s="479"/>
      <c r="O504" s="479"/>
      <c r="P504" s="479"/>
      <c r="Q504" s="479"/>
      <c r="R504" s="479"/>
      <c r="S504" s="479"/>
      <c r="T504" s="479"/>
      <c r="U504" s="479"/>
      <c r="V504" s="479"/>
      <c r="W504" s="479"/>
      <c r="X504" s="479"/>
      <c r="Y504" s="479"/>
      <c r="Z504" s="479"/>
    </row>
    <row r="505" spans="1:26" ht="15.75" customHeight="1">
      <c r="A505" s="479"/>
      <c r="B505" s="479"/>
      <c r="C505" s="479"/>
      <c r="D505" s="479"/>
      <c r="E505" s="479"/>
      <c r="F505" s="479"/>
      <c r="G505" s="479"/>
      <c r="H505" s="479"/>
      <c r="I505" s="479"/>
      <c r="J505" s="479"/>
      <c r="K505" s="479"/>
      <c r="L505" s="479"/>
      <c r="M505" s="479"/>
      <c r="N505" s="479"/>
      <c r="O505" s="479"/>
      <c r="P505" s="479"/>
      <c r="Q505" s="479"/>
      <c r="R505" s="479"/>
      <c r="S505" s="479"/>
      <c r="T505" s="479"/>
      <c r="U505" s="479"/>
      <c r="V505" s="479"/>
      <c r="W505" s="479"/>
      <c r="X505" s="479"/>
      <c r="Y505" s="479"/>
      <c r="Z505" s="479"/>
    </row>
    <row r="506" spans="1:26" ht="15.75" customHeight="1">
      <c r="A506" s="479"/>
      <c r="B506" s="479"/>
      <c r="C506" s="479"/>
      <c r="D506" s="479"/>
      <c r="E506" s="479"/>
      <c r="F506" s="479"/>
      <c r="G506" s="479"/>
      <c r="H506" s="479"/>
      <c r="I506" s="479"/>
      <c r="J506" s="479"/>
      <c r="K506" s="479"/>
      <c r="L506" s="479"/>
      <c r="M506" s="479"/>
      <c r="N506" s="479"/>
      <c r="O506" s="479"/>
      <c r="P506" s="479"/>
      <c r="Q506" s="479"/>
      <c r="R506" s="479"/>
      <c r="S506" s="479"/>
      <c r="T506" s="479"/>
      <c r="U506" s="479"/>
      <c r="V506" s="479"/>
      <c r="W506" s="479"/>
      <c r="X506" s="479"/>
      <c r="Y506" s="479"/>
      <c r="Z506" s="479"/>
    </row>
    <row r="507" spans="1:26" ht="15.75" customHeight="1">
      <c r="A507" s="479"/>
      <c r="B507" s="479"/>
      <c r="C507" s="479"/>
      <c r="D507" s="479"/>
      <c r="E507" s="479"/>
      <c r="F507" s="479"/>
      <c r="G507" s="479"/>
      <c r="H507" s="479"/>
      <c r="I507" s="479"/>
      <c r="J507" s="479"/>
      <c r="K507" s="479"/>
      <c r="L507" s="479"/>
      <c r="M507" s="479"/>
      <c r="N507" s="479"/>
      <c r="O507" s="479"/>
      <c r="P507" s="479"/>
      <c r="Q507" s="479"/>
      <c r="R507" s="479"/>
      <c r="S507" s="479"/>
      <c r="T507" s="479"/>
      <c r="U507" s="479"/>
      <c r="V507" s="479"/>
      <c r="W507" s="479"/>
      <c r="X507" s="479"/>
      <c r="Y507" s="479"/>
      <c r="Z507" s="479"/>
    </row>
    <row r="508" spans="1:26" ht="15.75" customHeight="1">
      <c r="A508" s="479"/>
      <c r="B508" s="479"/>
      <c r="C508" s="479"/>
      <c r="D508" s="479"/>
      <c r="E508" s="479"/>
      <c r="F508" s="479"/>
      <c r="G508" s="479"/>
      <c r="H508" s="479"/>
      <c r="I508" s="479"/>
      <c r="J508" s="479"/>
      <c r="K508" s="479"/>
      <c r="L508" s="479"/>
      <c r="M508" s="479"/>
      <c r="N508" s="479"/>
      <c r="O508" s="479"/>
      <c r="P508" s="479"/>
      <c r="Q508" s="479"/>
      <c r="R508" s="479"/>
      <c r="S508" s="479"/>
      <c r="T508" s="479"/>
      <c r="U508" s="479"/>
      <c r="V508" s="479"/>
      <c r="W508" s="479"/>
      <c r="X508" s="479"/>
      <c r="Y508" s="479"/>
      <c r="Z508" s="479"/>
    </row>
    <row r="509" spans="1:26" ht="15.75" customHeight="1">
      <c r="A509" s="479"/>
      <c r="B509" s="479"/>
      <c r="C509" s="479"/>
      <c r="D509" s="479"/>
      <c r="E509" s="479"/>
      <c r="F509" s="479"/>
      <c r="G509" s="479"/>
      <c r="H509" s="479"/>
      <c r="I509" s="479"/>
      <c r="J509" s="479"/>
      <c r="K509" s="479"/>
      <c r="L509" s="479"/>
      <c r="M509" s="479"/>
      <c r="N509" s="479"/>
      <c r="O509" s="479"/>
      <c r="P509" s="479"/>
      <c r="Q509" s="479"/>
      <c r="R509" s="479"/>
      <c r="S509" s="479"/>
      <c r="T509" s="479"/>
      <c r="U509" s="479"/>
      <c r="V509" s="479"/>
      <c r="W509" s="479"/>
      <c r="X509" s="479"/>
      <c r="Y509" s="479"/>
      <c r="Z509" s="479"/>
    </row>
    <row r="510" spans="1:26" ht="15.75" customHeight="1">
      <c r="A510" s="479"/>
      <c r="B510" s="479"/>
      <c r="C510" s="479"/>
      <c r="D510" s="479"/>
      <c r="E510" s="479"/>
      <c r="F510" s="479"/>
      <c r="G510" s="479"/>
      <c r="H510" s="479"/>
      <c r="I510" s="479"/>
      <c r="J510" s="479"/>
      <c r="K510" s="479"/>
      <c r="L510" s="479"/>
      <c r="M510" s="479"/>
      <c r="N510" s="479"/>
      <c r="O510" s="479"/>
      <c r="P510" s="479"/>
      <c r="Q510" s="479"/>
      <c r="R510" s="479"/>
      <c r="S510" s="479"/>
      <c r="T510" s="479"/>
      <c r="U510" s="479"/>
      <c r="V510" s="479"/>
      <c r="W510" s="479"/>
      <c r="X510" s="479"/>
      <c r="Y510" s="479"/>
      <c r="Z510" s="479"/>
    </row>
    <row r="511" spans="1:26" ht="15.75" customHeight="1">
      <c r="A511" s="479"/>
      <c r="B511" s="479"/>
      <c r="C511" s="479"/>
      <c r="D511" s="479"/>
      <c r="E511" s="479"/>
      <c r="F511" s="479"/>
      <c r="G511" s="479"/>
      <c r="H511" s="479"/>
      <c r="I511" s="479"/>
      <c r="J511" s="479"/>
      <c r="K511" s="479"/>
      <c r="L511" s="479"/>
      <c r="M511" s="479"/>
      <c r="N511" s="479"/>
      <c r="O511" s="479"/>
      <c r="P511" s="479"/>
      <c r="Q511" s="479"/>
      <c r="R511" s="479"/>
      <c r="S511" s="479"/>
      <c r="T511" s="479"/>
      <c r="U511" s="479"/>
      <c r="V511" s="479"/>
      <c r="W511" s="479"/>
      <c r="X511" s="479"/>
      <c r="Y511" s="479"/>
      <c r="Z511" s="479"/>
    </row>
    <row r="512" spans="1:26" ht="15.75" customHeight="1">
      <c r="A512" s="479"/>
      <c r="B512" s="479"/>
      <c r="C512" s="479"/>
      <c r="D512" s="479"/>
      <c r="E512" s="479"/>
      <c r="F512" s="479"/>
      <c r="G512" s="479"/>
      <c r="H512" s="479"/>
      <c r="I512" s="479"/>
      <c r="J512" s="479"/>
      <c r="K512" s="479"/>
      <c r="L512" s="479"/>
      <c r="M512" s="479"/>
      <c r="N512" s="479"/>
      <c r="O512" s="479"/>
      <c r="P512" s="479"/>
      <c r="Q512" s="479"/>
      <c r="R512" s="479"/>
      <c r="S512" s="479"/>
      <c r="T512" s="479"/>
      <c r="U512" s="479"/>
      <c r="V512" s="479"/>
      <c r="W512" s="479"/>
      <c r="X512" s="479"/>
      <c r="Y512" s="479"/>
      <c r="Z512" s="479"/>
    </row>
    <row r="513" spans="1:26" ht="15.75" customHeight="1">
      <c r="A513" s="479"/>
      <c r="B513" s="479"/>
      <c r="C513" s="479"/>
      <c r="D513" s="479"/>
      <c r="E513" s="479"/>
      <c r="F513" s="479"/>
      <c r="G513" s="479"/>
      <c r="H513" s="479"/>
      <c r="I513" s="479"/>
      <c r="J513" s="479"/>
      <c r="K513" s="479"/>
      <c r="L513" s="479"/>
      <c r="M513" s="479"/>
      <c r="N513" s="479"/>
      <c r="O513" s="479"/>
      <c r="P513" s="479"/>
      <c r="Q513" s="479"/>
      <c r="R513" s="479"/>
      <c r="S513" s="479"/>
      <c r="T513" s="479"/>
      <c r="U513" s="479"/>
      <c r="V513" s="479"/>
      <c r="W513" s="479"/>
      <c r="X513" s="479"/>
      <c r="Y513" s="479"/>
      <c r="Z513" s="479"/>
    </row>
    <row r="514" spans="1:26" ht="15.75" customHeight="1">
      <c r="A514" s="479"/>
      <c r="B514" s="479"/>
      <c r="C514" s="479"/>
      <c r="D514" s="479"/>
      <c r="E514" s="479"/>
      <c r="F514" s="479"/>
      <c r="G514" s="479"/>
      <c r="H514" s="479"/>
      <c r="I514" s="479"/>
      <c r="J514" s="479"/>
      <c r="K514" s="479"/>
      <c r="L514" s="479"/>
      <c r="M514" s="479"/>
      <c r="N514" s="479"/>
      <c r="O514" s="479"/>
      <c r="P514" s="479"/>
      <c r="Q514" s="479"/>
      <c r="R514" s="479"/>
      <c r="S514" s="479"/>
      <c r="T514" s="479"/>
      <c r="U514" s="479"/>
      <c r="V514" s="479"/>
      <c r="W514" s="479"/>
      <c r="X514" s="479"/>
      <c r="Y514" s="479"/>
      <c r="Z514" s="479"/>
    </row>
    <row r="515" spans="1:26" ht="15.75" customHeight="1">
      <c r="A515" s="479"/>
      <c r="B515" s="479"/>
      <c r="C515" s="479"/>
      <c r="D515" s="479"/>
      <c r="E515" s="479"/>
      <c r="F515" s="479"/>
      <c r="G515" s="479"/>
      <c r="H515" s="479"/>
      <c r="I515" s="479"/>
      <c r="J515" s="479"/>
      <c r="K515" s="479"/>
      <c r="L515" s="479"/>
      <c r="M515" s="479"/>
      <c r="N515" s="479"/>
      <c r="O515" s="479"/>
      <c r="P515" s="479"/>
      <c r="Q515" s="479"/>
      <c r="R515" s="479"/>
      <c r="S515" s="479"/>
      <c r="T515" s="479"/>
      <c r="U515" s="479"/>
      <c r="V515" s="479"/>
      <c r="W515" s="479"/>
      <c r="X515" s="479"/>
      <c r="Y515" s="479"/>
      <c r="Z515" s="479"/>
    </row>
    <row r="516" spans="1:26" ht="15.75" customHeight="1">
      <c r="A516" s="479"/>
      <c r="B516" s="479"/>
      <c r="C516" s="479"/>
      <c r="D516" s="479"/>
      <c r="E516" s="479"/>
      <c r="F516" s="479"/>
      <c r="G516" s="479"/>
      <c r="H516" s="479"/>
      <c r="I516" s="479"/>
      <c r="J516" s="479"/>
      <c r="K516" s="479"/>
      <c r="L516" s="479"/>
      <c r="M516" s="479"/>
      <c r="N516" s="479"/>
      <c r="O516" s="479"/>
      <c r="P516" s="479"/>
      <c r="Q516" s="479"/>
      <c r="R516" s="479"/>
      <c r="S516" s="479"/>
      <c r="T516" s="479"/>
      <c r="U516" s="479"/>
      <c r="V516" s="479"/>
      <c r="W516" s="479"/>
      <c r="X516" s="479"/>
      <c r="Y516" s="479"/>
      <c r="Z516" s="479"/>
    </row>
    <row r="517" spans="1:26" ht="15.75" customHeight="1">
      <c r="A517" s="479"/>
      <c r="B517" s="479"/>
      <c r="C517" s="479"/>
      <c r="D517" s="479"/>
      <c r="E517" s="479"/>
      <c r="F517" s="479"/>
      <c r="G517" s="479"/>
      <c r="H517" s="479"/>
      <c r="I517" s="479"/>
      <c r="J517" s="479"/>
      <c r="K517" s="479"/>
      <c r="L517" s="479"/>
      <c r="M517" s="479"/>
      <c r="N517" s="479"/>
      <c r="O517" s="479"/>
      <c r="P517" s="479"/>
      <c r="Q517" s="479"/>
      <c r="R517" s="479"/>
      <c r="S517" s="479"/>
      <c r="T517" s="479"/>
      <c r="U517" s="479"/>
      <c r="V517" s="479"/>
      <c r="W517" s="479"/>
      <c r="X517" s="479"/>
      <c r="Y517" s="479"/>
      <c r="Z517" s="479"/>
    </row>
    <row r="518" spans="1:26" ht="15.75" customHeight="1">
      <c r="A518" s="479"/>
      <c r="B518" s="479"/>
      <c r="C518" s="479"/>
      <c r="D518" s="479"/>
      <c r="E518" s="479"/>
      <c r="F518" s="479"/>
      <c r="G518" s="479"/>
      <c r="H518" s="479"/>
      <c r="I518" s="479"/>
      <c r="J518" s="479"/>
      <c r="K518" s="479"/>
      <c r="L518" s="479"/>
      <c r="M518" s="479"/>
      <c r="N518" s="479"/>
      <c r="O518" s="479"/>
      <c r="P518" s="479"/>
      <c r="Q518" s="479"/>
      <c r="R518" s="479"/>
      <c r="S518" s="479"/>
      <c r="T518" s="479"/>
      <c r="U518" s="479"/>
      <c r="V518" s="479"/>
      <c r="W518" s="479"/>
      <c r="X518" s="479"/>
      <c r="Y518" s="479"/>
      <c r="Z518" s="479"/>
    </row>
    <row r="519" spans="1:26" ht="15.75" customHeight="1">
      <c r="A519" s="479"/>
      <c r="B519" s="479"/>
      <c r="C519" s="479"/>
      <c r="D519" s="479"/>
      <c r="E519" s="479"/>
      <c r="F519" s="479"/>
      <c r="G519" s="479"/>
      <c r="H519" s="479"/>
      <c r="I519" s="479"/>
      <c r="J519" s="479"/>
      <c r="K519" s="479"/>
      <c r="L519" s="479"/>
      <c r="M519" s="479"/>
      <c r="N519" s="479"/>
      <c r="O519" s="479"/>
      <c r="P519" s="479"/>
      <c r="Q519" s="479"/>
      <c r="R519" s="479"/>
      <c r="S519" s="479"/>
      <c r="T519" s="479"/>
      <c r="U519" s="479"/>
      <c r="V519" s="479"/>
      <c r="W519" s="479"/>
      <c r="X519" s="479"/>
      <c r="Y519" s="479"/>
      <c r="Z519" s="479"/>
    </row>
    <row r="520" spans="1:26" ht="15.75" customHeight="1">
      <c r="A520" s="479"/>
      <c r="B520" s="479"/>
      <c r="C520" s="479"/>
      <c r="D520" s="479"/>
      <c r="E520" s="479"/>
      <c r="F520" s="479"/>
      <c r="G520" s="479"/>
      <c r="H520" s="479"/>
      <c r="I520" s="479"/>
      <c r="J520" s="479"/>
      <c r="K520" s="479"/>
      <c r="L520" s="479"/>
      <c r="M520" s="479"/>
      <c r="N520" s="479"/>
      <c r="O520" s="479"/>
      <c r="P520" s="479"/>
      <c r="Q520" s="479"/>
      <c r="R520" s="479"/>
      <c r="S520" s="479"/>
      <c r="T520" s="479"/>
      <c r="U520" s="479"/>
      <c r="V520" s="479"/>
      <c r="W520" s="479"/>
      <c r="X520" s="479"/>
      <c r="Y520" s="479"/>
      <c r="Z520" s="479"/>
    </row>
    <row r="521" spans="1:26" ht="15.75" customHeight="1">
      <c r="A521" s="479"/>
      <c r="B521" s="479"/>
      <c r="C521" s="479"/>
      <c r="D521" s="479"/>
      <c r="E521" s="479"/>
      <c r="F521" s="479"/>
      <c r="G521" s="479"/>
      <c r="H521" s="479"/>
      <c r="I521" s="479"/>
      <c r="J521" s="479"/>
      <c r="K521" s="479"/>
      <c r="L521" s="479"/>
      <c r="M521" s="479"/>
      <c r="N521" s="479"/>
      <c r="O521" s="479"/>
      <c r="P521" s="479"/>
      <c r="Q521" s="479"/>
      <c r="R521" s="479"/>
      <c r="S521" s="479"/>
      <c r="T521" s="479"/>
      <c r="U521" s="479"/>
      <c r="V521" s="479"/>
      <c r="W521" s="479"/>
      <c r="X521" s="479"/>
      <c r="Y521" s="479"/>
      <c r="Z521" s="479"/>
    </row>
    <row r="522" spans="1:26" ht="15.75" customHeight="1">
      <c r="A522" s="479"/>
      <c r="B522" s="479"/>
      <c r="C522" s="479"/>
      <c r="D522" s="479"/>
      <c r="E522" s="479"/>
      <c r="F522" s="479"/>
      <c r="G522" s="479"/>
      <c r="H522" s="479"/>
      <c r="I522" s="479"/>
      <c r="J522" s="479"/>
      <c r="K522" s="479"/>
      <c r="L522" s="479"/>
      <c r="M522" s="479"/>
      <c r="N522" s="479"/>
      <c r="O522" s="479"/>
      <c r="P522" s="479"/>
      <c r="Q522" s="479"/>
      <c r="R522" s="479"/>
      <c r="S522" s="479"/>
      <c r="T522" s="479"/>
      <c r="U522" s="479"/>
      <c r="V522" s="479"/>
      <c r="W522" s="479"/>
      <c r="X522" s="479"/>
      <c r="Y522" s="479"/>
      <c r="Z522" s="479"/>
    </row>
    <row r="523" spans="1:26" ht="15.75" customHeight="1">
      <c r="A523" s="479"/>
      <c r="B523" s="479"/>
      <c r="C523" s="479"/>
      <c r="D523" s="479"/>
      <c r="E523" s="479"/>
      <c r="F523" s="479"/>
      <c r="G523" s="479"/>
      <c r="H523" s="479"/>
      <c r="I523" s="479"/>
      <c r="J523" s="479"/>
      <c r="K523" s="479"/>
      <c r="L523" s="479"/>
      <c r="M523" s="479"/>
      <c r="N523" s="479"/>
      <c r="O523" s="479"/>
      <c r="P523" s="479"/>
      <c r="Q523" s="479"/>
      <c r="R523" s="479"/>
      <c r="S523" s="479"/>
      <c r="T523" s="479"/>
      <c r="U523" s="479"/>
      <c r="V523" s="479"/>
      <c r="W523" s="479"/>
      <c r="X523" s="479"/>
      <c r="Y523" s="479"/>
      <c r="Z523" s="479"/>
    </row>
    <row r="524" spans="1:26" ht="15.75" customHeight="1">
      <c r="A524" s="479"/>
      <c r="B524" s="479"/>
      <c r="C524" s="479"/>
      <c r="D524" s="479"/>
      <c r="E524" s="479"/>
      <c r="F524" s="479"/>
      <c r="G524" s="479"/>
      <c r="H524" s="479"/>
      <c r="I524" s="479"/>
      <c r="J524" s="479"/>
      <c r="K524" s="479"/>
      <c r="L524" s="479"/>
      <c r="M524" s="479"/>
      <c r="N524" s="479"/>
      <c r="O524" s="479"/>
      <c r="P524" s="479"/>
      <c r="Q524" s="479"/>
      <c r="R524" s="479"/>
      <c r="S524" s="479"/>
      <c r="T524" s="479"/>
      <c r="U524" s="479"/>
      <c r="V524" s="479"/>
      <c r="W524" s="479"/>
      <c r="X524" s="479"/>
      <c r="Y524" s="479"/>
      <c r="Z524" s="479"/>
    </row>
    <row r="525" spans="1:26" ht="15.75" customHeight="1">
      <c r="A525" s="479"/>
      <c r="B525" s="479"/>
      <c r="C525" s="479"/>
      <c r="D525" s="479"/>
      <c r="E525" s="479"/>
      <c r="F525" s="479"/>
      <c r="G525" s="479"/>
      <c r="H525" s="479"/>
      <c r="I525" s="479"/>
      <c r="J525" s="479"/>
      <c r="K525" s="479"/>
      <c r="L525" s="479"/>
      <c r="M525" s="479"/>
      <c r="N525" s="479"/>
      <c r="O525" s="479"/>
      <c r="P525" s="479"/>
      <c r="Q525" s="479"/>
      <c r="R525" s="479"/>
      <c r="S525" s="479"/>
      <c r="T525" s="479"/>
      <c r="U525" s="479"/>
      <c r="V525" s="479"/>
      <c r="W525" s="479"/>
      <c r="X525" s="479"/>
      <c r="Y525" s="479"/>
      <c r="Z525" s="479"/>
    </row>
    <row r="526" spans="1:26" ht="15.75" customHeight="1">
      <c r="A526" s="479"/>
      <c r="B526" s="479"/>
      <c r="C526" s="479"/>
      <c r="D526" s="479"/>
      <c r="E526" s="479"/>
      <c r="F526" s="479"/>
      <c r="G526" s="479"/>
      <c r="H526" s="479"/>
      <c r="I526" s="479"/>
      <c r="J526" s="479"/>
      <c r="K526" s="479"/>
      <c r="L526" s="479"/>
      <c r="M526" s="479"/>
      <c r="N526" s="479"/>
      <c r="O526" s="479"/>
      <c r="P526" s="479"/>
      <c r="Q526" s="479"/>
      <c r="R526" s="479"/>
      <c r="S526" s="479"/>
      <c r="T526" s="479"/>
      <c r="U526" s="479"/>
      <c r="V526" s="479"/>
      <c r="W526" s="479"/>
      <c r="X526" s="479"/>
      <c r="Y526" s="479"/>
      <c r="Z526" s="479"/>
    </row>
    <row r="527" spans="1:26" ht="15.75" customHeight="1">
      <c r="A527" s="479"/>
      <c r="B527" s="479"/>
      <c r="C527" s="479"/>
      <c r="D527" s="479"/>
      <c r="E527" s="479"/>
      <c r="F527" s="479"/>
      <c r="G527" s="479"/>
      <c r="H527" s="479"/>
      <c r="I527" s="479"/>
      <c r="J527" s="479"/>
      <c r="K527" s="479"/>
      <c r="L527" s="479"/>
      <c r="M527" s="479"/>
      <c r="N527" s="479"/>
      <c r="O527" s="479"/>
      <c r="P527" s="479"/>
      <c r="Q527" s="479"/>
      <c r="R527" s="479"/>
      <c r="S527" s="479"/>
      <c r="T527" s="479"/>
      <c r="U527" s="479"/>
      <c r="V527" s="479"/>
      <c r="W527" s="479"/>
      <c r="X527" s="479"/>
      <c r="Y527" s="479"/>
      <c r="Z527" s="479"/>
    </row>
    <row r="528" spans="1:26" ht="15.75" customHeight="1">
      <c r="A528" s="479"/>
      <c r="B528" s="479"/>
      <c r="C528" s="479"/>
      <c r="D528" s="479"/>
      <c r="E528" s="479"/>
      <c r="F528" s="479"/>
      <c r="G528" s="479"/>
      <c r="H528" s="479"/>
      <c r="I528" s="479"/>
      <c r="J528" s="479"/>
      <c r="K528" s="479"/>
      <c r="L528" s="479"/>
      <c r="M528" s="479"/>
      <c r="N528" s="479"/>
      <c r="O528" s="479"/>
      <c r="P528" s="479"/>
      <c r="Q528" s="479"/>
      <c r="R528" s="479"/>
      <c r="S528" s="479"/>
      <c r="T528" s="479"/>
      <c r="U528" s="479"/>
      <c r="V528" s="479"/>
      <c r="W528" s="479"/>
      <c r="X528" s="479"/>
      <c r="Y528" s="479"/>
      <c r="Z528" s="479"/>
    </row>
    <row r="529" spans="1:26" ht="15.75" customHeight="1">
      <c r="A529" s="479"/>
      <c r="B529" s="479"/>
      <c r="C529" s="479"/>
      <c r="D529" s="479"/>
      <c r="E529" s="479"/>
      <c r="F529" s="479"/>
      <c r="G529" s="479"/>
      <c r="H529" s="479"/>
      <c r="I529" s="479"/>
      <c r="J529" s="479"/>
      <c r="K529" s="479"/>
      <c r="L529" s="479"/>
      <c r="M529" s="479"/>
      <c r="N529" s="479"/>
      <c r="O529" s="479"/>
      <c r="P529" s="479"/>
      <c r="Q529" s="479"/>
      <c r="R529" s="479"/>
      <c r="S529" s="479"/>
      <c r="T529" s="479"/>
      <c r="U529" s="479"/>
      <c r="V529" s="479"/>
      <c r="W529" s="479"/>
      <c r="X529" s="479"/>
      <c r="Y529" s="479"/>
      <c r="Z529" s="479"/>
    </row>
    <row r="530" spans="1:26" ht="15.75" customHeight="1">
      <c r="A530" s="479"/>
      <c r="B530" s="479"/>
      <c r="C530" s="479"/>
      <c r="D530" s="479"/>
      <c r="E530" s="479"/>
      <c r="F530" s="479"/>
      <c r="G530" s="479"/>
      <c r="H530" s="479"/>
      <c r="I530" s="479"/>
      <c r="J530" s="479"/>
      <c r="K530" s="479"/>
      <c r="L530" s="479"/>
      <c r="M530" s="479"/>
      <c r="N530" s="479"/>
      <c r="O530" s="479"/>
      <c r="P530" s="479"/>
      <c r="Q530" s="479"/>
      <c r="R530" s="479"/>
      <c r="S530" s="479"/>
      <c r="T530" s="479"/>
      <c r="U530" s="479"/>
      <c r="V530" s="479"/>
      <c r="W530" s="479"/>
      <c r="X530" s="479"/>
      <c r="Y530" s="479"/>
      <c r="Z530" s="479"/>
    </row>
    <row r="531" spans="1:26" ht="15.75" customHeight="1">
      <c r="A531" s="479"/>
      <c r="B531" s="479"/>
      <c r="C531" s="479"/>
      <c r="D531" s="479"/>
      <c r="E531" s="479"/>
      <c r="F531" s="479"/>
      <c r="G531" s="479"/>
      <c r="H531" s="479"/>
      <c r="I531" s="479"/>
      <c r="J531" s="479"/>
      <c r="K531" s="479"/>
      <c r="L531" s="479"/>
      <c r="M531" s="479"/>
      <c r="N531" s="479"/>
      <c r="O531" s="479"/>
      <c r="P531" s="479"/>
      <c r="Q531" s="479"/>
      <c r="R531" s="479"/>
      <c r="S531" s="479"/>
      <c r="T531" s="479"/>
      <c r="U531" s="479"/>
      <c r="V531" s="479"/>
      <c r="W531" s="479"/>
      <c r="X531" s="479"/>
      <c r="Y531" s="479"/>
      <c r="Z531" s="479"/>
    </row>
    <row r="532" spans="1:26" ht="15.75" customHeight="1">
      <c r="A532" s="479"/>
      <c r="B532" s="479"/>
      <c r="C532" s="479"/>
      <c r="D532" s="479"/>
      <c r="E532" s="479"/>
      <c r="F532" s="479"/>
      <c r="G532" s="479"/>
      <c r="H532" s="479"/>
      <c r="I532" s="479"/>
      <c r="J532" s="479"/>
      <c r="K532" s="479"/>
      <c r="L532" s="479"/>
      <c r="M532" s="479"/>
      <c r="N532" s="479"/>
      <c r="O532" s="479"/>
      <c r="P532" s="479"/>
      <c r="Q532" s="479"/>
      <c r="R532" s="479"/>
      <c r="S532" s="479"/>
      <c r="T532" s="479"/>
      <c r="U532" s="479"/>
      <c r="V532" s="479"/>
      <c r="W532" s="479"/>
      <c r="X532" s="479"/>
      <c r="Y532" s="479"/>
      <c r="Z532" s="479"/>
    </row>
    <row r="533" spans="1:26" ht="15.75" customHeight="1">
      <c r="A533" s="479"/>
      <c r="B533" s="479"/>
      <c r="C533" s="479"/>
      <c r="D533" s="479"/>
      <c r="E533" s="479"/>
      <c r="F533" s="479"/>
      <c r="G533" s="479"/>
      <c r="H533" s="479"/>
      <c r="I533" s="479"/>
      <c r="J533" s="479"/>
      <c r="K533" s="479"/>
      <c r="L533" s="479"/>
      <c r="M533" s="479"/>
      <c r="N533" s="479"/>
      <c r="O533" s="479"/>
      <c r="P533" s="479"/>
      <c r="Q533" s="479"/>
      <c r="R533" s="479"/>
      <c r="S533" s="479"/>
      <c r="T533" s="479"/>
      <c r="U533" s="479"/>
      <c r="V533" s="479"/>
      <c r="W533" s="479"/>
      <c r="X533" s="479"/>
      <c r="Y533" s="479"/>
      <c r="Z533" s="479"/>
    </row>
    <row r="534" spans="1:26" ht="15.75" customHeight="1">
      <c r="A534" s="479"/>
      <c r="B534" s="479"/>
      <c r="C534" s="479"/>
      <c r="D534" s="479"/>
      <c r="E534" s="479"/>
      <c r="F534" s="479"/>
      <c r="G534" s="479"/>
      <c r="H534" s="479"/>
      <c r="I534" s="479"/>
      <c r="J534" s="479"/>
      <c r="K534" s="479"/>
      <c r="L534" s="479"/>
      <c r="M534" s="479"/>
      <c r="N534" s="479"/>
      <c r="O534" s="479"/>
      <c r="P534" s="479"/>
      <c r="Q534" s="479"/>
      <c r="R534" s="479"/>
      <c r="S534" s="479"/>
      <c r="T534" s="479"/>
      <c r="U534" s="479"/>
      <c r="V534" s="479"/>
      <c r="W534" s="479"/>
      <c r="X534" s="479"/>
      <c r="Y534" s="479"/>
      <c r="Z534" s="479"/>
    </row>
    <row r="535" spans="1:26" ht="15.75" customHeight="1">
      <c r="A535" s="479"/>
      <c r="B535" s="479"/>
      <c r="C535" s="479"/>
      <c r="D535" s="479"/>
      <c r="E535" s="479"/>
      <c r="F535" s="479"/>
      <c r="G535" s="479"/>
      <c r="H535" s="479"/>
      <c r="I535" s="479"/>
      <c r="J535" s="479"/>
      <c r="K535" s="479"/>
      <c r="L535" s="479"/>
      <c r="M535" s="479"/>
      <c r="N535" s="479"/>
      <c r="O535" s="479"/>
      <c r="P535" s="479"/>
      <c r="Q535" s="479"/>
      <c r="R535" s="479"/>
      <c r="S535" s="479"/>
      <c r="T535" s="479"/>
      <c r="U535" s="479"/>
      <c r="V535" s="479"/>
      <c r="W535" s="479"/>
      <c r="X535" s="479"/>
      <c r="Y535" s="479"/>
      <c r="Z535" s="479"/>
    </row>
    <row r="536" spans="1:26" ht="15.75" customHeight="1">
      <c r="A536" s="479"/>
      <c r="B536" s="479"/>
      <c r="C536" s="479"/>
      <c r="D536" s="479"/>
      <c r="E536" s="479"/>
      <c r="F536" s="479"/>
      <c r="G536" s="479"/>
      <c r="H536" s="479"/>
      <c r="I536" s="479"/>
      <c r="J536" s="479"/>
      <c r="K536" s="479"/>
      <c r="L536" s="479"/>
      <c r="M536" s="479"/>
      <c r="N536" s="479"/>
      <c r="O536" s="479"/>
      <c r="P536" s="479"/>
      <c r="Q536" s="479"/>
      <c r="R536" s="479"/>
      <c r="S536" s="479"/>
      <c r="T536" s="479"/>
      <c r="U536" s="479"/>
      <c r="V536" s="479"/>
      <c r="W536" s="479"/>
      <c r="X536" s="479"/>
      <c r="Y536" s="479"/>
      <c r="Z536" s="479"/>
    </row>
    <row r="537" spans="1:26" ht="15.75" customHeight="1">
      <c r="A537" s="479"/>
      <c r="B537" s="479"/>
      <c r="C537" s="479"/>
      <c r="D537" s="479"/>
      <c r="E537" s="479"/>
      <c r="F537" s="479"/>
      <c r="G537" s="479"/>
      <c r="H537" s="479"/>
      <c r="I537" s="479"/>
      <c r="J537" s="479"/>
      <c r="K537" s="479"/>
      <c r="L537" s="479"/>
      <c r="M537" s="479"/>
      <c r="N537" s="479"/>
      <c r="O537" s="479"/>
      <c r="P537" s="479"/>
      <c r="Q537" s="479"/>
      <c r="R537" s="479"/>
      <c r="S537" s="479"/>
      <c r="T537" s="479"/>
      <c r="U537" s="479"/>
      <c r="V537" s="479"/>
      <c r="W537" s="479"/>
      <c r="X537" s="479"/>
      <c r="Y537" s="479"/>
      <c r="Z537" s="479"/>
    </row>
    <row r="538" spans="1:26" ht="15.75" customHeight="1">
      <c r="A538" s="479"/>
      <c r="B538" s="479"/>
      <c r="C538" s="479"/>
      <c r="D538" s="479"/>
      <c r="E538" s="479"/>
      <c r="F538" s="479"/>
      <c r="G538" s="479"/>
      <c r="H538" s="479"/>
      <c r="I538" s="479"/>
      <c r="J538" s="479"/>
      <c r="K538" s="479"/>
      <c r="L538" s="479"/>
      <c r="M538" s="479"/>
      <c r="N538" s="479"/>
      <c r="O538" s="479"/>
      <c r="P538" s="479"/>
      <c r="Q538" s="479"/>
      <c r="R538" s="479"/>
      <c r="S538" s="479"/>
      <c r="T538" s="479"/>
      <c r="U538" s="479"/>
      <c r="V538" s="479"/>
      <c r="W538" s="479"/>
      <c r="X538" s="479"/>
      <c r="Y538" s="479"/>
      <c r="Z538" s="479"/>
    </row>
    <row r="539" spans="1:26" ht="15.75" customHeight="1">
      <c r="A539" s="479"/>
      <c r="B539" s="479"/>
      <c r="C539" s="479"/>
      <c r="D539" s="479"/>
      <c r="E539" s="479"/>
      <c r="F539" s="479"/>
      <c r="G539" s="479"/>
      <c r="H539" s="479"/>
      <c r="I539" s="479"/>
      <c r="J539" s="479"/>
      <c r="K539" s="479"/>
      <c r="L539" s="479"/>
      <c r="M539" s="479"/>
      <c r="N539" s="479"/>
      <c r="O539" s="479"/>
      <c r="P539" s="479"/>
      <c r="Q539" s="479"/>
      <c r="R539" s="479"/>
      <c r="S539" s="479"/>
      <c r="T539" s="479"/>
      <c r="U539" s="479"/>
      <c r="V539" s="479"/>
      <c r="W539" s="479"/>
      <c r="X539" s="479"/>
      <c r="Y539" s="479"/>
      <c r="Z539" s="479"/>
    </row>
    <row r="540" spans="1:26" ht="15.75" customHeight="1">
      <c r="A540" s="479"/>
      <c r="B540" s="479"/>
      <c r="C540" s="479"/>
      <c r="D540" s="479"/>
      <c r="E540" s="479"/>
      <c r="F540" s="479"/>
      <c r="G540" s="479"/>
      <c r="H540" s="479"/>
      <c r="I540" s="479"/>
      <c r="J540" s="479"/>
      <c r="K540" s="479"/>
      <c r="L540" s="479"/>
      <c r="M540" s="479"/>
      <c r="N540" s="479"/>
      <c r="O540" s="479"/>
      <c r="P540" s="479"/>
      <c r="Q540" s="479"/>
      <c r="R540" s="479"/>
      <c r="S540" s="479"/>
      <c r="T540" s="479"/>
      <c r="U540" s="479"/>
      <c r="V540" s="479"/>
      <c r="W540" s="479"/>
      <c r="X540" s="479"/>
      <c r="Y540" s="479"/>
      <c r="Z540" s="479"/>
    </row>
    <row r="541" spans="1:26" ht="15.75" customHeight="1">
      <c r="A541" s="479"/>
      <c r="B541" s="479"/>
      <c r="C541" s="479"/>
      <c r="D541" s="479"/>
      <c r="E541" s="479"/>
      <c r="F541" s="479"/>
      <c r="G541" s="479"/>
      <c r="H541" s="479"/>
      <c r="I541" s="479"/>
      <c r="J541" s="479"/>
      <c r="K541" s="479"/>
      <c r="L541" s="479"/>
      <c r="M541" s="479"/>
      <c r="N541" s="479"/>
      <c r="O541" s="479"/>
      <c r="P541" s="479"/>
      <c r="Q541" s="479"/>
      <c r="R541" s="479"/>
      <c r="S541" s="479"/>
      <c r="T541" s="479"/>
      <c r="U541" s="479"/>
      <c r="V541" s="479"/>
      <c r="W541" s="479"/>
      <c r="X541" s="479"/>
      <c r="Y541" s="479"/>
      <c r="Z541" s="479"/>
    </row>
    <row r="542" spans="1:26" ht="15.75" customHeight="1">
      <c r="A542" s="479"/>
      <c r="B542" s="479"/>
      <c r="C542" s="479"/>
      <c r="D542" s="479"/>
      <c r="E542" s="479"/>
      <c r="F542" s="479"/>
      <c r="G542" s="479"/>
      <c r="H542" s="479"/>
      <c r="I542" s="479"/>
      <c r="J542" s="479"/>
      <c r="K542" s="479"/>
      <c r="L542" s="479"/>
      <c r="M542" s="479"/>
      <c r="N542" s="479"/>
      <c r="O542" s="479"/>
      <c r="P542" s="479"/>
      <c r="Q542" s="479"/>
      <c r="R542" s="479"/>
      <c r="S542" s="479"/>
      <c r="T542" s="479"/>
      <c r="U542" s="479"/>
      <c r="V542" s="479"/>
      <c r="W542" s="479"/>
      <c r="X542" s="479"/>
      <c r="Y542" s="479"/>
      <c r="Z542" s="479"/>
    </row>
    <row r="543" spans="1:26" ht="15.75" customHeight="1">
      <c r="A543" s="479"/>
      <c r="B543" s="479"/>
      <c r="C543" s="479"/>
      <c r="D543" s="479"/>
      <c r="E543" s="479"/>
      <c r="F543" s="479"/>
      <c r="G543" s="479"/>
      <c r="H543" s="479"/>
      <c r="I543" s="479"/>
      <c r="J543" s="479"/>
      <c r="K543" s="479"/>
      <c r="L543" s="479"/>
      <c r="M543" s="479"/>
      <c r="N543" s="479"/>
      <c r="O543" s="479"/>
      <c r="P543" s="479"/>
      <c r="Q543" s="479"/>
      <c r="R543" s="479"/>
      <c r="S543" s="479"/>
      <c r="T543" s="479"/>
      <c r="U543" s="479"/>
      <c r="V543" s="479"/>
      <c r="W543" s="479"/>
      <c r="X543" s="479"/>
      <c r="Y543" s="479"/>
      <c r="Z543" s="479"/>
    </row>
    <row r="544" spans="1:26" ht="15.75" customHeight="1">
      <c r="A544" s="479"/>
      <c r="B544" s="479"/>
      <c r="C544" s="479"/>
      <c r="D544" s="479"/>
      <c r="E544" s="479"/>
      <c r="F544" s="479"/>
      <c r="G544" s="479"/>
      <c r="H544" s="479"/>
      <c r="I544" s="479"/>
      <c r="J544" s="479"/>
      <c r="K544" s="479"/>
      <c r="L544" s="479"/>
      <c r="M544" s="479"/>
      <c r="N544" s="479"/>
      <c r="O544" s="479"/>
      <c r="P544" s="479"/>
      <c r="Q544" s="479"/>
      <c r="R544" s="479"/>
      <c r="S544" s="479"/>
      <c r="T544" s="479"/>
      <c r="U544" s="479"/>
      <c r="V544" s="479"/>
      <c r="W544" s="479"/>
      <c r="X544" s="479"/>
      <c r="Y544" s="479"/>
      <c r="Z544" s="479"/>
    </row>
    <row r="545" spans="1:26" ht="15.75" customHeight="1">
      <c r="A545" s="479"/>
      <c r="B545" s="479"/>
      <c r="C545" s="479"/>
      <c r="D545" s="479"/>
      <c r="E545" s="479"/>
      <c r="F545" s="479"/>
      <c r="G545" s="479"/>
      <c r="H545" s="479"/>
      <c r="I545" s="479"/>
      <c r="J545" s="479"/>
      <c r="K545" s="479"/>
      <c r="L545" s="479"/>
      <c r="M545" s="479"/>
      <c r="N545" s="479"/>
      <c r="O545" s="479"/>
      <c r="P545" s="479"/>
      <c r="Q545" s="479"/>
      <c r="R545" s="479"/>
      <c r="S545" s="479"/>
      <c r="T545" s="479"/>
      <c r="U545" s="479"/>
      <c r="V545" s="479"/>
      <c r="W545" s="479"/>
      <c r="X545" s="479"/>
      <c r="Y545" s="479"/>
      <c r="Z545" s="479"/>
    </row>
    <row r="546" spans="1:26" ht="15.75" customHeight="1">
      <c r="A546" s="479"/>
      <c r="B546" s="479"/>
      <c r="C546" s="479"/>
      <c r="D546" s="479"/>
      <c r="E546" s="479"/>
      <c r="F546" s="479"/>
      <c r="G546" s="479"/>
      <c r="H546" s="479"/>
      <c r="I546" s="479"/>
      <c r="J546" s="479"/>
      <c r="K546" s="479"/>
      <c r="L546" s="479"/>
      <c r="M546" s="479"/>
      <c r="N546" s="479"/>
      <c r="O546" s="479"/>
      <c r="P546" s="479"/>
      <c r="Q546" s="479"/>
      <c r="R546" s="479"/>
      <c r="S546" s="479"/>
      <c r="T546" s="479"/>
      <c r="U546" s="479"/>
      <c r="V546" s="479"/>
      <c r="W546" s="479"/>
      <c r="X546" s="479"/>
      <c r="Y546" s="479"/>
      <c r="Z546" s="479"/>
    </row>
    <row r="547" spans="1:26" ht="15.75" customHeight="1">
      <c r="A547" s="479"/>
      <c r="B547" s="479"/>
      <c r="C547" s="479"/>
      <c r="D547" s="479"/>
      <c r="E547" s="479"/>
      <c r="F547" s="479"/>
      <c r="G547" s="479"/>
      <c r="H547" s="479"/>
      <c r="I547" s="479"/>
      <c r="J547" s="479"/>
      <c r="K547" s="479"/>
      <c r="L547" s="479"/>
      <c r="M547" s="479"/>
      <c r="N547" s="479"/>
      <c r="O547" s="479"/>
      <c r="P547" s="479"/>
      <c r="Q547" s="479"/>
      <c r="R547" s="479"/>
      <c r="S547" s="479"/>
      <c r="T547" s="479"/>
      <c r="U547" s="479"/>
      <c r="V547" s="479"/>
      <c r="W547" s="479"/>
      <c r="X547" s="479"/>
      <c r="Y547" s="479"/>
      <c r="Z547" s="479"/>
    </row>
    <row r="548" spans="1:26" ht="15.75" customHeight="1">
      <c r="A548" s="479"/>
      <c r="B548" s="479"/>
      <c r="C548" s="479"/>
      <c r="D548" s="479"/>
      <c r="E548" s="479"/>
      <c r="F548" s="479"/>
      <c r="G548" s="479"/>
      <c r="H548" s="479"/>
      <c r="I548" s="479"/>
      <c r="J548" s="479"/>
      <c r="K548" s="479"/>
      <c r="L548" s="479"/>
      <c r="M548" s="479"/>
      <c r="N548" s="479"/>
      <c r="O548" s="479"/>
      <c r="P548" s="479"/>
      <c r="Q548" s="479"/>
      <c r="R548" s="479"/>
      <c r="S548" s="479"/>
      <c r="T548" s="479"/>
      <c r="U548" s="479"/>
      <c r="V548" s="479"/>
      <c r="W548" s="479"/>
      <c r="X548" s="479"/>
      <c r="Y548" s="479"/>
      <c r="Z548" s="479"/>
    </row>
    <row r="549" spans="1:26" ht="15.75" customHeight="1">
      <c r="A549" s="479"/>
      <c r="B549" s="479"/>
      <c r="C549" s="479"/>
      <c r="D549" s="479"/>
      <c r="E549" s="479"/>
      <c r="F549" s="479"/>
      <c r="G549" s="479"/>
      <c r="H549" s="479"/>
      <c r="I549" s="479"/>
      <c r="J549" s="479"/>
      <c r="K549" s="479"/>
      <c r="L549" s="479"/>
      <c r="M549" s="479"/>
      <c r="N549" s="479"/>
      <c r="O549" s="479"/>
      <c r="P549" s="479"/>
      <c r="Q549" s="479"/>
      <c r="R549" s="479"/>
      <c r="S549" s="479"/>
      <c r="T549" s="479"/>
      <c r="U549" s="479"/>
      <c r="V549" s="479"/>
      <c r="W549" s="479"/>
      <c r="X549" s="479"/>
      <c r="Y549" s="479"/>
      <c r="Z549" s="479"/>
    </row>
    <row r="550" spans="1:26" ht="15.75" customHeight="1">
      <c r="A550" s="479"/>
      <c r="B550" s="479"/>
      <c r="C550" s="479"/>
      <c r="D550" s="479"/>
      <c r="E550" s="479"/>
      <c r="F550" s="479"/>
      <c r="G550" s="479"/>
      <c r="H550" s="479"/>
      <c r="I550" s="479"/>
      <c r="J550" s="479"/>
      <c r="K550" s="479"/>
      <c r="L550" s="479"/>
      <c r="M550" s="479"/>
      <c r="N550" s="479"/>
      <c r="O550" s="479"/>
      <c r="P550" s="479"/>
      <c r="Q550" s="479"/>
      <c r="R550" s="479"/>
      <c r="S550" s="479"/>
      <c r="T550" s="479"/>
      <c r="U550" s="479"/>
      <c r="V550" s="479"/>
      <c r="W550" s="479"/>
      <c r="X550" s="479"/>
      <c r="Y550" s="479"/>
      <c r="Z550" s="479"/>
    </row>
    <row r="551" spans="1:26" ht="15.75" customHeight="1">
      <c r="A551" s="479"/>
      <c r="B551" s="479"/>
      <c r="C551" s="479"/>
      <c r="D551" s="479"/>
      <c r="E551" s="479"/>
      <c r="F551" s="479"/>
      <c r="G551" s="479"/>
      <c r="H551" s="479"/>
      <c r="I551" s="479"/>
      <c r="J551" s="479"/>
      <c r="K551" s="479"/>
      <c r="L551" s="479"/>
      <c r="M551" s="479"/>
      <c r="N551" s="479"/>
      <c r="O551" s="479"/>
      <c r="P551" s="479"/>
      <c r="Q551" s="479"/>
      <c r="R551" s="479"/>
      <c r="S551" s="479"/>
      <c r="T551" s="479"/>
      <c r="U551" s="479"/>
      <c r="V551" s="479"/>
      <c r="W551" s="479"/>
      <c r="X551" s="479"/>
      <c r="Y551" s="479"/>
      <c r="Z551" s="479"/>
    </row>
    <row r="552" spans="1:26" ht="15.75" customHeight="1">
      <c r="A552" s="479"/>
      <c r="B552" s="479"/>
      <c r="C552" s="479"/>
      <c r="D552" s="479"/>
      <c r="E552" s="479"/>
      <c r="F552" s="479"/>
      <c r="G552" s="479"/>
      <c r="H552" s="479"/>
      <c r="I552" s="479"/>
      <c r="J552" s="479"/>
      <c r="K552" s="479"/>
      <c r="L552" s="479"/>
      <c r="M552" s="479"/>
      <c r="N552" s="479"/>
      <c r="O552" s="479"/>
      <c r="P552" s="479"/>
      <c r="Q552" s="479"/>
      <c r="R552" s="479"/>
      <c r="S552" s="479"/>
      <c r="T552" s="479"/>
      <c r="U552" s="479"/>
      <c r="V552" s="479"/>
      <c r="W552" s="479"/>
      <c r="X552" s="479"/>
      <c r="Y552" s="479"/>
      <c r="Z552" s="479"/>
    </row>
    <row r="553" spans="1:26" ht="15.75" customHeight="1">
      <c r="A553" s="479"/>
      <c r="B553" s="479"/>
      <c r="C553" s="479"/>
      <c r="D553" s="479"/>
      <c r="E553" s="479"/>
      <c r="F553" s="479"/>
      <c r="G553" s="479"/>
      <c r="H553" s="479"/>
      <c r="I553" s="479"/>
      <c r="J553" s="479"/>
      <c r="K553" s="479"/>
      <c r="L553" s="479"/>
      <c r="M553" s="479"/>
      <c r="N553" s="479"/>
      <c r="O553" s="479"/>
      <c r="P553" s="479"/>
      <c r="Q553" s="479"/>
      <c r="R553" s="479"/>
      <c r="S553" s="479"/>
      <c r="T553" s="479"/>
      <c r="U553" s="479"/>
      <c r="V553" s="479"/>
      <c r="W553" s="479"/>
      <c r="X553" s="479"/>
      <c r="Y553" s="479"/>
      <c r="Z553" s="479"/>
    </row>
    <row r="554" spans="1:26" ht="15.75" customHeight="1">
      <c r="A554" s="479"/>
      <c r="B554" s="479"/>
      <c r="C554" s="479"/>
      <c r="D554" s="479"/>
      <c r="E554" s="479"/>
      <c r="F554" s="479"/>
      <c r="G554" s="479"/>
      <c r="H554" s="479"/>
      <c r="I554" s="479"/>
      <c r="J554" s="479"/>
      <c r="K554" s="479"/>
      <c r="L554" s="479"/>
      <c r="M554" s="479"/>
      <c r="N554" s="479"/>
      <c r="O554" s="479"/>
      <c r="P554" s="479"/>
      <c r="Q554" s="479"/>
      <c r="R554" s="479"/>
      <c r="S554" s="479"/>
      <c r="T554" s="479"/>
      <c r="U554" s="479"/>
      <c r="V554" s="479"/>
      <c r="W554" s="479"/>
      <c r="X554" s="479"/>
      <c r="Y554" s="479"/>
      <c r="Z554" s="479"/>
    </row>
    <row r="555" spans="1:26" ht="15.75" customHeight="1">
      <c r="A555" s="479"/>
      <c r="B555" s="479"/>
      <c r="C555" s="479"/>
      <c r="D555" s="479"/>
      <c r="E555" s="479"/>
      <c r="F555" s="479"/>
      <c r="G555" s="479"/>
      <c r="H555" s="479"/>
      <c r="I555" s="479"/>
      <c r="J555" s="479"/>
      <c r="K555" s="479"/>
      <c r="L555" s="479"/>
      <c r="M555" s="479"/>
      <c r="N555" s="479"/>
      <c r="O555" s="479"/>
      <c r="P555" s="479"/>
      <c r="Q555" s="479"/>
      <c r="R555" s="479"/>
      <c r="S555" s="479"/>
      <c r="T555" s="479"/>
      <c r="U555" s="479"/>
      <c r="V555" s="479"/>
      <c r="W555" s="479"/>
      <c r="X555" s="479"/>
      <c r="Y555" s="479"/>
      <c r="Z555" s="479"/>
    </row>
    <row r="556" spans="1:26" ht="15.75" customHeight="1">
      <c r="A556" s="479"/>
      <c r="B556" s="479"/>
      <c r="C556" s="479"/>
      <c r="D556" s="479"/>
      <c r="E556" s="479"/>
      <c r="F556" s="479"/>
      <c r="G556" s="479"/>
      <c r="H556" s="479"/>
      <c r="I556" s="479"/>
      <c r="J556" s="479"/>
      <c r="K556" s="479"/>
      <c r="L556" s="479"/>
      <c r="M556" s="479"/>
      <c r="N556" s="479"/>
      <c r="O556" s="479"/>
      <c r="P556" s="479"/>
      <c r="Q556" s="479"/>
      <c r="R556" s="479"/>
      <c r="S556" s="479"/>
      <c r="T556" s="479"/>
      <c r="U556" s="479"/>
      <c r="V556" s="479"/>
      <c r="W556" s="479"/>
      <c r="X556" s="479"/>
      <c r="Y556" s="479"/>
      <c r="Z556" s="479"/>
    </row>
    <row r="557" spans="1:26" ht="15.75" customHeight="1">
      <c r="A557" s="479"/>
      <c r="B557" s="479"/>
      <c r="C557" s="479"/>
      <c r="D557" s="479"/>
      <c r="E557" s="479"/>
      <c r="F557" s="479"/>
      <c r="G557" s="479"/>
      <c r="H557" s="479"/>
      <c r="I557" s="479"/>
      <c r="J557" s="479"/>
      <c r="K557" s="479"/>
      <c r="L557" s="479"/>
      <c r="M557" s="479"/>
      <c r="N557" s="479"/>
      <c r="O557" s="479"/>
      <c r="P557" s="479"/>
      <c r="Q557" s="479"/>
      <c r="R557" s="479"/>
      <c r="S557" s="479"/>
      <c r="T557" s="479"/>
      <c r="U557" s="479"/>
      <c r="V557" s="479"/>
      <c r="W557" s="479"/>
      <c r="X557" s="479"/>
      <c r="Y557" s="479"/>
      <c r="Z557" s="479"/>
    </row>
    <row r="558" spans="1:26" ht="15.75" customHeight="1">
      <c r="A558" s="479"/>
      <c r="B558" s="479"/>
      <c r="C558" s="479"/>
      <c r="D558" s="479"/>
      <c r="E558" s="479"/>
      <c r="F558" s="479"/>
      <c r="G558" s="479"/>
      <c r="H558" s="479"/>
      <c r="I558" s="479"/>
      <c r="J558" s="479"/>
      <c r="K558" s="479"/>
      <c r="L558" s="479"/>
      <c r="M558" s="479"/>
      <c r="N558" s="479"/>
      <c r="O558" s="479"/>
      <c r="P558" s="479"/>
      <c r="Q558" s="479"/>
      <c r="R558" s="479"/>
      <c r="S558" s="479"/>
      <c r="T558" s="479"/>
      <c r="U558" s="479"/>
      <c r="V558" s="479"/>
      <c r="W558" s="479"/>
      <c r="X558" s="479"/>
      <c r="Y558" s="479"/>
      <c r="Z558" s="479"/>
    </row>
    <row r="559" spans="1:26" ht="15.75" customHeight="1">
      <c r="A559" s="479"/>
      <c r="B559" s="479"/>
      <c r="C559" s="479"/>
      <c r="D559" s="479"/>
      <c r="E559" s="479"/>
      <c r="F559" s="479"/>
      <c r="G559" s="479"/>
      <c r="H559" s="479"/>
      <c r="I559" s="479"/>
      <c r="J559" s="479"/>
      <c r="K559" s="479"/>
      <c r="L559" s="479"/>
      <c r="M559" s="479"/>
      <c r="N559" s="479"/>
      <c r="O559" s="479"/>
      <c r="P559" s="479"/>
      <c r="Q559" s="479"/>
      <c r="R559" s="479"/>
      <c r="S559" s="479"/>
      <c r="T559" s="479"/>
      <c r="U559" s="479"/>
      <c r="V559" s="479"/>
      <c r="W559" s="479"/>
      <c r="X559" s="479"/>
      <c r="Y559" s="479"/>
      <c r="Z559" s="479"/>
    </row>
    <row r="560" spans="1:26" ht="15.75" customHeight="1">
      <c r="A560" s="479"/>
      <c r="B560" s="479"/>
      <c r="C560" s="479"/>
      <c r="D560" s="479"/>
      <c r="E560" s="479"/>
      <c r="F560" s="479"/>
      <c r="G560" s="479"/>
      <c r="H560" s="479"/>
      <c r="I560" s="479"/>
      <c r="J560" s="479"/>
      <c r="K560" s="479"/>
      <c r="L560" s="479"/>
      <c r="M560" s="479"/>
      <c r="N560" s="479"/>
      <c r="O560" s="479"/>
      <c r="P560" s="479"/>
      <c r="Q560" s="479"/>
      <c r="R560" s="479"/>
      <c r="S560" s="479"/>
      <c r="T560" s="479"/>
      <c r="U560" s="479"/>
      <c r="V560" s="479"/>
      <c r="W560" s="479"/>
      <c r="X560" s="479"/>
      <c r="Y560" s="479"/>
      <c r="Z560" s="479"/>
    </row>
    <row r="561" spans="1:26" ht="15.75" customHeight="1">
      <c r="A561" s="479"/>
      <c r="B561" s="479"/>
      <c r="C561" s="479"/>
      <c r="D561" s="479"/>
      <c r="E561" s="479"/>
      <c r="F561" s="479"/>
      <c r="G561" s="479"/>
      <c r="H561" s="479"/>
      <c r="I561" s="479"/>
      <c r="J561" s="479"/>
      <c r="K561" s="479"/>
      <c r="L561" s="479"/>
      <c r="M561" s="479"/>
      <c r="N561" s="479"/>
      <c r="O561" s="479"/>
      <c r="P561" s="479"/>
      <c r="Q561" s="479"/>
      <c r="R561" s="479"/>
      <c r="S561" s="479"/>
      <c r="T561" s="479"/>
      <c r="U561" s="479"/>
      <c r="V561" s="479"/>
      <c r="W561" s="479"/>
      <c r="X561" s="479"/>
      <c r="Y561" s="479"/>
      <c r="Z561" s="479"/>
    </row>
    <row r="562" spans="1:26" ht="15.75" customHeight="1">
      <c r="A562" s="479"/>
      <c r="B562" s="479"/>
      <c r="C562" s="479"/>
      <c r="D562" s="479"/>
      <c r="E562" s="479"/>
      <c r="F562" s="479"/>
      <c r="G562" s="479"/>
      <c r="H562" s="479"/>
      <c r="I562" s="479"/>
      <c r="J562" s="479"/>
      <c r="K562" s="479"/>
      <c r="L562" s="479"/>
      <c r="M562" s="479"/>
      <c r="N562" s="479"/>
      <c r="O562" s="479"/>
      <c r="P562" s="479"/>
      <c r="Q562" s="479"/>
      <c r="R562" s="479"/>
      <c r="S562" s="479"/>
      <c r="T562" s="479"/>
      <c r="U562" s="479"/>
      <c r="V562" s="479"/>
      <c r="W562" s="479"/>
      <c r="X562" s="479"/>
      <c r="Y562" s="479"/>
      <c r="Z562" s="479"/>
    </row>
    <row r="563" spans="1:26" ht="15.75" customHeight="1">
      <c r="A563" s="479"/>
      <c r="B563" s="479"/>
      <c r="C563" s="479"/>
      <c r="D563" s="479"/>
      <c r="E563" s="479"/>
      <c r="F563" s="479"/>
      <c r="G563" s="479"/>
      <c r="H563" s="479"/>
      <c r="I563" s="479"/>
      <c r="J563" s="479"/>
      <c r="K563" s="479"/>
      <c r="L563" s="479"/>
      <c r="M563" s="479"/>
      <c r="N563" s="479"/>
      <c r="O563" s="479"/>
      <c r="P563" s="479"/>
      <c r="Q563" s="479"/>
      <c r="R563" s="479"/>
      <c r="S563" s="479"/>
      <c r="T563" s="479"/>
      <c r="U563" s="479"/>
      <c r="V563" s="479"/>
      <c r="W563" s="479"/>
      <c r="X563" s="479"/>
      <c r="Y563" s="479"/>
      <c r="Z563" s="479"/>
    </row>
    <row r="564" spans="1:26" ht="15.75" customHeight="1">
      <c r="A564" s="479"/>
      <c r="B564" s="479"/>
      <c r="C564" s="479"/>
      <c r="D564" s="479"/>
      <c r="E564" s="479"/>
      <c r="F564" s="479"/>
      <c r="G564" s="479"/>
      <c r="H564" s="479"/>
      <c r="I564" s="479"/>
      <c r="J564" s="479"/>
      <c r="K564" s="479"/>
      <c r="L564" s="479"/>
      <c r="M564" s="479"/>
      <c r="N564" s="479"/>
      <c r="O564" s="479"/>
      <c r="P564" s="479"/>
      <c r="Q564" s="479"/>
      <c r="R564" s="479"/>
      <c r="S564" s="479"/>
      <c r="T564" s="479"/>
      <c r="U564" s="479"/>
      <c r="V564" s="479"/>
      <c r="W564" s="479"/>
      <c r="X564" s="479"/>
      <c r="Y564" s="479"/>
      <c r="Z564" s="479"/>
    </row>
    <row r="565" spans="1:26" ht="15.75" customHeight="1">
      <c r="A565" s="479"/>
      <c r="B565" s="479"/>
      <c r="C565" s="479"/>
      <c r="D565" s="479"/>
      <c r="E565" s="479"/>
      <c r="F565" s="479"/>
      <c r="G565" s="479"/>
      <c r="H565" s="479"/>
      <c r="I565" s="479"/>
      <c r="J565" s="479"/>
      <c r="K565" s="479"/>
      <c r="L565" s="479"/>
      <c r="M565" s="479"/>
      <c r="N565" s="479"/>
      <c r="O565" s="479"/>
      <c r="P565" s="479"/>
      <c r="Q565" s="479"/>
      <c r="R565" s="479"/>
      <c r="S565" s="479"/>
      <c r="T565" s="479"/>
      <c r="U565" s="479"/>
      <c r="V565" s="479"/>
      <c r="W565" s="479"/>
      <c r="X565" s="479"/>
      <c r="Y565" s="479"/>
      <c r="Z565" s="479"/>
    </row>
    <row r="566" spans="1:26" ht="15.75" customHeight="1">
      <c r="A566" s="479"/>
      <c r="B566" s="479"/>
      <c r="C566" s="479"/>
      <c r="D566" s="479"/>
      <c r="E566" s="479"/>
      <c r="F566" s="479"/>
      <c r="G566" s="479"/>
      <c r="H566" s="479"/>
      <c r="I566" s="479"/>
      <c r="J566" s="479"/>
      <c r="K566" s="479"/>
      <c r="L566" s="479"/>
      <c r="M566" s="479"/>
      <c r="N566" s="479"/>
      <c r="O566" s="479"/>
      <c r="P566" s="479"/>
      <c r="Q566" s="479"/>
      <c r="R566" s="479"/>
      <c r="S566" s="479"/>
      <c r="T566" s="479"/>
      <c r="U566" s="479"/>
      <c r="V566" s="479"/>
      <c r="W566" s="479"/>
      <c r="X566" s="479"/>
      <c r="Y566" s="479"/>
      <c r="Z566" s="479"/>
    </row>
    <row r="567" spans="1:26" ht="15.75" customHeight="1">
      <c r="A567" s="479"/>
      <c r="B567" s="479"/>
      <c r="C567" s="479"/>
      <c r="D567" s="479"/>
      <c r="E567" s="479"/>
      <c r="F567" s="479"/>
      <c r="G567" s="479"/>
      <c r="H567" s="479"/>
      <c r="I567" s="479"/>
      <c r="J567" s="479"/>
      <c r="K567" s="479"/>
      <c r="L567" s="479"/>
      <c r="M567" s="479"/>
      <c r="N567" s="479"/>
      <c r="O567" s="479"/>
      <c r="P567" s="479"/>
      <c r="Q567" s="479"/>
      <c r="R567" s="479"/>
      <c r="S567" s="479"/>
      <c r="T567" s="479"/>
      <c r="U567" s="479"/>
      <c r="V567" s="479"/>
      <c r="W567" s="479"/>
      <c r="X567" s="479"/>
      <c r="Y567" s="479"/>
      <c r="Z567" s="479"/>
    </row>
    <row r="568" spans="1:26" ht="15.75" customHeight="1">
      <c r="A568" s="479"/>
      <c r="B568" s="479"/>
      <c r="C568" s="479"/>
      <c r="D568" s="479"/>
      <c r="E568" s="479"/>
      <c r="F568" s="479"/>
      <c r="G568" s="479"/>
      <c r="H568" s="479"/>
      <c r="I568" s="479"/>
      <c r="J568" s="479"/>
      <c r="K568" s="479"/>
      <c r="L568" s="479"/>
      <c r="M568" s="479"/>
      <c r="N568" s="479"/>
      <c r="O568" s="479"/>
      <c r="P568" s="479"/>
      <c r="Q568" s="479"/>
      <c r="R568" s="479"/>
      <c r="S568" s="479"/>
      <c r="T568" s="479"/>
      <c r="U568" s="479"/>
      <c r="V568" s="479"/>
      <c r="W568" s="479"/>
      <c r="X568" s="479"/>
      <c r="Y568" s="479"/>
      <c r="Z568" s="479"/>
    </row>
    <row r="569" spans="1:26" ht="15.75" customHeight="1">
      <c r="A569" s="479"/>
      <c r="B569" s="479"/>
      <c r="C569" s="479"/>
      <c r="D569" s="479"/>
      <c r="E569" s="479"/>
      <c r="F569" s="479"/>
      <c r="G569" s="479"/>
      <c r="H569" s="479"/>
      <c r="I569" s="479"/>
      <c r="J569" s="479"/>
      <c r="K569" s="479"/>
      <c r="L569" s="479"/>
      <c r="M569" s="479"/>
      <c r="N569" s="479"/>
      <c r="O569" s="479"/>
      <c r="P569" s="479"/>
      <c r="Q569" s="479"/>
      <c r="R569" s="479"/>
      <c r="S569" s="479"/>
      <c r="T569" s="479"/>
      <c r="U569" s="479"/>
      <c r="V569" s="479"/>
      <c r="W569" s="479"/>
      <c r="X569" s="479"/>
      <c r="Y569" s="479"/>
      <c r="Z569" s="479"/>
    </row>
    <row r="570" spans="1:26" ht="15.75" customHeight="1">
      <c r="A570" s="479"/>
      <c r="B570" s="479"/>
      <c r="C570" s="479"/>
      <c r="D570" s="479"/>
      <c r="E570" s="479"/>
      <c r="F570" s="479"/>
      <c r="G570" s="479"/>
      <c r="H570" s="479"/>
      <c r="I570" s="479"/>
      <c r="J570" s="479"/>
      <c r="K570" s="479"/>
      <c r="L570" s="479"/>
      <c r="M570" s="479"/>
      <c r="N570" s="479"/>
      <c r="O570" s="479"/>
      <c r="P570" s="479"/>
      <c r="Q570" s="479"/>
      <c r="R570" s="479"/>
      <c r="S570" s="479"/>
      <c r="T570" s="479"/>
      <c r="U570" s="479"/>
      <c r="V570" s="479"/>
      <c r="W570" s="479"/>
      <c r="X570" s="479"/>
      <c r="Y570" s="479"/>
      <c r="Z570" s="479"/>
    </row>
    <row r="571" spans="1:26" ht="15.75" customHeight="1">
      <c r="A571" s="479"/>
      <c r="B571" s="479"/>
      <c r="C571" s="479"/>
      <c r="D571" s="479"/>
      <c r="E571" s="479"/>
      <c r="F571" s="479"/>
      <c r="G571" s="479"/>
      <c r="H571" s="479"/>
      <c r="I571" s="479"/>
      <c r="J571" s="479"/>
      <c r="K571" s="479"/>
      <c r="L571" s="479"/>
      <c r="M571" s="479"/>
      <c r="N571" s="479"/>
      <c r="O571" s="479"/>
      <c r="P571" s="479"/>
      <c r="Q571" s="479"/>
      <c r="R571" s="479"/>
      <c r="S571" s="479"/>
      <c r="T571" s="479"/>
      <c r="U571" s="479"/>
      <c r="V571" s="479"/>
      <c r="W571" s="479"/>
      <c r="X571" s="479"/>
      <c r="Y571" s="479"/>
      <c r="Z571" s="479"/>
    </row>
    <row r="572" spans="1:26" ht="15.75" customHeight="1">
      <c r="A572" s="479"/>
      <c r="B572" s="479"/>
      <c r="C572" s="479"/>
      <c r="D572" s="479"/>
      <c r="E572" s="479"/>
      <c r="F572" s="479"/>
      <c r="G572" s="479"/>
      <c r="H572" s="479"/>
      <c r="I572" s="479"/>
      <c r="J572" s="479"/>
      <c r="K572" s="479"/>
      <c r="L572" s="479"/>
      <c r="M572" s="479"/>
      <c r="N572" s="479"/>
      <c r="O572" s="479"/>
      <c r="P572" s="479"/>
      <c r="Q572" s="479"/>
      <c r="R572" s="479"/>
      <c r="S572" s="479"/>
      <c r="T572" s="479"/>
      <c r="U572" s="479"/>
      <c r="V572" s="479"/>
      <c r="W572" s="479"/>
      <c r="X572" s="479"/>
      <c r="Y572" s="479"/>
      <c r="Z572" s="479"/>
    </row>
    <row r="573" spans="1:26" ht="15.75" customHeight="1">
      <c r="A573" s="479"/>
      <c r="B573" s="479"/>
      <c r="C573" s="479"/>
      <c r="D573" s="479"/>
      <c r="E573" s="479"/>
      <c r="F573" s="479"/>
      <c r="G573" s="479"/>
      <c r="H573" s="479"/>
      <c r="I573" s="479"/>
      <c r="J573" s="479"/>
      <c r="K573" s="479"/>
      <c r="L573" s="479"/>
      <c r="M573" s="479"/>
      <c r="N573" s="479"/>
      <c r="O573" s="479"/>
      <c r="P573" s="479"/>
      <c r="Q573" s="479"/>
      <c r="R573" s="479"/>
      <c r="S573" s="479"/>
      <c r="T573" s="479"/>
      <c r="U573" s="479"/>
      <c r="V573" s="479"/>
      <c r="W573" s="479"/>
      <c r="X573" s="479"/>
      <c r="Y573" s="479"/>
      <c r="Z573" s="479"/>
    </row>
    <row r="574" spans="1:26" ht="15.75" customHeight="1">
      <c r="A574" s="479"/>
      <c r="B574" s="479"/>
      <c r="C574" s="479"/>
      <c r="D574" s="479"/>
      <c r="E574" s="479"/>
      <c r="F574" s="479"/>
      <c r="G574" s="479"/>
      <c r="H574" s="479"/>
      <c r="I574" s="479"/>
      <c r="J574" s="479"/>
      <c r="K574" s="479"/>
      <c r="L574" s="479"/>
      <c r="M574" s="479"/>
      <c r="N574" s="479"/>
      <c r="O574" s="479"/>
      <c r="P574" s="479"/>
      <c r="Q574" s="479"/>
      <c r="R574" s="479"/>
      <c r="S574" s="479"/>
      <c r="T574" s="479"/>
      <c r="U574" s="479"/>
      <c r="V574" s="479"/>
      <c r="W574" s="479"/>
      <c r="X574" s="479"/>
      <c r="Y574" s="479"/>
      <c r="Z574" s="479"/>
    </row>
    <row r="575" spans="1:26" ht="15.75" customHeight="1">
      <c r="A575" s="479"/>
      <c r="B575" s="479"/>
      <c r="C575" s="479"/>
      <c r="D575" s="479"/>
      <c r="E575" s="479"/>
      <c r="F575" s="479"/>
      <c r="G575" s="479"/>
      <c r="H575" s="479"/>
      <c r="I575" s="479"/>
      <c r="J575" s="479"/>
      <c r="K575" s="479"/>
      <c r="L575" s="479"/>
      <c r="M575" s="479"/>
      <c r="N575" s="479"/>
      <c r="O575" s="479"/>
      <c r="P575" s="479"/>
      <c r="Q575" s="479"/>
      <c r="R575" s="479"/>
      <c r="S575" s="479"/>
      <c r="T575" s="479"/>
      <c r="U575" s="479"/>
      <c r="V575" s="479"/>
      <c r="W575" s="479"/>
      <c r="X575" s="479"/>
      <c r="Y575" s="479"/>
      <c r="Z575" s="479"/>
    </row>
    <row r="576" spans="1:26" ht="15.75" customHeight="1">
      <c r="A576" s="479"/>
      <c r="B576" s="479"/>
      <c r="C576" s="479"/>
      <c r="D576" s="479"/>
      <c r="E576" s="479"/>
      <c r="F576" s="479"/>
      <c r="G576" s="479"/>
      <c r="H576" s="479"/>
      <c r="I576" s="479"/>
      <c r="J576" s="479"/>
      <c r="K576" s="479"/>
      <c r="L576" s="479"/>
      <c r="M576" s="479"/>
      <c r="N576" s="479"/>
      <c r="O576" s="479"/>
      <c r="P576" s="479"/>
      <c r="Q576" s="479"/>
      <c r="R576" s="479"/>
      <c r="S576" s="479"/>
      <c r="T576" s="479"/>
      <c r="U576" s="479"/>
      <c r="V576" s="479"/>
      <c r="W576" s="479"/>
      <c r="X576" s="479"/>
      <c r="Y576" s="479"/>
      <c r="Z576" s="479"/>
    </row>
    <row r="577" spans="1:26" ht="15.75" customHeight="1">
      <c r="A577" s="479"/>
      <c r="B577" s="479"/>
      <c r="C577" s="479"/>
      <c r="D577" s="479"/>
      <c r="E577" s="479"/>
      <c r="F577" s="479"/>
      <c r="G577" s="479"/>
      <c r="H577" s="479"/>
      <c r="I577" s="479"/>
      <c r="J577" s="479"/>
      <c r="K577" s="479"/>
      <c r="L577" s="479"/>
      <c r="M577" s="479"/>
      <c r="N577" s="479"/>
      <c r="O577" s="479"/>
      <c r="P577" s="479"/>
      <c r="Q577" s="479"/>
      <c r="R577" s="479"/>
      <c r="S577" s="479"/>
      <c r="T577" s="479"/>
      <c r="U577" s="479"/>
      <c r="V577" s="479"/>
      <c r="W577" s="479"/>
      <c r="X577" s="479"/>
      <c r="Y577" s="479"/>
      <c r="Z577" s="479"/>
    </row>
    <row r="578" spans="1:26" ht="15.75" customHeight="1">
      <c r="A578" s="479"/>
      <c r="B578" s="479"/>
      <c r="C578" s="479"/>
      <c r="D578" s="479"/>
      <c r="E578" s="479"/>
      <c r="F578" s="479"/>
      <c r="G578" s="479"/>
      <c r="H578" s="479"/>
      <c r="I578" s="479"/>
      <c r="J578" s="479"/>
      <c r="K578" s="479"/>
      <c r="L578" s="479"/>
      <c r="M578" s="479"/>
      <c r="N578" s="479"/>
      <c r="O578" s="479"/>
      <c r="P578" s="479"/>
      <c r="Q578" s="479"/>
      <c r="R578" s="479"/>
      <c r="S578" s="479"/>
      <c r="T578" s="479"/>
      <c r="U578" s="479"/>
      <c r="V578" s="479"/>
      <c r="W578" s="479"/>
      <c r="X578" s="479"/>
      <c r="Y578" s="479"/>
      <c r="Z578" s="479"/>
    </row>
    <row r="579" spans="1:26" ht="15.75" customHeight="1">
      <c r="A579" s="479"/>
      <c r="B579" s="479"/>
      <c r="C579" s="479"/>
      <c r="D579" s="479"/>
      <c r="E579" s="479"/>
      <c r="F579" s="479"/>
      <c r="G579" s="479"/>
      <c r="H579" s="479"/>
      <c r="I579" s="479"/>
      <c r="J579" s="479"/>
      <c r="K579" s="479"/>
      <c r="L579" s="479"/>
      <c r="M579" s="479"/>
      <c r="N579" s="479"/>
      <c r="O579" s="479"/>
      <c r="P579" s="479"/>
      <c r="Q579" s="479"/>
      <c r="R579" s="479"/>
      <c r="S579" s="479"/>
      <c r="T579" s="479"/>
      <c r="U579" s="479"/>
      <c r="V579" s="479"/>
      <c r="W579" s="479"/>
      <c r="X579" s="479"/>
      <c r="Y579" s="479"/>
      <c r="Z579" s="479"/>
    </row>
    <row r="580" spans="1:26" ht="15.75" customHeight="1">
      <c r="A580" s="479"/>
      <c r="B580" s="479"/>
      <c r="C580" s="479"/>
      <c r="D580" s="479"/>
      <c r="E580" s="479"/>
      <c r="F580" s="479"/>
      <c r="G580" s="479"/>
      <c r="H580" s="479"/>
      <c r="I580" s="479"/>
      <c r="J580" s="479"/>
      <c r="K580" s="479"/>
      <c r="L580" s="479"/>
      <c r="M580" s="479"/>
      <c r="N580" s="479"/>
      <c r="O580" s="479"/>
      <c r="P580" s="479"/>
      <c r="Q580" s="479"/>
      <c r="R580" s="479"/>
      <c r="S580" s="479"/>
      <c r="T580" s="479"/>
      <c r="U580" s="479"/>
      <c r="V580" s="479"/>
      <c r="W580" s="479"/>
      <c r="X580" s="479"/>
      <c r="Y580" s="479"/>
      <c r="Z580" s="479"/>
    </row>
    <row r="581" spans="1:26" ht="15.75" customHeight="1">
      <c r="A581" s="479"/>
      <c r="B581" s="479"/>
      <c r="C581" s="479"/>
      <c r="D581" s="479"/>
      <c r="E581" s="479"/>
      <c r="F581" s="479"/>
      <c r="G581" s="479"/>
      <c r="H581" s="479"/>
      <c r="I581" s="479"/>
      <c r="J581" s="479"/>
      <c r="K581" s="479"/>
      <c r="L581" s="479"/>
      <c r="M581" s="479"/>
      <c r="N581" s="479"/>
      <c r="O581" s="479"/>
      <c r="P581" s="479"/>
      <c r="Q581" s="479"/>
      <c r="R581" s="479"/>
      <c r="S581" s="479"/>
      <c r="T581" s="479"/>
      <c r="U581" s="479"/>
      <c r="V581" s="479"/>
      <c r="W581" s="479"/>
      <c r="X581" s="479"/>
      <c r="Y581" s="479"/>
      <c r="Z581" s="479"/>
    </row>
    <row r="582" spans="1:26" ht="15.75" customHeight="1">
      <c r="A582" s="479"/>
      <c r="B582" s="479"/>
      <c r="C582" s="479"/>
      <c r="D582" s="479"/>
      <c r="E582" s="479"/>
      <c r="F582" s="479"/>
      <c r="G582" s="479"/>
      <c r="H582" s="479"/>
      <c r="I582" s="479"/>
      <c r="J582" s="479"/>
      <c r="K582" s="479"/>
      <c r="L582" s="479"/>
      <c r="M582" s="479"/>
      <c r="N582" s="479"/>
      <c r="O582" s="479"/>
      <c r="P582" s="479"/>
      <c r="Q582" s="479"/>
      <c r="R582" s="479"/>
      <c r="S582" s="479"/>
      <c r="T582" s="479"/>
      <c r="U582" s="479"/>
      <c r="V582" s="479"/>
      <c r="W582" s="479"/>
      <c r="X582" s="479"/>
      <c r="Y582" s="479"/>
      <c r="Z582" s="479"/>
    </row>
    <row r="583" spans="1:26" ht="15.75" customHeight="1">
      <c r="A583" s="479"/>
      <c r="B583" s="479"/>
      <c r="C583" s="479"/>
      <c r="D583" s="479"/>
      <c r="E583" s="479"/>
      <c r="F583" s="479"/>
      <c r="G583" s="479"/>
      <c r="H583" s="479"/>
      <c r="I583" s="479"/>
      <c r="J583" s="479"/>
      <c r="K583" s="479"/>
      <c r="L583" s="479"/>
      <c r="M583" s="479"/>
      <c r="N583" s="479"/>
      <c r="O583" s="479"/>
      <c r="P583" s="479"/>
      <c r="Q583" s="479"/>
      <c r="R583" s="479"/>
      <c r="S583" s="479"/>
      <c r="T583" s="479"/>
      <c r="U583" s="479"/>
      <c r="V583" s="479"/>
      <c r="W583" s="479"/>
      <c r="X583" s="479"/>
      <c r="Y583" s="479"/>
      <c r="Z583" s="479"/>
    </row>
    <row r="584" spans="1:26" ht="15.75" customHeight="1">
      <c r="A584" s="479"/>
      <c r="B584" s="479"/>
      <c r="C584" s="479"/>
      <c r="D584" s="479"/>
      <c r="E584" s="479"/>
      <c r="F584" s="479"/>
      <c r="G584" s="479"/>
      <c r="H584" s="479"/>
      <c r="I584" s="479"/>
      <c r="J584" s="479"/>
      <c r="K584" s="479"/>
      <c r="L584" s="479"/>
      <c r="M584" s="479"/>
      <c r="N584" s="479"/>
      <c r="O584" s="479"/>
      <c r="P584" s="479"/>
      <c r="Q584" s="479"/>
      <c r="R584" s="479"/>
      <c r="S584" s="479"/>
      <c r="T584" s="479"/>
      <c r="U584" s="479"/>
      <c r="V584" s="479"/>
      <c r="W584" s="479"/>
      <c r="X584" s="479"/>
      <c r="Y584" s="479"/>
      <c r="Z584" s="479"/>
    </row>
    <row r="585" spans="1:26" ht="15.75" customHeight="1">
      <c r="A585" s="479"/>
      <c r="B585" s="479"/>
      <c r="C585" s="479"/>
      <c r="D585" s="479"/>
      <c r="E585" s="479"/>
      <c r="F585" s="479"/>
      <c r="G585" s="479"/>
      <c r="H585" s="479"/>
      <c r="I585" s="479"/>
      <c r="J585" s="479"/>
      <c r="K585" s="479"/>
      <c r="L585" s="479"/>
      <c r="M585" s="479"/>
      <c r="N585" s="479"/>
      <c r="O585" s="479"/>
      <c r="P585" s="479"/>
      <c r="Q585" s="479"/>
      <c r="R585" s="479"/>
      <c r="S585" s="479"/>
      <c r="T585" s="479"/>
      <c r="U585" s="479"/>
      <c r="V585" s="479"/>
      <c r="W585" s="479"/>
      <c r="X585" s="479"/>
      <c r="Y585" s="479"/>
      <c r="Z585" s="479"/>
    </row>
    <row r="586" spans="1:26" ht="15.75" customHeight="1">
      <c r="A586" s="479"/>
      <c r="B586" s="479"/>
      <c r="C586" s="479"/>
      <c r="D586" s="479"/>
      <c r="E586" s="479"/>
      <c r="F586" s="479"/>
      <c r="G586" s="479"/>
      <c r="H586" s="479"/>
      <c r="I586" s="479"/>
      <c r="J586" s="479"/>
      <c r="K586" s="479"/>
      <c r="L586" s="479"/>
      <c r="M586" s="479"/>
      <c r="N586" s="479"/>
      <c r="O586" s="479"/>
      <c r="P586" s="479"/>
      <c r="Q586" s="479"/>
      <c r="R586" s="479"/>
      <c r="S586" s="479"/>
      <c r="T586" s="479"/>
      <c r="U586" s="479"/>
      <c r="V586" s="479"/>
      <c r="W586" s="479"/>
      <c r="X586" s="479"/>
      <c r="Y586" s="479"/>
      <c r="Z586" s="479"/>
    </row>
    <row r="587" spans="1:26" ht="15.75" customHeight="1">
      <c r="A587" s="479"/>
      <c r="B587" s="479"/>
      <c r="C587" s="479"/>
      <c r="D587" s="479"/>
      <c r="E587" s="479"/>
      <c r="F587" s="479"/>
      <c r="G587" s="479"/>
      <c r="H587" s="479"/>
      <c r="I587" s="479"/>
      <c r="J587" s="479"/>
      <c r="K587" s="479"/>
      <c r="L587" s="479"/>
      <c r="M587" s="479"/>
      <c r="N587" s="479"/>
      <c r="O587" s="479"/>
      <c r="P587" s="479"/>
      <c r="Q587" s="479"/>
      <c r="R587" s="479"/>
      <c r="S587" s="479"/>
      <c r="T587" s="479"/>
      <c r="U587" s="479"/>
      <c r="V587" s="479"/>
      <c r="W587" s="479"/>
      <c r="X587" s="479"/>
      <c r="Y587" s="479"/>
      <c r="Z587" s="479"/>
    </row>
    <row r="588" spans="1:26" ht="15.75" customHeight="1">
      <c r="A588" s="479"/>
      <c r="B588" s="479"/>
      <c r="C588" s="479"/>
      <c r="D588" s="479"/>
      <c r="E588" s="479"/>
      <c r="F588" s="479"/>
      <c r="G588" s="479"/>
      <c r="H588" s="479"/>
      <c r="I588" s="479"/>
      <c r="J588" s="479"/>
      <c r="K588" s="479"/>
      <c r="L588" s="479"/>
      <c r="M588" s="479"/>
      <c r="N588" s="479"/>
      <c r="O588" s="479"/>
      <c r="P588" s="479"/>
      <c r="Q588" s="479"/>
      <c r="R588" s="479"/>
      <c r="S588" s="479"/>
      <c r="T588" s="479"/>
      <c r="U588" s="479"/>
      <c r="V588" s="479"/>
      <c r="W588" s="479"/>
      <c r="X588" s="479"/>
      <c r="Y588" s="479"/>
      <c r="Z588" s="479"/>
    </row>
    <row r="589" spans="1:26" ht="15.75" customHeight="1">
      <c r="A589" s="479"/>
      <c r="B589" s="479"/>
      <c r="C589" s="479"/>
      <c r="D589" s="479"/>
      <c r="E589" s="479"/>
      <c r="F589" s="479"/>
      <c r="G589" s="479"/>
      <c r="H589" s="479"/>
      <c r="I589" s="479"/>
      <c r="J589" s="479"/>
      <c r="K589" s="479"/>
      <c r="L589" s="479"/>
      <c r="M589" s="479"/>
      <c r="N589" s="479"/>
      <c r="O589" s="479"/>
      <c r="P589" s="479"/>
      <c r="Q589" s="479"/>
      <c r="R589" s="479"/>
      <c r="S589" s="479"/>
      <c r="T589" s="479"/>
      <c r="U589" s="479"/>
      <c r="V589" s="479"/>
      <c r="W589" s="479"/>
      <c r="X589" s="479"/>
      <c r="Y589" s="479"/>
      <c r="Z589" s="479"/>
    </row>
    <row r="590" spans="1:26" ht="15.75" customHeight="1">
      <c r="A590" s="479"/>
      <c r="B590" s="479"/>
      <c r="C590" s="479"/>
      <c r="D590" s="479"/>
      <c r="E590" s="479"/>
      <c r="F590" s="479"/>
      <c r="G590" s="479"/>
      <c r="H590" s="479"/>
      <c r="I590" s="479"/>
      <c r="J590" s="479"/>
      <c r="K590" s="479"/>
      <c r="L590" s="479"/>
      <c r="M590" s="479"/>
      <c r="N590" s="479"/>
      <c r="O590" s="479"/>
      <c r="P590" s="479"/>
      <c r="Q590" s="479"/>
      <c r="R590" s="479"/>
      <c r="S590" s="479"/>
      <c r="T590" s="479"/>
      <c r="U590" s="479"/>
      <c r="V590" s="479"/>
      <c r="W590" s="479"/>
      <c r="X590" s="479"/>
      <c r="Y590" s="479"/>
      <c r="Z590" s="479"/>
    </row>
    <row r="591" spans="1:26" ht="15.75" customHeight="1">
      <c r="A591" s="479"/>
      <c r="B591" s="479"/>
      <c r="C591" s="479"/>
      <c r="D591" s="479"/>
      <c r="E591" s="479"/>
      <c r="F591" s="479"/>
      <c r="G591" s="479"/>
      <c r="H591" s="479"/>
      <c r="I591" s="479"/>
      <c r="J591" s="479"/>
      <c r="K591" s="479"/>
      <c r="L591" s="479"/>
      <c r="M591" s="479"/>
      <c r="N591" s="479"/>
      <c r="O591" s="479"/>
      <c r="P591" s="479"/>
      <c r="Q591" s="479"/>
      <c r="R591" s="479"/>
      <c r="S591" s="479"/>
      <c r="T591" s="479"/>
      <c r="U591" s="479"/>
      <c r="V591" s="479"/>
      <c r="W591" s="479"/>
      <c r="X591" s="479"/>
      <c r="Y591" s="479"/>
      <c r="Z591" s="479"/>
    </row>
    <row r="592" spans="1:26" ht="15.75" customHeight="1">
      <c r="A592" s="479"/>
      <c r="B592" s="479"/>
      <c r="C592" s="479"/>
      <c r="D592" s="479"/>
      <c r="E592" s="479"/>
      <c r="F592" s="479"/>
      <c r="G592" s="479"/>
      <c r="H592" s="479"/>
      <c r="I592" s="479"/>
      <c r="J592" s="479"/>
      <c r="K592" s="479"/>
      <c r="L592" s="479"/>
      <c r="M592" s="479"/>
      <c r="N592" s="479"/>
      <c r="O592" s="479"/>
      <c r="P592" s="479"/>
      <c r="Q592" s="479"/>
      <c r="R592" s="479"/>
      <c r="S592" s="479"/>
      <c r="T592" s="479"/>
      <c r="U592" s="479"/>
      <c r="V592" s="479"/>
      <c r="W592" s="479"/>
      <c r="X592" s="479"/>
      <c r="Y592" s="479"/>
      <c r="Z592" s="479"/>
    </row>
    <row r="593" spans="1:26" ht="15.75" customHeight="1">
      <c r="A593" s="479"/>
      <c r="B593" s="479"/>
      <c r="C593" s="479"/>
      <c r="D593" s="479"/>
      <c r="E593" s="479"/>
      <c r="F593" s="479"/>
      <c r="G593" s="479"/>
      <c r="H593" s="479"/>
      <c r="I593" s="479"/>
      <c r="J593" s="479"/>
      <c r="K593" s="479"/>
      <c r="L593" s="479"/>
      <c r="M593" s="479"/>
      <c r="N593" s="479"/>
      <c r="O593" s="479"/>
      <c r="P593" s="479"/>
      <c r="Q593" s="479"/>
      <c r="R593" s="479"/>
      <c r="S593" s="479"/>
      <c r="T593" s="479"/>
      <c r="U593" s="479"/>
      <c r="V593" s="479"/>
      <c r="W593" s="479"/>
      <c r="X593" s="479"/>
      <c r="Y593" s="479"/>
      <c r="Z593" s="479"/>
    </row>
    <row r="594" spans="1:26" ht="15.75" customHeight="1">
      <c r="A594" s="479"/>
      <c r="B594" s="479"/>
      <c r="C594" s="479"/>
      <c r="D594" s="479"/>
      <c r="E594" s="479"/>
      <c r="F594" s="479"/>
      <c r="G594" s="479"/>
      <c r="H594" s="479"/>
      <c r="I594" s="479"/>
      <c r="J594" s="479"/>
      <c r="K594" s="479"/>
      <c r="L594" s="479"/>
      <c r="M594" s="479"/>
      <c r="N594" s="479"/>
      <c r="O594" s="479"/>
      <c r="P594" s="479"/>
      <c r="Q594" s="479"/>
      <c r="R594" s="479"/>
      <c r="S594" s="479"/>
      <c r="T594" s="479"/>
      <c r="U594" s="479"/>
      <c r="V594" s="479"/>
      <c r="W594" s="479"/>
      <c r="X594" s="479"/>
      <c r="Y594" s="479"/>
      <c r="Z594" s="479"/>
    </row>
    <row r="595" spans="1:26" ht="15.75" customHeight="1">
      <c r="A595" s="479"/>
      <c r="B595" s="479"/>
      <c r="C595" s="479"/>
      <c r="D595" s="479"/>
      <c r="E595" s="479"/>
      <c r="F595" s="479"/>
      <c r="G595" s="479"/>
      <c r="H595" s="479"/>
      <c r="I595" s="479"/>
      <c r="J595" s="479"/>
      <c r="K595" s="479"/>
      <c r="L595" s="479"/>
      <c r="M595" s="479"/>
      <c r="N595" s="479"/>
      <c r="O595" s="479"/>
      <c r="P595" s="479"/>
      <c r="Q595" s="479"/>
      <c r="R595" s="479"/>
      <c r="S595" s="479"/>
      <c r="T595" s="479"/>
      <c r="U595" s="479"/>
      <c r="V595" s="479"/>
      <c r="W595" s="479"/>
      <c r="X595" s="479"/>
      <c r="Y595" s="479"/>
      <c r="Z595" s="479"/>
    </row>
    <row r="596" spans="1:26" ht="15.75" customHeight="1">
      <c r="A596" s="479"/>
      <c r="B596" s="479"/>
      <c r="C596" s="479"/>
      <c r="D596" s="479"/>
      <c r="E596" s="479"/>
      <c r="F596" s="479"/>
      <c r="G596" s="479"/>
      <c r="H596" s="479"/>
      <c r="I596" s="479"/>
      <c r="J596" s="479"/>
      <c r="K596" s="479"/>
      <c r="L596" s="479"/>
      <c r="M596" s="479"/>
      <c r="N596" s="479"/>
      <c r="O596" s="479"/>
      <c r="P596" s="479"/>
      <c r="Q596" s="479"/>
      <c r="R596" s="479"/>
      <c r="S596" s="479"/>
      <c r="T596" s="479"/>
      <c r="U596" s="479"/>
      <c r="V596" s="479"/>
      <c r="W596" s="479"/>
      <c r="X596" s="479"/>
      <c r="Y596" s="479"/>
      <c r="Z596" s="479"/>
    </row>
    <row r="597" spans="1:26" ht="15.75" customHeight="1">
      <c r="A597" s="479"/>
      <c r="B597" s="479"/>
      <c r="C597" s="479"/>
      <c r="D597" s="479"/>
      <c r="E597" s="479"/>
      <c r="F597" s="479"/>
      <c r="G597" s="479"/>
      <c r="H597" s="479"/>
      <c r="I597" s="479"/>
      <c r="J597" s="479"/>
      <c r="K597" s="479"/>
      <c r="L597" s="479"/>
      <c r="M597" s="479"/>
      <c r="N597" s="479"/>
      <c r="O597" s="479"/>
      <c r="P597" s="479"/>
      <c r="Q597" s="479"/>
      <c r="R597" s="479"/>
      <c r="S597" s="479"/>
      <c r="T597" s="479"/>
      <c r="U597" s="479"/>
      <c r="V597" s="479"/>
      <c r="W597" s="479"/>
      <c r="X597" s="479"/>
      <c r="Y597" s="479"/>
      <c r="Z597" s="479"/>
    </row>
    <row r="598" spans="1:26" ht="15.75" customHeight="1">
      <c r="A598" s="479"/>
      <c r="B598" s="479"/>
      <c r="C598" s="479"/>
      <c r="D598" s="479"/>
      <c r="E598" s="479"/>
      <c r="F598" s="479"/>
      <c r="G598" s="479"/>
      <c r="H598" s="479"/>
      <c r="I598" s="479"/>
      <c r="J598" s="479"/>
      <c r="K598" s="479"/>
      <c r="L598" s="479"/>
      <c r="M598" s="479"/>
      <c r="N598" s="479"/>
      <c r="O598" s="479"/>
      <c r="P598" s="479"/>
      <c r="Q598" s="479"/>
      <c r="R598" s="479"/>
      <c r="S598" s="479"/>
      <c r="T598" s="479"/>
      <c r="U598" s="479"/>
      <c r="V598" s="479"/>
      <c r="W598" s="479"/>
      <c r="X598" s="479"/>
      <c r="Y598" s="479"/>
      <c r="Z598" s="479"/>
    </row>
    <row r="599" spans="1:26" ht="15.75" customHeight="1">
      <c r="A599" s="479"/>
      <c r="B599" s="479"/>
      <c r="C599" s="479"/>
      <c r="D599" s="479"/>
      <c r="E599" s="479"/>
      <c r="F599" s="479"/>
      <c r="G599" s="479"/>
      <c r="H599" s="479"/>
      <c r="I599" s="479"/>
      <c r="J599" s="479"/>
      <c r="K599" s="479"/>
      <c r="L599" s="479"/>
      <c r="M599" s="479"/>
      <c r="N599" s="479"/>
      <c r="O599" s="479"/>
      <c r="P599" s="479"/>
      <c r="Q599" s="479"/>
      <c r="R599" s="479"/>
      <c r="S599" s="479"/>
      <c r="T599" s="479"/>
      <c r="U599" s="479"/>
      <c r="V599" s="479"/>
      <c r="W599" s="479"/>
      <c r="X599" s="479"/>
      <c r="Y599" s="479"/>
      <c r="Z599" s="479"/>
    </row>
    <row r="600" spans="1:26" ht="15.75" customHeight="1">
      <c r="A600" s="479"/>
      <c r="B600" s="479"/>
      <c r="C600" s="479"/>
      <c r="D600" s="479"/>
      <c r="E600" s="479"/>
      <c r="F600" s="479"/>
      <c r="G600" s="479"/>
      <c r="H600" s="479"/>
      <c r="I600" s="479"/>
      <c r="J600" s="479"/>
      <c r="K600" s="479"/>
      <c r="L600" s="479"/>
      <c r="M600" s="479"/>
      <c r="N600" s="479"/>
      <c r="O600" s="479"/>
      <c r="P600" s="479"/>
      <c r="Q600" s="479"/>
      <c r="R600" s="479"/>
      <c r="S600" s="479"/>
      <c r="T600" s="479"/>
      <c r="U600" s="479"/>
      <c r="V600" s="479"/>
      <c r="W600" s="479"/>
      <c r="X600" s="479"/>
      <c r="Y600" s="479"/>
      <c r="Z600" s="479"/>
    </row>
    <row r="601" spans="1:26" ht="15.75" customHeight="1">
      <c r="A601" s="479"/>
      <c r="B601" s="479"/>
      <c r="C601" s="479"/>
      <c r="D601" s="479"/>
      <c r="E601" s="479"/>
      <c r="F601" s="479"/>
      <c r="G601" s="479"/>
      <c r="H601" s="479"/>
      <c r="I601" s="479"/>
      <c r="J601" s="479"/>
      <c r="K601" s="479"/>
      <c r="L601" s="479"/>
      <c r="M601" s="479"/>
      <c r="N601" s="479"/>
      <c r="O601" s="479"/>
      <c r="P601" s="479"/>
      <c r="Q601" s="479"/>
      <c r="R601" s="479"/>
      <c r="S601" s="479"/>
      <c r="T601" s="479"/>
      <c r="U601" s="479"/>
      <c r="V601" s="479"/>
      <c r="W601" s="479"/>
      <c r="X601" s="479"/>
      <c r="Y601" s="479"/>
      <c r="Z601" s="479"/>
    </row>
    <row r="602" spans="1:26" ht="15.75" customHeight="1">
      <c r="A602" s="479"/>
      <c r="B602" s="479"/>
      <c r="C602" s="479"/>
      <c r="D602" s="479"/>
      <c r="E602" s="479"/>
      <c r="F602" s="479"/>
      <c r="G602" s="479"/>
      <c r="H602" s="479"/>
      <c r="I602" s="479"/>
      <c r="J602" s="479"/>
      <c r="K602" s="479"/>
      <c r="L602" s="479"/>
      <c r="M602" s="479"/>
      <c r="N602" s="479"/>
      <c r="O602" s="479"/>
      <c r="P602" s="479"/>
      <c r="Q602" s="479"/>
      <c r="R602" s="479"/>
      <c r="S602" s="479"/>
      <c r="T602" s="479"/>
      <c r="U602" s="479"/>
      <c r="V602" s="479"/>
      <c r="W602" s="479"/>
      <c r="X602" s="479"/>
      <c r="Y602" s="479"/>
      <c r="Z602" s="479"/>
    </row>
    <row r="603" spans="1:26" ht="15.75" customHeight="1">
      <c r="A603" s="479"/>
      <c r="B603" s="479"/>
      <c r="C603" s="479"/>
      <c r="D603" s="479"/>
      <c r="E603" s="479"/>
      <c r="F603" s="479"/>
      <c r="G603" s="479"/>
      <c r="H603" s="479"/>
      <c r="I603" s="479"/>
      <c r="J603" s="479"/>
      <c r="K603" s="479"/>
      <c r="L603" s="479"/>
      <c r="M603" s="479"/>
      <c r="N603" s="479"/>
      <c r="O603" s="479"/>
      <c r="P603" s="479"/>
      <c r="Q603" s="479"/>
      <c r="R603" s="479"/>
      <c r="S603" s="479"/>
      <c r="T603" s="479"/>
      <c r="U603" s="479"/>
      <c r="V603" s="479"/>
      <c r="W603" s="479"/>
      <c r="X603" s="479"/>
      <c r="Y603" s="479"/>
      <c r="Z603" s="479"/>
    </row>
    <row r="604" spans="1:26" ht="15.75" customHeight="1">
      <c r="A604" s="479"/>
      <c r="B604" s="479"/>
      <c r="C604" s="479"/>
      <c r="D604" s="479"/>
      <c r="E604" s="479"/>
      <c r="F604" s="479"/>
      <c r="G604" s="479"/>
      <c r="H604" s="479"/>
      <c r="I604" s="479"/>
      <c r="J604" s="479"/>
      <c r="K604" s="479"/>
      <c r="L604" s="479"/>
      <c r="M604" s="479"/>
      <c r="N604" s="479"/>
      <c r="O604" s="479"/>
      <c r="P604" s="479"/>
      <c r="Q604" s="479"/>
      <c r="R604" s="479"/>
      <c r="S604" s="479"/>
      <c r="T604" s="479"/>
      <c r="U604" s="479"/>
      <c r="V604" s="479"/>
      <c r="W604" s="479"/>
      <c r="X604" s="479"/>
      <c r="Y604" s="479"/>
      <c r="Z604" s="479"/>
    </row>
    <row r="605" spans="1:26" ht="15.75" customHeight="1">
      <c r="A605" s="479"/>
      <c r="B605" s="479"/>
      <c r="C605" s="479"/>
      <c r="D605" s="479"/>
      <c r="E605" s="479"/>
      <c r="F605" s="479"/>
      <c r="G605" s="479"/>
      <c r="H605" s="479"/>
      <c r="I605" s="479"/>
      <c r="J605" s="479"/>
      <c r="K605" s="479"/>
      <c r="L605" s="479"/>
      <c r="M605" s="479"/>
      <c r="N605" s="479"/>
      <c r="O605" s="479"/>
      <c r="P605" s="479"/>
      <c r="Q605" s="479"/>
      <c r="R605" s="479"/>
      <c r="S605" s="479"/>
      <c r="T605" s="479"/>
      <c r="U605" s="479"/>
      <c r="V605" s="479"/>
      <c r="W605" s="479"/>
      <c r="X605" s="479"/>
      <c r="Y605" s="479"/>
      <c r="Z605" s="479"/>
    </row>
    <row r="606" spans="1:26" ht="15.75" customHeight="1">
      <c r="A606" s="479"/>
      <c r="B606" s="479"/>
      <c r="C606" s="479"/>
      <c r="D606" s="479"/>
      <c r="E606" s="479"/>
      <c r="F606" s="479"/>
      <c r="G606" s="479"/>
      <c r="H606" s="479"/>
      <c r="I606" s="479"/>
      <c r="J606" s="479"/>
      <c r="K606" s="479"/>
      <c r="L606" s="479"/>
      <c r="M606" s="479"/>
      <c r="N606" s="479"/>
      <c r="O606" s="479"/>
      <c r="P606" s="479"/>
      <c r="Q606" s="479"/>
      <c r="R606" s="479"/>
      <c r="S606" s="479"/>
      <c r="T606" s="479"/>
      <c r="U606" s="479"/>
      <c r="V606" s="479"/>
      <c r="W606" s="479"/>
      <c r="X606" s="479"/>
      <c r="Y606" s="479"/>
      <c r="Z606" s="479"/>
    </row>
    <row r="607" spans="1:26" ht="15.75" customHeight="1">
      <c r="A607" s="479"/>
      <c r="B607" s="479"/>
      <c r="C607" s="479"/>
      <c r="D607" s="479"/>
      <c r="E607" s="479"/>
      <c r="F607" s="479"/>
      <c r="G607" s="479"/>
      <c r="H607" s="479"/>
      <c r="I607" s="479"/>
      <c r="J607" s="479"/>
      <c r="K607" s="479"/>
      <c r="L607" s="479"/>
      <c r="M607" s="479"/>
      <c r="N607" s="479"/>
      <c r="O607" s="479"/>
      <c r="P607" s="479"/>
      <c r="Q607" s="479"/>
      <c r="R607" s="479"/>
      <c r="S607" s="479"/>
      <c r="T607" s="479"/>
      <c r="U607" s="479"/>
      <c r="V607" s="479"/>
      <c r="W607" s="479"/>
      <c r="X607" s="479"/>
      <c r="Y607" s="479"/>
      <c r="Z607" s="479"/>
    </row>
    <row r="608" spans="1:26" ht="15.75" customHeight="1">
      <c r="A608" s="479"/>
      <c r="B608" s="479"/>
      <c r="C608" s="479"/>
      <c r="D608" s="479"/>
      <c r="E608" s="479"/>
      <c r="F608" s="479"/>
      <c r="G608" s="479"/>
      <c r="H608" s="479"/>
      <c r="I608" s="479"/>
      <c r="J608" s="479"/>
      <c r="K608" s="479"/>
      <c r="L608" s="479"/>
      <c r="M608" s="479"/>
      <c r="N608" s="479"/>
      <c r="O608" s="479"/>
      <c r="P608" s="479"/>
      <c r="Q608" s="479"/>
      <c r="R608" s="479"/>
      <c r="S608" s="479"/>
      <c r="T608" s="479"/>
      <c r="U608" s="479"/>
      <c r="V608" s="479"/>
      <c r="W608" s="479"/>
      <c r="X608" s="479"/>
      <c r="Y608" s="479"/>
      <c r="Z608" s="479"/>
    </row>
    <row r="609" spans="1:26" ht="15.75" customHeight="1">
      <c r="A609" s="479"/>
      <c r="B609" s="479"/>
      <c r="C609" s="479"/>
      <c r="D609" s="479"/>
      <c r="E609" s="479"/>
      <c r="F609" s="479"/>
      <c r="G609" s="479"/>
      <c r="H609" s="479"/>
      <c r="I609" s="479"/>
      <c r="J609" s="479"/>
      <c r="K609" s="479"/>
      <c r="L609" s="479"/>
      <c r="M609" s="479"/>
      <c r="N609" s="479"/>
      <c r="O609" s="479"/>
      <c r="P609" s="479"/>
      <c r="Q609" s="479"/>
      <c r="R609" s="479"/>
      <c r="S609" s="479"/>
      <c r="T609" s="479"/>
      <c r="U609" s="479"/>
      <c r="V609" s="479"/>
      <c r="W609" s="479"/>
      <c r="X609" s="479"/>
      <c r="Y609" s="479"/>
      <c r="Z609" s="479"/>
    </row>
    <row r="610" spans="1:26" ht="15.75" customHeight="1">
      <c r="A610" s="479"/>
      <c r="B610" s="479"/>
      <c r="C610" s="479"/>
      <c r="D610" s="479"/>
      <c r="E610" s="479"/>
      <c r="F610" s="479"/>
      <c r="G610" s="479"/>
      <c r="H610" s="479"/>
      <c r="I610" s="479"/>
      <c r="J610" s="479"/>
      <c r="K610" s="479"/>
      <c r="L610" s="479"/>
      <c r="M610" s="479"/>
      <c r="N610" s="479"/>
      <c r="O610" s="479"/>
      <c r="P610" s="479"/>
      <c r="Q610" s="479"/>
      <c r="R610" s="479"/>
      <c r="S610" s="479"/>
      <c r="T610" s="479"/>
      <c r="U610" s="479"/>
      <c r="V610" s="479"/>
      <c r="W610" s="479"/>
      <c r="X610" s="479"/>
      <c r="Y610" s="479"/>
      <c r="Z610" s="479"/>
    </row>
    <row r="611" spans="1:26" ht="15.75" customHeight="1">
      <c r="A611" s="479"/>
      <c r="B611" s="479"/>
      <c r="C611" s="479"/>
      <c r="D611" s="479"/>
      <c r="E611" s="479"/>
      <c r="F611" s="479"/>
      <c r="G611" s="479"/>
      <c r="H611" s="479"/>
      <c r="I611" s="479"/>
      <c r="J611" s="479"/>
      <c r="K611" s="479"/>
      <c r="L611" s="479"/>
      <c r="M611" s="479"/>
      <c r="N611" s="479"/>
      <c r="O611" s="479"/>
      <c r="P611" s="479"/>
      <c r="Q611" s="479"/>
      <c r="R611" s="479"/>
      <c r="S611" s="479"/>
      <c r="T611" s="479"/>
      <c r="U611" s="479"/>
      <c r="V611" s="479"/>
      <c r="W611" s="479"/>
      <c r="X611" s="479"/>
      <c r="Y611" s="479"/>
      <c r="Z611" s="479"/>
    </row>
    <row r="612" spans="1:26" ht="15.75" customHeight="1">
      <c r="A612" s="479"/>
      <c r="B612" s="479"/>
      <c r="C612" s="479"/>
      <c r="D612" s="479"/>
      <c r="E612" s="479"/>
      <c r="F612" s="479"/>
      <c r="G612" s="479"/>
      <c r="H612" s="479"/>
      <c r="I612" s="479"/>
      <c r="J612" s="479"/>
      <c r="K612" s="479"/>
      <c r="L612" s="479"/>
      <c r="M612" s="479"/>
      <c r="N612" s="479"/>
      <c r="O612" s="479"/>
      <c r="P612" s="479"/>
      <c r="Q612" s="479"/>
      <c r="R612" s="479"/>
      <c r="S612" s="479"/>
      <c r="T612" s="479"/>
      <c r="U612" s="479"/>
      <c r="V612" s="479"/>
      <c r="W612" s="479"/>
      <c r="X612" s="479"/>
      <c r="Y612" s="479"/>
      <c r="Z612" s="479"/>
    </row>
    <row r="613" spans="1:26" ht="15.75" customHeight="1">
      <c r="A613" s="479"/>
      <c r="B613" s="479"/>
      <c r="C613" s="479"/>
      <c r="D613" s="479"/>
      <c r="E613" s="479"/>
      <c r="F613" s="479"/>
      <c r="G613" s="479"/>
      <c r="H613" s="479"/>
      <c r="I613" s="479"/>
      <c r="J613" s="479"/>
      <c r="K613" s="479"/>
      <c r="L613" s="479"/>
      <c r="M613" s="479"/>
      <c r="N613" s="479"/>
      <c r="O613" s="479"/>
      <c r="P613" s="479"/>
      <c r="Q613" s="479"/>
      <c r="R613" s="479"/>
      <c r="S613" s="479"/>
      <c r="T613" s="479"/>
      <c r="U613" s="479"/>
      <c r="V613" s="479"/>
      <c r="W613" s="479"/>
      <c r="X613" s="479"/>
      <c r="Y613" s="479"/>
      <c r="Z613" s="479"/>
    </row>
    <row r="614" spans="1:26" ht="15.75" customHeight="1">
      <c r="A614" s="479"/>
      <c r="B614" s="479"/>
      <c r="C614" s="479"/>
      <c r="D614" s="479"/>
      <c r="E614" s="479"/>
      <c r="F614" s="479"/>
      <c r="G614" s="479"/>
      <c r="H614" s="479"/>
      <c r="I614" s="479"/>
      <c r="J614" s="479"/>
      <c r="K614" s="479"/>
      <c r="L614" s="479"/>
      <c r="M614" s="479"/>
      <c r="N614" s="479"/>
      <c r="O614" s="479"/>
      <c r="P614" s="479"/>
      <c r="Q614" s="479"/>
      <c r="R614" s="479"/>
      <c r="S614" s="479"/>
      <c r="T614" s="479"/>
      <c r="U614" s="479"/>
      <c r="V614" s="479"/>
      <c r="W614" s="479"/>
      <c r="X614" s="479"/>
      <c r="Y614" s="479"/>
      <c r="Z614" s="479"/>
    </row>
    <row r="615" spans="1:26" ht="15.75" customHeight="1">
      <c r="A615" s="479"/>
      <c r="B615" s="479"/>
      <c r="C615" s="479"/>
      <c r="D615" s="479"/>
      <c r="E615" s="479"/>
      <c r="F615" s="479"/>
      <c r="G615" s="479"/>
      <c r="H615" s="479"/>
      <c r="I615" s="479"/>
      <c r="J615" s="479"/>
      <c r="K615" s="479"/>
      <c r="L615" s="479"/>
      <c r="M615" s="479"/>
      <c r="N615" s="479"/>
      <c r="O615" s="479"/>
      <c r="P615" s="479"/>
      <c r="Q615" s="479"/>
      <c r="R615" s="479"/>
      <c r="S615" s="479"/>
      <c r="T615" s="479"/>
      <c r="U615" s="479"/>
      <c r="V615" s="479"/>
      <c r="W615" s="479"/>
      <c r="X615" s="479"/>
      <c r="Y615" s="479"/>
      <c r="Z615" s="479"/>
    </row>
    <row r="616" spans="1:26" ht="15.75" customHeight="1">
      <c r="A616" s="479"/>
      <c r="B616" s="479"/>
      <c r="C616" s="479"/>
      <c r="D616" s="479"/>
      <c r="E616" s="479"/>
      <c r="F616" s="479"/>
      <c r="G616" s="479"/>
      <c r="H616" s="479"/>
      <c r="I616" s="479"/>
      <c r="J616" s="479"/>
      <c r="K616" s="479"/>
      <c r="L616" s="479"/>
      <c r="M616" s="479"/>
      <c r="N616" s="479"/>
      <c r="O616" s="479"/>
      <c r="P616" s="479"/>
      <c r="Q616" s="479"/>
      <c r="R616" s="479"/>
      <c r="S616" s="479"/>
      <c r="T616" s="479"/>
      <c r="U616" s="479"/>
      <c r="V616" s="479"/>
      <c r="W616" s="479"/>
      <c r="X616" s="479"/>
      <c r="Y616" s="479"/>
      <c r="Z616" s="479"/>
    </row>
    <row r="617" spans="1:26" ht="15.75" customHeight="1">
      <c r="A617" s="479"/>
      <c r="B617" s="479"/>
      <c r="C617" s="479"/>
      <c r="D617" s="479"/>
      <c r="E617" s="479"/>
      <c r="F617" s="479"/>
      <c r="G617" s="479"/>
      <c r="H617" s="479"/>
      <c r="I617" s="479"/>
      <c r="J617" s="479"/>
      <c r="K617" s="479"/>
      <c r="L617" s="479"/>
      <c r="M617" s="479"/>
      <c r="N617" s="479"/>
      <c r="O617" s="479"/>
      <c r="P617" s="479"/>
      <c r="Q617" s="479"/>
      <c r="R617" s="479"/>
      <c r="S617" s="479"/>
      <c r="T617" s="479"/>
      <c r="U617" s="479"/>
      <c r="V617" s="479"/>
      <c r="W617" s="479"/>
      <c r="X617" s="479"/>
      <c r="Y617" s="479"/>
      <c r="Z617" s="479"/>
    </row>
    <row r="618" spans="1:26" ht="15.75" customHeight="1">
      <c r="A618" s="479"/>
      <c r="B618" s="479"/>
      <c r="C618" s="479"/>
      <c r="D618" s="479"/>
      <c r="E618" s="479"/>
      <c r="F618" s="479"/>
      <c r="G618" s="479"/>
      <c r="H618" s="479"/>
      <c r="I618" s="479"/>
      <c r="J618" s="479"/>
      <c r="K618" s="479"/>
      <c r="L618" s="479"/>
      <c r="M618" s="479"/>
      <c r="N618" s="479"/>
      <c r="O618" s="479"/>
      <c r="P618" s="479"/>
      <c r="Q618" s="479"/>
      <c r="R618" s="479"/>
      <c r="S618" s="479"/>
      <c r="T618" s="479"/>
      <c r="U618" s="479"/>
      <c r="V618" s="479"/>
      <c r="W618" s="479"/>
      <c r="X618" s="479"/>
      <c r="Y618" s="479"/>
      <c r="Z618" s="479"/>
    </row>
    <row r="619" spans="1:26" ht="15.75" customHeight="1">
      <c r="A619" s="479"/>
      <c r="B619" s="479"/>
      <c r="C619" s="479"/>
      <c r="D619" s="479"/>
      <c r="E619" s="479"/>
      <c r="F619" s="479"/>
      <c r="G619" s="479"/>
      <c r="H619" s="479"/>
      <c r="I619" s="479"/>
      <c r="J619" s="479"/>
      <c r="K619" s="479"/>
      <c r="L619" s="479"/>
      <c r="M619" s="479"/>
      <c r="N619" s="479"/>
      <c r="O619" s="479"/>
      <c r="P619" s="479"/>
      <c r="Q619" s="479"/>
      <c r="R619" s="479"/>
      <c r="S619" s="479"/>
      <c r="T619" s="479"/>
      <c r="U619" s="479"/>
      <c r="V619" s="479"/>
      <c r="W619" s="479"/>
      <c r="X619" s="479"/>
      <c r="Y619" s="479"/>
      <c r="Z619" s="479"/>
    </row>
    <row r="620" spans="1:26" ht="15.75" customHeight="1">
      <c r="A620" s="479"/>
      <c r="B620" s="479"/>
      <c r="C620" s="479"/>
      <c r="D620" s="479"/>
      <c r="E620" s="479"/>
      <c r="F620" s="479"/>
      <c r="G620" s="479"/>
      <c r="H620" s="479"/>
      <c r="I620" s="479"/>
      <c r="J620" s="479"/>
      <c r="K620" s="479"/>
      <c r="L620" s="479"/>
      <c r="M620" s="479"/>
      <c r="N620" s="479"/>
      <c r="O620" s="479"/>
      <c r="P620" s="479"/>
      <c r="Q620" s="479"/>
      <c r="R620" s="479"/>
      <c r="S620" s="479"/>
      <c r="T620" s="479"/>
      <c r="U620" s="479"/>
      <c r="V620" s="479"/>
      <c r="W620" s="479"/>
      <c r="X620" s="479"/>
      <c r="Y620" s="479"/>
      <c r="Z620" s="479"/>
    </row>
    <row r="621" spans="1:26" ht="15.75" customHeight="1">
      <c r="A621" s="479"/>
      <c r="B621" s="479"/>
      <c r="C621" s="479"/>
      <c r="D621" s="479"/>
      <c r="E621" s="479"/>
      <c r="F621" s="479"/>
      <c r="G621" s="479"/>
      <c r="H621" s="479"/>
      <c r="I621" s="479"/>
      <c r="J621" s="479"/>
      <c r="K621" s="479"/>
      <c r="L621" s="479"/>
      <c r="M621" s="479"/>
      <c r="N621" s="479"/>
      <c r="O621" s="479"/>
      <c r="P621" s="479"/>
      <c r="Q621" s="479"/>
      <c r="R621" s="479"/>
      <c r="S621" s="479"/>
      <c r="T621" s="479"/>
      <c r="U621" s="479"/>
      <c r="V621" s="479"/>
      <c r="W621" s="479"/>
      <c r="X621" s="479"/>
      <c r="Y621" s="479"/>
      <c r="Z621" s="479"/>
    </row>
    <row r="622" spans="1:26" ht="15.75" customHeight="1">
      <c r="A622" s="479"/>
      <c r="B622" s="479"/>
      <c r="C622" s="479"/>
      <c r="D622" s="479"/>
      <c r="E622" s="479"/>
      <c r="F622" s="479"/>
      <c r="G622" s="479"/>
      <c r="H622" s="479"/>
      <c r="I622" s="479"/>
      <c r="J622" s="479"/>
      <c r="K622" s="479"/>
      <c r="L622" s="479"/>
      <c r="M622" s="479"/>
      <c r="N622" s="479"/>
      <c r="O622" s="479"/>
      <c r="P622" s="479"/>
      <c r="Q622" s="479"/>
      <c r="R622" s="479"/>
      <c r="S622" s="479"/>
      <c r="T622" s="479"/>
      <c r="U622" s="479"/>
      <c r="V622" s="479"/>
      <c r="W622" s="479"/>
      <c r="X622" s="479"/>
      <c r="Y622" s="479"/>
      <c r="Z622" s="479"/>
    </row>
    <row r="623" spans="1:26" ht="15.75" customHeight="1">
      <c r="A623" s="479"/>
      <c r="B623" s="479"/>
      <c r="C623" s="479"/>
      <c r="D623" s="479"/>
      <c r="E623" s="479"/>
      <c r="F623" s="479"/>
      <c r="G623" s="479"/>
      <c r="H623" s="479"/>
      <c r="I623" s="479"/>
      <c r="J623" s="479"/>
      <c r="K623" s="479"/>
      <c r="L623" s="479"/>
      <c r="M623" s="479"/>
      <c r="N623" s="479"/>
      <c r="O623" s="479"/>
      <c r="P623" s="479"/>
      <c r="Q623" s="479"/>
      <c r="R623" s="479"/>
      <c r="S623" s="479"/>
      <c r="T623" s="479"/>
      <c r="U623" s="479"/>
      <c r="V623" s="479"/>
      <c r="W623" s="479"/>
      <c r="X623" s="479"/>
      <c r="Y623" s="479"/>
      <c r="Z623" s="479"/>
    </row>
    <row r="624" spans="1:26" ht="15.75" customHeight="1">
      <c r="A624" s="479"/>
      <c r="B624" s="479"/>
      <c r="C624" s="479"/>
      <c r="D624" s="479"/>
      <c r="E624" s="479"/>
      <c r="F624" s="479"/>
      <c r="G624" s="479"/>
      <c r="H624" s="479"/>
      <c r="I624" s="479"/>
      <c r="J624" s="479"/>
      <c r="K624" s="479"/>
      <c r="L624" s="479"/>
      <c r="M624" s="479"/>
      <c r="N624" s="479"/>
      <c r="O624" s="479"/>
      <c r="P624" s="479"/>
      <c r="Q624" s="479"/>
      <c r="R624" s="479"/>
      <c r="S624" s="479"/>
      <c r="T624" s="479"/>
      <c r="U624" s="479"/>
      <c r="V624" s="479"/>
      <c r="W624" s="479"/>
      <c r="X624" s="479"/>
      <c r="Y624" s="479"/>
      <c r="Z624" s="479"/>
    </row>
    <row r="625" spans="1:26" ht="15.75" customHeight="1">
      <c r="A625" s="479"/>
      <c r="B625" s="479"/>
      <c r="C625" s="479"/>
      <c r="D625" s="479"/>
      <c r="E625" s="479"/>
      <c r="F625" s="479"/>
      <c r="G625" s="479"/>
      <c r="H625" s="479"/>
      <c r="I625" s="479"/>
      <c r="J625" s="479"/>
      <c r="K625" s="479"/>
      <c r="L625" s="479"/>
      <c r="M625" s="479"/>
      <c r="N625" s="479"/>
      <c r="O625" s="479"/>
      <c r="P625" s="479"/>
      <c r="Q625" s="479"/>
      <c r="R625" s="479"/>
      <c r="S625" s="479"/>
      <c r="T625" s="479"/>
      <c r="U625" s="479"/>
      <c r="V625" s="479"/>
      <c r="W625" s="479"/>
      <c r="X625" s="479"/>
      <c r="Y625" s="479"/>
      <c r="Z625" s="479"/>
    </row>
    <row r="626" spans="1:26" ht="15.75" customHeight="1">
      <c r="A626" s="479"/>
      <c r="B626" s="479"/>
      <c r="C626" s="479"/>
      <c r="D626" s="479"/>
      <c r="E626" s="479"/>
      <c r="F626" s="479"/>
      <c r="G626" s="479"/>
      <c r="H626" s="479"/>
      <c r="I626" s="479"/>
      <c r="J626" s="479"/>
      <c r="K626" s="479"/>
      <c r="L626" s="479"/>
      <c r="M626" s="479"/>
      <c r="N626" s="479"/>
      <c r="O626" s="479"/>
      <c r="P626" s="479"/>
      <c r="Q626" s="479"/>
      <c r="R626" s="479"/>
      <c r="S626" s="479"/>
      <c r="T626" s="479"/>
      <c r="U626" s="479"/>
      <c r="V626" s="479"/>
      <c r="W626" s="479"/>
      <c r="X626" s="479"/>
      <c r="Y626" s="479"/>
      <c r="Z626" s="479"/>
    </row>
    <row r="627" spans="1:26" ht="15.75" customHeight="1">
      <c r="A627" s="479"/>
      <c r="B627" s="479"/>
      <c r="C627" s="479"/>
      <c r="D627" s="479"/>
      <c r="E627" s="479"/>
      <c r="F627" s="479"/>
      <c r="G627" s="479"/>
      <c r="H627" s="479"/>
      <c r="I627" s="479"/>
      <c r="J627" s="479"/>
      <c r="K627" s="479"/>
      <c r="L627" s="479"/>
      <c r="M627" s="479"/>
      <c r="N627" s="479"/>
      <c r="O627" s="479"/>
      <c r="P627" s="479"/>
      <c r="Q627" s="479"/>
      <c r="R627" s="479"/>
      <c r="S627" s="479"/>
      <c r="T627" s="479"/>
      <c r="U627" s="479"/>
      <c r="V627" s="479"/>
      <c r="W627" s="479"/>
      <c r="X627" s="479"/>
      <c r="Y627" s="479"/>
      <c r="Z627" s="479"/>
    </row>
    <row r="628" spans="1:26" ht="15.75" customHeight="1">
      <c r="A628" s="479"/>
      <c r="B628" s="479"/>
      <c r="C628" s="479"/>
      <c r="D628" s="479"/>
      <c r="E628" s="479"/>
      <c r="F628" s="479"/>
      <c r="G628" s="479"/>
      <c r="H628" s="479"/>
      <c r="I628" s="479"/>
      <c r="J628" s="479"/>
      <c r="K628" s="479"/>
      <c r="L628" s="479"/>
      <c r="M628" s="479"/>
      <c r="N628" s="479"/>
      <c r="O628" s="479"/>
      <c r="P628" s="479"/>
      <c r="Q628" s="479"/>
      <c r="R628" s="479"/>
      <c r="S628" s="479"/>
      <c r="T628" s="479"/>
      <c r="U628" s="479"/>
      <c r="V628" s="479"/>
      <c r="W628" s="479"/>
      <c r="X628" s="479"/>
      <c r="Y628" s="479"/>
      <c r="Z628" s="479"/>
    </row>
    <row r="629" spans="1:26" ht="15.75" customHeight="1">
      <c r="A629" s="479"/>
      <c r="B629" s="479"/>
      <c r="C629" s="479"/>
      <c r="D629" s="479"/>
      <c r="E629" s="479"/>
      <c r="F629" s="479"/>
      <c r="G629" s="479"/>
      <c r="H629" s="479"/>
      <c r="I629" s="479"/>
      <c r="J629" s="479"/>
      <c r="K629" s="479"/>
      <c r="L629" s="479"/>
      <c r="M629" s="479"/>
      <c r="N629" s="479"/>
      <c r="O629" s="479"/>
      <c r="P629" s="479"/>
      <c r="Q629" s="479"/>
      <c r="R629" s="479"/>
      <c r="S629" s="479"/>
      <c r="T629" s="479"/>
      <c r="U629" s="479"/>
      <c r="V629" s="479"/>
      <c r="W629" s="479"/>
      <c r="X629" s="479"/>
      <c r="Y629" s="479"/>
      <c r="Z629" s="479"/>
    </row>
    <row r="630" spans="1:26" ht="15.75" customHeight="1">
      <c r="A630" s="479"/>
      <c r="B630" s="479"/>
      <c r="C630" s="479"/>
      <c r="D630" s="479"/>
      <c r="E630" s="479"/>
      <c r="F630" s="479"/>
      <c r="G630" s="479"/>
      <c r="H630" s="479"/>
      <c r="I630" s="479"/>
      <c r="J630" s="479"/>
      <c r="K630" s="479"/>
      <c r="L630" s="479"/>
      <c r="M630" s="479"/>
      <c r="N630" s="479"/>
      <c r="O630" s="479"/>
      <c r="P630" s="479"/>
      <c r="Q630" s="479"/>
      <c r="R630" s="479"/>
      <c r="S630" s="479"/>
      <c r="T630" s="479"/>
      <c r="U630" s="479"/>
      <c r="V630" s="479"/>
      <c r="W630" s="479"/>
      <c r="X630" s="479"/>
      <c r="Y630" s="479"/>
      <c r="Z630" s="479"/>
    </row>
    <row r="631" spans="1:26" ht="15.75" customHeight="1">
      <c r="A631" s="479"/>
      <c r="B631" s="479"/>
      <c r="C631" s="479"/>
      <c r="D631" s="479"/>
      <c r="E631" s="479"/>
      <c r="F631" s="479"/>
      <c r="G631" s="479"/>
      <c r="H631" s="479"/>
      <c r="I631" s="479"/>
      <c r="J631" s="479"/>
      <c r="K631" s="479"/>
      <c r="L631" s="479"/>
      <c r="M631" s="479"/>
      <c r="N631" s="479"/>
      <c r="O631" s="479"/>
      <c r="P631" s="479"/>
      <c r="Q631" s="479"/>
      <c r="R631" s="479"/>
      <c r="S631" s="479"/>
      <c r="T631" s="479"/>
      <c r="U631" s="479"/>
      <c r="V631" s="479"/>
      <c r="W631" s="479"/>
      <c r="X631" s="479"/>
      <c r="Y631" s="479"/>
      <c r="Z631" s="479"/>
    </row>
    <row r="632" spans="1:26" ht="15.75" customHeight="1">
      <c r="A632" s="479"/>
      <c r="B632" s="479"/>
      <c r="C632" s="479"/>
      <c r="D632" s="479"/>
      <c r="E632" s="479"/>
      <c r="F632" s="479"/>
      <c r="G632" s="479"/>
      <c r="H632" s="479"/>
      <c r="I632" s="479"/>
      <c r="J632" s="479"/>
      <c r="K632" s="479"/>
      <c r="L632" s="479"/>
      <c r="M632" s="479"/>
      <c r="N632" s="479"/>
      <c r="O632" s="479"/>
      <c r="P632" s="479"/>
      <c r="Q632" s="479"/>
      <c r="R632" s="479"/>
      <c r="S632" s="479"/>
      <c r="T632" s="479"/>
      <c r="U632" s="479"/>
      <c r="V632" s="479"/>
      <c r="W632" s="479"/>
      <c r="X632" s="479"/>
      <c r="Y632" s="479"/>
      <c r="Z632" s="479"/>
    </row>
    <row r="633" spans="1:26" ht="15.75" customHeight="1">
      <c r="A633" s="479"/>
      <c r="B633" s="479"/>
      <c r="C633" s="479"/>
      <c r="D633" s="479"/>
      <c r="E633" s="479"/>
      <c r="F633" s="479"/>
      <c r="G633" s="479"/>
      <c r="H633" s="479"/>
      <c r="I633" s="479"/>
      <c r="J633" s="479"/>
      <c r="K633" s="479"/>
      <c r="L633" s="479"/>
      <c r="M633" s="479"/>
      <c r="N633" s="479"/>
      <c r="O633" s="479"/>
      <c r="P633" s="479"/>
      <c r="Q633" s="479"/>
      <c r="R633" s="479"/>
      <c r="S633" s="479"/>
      <c r="T633" s="479"/>
      <c r="U633" s="479"/>
      <c r="V633" s="479"/>
      <c r="W633" s="479"/>
      <c r="X633" s="479"/>
      <c r="Y633" s="479"/>
      <c r="Z633" s="479"/>
    </row>
    <row r="634" spans="1:26" ht="15.75" customHeight="1">
      <c r="A634" s="479"/>
      <c r="B634" s="479"/>
      <c r="C634" s="479"/>
      <c r="D634" s="479"/>
      <c r="E634" s="479"/>
      <c r="F634" s="479"/>
      <c r="G634" s="479"/>
      <c r="H634" s="479"/>
      <c r="I634" s="479"/>
      <c r="J634" s="479"/>
      <c r="K634" s="479"/>
      <c r="L634" s="479"/>
      <c r="M634" s="479"/>
      <c r="N634" s="479"/>
      <c r="O634" s="479"/>
      <c r="P634" s="479"/>
      <c r="Q634" s="479"/>
      <c r="R634" s="479"/>
      <c r="S634" s="479"/>
      <c r="T634" s="479"/>
      <c r="U634" s="479"/>
      <c r="V634" s="479"/>
      <c r="W634" s="479"/>
      <c r="X634" s="479"/>
      <c r="Y634" s="479"/>
      <c r="Z634" s="479"/>
    </row>
    <row r="635" spans="1:26" ht="15.75" customHeight="1">
      <c r="A635" s="479"/>
      <c r="B635" s="479"/>
      <c r="C635" s="479"/>
      <c r="D635" s="479"/>
      <c r="E635" s="479"/>
      <c r="F635" s="479"/>
      <c r="G635" s="479"/>
      <c r="H635" s="479"/>
      <c r="I635" s="479"/>
      <c r="J635" s="479"/>
      <c r="K635" s="479"/>
      <c r="L635" s="479"/>
      <c r="M635" s="479"/>
      <c r="N635" s="479"/>
      <c r="O635" s="479"/>
      <c r="P635" s="479"/>
      <c r="Q635" s="479"/>
      <c r="R635" s="479"/>
      <c r="S635" s="479"/>
      <c r="T635" s="479"/>
      <c r="U635" s="479"/>
      <c r="V635" s="479"/>
      <c r="W635" s="479"/>
      <c r="X635" s="479"/>
      <c r="Y635" s="479"/>
      <c r="Z635" s="479"/>
    </row>
    <row r="636" spans="1:26" ht="15.75" customHeight="1">
      <c r="A636" s="479"/>
      <c r="B636" s="479"/>
      <c r="C636" s="479"/>
      <c r="D636" s="479"/>
      <c r="E636" s="479"/>
      <c r="F636" s="479"/>
      <c r="G636" s="479"/>
      <c r="H636" s="479"/>
      <c r="I636" s="479"/>
      <c r="J636" s="479"/>
      <c r="K636" s="479"/>
      <c r="L636" s="479"/>
      <c r="M636" s="479"/>
      <c r="N636" s="479"/>
      <c r="O636" s="479"/>
      <c r="P636" s="479"/>
      <c r="Q636" s="479"/>
      <c r="R636" s="479"/>
      <c r="S636" s="479"/>
      <c r="T636" s="479"/>
      <c r="U636" s="479"/>
      <c r="V636" s="479"/>
      <c r="W636" s="479"/>
      <c r="X636" s="479"/>
      <c r="Y636" s="479"/>
      <c r="Z636" s="479"/>
    </row>
    <row r="637" spans="1:26" ht="15.75" customHeight="1">
      <c r="A637" s="479"/>
      <c r="B637" s="479"/>
      <c r="C637" s="479"/>
      <c r="D637" s="479"/>
      <c r="E637" s="479"/>
      <c r="F637" s="479"/>
      <c r="G637" s="479"/>
      <c r="H637" s="479"/>
      <c r="I637" s="479"/>
      <c r="J637" s="479"/>
      <c r="K637" s="479"/>
      <c r="L637" s="479"/>
      <c r="M637" s="479"/>
      <c r="N637" s="479"/>
      <c r="O637" s="479"/>
      <c r="P637" s="479"/>
      <c r="Q637" s="479"/>
      <c r="R637" s="479"/>
      <c r="S637" s="479"/>
      <c r="T637" s="479"/>
      <c r="U637" s="479"/>
      <c r="V637" s="479"/>
      <c r="W637" s="479"/>
      <c r="X637" s="479"/>
      <c r="Y637" s="479"/>
      <c r="Z637" s="479"/>
    </row>
    <row r="638" spans="1:26" ht="15.75" customHeight="1">
      <c r="A638" s="479"/>
      <c r="B638" s="479"/>
      <c r="C638" s="479"/>
      <c r="D638" s="479"/>
      <c r="E638" s="479"/>
      <c r="F638" s="479"/>
      <c r="G638" s="479"/>
      <c r="H638" s="479"/>
      <c r="I638" s="479"/>
      <c r="J638" s="479"/>
      <c r="K638" s="479"/>
      <c r="L638" s="479"/>
      <c r="M638" s="479"/>
      <c r="N638" s="479"/>
      <c r="O638" s="479"/>
      <c r="P638" s="479"/>
      <c r="Q638" s="479"/>
      <c r="R638" s="479"/>
      <c r="S638" s="479"/>
      <c r="T638" s="479"/>
      <c r="U638" s="479"/>
      <c r="V638" s="479"/>
      <c r="W638" s="479"/>
      <c r="X638" s="479"/>
      <c r="Y638" s="479"/>
      <c r="Z638" s="479"/>
    </row>
    <row r="639" spans="1:26" ht="15.75" customHeight="1">
      <c r="A639" s="479"/>
      <c r="B639" s="479"/>
      <c r="C639" s="479"/>
      <c r="D639" s="479"/>
      <c r="E639" s="479"/>
      <c r="F639" s="479"/>
      <c r="G639" s="479"/>
      <c r="H639" s="479"/>
      <c r="I639" s="479"/>
      <c r="J639" s="479"/>
      <c r="K639" s="479"/>
      <c r="L639" s="479"/>
      <c r="M639" s="479"/>
      <c r="N639" s="479"/>
      <c r="O639" s="479"/>
      <c r="P639" s="479"/>
      <c r="Q639" s="479"/>
      <c r="R639" s="479"/>
      <c r="S639" s="479"/>
      <c r="T639" s="479"/>
      <c r="U639" s="479"/>
      <c r="V639" s="479"/>
      <c r="W639" s="479"/>
      <c r="X639" s="479"/>
      <c r="Y639" s="479"/>
      <c r="Z639" s="479"/>
    </row>
    <row r="640" spans="1:26" ht="15.75" customHeight="1">
      <c r="A640" s="479"/>
      <c r="B640" s="479"/>
      <c r="C640" s="479"/>
      <c r="D640" s="479"/>
      <c r="E640" s="479"/>
      <c r="F640" s="479"/>
      <c r="G640" s="479"/>
      <c r="H640" s="479"/>
      <c r="I640" s="479"/>
      <c r="J640" s="479"/>
      <c r="K640" s="479"/>
      <c r="L640" s="479"/>
      <c r="M640" s="479"/>
      <c r="N640" s="479"/>
      <c r="O640" s="479"/>
      <c r="P640" s="479"/>
      <c r="Q640" s="479"/>
      <c r="R640" s="479"/>
      <c r="S640" s="479"/>
      <c r="T640" s="479"/>
      <c r="U640" s="479"/>
      <c r="V640" s="479"/>
      <c r="W640" s="479"/>
      <c r="X640" s="479"/>
      <c r="Y640" s="479"/>
      <c r="Z640" s="479"/>
    </row>
    <row r="641" spans="1:26" ht="15.75" customHeight="1">
      <c r="A641" s="479"/>
      <c r="B641" s="479"/>
      <c r="C641" s="479"/>
      <c r="D641" s="479"/>
      <c r="E641" s="479"/>
      <c r="F641" s="479"/>
      <c r="G641" s="479"/>
      <c r="H641" s="479"/>
      <c r="I641" s="479"/>
      <c r="J641" s="479"/>
      <c r="K641" s="479"/>
      <c r="L641" s="479"/>
      <c r="M641" s="479"/>
      <c r="N641" s="479"/>
      <c r="O641" s="479"/>
      <c r="P641" s="479"/>
      <c r="Q641" s="479"/>
      <c r="R641" s="479"/>
      <c r="S641" s="479"/>
      <c r="T641" s="479"/>
      <c r="U641" s="479"/>
      <c r="V641" s="479"/>
      <c r="W641" s="479"/>
      <c r="X641" s="479"/>
      <c r="Y641" s="479"/>
      <c r="Z641" s="479"/>
    </row>
    <row r="642" spans="1:26" ht="15.75" customHeight="1">
      <c r="A642" s="479"/>
      <c r="B642" s="479"/>
      <c r="C642" s="479"/>
      <c r="D642" s="479"/>
      <c r="E642" s="479"/>
      <c r="F642" s="479"/>
      <c r="G642" s="479"/>
      <c r="H642" s="479"/>
      <c r="I642" s="479"/>
      <c r="J642" s="479"/>
      <c r="K642" s="479"/>
      <c r="L642" s="479"/>
      <c r="M642" s="479"/>
      <c r="N642" s="479"/>
      <c r="O642" s="479"/>
      <c r="P642" s="479"/>
      <c r="Q642" s="479"/>
      <c r="R642" s="479"/>
      <c r="S642" s="479"/>
      <c r="T642" s="479"/>
      <c r="U642" s="479"/>
      <c r="V642" s="479"/>
      <c r="W642" s="479"/>
      <c r="X642" s="479"/>
      <c r="Y642" s="479"/>
      <c r="Z642" s="479"/>
    </row>
    <row r="643" spans="1:26" ht="15.75" customHeight="1">
      <c r="A643" s="479"/>
      <c r="B643" s="479"/>
      <c r="C643" s="479"/>
      <c r="D643" s="479"/>
      <c r="E643" s="479"/>
      <c r="F643" s="479"/>
      <c r="G643" s="479"/>
      <c r="H643" s="479"/>
      <c r="I643" s="479"/>
      <c r="J643" s="479"/>
      <c r="K643" s="479"/>
      <c r="L643" s="479"/>
      <c r="M643" s="479"/>
      <c r="N643" s="479"/>
      <c r="O643" s="479"/>
      <c r="P643" s="479"/>
      <c r="Q643" s="479"/>
      <c r="R643" s="479"/>
      <c r="S643" s="479"/>
      <c r="T643" s="479"/>
      <c r="U643" s="479"/>
      <c r="V643" s="479"/>
      <c r="W643" s="479"/>
      <c r="X643" s="479"/>
      <c r="Y643" s="479"/>
      <c r="Z643" s="479"/>
    </row>
    <row r="644" spans="1:26" ht="15.75" customHeight="1">
      <c r="A644" s="479"/>
      <c r="B644" s="479"/>
      <c r="C644" s="479"/>
      <c r="D644" s="479"/>
      <c r="E644" s="479"/>
      <c r="F644" s="479"/>
      <c r="G644" s="479"/>
      <c r="H644" s="479"/>
      <c r="I644" s="479"/>
      <c r="J644" s="479"/>
      <c r="K644" s="479"/>
      <c r="L644" s="479"/>
      <c r="M644" s="479"/>
      <c r="N644" s="479"/>
      <c r="O644" s="479"/>
      <c r="P644" s="479"/>
      <c r="Q644" s="479"/>
      <c r="R644" s="479"/>
      <c r="S644" s="479"/>
      <c r="T644" s="479"/>
      <c r="U644" s="479"/>
      <c r="V644" s="479"/>
      <c r="W644" s="479"/>
      <c r="X644" s="479"/>
      <c r="Y644" s="479"/>
      <c r="Z644" s="479"/>
    </row>
    <row r="645" spans="1:26" ht="15.75" customHeight="1">
      <c r="A645" s="479"/>
      <c r="B645" s="479"/>
      <c r="C645" s="479"/>
      <c r="D645" s="479"/>
      <c r="E645" s="479"/>
      <c r="F645" s="479"/>
      <c r="G645" s="479"/>
      <c r="H645" s="479"/>
      <c r="I645" s="479"/>
      <c r="J645" s="479"/>
      <c r="K645" s="479"/>
      <c r="L645" s="479"/>
      <c r="M645" s="479"/>
      <c r="N645" s="479"/>
      <c r="O645" s="479"/>
      <c r="P645" s="479"/>
      <c r="Q645" s="479"/>
      <c r="R645" s="479"/>
      <c r="S645" s="479"/>
      <c r="T645" s="479"/>
      <c r="U645" s="479"/>
      <c r="V645" s="479"/>
      <c r="W645" s="479"/>
      <c r="X645" s="479"/>
      <c r="Y645" s="479"/>
      <c r="Z645" s="479"/>
    </row>
    <row r="646" spans="1:26" ht="15.75" customHeight="1">
      <c r="A646" s="479"/>
      <c r="B646" s="479"/>
      <c r="C646" s="479"/>
      <c r="D646" s="479"/>
      <c r="E646" s="479"/>
      <c r="F646" s="479"/>
      <c r="G646" s="479"/>
      <c r="H646" s="479"/>
      <c r="I646" s="479"/>
      <c r="J646" s="479"/>
      <c r="K646" s="479"/>
      <c r="L646" s="479"/>
      <c r="M646" s="479"/>
      <c r="N646" s="479"/>
      <c r="O646" s="479"/>
      <c r="P646" s="479"/>
      <c r="Q646" s="479"/>
      <c r="R646" s="479"/>
      <c r="S646" s="479"/>
      <c r="T646" s="479"/>
      <c r="U646" s="479"/>
      <c r="V646" s="479"/>
      <c r="W646" s="479"/>
      <c r="X646" s="479"/>
      <c r="Y646" s="479"/>
      <c r="Z646" s="479"/>
    </row>
    <row r="647" spans="1:26" ht="15.75" customHeight="1">
      <c r="A647" s="479"/>
      <c r="B647" s="479"/>
      <c r="C647" s="479"/>
      <c r="D647" s="479"/>
      <c r="E647" s="479"/>
      <c r="F647" s="479"/>
      <c r="G647" s="479"/>
      <c r="H647" s="479"/>
      <c r="I647" s="479"/>
      <c r="J647" s="479"/>
      <c r="K647" s="479"/>
      <c r="L647" s="479"/>
      <c r="M647" s="479"/>
      <c r="N647" s="479"/>
      <c r="O647" s="479"/>
      <c r="P647" s="479"/>
      <c r="Q647" s="479"/>
      <c r="R647" s="479"/>
      <c r="S647" s="479"/>
      <c r="T647" s="479"/>
      <c r="U647" s="479"/>
      <c r="V647" s="479"/>
      <c r="W647" s="479"/>
      <c r="X647" s="479"/>
      <c r="Y647" s="479"/>
      <c r="Z647" s="479"/>
    </row>
    <row r="648" spans="1:26" ht="15.75" customHeight="1">
      <c r="A648" s="479"/>
      <c r="B648" s="479"/>
      <c r="C648" s="479"/>
      <c r="D648" s="479"/>
      <c r="E648" s="479"/>
      <c r="F648" s="479"/>
      <c r="G648" s="479"/>
      <c r="H648" s="479"/>
      <c r="I648" s="479"/>
      <c r="J648" s="479"/>
      <c r="K648" s="479"/>
      <c r="L648" s="479"/>
      <c r="M648" s="479"/>
      <c r="N648" s="479"/>
      <c r="O648" s="479"/>
      <c r="P648" s="479"/>
      <c r="Q648" s="479"/>
      <c r="R648" s="479"/>
      <c r="S648" s="479"/>
      <c r="T648" s="479"/>
      <c r="U648" s="479"/>
      <c r="V648" s="479"/>
      <c r="W648" s="479"/>
      <c r="X648" s="479"/>
      <c r="Y648" s="479"/>
      <c r="Z648" s="479"/>
    </row>
    <row r="649" spans="1:26" ht="15.75" customHeight="1">
      <c r="A649" s="479"/>
      <c r="B649" s="479"/>
      <c r="C649" s="479"/>
      <c r="D649" s="479"/>
      <c r="E649" s="479"/>
      <c r="F649" s="479"/>
      <c r="G649" s="479"/>
      <c r="H649" s="479"/>
      <c r="I649" s="479"/>
      <c r="J649" s="479"/>
      <c r="K649" s="479"/>
      <c r="L649" s="479"/>
      <c r="M649" s="479"/>
      <c r="N649" s="479"/>
      <c r="O649" s="479"/>
      <c r="P649" s="479"/>
      <c r="Q649" s="479"/>
      <c r="R649" s="479"/>
      <c r="S649" s="479"/>
      <c r="T649" s="479"/>
      <c r="U649" s="479"/>
      <c r="V649" s="479"/>
      <c r="W649" s="479"/>
      <c r="X649" s="479"/>
      <c r="Y649" s="479"/>
      <c r="Z649" s="479"/>
    </row>
    <row r="650" spans="1:26" ht="15.75" customHeight="1">
      <c r="A650" s="479"/>
      <c r="B650" s="479"/>
      <c r="C650" s="479"/>
      <c r="D650" s="479"/>
      <c r="E650" s="479"/>
      <c r="F650" s="479"/>
      <c r="G650" s="479"/>
      <c r="H650" s="479"/>
      <c r="I650" s="479"/>
      <c r="J650" s="479"/>
      <c r="K650" s="479"/>
      <c r="L650" s="479"/>
      <c r="M650" s="479"/>
      <c r="N650" s="479"/>
      <c r="O650" s="479"/>
      <c r="P650" s="479"/>
      <c r="Q650" s="479"/>
      <c r="R650" s="479"/>
      <c r="S650" s="479"/>
      <c r="T650" s="479"/>
      <c r="U650" s="479"/>
      <c r="V650" s="479"/>
      <c r="W650" s="479"/>
      <c r="X650" s="479"/>
      <c r="Y650" s="479"/>
      <c r="Z650" s="479"/>
    </row>
    <row r="651" spans="1:26" ht="15.75" customHeight="1">
      <c r="A651" s="479"/>
      <c r="B651" s="479"/>
      <c r="C651" s="479"/>
      <c r="D651" s="479"/>
      <c r="E651" s="479"/>
      <c r="F651" s="479"/>
      <c r="G651" s="479"/>
      <c r="H651" s="479"/>
      <c r="I651" s="479"/>
      <c r="J651" s="479"/>
      <c r="K651" s="479"/>
      <c r="L651" s="479"/>
      <c r="M651" s="479"/>
      <c r="N651" s="479"/>
      <c r="O651" s="479"/>
      <c r="P651" s="479"/>
      <c r="Q651" s="479"/>
      <c r="R651" s="479"/>
      <c r="S651" s="479"/>
      <c r="T651" s="479"/>
      <c r="U651" s="479"/>
      <c r="V651" s="479"/>
      <c r="W651" s="479"/>
      <c r="X651" s="479"/>
      <c r="Y651" s="479"/>
      <c r="Z651" s="479"/>
    </row>
    <row r="652" spans="1:26" ht="15.75" customHeight="1">
      <c r="A652" s="479"/>
      <c r="B652" s="479"/>
      <c r="C652" s="479"/>
      <c r="D652" s="479"/>
      <c r="E652" s="479"/>
      <c r="F652" s="479"/>
      <c r="G652" s="479"/>
      <c r="H652" s="479"/>
      <c r="I652" s="479"/>
      <c r="J652" s="479"/>
      <c r="K652" s="479"/>
      <c r="L652" s="479"/>
      <c r="M652" s="479"/>
      <c r="N652" s="479"/>
      <c r="O652" s="479"/>
      <c r="P652" s="479"/>
      <c r="Q652" s="479"/>
      <c r="R652" s="479"/>
      <c r="S652" s="479"/>
      <c r="T652" s="479"/>
      <c r="U652" s="479"/>
      <c r="V652" s="479"/>
      <c r="W652" s="479"/>
      <c r="X652" s="479"/>
      <c r="Y652" s="479"/>
      <c r="Z652" s="479"/>
    </row>
    <row r="653" spans="1:26" ht="15.75" customHeight="1">
      <c r="A653" s="479"/>
      <c r="B653" s="479"/>
      <c r="C653" s="479"/>
      <c r="D653" s="479"/>
      <c r="E653" s="479"/>
      <c r="F653" s="479"/>
      <c r="G653" s="479"/>
      <c r="H653" s="479"/>
      <c r="I653" s="479"/>
      <c r="J653" s="479"/>
      <c r="K653" s="479"/>
      <c r="L653" s="479"/>
      <c r="M653" s="479"/>
      <c r="N653" s="479"/>
      <c r="O653" s="479"/>
      <c r="P653" s="479"/>
      <c r="Q653" s="479"/>
      <c r="R653" s="479"/>
      <c r="S653" s="479"/>
      <c r="T653" s="479"/>
      <c r="U653" s="479"/>
      <c r="V653" s="479"/>
      <c r="W653" s="479"/>
      <c r="X653" s="479"/>
      <c r="Y653" s="479"/>
      <c r="Z653" s="479"/>
    </row>
    <row r="654" spans="1:26" ht="15.75" customHeight="1">
      <c r="A654" s="479"/>
      <c r="B654" s="479"/>
      <c r="C654" s="479"/>
      <c r="D654" s="479"/>
      <c r="E654" s="479"/>
      <c r="F654" s="479"/>
      <c r="G654" s="479"/>
      <c r="H654" s="479"/>
      <c r="I654" s="479"/>
      <c r="J654" s="479"/>
      <c r="K654" s="479"/>
      <c r="L654" s="479"/>
      <c r="M654" s="479"/>
      <c r="N654" s="479"/>
      <c r="O654" s="479"/>
      <c r="P654" s="479"/>
      <c r="Q654" s="479"/>
      <c r="R654" s="479"/>
      <c r="S654" s="479"/>
      <c r="T654" s="479"/>
      <c r="U654" s="479"/>
      <c r="V654" s="479"/>
      <c r="W654" s="479"/>
      <c r="X654" s="479"/>
      <c r="Y654" s="479"/>
      <c r="Z654" s="479"/>
    </row>
    <row r="655" spans="1:26" ht="15.75" customHeight="1">
      <c r="A655" s="479"/>
      <c r="B655" s="479"/>
      <c r="C655" s="479"/>
      <c r="D655" s="479"/>
      <c r="E655" s="479"/>
      <c r="F655" s="479"/>
      <c r="G655" s="479"/>
      <c r="H655" s="479"/>
      <c r="I655" s="479"/>
      <c r="J655" s="479"/>
      <c r="K655" s="479"/>
      <c r="L655" s="479"/>
      <c r="M655" s="479"/>
      <c r="N655" s="479"/>
      <c r="O655" s="479"/>
      <c r="P655" s="479"/>
      <c r="Q655" s="479"/>
      <c r="R655" s="479"/>
      <c r="S655" s="479"/>
      <c r="T655" s="479"/>
      <c r="U655" s="479"/>
      <c r="V655" s="479"/>
      <c r="W655" s="479"/>
      <c r="X655" s="479"/>
      <c r="Y655" s="479"/>
      <c r="Z655" s="479"/>
    </row>
    <row r="656" spans="1:26" ht="15.75" customHeight="1">
      <c r="A656" s="479"/>
      <c r="B656" s="479"/>
      <c r="C656" s="479"/>
      <c r="D656" s="479"/>
      <c r="E656" s="479"/>
      <c r="F656" s="479"/>
      <c r="G656" s="479"/>
      <c r="H656" s="479"/>
      <c r="I656" s="479"/>
      <c r="J656" s="479"/>
      <c r="K656" s="479"/>
      <c r="L656" s="479"/>
      <c r="M656" s="479"/>
      <c r="N656" s="479"/>
      <c r="O656" s="479"/>
      <c r="P656" s="479"/>
      <c r="Q656" s="479"/>
      <c r="R656" s="479"/>
      <c r="S656" s="479"/>
      <c r="T656" s="479"/>
      <c r="U656" s="479"/>
      <c r="V656" s="479"/>
      <c r="W656" s="479"/>
      <c r="X656" s="479"/>
      <c r="Y656" s="479"/>
      <c r="Z656" s="479"/>
    </row>
    <row r="657" spans="1:26" ht="15.75" customHeight="1">
      <c r="A657" s="479"/>
      <c r="B657" s="479"/>
      <c r="C657" s="479"/>
      <c r="D657" s="479"/>
      <c r="E657" s="479"/>
      <c r="F657" s="479"/>
      <c r="G657" s="479"/>
      <c r="H657" s="479"/>
      <c r="I657" s="479"/>
      <c r="J657" s="479"/>
      <c r="K657" s="479"/>
      <c r="L657" s="479"/>
      <c r="M657" s="479"/>
      <c r="N657" s="479"/>
      <c r="O657" s="479"/>
      <c r="P657" s="479"/>
      <c r="Q657" s="479"/>
      <c r="R657" s="479"/>
      <c r="S657" s="479"/>
      <c r="T657" s="479"/>
      <c r="U657" s="479"/>
      <c r="V657" s="479"/>
      <c r="W657" s="479"/>
      <c r="X657" s="479"/>
      <c r="Y657" s="479"/>
      <c r="Z657" s="479"/>
    </row>
    <row r="658" spans="1:26" ht="15.75" customHeight="1">
      <c r="A658" s="479"/>
      <c r="B658" s="479"/>
      <c r="C658" s="479"/>
      <c r="D658" s="479"/>
      <c r="E658" s="479"/>
      <c r="F658" s="479"/>
      <c r="G658" s="479"/>
      <c r="H658" s="479"/>
      <c r="I658" s="479"/>
      <c r="J658" s="479"/>
      <c r="K658" s="479"/>
      <c r="L658" s="479"/>
      <c r="M658" s="479"/>
      <c r="N658" s="479"/>
      <c r="O658" s="479"/>
      <c r="P658" s="479"/>
      <c r="Q658" s="479"/>
      <c r="R658" s="479"/>
      <c r="S658" s="479"/>
      <c r="T658" s="479"/>
      <c r="U658" s="479"/>
      <c r="V658" s="479"/>
      <c r="W658" s="479"/>
      <c r="X658" s="479"/>
      <c r="Y658" s="479"/>
      <c r="Z658" s="479"/>
    </row>
    <row r="659" spans="1:26" ht="15.75" customHeight="1">
      <c r="A659" s="479"/>
      <c r="B659" s="479"/>
      <c r="C659" s="479"/>
      <c r="D659" s="479"/>
      <c r="E659" s="479"/>
      <c r="F659" s="479"/>
      <c r="G659" s="479"/>
      <c r="H659" s="479"/>
      <c r="I659" s="479"/>
      <c r="J659" s="479"/>
      <c r="K659" s="479"/>
      <c r="L659" s="479"/>
      <c r="M659" s="479"/>
      <c r="N659" s="479"/>
      <c r="O659" s="479"/>
      <c r="P659" s="479"/>
      <c r="Q659" s="479"/>
      <c r="R659" s="479"/>
      <c r="S659" s="479"/>
      <c r="T659" s="479"/>
      <c r="U659" s="479"/>
      <c r="V659" s="479"/>
      <c r="W659" s="479"/>
      <c r="X659" s="479"/>
      <c r="Y659" s="479"/>
      <c r="Z659" s="479"/>
    </row>
    <row r="660" spans="1:26" ht="15.75" customHeight="1">
      <c r="A660" s="479"/>
      <c r="B660" s="479"/>
      <c r="C660" s="479"/>
      <c r="D660" s="479"/>
      <c r="E660" s="479"/>
      <c r="F660" s="479"/>
      <c r="G660" s="479"/>
      <c r="H660" s="479"/>
      <c r="I660" s="479"/>
      <c r="J660" s="479"/>
      <c r="K660" s="479"/>
      <c r="L660" s="479"/>
      <c r="M660" s="479"/>
      <c r="N660" s="479"/>
      <c r="O660" s="479"/>
      <c r="P660" s="479"/>
      <c r="Q660" s="479"/>
      <c r="R660" s="479"/>
      <c r="S660" s="479"/>
      <c r="T660" s="479"/>
      <c r="U660" s="479"/>
      <c r="V660" s="479"/>
      <c r="W660" s="479"/>
      <c r="X660" s="479"/>
      <c r="Y660" s="479"/>
      <c r="Z660" s="479"/>
    </row>
    <row r="661" spans="1:26" ht="15.75" customHeight="1">
      <c r="A661" s="479"/>
      <c r="B661" s="479"/>
      <c r="C661" s="479"/>
      <c r="D661" s="479"/>
      <c r="E661" s="479"/>
      <c r="F661" s="479"/>
      <c r="G661" s="479"/>
      <c r="H661" s="479"/>
      <c r="I661" s="479"/>
      <c r="J661" s="479"/>
      <c r="K661" s="479"/>
      <c r="L661" s="479"/>
      <c r="M661" s="479"/>
      <c r="N661" s="479"/>
      <c r="O661" s="479"/>
      <c r="P661" s="479"/>
      <c r="Q661" s="479"/>
      <c r="R661" s="479"/>
      <c r="S661" s="479"/>
      <c r="T661" s="479"/>
      <c r="U661" s="479"/>
      <c r="V661" s="479"/>
      <c r="W661" s="479"/>
      <c r="X661" s="479"/>
      <c r="Y661" s="479"/>
      <c r="Z661" s="479"/>
    </row>
    <row r="662" spans="1:26" ht="15.75" customHeight="1">
      <c r="A662" s="479"/>
      <c r="B662" s="479"/>
      <c r="C662" s="479"/>
      <c r="D662" s="479"/>
      <c r="E662" s="479"/>
      <c r="F662" s="479"/>
      <c r="G662" s="479"/>
      <c r="H662" s="479"/>
      <c r="I662" s="479"/>
      <c r="J662" s="479"/>
      <c r="K662" s="479"/>
      <c r="L662" s="479"/>
      <c r="M662" s="479"/>
      <c r="N662" s="479"/>
      <c r="O662" s="479"/>
      <c r="P662" s="479"/>
      <c r="Q662" s="479"/>
      <c r="R662" s="479"/>
      <c r="S662" s="479"/>
      <c r="T662" s="479"/>
      <c r="U662" s="479"/>
      <c r="V662" s="479"/>
      <c r="W662" s="479"/>
      <c r="X662" s="479"/>
      <c r="Y662" s="479"/>
      <c r="Z662" s="479"/>
    </row>
    <row r="663" spans="1:26" ht="15.75" customHeight="1">
      <c r="A663" s="479"/>
      <c r="B663" s="479"/>
      <c r="C663" s="479"/>
      <c r="D663" s="479"/>
      <c r="E663" s="479"/>
      <c r="F663" s="479"/>
      <c r="G663" s="479"/>
      <c r="H663" s="479"/>
      <c r="I663" s="479"/>
      <c r="J663" s="479"/>
      <c r="K663" s="479"/>
      <c r="L663" s="479"/>
      <c r="M663" s="479"/>
      <c r="N663" s="479"/>
      <c r="O663" s="479"/>
      <c r="P663" s="479"/>
      <c r="Q663" s="479"/>
      <c r="R663" s="479"/>
      <c r="S663" s="479"/>
      <c r="T663" s="479"/>
      <c r="U663" s="479"/>
      <c r="V663" s="479"/>
      <c r="W663" s="479"/>
      <c r="X663" s="479"/>
      <c r="Y663" s="479"/>
      <c r="Z663" s="479"/>
    </row>
    <row r="664" spans="1:26" ht="15.75" customHeight="1">
      <c r="A664" s="479"/>
      <c r="B664" s="479"/>
      <c r="C664" s="479"/>
      <c r="D664" s="479"/>
      <c r="E664" s="479"/>
      <c r="F664" s="479"/>
      <c r="G664" s="479"/>
      <c r="H664" s="479"/>
      <c r="I664" s="479"/>
      <c r="J664" s="479"/>
      <c r="K664" s="479"/>
      <c r="L664" s="479"/>
      <c r="M664" s="479"/>
      <c r="N664" s="479"/>
      <c r="O664" s="479"/>
      <c r="P664" s="479"/>
      <c r="Q664" s="479"/>
      <c r="R664" s="479"/>
      <c r="S664" s="479"/>
      <c r="T664" s="479"/>
      <c r="U664" s="479"/>
      <c r="V664" s="479"/>
      <c r="W664" s="479"/>
      <c r="X664" s="479"/>
      <c r="Y664" s="479"/>
      <c r="Z664" s="479"/>
    </row>
    <row r="665" spans="1:26" ht="15.75" customHeight="1">
      <c r="A665" s="479"/>
      <c r="B665" s="479"/>
      <c r="C665" s="479"/>
      <c r="D665" s="479"/>
      <c r="E665" s="479"/>
      <c r="F665" s="479"/>
      <c r="G665" s="479"/>
      <c r="H665" s="479"/>
      <c r="I665" s="479"/>
      <c r="J665" s="479"/>
      <c r="K665" s="479"/>
      <c r="L665" s="479"/>
      <c r="M665" s="479"/>
      <c r="N665" s="479"/>
      <c r="O665" s="479"/>
      <c r="P665" s="479"/>
      <c r="Q665" s="479"/>
      <c r="R665" s="479"/>
      <c r="S665" s="479"/>
      <c r="T665" s="479"/>
      <c r="U665" s="479"/>
      <c r="V665" s="479"/>
      <c r="W665" s="479"/>
      <c r="X665" s="479"/>
      <c r="Y665" s="479"/>
      <c r="Z665" s="479"/>
    </row>
    <row r="666" spans="1:26" ht="15.75" customHeight="1">
      <c r="A666" s="479"/>
      <c r="B666" s="479"/>
      <c r="C666" s="479"/>
      <c r="D666" s="479"/>
      <c r="E666" s="479"/>
      <c r="F666" s="479"/>
      <c r="G666" s="479"/>
      <c r="H666" s="479"/>
      <c r="I666" s="479"/>
      <c r="J666" s="479"/>
      <c r="K666" s="479"/>
      <c r="L666" s="479"/>
      <c r="M666" s="479"/>
      <c r="N666" s="479"/>
      <c r="O666" s="479"/>
      <c r="P666" s="479"/>
      <c r="Q666" s="479"/>
      <c r="R666" s="479"/>
      <c r="S666" s="479"/>
      <c r="T666" s="479"/>
      <c r="U666" s="479"/>
      <c r="V666" s="479"/>
      <c r="W666" s="479"/>
      <c r="X666" s="479"/>
      <c r="Y666" s="479"/>
      <c r="Z666" s="479"/>
    </row>
    <row r="667" spans="1:26" ht="15.75" customHeight="1">
      <c r="A667" s="479"/>
      <c r="B667" s="479"/>
      <c r="C667" s="479"/>
      <c r="D667" s="479"/>
      <c r="E667" s="479"/>
      <c r="F667" s="479"/>
      <c r="G667" s="479"/>
      <c r="H667" s="479"/>
      <c r="I667" s="479"/>
      <c r="J667" s="479"/>
      <c r="K667" s="479"/>
      <c r="L667" s="479"/>
      <c r="M667" s="479"/>
      <c r="N667" s="479"/>
      <c r="O667" s="479"/>
      <c r="P667" s="479"/>
      <c r="Q667" s="479"/>
      <c r="R667" s="479"/>
      <c r="S667" s="479"/>
      <c r="T667" s="479"/>
      <c r="U667" s="479"/>
      <c r="V667" s="479"/>
      <c r="W667" s="479"/>
      <c r="X667" s="479"/>
      <c r="Y667" s="479"/>
      <c r="Z667" s="479"/>
    </row>
    <row r="668" spans="1:26" ht="15.75" customHeight="1">
      <c r="A668" s="479"/>
      <c r="B668" s="479"/>
      <c r="C668" s="479"/>
      <c r="D668" s="479"/>
      <c r="E668" s="479"/>
      <c r="F668" s="479"/>
      <c r="G668" s="479"/>
      <c r="H668" s="479"/>
      <c r="I668" s="479"/>
      <c r="J668" s="479"/>
      <c r="K668" s="479"/>
      <c r="L668" s="479"/>
      <c r="M668" s="479"/>
      <c r="N668" s="479"/>
      <c r="O668" s="479"/>
      <c r="P668" s="479"/>
      <c r="Q668" s="479"/>
      <c r="R668" s="479"/>
      <c r="S668" s="479"/>
      <c r="T668" s="479"/>
      <c r="U668" s="479"/>
      <c r="V668" s="479"/>
      <c r="W668" s="479"/>
      <c r="X668" s="479"/>
      <c r="Y668" s="479"/>
      <c r="Z668" s="479"/>
    </row>
    <row r="669" spans="1:26" ht="15.75" customHeight="1">
      <c r="A669" s="479"/>
      <c r="B669" s="479"/>
      <c r="C669" s="479"/>
      <c r="D669" s="479"/>
      <c r="E669" s="479"/>
      <c r="F669" s="479"/>
      <c r="G669" s="479"/>
      <c r="H669" s="479"/>
      <c r="I669" s="479"/>
      <c r="J669" s="479"/>
      <c r="K669" s="479"/>
      <c r="L669" s="479"/>
      <c r="M669" s="479"/>
      <c r="N669" s="479"/>
      <c r="O669" s="479"/>
      <c r="P669" s="479"/>
      <c r="Q669" s="479"/>
      <c r="R669" s="479"/>
      <c r="S669" s="479"/>
      <c r="T669" s="479"/>
      <c r="U669" s="479"/>
      <c r="V669" s="479"/>
      <c r="W669" s="479"/>
      <c r="X669" s="479"/>
      <c r="Y669" s="479"/>
      <c r="Z669" s="479"/>
    </row>
    <row r="670" spans="1:26" ht="15.75" customHeight="1">
      <c r="A670" s="479"/>
      <c r="B670" s="479"/>
      <c r="C670" s="479"/>
      <c r="D670" s="479"/>
      <c r="E670" s="479"/>
      <c r="F670" s="479"/>
      <c r="G670" s="479"/>
      <c r="H670" s="479"/>
      <c r="I670" s="479"/>
      <c r="J670" s="479"/>
      <c r="K670" s="479"/>
      <c r="L670" s="479"/>
      <c r="M670" s="479"/>
      <c r="N670" s="479"/>
      <c r="O670" s="479"/>
      <c r="P670" s="479"/>
      <c r="Q670" s="479"/>
      <c r="R670" s="479"/>
      <c r="S670" s="479"/>
      <c r="T670" s="479"/>
      <c r="U670" s="479"/>
      <c r="V670" s="479"/>
      <c r="W670" s="479"/>
      <c r="X670" s="479"/>
      <c r="Y670" s="479"/>
      <c r="Z670" s="479"/>
    </row>
    <row r="671" spans="1:26" ht="15.75" customHeight="1">
      <c r="A671" s="479"/>
      <c r="B671" s="479"/>
      <c r="C671" s="479"/>
      <c r="D671" s="479"/>
      <c r="E671" s="479"/>
      <c r="F671" s="479"/>
      <c r="G671" s="479"/>
      <c r="H671" s="479"/>
      <c r="I671" s="479"/>
      <c r="J671" s="479"/>
      <c r="K671" s="479"/>
      <c r="L671" s="479"/>
      <c r="M671" s="479"/>
      <c r="N671" s="479"/>
      <c r="O671" s="479"/>
      <c r="P671" s="479"/>
      <c r="Q671" s="479"/>
      <c r="R671" s="479"/>
      <c r="S671" s="479"/>
      <c r="T671" s="479"/>
      <c r="U671" s="479"/>
      <c r="V671" s="479"/>
      <c r="W671" s="479"/>
      <c r="X671" s="479"/>
      <c r="Y671" s="479"/>
      <c r="Z671" s="479"/>
    </row>
    <row r="672" spans="1:26" ht="15.75" customHeight="1">
      <c r="A672" s="479"/>
      <c r="B672" s="479"/>
      <c r="C672" s="479"/>
      <c r="D672" s="479"/>
      <c r="E672" s="479"/>
      <c r="F672" s="479"/>
      <c r="G672" s="479"/>
      <c r="H672" s="479"/>
      <c r="I672" s="479"/>
      <c r="J672" s="479"/>
      <c r="K672" s="479"/>
      <c r="L672" s="479"/>
      <c r="M672" s="479"/>
      <c r="N672" s="479"/>
      <c r="O672" s="479"/>
      <c r="P672" s="479"/>
      <c r="Q672" s="479"/>
      <c r="R672" s="479"/>
      <c r="S672" s="479"/>
      <c r="T672" s="479"/>
      <c r="U672" s="479"/>
      <c r="V672" s="479"/>
      <c r="W672" s="479"/>
      <c r="X672" s="479"/>
      <c r="Y672" s="479"/>
      <c r="Z672" s="479"/>
    </row>
    <row r="673" spans="1:26" ht="15.75" customHeight="1">
      <c r="A673" s="479"/>
      <c r="B673" s="479"/>
      <c r="C673" s="479"/>
      <c r="D673" s="479"/>
      <c r="E673" s="479"/>
      <c r="F673" s="479"/>
      <c r="G673" s="479"/>
      <c r="H673" s="479"/>
      <c r="I673" s="479"/>
      <c r="J673" s="479"/>
      <c r="K673" s="479"/>
      <c r="L673" s="479"/>
      <c r="M673" s="479"/>
      <c r="N673" s="479"/>
      <c r="O673" s="479"/>
      <c r="P673" s="479"/>
      <c r="Q673" s="479"/>
      <c r="R673" s="479"/>
      <c r="S673" s="479"/>
      <c r="T673" s="479"/>
      <c r="U673" s="479"/>
      <c r="V673" s="479"/>
      <c r="W673" s="479"/>
      <c r="X673" s="479"/>
      <c r="Y673" s="479"/>
      <c r="Z673" s="479"/>
    </row>
    <row r="674" spans="1:26" ht="15.75" customHeight="1">
      <c r="A674" s="479"/>
      <c r="B674" s="479"/>
      <c r="C674" s="479"/>
      <c r="D674" s="479"/>
      <c r="E674" s="479"/>
      <c r="F674" s="479"/>
      <c r="G674" s="479"/>
      <c r="H674" s="479"/>
      <c r="I674" s="479"/>
      <c r="J674" s="479"/>
      <c r="K674" s="479"/>
      <c r="L674" s="479"/>
      <c r="M674" s="479"/>
      <c r="N674" s="479"/>
      <c r="O674" s="479"/>
      <c r="P674" s="479"/>
      <c r="Q674" s="479"/>
      <c r="R674" s="479"/>
      <c r="S674" s="479"/>
      <c r="T674" s="479"/>
      <c r="U674" s="479"/>
      <c r="V674" s="479"/>
      <c r="W674" s="479"/>
      <c r="X674" s="479"/>
      <c r="Y674" s="479"/>
      <c r="Z674" s="479"/>
    </row>
    <row r="675" spans="1:26" ht="15.75" customHeight="1">
      <c r="A675" s="479"/>
      <c r="B675" s="479"/>
      <c r="C675" s="479"/>
      <c r="D675" s="479"/>
      <c r="E675" s="479"/>
      <c r="F675" s="479"/>
      <c r="G675" s="479"/>
      <c r="H675" s="479"/>
      <c r="I675" s="479"/>
      <c r="J675" s="479"/>
      <c r="K675" s="479"/>
      <c r="L675" s="479"/>
      <c r="M675" s="479"/>
      <c r="N675" s="479"/>
      <c r="O675" s="479"/>
      <c r="P675" s="479"/>
      <c r="Q675" s="479"/>
      <c r="R675" s="479"/>
      <c r="S675" s="479"/>
      <c r="T675" s="479"/>
      <c r="U675" s="479"/>
      <c r="V675" s="479"/>
      <c r="W675" s="479"/>
      <c r="X675" s="479"/>
      <c r="Y675" s="479"/>
      <c r="Z675" s="479"/>
    </row>
    <row r="676" spans="1:26" ht="15.75" customHeight="1">
      <c r="A676" s="479"/>
      <c r="B676" s="479"/>
      <c r="C676" s="479"/>
      <c r="D676" s="479"/>
      <c r="E676" s="479"/>
      <c r="F676" s="479"/>
      <c r="G676" s="479"/>
      <c r="H676" s="479"/>
      <c r="I676" s="479"/>
      <c r="J676" s="479"/>
      <c r="K676" s="479"/>
      <c r="L676" s="479"/>
      <c r="M676" s="479"/>
      <c r="N676" s="479"/>
      <c r="O676" s="479"/>
      <c r="P676" s="479"/>
      <c r="Q676" s="479"/>
      <c r="R676" s="479"/>
      <c r="S676" s="479"/>
      <c r="T676" s="479"/>
      <c r="U676" s="479"/>
      <c r="V676" s="479"/>
      <c r="W676" s="479"/>
      <c r="X676" s="479"/>
      <c r="Y676" s="479"/>
      <c r="Z676" s="479"/>
    </row>
    <row r="677" spans="1:26" ht="15.75" customHeight="1">
      <c r="A677" s="479"/>
      <c r="B677" s="479"/>
      <c r="C677" s="479"/>
      <c r="D677" s="479"/>
      <c r="E677" s="479"/>
      <c r="F677" s="479"/>
      <c r="G677" s="479"/>
      <c r="H677" s="479"/>
      <c r="I677" s="479"/>
      <c r="J677" s="479"/>
      <c r="K677" s="479"/>
      <c r="L677" s="479"/>
      <c r="M677" s="479"/>
      <c r="N677" s="479"/>
      <c r="O677" s="479"/>
      <c r="P677" s="479"/>
      <c r="Q677" s="479"/>
      <c r="R677" s="479"/>
      <c r="S677" s="479"/>
      <c r="T677" s="479"/>
      <c r="U677" s="479"/>
      <c r="V677" s="479"/>
      <c r="W677" s="479"/>
      <c r="X677" s="479"/>
      <c r="Y677" s="479"/>
      <c r="Z677" s="479"/>
    </row>
    <row r="678" spans="1:26" ht="15.75" customHeight="1">
      <c r="A678" s="479"/>
      <c r="B678" s="479"/>
      <c r="C678" s="479"/>
      <c r="D678" s="479"/>
      <c r="E678" s="479"/>
      <c r="F678" s="479"/>
      <c r="G678" s="479"/>
      <c r="H678" s="479"/>
      <c r="I678" s="479"/>
      <c r="J678" s="479"/>
      <c r="K678" s="479"/>
      <c r="L678" s="479"/>
      <c r="M678" s="479"/>
      <c r="N678" s="479"/>
      <c r="O678" s="479"/>
      <c r="P678" s="479"/>
      <c r="Q678" s="479"/>
      <c r="R678" s="479"/>
      <c r="S678" s="479"/>
      <c r="T678" s="479"/>
      <c r="U678" s="479"/>
      <c r="V678" s="479"/>
      <c r="W678" s="479"/>
      <c r="X678" s="479"/>
      <c r="Y678" s="479"/>
      <c r="Z678" s="479"/>
    </row>
    <row r="679" spans="1:26" ht="15.75" customHeight="1">
      <c r="A679" s="479"/>
      <c r="B679" s="479"/>
      <c r="C679" s="479"/>
      <c r="D679" s="479"/>
      <c r="E679" s="479"/>
      <c r="F679" s="479"/>
      <c r="G679" s="479"/>
      <c r="H679" s="479"/>
      <c r="I679" s="479"/>
      <c r="J679" s="479"/>
      <c r="K679" s="479"/>
      <c r="L679" s="479"/>
      <c r="M679" s="479"/>
      <c r="N679" s="479"/>
      <c r="O679" s="479"/>
      <c r="P679" s="479"/>
      <c r="Q679" s="479"/>
      <c r="R679" s="479"/>
      <c r="S679" s="479"/>
      <c r="T679" s="479"/>
      <c r="U679" s="479"/>
      <c r="V679" s="479"/>
      <c r="W679" s="479"/>
      <c r="X679" s="479"/>
      <c r="Y679" s="479"/>
      <c r="Z679" s="479"/>
    </row>
    <row r="680" spans="1:26" ht="15.75" customHeight="1">
      <c r="A680" s="479"/>
      <c r="B680" s="479"/>
      <c r="C680" s="479"/>
      <c r="D680" s="479"/>
      <c r="E680" s="479"/>
      <c r="F680" s="479"/>
      <c r="G680" s="479"/>
      <c r="H680" s="479"/>
      <c r="I680" s="479"/>
      <c r="J680" s="479"/>
      <c r="K680" s="479"/>
      <c r="L680" s="479"/>
      <c r="M680" s="479"/>
      <c r="N680" s="479"/>
      <c r="O680" s="479"/>
      <c r="P680" s="479"/>
      <c r="Q680" s="479"/>
      <c r="R680" s="479"/>
      <c r="S680" s="479"/>
      <c r="T680" s="479"/>
      <c r="U680" s="479"/>
      <c r="V680" s="479"/>
      <c r="W680" s="479"/>
      <c r="X680" s="479"/>
      <c r="Y680" s="479"/>
      <c r="Z680" s="479"/>
    </row>
    <row r="681" spans="1:26" ht="15.75" customHeight="1">
      <c r="A681" s="479"/>
      <c r="B681" s="479"/>
      <c r="C681" s="479"/>
      <c r="D681" s="479"/>
      <c r="E681" s="479"/>
      <c r="F681" s="479"/>
      <c r="G681" s="479"/>
      <c r="H681" s="479"/>
      <c r="I681" s="479"/>
      <c r="J681" s="479"/>
      <c r="K681" s="479"/>
      <c r="L681" s="479"/>
      <c r="M681" s="479"/>
      <c r="N681" s="479"/>
      <c r="O681" s="479"/>
      <c r="P681" s="479"/>
      <c r="Q681" s="479"/>
      <c r="R681" s="479"/>
      <c r="S681" s="479"/>
      <c r="T681" s="479"/>
      <c r="U681" s="479"/>
      <c r="V681" s="479"/>
      <c r="W681" s="479"/>
      <c r="X681" s="479"/>
      <c r="Y681" s="479"/>
      <c r="Z681" s="479"/>
    </row>
    <row r="682" spans="1:26" ht="15.75" customHeight="1">
      <c r="A682" s="479"/>
      <c r="B682" s="479"/>
      <c r="C682" s="479"/>
      <c r="D682" s="479"/>
      <c r="E682" s="479"/>
      <c r="F682" s="479"/>
      <c r="G682" s="479"/>
      <c r="H682" s="479"/>
      <c r="I682" s="479"/>
      <c r="J682" s="479"/>
      <c r="K682" s="479"/>
      <c r="L682" s="479"/>
      <c r="M682" s="479"/>
      <c r="N682" s="479"/>
      <c r="O682" s="479"/>
      <c r="P682" s="479"/>
      <c r="Q682" s="479"/>
      <c r="R682" s="479"/>
      <c r="S682" s="479"/>
      <c r="T682" s="479"/>
      <c r="U682" s="479"/>
      <c r="V682" s="479"/>
      <c r="W682" s="479"/>
      <c r="X682" s="479"/>
      <c r="Y682" s="479"/>
      <c r="Z682" s="479"/>
    </row>
    <row r="683" spans="1:26" ht="15.75" customHeight="1">
      <c r="A683" s="479"/>
      <c r="B683" s="479"/>
      <c r="C683" s="479"/>
      <c r="D683" s="479"/>
      <c r="E683" s="479"/>
      <c r="F683" s="479"/>
      <c r="G683" s="479"/>
      <c r="H683" s="479"/>
      <c r="I683" s="479"/>
      <c r="J683" s="479"/>
      <c r="K683" s="479"/>
      <c r="L683" s="479"/>
      <c r="M683" s="479"/>
      <c r="N683" s="479"/>
      <c r="O683" s="479"/>
      <c r="P683" s="479"/>
      <c r="Q683" s="479"/>
      <c r="R683" s="479"/>
      <c r="S683" s="479"/>
      <c r="T683" s="479"/>
      <c r="U683" s="479"/>
      <c r="V683" s="479"/>
      <c r="W683" s="479"/>
      <c r="X683" s="479"/>
      <c r="Y683" s="479"/>
      <c r="Z683" s="479"/>
    </row>
    <row r="684" spans="1:26" ht="15.75" customHeight="1">
      <c r="A684" s="479"/>
      <c r="B684" s="479"/>
      <c r="C684" s="479"/>
      <c r="D684" s="479"/>
      <c r="E684" s="479"/>
      <c r="F684" s="479"/>
      <c r="G684" s="479"/>
      <c r="H684" s="479"/>
      <c r="I684" s="479"/>
      <c r="J684" s="479"/>
      <c r="K684" s="479"/>
      <c r="L684" s="479"/>
      <c r="M684" s="479"/>
      <c r="N684" s="479"/>
      <c r="O684" s="479"/>
      <c r="P684" s="479"/>
      <c r="Q684" s="479"/>
      <c r="R684" s="479"/>
      <c r="S684" s="479"/>
      <c r="T684" s="479"/>
      <c r="U684" s="479"/>
      <c r="V684" s="479"/>
      <c r="W684" s="479"/>
      <c r="X684" s="479"/>
      <c r="Y684" s="479"/>
      <c r="Z684" s="479"/>
    </row>
    <row r="685" spans="1:26" ht="15.75" customHeight="1">
      <c r="A685" s="479"/>
      <c r="B685" s="479"/>
      <c r="C685" s="479"/>
      <c r="D685" s="479"/>
      <c r="E685" s="479"/>
      <c r="F685" s="479"/>
      <c r="G685" s="479"/>
      <c r="H685" s="479"/>
      <c r="I685" s="479"/>
      <c r="J685" s="479"/>
      <c r="K685" s="479"/>
      <c r="L685" s="479"/>
      <c r="M685" s="479"/>
      <c r="N685" s="479"/>
      <c r="O685" s="479"/>
      <c r="P685" s="479"/>
      <c r="Q685" s="479"/>
      <c r="R685" s="479"/>
      <c r="S685" s="479"/>
      <c r="T685" s="479"/>
      <c r="U685" s="479"/>
      <c r="V685" s="479"/>
      <c r="W685" s="479"/>
      <c r="X685" s="479"/>
      <c r="Y685" s="479"/>
      <c r="Z685" s="479"/>
    </row>
    <row r="686" spans="1:26" ht="15.75" customHeight="1">
      <c r="A686" s="479"/>
      <c r="B686" s="479"/>
      <c r="C686" s="479"/>
      <c r="D686" s="479"/>
      <c r="E686" s="479"/>
      <c r="F686" s="479"/>
      <c r="G686" s="479"/>
      <c r="H686" s="479"/>
      <c r="I686" s="479"/>
      <c r="J686" s="479"/>
      <c r="K686" s="479"/>
      <c r="L686" s="479"/>
      <c r="M686" s="479"/>
      <c r="N686" s="479"/>
      <c r="O686" s="479"/>
      <c r="P686" s="479"/>
      <c r="Q686" s="479"/>
      <c r="R686" s="479"/>
      <c r="S686" s="479"/>
      <c r="T686" s="479"/>
      <c r="U686" s="479"/>
      <c r="V686" s="479"/>
      <c r="W686" s="479"/>
      <c r="X686" s="479"/>
      <c r="Y686" s="479"/>
      <c r="Z686" s="479"/>
    </row>
    <row r="687" spans="1:26" ht="15.75" customHeight="1">
      <c r="A687" s="479"/>
      <c r="B687" s="479"/>
      <c r="C687" s="479"/>
      <c r="D687" s="479"/>
      <c r="E687" s="479"/>
      <c r="F687" s="479"/>
      <c r="G687" s="479"/>
      <c r="H687" s="479"/>
      <c r="I687" s="479"/>
      <c r="J687" s="479"/>
      <c r="K687" s="479"/>
      <c r="L687" s="479"/>
      <c r="M687" s="479"/>
      <c r="N687" s="479"/>
      <c r="O687" s="479"/>
      <c r="P687" s="479"/>
      <c r="Q687" s="479"/>
      <c r="R687" s="479"/>
      <c r="S687" s="479"/>
      <c r="T687" s="479"/>
      <c r="U687" s="479"/>
      <c r="V687" s="479"/>
      <c r="W687" s="479"/>
      <c r="X687" s="479"/>
      <c r="Y687" s="479"/>
      <c r="Z687" s="479"/>
    </row>
    <row r="688" spans="1:26" ht="15.75" customHeight="1">
      <c r="A688" s="479"/>
      <c r="B688" s="479"/>
      <c r="C688" s="479"/>
      <c r="D688" s="479"/>
      <c r="E688" s="479"/>
      <c r="F688" s="479"/>
      <c r="G688" s="479"/>
      <c r="H688" s="479"/>
      <c r="I688" s="479"/>
      <c r="J688" s="479"/>
      <c r="K688" s="479"/>
      <c r="L688" s="479"/>
      <c r="M688" s="479"/>
      <c r="N688" s="479"/>
      <c r="O688" s="479"/>
      <c r="P688" s="479"/>
      <c r="Q688" s="479"/>
      <c r="R688" s="479"/>
      <c r="S688" s="479"/>
      <c r="T688" s="479"/>
      <c r="U688" s="479"/>
      <c r="V688" s="479"/>
      <c r="W688" s="479"/>
      <c r="X688" s="479"/>
      <c r="Y688" s="479"/>
      <c r="Z688" s="479"/>
    </row>
    <row r="689" spans="1:26" ht="15.75" customHeight="1">
      <c r="A689" s="479"/>
      <c r="B689" s="479"/>
      <c r="C689" s="479"/>
      <c r="D689" s="479"/>
      <c r="E689" s="479"/>
      <c r="F689" s="479"/>
      <c r="G689" s="479"/>
      <c r="H689" s="479"/>
      <c r="I689" s="479"/>
      <c r="J689" s="479"/>
      <c r="K689" s="479"/>
      <c r="L689" s="479"/>
      <c r="M689" s="479"/>
      <c r="N689" s="479"/>
      <c r="O689" s="479"/>
      <c r="P689" s="479"/>
      <c r="Q689" s="479"/>
      <c r="R689" s="479"/>
      <c r="S689" s="479"/>
      <c r="T689" s="479"/>
      <c r="U689" s="479"/>
      <c r="V689" s="479"/>
      <c r="W689" s="479"/>
      <c r="X689" s="479"/>
      <c r="Y689" s="479"/>
      <c r="Z689" s="479"/>
    </row>
    <row r="690" spans="1:26" ht="15.75" customHeight="1">
      <c r="A690" s="479"/>
      <c r="B690" s="479"/>
      <c r="C690" s="479"/>
      <c r="D690" s="479"/>
      <c r="E690" s="479"/>
      <c r="F690" s="479"/>
      <c r="G690" s="479"/>
      <c r="H690" s="479"/>
      <c r="I690" s="479"/>
      <c r="J690" s="479"/>
      <c r="K690" s="479"/>
      <c r="L690" s="479"/>
      <c r="M690" s="479"/>
      <c r="N690" s="479"/>
      <c r="O690" s="479"/>
      <c r="P690" s="479"/>
      <c r="Q690" s="479"/>
      <c r="R690" s="479"/>
      <c r="S690" s="479"/>
      <c r="T690" s="479"/>
      <c r="U690" s="479"/>
      <c r="V690" s="479"/>
      <c r="W690" s="479"/>
      <c r="X690" s="479"/>
      <c r="Y690" s="479"/>
      <c r="Z690" s="479"/>
    </row>
    <row r="691" spans="1:26" ht="15.75" customHeight="1">
      <c r="A691" s="479"/>
      <c r="B691" s="479"/>
      <c r="C691" s="479"/>
      <c r="D691" s="479"/>
      <c r="E691" s="479"/>
      <c r="F691" s="479"/>
      <c r="G691" s="479"/>
      <c r="H691" s="479"/>
      <c r="I691" s="479"/>
      <c r="J691" s="479"/>
      <c r="K691" s="479"/>
      <c r="L691" s="479"/>
      <c r="M691" s="479"/>
      <c r="N691" s="479"/>
      <c r="O691" s="479"/>
      <c r="P691" s="479"/>
      <c r="Q691" s="479"/>
      <c r="R691" s="479"/>
      <c r="S691" s="479"/>
      <c r="T691" s="479"/>
      <c r="U691" s="479"/>
      <c r="V691" s="479"/>
      <c r="W691" s="479"/>
      <c r="X691" s="479"/>
      <c r="Y691" s="479"/>
      <c r="Z691" s="479"/>
    </row>
    <row r="692" spans="1:26" ht="15.75" customHeight="1">
      <c r="A692" s="479"/>
      <c r="B692" s="479"/>
      <c r="C692" s="479"/>
      <c r="D692" s="479"/>
      <c r="E692" s="479"/>
      <c r="F692" s="479"/>
      <c r="G692" s="479"/>
      <c r="H692" s="479"/>
      <c r="I692" s="479"/>
      <c r="J692" s="479"/>
      <c r="K692" s="479"/>
      <c r="L692" s="479"/>
      <c r="M692" s="479"/>
      <c r="N692" s="479"/>
      <c r="O692" s="479"/>
      <c r="P692" s="479"/>
      <c r="Q692" s="479"/>
      <c r="R692" s="479"/>
      <c r="S692" s="479"/>
      <c r="T692" s="479"/>
      <c r="U692" s="479"/>
      <c r="V692" s="479"/>
      <c r="W692" s="479"/>
      <c r="X692" s="479"/>
      <c r="Y692" s="479"/>
      <c r="Z692" s="479"/>
    </row>
    <row r="693" spans="1:26" ht="15.75" customHeight="1">
      <c r="A693" s="479"/>
      <c r="B693" s="479"/>
      <c r="C693" s="479"/>
      <c r="D693" s="479"/>
      <c r="E693" s="479"/>
      <c r="F693" s="479"/>
      <c r="G693" s="479"/>
      <c r="H693" s="479"/>
      <c r="I693" s="479"/>
      <c r="J693" s="479"/>
      <c r="K693" s="479"/>
      <c r="L693" s="479"/>
      <c r="M693" s="479"/>
      <c r="N693" s="479"/>
      <c r="O693" s="479"/>
      <c r="P693" s="479"/>
      <c r="Q693" s="479"/>
      <c r="R693" s="479"/>
      <c r="S693" s="479"/>
      <c r="T693" s="479"/>
      <c r="U693" s="479"/>
      <c r="V693" s="479"/>
      <c r="W693" s="479"/>
      <c r="X693" s="479"/>
      <c r="Y693" s="479"/>
      <c r="Z693" s="479"/>
    </row>
    <row r="694" spans="1:26" ht="15.75" customHeight="1">
      <c r="A694" s="479"/>
      <c r="B694" s="479"/>
      <c r="C694" s="479"/>
      <c r="D694" s="479"/>
      <c r="E694" s="479"/>
      <c r="F694" s="479"/>
      <c r="G694" s="479"/>
      <c r="H694" s="479"/>
      <c r="I694" s="479"/>
      <c r="J694" s="479"/>
      <c r="K694" s="479"/>
      <c r="L694" s="479"/>
      <c r="M694" s="479"/>
      <c r="N694" s="479"/>
      <c r="O694" s="479"/>
      <c r="P694" s="479"/>
      <c r="Q694" s="479"/>
      <c r="R694" s="479"/>
      <c r="S694" s="479"/>
      <c r="T694" s="479"/>
      <c r="U694" s="479"/>
      <c r="V694" s="479"/>
      <c r="W694" s="479"/>
      <c r="X694" s="479"/>
      <c r="Y694" s="479"/>
      <c r="Z694" s="479"/>
    </row>
    <row r="695" spans="1:26" ht="15.75" customHeight="1">
      <c r="A695" s="479"/>
      <c r="B695" s="479"/>
      <c r="C695" s="479"/>
      <c r="D695" s="479"/>
      <c r="E695" s="479"/>
      <c r="F695" s="479"/>
      <c r="G695" s="479"/>
      <c r="H695" s="479"/>
      <c r="I695" s="479"/>
      <c r="J695" s="479"/>
      <c r="K695" s="479"/>
      <c r="L695" s="479"/>
      <c r="M695" s="479"/>
      <c r="N695" s="479"/>
      <c r="O695" s="479"/>
      <c r="P695" s="479"/>
      <c r="Q695" s="479"/>
      <c r="R695" s="479"/>
      <c r="S695" s="479"/>
      <c r="T695" s="479"/>
      <c r="U695" s="479"/>
      <c r="V695" s="479"/>
      <c r="W695" s="479"/>
      <c r="X695" s="479"/>
      <c r="Y695" s="479"/>
      <c r="Z695" s="479"/>
    </row>
    <row r="696" spans="1:26" ht="15.75" customHeight="1">
      <c r="A696" s="479"/>
      <c r="B696" s="479"/>
      <c r="C696" s="479"/>
      <c r="D696" s="479"/>
      <c r="E696" s="479"/>
      <c r="F696" s="479"/>
      <c r="G696" s="479"/>
      <c r="H696" s="479"/>
      <c r="I696" s="479"/>
      <c r="J696" s="479"/>
      <c r="K696" s="479"/>
      <c r="L696" s="479"/>
      <c r="M696" s="479"/>
      <c r="N696" s="479"/>
      <c r="O696" s="479"/>
      <c r="P696" s="479"/>
      <c r="Q696" s="479"/>
      <c r="R696" s="479"/>
      <c r="S696" s="479"/>
      <c r="T696" s="479"/>
      <c r="U696" s="479"/>
      <c r="V696" s="479"/>
      <c r="W696" s="479"/>
      <c r="X696" s="479"/>
      <c r="Y696" s="479"/>
      <c r="Z696" s="479"/>
    </row>
    <row r="697" spans="1:26" ht="15.75" customHeight="1">
      <c r="A697" s="479"/>
      <c r="B697" s="479"/>
      <c r="C697" s="479"/>
      <c r="D697" s="479"/>
      <c r="E697" s="479"/>
      <c r="F697" s="479"/>
      <c r="G697" s="479"/>
      <c r="H697" s="479"/>
      <c r="I697" s="479"/>
      <c r="J697" s="479"/>
      <c r="K697" s="479"/>
      <c r="L697" s="479"/>
      <c r="M697" s="479"/>
      <c r="N697" s="479"/>
      <c r="O697" s="479"/>
      <c r="P697" s="479"/>
      <c r="Q697" s="479"/>
      <c r="R697" s="479"/>
      <c r="S697" s="479"/>
      <c r="T697" s="479"/>
      <c r="U697" s="479"/>
      <c r="V697" s="479"/>
      <c r="W697" s="479"/>
      <c r="X697" s="479"/>
      <c r="Y697" s="479"/>
      <c r="Z697" s="479"/>
    </row>
    <row r="698" spans="1:26" ht="15.75" customHeight="1">
      <c r="A698" s="479"/>
      <c r="B698" s="479"/>
      <c r="C698" s="479"/>
      <c r="D698" s="479"/>
      <c r="E698" s="479"/>
      <c r="F698" s="479"/>
      <c r="G698" s="479"/>
      <c r="H698" s="479"/>
      <c r="I698" s="479"/>
      <c r="J698" s="479"/>
      <c r="K698" s="479"/>
      <c r="L698" s="479"/>
      <c r="M698" s="479"/>
      <c r="N698" s="479"/>
      <c r="O698" s="479"/>
      <c r="P698" s="479"/>
      <c r="Q698" s="479"/>
      <c r="R698" s="479"/>
      <c r="S698" s="479"/>
      <c r="T698" s="479"/>
      <c r="U698" s="479"/>
      <c r="V698" s="479"/>
      <c r="W698" s="479"/>
      <c r="X698" s="479"/>
      <c r="Y698" s="479"/>
      <c r="Z698" s="479"/>
    </row>
    <row r="699" spans="1:26" ht="15.75" customHeight="1">
      <c r="A699" s="479"/>
      <c r="B699" s="479"/>
      <c r="C699" s="479"/>
      <c r="D699" s="479"/>
      <c r="E699" s="479"/>
      <c r="F699" s="479"/>
      <c r="G699" s="479"/>
      <c r="H699" s="479"/>
      <c r="I699" s="479"/>
      <c r="J699" s="479"/>
      <c r="K699" s="479"/>
      <c r="L699" s="479"/>
      <c r="M699" s="479"/>
      <c r="N699" s="479"/>
      <c r="O699" s="479"/>
      <c r="P699" s="479"/>
      <c r="Q699" s="479"/>
      <c r="R699" s="479"/>
      <c r="S699" s="479"/>
      <c r="T699" s="479"/>
      <c r="U699" s="479"/>
      <c r="V699" s="479"/>
      <c r="W699" s="479"/>
      <c r="X699" s="479"/>
      <c r="Y699" s="479"/>
      <c r="Z699" s="479"/>
    </row>
    <row r="700" spans="1:26" ht="15.75" customHeight="1">
      <c r="A700" s="479"/>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row>
    <row r="701" spans="1:26" ht="15.75" customHeight="1">
      <c r="A701" s="479"/>
      <c r="B701" s="479"/>
      <c r="C701" s="479"/>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row>
    <row r="702" spans="1:26" ht="15.75" customHeight="1">
      <c r="A702" s="479"/>
      <c r="B702" s="479"/>
      <c r="C702" s="479"/>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row>
    <row r="703" spans="1:26" ht="15.75" customHeight="1">
      <c r="A703" s="479"/>
      <c r="B703" s="479"/>
      <c r="C703" s="479"/>
      <c r="D703" s="479"/>
      <c r="E703" s="479"/>
      <c r="F703" s="479"/>
      <c r="G703" s="479"/>
      <c r="H703" s="479"/>
      <c r="I703" s="479"/>
      <c r="J703" s="479"/>
      <c r="K703" s="479"/>
      <c r="L703" s="479"/>
      <c r="M703" s="479"/>
      <c r="N703" s="479"/>
      <c r="O703" s="479"/>
      <c r="P703" s="479"/>
      <c r="Q703" s="479"/>
      <c r="R703" s="479"/>
      <c r="S703" s="479"/>
      <c r="T703" s="479"/>
      <c r="U703" s="479"/>
      <c r="V703" s="479"/>
      <c r="W703" s="479"/>
      <c r="X703" s="479"/>
      <c r="Y703" s="479"/>
      <c r="Z703" s="479"/>
    </row>
    <row r="704" spans="1:26" ht="15.75" customHeight="1">
      <c r="A704" s="479"/>
      <c r="B704" s="479"/>
      <c r="C704" s="479"/>
      <c r="D704" s="479"/>
      <c r="E704" s="479"/>
      <c r="F704" s="479"/>
      <c r="G704" s="479"/>
      <c r="H704" s="479"/>
      <c r="I704" s="479"/>
      <c r="J704" s="479"/>
      <c r="K704" s="479"/>
      <c r="L704" s="479"/>
      <c r="M704" s="479"/>
      <c r="N704" s="479"/>
      <c r="O704" s="479"/>
      <c r="P704" s="479"/>
      <c r="Q704" s="479"/>
      <c r="R704" s="479"/>
      <c r="S704" s="479"/>
      <c r="T704" s="479"/>
      <c r="U704" s="479"/>
      <c r="V704" s="479"/>
      <c r="W704" s="479"/>
      <c r="X704" s="479"/>
      <c r="Y704" s="479"/>
      <c r="Z704" s="479"/>
    </row>
    <row r="705" spans="1:26" ht="15.75" customHeight="1">
      <c r="A705" s="479"/>
      <c r="B705" s="479"/>
      <c r="C705" s="479"/>
      <c r="D705" s="479"/>
      <c r="E705" s="479"/>
      <c r="F705" s="479"/>
      <c r="G705" s="479"/>
      <c r="H705" s="479"/>
      <c r="I705" s="479"/>
      <c r="J705" s="479"/>
      <c r="K705" s="479"/>
      <c r="L705" s="479"/>
      <c r="M705" s="479"/>
      <c r="N705" s="479"/>
      <c r="O705" s="479"/>
      <c r="P705" s="479"/>
      <c r="Q705" s="479"/>
      <c r="R705" s="479"/>
      <c r="S705" s="479"/>
      <c r="T705" s="479"/>
      <c r="U705" s="479"/>
      <c r="V705" s="479"/>
      <c r="W705" s="479"/>
      <c r="X705" s="479"/>
      <c r="Y705" s="479"/>
      <c r="Z705" s="479"/>
    </row>
    <row r="706" spans="1:26" ht="15.75" customHeight="1">
      <c r="A706" s="479"/>
      <c r="B706" s="479"/>
      <c r="C706" s="479"/>
      <c r="D706" s="479"/>
      <c r="E706" s="479"/>
      <c r="F706" s="479"/>
      <c r="G706" s="479"/>
      <c r="H706" s="479"/>
      <c r="I706" s="479"/>
      <c r="J706" s="479"/>
      <c r="K706" s="479"/>
      <c r="L706" s="479"/>
      <c r="M706" s="479"/>
      <c r="N706" s="479"/>
      <c r="O706" s="479"/>
      <c r="P706" s="479"/>
      <c r="Q706" s="479"/>
      <c r="R706" s="479"/>
      <c r="S706" s="479"/>
      <c r="T706" s="479"/>
      <c r="U706" s="479"/>
      <c r="V706" s="479"/>
      <c r="W706" s="479"/>
      <c r="X706" s="479"/>
      <c r="Y706" s="479"/>
      <c r="Z706" s="479"/>
    </row>
    <row r="707" spans="1:26" ht="15.75" customHeight="1">
      <c r="A707" s="479"/>
      <c r="B707" s="479"/>
      <c r="C707" s="479"/>
      <c r="D707" s="479"/>
      <c r="E707" s="479"/>
      <c r="F707" s="479"/>
      <c r="G707" s="479"/>
      <c r="H707" s="479"/>
      <c r="I707" s="479"/>
      <c r="J707" s="479"/>
      <c r="K707" s="479"/>
      <c r="L707" s="479"/>
      <c r="M707" s="479"/>
      <c r="N707" s="479"/>
      <c r="O707" s="479"/>
      <c r="P707" s="479"/>
      <c r="Q707" s="479"/>
      <c r="R707" s="479"/>
      <c r="S707" s="479"/>
      <c r="T707" s="479"/>
      <c r="U707" s="479"/>
      <c r="V707" s="479"/>
      <c r="W707" s="479"/>
      <c r="X707" s="479"/>
      <c r="Y707" s="479"/>
      <c r="Z707" s="479"/>
    </row>
    <row r="708" spans="1:26" ht="15.75" customHeight="1">
      <c r="A708" s="479"/>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row>
    <row r="709" spans="1:26" ht="15.75" customHeight="1">
      <c r="A709" s="479"/>
      <c r="B709" s="479"/>
      <c r="C709" s="479"/>
      <c r="D709" s="479"/>
      <c r="E709" s="479"/>
      <c r="F709" s="479"/>
      <c r="G709" s="479"/>
      <c r="H709" s="479"/>
      <c r="I709" s="479"/>
      <c r="J709" s="479"/>
      <c r="K709" s="479"/>
      <c r="L709" s="479"/>
      <c r="M709" s="479"/>
      <c r="N709" s="479"/>
      <c r="O709" s="479"/>
      <c r="P709" s="479"/>
      <c r="Q709" s="479"/>
      <c r="R709" s="479"/>
      <c r="S709" s="479"/>
      <c r="T709" s="479"/>
      <c r="U709" s="479"/>
      <c r="V709" s="479"/>
      <c r="W709" s="479"/>
      <c r="X709" s="479"/>
      <c r="Y709" s="479"/>
      <c r="Z709" s="479"/>
    </row>
    <row r="710" spans="1:26" ht="15.75" customHeight="1">
      <c r="A710" s="479"/>
      <c r="B710" s="479"/>
      <c r="C710" s="479"/>
      <c r="D710" s="479"/>
      <c r="E710" s="479"/>
      <c r="F710" s="479"/>
      <c r="G710" s="479"/>
      <c r="H710" s="479"/>
      <c r="I710" s="479"/>
      <c r="J710" s="479"/>
      <c r="K710" s="479"/>
      <c r="L710" s="479"/>
      <c r="M710" s="479"/>
      <c r="N710" s="479"/>
      <c r="O710" s="479"/>
      <c r="P710" s="479"/>
      <c r="Q710" s="479"/>
      <c r="R710" s="479"/>
      <c r="S710" s="479"/>
      <c r="T710" s="479"/>
      <c r="U710" s="479"/>
      <c r="V710" s="479"/>
      <c r="W710" s="479"/>
      <c r="X710" s="479"/>
      <c r="Y710" s="479"/>
      <c r="Z710" s="479"/>
    </row>
    <row r="711" spans="1:26" ht="15.75" customHeight="1">
      <c r="A711" s="479"/>
      <c r="B711" s="479"/>
      <c r="C711" s="479"/>
      <c r="D711" s="479"/>
      <c r="E711" s="479"/>
      <c r="F711" s="479"/>
      <c r="G711" s="479"/>
      <c r="H711" s="479"/>
      <c r="I711" s="479"/>
      <c r="J711" s="479"/>
      <c r="K711" s="479"/>
      <c r="L711" s="479"/>
      <c r="M711" s="479"/>
      <c r="N711" s="479"/>
      <c r="O711" s="479"/>
      <c r="P711" s="479"/>
      <c r="Q711" s="479"/>
      <c r="R711" s="479"/>
      <c r="S711" s="479"/>
      <c r="T711" s="479"/>
      <c r="U711" s="479"/>
      <c r="V711" s="479"/>
      <c r="W711" s="479"/>
      <c r="X711" s="479"/>
      <c r="Y711" s="479"/>
      <c r="Z711" s="479"/>
    </row>
    <row r="712" spans="1:26" ht="15.75" customHeight="1">
      <c r="A712" s="479"/>
      <c r="B712" s="479"/>
      <c r="C712" s="479"/>
      <c r="D712" s="479"/>
      <c r="E712" s="479"/>
      <c r="F712" s="479"/>
      <c r="G712" s="479"/>
      <c r="H712" s="479"/>
      <c r="I712" s="479"/>
      <c r="J712" s="479"/>
      <c r="K712" s="479"/>
      <c r="L712" s="479"/>
      <c r="M712" s="479"/>
      <c r="N712" s="479"/>
      <c r="O712" s="479"/>
      <c r="P712" s="479"/>
      <c r="Q712" s="479"/>
      <c r="R712" s="479"/>
      <c r="S712" s="479"/>
      <c r="T712" s="479"/>
      <c r="U712" s="479"/>
      <c r="V712" s="479"/>
      <c r="W712" s="479"/>
      <c r="X712" s="479"/>
      <c r="Y712" s="479"/>
      <c r="Z712" s="479"/>
    </row>
    <row r="713" spans="1:26" ht="15.75" customHeight="1">
      <c r="A713" s="479"/>
      <c r="B713" s="479"/>
      <c r="C713" s="479"/>
      <c r="D713" s="479"/>
      <c r="E713" s="479"/>
      <c r="F713" s="479"/>
      <c r="G713" s="479"/>
      <c r="H713" s="479"/>
      <c r="I713" s="479"/>
      <c r="J713" s="479"/>
      <c r="K713" s="479"/>
      <c r="L713" s="479"/>
      <c r="M713" s="479"/>
      <c r="N713" s="479"/>
      <c r="O713" s="479"/>
      <c r="P713" s="479"/>
      <c r="Q713" s="479"/>
      <c r="R713" s="479"/>
      <c r="S713" s="479"/>
      <c r="T713" s="479"/>
      <c r="U713" s="479"/>
      <c r="V713" s="479"/>
      <c r="W713" s="479"/>
      <c r="X713" s="479"/>
      <c r="Y713" s="479"/>
      <c r="Z713" s="479"/>
    </row>
    <row r="714" spans="1:26" ht="15.75" customHeight="1">
      <c r="A714" s="479"/>
      <c r="B714" s="479"/>
      <c r="C714" s="479"/>
      <c r="D714" s="479"/>
      <c r="E714" s="479"/>
      <c r="F714" s="479"/>
      <c r="G714" s="479"/>
      <c r="H714" s="479"/>
      <c r="I714" s="479"/>
      <c r="J714" s="479"/>
      <c r="K714" s="479"/>
      <c r="L714" s="479"/>
      <c r="M714" s="479"/>
      <c r="N714" s="479"/>
      <c r="O714" s="479"/>
      <c r="P714" s="479"/>
      <c r="Q714" s="479"/>
      <c r="R714" s="479"/>
      <c r="S714" s="479"/>
      <c r="T714" s="479"/>
      <c r="U714" s="479"/>
      <c r="V714" s="479"/>
      <c r="W714" s="479"/>
      <c r="X714" s="479"/>
      <c r="Y714" s="479"/>
      <c r="Z714" s="479"/>
    </row>
    <row r="715" spans="1:26" ht="15.75" customHeight="1">
      <c r="A715" s="479"/>
      <c r="B715" s="479"/>
      <c r="C715" s="479"/>
      <c r="D715" s="479"/>
      <c r="E715" s="479"/>
      <c r="F715" s="479"/>
      <c r="G715" s="479"/>
      <c r="H715" s="479"/>
      <c r="I715" s="479"/>
      <c r="J715" s="479"/>
      <c r="K715" s="479"/>
      <c r="L715" s="479"/>
      <c r="M715" s="479"/>
      <c r="N715" s="479"/>
      <c r="O715" s="479"/>
      <c r="P715" s="479"/>
      <c r="Q715" s="479"/>
      <c r="R715" s="479"/>
      <c r="S715" s="479"/>
      <c r="T715" s="479"/>
      <c r="U715" s="479"/>
      <c r="V715" s="479"/>
      <c r="W715" s="479"/>
      <c r="X715" s="479"/>
      <c r="Y715" s="479"/>
      <c r="Z715" s="479"/>
    </row>
    <row r="716" spans="1:26" ht="15.75" customHeight="1">
      <c r="A716" s="479"/>
      <c r="B716" s="479"/>
      <c r="C716" s="479"/>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row>
    <row r="717" spans="1:26" ht="15.75" customHeight="1">
      <c r="A717" s="479"/>
      <c r="B717" s="479"/>
      <c r="C717" s="479"/>
      <c r="D717" s="479"/>
      <c r="E717" s="479"/>
      <c r="F717" s="479"/>
      <c r="G717" s="479"/>
      <c r="H717" s="479"/>
      <c r="I717" s="479"/>
      <c r="J717" s="479"/>
      <c r="K717" s="479"/>
      <c r="L717" s="479"/>
      <c r="M717" s="479"/>
      <c r="N717" s="479"/>
      <c r="O717" s="479"/>
      <c r="P717" s="479"/>
      <c r="Q717" s="479"/>
      <c r="R717" s="479"/>
      <c r="S717" s="479"/>
      <c r="T717" s="479"/>
      <c r="U717" s="479"/>
      <c r="V717" s="479"/>
      <c r="W717" s="479"/>
      <c r="X717" s="479"/>
      <c r="Y717" s="479"/>
      <c r="Z717" s="479"/>
    </row>
    <row r="718" spans="1:26" ht="15.75" customHeight="1">
      <c r="A718" s="479"/>
      <c r="B718" s="479"/>
      <c r="C718" s="479"/>
      <c r="D718" s="479"/>
      <c r="E718" s="479"/>
      <c r="F718" s="479"/>
      <c r="G718" s="479"/>
      <c r="H718" s="479"/>
      <c r="I718" s="479"/>
      <c r="J718" s="479"/>
      <c r="K718" s="479"/>
      <c r="L718" s="479"/>
      <c r="M718" s="479"/>
      <c r="N718" s="479"/>
      <c r="O718" s="479"/>
      <c r="P718" s="479"/>
      <c r="Q718" s="479"/>
      <c r="R718" s="479"/>
      <c r="S718" s="479"/>
      <c r="T718" s="479"/>
      <c r="U718" s="479"/>
      <c r="V718" s="479"/>
      <c r="W718" s="479"/>
      <c r="X718" s="479"/>
      <c r="Y718" s="479"/>
      <c r="Z718" s="479"/>
    </row>
    <row r="719" spans="1:26" ht="15.75" customHeight="1">
      <c r="A719" s="479"/>
      <c r="B719" s="479"/>
      <c r="C719" s="479"/>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row>
    <row r="720" spans="1:26" ht="15.75" customHeight="1">
      <c r="A720" s="479"/>
      <c r="B720" s="479"/>
      <c r="C720" s="479"/>
      <c r="D720" s="479"/>
      <c r="E720" s="479"/>
      <c r="F720" s="479"/>
      <c r="G720" s="479"/>
      <c r="H720" s="479"/>
      <c r="I720" s="479"/>
      <c r="J720" s="479"/>
      <c r="K720" s="479"/>
      <c r="L720" s="479"/>
      <c r="M720" s="479"/>
      <c r="N720" s="479"/>
      <c r="O720" s="479"/>
      <c r="P720" s="479"/>
      <c r="Q720" s="479"/>
      <c r="R720" s="479"/>
      <c r="S720" s="479"/>
      <c r="T720" s="479"/>
      <c r="U720" s="479"/>
      <c r="V720" s="479"/>
      <c r="W720" s="479"/>
      <c r="X720" s="479"/>
      <c r="Y720" s="479"/>
      <c r="Z720" s="479"/>
    </row>
    <row r="721" spans="1:26" ht="15.75" customHeight="1">
      <c r="A721" s="479"/>
      <c r="B721" s="479"/>
      <c r="C721" s="479"/>
      <c r="D721" s="479"/>
      <c r="E721" s="479"/>
      <c r="F721" s="479"/>
      <c r="G721" s="479"/>
      <c r="H721" s="479"/>
      <c r="I721" s="479"/>
      <c r="J721" s="479"/>
      <c r="K721" s="479"/>
      <c r="L721" s="479"/>
      <c r="M721" s="479"/>
      <c r="N721" s="479"/>
      <c r="O721" s="479"/>
      <c r="P721" s="479"/>
      <c r="Q721" s="479"/>
      <c r="R721" s="479"/>
      <c r="S721" s="479"/>
      <c r="T721" s="479"/>
      <c r="U721" s="479"/>
      <c r="V721" s="479"/>
      <c r="W721" s="479"/>
      <c r="X721" s="479"/>
      <c r="Y721" s="479"/>
      <c r="Z721" s="479"/>
    </row>
    <row r="722" spans="1:26" ht="15.75" customHeight="1">
      <c r="A722" s="479"/>
      <c r="B722" s="479"/>
      <c r="C722" s="479"/>
      <c r="D722" s="479"/>
      <c r="E722" s="479"/>
      <c r="F722" s="479"/>
      <c r="G722" s="479"/>
      <c r="H722" s="479"/>
      <c r="I722" s="479"/>
      <c r="J722" s="479"/>
      <c r="K722" s="479"/>
      <c r="L722" s="479"/>
      <c r="M722" s="479"/>
      <c r="N722" s="479"/>
      <c r="O722" s="479"/>
      <c r="P722" s="479"/>
      <c r="Q722" s="479"/>
      <c r="R722" s="479"/>
      <c r="S722" s="479"/>
      <c r="T722" s="479"/>
      <c r="U722" s="479"/>
      <c r="V722" s="479"/>
      <c r="W722" s="479"/>
      <c r="X722" s="479"/>
      <c r="Y722" s="479"/>
      <c r="Z722" s="479"/>
    </row>
    <row r="723" spans="1:26" ht="15.75" customHeight="1">
      <c r="A723" s="479"/>
      <c r="B723" s="479"/>
      <c r="C723" s="479"/>
      <c r="D723" s="479"/>
      <c r="E723" s="479"/>
      <c r="F723" s="479"/>
      <c r="G723" s="479"/>
      <c r="H723" s="479"/>
      <c r="I723" s="479"/>
      <c r="J723" s="479"/>
      <c r="K723" s="479"/>
      <c r="L723" s="479"/>
      <c r="M723" s="479"/>
      <c r="N723" s="479"/>
      <c r="O723" s="479"/>
      <c r="P723" s="479"/>
      <c r="Q723" s="479"/>
      <c r="R723" s="479"/>
      <c r="S723" s="479"/>
      <c r="T723" s="479"/>
      <c r="U723" s="479"/>
      <c r="V723" s="479"/>
      <c r="W723" s="479"/>
      <c r="X723" s="479"/>
      <c r="Y723" s="479"/>
      <c r="Z723" s="479"/>
    </row>
    <row r="724" spans="1:26" ht="15.75" customHeight="1">
      <c r="A724" s="479"/>
      <c r="B724" s="479"/>
      <c r="C724" s="479"/>
      <c r="D724" s="479"/>
      <c r="E724" s="479"/>
      <c r="F724" s="479"/>
      <c r="G724" s="479"/>
      <c r="H724" s="479"/>
      <c r="I724" s="479"/>
      <c r="J724" s="479"/>
      <c r="K724" s="479"/>
      <c r="L724" s="479"/>
      <c r="M724" s="479"/>
      <c r="N724" s="479"/>
      <c r="O724" s="479"/>
      <c r="P724" s="479"/>
      <c r="Q724" s="479"/>
      <c r="R724" s="479"/>
      <c r="S724" s="479"/>
      <c r="T724" s="479"/>
      <c r="U724" s="479"/>
      <c r="V724" s="479"/>
      <c r="W724" s="479"/>
      <c r="X724" s="479"/>
      <c r="Y724" s="479"/>
      <c r="Z724" s="479"/>
    </row>
    <row r="725" spans="1:26" ht="15.75" customHeight="1">
      <c r="A725" s="479"/>
      <c r="B725" s="479"/>
      <c r="C725" s="479"/>
      <c r="D725" s="479"/>
      <c r="E725" s="479"/>
      <c r="F725" s="479"/>
      <c r="G725" s="479"/>
      <c r="H725" s="479"/>
      <c r="I725" s="479"/>
      <c r="J725" s="479"/>
      <c r="K725" s="479"/>
      <c r="L725" s="479"/>
      <c r="M725" s="479"/>
      <c r="N725" s="479"/>
      <c r="O725" s="479"/>
      <c r="P725" s="479"/>
      <c r="Q725" s="479"/>
      <c r="R725" s="479"/>
      <c r="S725" s="479"/>
      <c r="T725" s="479"/>
      <c r="U725" s="479"/>
      <c r="V725" s="479"/>
      <c r="W725" s="479"/>
      <c r="X725" s="479"/>
      <c r="Y725" s="479"/>
      <c r="Z725" s="479"/>
    </row>
    <row r="726" spans="1:26" ht="15.75" customHeight="1">
      <c r="A726" s="479"/>
      <c r="B726" s="479"/>
      <c r="C726" s="479"/>
      <c r="D726" s="479"/>
      <c r="E726" s="479"/>
      <c r="F726" s="479"/>
      <c r="G726" s="479"/>
      <c r="H726" s="479"/>
      <c r="I726" s="479"/>
      <c r="J726" s="479"/>
      <c r="K726" s="479"/>
      <c r="L726" s="479"/>
      <c r="M726" s="479"/>
      <c r="N726" s="479"/>
      <c r="O726" s="479"/>
      <c r="P726" s="479"/>
      <c r="Q726" s="479"/>
      <c r="R726" s="479"/>
      <c r="S726" s="479"/>
      <c r="T726" s="479"/>
      <c r="U726" s="479"/>
      <c r="V726" s="479"/>
      <c r="W726" s="479"/>
      <c r="X726" s="479"/>
      <c r="Y726" s="479"/>
      <c r="Z726" s="479"/>
    </row>
    <row r="727" spans="1:26" ht="15.75" customHeight="1">
      <c r="A727" s="479"/>
      <c r="B727" s="479"/>
      <c r="C727" s="479"/>
      <c r="D727" s="479"/>
      <c r="E727" s="479"/>
      <c r="F727" s="479"/>
      <c r="G727" s="479"/>
      <c r="H727" s="479"/>
      <c r="I727" s="479"/>
      <c r="J727" s="479"/>
      <c r="K727" s="479"/>
      <c r="L727" s="479"/>
      <c r="M727" s="479"/>
      <c r="N727" s="479"/>
      <c r="O727" s="479"/>
      <c r="P727" s="479"/>
      <c r="Q727" s="479"/>
      <c r="R727" s="479"/>
      <c r="S727" s="479"/>
      <c r="T727" s="479"/>
      <c r="U727" s="479"/>
      <c r="V727" s="479"/>
      <c r="W727" s="479"/>
      <c r="X727" s="479"/>
      <c r="Y727" s="479"/>
      <c r="Z727" s="479"/>
    </row>
    <row r="728" spans="1:26" ht="15.75" customHeight="1">
      <c r="A728" s="479"/>
      <c r="B728" s="479"/>
      <c r="C728" s="479"/>
      <c r="D728" s="479"/>
      <c r="E728" s="479"/>
      <c r="F728" s="479"/>
      <c r="G728" s="479"/>
      <c r="H728" s="479"/>
      <c r="I728" s="479"/>
      <c r="J728" s="479"/>
      <c r="K728" s="479"/>
      <c r="L728" s="479"/>
      <c r="M728" s="479"/>
      <c r="N728" s="479"/>
      <c r="O728" s="479"/>
      <c r="P728" s="479"/>
      <c r="Q728" s="479"/>
      <c r="R728" s="479"/>
      <c r="S728" s="479"/>
      <c r="T728" s="479"/>
      <c r="U728" s="479"/>
      <c r="V728" s="479"/>
      <c r="W728" s="479"/>
      <c r="X728" s="479"/>
      <c r="Y728" s="479"/>
      <c r="Z728" s="479"/>
    </row>
    <row r="729" spans="1:26" ht="15.75" customHeight="1">
      <c r="A729" s="479"/>
      <c r="B729" s="479"/>
      <c r="C729" s="479"/>
      <c r="D729" s="479"/>
      <c r="E729" s="479"/>
      <c r="F729" s="479"/>
      <c r="G729" s="479"/>
      <c r="H729" s="479"/>
      <c r="I729" s="479"/>
      <c r="J729" s="479"/>
      <c r="K729" s="479"/>
      <c r="L729" s="479"/>
      <c r="M729" s="479"/>
      <c r="N729" s="479"/>
      <c r="O729" s="479"/>
      <c r="P729" s="479"/>
      <c r="Q729" s="479"/>
      <c r="R729" s="479"/>
      <c r="S729" s="479"/>
      <c r="T729" s="479"/>
      <c r="U729" s="479"/>
      <c r="V729" s="479"/>
      <c r="W729" s="479"/>
      <c r="X729" s="479"/>
      <c r="Y729" s="479"/>
      <c r="Z729" s="479"/>
    </row>
    <row r="730" spans="1:26" ht="15.75" customHeight="1">
      <c r="A730" s="479"/>
      <c r="B730" s="479"/>
      <c r="C730" s="479"/>
      <c r="D730" s="479"/>
      <c r="E730" s="479"/>
      <c r="F730" s="479"/>
      <c r="G730" s="479"/>
      <c r="H730" s="479"/>
      <c r="I730" s="479"/>
      <c r="J730" s="479"/>
      <c r="K730" s="479"/>
      <c r="L730" s="479"/>
      <c r="M730" s="479"/>
      <c r="N730" s="479"/>
      <c r="O730" s="479"/>
      <c r="P730" s="479"/>
      <c r="Q730" s="479"/>
      <c r="R730" s="479"/>
      <c r="S730" s="479"/>
      <c r="T730" s="479"/>
      <c r="U730" s="479"/>
      <c r="V730" s="479"/>
      <c r="W730" s="479"/>
      <c r="X730" s="479"/>
      <c r="Y730" s="479"/>
      <c r="Z730" s="479"/>
    </row>
    <row r="731" spans="1:26" ht="15.75" customHeight="1">
      <c r="A731" s="479"/>
      <c r="B731" s="479"/>
      <c r="C731" s="479"/>
      <c r="D731" s="479"/>
      <c r="E731" s="479"/>
      <c r="F731" s="479"/>
      <c r="G731" s="479"/>
      <c r="H731" s="479"/>
      <c r="I731" s="479"/>
      <c r="J731" s="479"/>
      <c r="K731" s="479"/>
      <c r="L731" s="479"/>
      <c r="M731" s="479"/>
      <c r="N731" s="479"/>
      <c r="O731" s="479"/>
      <c r="P731" s="479"/>
      <c r="Q731" s="479"/>
      <c r="R731" s="479"/>
      <c r="S731" s="479"/>
      <c r="T731" s="479"/>
      <c r="U731" s="479"/>
      <c r="V731" s="479"/>
      <c r="W731" s="479"/>
      <c r="X731" s="479"/>
      <c r="Y731" s="479"/>
      <c r="Z731" s="479"/>
    </row>
    <row r="732" spans="1:26" ht="15.75" customHeight="1">
      <c r="A732" s="479"/>
      <c r="B732" s="479"/>
      <c r="C732" s="479"/>
      <c r="D732" s="479"/>
      <c r="E732" s="479"/>
      <c r="F732" s="479"/>
      <c r="G732" s="479"/>
      <c r="H732" s="479"/>
      <c r="I732" s="479"/>
      <c r="J732" s="479"/>
      <c r="K732" s="479"/>
      <c r="L732" s="479"/>
      <c r="M732" s="479"/>
      <c r="N732" s="479"/>
      <c r="O732" s="479"/>
      <c r="P732" s="479"/>
      <c r="Q732" s="479"/>
      <c r="R732" s="479"/>
      <c r="S732" s="479"/>
      <c r="T732" s="479"/>
      <c r="U732" s="479"/>
      <c r="V732" s="479"/>
      <c r="W732" s="479"/>
      <c r="X732" s="479"/>
      <c r="Y732" s="479"/>
      <c r="Z732" s="479"/>
    </row>
    <row r="733" spans="1:26" ht="15.75" customHeight="1">
      <c r="A733" s="479"/>
      <c r="B733" s="479"/>
      <c r="C733" s="479"/>
      <c r="D733" s="479"/>
      <c r="E733" s="479"/>
      <c r="F733" s="479"/>
      <c r="G733" s="479"/>
      <c r="H733" s="479"/>
      <c r="I733" s="479"/>
      <c r="J733" s="479"/>
      <c r="K733" s="479"/>
      <c r="L733" s="479"/>
      <c r="M733" s="479"/>
      <c r="N733" s="479"/>
      <c r="O733" s="479"/>
      <c r="P733" s="479"/>
      <c r="Q733" s="479"/>
      <c r="R733" s="479"/>
      <c r="S733" s="479"/>
      <c r="T733" s="479"/>
      <c r="U733" s="479"/>
      <c r="V733" s="479"/>
      <c r="W733" s="479"/>
      <c r="X733" s="479"/>
      <c r="Y733" s="479"/>
      <c r="Z733" s="479"/>
    </row>
    <row r="734" spans="1:26" ht="15.75" customHeight="1">
      <c r="A734" s="479"/>
      <c r="B734" s="479"/>
      <c r="C734" s="479"/>
      <c r="D734" s="479"/>
      <c r="E734" s="479"/>
      <c r="F734" s="479"/>
      <c r="G734" s="479"/>
      <c r="H734" s="479"/>
      <c r="I734" s="479"/>
      <c r="J734" s="479"/>
      <c r="K734" s="479"/>
      <c r="L734" s="479"/>
      <c r="M734" s="479"/>
      <c r="N734" s="479"/>
      <c r="O734" s="479"/>
      <c r="P734" s="479"/>
      <c r="Q734" s="479"/>
      <c r="R734" s="479"/>
      <c r="S734" s="479"/>
      <c r="T734" s="479"/>
      <c r="U734" s="479"/>
      <c r="V734" s="479"/>
      <c r="W734" s="479"/>
      <c r="X734" s="479"/>
      <c r="Y734" s="479"/>
      <c r="Z734" s="479"/>
    </row>
    <row r="735" spans="1:26" ht="15.75" customHeight="1">
      <c r="A735" s="479"/>
      <c r="B735" s="479"/>
      <c r="C735" s="479"/>
      <c r="D735" s="479"/>
      <c r="E735" s="479"/>
      <c r="F735" s="479"/>
      <c r="G735" s="479"/>
      <c r="H735" s="479"/>
      <c r="I735" s="479"/>
      <c r="J735" s="479"/>
      <c r="K735" s="479"/>
      <c r="L735" s="479"/>
      <c r="M735" s="479"/>
      <c r="N735" s="479"/>
      <c r="O735" s="479"/>
      <c r="P735" s="479"/>
      <c r="Q735" s="479"/>
      <c r="R735" s="479"/>
      <c r="S735" s="479"/>
      <c r="T735" s="479"/>
      <c r="U735" s="479"/>
      <c r="V735" s="479"/>
      <c r="W735" s="479"/>
      <c r="X735" s="479"/>
      <c r="Y735" s="479"/>
      <c r="Z735" s="479"/>
    </row>
    <row r="736" spans="1:26" ht="15.75" customHeight="1">
      <c r="A736" s="479"/>
      <c r="B736" s="479"/>
      <c r="C736" s="479"/>
      <c r="D736" s="479"/>
      <c r="E736" s="479"/>
      <c r="F736" s="479"/>
      <c r="G736" s="479"/>
      <c r="H736" s="479"/>
      <c r="I736" s="479"/>
      <c r="J736" s="479"/>
      <c r="K736" s="479"/>
      <c r="L736" s="479"/>
      <c r="M736" s="479"/>
      <c r="N736" s="479"/>
      <c r="O736" s="479"/>
      <c r="P736" s="479"/>
      <c r="Q736" s="479"/>
      <c r="R736" s="479"/>
      <c r="S736" s="479"/>
      <c r="T736" s="479"/>
      <c r="U736" s="479"/>
      <c r="V736" s="479"/>
      <c r="W736" s="479"/>
      <c r="X736" s="479"/>
      <c r="Y736" s="479"/>
      <c r="Z736" s="479"/>
    </row>
    <row r="737" spans="1:26" ht="15.75" customHeight="1">
      <c r="A737" s="479"/>
      <c r="B737" s="479"/>
      <c r="C737" s="479"/>
      <c r="D737" s="479"/>
      <c r="E737" s="479"/>
      <c r="F737" s="479"/>
      <c r="G737" s="479"/>
      <c r="H737" s="479"/>
      <c r="I737" s="479"/>
      <c r="J737" s="479"/>
      <c r="K737" s="479"/>
      <c r="L737" s="479"/>
      <c r="M737" s="479"/>
      <c r="N737" s="479"/>
      <c r="O737" s="479"/>
      <c r="P737" s="479"/>
      <c r="Q737" s="479"/>
      <c r="R737" s="479"/>
      <c r="S737" s="479"/>
      <c r="T737" s="479"/>
      <c r="U737" s="479"/>
      <c r="V737" s="479"/>
      <c r="W737" s="479"/>
      <c r="X737" s="479"/>
      <c r="Y737" s="479"/>
      <c r="Z737" s="479"/>
    </row>
    <row r="738" spans="1:26" ht="15.75" customHeight="1">
      <c r="A738" s="479"/>
      <c r="B738" s="479"/>
      <c r="C738" s="479"/>
      <c r="D738" s="479"/>
      <c r="E738" s="479"/>
      <c r="F738" s="479"/>
      <c r="G738" s="479"/>
      <c r="H738" s="479"/>
      <c r="I738" s="479"/>
      <c r="J738" s="479"/>
      <c r="K738" s="479"/>
      <c r="L738" s="479"/>
      <c r="M738" s="479"/>
      <c r="N738" s="479"/>
      <c r="O738" s="479"/>
      <c r="P738" s="479"/>
      <c r="Q738" s="479"/>
      <c r="R738" s="479"/>
      <c r="S738" s="479"/>
      <c r="T738" s="479"/>
      <c r="U738" s="479"/>
      <c r="V738" s="479"/>
      <c r="W738" s="479"/>
      <c r="X738" s="479"/>
      <c r="Y738" s="479"/>
      <c r="Z738" s="479"/>
    </row>
    <row r="739" spans="1:26" ht="15.75" customHeight="1">
      <c r="A739" s="479"/>
      <c r="B739" s="479"/>
      <c r="C739" s="479"/>
      <c r="D739" s="479"/>
      <c r="E739" s="479"/>
      <c r="F739" s="479"/>
      <c r="G739" s="479"/>
      <c r="H739" s="479"/>
      <c r="I739" s="479"/>
      <c r="J739" s="479"/>
      <c r="K739" s="479"/>
      <c r="L739" s="479"/>
      <c r="M739" s="479"/>
      <c r="N739" s="479"/>
      <c r="O739" s="479"/>
      <c r="P739" s="479"/>
      <c r="Q739" s="479"/>
      <c r="R739" s="479"/>
      <c r="S739" s="479"/>
      <c r="T739" s="479"/>
      <c r="U739" s="479"/>
      <c r="V739" s="479"/>
      <c r="W739" s="479"/>
      <c r="X739" s="479"/>
      <c r="Y739" s="479"/>
      <c r="Z739" s="479"/>
    </row>
    <row r="740" spans="1:26" ht="15.75" customHeight="1">
      <c r="A740" s="479"/>
      <c r="B740" s="479"/>
      <c r="C740" s="479"/>
      <c r="D740" s="479"/>
      <c r="E740" s="479"/>
      <c r="F740" s="479"/>
      <c r="G740" s="479"/>
      <c r="H740" s="479"/>
      <c r="I740" s="479"/>
      <c r="J740" s="479"/>
      <c r="K740" s="479"/>
      <c r="L740" s="479"/>
      <c r="M740" s="479"/>
      <c r="N740" s="479"/>
      <c r="O740" s="479"/>
      <c r="P740" s="479"/>
      <c r="Q740" s="479"/>
      <c r="R740" s="479"/>
      <c r="S740" s="479"/>
      <c r="T740" s="479"/>
      <c r="U740" s="479"/>
      <c r="V740" s="479"/>
      <c r="W740" s="479"/>
      <c r="X740" s="479"/>
      <c r="Y740" s="479"/>
      <c r="Z740" s="479"/>
    </row>
    <row r="741" spans="1:26" ht="15.75" customHeight="1">
      <c r="A741" s="479"/>
      <c r="B741" s="479"/>
      <c r="C741" s="479"/>
      <c r="D741" s="479"/>
      <c r="E741" s="479"/>
      <c r="F741" s="479"/>
      <c r="G741" s="479"/>
      <c r="H741" s="479"/>
      <c r="I741" s="479"/>
      <c r="J741" s="479"/>
      <c r="K741" s="479"/>
      <c r="L741" s="479"/>
      <c r="M741" s="479"/>
      <c r="N741" s="479"/>
      <c r="O741" s="479"/>
      <c r="P741" s="479"/>
      <c r="Q741" s="479"/>
      <c r="R741" s="479"/>
      <c r="S741" s="479"/>
      <c r="T741" s="479"/>
      <c r="U741" s="479"/>
      <c r="V741" s="479"/>
      <c r="W741" s="479"/>
      <c r="X741" s="479"/>
      <c r="Y741" s="479"/>
      <c r="Z741" s="479"/>
    </row>
    <row r="742" spans="1:26" ht="15.75" customHeight="1">
      <c r="A742" s="479"/>
      <c r="B742" s="479"/>
      <c r="C742" s="479"/>
      <c r="D742" s="479"/>
      <c r="E742" s="479"/>
      <c r="F742" s="479"/>
      <c r="G742" s="479"/>
      <c r="H742" s="479"/>
      <c r="I742" s="479"/>
      <c r="J742" s="479"/>
      <c r="K742" s="479"/>
      <c r="L742" s="479"/>
      <c r="M742" s="479"/>
      <c r="N742" s="479"/>
      <c r="O742" s="479"/>
      <c r="P742" s="479"/>
      <c r="Q742" s="479"/>
      <c r="R742" s="479"/>
      <c r="S742" s="479"/>
      <c r="T742" s="479"/>
      <c r="U742" s="479"/>
      <c r="V742" s="479"/>
      <c r="W742" s="479"/>
      <c r="X742" s="479"/>
      <c r="Y742" s="479"/>
      <c r="Z742" s="479"/>
    </row>
    <row r="743" spans="1:26" ht="15.75" customHeight="1">
      <c r="A743" s="479"/>
      <c r="B743" s="479"/>
      <c r="C743" s="479"/>
      <c r="D743" s="479"/>
      <c r="E743" s="479"/>
      <c r="F743" s="479"/>
      <c r="G743" s="479"/>
      <c r="H743" s="479"/>
      <c r="I743" s="479"/>
      <c r="J743" s="479"/>
      <c r="K743" s="479"/>
      <c r="L743" s="479"/>
      <c r="M743" s="479"/>
      <c r="N743" s="479"/>
      <c r="O743" s="479"/>
      <c r="P743" s="479"/>
      <c r="Q743" s="479"/>
      <c r="R743" s="479"/>
      <c r="S743" s="479"/>
      <c r="T743" s="479"/>
      <c r="U743" s="479"/>
      <c r="V743" s="479"/>
      <c r="W743" s="479"/>
      <c r="X743" s="479"/>
      <c r="Y743" s="479"/>
      <c r="Z743" s="479"/>
    </row>
    <row r="744" spans="1:26" ht="15.75" customHeight="1">
      <c r="A744" s="479"/>
      <c r="B744" s="479"/>
      <c r="C744" s="479"/>
      <c r="D744" s="479"/>
      <c r="E744" s="479"/>
      <c r="F744" s="479"/>
      <c r="G744" s="479"/>
      <c r="H744" s="479"/>
      <c r="I744" s="479"/>
      <c r="J744" s="479"/>
      <c r="K744" s="479"/>
      <c r="L744" s="479"/>
      <c r="M744" s="479"/>
      <c r="N744" s="479"/>
      <c r="O744" s="479"/>
      <c r="P744" s="479"/>
      <c r="Q744" s="479"/>
      <c r="R744" s="479"/>
      <c r="S744" s="479"/>
      <c r="T744" s="479"/>
      <c r="U744" s="479"/>
      <c r="V744" s="479"/>
      <c r="W744" s="479"/>
      <c r="X744" s="479"/>
      <c r="Y744" s="479"/>
      <c r="Z744" s="479"/>
    </row>
    <row r="745" spans="1:26" ht="15.75" customHeight="1">
      <c r="A745" s="479"/>
      <c r="B745" s="479"/>
      <c r="C745" s="479"/>
      <c r="D745" s="479"/>
      <c r="E745" s="479"/>
      <c r="F745" s="479"/>
      <c r="G745" s="479"/>
      <c r="H745" s="479"/>
      <c r="I745" s="479"/>
      <c r="J745" s="479"/>
      <c r="K745" s="479"/>
      <c r="L745" s="479"/>
      <c r="M745" s="479"/>
      <c r="N745" s="479"/>
      <c r="O745" s="479"/>
      <c r="P745" s="479"/>
      <c r="Q745" s="479"/>
      <c r="R745" s="479"/>
      <c r="S745" s="479"/>
      <c r="T745" s="479"/>
      <c r="U745" s="479"/>
      <c r="V745" s="479"/>
      <c r="W745" s="479"/>
      <c r="X745" s="479"/>
      <c r="Y745" s="479"/>
      <c r="Z745" s="479"/>
    </row>
    <row r="746" spans="1:26" ht="15.75" customHeight="1">
      <c r="A746" s="479"/>
      <c r="B746" s="479"/>
      <c r="C746" s="479"/>
      <c r="D746" s="479"/>
      <c r="E746" s="479"/>
      <c r="F746" s="479"/>
      <c r="G746" s="479"/>
      <c r="H746" s="479"/>
      <c r="I746" s="479"/>
      <c r="J746" s="479"/>
      <c r="K746" s="479"/>
      <c r="L746" s="479"/>
      <c r="M746" s="479"/>
      <c r="N746" s="479"/>
      <c r="O746" s="479"/>
      <c r="P746" s="479"/>
      <c r="Q746" s="479"/>
      <c r="R746" s="479"/>
      <c r="S746" s="479"/>
      <c r="T746" s="479"/>
      <c r="U746" s="479"/>
      <c r="V746" s="479"/>
      <c r="W746" s="479"/>
      <c r="X746" s="479"/>
      <c r="Y746" s="479"/>
      <c r="Z746" s="479"/>
    </row>
    <row r="747" spans="1:26" ht="15.75" customHeight="1">
      <c r="A747" s="479"/>
      <c r="B747" s="479"/>
      <c r="C747" s="479"/>
      <c r="D747" s="479"/>
      <c r="E747" s="479"/>
      <c r="F747" s="479"/>
      <c r="G747" s="479"/>
      <c r="H747" s="479"/>
      <c r="I747" s="479"/>
      <c r="J747" s="479"/>
      <c r="K747" s="479"/>
      <c r="L747" s="479"/>
      <c r="M747" s="479"/>
      <c r="N747" s="479"/>
      <c r="O747" s="479"/>
      <c r="P747" s="479"/>
      <c r="Q747" s="479"/>
      <c r="R747" s="479"/>
      <c r="S747" s="479"/>
      <c r="T747" s="479"/>
      <c r="U747" s="479"/>
      <c r="V747" s="479"/>
      <c r="W747" s="479"/>
      <c r="X747" s="479"/>
      <c r="Y747" s="479"/>
      <c r="Z747" s="479"/>
    </row>
    <row r="748" spans="1:26" ht="15.75" customHeight="1">
      <c r="A748" s="479"/>
      <c r="B748" s="479"/>
      <c r="C748" s="479"/>
      <c r="D748" s="479"/>
      <c r="E748" s="479"/>
      <c r="F748" s="479"/>
      <c r="G748" s="479"/>
      <c r="H748" s="479"/>
      <c r="I748" s="479"/>
      <c r="J748" s="479"/>
      <c r="K748" s="479"/>
      <c r="L748" s="479"/>
      <c r="M748" s="479"/>
      <c r="N748" s="479"/>
      <c r="O748" s="479"/>
      <c r="P748" s="479"/>
      <c r="Q748" s="479"/>
      <c r="R748" s="479"/>
      <c r="S748" s="479"/>
      <c r="T748" s="479"/>
      <c r="U748" s="479"/>
      <c r="V748" s="479"/>
      <c r="W748" s="479"/>
      <c r="X748" s="479"/>
      <c r="Y748" s="479"/>
      <c r="Z748" s="479"/>
    </row>
    <row r="749" spans="1:26" ht="15.75" customHeight="1">
      <c r="A749" s="479"/>
      <c r="B749" s="479"/>
      <c r="C749" s="479"/>
      <c r="D749" s="479"/>
      <c r="E749" s="479"/>
      <c r="F749" s="479"/>
      <c r="G749" s="479"/>
      <c r="H749" s="479"/>
      <c r="I749" s="479"/>
      <c r="J749" s="479"/>
      <c r="K749" s="479"/>
      <c r="L749" s="479"/>
      <c r="M749" s="479"/>
      <c r="N749" s="479"/>
      <c r="O749" s="479"/>
      <c r="P749" s="479"/>
      <c r="Q749" s="479"/>
      <c r="R749" s="479"/>
      <c r="S749" s="479"/>
      <c r="T749" s="479"/>
      <c r="U749" s="479"/>
      <c r="V749" s="479"/>
      <c r="W749" s="479"/>
      <c r="X749" s="479"/>
      <c r="Y749" s="479"/>
      <c r="Z749" s="479"/>
    </row>
    <row r="750" spans="1:26" ht="15.75" customHeight="1">
      <c r="A750" s="479"/>
      <c r="B750" s="479"/>
      <c r="C750" s="479"/>
      <c r="D750" s="479"/>
      <c r="E750" s="479"/>
      <c r="F750" s="479"/>
      <c r="G750" s="479"/>
      <c r="H750" s="479"/>
      <c r="I750" s="479"/>
      <c r="J750" s="479"/>
      <c r="K750" s="479"/>
      <c r="L750" s="479"/>
      <c r="M750" s="479"/>
      <c r="N750" s="479"/>
      <c r="O750" s="479"/>
      <c r="P750" s="479"/>
      <c r="Q750" s="479"/>
      <c r="R750" s="479"/>
      <c r="S750" s="479"/>
      <c r="T750" s="479"/>
      <c r="U750" s="479"/>
      <c r="V750" s="479"/>
      <c r="W750" s="479"/>
      <c r="X750" s="479"/>
      <c r="Y750" s="479"/>
      <c r="Z750" s="479"/>
    </row>
    <row r="751" spans="1:26" ht="15.75" customHeight="1">
      <c r="A751" s="479"/>
      <c r="B751" s="479"/>
      <c r="C751" s="479"/>
      <c r="D751" s="479"/>
      <c r="E751" s="479"/>
      <c r="F751" s="479"/>
      <c r="G751" s="479"/>
      <c r="H751" s="479"/>
      <c r="I751" s="479"/>
      <c r="J751" s="479"/>
      <c r="K751" s="479"/>
      <c r="L751" s="479"/>
      <c r="M751" s="479"/>
      <c r="N751" s="479"/>
      <c r="O751" s="479"/>
      <c r="P751" s="479"/>
      <c r="Q751" s="479"/>
      <c r="R751" s="479"/>
      <c r="S751" s="479"/>
      <c r="T751" s="479"/>
      <c r="U751" s="479"/>
      <c r="V751" s="479"/>
      <c r="W751" s="479"/>
      <c r="X751" s="479"/>
      <c r="Y751" s="479"/>
      <c r="Z751" s="479"/>
    </row>
    <row r="752" spans="1:26" ht="15.75" customHeight="1">
      <c r="A752" s="479"/>
      <c r="B752" s="479"/>
      <c r="C752" s="479"/>
      <c r="D752" s="479"/>
      <c r="E752" s="479"/>
      <c r="F752" s="479"/>
      <c r="G752" s="479"/>
      <c r="H752" s="479"/>
      <c r="I752" s="479"/>
      <c r="J752" s="479"/>
      <c r="K752" s="479"/>
      <c r="L752" s="479"/>
      <c r="M752" s="479"/>
      <c r="N752" s="479"/>
      <c r="O752" s="479"/>
      <c r="P752" s="479"/>
      <c r="Q752" s="479"/>
      <c r="R752" s="479"/>
      <c r="S752" s="479"/>
      <c r="T752" s="479"/>
      <c r="U752" s="479"/>
      <c r="V752" s="479"/>
      <c r="W752" s="479"/>
      <c r="X752" s="479"/>
      <c r="Y752" s="479"/>
      <c r="Z752" s="479"/>
    </row>
    <row r="753" spans="1:26" ht="15.75" customHeight="1">
      <c r="A753" s="479"/>
      <c r="B753" s="479"/>
      <c r="C753" s="479"/>
      <c r="D753" s="479"/>
      <c r="E753" s="479"/>
      <c r="F753" s="479"/>
      <c r="G753" s="479"/>
      <c r="H753" s="479"/>
      <c r="I753" s="479"/>
      <c r="J753" s="479"/>
      <c r="K753" s="479"/>
      <c r="L753" s="479"/>
      <c r="M753" s="479"/>
      <c r="N753" s="479"/>
      <c r="O753" s="479"/>
      <c r="P753" s="479"/>
      <c r="Q753" s="479"/>
      <c r="R753" s="479"/>
      <c r="S753" s="479"/>
      <c r="T753" s="479"/>
      <c r="U753" s="479"/>
      <c r="V753" s="479"/>
      <c r="W753" s="479"/>
      <c r="X753" s="479"/>
      <c r="Y753" s="479"/>
      <c r="Z753" s="479"/>
    </row>
    <row r="754" spans="1:26" ht="15.75" customHeight="1">
      <c r="A754" s="479"/>
      <c r="B754" s="479"/>
      <c r="C754" s="479"/>
      <c r="D754" s="479"/>
      <c r="E754" s="479"/>
      <c r="F754" s="479"/>
      <c r="G754" s="479"/>
      <c r="H754" s="479"/>
      <c r="I754" s="479"/>
      <c r="J754" s="479"/>
      <c r="K754" s="479"/>
      <c r="L754" s="479"/>
      <c r="M754" s="479"/>
      <c r="N754" s="479"/>
      <c r="O754" s="479"/>
      <c r="P754" s="479"/>
      <c r="Q754" s="479"/>
      <c r="R754" s="479"/>
      <c r="S754" s="479"/>
      <c r="T754" s="479"/>
      <c r="U754" s="479"/>
      <c r="V754" s="479"/>
      <c r="W754" s="479"/>
      <c r="X754" s="479"/>
      <c r="Y754" s="479"/>
      <c r="Z754" s="479"/>
    </row>
    <row r="755" spans="1:26" ht="15.75" customHeight="1">
      <c r="A755" s="479"/>
      <c r="B755" s="479"/>
      <c r="C755" s="479"/>
      <c r="D755" s="479"/>
      <c r="E755" s="479"/>
      <c r="F755" s="479"/>
      <c r="G755" s="479"/>
      <c r="H755" s="479"/>
      <c r="I755" s="479"/>
      <c r="J755" s="479"/>
      <c r="K755" s="479"/>
      <c r="L755" s="479"/>
      <c r="M755" s="479"/>
      <c r="N755" s="479"/>
      <c r="O755" s="479"/>
      <c r="P755" s="479"/>
      <c r="Q755" s="479"/>
      <c r="R755" s="479"/>
      <c r="S755" s="479"/>
      <c r="T755" s="479"/>
      <c r="U755" s="479"/>
      <c r="V755" s="479"/>
      <c r="W755" s="479"/>
      <c r="X755" s="479"/>
      <c r="Y755" s="479"/>
      <c r="Z755" s="479"/>
    </row>
    <row r="756" spans="1:26" ht="15.75" customHeight="1">
      <c r="A756" s="479"/>
      <c r="B756" s="479"/>
      <c r="C756" s="479"/>
      <c r="D756" s="479"/>
      <c r="E756" s="479"/>
      <c r="F756" s="479"/>
      <c r="G756" s="479"/>
      <c r="H756" s="479"/>
      <c r="I756" s="479"/>
      <c r="J756" s="479"/>
      <c r="K756" s="479"/>
      <c r="L756" s="479"/>
      <c r="M756" s="479"/>
      <c r="N756" s="479"/>
      <c r="O756" s="479"/>
      <c r="P756" s="479"/>
      <c r="Q756" s="479"/>
      <c r="R756" s="479"/>
      <c r="S756" s="479"/>
      <c r="T756" s="479"/>
      <c r="U756" s="479"/>
      <c r="V756" s="479"/>
      <c r="W756" s="479"/>
      <c r="X756" s="479"/>
      <c r="Y756" s="479"/>
      <c r="Z756" s="479"/>
    </row>
    <row r="757" spans="1:26" ht="15.75" customHeight="1">
      <c r="A757" s="479"/>
      <c r="B757" s="479"/>
      <c r="C757" s="479"/>
      <c r="D757" s="479"/>
      <c r="E757" s="479"/>
      <c r="F757" s="479"/>
      <c r="G757" s="479"/>
      <c r="H757" s="479"/>
      <c r="I757" s="479"/>
      <c r="J757" s="479"/>
      <c r="K757" s="479"/>
      <c r="L757" s="479"/>
      <c r="M757" s="479"/>
      <c r="N757" s="479"/>
      <c r="O757" s="479"/>
      <c r="P757" s="479"/>
      <c r="Q757" s="479"/>
      <c r="R757" s="479"/>
      <c r="S757" s="479"/>
      <c r="T757" s="479"/>
      <c r="U757" s="479"/>
      <c r="V757" s="479"/>
      <c r="W757" s="479"/>
      <c r="X757" s="479"/>
      <c r="Y757" s="479"/>
      <c r="Z757" s="479"/>
    </row>
    <row r="758" spans="1:26" ht="15.75" customHeight="1">
      <c r="A758" s="479"/>
      <c r="B758" s="479"/>
      <c r="C758" s="479"/>
      <c r="D758" s="479"/>
      <c r="E758" s="479"/>
      <c r="F758" s="479"/>
      <c r="G758" s="479"/>
      <c r="H758" s="479"/>
      <c r="I758" s="479"/>
      <c r="J758" s="479"/>
      <c r="K758" s="479"/>
      <c r="L758" s="479"/>
      <c r="M758" s="479"/>
      <c r="N758" s="479"/>
      <c r="O758" s="479"/>
      <c r="P758" s="479"/>
      <c r="Q758" s="479"/>
      <c r="R758" s="479"/>
      <c r="S758" s="479"/>
      <c r="T758" s="479"/>
      <c r="U758" s="479"/>
      <c r="V758" s="479"/>
      <c r="W758" s="479"/>
      <c r="X758" s="479"/>
      <c r="Y758" s="479"/>
      <c r="Z758" s="479"/>
    </row>
    <row r="759" spans="1:26" ht="15.75" customHeight="1">
      <c r="A759" s="479"/>
      <c r="B759" s="479"/>
      <c r="C759" s="479"/>
      <c r="D759" s="479"/>
      <c r="E759" s="479"/>
      <c r="F759" s="479"/>
      <c r="G759" s="479"/>
      <c r="H759" s="479"/>
      <c r="I759" s="479"/>
      <c r="J759" s="479"/>
      <c r="K759" s="479"/>
      <c r="L759" s="479"/>
      <c r="M759" s="479"/>
      <c r="N759" s="479"/>
      <c r="O759" s="479"/>
      <c r="P759" s="479"/>
      <c r="Q759" s="479"/>
      <c r="R759" s="479"/>
      <c r="S759" s="479"/>
      <c r="T759" s="479"/>
      <c r="U759" s="479"/>
      <c r="V759" s="479"/>
      <c r="W759" s="479"/>
      <c r="X759" s="479"/>
      <c r="Y759" s="479"/>
      <c r="Z759" s="479"/>
    </row>
    <row r="760" spans="1:26" ht="15.75" customHeight="1">
      <c r="A760" s="479"/>
      <c r="B760" s="479"/>
      <c r="C760" s="479"/>
      <c r="D760" s="479"/>
      <c r="E760" s="479"/>
      <c r="F760" s="479"/>
      <c r="G760" s="479"/>
      <c r="H760" s="479"/>
      <c r="I760" s="479"/>
      <c r="J760" s="479"/>
      <c r="K760" s="479"/>
      <c r="L760" s="479"/>
      <c r="M760" s="479"/>
      <c r="N760" s="479"/>
      <c r="O760" s="479"/>
      <c r="P760" s="479"/>
      <c r="Q760" s="479"/>
      <c r="R760" s="479"/>
      <c r="S760" s="479"/>
      <c r="T760" s="479"/>
      <c r="U760" s="479"/>
      <c r="V760" s="479"/>
      <c r="W760" s="479"/>
      <c r="X760" s="479"/>
      <c r="Y760" s="479"/>
      <c r="Z760" s="479"/>
    </row>
    <row r="761" spans="1:26" ht="15.75" customHeight="1">
      <c r="A761" s="479"/>
      <c r="B761" s="479"/>
      <c r="C761" s="479"/>
      <c r="D761" s="479"/>
      <c r="E761" s="479"/>
      <c r="F761" s="479"/>
      <c r="G761" s="479"/>
      <c r="H761" s="479"/>
      <c r="I761" s="479"/>
      <c r="J761" s="479"/>
      <c r="K761" s="479"/>
      <c r="L761" s="479"/>
      <c r="M761" s="479"/>
      <c r="N761" s="479"/>
      <c r="O761" s="479"/>
      <c r="P761" s="479"/>
      <c r="Q761" s="479"/>
      <c r="R761" s="479"/>
      <c r="S761" s="479"/>
      <c r="T761" s="479"/>
      <c r="U761" s="479"/>
      <c r="V761" s="479"/>
      <c r="W761" s="479"/>
      <c r="X761" s="479"/>
      <c r="Y761" s="479"/>
      <c r="Z761" s="479"/>
    </row>
    <row r="762" spans="1:26" ht="15.75" customHeight="1">
      <c r="A762" s="479"/>
      <c r="B762" s="479"/>
      <c r="C762" s="479"/>
      <c r="D762" s="479"/>
      <c r="E762" s="479"/>
      <c r="F762" s="479"/>
      <c r="G762" s="479"/>
      <c r="H762" s="479"/>
      <c r="I762" s="479"/>
      <c r="J762" s="479"/>
      <c r="K762" s="479"/>
      <c r="L762" s="479"/>
      <c r="M762" s="479"/>
      <c r="N762" s="479"/>
      <c r="O762" s="479"/>
      <c r="P762" s="479"/>
      <c r="Q762" s="479"/>
      <c r="R762" s="479"/>
      <c r="S762" s="479"/>
      <c r="T762" s="479"/>
      <c r="U762" s="479"/>
      <c r="V762" s="479"/>
      <c r="W762" s="479"/>
      <c r="X762" s="479"/>
      <c r="Y762" s="479"/>
      <c r="Z762" s="479"/>
    </row>
    <row r="763" spans="1:26" ht="15.75" customHeight="1">
      <c r="A763" s="479"/>
      <c r="B763" s="479"/>
      <c r="C763" s="479"/>
      <c r="D763" s="479"/>
      <c r="E763" s="479"/>
      <c r="F763" s="479"/>
      <c r="G763" s="479"/>
      <c r="H763" s="479"/>
      <c r="I763" s="479"/>
      <c r="J763" s="479"/>
      <c r="K763" s="479"/>
      <c r="L763" s="479"/>
      <c r="M763" s="479"/>
      <c r="N763" s="479"/>
      <c r="O763" s="479"/>
      <c r="P763" s="479"/>
      <c r="Q763" s="479"/>
      <c r="R763" s="479"/>
      <c r="S763" s="479"/>
      <c r="T763" s="479"/>
      <c r="U763" s="479"/>
      <c r="V763" s="479"/>
      <c r="W763" s="479"/>
      <c r="X763" s="479"/>
      <c r="Y763" s="479"/>
      <c r="Z763" s="479"/>
    </row>
    <row r="764" spans="1:26" ht="15.75" customHeight="1">
      <c r="A764" s="479"/>
      <c r="B764" s="479"/>
      <c r="C764" s="479"/>
      <c r="D764" s="479"/>
      <c r="E764" s="479"/>
      <c r="F764" s="479"/>
      <c r="G764" s="479"/>
      <c r="H764" s="479"/>
      <c r="I764" s="479"/>
      <c r="J764" s="479"/>
      <c r="K764" s="479"/>
      <c r="L764" s="479"/>
      <c r="M764" s="479"/>
      <c r="N764" s="479"/>
      <c r="O764" s="479"/>
      <c r="P764" s="479"/>
      <c r="Q764" s="479"/>
      <c r="R764" s="479"/>
      <c r="S764" s="479"/>
      <c r="T764" s="479"/>
      <c r="U764" s="479"/>
      <c r="V764" s="479"/>
      <c r="W764" s="479"/>
      <c r="X764" s="479"/>
      <c r="Y764" s="479"/>
      <c r="Z764" s="479"/>
    </row>
    <row r="765" spans="1:26" ht="15.75" customHeight="1">
      <c r="A765" s="479"/>
      <c r="B765" s="479"/>
      <c r="C765" s="479"/>
      <c r="D765" s="479"/>
      <c r="E765" s="479"/>
      <c r="F765" s="479"/>
      <c r="G765" s="479"/>
      <c r="H765" s="479"/>
      <c r="I765" s="479"/>
      <c r="J765" s="479"/>
      <c r="K765" s="479"/>
      <c r="L765" s="479"/>
      <c r="M765" s="479"/>
      <c r="N765" s="479"/>
      <c r="O765" s="479"/>
      <c r="P765" s="479"/>
      <c r="Q765" s="479"/>
      <c r="R765" s="479"/>
      <c r="S765" s="479"/>
      <c r="T765" s="479"/>
      <c r="U765" s="479"/>
      <c r="V765" s="479"/>
      <c r="W765" s="479"/>
      <c r="X765" s="479"/>
      <c r="Y765" s="479"/>
      <c r="Z765" s="479"/>
    </row>
    <row r="766" spans="1:26" ht="15.75" customHeight="1">
      <c r="A766" s="479"/>
      <c r="B766" s="479"/>
      <c r="C766" s="479"/>
      <c r="D766" s="479"/>
      <c r="E766" s="479"/>
      <c r="F766" s="479"/>
      <c r="G766" s="479"/>
      <c r="H766" s="479"/>
      <c r="I766" s="479"/>
      <c r="J766" s="479"/>
      <c r="K766" s="479"/>
      <c r="L766" s="479"/>
      <c r="M766" s="479"/>
      <c r="N766" s="479"/>
      <c r="O766" s="479"/>
      <c r="P766" s="479"/>
      <c r="Q766" s="479"/>
      <c r="R766" s="479"/>
      <c r="S766" s="479"/>
      <c r="T766" s="479"/>
      <c r="U766" s="479"/>
      <c r="V766" s="479"/>
      <c r="W766" s="479"/>
      <c r="X766" s="479"/>
      <c r="Y766" s="479"/>
      <c r="Z766" s="479"/>
    </row>
    <row r="767" spans="1:26" ht="15.75" customHeight="1">
      <c r="A767" s="479"/>
      <c r="B767" s="479"/>
      <c r="C767" s="479"/>
      <c r="D767" s="479"/>
      <c r="E767" s="479"/>
      <c r="F767" s="479"/>
      <c r="G767" s="479"/>
      <c r="H767" s="479"/>
      <c r="I767" s="479"/>
      <c r="J767" s="479"/>
      <c r="K767" s="479"/>
      <c r="L767" s="479"/>
      <c r="M767" s="479"/>
      <c r="N767" s="479"/>
      <c r="O767" s="479"/>
      <c r="P767" s="479"/>
      <c r="Q767" s="479"/>
      <c r="R767" s="479"/>
      <c r="S767" s="479"/>
      <c r="T767" s="479"/>
      <c r="U767" s="479"/>
      <c r="V767" s="479"/>
      <c r="W767" s="479"/>
      <c r="X767" s="479"/>
      <c r="Y767" s="479"/>
      <c r="Z767" s="479"/>
    </row>
    <row r="768" spans="1:26" ht="15.75" customHeight="1">
      <c r="A768" s="479"/>
      <c r="B768" s="479"/>
      <c r="C768" s="479"/>
      <c r="D768" s="479"/>
      <c r="E768" s="479"/>
      <c r="F768" s="479"/>
      <c r="G768" s="479"/>
      <c r="H768" s="479"/>
      <c r="I768" s="479"/>
      <c r="J768" s="479"/>
      <c r="K768" s="479"/>
      <c r="L768" s="479"/>
      <c r="M768" s="479"/>
      <c r="N768" s="479"/>
      <c r="O768" s="479"/>
      <c r="P768" s="479"/>
      <c r="Q768" s="479"/>
      <c r="R768" s="479"/>
      <c r="S768" s="479"/>
      <c r="T768" s="479"/>
      <c r="U768" s="479"/>
      <c r="V768" s="479"/>
      <c r="W768" s="479"/>
      <c r="X768" s="479"/>
      <c r="Y768" s="479"/>
      <c r="Z768" s="479"/>
    </row>
    <row r="769" spans="1:26" ht="15.75" customHeight="1">
      <c r="A769" s="479"/>
      <c r="B769" s="479"/>
      <c r="C769" s="479"/>
      <c r="D769" s="479"/>
      <c r="E769" s="479"/>
      <c r="F769" s="479"/>
      <c r="G769" s="479"/>
      <c r="H769" s="479"/>
      <c r="I769" s="479"/>
      <c r="J769" s="479"/>
      <c r="K769" s="479"/>
      <c r="L769" s="479"/>
      <c r="M769" s="479"/>
      <c r="N769" s="479"/>
      <c r="O769" s="479"/>
      <c r="P769" s="479"/>
      <c r="Q769" s="479"/>
      <c r="R769" s="479"/>
      <c r="S769" s="479"/>
      <c r="T769" s="479"/>
      <c r="U769" s="479"/>
      <c r="V769" s="479"/>
      <c r="W769" s="479"/>
      <c r="X769" s="479"/>
      <c r="Y769" s="479"/>
      <c r="Z769" s="479"/>
    </row>
    <row r="770" spans="1:26" ht="15.75" customHeight="1">
      <c r="A770" s="479"/>
      <c r="B770" s="479"/>
      <c r="C770" s="479"/>
      <c r="D770" s="479"/>
      <c r="E770" s="479"/>
      <c r="F770" s="479"/>
      <c r="G770" s="479"/>
      <c r="H770" s="479"/>
      <c r="I770" s="479"/>
      <c r="J770" s="479"/>
      <c r="K770" s="479"/>
      <c r="L770" s="479"/>
      <c r="M770" s="479"/>
      <c r="N770" s="479"/>
      <c r="O770" s="479"/>
      <c r="P770" s="479"/>
      <c r="Q770" s="479"/>
      <c r="R770" s="479"/>
      <c r="S770" s="479"/>
      <c r="T770" s="479"/>
      <c r="U770" s="479"/>
      <c r="V770" s="479"/>
      <c r="W770" s="479"/>
      <c r="X770" s="479"/>
      <c r="Y770" s="479"/>
      <c r="Z770" s="479"/>
    </row>
    <row r="771" spans="1:26" ht="15.75" customHeight="1">
      <c r="A771" s="479"/>
      <c r="B771" s="479"/>
      <c r="C771" s="479"/>
      <c r="D771" s="479"/>
      <c r="E771" s="479"/>
      <c r="F771" s="479"/>
      <c r="G771" s="479"/>
      <c r="H771" s="479"/>
      <c r="I771" s="479"/>
      <c r="J771" s="479"/>
      <c r="K771" s="479"/>
      <c r="L771" s="479"/>
      <c r="M771" s="479"/>
      <c r="N771" s="479"/>
      <c r="O771" s="479"/>
      <c r="P771" s="479"/>
      <c r="Q771" s="479"/>
      <c r="R771" s="479"/>
      <c r="S771" s="479"/>
      <c r="T771" s="479"/>
      <c r="U771" s="479"/>
      <c r="V771" s="479"/>
      <c r="W771" s="479"/>
      <c r="X771" s="479"/>
      <c r="Y771" s="479"/>
      <c r="Z771" s="479"/>
    </row>
    <row r="772" spans="1:26" ht="15.75" customHeight="1">
      <c r="A772" s="479"/>
      <c r="B772" s="479"/>
      <c r="C772" s="479"/>
      <c r="D772" s="479"/>
      <c r="E772" s="479"/>
      <c r="F772" s="479"/>
      <c r="G772" s="479"/>
      <c r="H772" s="479"/>
      <c r="I772" s="479"/>
      <c r="J772" s="479"/>
      <c r="K772" s="479"/>
      <c r="L772" s="479"/>
      <c r="M772" s="479"/>
      <c r="N772" s="479"/>
      <c r="O772" s="479"/>
      <c r="P772" s="479"/>
      <c r="Q772" s="479"/>
      <c r="R772" s="479"/>
      <c r="S772" s="479"/>
      <c r="T772" s="479"/>
      <c r="U772" s="479"/>
      <c r="V772" s="479"/>
      <c r="W772" s="479"/>
      <c r="X772" s="479"/>
      <c r="Y772" s="479"/>
      <c r="Z772" s="479"/>
    </row>
    <row r="773" spans="1:26" ht="15.75" customHeight="1">
      <c r="A773" s="479"/>
      <c r="B773" s="479"/>
      <c r="C773" s="479"/>
      <c r="D773" s="479"/>
      <c r="E773" s="479"/>
      <c r="F773" s="479"/>
      <c r="G773" s="479"/>
      <c r="H773" s="479"/>
      <c r="I773" s="479"/>
      <c r="J773" s="479"/>
      <c r="K773" s="479"/>
      <c r="L773" s="479"/>
      <c r="M773" s="479"/>
      <c r="N773" s="479"/>
      <c r="O773" s="479"/>
      <c r="P773" s="479"/>
      <c r="Q773" s="479"/>
      <c r="R773" s="479"/>
      <c r="S773" s="479"/>
      <c r="T773" s="479"/>
      <c r="U773" s="479"/>
      <c r="V773" s="479"/>
      <c r="W773" s="479"/>
      <c r="X773" s="479"/>
      <c r="Y773" s="479"/>
      <c r="Z773" s="479"/>
    </row>
    <row r="774" spans="1:26" ht="15.75" customHeight="1">
      <c r="A774" s="479"/>
      <c r="B774" s="479"/>
      <c r="C774" s="479"/>
      <c r="D774" s="479"/>
      <c r="E774" s="479"/>
      <c r="F774" s="479"/>
      <c r="G774" s="479"/>
      <c r="H774" s="479"/>
      <c r="I774" s="479"/>
      <c r="J774" s="479"/>
      <c r="K774" s="479"/>
      <c r="L774" s="479"/>
      <c r="M774" s="479"/>
      <c r="N774" s="479"/>
      <c r="O774" s="479"/>
      <c r="P774" s="479"/>
      <c r="Q774" s="479"/>
      <c r="R774" s="479"/>
      <c r="S774" s="479"/>
      <c r="T774" s="479"/>
      <c r="U774" s="479"/>
      <c r="V774" s="479"/>
      <c r="W774" s="479"/>
      <c r="X774" s="479"/>
      <c r="Y774" s="479"/>
      <c r="Z774" s="479"/>
    </row>
    <row r="775" spans="1:26" ht="15.75" customHeight="1">
      <c r="A775" s="479"/>
      <c r="B775" s="479"/>
      <c r="C775" s="479"/>
      <c r="D775" s="479"/>
      <c r="E775" s="479"/>
      <c r="F775" s="479"/>
      <c r="G775" s="479"/>
      <c r="H775" s="479"/>
      <c r="I775" s="479"/>
      <c r="J775" s="479"/>
      <c r="K775" s="479"/>
      <c r="L775" s="479"/>
      <c r="M775" s="479"/>
      <c r="N775" s="479"/>
      <c r="O775" s="479"/>
      <c r="P775" s="479"/>
      <c r="Q775" s="479"/>
      <c r="R775" s="479"/>
      <c r="S775" s="479"/>
      <c r="T775" s="479"/>
      <c r="U775" s="479"/>
      <c r="V775" s="479"/>
      <c r="W775" s="479"/>
      <c r="X775" s="479"/>
      <c r="Y775" s="479"/>
      <c r="Z775" s="479"/>
    </row>
    <row r="776" spans="1:26" ht="15.75" customHeight="1">
      <c r="A776" s="479"/>
      <c r="B776" s="479"/>
      <c r="C776" s="479"/>
      <c r="D776" s="479"/>
      <c r="E776" s="479"/>
      <c r="F776" s="479"/>
      <c r="G776" s="479"/>
      <c r="H776" s="479"/>
      <c r="I776" s="479"/>
      <c r="J776" s="479"/>
      <c r="K776" s="479"/>
      <c r="L776" s="479"/>
      <c r="M776" s="479"/>
      <c r="N776" s="479"/>
      <c r="O776" s="479"/>
      <c r="P776" s="479"/>
      <c r="Q776" s="479"/>
      <c r="R776" s="479"/>
      <c r="S776" s="479"/>
      <c r="T776" s="479"/>
      <c r="U776" s="479"/>
      <c r="V776" s="479"/>
      <c r="W776" s="479"/>
      <c r="X776" s="479"/>
      <c r="Y776" s="479"/>
      <c r="Z776" s="479"/>
    </row>
    <row r="777" spans="1:26" ht="15.75" customHeight="1">
      <c r="A777" s="479"/>
      <c r="B777" s="479"/>
      <c r="C777" s="479"/>
      <c r="D777" s="479"/>
      <c r="E777" s="479"/>
      <c r="F777" s="479"/>
      <c r="G777" s="479"/>
      <c r="H777" s="479"/>
      <c r="I777" s="479"/>
      <c r="J777" s="479"/>
      <c r="K777" s="479"/>
      <c r="L777" s="479"/>
      <c r="M777" s="479"/>
      <c r="N777" s="479"/>
      <c r="O777" s="479"/>
      <c r="P777" s="479"/>
      <c r="Q777" s="479"/>
      <c r="R777" s="479"/>
      <c r="S777" s="479"/>
      <c r="T777" s="479"/>
      <c r="U777" s="479"/>
      <c r="V777" s="479"/>
      <c r="W777" s="479"/>
      <c r="X777" s="479"/>
      <c r="Y777" s="479"/>
      <c r="Z777" s="479"/>
    </row>
    <row r="778" spans="1:26" ht="15.75" customHeight="1">
      <c r="A778" s="479"/>
      <c r="B778" s="479"/>
      <c r="C778" s="479"/>
      <c r="D778" s="479"/>
      <c r="E778" s="479"/>
      <c r="F778" s="479"/>
      <c r="G778" s="479"/>
      <c r="H778" s="479"/>
      <c r="I778" s="479"/>
      <c r="J778" s="479"/>
      <c r="K778" s="479"/>
      <c r="L778" s="479"/>
      <c r="M778" s="479"/>
      <c r="N778" s="479"/>
      <c r="O778" s="479"/>
      <c r="P778" s="479"/>
      <c r="Q778" s="479"/>
      <c r="R778" s="479"/>
      <c r="S778" s="479"/>
      <c r="T778" s="479"/>
      <c r="U778" s="479"/>
      <c r="V778" s="479"/>
      <c r="W778" s="479"/>
      <c r="X778" s="479"/>
      <c r="Y778" s="479"/>
      <c r="Z778" s="479"/>
    </row>
    <row r="779" spans="1:26" ht="15.75" customHeight="1">
      <c r="A779" s="479"/>
      <c r="B779" s="479"/>
      <c r="C779" s="479"/>
      <c r="D779" s="479"/>
      <c r="E779" s="479"/>
      <c r="F779" s="479"/>
      <c r="G779" s="479"/>
      <c r="H779" s="479"/>
      <c r="I779" s="479"/>
      <c r="J779" s="479"/>
      <c r="K779" s="479"/>
      <c r="L779" s="479"/>
      <c r="M779" s="479"/>
      <c r="N779" s="479"/>
      <c r="O779" s="479"/>
      <c r="P779" s="479"/>
      <c r="Q779" s="479"/>
      <c r="R779" s="479"/>
      <c r="S779" s="479"/>
      <c r="T779" s="479"/>
      <c r="U779" s="479"/>
      <c r="V779" s="479"/>
      <c r="W779" s="479"/>
      <c r="X779" s="479"/>
      <c r="Y779" s="479"/>
      <c r="Z779" s="479"/>
    </row>
    <row r="780" spans="1:26" ht="15.75" customHeight="1">
      <c r="A780" s="479"/>
      <c r="B780" s="479"/>
      <c r="C780" s="479"/>
      <c r="D780" s="479"/>
      <c r="E780" s="479"/>
      <c r="F780" s="479"/>
      <c r="G780" s="479"/>
      <c r="H780" s="479"/>
      <c r="I780" s="479"/>
      <c r="J780" s="479"/>
      <c r="K780" s="479"/>
      <c r="L780" s="479"/>
      <c r="M780" s="479"/>
      <c r="N780" s="479"/>
      <c r="O780" s="479"/>
      <c r="P780" s="479"/>
      <c r="Q780" s="479"/>
      <c r="R780" s="479"/>
      <c r="S780" s="479"/>
      <c r="T780" s="479"/>
      <c r="U780" s="479"/>
      <c r="V780" s="479"/>
      <c r="W780" s="479"/>
      <c r="X780" s="479"/>
      <c r="Y780" s="479"/>
      <c r="Z780" s="479"/>
    </row>
    <row r="781" spans="1:26" ht="15.75" customHeight="1">
      <c r="A781" s="479"/>
      <c r="B781" s="479"/>
      <c r="C781" s="479"/>
      <c r="D781" s="479"/>
      <c r="E781" s="479"/>
      <c r="F781" s="479"/>
      <c r="G781" s="479"/>
      <c r="H781" s="479"/>
      <c r="I781" s="479"/>
      <c r="J781" s="479"/>
      <c r="K781" s="479"/>
      <c r="L781" s="479"/>
      <c r="M781" s="479"/>
      <c r="N781" s="479"/>
      <c r="O781" s="479"/>
      <c r="P781" s="479"/>
      <c r="Q781" s="479"/>
      <c r="R781" s="479"/>
      <c r="S781" s="479"/>
      <c r="T781" s="479"/>
      <c r="U781" s="479"/>
      <c r="V781" s="479"/>
      <c r="W781" s="479"/>
      <c r="X781" s="479"/>
      <c r="Y781" s="479"/>
      <c r="Z781" s="479"/>
    </row>
    <row r="782" spans="1:26" ht="15.75" customHeight="1">
      <c r="A782" s="479"/>
      <c r="B782" s="479"/>
      <c r="C782" s="479"/>
      <c r="D782" s="479"/>
      <c r="E782" s="479"/>
      <c r="F782" s="479"/>
      <c r="G782" s="479"/>
      <c r="H782" s="479"/>
      <c r="I782" s="479"/>
      <c r="J782" s="479"/>
      <c r="K782" s="479"/>
      <c r="L782" s="479"/>
      <c r="M782" s="479"/>
      <c r="N782" s="479"/>
      <c r="O782" s="479"/>
      <c r="P782" s="479"/>
      <c r="Q782" s="479"/>
      <c r="R782" s="479"/>
      <c r="S782" s="479"/>
      <c r="T782" s="479"/>
      <c r="U782" s="479"/>
      <c r="V782" s="479"/>
      <c r="W782" s="479"/>
      <c r="X782" s="479"/>
      <c r="Y782" s="479"/>
      <c r="Z782" s="479"/>
    </row>
    <row r="783" spans="1:26" ht="15.75" customHeight="1">
      <c r="A783" s="479"/>
      <c r="B783" s="479"/>
      <c r="C783" s="479"/>
      <c r="D783" s="479"/>
      <c r="E783" s="479"/>
      <c r="F783" s="479"/>
      <c r="G783" s="479"/>
      <c r="H783" s="479"/>
      <c r="I783" s="479"/>
      <c r="J783" s="479"/>
      <c r="K783" s="479"/>
      <c r="L783" s="479"/>
      <c r="M783" s="479"/>
      <c r="N783" s="479"/>
      <c r="O783" s="479"/>
      <c r="P783" s="479"/>
      <c r="Q783" s="479"/>
      <c r="R783" s="479"/>
      <c r="S783" s="479"/>
      <c r="T783" s="479"/>
      <c r="U783" s="479"/>
      <c r="V783" s="479"/>
      <c r="W783" s="479"/>
      <c r="X783" s="479"/>
      <c r="Y783" s="479"/>
      <c r="Z783" s="479"/>
    </row>
    <row r="784" spans="1:26" ht="15.75" customHeight="1">
      <c r="A784" s="479"/>
      <c r="B784" s="479"/>
      <c r="C784" s="479"/>
      <c r="D784" s="479"/>
      <c r="E784" s="479"/>
      <c r="F784" s="479"/>
      <c r="G784" s="479"/>
      <c r="H784" s="479"/>
      <c r="I784" s="479"/>
      <c r="J784" s="479"/>
      <c r="K784" s="479"/>
      <c r="L784" s="479"/>
      <c r="M784" s="479"/>
      <c r="N784" s="479"/>
      <c r="O784" s="479"/>
      <c r="P784" s="479"/>
      <c r="Q784" s="479"/>
      <c r="R784" s="479"/>
      <c r="S784" s="479"/>
      <c r="T784" s="479"/>
      <c r="U784" s="479"/>
      <c r="V784" s="479"/>
      <c r="W784" s="479"/>
      <c r="X784" s="479"/>
      <c r="Y784" s="479"/>
      <c r="Z784" s="479"/>
    </row>
    <row r="785" spans="1:26" ht="15.75" customHeight="1">
      <c r="A785" s="479"/>
      <c r="B785" s="479"/>
      <c r="C785" s="479"/>
      <c r="D785" s="479"/>
      <c r="E785" s="479"/>
      <c r="F785" s="479"/>
      <c r="G785" s="479"/>
      <c r="H785" s="479"/>
      <c r="I785" s="479"/>
      <c r="J785" s="479"/>
      <c r="K785" s="479"/>
      <c r="L785" s="479"/>
      <c r="M785" s="479"/>
      <c r="N785" s="479"/>
      <c r="O785" s="479"/>
      <c r="P785" s="479"/>
      <c r="Q785" s="479"/>
      <c r="R785" s="479"/>
      <c r="S785" s="479"/>
      <c r="T785" s="479"/>
      <c r="U785" s="479"/>
      <c r="V785" s="479"/>
      <c r="W785" s="479"/>
      <c r="X785" s="479"/>
      <c r="Y785" s="479"/>
      <c r="Z785" s="479"/>
    </row>
    <row r="786" spans="1:26" ht="15.75" customHeight="1">
      <c r="A786" s="479"/>
      <c r="B786" s="479"/>
      <c r="C786" s="479"/>
      <c r="D786" s="479"/>
      <c r="E786" s="479"/>
      <c r="F786" s="479"/>
      <c r="G786" s="479"/>
      <c r="H786" s="479"/>
      <c r="I786" s="479"/>
      <c r="J786" s="479"/>
      <c r="K786" s="479"/>
      <c r="L786" s="479"/>
      <c r="M786" s="479"/>
      <c r="N786" s="479"/>
      <c r="O786" s="479"/>
      <c r="P786" s="479"/>
      <c r="Q786" s="479"/>
      <c r="R786" s="479"/>
      <c r="S786" s="479"/>
      <c r="T786" s="479"/>
      <c r="U786" s="479"/>
      <c r="V786" s="479"/>
      <c r="W786" s="479"/>
      <c r="X786" s="479"/>
      <c r="Y786" s="479"/>
      <c r="Z786" s="479"/>
    </row>
    <row r="787" spans="1:26" ht="15.75" customHeight="1">
      <c r="A787" s="479"/>
      <c r="B787" s="479"/>
      <c r="C787" s="479"/>
      <c r="D787" s="479"/>
      <c r="E787" s="479"/>
      <c r="F787" s="479"/>
      <c r="G787" s="479"/>
      <c r="H787" s="479"/>
      <c r="I787" s="479"/>
      <c r="J787" s="479"/>
      <c r="K787" s="479"/>
      <c r="L787" s="479"/>
      <c r="M787" s="479"/>
      <c r="N787" s="479"/>
      <c r="O787" s="479"/>
      <c r="P787" s="479"/>
      <c r="Q787" s="479"/>
      <c r="R787" s="479"/>
      <c r="S787" s="479"/>
      <c r="T787" s="479"/>
      <c r="U787" s="479"/>
      <c r="V787" s="479"/>
      <c r="W787" s="479"/>
      <c r="X787" s="479"/>
      <c r="Y787" s="479"/>
      <c r="Z787" s="479"/>
    </row>
    <row r="788" spans="1:26" ht="15.75" customHeight="1">
      <c r="A788" s="479"/>
      <c r="B788" s="479"/>
      <c r="C788" s="479"/>
      <c r="D788" s="479"/>
      <c r="E788" s="479"/>
      <c r="F788" s="479"/>
      <c r="G788" s="479"/>
      <c r="H788" s="479"/>
      <c r="I788" s="479"/>
      <c r="J788" s="479"/>
      <c r="K788" s="479"/>
      <c r="L788" s="479"/>
      <c r="M788" s="479"/>
      <c r="N788" s="479"/>
      <c r="O788" s="479"/>
      <c r="P788" s="479"/>
      <c r="Q788" s="479"/>
      <c r="R788" s="479"/>
      <c r="S788" s="479"/>
      <c r="T788" s="479"/>
      <c r="U788" s="479"/>
      <c r="V788" s="479"/>
      <c r="W788" s="479"/>
      <c r="X788" s="479"/>
      <c r="Y788" s="479"/>
      <c r="Z788" s="479"/>
    </row>
    <row r="789" spans="1:26" ht="15.75" customHeight="1">
      <c r="A789" s="479"/>
      <c r="B789" s="479"/>
      <c r="C789" s="479"/>
      <c r="D789" s="479"/>
      <c r="E789" s="479"/>
      <c r="F789" s="479"/>
      <c r="G789" s="479"/>
      <c r="H789" s="479"/>
      <c r="I789" s="479"/>
      <c r="J789" s="479"/>
      <c r="K789" s="479"/>
      <c r="L789" s="479"/>
      <c r="M789" s="479"/>
      <c r="N789" s="479"/>
      <c r="O789" s="479"/>
      <c r="P789" s="479"/>
      <c r="Q789" s="479"/>
      <c r="R789" s="479"/>
      <c r="S789" s="479"/>
      <c r="T789" s="479"/>
      <c r="U789" s="479"/>
      <c r="V789" s="479"/>
      <c r="W789" s="479"/>
      <c r="X789" s="479"/>
      <c r="Y789" s="479"/>
      <c r="Z789" s="479"/>
    </row>
    <row r="790" spans="1:26" ht="15.75" customHeight="1">
      <c r="A790" s="479"/>
      <c r="B790" s="479"/>
      <c r="C790" s="479"/>
      <c r="D790" s="479"/>
      <c r="E790" s="479"/>
      <c r="F790" s="479"/>
      <c r="G790" s="479"/>
      <c r="H790" s="479"/>
      <c r="I790" s="479"/>
      <c r="J790" s="479"/>
      <c r="K790" s="479"/>
      <c r="L790" s="479"/>
      <c r="M790" s="479"/>
      <c r="N790" s="479"/>
      <c r="O790" s="479"/>
      <c r="P790" s="479"/>
      <c r="Q790" s="479"/>
      <c r="R790" s="479"/>
      <c r="S790" s="479"/>
      <c r="T790" s="479"/>
      <c r="U790" s="479"/>
      <c r="V790" s="479"/>
      <c r="W790" s="479"/>
      <c r="X790" s="479"/>
      <c r="Y790" s="479"/>
      <c r="Z790" s="479"/>
    </row>
    <row r="791" spans="1:26" ht="15.75" customHeight="1">
      <c r="A791" s="479"/>
      <c r="B791" s="479"/>
      <c r="C791" s="479"/>
      <c r="D791" s="479"/>
      <c r="E791" s="479"/>
      <c r="F791" s="479"/>
      <c r="G791" s="479"/>
      <c r="H791" s="479"/>
      <c r="I791" s="479"/>
      <c r="J791" s="479"/>
      <c r="K791" s="479"/>
      <c r="L791" s="479"/>
      <c r="M791" s="479"/>
      <c r="N791" s="479"/>
      <c r="O791" s="479"/>
      <c r="P791" s="479"/>
      <c r="Q791" s="479"/>
      <c r="R791" s="479"/>
      <c r="S791" s="479"/>
      <c r="T791" s="479"/>
      <c r="U791" s="479"/>
      <c r="V791" s="479"/>
      <c r="W791" s="479"/>
      <c r="X791" s="479"/>
      <c r="Y791" s="479"/>
      <c r="Z791" s="479"/>
    </row>
    <row r="792" spans="1:26" ht="15.75" customHeight="1">
      <c r="A792" s="479"/>
      <c r="B792" s="479"/>
      <c r="C792" s="479"/>
      <c r="D792" s="479"/>
      <c r="E792" s="479"/>
      <c r="F792" s="479"/>
      <c r="G792" s="479"/>
      <c r="H792" s="479"/>
      <c r="I792" s="479"/>
      <c r="J792" s="479"/>
      <c r="K792" s="479"/>
      <c r="L792" s="479"/>
      <c r="M792" s="479"/>
      <c r="N792" s="479"/>
      <c r="O792" s="479"/>
      <c r="P792" s="479"/>
      <c r="Q792" s="479"/>
      <c r="R792" s="479"/>
      <c r="S792" s="479"/>
      <c r="T792" s="479"/>
      <c r="U792" s="479"/>
      <c r="V792" s="479"/>
      <c r="W792" s="479"/>
      <c r="X792" s="479"/>
      <c r="Y792" s="479"/>
      <c r="Z792" s="479"/>
    </row>
    <row r="793" spans="1:26" ht="15.75" customHeight="1">
      <c r="A793" s="479"/>
      <c r="B793" s="479"/>
      <c r="C793" s="479"/>
      <c r="D793" s="479"/>
      <c r="E793" s="479"/>
      <c r="F793" s="479"/>
      <c r="G793" s="479"/>
      <c r="H793" s="479"/>
      <c r="I793" s="479"/>
      <c r="J793" s="479"/>
      <c r="K793" s="479"/>
      <c r="L793" s="479"/>
      <c r="M793" s="479"/>
      <c r="N793" s="479"/>
      <c r="O793" s="479"/>
      <c r="P793" s="479"/>
      <c r="Q793" s="479"/>
      <c r="R793" s="479"/>
      <c r="S793" s="479"/>
      <c r="T793" s="479"/>
      <c r="U793" s="479"/>
      <c r="V793" s="479"/>
      <c r="W793" s="479"/>
      <c r="X793" s="479"/>
      <c r="Y793" s="479"/>
      <c r="Z793" s="479"/>
    </row>
    <row r="794" spans="1:26" ht="15.75" customHeight="1">
      <c r="A794" s="479"/>
      <c r="B794" s="479"/>
      <c r="C794" s="479"/>
      <c r="D794" s="479"/>
      <c r="E794" s="479"/>
      <c r="F794" s="479"/>
      <c r="G794" s="479"/>
      <c r="H794" s="479"/>
      <c r="I794" s="479"/>
      <c r="J794" s="479"/>
      <c r="K794" s="479"/>
      <c r="L794" s="479"/>
      <c r="M794" s="479"/>
      <c r="N794" s="479"/>
      <c r="O794" s="479"/>
      <c r="P794" s="479"/>
      <c r="Q794" s="479"/>
      <c r="R794" s="479"/>
      <c r="S794" s="479"/>
      <c r="T794" s="479"/>
      <c r="U794" s="479"/>
      <c r="V794" s="479"/>
      <c r="W794" s="479"/>
      <c r="X794" s="479"/>
      <c r="Y794" s="479"/>
      <c r="Z794" s="479"/>
    </row>
    <row r="795" spans="1:26" ht="15.75" customHeight="1">
      <c r="A795" s="479"/>
      <c r="B795" s="479"/>
      <c r="C795" s="479"/>
      <c r="D795" s="479"/>
      <c r="E795" s="479"/>
      <c r="F795" s="479"/>
      <c r="G795" s="479"/>
      <c r="H795" s="479"/>
      <c r="I795" s="479"/>
      <c r="J795" s="479"/>
      <c r="K795" s="479"/>
      <c r="L795" s="479"/>
      <c r="M795" s="479"/>
      <c r="N795" s="479"/>
      <c r="O795" s="479"/>
      <c r="P795" s="479"/>
      <c r="Q795" s="479"/>
      <c r="R795" s="479"/>
      <c r="S795" s="479"/>
      <c r="T795" s="479"/>
      <c r="U795" s="479"/>
      <c r="V795" s="479"/>
      <c r="W795" s="479"/>
      <c r="X795" s="479"/>
      <c r="Y795" s="479"/>
      <c r="Z795" s="479"/>
    </row>
    <row r="796" spans="1:26" ht="15.75" customHeight="1">
      <c r="A796" s="479"/>
      <c r="B796" s="479"/>
      <c r="C796" s="479"/>
      <c r="D796" s="479"/>
      <c r="E796" s="479"/>
      <c r="F796" s="479"/>
      <c r="G796" s="479"/>
      <c r="H796" s="479"/>
      <c r="I796" s="479"/>
      <c r="J796" s="479"/>
      <c r="K796" s="479"/>
      <c r="L796" s="479"/>
      <c r="M796" s="479"/>
      <c r="N796" s="479"/>
      <c r="O796" s="479"/>
      <c r="P796" s="479"/>
      <c r="Q796" s="479"/>
      <c r="R796" s="479"/>
      <c r="S796" s="479"/>
      <c r="T796" s="479"/>
      <c r="U796" s="479"/>
      <c r="V796" s="479"/>
      <c r="W796" s="479"/>
      <c r="X796" s="479"/>
      <c r="Y796" s="479"/>
      <c r="Z796" s="479"/>
    </row>
    <row r="797" spans="1:26" ht="15.75" customHeight="1">
      <c r="A797" s="479"/>
      <c r="B797" s="479"/>
      <c r="C797" s="479"/>
      <c r="D797" s="479"/>
      <c r="E797" s="479"/>
      <c r="F797" s="479"/>
      <c r="G797" s="479"/>
      <c r="H797" s="479"/>
      <c r="I797" s="479"/>
      <c r="J797" s="479"/>
      <c r="K797" s="479"/>
      <c r="L797" s="479"/>
      <c r="M797" s="479"/>
      <c r="N797" s="479"/>
      <c r="O797" s="479"/>
      <c r="P797" s="479"/>
      <c r="Q797" s="479"/>
      <c r="R797" s="479"/>
      <c r="S797" s="479"/>
      <c r="T797" s="479"/>
      <c r="U797" s="479"/>
      <c r="V797" s="479"/>
      <c r="W797" s="479"/>
      <c r="X797" s="479"/>
      <c r="Y797" s="479"/>
      <c r="Z797" s="479"/>
    </row>
    <row r="798" spans="1:26" ht="15.75" customHeight="1">
      <c r="A798" s="479"/>
      <c r="B798" s="479"/>
      <c r="C798" s="479"/>
      <c r="D798" s="479"/>
      <c r="E798" s="479"/>
      <c r="F798" s="479"/>
      <c r="G798" s="479"/>
      <c r="H798" s="479"/>
      <c r="I798" s="479"/>
      <c r="J798" s="479"/>
      <c r="K798" s="479"/>
      <c r="L798" s="479"/>
      <c r="M798" s="479"/>
      <c r="N798" s="479"/>
      <c r="O798" s="479"/>
      <c r="P798" s="479"/>
      <c r="Q798" s="479"/>
      <c r="R798" s="479"/>
      <c r="S798" s="479"/>
      <c r="T798" s="479"/>
      <c r="U798" s="479"/>
      <c r="V798" s="479"/>
      <c r="W798" s="479"/>
      <c r="X798" s="479"/>
      <c r="Y798" s="479"/>
      <c r="Z798" s="479"/>
    </row>
    <row r="799" spans="1:26" ht="15.75" customHeight="1">
      <c r="A799" s="479"/>
      <c r="B799" s="479"/>
      <c r="C799" s="479"/>
      <c r="D799" s="479"/>
      <c r="E799" s="479"/>
      <c r="F799" s="479"/>
      <c r="G799" s="479"/>
      <c r="H799" s="479"/>
      <c r="I799" s="479"/>
      <c r="J799" s="479"/>
      <c r="K799" s="479"/>
      <c r="L799" s="479"/>
      <c r="M799" s="479"/>
      <c r="N799" s="479"/>
      <c r="O799" s="479"/>
      <c r="P799" s="479"/>
      <c r="Q799" s="479"/>
      <c r="R799" s="479"/>
      <c r="S799" s="479"/>
      <c r="T799" s="479"/>
      <c r="U799" s="479"/>
      <c r="V799" s="479"/>
      <c r="W799" s="479"/>
      <c r="X799" s="479"/>
      <c r="Y799" s="479"/>
      <c r="Z799" s="479"/>
    </row>
    <row r="800" spans="1:26" ht="15.75" customHeight="1">
      <c r="A800" s="479"/>
      <c r="B800" s="479"/>
      <c r="C800" s="479"/>
      <c r="D800" s="479"/>
      <c r="E800" s="479"/>
      <c r="F800" s="479"/>
      <c r="G800" s="479"/>
      <c r="H800" s="479"/>
      <c r="I800" s="479"/>
      <c r="J800" s="479"/>
      <c r="K800" s="479"/>
      <c r="L800" s="479"/>
      <c r="M800" s="479"/>
      <c r="N800" s="479"/>
      <c r="O800" s="479"/>
      <c r="P800" s="479"/>
      <c r="Q800" s="479"/>
      <c r="R800" s="479"/>
      <c r="S800" s="479"/>
      <c r="T800" s="479"/>
      <c r="U800" s="479"/>
      <c r="V800" s="479"/>
      <c r="W800" s="479"/>
      <c r="X800" s="479"/>
      <c r="Y800" s="479"/>
      <c r="Z800" s="479"/>
    </row>
    <row r="801" spans="1:26" ht="15.75" customHeight="1">
      <c r="A801" s="479"/>
      <c r="B801" s="479"/>
      <c r="C801" s="479"/>
      <c r="D801" s="479"/>
      <c r="E801" s="479"/>
      <c r="F801" s="479"/>
      <c r="G801" s="479"/>
      <c r="H801" s="479"/>
      <c r="I801" s="479"/>
      <c r="J801" s="479"/>
      <c r="K801" s="479"/>
      <c r="L801" s="479"/>
      <c r="M801" s="479"/>
      <c r="N801" s="479"/>
      <c r="O801" s="479"/>
      <c r="P801" s="479"/>
      <c r="Q801" s="479"/>
      <c r="R801" s="479"/>
      <c r="S801" s="479"/>
      <c r="T801" s="479"/>
      <c r="U801" s="479"/>
      <c r="V801" s="479"/>
      <c r="W801" s="479"/>
      <c r="X801" s="479"/>
      <c r="Y801" s="479"/>
      <c r="Z801" s="479"/>
    </row>
    <row r="802" spans="1:26" ht="15.75" customHeight="1">
      <c r="A802" s="479"/>
      <c r="B802" s="479"/>
      <c r="C802" s="479"/>
      <c r="D802" s="479"/>
      <c r="E802" s="479"/>
      <c r="F802" s="479"/>
      <c r="G802" s="479"/>
      <c r="H802" s="479"/>
      <c r="I802" s="479"/>
      <c r="J802" s="479"/>
      <c r="K802" s="479"/>
      <c r="L802" s="479"/>
      <c r="M802" s="479"/>
      <c r="N802" s="479"/>
      <c r="O802" s="479"/>
      <c r="P802" s="479"/>
      <c r="Q802" s="479"/>
      <c r="R802" s="479"/>
      <c r="S802" s="479"/>
      <c r="T802" s="479"/>
      <c r="U802" s="479"/>
      <c r="V802" s="479"/>
      <c r="W802" s="479"/>
      <c r="X802" s="479"/>
      <c r="Y802" s="479"/>
      <c r="Z802" s="479"/>
    </row>
    <row r="803" spans="1:26" ht="15.75" customHeight="1">
      <c r="A803" s="479"/>
      <c r="B803" s="479"/>
      <c r="C803" s="479"/>
      <c r="D803" s="479"/>
      <c r="E803" s="479"/>
      <c r="F803" s="479"/>
      <c r="G803" s="479"/>
      <c r="H803" s="479"/>
      <c r="I803" s="479"/>
      <c r="J803" s="479"/>
      <c r="K803" s="479"/>
      <c r="L803" s="479"/>
      <c r="M803" s="479"/>
      <c r="N803" s="479"/>
      <c r="O803" s="479"/>
      <c r="P803" s="479"/>
      <c r="Q803" s="479"/>
      <c r="R803" s="479"/>
      <c r="S803" s="479"/>
      <c r="T803" s="479"/>
      <c r="U803" s="479"/>
      <c r="V803" s="479"/>
      <c r="W803" s="479"/>
      <c r="X803" s="479"/>
      <c r="Y803" s="479"/>
      <c r="Z803" s="479"/>
    </row>
    <row r="804" spans="1:26" ht="15.75" customHeight="1">
      <c r="A804" s="479"/>
      <c r="B804" s="479"/>
      <c r="C804" s="479"/>
      <c r="D804" s="479"/>
      <c r="E804" s="479"/>
      <c r="F804" s="479"/>
      <c r="G804" s="479"/>
      <c r="H804" s="479"/>
      <c r="I804" s="479"/>
      <c r="J804" s="479"/>
      <c r="K804" s="479"/>
      <c r="L804" s="479"/>
      <c r="M804" s="479"/>
      <c r="N804" s="479"/>
      <c r="O804" s="479"/>
      <c r="P804" s="479"/>
      <c r="Q804" s="479"/>
      <c r="R804" s="479"/>
      <c r="S804" s="479"/>
      <c r="T804" s="479"/>
      <c r="U804" s="479"/>
      <c r="V804" s="479"/>
      <c r="W804" s="479"/>
      <c r="X804" s="479"/>
      <c r="Y804" s="479"/>
      <c r="Z804" s="479"/>
    </row>
    <row r="805" spans="1:26" ht="15.75" customHeight="1">
      <c r="A805" s="479"/>
      <c r="B805" s="479"/>
      <c r="C805" s="479"/>
      <c r="D805" s="479"/>
      <c r="E805" s="479"/>
      <c r="F805" s="479"/>
      <c r="G805" s="479"/>
      <c r="H805" s="479"/>
      <c r="I805" s="479"/>
      <c r="J805" s="479"/>
      <c r="K805" s="479"/>
      <c r="L805" s="479"/>
      <c r="M805" s="479"/>
      <c r="N805" s="479"/>
      <c r="O805" s="479"/>
      <c r="P805" s="479"/>
      <c r="Q805" s="479"/>
      <c r="R805" s="479"/>
      <c r="S805" s="479"/>
      <c r="T805" s="479"/>
      <c r="U805" s="479"/>
      <c r="V805" s="479"/>
      <c r="W805" s="479"/>
      <c r="X805" s="479"/>
      <c r="Y805" s="479"/>
      <c r="Z805" s="479"/>
    </row>
    <row r="806" spans="1:26" ht="15.75" customHeight="1">
      <c r="A806" s="479"/>
      <c r="B806" s="479"/>
      <c r="C806" s="479"/>
      <c r="D806" s="479"/>
      <c r="E806" s="479"/>
      <c r="F806" s="479"/>
      <c r="G806" s="479"/>
      <c r="H806" s="479"/>
      <c r="I806" s="479"/>
      <c r="J806" s="479"/>
      <c r="K806" s="479"/>
      <c r="L806" s="479"/>
      <c r="M806" s="479"/>
      <c r="N806" s="479"/>
      <c r="O806" s="479"/>
      <c r="P806" s="479"/>
      <c r="Q806" s="479"/>
      <c r="R806" s="479"/>
      <c r="S806" s="479"/>
      <c r="T806" s="479"/>
      <c r="U806" s="479"/>
      <c r="V806" s="479"/>
      <c r="W806" s="479"/>
      <c r="X806" s="479"/>
      <c r="Y806" s="479"/>
      <c r="Z806" s="479"/>
    </row>
    <row r="807" spans="1:26" ht="15.75" customHeight="1">
      <c r="A807" s="479"/>
      <c r="B807" s="479"/>
      <c r="C807" s="479"/>
      <c r="D807" s="479"/>
      <c r="E807" s="479"/>
      <c r="F807" s="479"/>
      <c r="G807" s="479"/>
      <c r="H807" s="479"/>
      <c r="I807" s="479"/>
      <c r="J807" s="479"/>
      <c r="K807" s="479"/>
      <c r="L807" s="479"/>
      <c r="M807" s="479"/>
      <c r="N807" s="479"/>
      <c r="O807" s="479"/>
      <c r="P807" s="479"/>
      <c r="Q807" s="479"/>
      <c r="R807" s="479"/>
      <c r="S807" s="479"/>
      <c r="T807" s="479"/>
      <c r="U807" s="479"/>
      <c r="V807" s="479"/>
      <c r="W807" s="479"/>
      <c r="X807" s="479"/>
      <c r="Y807" s="479"/>
      <c r="Z807" s="479"/>
    </row>
    <row r="808" spans="1:26" ht="15.75" customHeight="1">
      <c r="A808" s="479"/>
      <c r="B808" s="479"/>
      <c r="C808" s="479"/>
      <c r="D808" s="479"/>
      <c r="E808" s="479"/>
      <c r="F808" s="479"/>
      <c r="G808" s="479"/>
      <c r="H808" s="479"/>
      <c r="I808" s="479"/>
      <c r="J808" s="479"/>
      <c r="K808" s="479"/>
      <c r="L808" s="479"/>
      <c r="M808" s="479"/>
      <c r="N808" s="479"/>
      <c r="O808" s="479"/>
      <c r="P808" s="479"/>
      <c r="Q808" s="479"/>
      <c r="R808" s="479"/>
      <c r="S808" s="479"/>
      <c r="T808" s="479"/>
      <c r="U808" s="479"/>
      <c r="V808" s="479"/>
      <c r="W808" s="479"/>
      <c r="X808" s="479"/>
      <c r="Y808" s="479"/>
      <c r="Z808" s="479"/>
    </row>
    <row r="809" spans="1:26" ht="15.75" customHeight="1">
      <c r="A809" s="479"/>
      <c r="B809" s="479"/>
      <c r="C809" s="479"/>
      <c r="D809" s="479"/>
      <c r="E809" s="479"/>
      <c r="F809" s="479"/>
      <c r="G809" s="479"/>
      <c r="H809" s="479"/>
      <c r="I809" s="479"/>
      <c r="J809" s="479"/>
      <c r="K809" s="479"/>
      <c r="L809" s="479"/>
      <c r="M809" s="479"/>
      <c r="N809" s="479"/>
      <c r="O809" s="479"/>
      <c r="P809" s="479"/>
      <c r="Q809" s="479"/>
      <c r="R809" s="479"/>
      <c r="S809" s="479"/>
      <c r="T809" s="479"/>
      <c r="U809" s="479"/>
      <c r="V809" s="479"/>
      <c r="W809" s="479"/>
      <c r="X809" s="479"/>
      <c r="Y809" s="479"/>
      <c r="Z809" s="479"/>
    </row>
    <row r="810" spans="1:26" ht="15.75" customHeight="1">
      <c r="A810" s="479"/>
      <c r="B810" s="479"/>
      <c r="C810" s="479"/>
      <c r="D810" s="479"/>
      <c r="E810" s="479"/>
      <c r="F810" s="479"/>
      <c r="G810" s="479"/>
      <c r="H810" s="479"/>
      <c r="I810" s="479"/>
      <c r="J810" s="479"/>
      <c r="K810" s="479"/>
      <c r="L810" s="479"/>
      <c r="M810" s="479"/>
      <c r="N810" s="479"/>
      <c r="O810" s="479"/>
      <c r="P810" s="479"/>
      <c r="Q810" s="479"/>
      <c r="R810" s="479"/>
      <c r="S810" s="479"/>
      <c r="T810" s="479"/>
      <c r="U810" s="479"/>
      <c r="V810" s="479"/>
      <c r="W810" s="479"/>
      <c r="X810" s="479"/>
      <c r="Y810" s="479"/>
      <c r="Z810" s="479"/>
    </row>
    <row r="811" spans="1:26" ht="15.75" customHeight="1">
      <c r="A811" s="479"/>
      <c r="B811" s="479"/>
      <c r="C811" s="479"/>
      <c r="D811" s="479"/>
      <c r="E811" s="479"/>
      <c r="F811" s="479"/>
      <c r="G811" s="479"/>
      <c r="H811" s="479"/>
      <c r="I811" s="479"/>
      <c r="J811" s="479"/>
      <c r="K811" s="479"/>
      <c r="L811" s="479"/>
      <c r="M811" s="479"/>
      <c r="N811" s="479"/>
      <c r="O811" s="479"/>
      <c r="P811" s="479"/>
      <c r="Q811" s="479"/>
      <c r="R811" s="479"/>
      <c r="S811" s="479"/>
      <c r="T811" s="479"/>
      <c r="U811" s="479"/>
      <c r="V811" s="479"/>
      <c r="W811" s="479"/>
      <c r="X811" s="479"/>
      <c r="Y811" s="479"/>
      <c r="Z811" s="479"/>
    </row>
    <row r="812" spans="1:26" ht="15.75" customHeight="1">
      <c r="A812" s="479"/>
      <c r="B812" s="479"/>
      <c r="C812" s="479"/>
      <c r="D812" s="479"/>
      <c r="E812" s="479"/>
      <c r="F812" s="479"/>
      <c r="G812" s="479"/>
      <c r="H812" s="479"/>
      <c r="I812" s="479"/>
      <c r="J812" s="479"/>
      <c r="K812" s="479"/>
      <c r="L812" s="479"/>
      <c r="M812" s="479"/>
      <c r="N812" s="479"/>
      <c r="O812" s="479"/>
      <c r="P812" s="479"/>
      <c r="Q812" s="479"/>
      <c r="R812" s="479"/>
      <c r="S812" s="479"/>
      <c r="T812" s="479"/>
      <c r="U812" s="479"/>
      <c r="V812" s="479"/>
      <c r="W812" s="479"/>
      <c r="X812" s="479"/>
      <c r="Y812" s="479"/>
      <c r="Z812" s="479"/>
    </row>
    <row r="813" spans="1:26" ht="15.75" customHeight="1">
      <c r="A813" s="479"/>
      <c r="B813" s="479"/>
      <c r="C813" s="479"/>
      <c r="D813" s="479"/>
      <c r="E813" s="479"/>
      <c r="F813" s="479"/>
      <c r="G813" s="479"/>
      <c r="H813" s="479"/>
      <c r="I813" s="479"/>
      <c r="J813" s="479"/>
      <c r="K813" s="479"/>
      <c r="L813" s="479"/>
      <c r="M813" s="479"/>
      <c r="N813" s="479"/>
      <c r="O813" s="479"/>
      <c r="P813" s="479"/>
      <c r="Q813" s="479"/>
      <c r="R813" s="479"/>
      <c r="S813" s="479"/>
      <c r="T813" s="479"/>
      <c r="U813" s="479"/>
      <c r="V813" s="479"/>
      <c r="W813" s="479"/>
      <c r="X813" s="479"/>
      <c r="Y813" s="479"/>
      <c r="Z813" s="479"/>
    </row>
    <row r="814" spans="1:26" ht="15.75" customHeight="1">
      <c r="A814" s="479"/>
      <c r="B814" s="479"/>
      <c r="C814" s="479"/>
      <c r="D814" s="479"/>
      <c r="E814" s="479"/>
      <c r="F814" s="479"/>
      <c r="G814" s="479"/>
      <c r="H814" s="479"/>
      <c r="I814" s="479"/>
      <c r="J814" s="479"/>
      <c r="K814" s="479"/>
      <c r="L814" s="479"/>
      <c r="M814" s="479"/>
      <c r="N814" s="479"/>
      <c r="O814" s="479"/>
      <c r="P814" s="479"/>
      <c r="Q814" s="479"/>
      <c r="R814" s="479"/>
      <c r="S814" s="479"/>
      <c r="T814" s="479"/>
      <c r="U814" s="479"/>
      <c r="V814" s="479"/>
      <c r="W814" s="479"/>
      <c r="X814" s="479"/>
      <c r="Y814" s="479"/>
      <c r="Z814" s="479"/>
    </row>
    <row r="815" spans="1:26" ht="15.75" customHeight="1">
      <c r="A815" s="479"/>
      <c r="B815" s="479"/>
      <c r="C815" s="479"/>
      <c r="D815" s="479"/>
      <c r="E815" s="479"/>
      <c r="F815" s="479"/>
      <c r="G815" s="479"/>
      <c r="H815" s="479"/>
      <c r="I815" s="479"/>
      <c r="J815" s="479"/>
      <c r="K815" s="479"/>
      <c r="L815" s="479"/>
      <c r="M815" s="479"/>
      <c r="N815" s="479"/>
      <c r="O815" s="479"/>
      <c r="P815" s="479"/>
      <c r="Q815" s="479"/>
      <c r="R815" s="479"/>
      <c r="S815" s="479"/>
      <c r="T815" s="479"/>
      <c r="U815" s="479"/>
      <c r="V815" s="479"/>
      <c r="W815" s="479"/>
      <c r="X815" s="479"/>
      <c r="Y815" s="479"/>
      <c r="Z815" s="479"/>
    </row>
    <row r="816" spans="1:26" ht="15.75" customHeight="1">
      <c r="A816" s="479"/>
      <c r="B816" s="479"/>
      <c r="C816" s="479"/>
      <c r="D816" s="479"/>
      <c r="E816" s="479"/>
      <c r="F816" s="479"/>
      <c r="G816" s="479"/>
      <c r="H816" s="479"/>
      <c r="I816" s="479"/>
      <c r="J816" s="479"/>
      <c r="K816" s="479"/>
      <c r="L816" s="479"/>
      <c r="M816" s="479"/>
      <c r="N816" s="479"/>
      <c r="O816" s="479"/>
      <c r="P816" s="479"/>
      <c r="Q816" s="479"/>
      <c r="R816" s="479"/>
      <c r="S816" s="479"/>
      <c r="T816" s="479"/>
      <c r="U816" s="479"/>
      <c r="V816" s="479"/>
      <c r="W816" s="479"/>
      <c r="X816" s="479"/>
      <c r="Y816" s="479"/>
      <c r="Z816" s="479"/>
    </row>
    <row r="817" spans="1:26" ht="15.75" customHeight="1">
      <c r="A817" s="479"/>
      <c r="B817" s="479"/>
      <c r="C817" s="479"/>
      <c r="D817" s="479"/>
      <c r="E817" s="479"/>
      <c r="F817" s="479"/>
      <c r="G817" s="479"/>
      <c r="H817" s="479"/>
      <c r="I817" s="479"/>
      <c r="J817" s="479"/>
      <c r="K817" s="479"/>
      <c r="L817" s="479"/>
      <c r="M817" s="479"/>
      <c r="N817" s="479"/>
      <c r="O817" s="479"/>
      <c r="P817" s="479"/>
      <c r="Q817" s="479"/>
      <c r="R817" s="479"/>
      <c r="S817" s="479"/>
      <c r="T817" s="479"/>
      <c r="U817" s="479"/>
      <c r="V817" s="479"/>
      <c r="W817" s="479"/>
      <c r="X817" s="479"/>
      <c r="Y817" s="479"/>
      <c r="Z817" s="479"/>
    </row>
    <row r="818" spans="1:26" ht="15.75" customHeight="1">
      <c r="A818" s="479"/>
      <c r="B818" s="479"/>
      <c r="C818" s="479"/>
      <c r="D818" s="479"/>
      <c r="E818" s="479"/>
      <c r="F818" s="479"/>
      <c r="G818" s="479"/>
      <c r="H818" s="479"/>
      <c r="I818" s="479"/>
      <c r="J818" s="479"/>
      <c r="K818" s="479"/>
      <c r="L818" s="479"/>
      <c r="M818" s="479"/>
      <c r="N818" s="479"/>
      <c r="O818" s="479"/>
      <c r="P818" s="479"/>
      <c r="Q818" s="479"/>
      <c r="R818" s="479"/>
      <c r="S818" s="479"/>
      <c r="T818" s="479"/>
      <c r="U818" s="479"/>
      <c r="V818" s="479"/>
      <c r="W818" s="479"/>
      <c r="X818" s="479"/>
      <c r="Y818" s="479"/>
      <c r="Z818" s="479"/>
    </row>
    <row r="819" spans="1:26" ht="15.75" customHeight="1">
      <c r="A819" s="479"/>
      <c r="B819" s="479"/>
      <c r="C819" s="479"/>
      <c r="D819" s="479"/>
      <c r="E819" s="479"/>
      <c r="F819" s="479"/>
      <c r="G819" s="479"/>
      <c r="H819" s="479"/>
      <c r="I819" s="479"/>
      <c r="J819" s="479"/>
      <c r="K819" s="479"/>
      <c r="L819" s="479"/>
      <c r="M819" s="479"/>
      <c r="N819" s="479"/>
      <c r="O819" s="479"/>
      <c r="P819" s="479"/>
      <c r="Q819" s="479"/>
      <c r="R819" s="479"/>
      <c r="S819" s="479"/>
      <c r="T819" s="479"/>
      <c r="U819" s="479"/>
      <c r="V819" s="479"/>
      <c r="W819" s="479"/>
      <c r="X819" s="479"/>
      <c r="Y819" s="479"/>
      <c r="Z819" s="479"/>
    </row>
    <row r="820" spans="1:26" ht="15.75" customHeight="1">
      <c r="A820" s="479"/>
      <c r="B820" s="479"/>
      <c r="C820" s="479"/>
      <c r="D820" s="479"/>
      <c r="E820" s="479"/>
      <c r="F820" s="479"/>
      <c r="G820" s="479"/>
      <c r="H820" s="479"/>
      <c r="I820" s="479"/>
      <c r="J820" s="479"/>
      <c r="K820" s="479"/>
      <c r="L820" s="479"/>
      <c r="M820" s="479"/>
      <c r="N820" s="479"/>
      <c r="O820" s="479"/>
      <c r="P820" s="479"/>
      <c r="Q820" s="479"/>
      <c r="R820" s="479"/>
      <c r="S820" s="479"/>
      <c r="T820" s="479"/>
      <c r="U820" s="479"/>
      <c r="V820" s="479"/>
      <c r="W820" s="479"/>
      <c r="X820" s="479"/>
      <c r="Y820" s="479"/>
      <c r="Z820" s="479"/>
    </row>
    <row r="821" spans="1:26" ht="15.75" customHeight="1">
      <c r="A821" s="479"/>
      <c r="B821" s="479"/>
      <c r="C821" s="479"/>
      <c r="D821" s="479"/>
      <c r="E821" s="479"/>
      <c r="F821" s="479"/>
      <c r="G821" s="479"/>
      <c r="H821" s="479"/>
      <c r="I821" s="479"/>
      <c r="J821" s="479"/>
      <c r="K821" s="479"/>
      <c r="L821" s="479"/>
      <c r="M821" s="479"/>
      <c r="N821" s="479"/>
      <c r="O821" s="479"/>
      <c r="P821" s="479"/>
      <c r="Q821" s="479"/>
      <c r="R821" s="479"/>
      <c r="S821" s="479"/>
      <c r="T821" s="479"/>
      <c r="U821" s="479"/>
      <c r="V821" s="479"/>
      <c r="W821" s="479"/>
      <c r="X821" s="479"/>
      <c r="Y821" s="479"/>
      <c r="Z821" s="479"/>
    </row>
    <row r="822" spans="1:26" ht="15.75" customHeight="1">
      <c r="A822" s="479"/>
      <c r="B822" s="479"/>
      <c r="C822" s="479"/>
      <c r="D822" s="479"/>
      <c r="E822" s="479"/>
      <c r="F822" s="479"/>
      <c r="G822" s="479"/>
      <c r="H822" s="479"/>
      <c r="I822" s="479"/>
      <c r="J822" s="479"/>
      <c r="K822" s="479"/>
      <c r="L822" s="479"/>
      <c r="M822" s="479"/>
      <c r="N822" s="479"/>
      <c r="O822" s="479"/>
      <c r="P822" s="479"/>
      <c r="Q822" s="479"/>
      <c r="R822" s="479"/>
      <c r="S822" s="479"/>
      <c r="T822" s="479"/>
      <c r="U822" s="479"/>
      <c r="V822" s="479"/>
      <c r="W822" s="479"/>
      <c r="X822" s="479"/>
      <c r="Y822" s="479"/>
      <c r="Z822" s="479"/>
    </row>
    <row r="823" spans="1:26" ht="15.75" customHeight="1">
      <c r="A823" s="479"/>
      <c r="B823" s="479"/>
      <c r="C823" s="479"/>
      <c r="D823" s="479"/>
      <c r="E823" s="479"/>
      <c r="F823" s="479"/>
      <c r="G823" s="479"/>
      <c r="H823" s="479"/>
      <c r="I823" s="479"/>
      <c r="J823" s="479"/>
      <c r="K823" s="479"/>
      <c r="L823" s="479"/>
      <c r="M823" s="479"/>
      <c r="N823" s="479"/>
      <c r="O823" s="479"/>
      <c r="P823" s="479"/>
      <c r="Q823" s="479"/>
      <c r="R823" s="479"/>
      <c r="S823" s="479"/>
      <c r="T823" s="479"/>
      <c r="U823" s="479"/>
      <c r="V823" s="479"/>
      <c r="W823" s="479"/>
      <c r="X823" s="479"/>
      <c r="Y823" s="479"/>
      <c r="Z823" s="479"/>
    </row>
    <row r="824" spans="1:26" ht="15.75" customHeight="1">
      <c r="A824" s="479"/>
      <c r="B824" s="479"/>
      <c r="C824" s="479"/>
      <c r="D824" s="479"/>
      <c r="E824" s="479"/>
      <c r="F824" s="479"/>
      <c r="G824" s="479"/>
      <c r="H824" s="479"/>
      <c r="I824" s="479"/>
      <c r="J824" s="479"/>
      <c r="K824" s="479"/>
      <c r="L824" s="479"/>
      <c r="M824" s="479"/>
      <c r="N824" s="479"/>
      <c r="O824" s="479"/>
      <c r="P824" s="479"/>
      <c r="Q824" s="479"/>
      <c r="R824" s="479"/>
      <c r="S824" s="479"/>
      <c r="T824" s="479"/>
      <c r="U824" s="479"/>
      <c r="V824" s="479"/>
      <c r="W824" s="479"/>
      <c r="X824" s="479"/>
      <c r="Y824" s="479"/>
      <c r="Z824" s="479"/>
    </row>
    <row r="825" spans="1:26" ht="15.75" customHeight="1">
      <c r="A825" s="479"/>
      <c r="B825" s="479"/>
      <c r="C825" s="479"/>
      <c r="D825" s="479"/>
      <c r="E825" s="479"/>
      <c r="F825" s="479"/>
      <c r="G825" s="479"/>
      <c r="H825" s="479"/>
      <c r="I825" s="479"/>
      <c r="J825" s="479"/>
      <c r="K825" s="479"/>
      <c r="L825" s="479"/>
      <c r="M825" s="479"/>
      <c r="N825" s="479"/>
      <c r="O825" s="479"/>
      <c r="P825" s="479"/>
      <c r="Q825" s="479"/>
      <c r="R825" s="479"/>
      <c r="S825" s="479"/>
      <c r="T825" s="479"/>
      <c r="U825" s="479"/>
      <c r="V825" s="479"/>
      <c r="W825" s="479"/>
      <c r="X825" s="479"/>
      <c r="Y825" s="479"/>
      <c r="Z825" s="479"/>
    </row>
    <row r="826" spans="1:26" ht="15.75" customHeight="1">
      <c r="A826" s="479"/>
      <c r="B826" s="479"/>
      <c r="C826" s="479"/>
      <c r="D826" s="479"/>
      <c r="E826" s="479"/>
      <c r="F826" s="479"/>
      <c r="G826" s="479"/>
      <c r="H826" s="479"/>
      <c r="I826" s="479"/>
      <c r="J826" s="479"/>
      <c r="K826" s="479"/>
      <c r="L826" s="479"/>
      <c r="M826" s="479"/>
      <c r="N826" s="479"/>
      <c r="O826" s="479"/>
      <c r="P826" s="479"/>
      <c r="Q826" s="479"/>
      <c r="R826" s="479"/>
      <c r="S826" s="479"/>
      <c r="T826" s="479"/>
      <c r="U826" s="479"/>
      <c r="V826" s="479"/>
      <c r="W826" s="479"/>
      <c r="X826" s="479"/>
      <c r="Y826" s="479"/>
      <c r="Z826" s="479"/>
    </row>
    <row r="827" spans="1:26" ht="15.75" customHeight="1">
      <c r="A827" s="479"/>
      <c r="B827" s="479"/>
      <c r="C827" s="479"/>
      <c r="D827" s="479"/>
      <c r="E827" s="479"/>
      <c r="F827" s="479"/>
      <c r="G827" s="479"/>
      <c r="H827" s="479"/>
      <c r="I827" s="479"/>
      <c r="J827" s="479"/>
      <c r="K827" s="479"/>
      <c r="L827" s="479"/>
      <c r="M827" s="479"/>
      <c r="N827" s="479"/>
      <c r="O827" s="479"/>
      <c r="P827" s="479"/>
      <c r="Q827" s="479"/>
      <c r="R827" s="479"/>
      <c r="S827" s="479"/>
      <c r="T827" s="479"/>
      <c r="U827" s="479"/>
      <c r="V827" s="479"/>
      <c r="W827" s="479"/>
      <c r="X827" s="479"/>
      <c r="Y827" s="479"/>
      <c r="Z827" s="479"/>
    </row>
    <row r="828" spans="1:26" ht="15.75" customHeight="1">
      <c r="A828" s="479"/>
      <c r="B828" s="479"/>
      <c r="C828" s="479"/>
      <c r="D828" s="479"/>
      <c r="E828" s="479"/>
      <c r="F828" s="479"/>
      <c r="G828" s="479"/>
      <c r="H828" s="479"/>
      <c r="I828" s="479"/>
      <c r="J828" s="479"/>
      <c r="K828" s="479"/>
      <c r="L828" s="479"/>
      <c r="M828" s="479"/>
      <c r="N828" s="479"/>
      <c r="O828" s="479"/>
      <c r="P828" s="479"/>
      <c r="Q828" s="479"/>
      <c r="R828" s="479"/>
      <c r="S828" s="479"/>
      <c r="T828" s="479"/>
      <c r="U828" s="479"/>
      <c r="V828" s="479"/>
      <c r="W828" s="479"/>
      <c r="X828" s="479"/>
      <c r="Y828" s="479"/>
      <c r="Z828" s="479"/>
    </row>
    <row r="829" spans="1:26" ht="15.75" customHeight="1">
      <c r="A829" s="479"/>
      <c r="B829" s="479"/>
      <c r="C829" s="479"/>
      <c r="D829" s="479"/>
      <c r="E829" s="479"/>
      <c r="F829" s="479"/>
      <c r="G829" s="479"/>
      <c r="H829" s="479"/>
      <c r="I829" s="479"/>
      <c r="J829" s="479"/>
      <c r="K829" s="479"/>
      <c r="L829" s="479"/>
      <c r="M829" s="479"/>
      <c r="N829" s="479"/>
      <c r="O829" s="479"/>
      <c r="P829" s="479"/>
      <c r="Q829" s="479"/>
      <c r="R829" s="479"/>
      <c r="S829" s="479"/>
      <c r="T829" s="479"/>
      <c r="U829" s="479"/>
      <c r="V829" s="479"/>
      <c r="W829" s="479"/>
      <c r="X829" s="479"/>
      <c r="Y829" s="479"/>
      <c r="Z829" s="479"/>
    </row>
    <row r="830" spans="1:26" ht="15.75" customHeight="1">
      <c r="A830" s="479"/>
      <c r="B830" s="479"/>
      <c r="C830" s="479"/>
      <c r="D830" s="479"/>
      <c r="E830" s="479"/>
      <c r="F830" s="479"/>
      <c r="G830" s="479"/>
      <c r="H830" s="479"/>
      <c r="I830" s="479"/>
      <c r="J830" s="479"/>
      <c r="K830" s="479"/>
      <c r="L830" s="479"/>
      <c r="M830" s="479"/>
      <c r="N830" s="479"/>
      <c r="O830" s="479"/>
      <c r="P830" s="479"/>
      <c r="Q830" s="479"/>
      <c r="R830" s="479"/>
      <c r="S830" s="479"/>
      <c r="T830" s="479"/>
      <c r="U830" s="479"/>
      <c r="V830" s="479"/>
      <c r="W830" s="479"/>
      <c r="X830" s="479"/>
      <c r="Y830" s="479"/>
      <c r="Z830" s="479"/>
    </row>
    <row r="831" spans="1:26" ht="15.75" customHeight="1">
      <c r="A831" s="479"/>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row>
    <row r="832" spans="1:26" ht="15.75" customHeight="1">
      <c r="A832" s="479"/>
      <c r="B832" s="479"/>
      <c r="C832" s="479"/>
      <c r="D832" s="479"/>
      <c r="E832" s="479"/>
      <c r="F832" s="479"/>
      <c r="G832" s="479"/>
      <c r="H832" s="479"/>
      <c r="I832" s="479"/>
      <c r="J832" s="479"/>
      <c r="K832" s="479"/>
      <c r="L832" s="479"/>
      <c r="M832" s="479"/>
      <c r="N832" s="479"/>
      <c r="O832" s="479"/>
      <c r="P832" s="479"/>
      <c r="Q832" s="479"/>
      <c r="R832" s="479"/>
      <c r="S832" s="479"/>
      <c r="T832" s="479"/>
      <c r="U832" s="479"/>
      <c r="V832" s="479"/>
      <c r="W832" s="479"/>
      <c r="X832" s="479"/>
      <c r="Y832" s="479"/>
      <c r="Z832" s="479"/>
    </row>
    <row r="833" spans="1:26" ht="15.75" customHeight="1">
      <c r="A833" s="479"/>
      <c r="B833" s="479"/>
      <c r="C833" s="479"/>
      <c r="D833" s="479"/>
      <c r="E833" s="479"/>
      <c r="F833" s="479"/>
      <c r="G833" s="479"/>
      <c r="H833" s="479"/>
      <c r="I833" s="479"/>
      <c r="J833" s="479"/>
      <c r="K833" s="479"/>
      <c r="L833" s="479"/>
      <c r="M833" s="479"/>
      <c r="N833" s="479"/>
      <c r="O833" s="479"/>
      <c r="P833" s="479"/>
      <c r="Q833" s="479"/>
      <c r="R833" s="479"/>
      <c r="S833" s="479"/>
      <c r="T833" s="479"/>
      <c r="U833" s="479"/>
      <c r="V833" s="479"/>
      <c r="W833" s="479"/>
      <c r="X833" s="479"/>
      <c r="Y833" s="479"/>
      <c r="Z833" s="479"/>
    </row>
    <row r="834" spans="1:26" ht="15.75" customHeight="1">
      <c r="A834" s="479"/>
      <c r="B834" s="479"/>
      <c r="C834" s="479"/>
      <c r="D834" s="479"/>
      <c r="E834" s="479"/>
      <c r="F834" s="479"/>
      <c r="G834" s="479"/>
      <c r="H834" s="479"/>
      <c r="I834" s="479"/>
      <c r="J834" s="479"/>
      <c r="K834" s="479"/>
      <c r="L834" s="479"/>
      <c r="M834" s="479"/>
      <c r="N834" s="479"/>
      <c r="O834" s="479"/>
      <c r="P834" s="479"/>
      <c r="Q834" s="479"/>
      <c r="R834" s="479"/>
      <c r="S834" s="479"/>
      <c r="T834" s="479"/>
      <c r="U834" s="479"/>
      <c r="V834" s="479"/>
      <c r="W834" s="479"/>
      <c r="X834" s="479"/>
      <c r="Y834" s="479"/>
      <c r="Z834" s="479"/>
    </row>
    <row r="835" spans="1:26" ht="15.75" customHeight="1">
      <c r="A835" s="479"/>
      <c r="B835" s="479"/>
      <c r="C835" s="479"/>
      <c r="D835" s="479"/>
      <c r="E835" s="479"/>
      <c r="F835" s="479"/>
      <c r="G835" s="479"/>
      <c r="H835" s="479"/>
      <c r="I835" s="479"/>
      <c r="J835" s="479"/>
      <c r="K835" s="479"/>
      <c r="L835" s="479"/>
      <c r="M835" s="479"/>
      <c r="N835" s="479"/>
      <c r="O835" s="479"/>
      <c r="P835" s="479"/>
      <c r="Q835" s="479"/>
      <c r="R835" s="479"/>
      <c r="S835" s="479"/>
      <c r="T835" s="479"/>
      <c r="U835" s="479"/>
      <c r="V835" s="479"/>
      <c r="W835" s="479"/>
      <c r="X835" s="479"/>
      <c r="Y835" s="479"/>
      <c r="Z835" s="479"/>
    </row>
    <row r="836" spans="1:26" ht="15.75" customHeight="1">
      <c r="A836" s="479"/>
      <c r="B836" s="479"/>
      <c r="C836" s="479"/>
      <c r="D836" s="479"/>
      <c r="E836" s="479"/>
      <c r="F836" s="479"/>
      <c r="G836" s="479"/>
      <c r="H836" s="479"/>
      <c r="I836" s="479"/>
      <c r="J836" s="479"/>
      <c r="K836" s="479"/>
      <c r="L836" s="479"/>
      <c r="M836" s="479"/>
      <c r="N836" s="479"/>
      <c r="O836" s="479"/>
      <c r="P836" s="479"/>
      <c r="Q836" s="479"/>
      <c r="R836" s="479"/>
      <c r="S836" s="479"/>
      <c r="T836" s="479"/>
      <c r="U836" s="479"/>
      <c r="V836" s="479"/>
      <c r="W836" s="479"/>
      <c r="X836" s="479"/>
      <c r="Y836" s="479"/>
      <c r="Z836" s="479"/>
    </row>
    <row r="837" spans="1:26" ht="15.75" customHeight="1">
      <c r="A837" s="479"/>
      <c r="B837" s="479"/>
      <c r="C837" s="479"/>
      <c r="D837" s="479"/>
      <c r="E837" s="479"/>
      <c r="F837" s="479"/>
      <c r="G837" s="479"/>
      <c r="H837" s="479"/>
      <c r="I837" s="479"/>
      <c r="J837" s="479"/>
      <c r="K837" s="479"/>
      <c r="L837" s="479"/>
      <c r="M837" s="479"/>
      <c r="N837" s="479"/>
      <c r="O837" s="479"/>
      <c r="P837" s="479"/>
      <c r="Q837" s="479"/>
      <c r="R837" s="479"/>
      <c r="S837" s="479"/>
      <c r="T837" s="479"/>
      <c r="U837" s="479"/>
      <c r="V837" s="479"/>
      <c r="W837" s="479"/>
      <c r="X837" s="479"/>
      <c r="Y837" s="479"/>
      <c r="Z837" s="479"/>
    </row>
    <row r="838" spans="1:26" ht="15.75" customHeight="1">
      <c r="A838" s="479"/>
      <c r="B838" s="479"/>
      <c r="C838" s="479"/>
      <c r="D838" s="479"/>
      <c r="E838" s="479"/>
      <c r="F838" s="479"/>
      <c r="G838" s="479"/>
      <c r="H838" s="479"/>
      <c r="I838" s="479"/>
      <c r="J838" s="479"/>
      <c r="K838" s="479"/>
      <c r="L838" s="479"/>
      <c r="M838" s="479"/>
      <c r="N838" s="479"/>
      <c r="O838" s="479"/>
      <c r="P838" s="479"/>
      <c r="Q838" s="479"/>
      <c r="R838" s="479"/>
      <c r="S838" s="479"/>
      <c r="T838" s="479"/>
      <c r="U838" s="479"/>
      <c r="V838" s="479"/>
      <c r="W838" s="479"/>
      <c r="X838" s="479"/>
      <c r="Y838" s="479"/>
      <c r="Z838" s="479"/>
    </row>
    <row r="839" spans="1:26" ht="15.75" customHeight="1">
      <c r="A839" s="479"/>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row>
    <row r="840" spans="1:26" ht="15.75" customHeight="1">
      <c r="A840" s="479"/>
      <c r="B840" s="479"/>
      <c r="C840" s="479"/>
      <c r="D840" s="479"/>
      <c r="E840" s="479"/>
      <c r="F840" s="479"/>
      <c r="G840" s="479"/>
      <c r="H840" s="479"/>
      <c r="I840" s="479"/>
      <c r="J840" s="479"/>
      <c r="K840" s="479"/>
      <c r="L840" s="479"/>
      <c r="M840" s="479"/>
      <c r="N840" s="479"/>
      <c r="O840" s="479"/>
      <c r="P840" s="479"/>
      <c r="Q840" s="479"/>
      <c r="R840" s="479"/>
      <c r="S840" s="479"/>
      <c r="T840" s="479"/>
      <c r="U840" s="479"/>
      <c r="V840" s="479"/>
      <c r="W840" s="479"/>
      <c r="X840" s="479"/>
      <c r="Y840" s="479"/>
      <c r="Z840" s="479"/>
    </row>
    <row r="841" spans="1:26" ht="15.75" customHeight="1">
      <c r="A841" s="479"/>
      <c r="B841" s="479"/>
      <c r="C841" s="479"/>
      <c r="D841" s="479"/>
      <c r="E841" s="479"/>
      <c r="F841" s="479"/>
      <c r="G841" s="479"/>
      <c r="H841" s="479"/>
      <c r="I841" s="479"/>
      <c r="J841" s="479"/>
      <c r="K841" s="479"/>
      <c r="L841" s="479"/>
      <c r="M841" s="479"/>
      <c r="N841" s="479"/>
      <c r="O841" s="479"/>
      <c r="P841" s="479"/>
      <c r="Q841" s="479"/>
      <c r="R841" s="479"/>
      <c r="S841" s="479"/>
      <c r="T841" s="479"/>
      <c r="U841" s="479"/>
      <c r="V841" s="479"/>
      <c r="W841" s="479"/>
      <c r="X841" s="479"/>
      <c r="Y841" s="479"/>
      <c r="Z841" s="479"/>
    </row>
    <row r="842" spans="1:26" ht="15.75" customHeight="1">
      <c r="A842" s="479"/>
      <c r="B842" s="479"/>
      <c r="C842" s="479"/>
      <c r="D842" s="479"/>
      <c r="E842" s="479"/>
      <c r="F842" s="479"/>
      <c r="G842" s="479"/>
      <c r="H842" s="479"/>
      <c r="I842" s="479"/>
      <c r="J842" s="479"/>
      <c r="K842" s="479"/>
      <c r="L842" s="479"/>
      <c r="M842" s="479"/>
      <c r="N842" s="479"/>
      <c r="O842" s="479"/>
      <c r="P842" s="479"/>
      <c r="Q842" s="479"/>
      <c r="R842" s="479"/>
      <c r="S842" s="479"/>
      <c r="T842" s="479"/>
      <c r="U842" s="479"/>
      <c r="V842" s="479"/>
      <c r="W842" s="479"/>
      <c r="X842" s="479"/>
      <c r="Y842" s="479"/>
      <c r="Z842" s="479"/>
    </row>
    <row r="843" spans="1:26" ht="15.75" customHeight="1">
      <c r="A843" s="479"/>
      <c r="B843" s="479"/>
      <c r="C843" s="479"/>
      <c r="D843" s="479"/>
      <c r="E843" s="479"/>
      <c r="F843" s="479"/>
      <c r="G843" s="479"/>
      <c r="H843" s="479"/>
      <c r="I843" s="479"/>
      <c r="J843" s="479"/>
      <c r="K843" s="479"/>
      <c r="L843" s="479"/>
      <c r="M843" s="479"/>
      <c r="N843" s="479"/>
      <c r="O843" s="479"/>
      <c r="P843" s="479"/>
      <c r="Q843" s="479"/>
      <c r="R843" s="479"/>
      <c r="S843" s="479"/>
      <c r="T843" s="479"/>
      <c r="U843" s="479"/>
      <c r="V843" s="479"/>
      <c r="W843" s="479"/>
      <c r="X843" s="479"/>
      <c r="Y843" s="479"/>
      <c r="Z843" s="479"/>
    </row>
    <row r="844" spans="1:26" ht="15.75" customHeight="1">
      <c r="A844" s="479"/>
      <c r="B844" s="479"/>
      <c r="C844" s="479"/>
      <c r="D844" s="479"/>
      <c r="E844" s="479"/>
      <c r="F844" s="479"/>
      <c r="G844" s="479"/>
      <c r="H844" s="479"/>
      <c r="I844" s="479"/>
      <c r="J844" s="479"/>
      <c r="K844" s="479"/>
      <c r="L844" s="479"/>
      <c r="M844" s="479"/>
      <c r="N844" s="479"/>
      <c r="O844" s="479"/>
      <c r="P844" s="479"/>
      <c r="Q844" s="479"/>
      <c r="R844" s="479"/>
      <c r="S844" s="479"/>
      <c r="T844" s="479"/>
      <c r="U844" s="479"/>
      <c r="V844" s="479"/>
      <c r="W844" s="479"/>
      <c r="X844" s="479"/>
      <c r="Y844" s="479"/>
      <c r="Z844" s="479"/>
    </row>
    <row r="845" spans="1:26" ht="15.75" customHeight="1">
      <c r="A845" s="479"/>
      <c r="B845" s="479"/>
      <c r="C845" s="479"/>
      <c r="D845" s="479"/>
      <c r="E845" s="479"/>
      <c r="F845" s="479"/>
      <c r="G845" s="479"/>
      <c r="H845" s="479"/>
      <c r="I845" s="479"/>
      <c r="J845" s="479"/>
      <c r="K845" s="479"/>
      <c r="L845" s="479"/>
      <c r="M845" s="479"/>
      <c r="N845" s="479"/>
      <c r="O845" s="479"/>
      <c r="P845" s="479"/>
      <c r="Q845" s="479"/>
      <c r="R845" s="479"/>
      <c r="S845" s="479"/>
      <c r="T845" s="479"/>
      <c r="U845" s="479"/>
      <c r="V845" s="479"/>
      <c r="W845" s="479"/>
      <c r="X845" s="479"/>
      <c r="Y845" s="479"/>
      <c r="Z845" s="479"/>
    </row>
    <row r="846" spans="1:26" ht="15.75" customHeight="1">
      <c r="A846" s="479"/>
      <c r="B846" s="479"/>
      <c r="C846" s="479"/>
      <c r="D846" s="479"/>
      <c r="E846" s="479"/>
      <c r="F846" s="479"/>
      <c r="G846" s="479"/>
      <c r="H846" s="479"/>
      <c r="I846" s="479"/>
      <c r="J846" s="479"/>
      <c r="K846" s="479"/>
      <c r="L846" s="479"/>
      <c r="M846" s="479"/>
      <c r="N846" s="479"/>
      <c r="O846" s="479"/>
      <c r="P846" s="479"/>
      <c r="Q846" s="479"/>
      <c r="R846" s="479"/>
      <c r="S846" s="479"/>
      <c r="T846" s="479"/>
      <c r="U846" s="479"/>
      <c r="V846" s="479"/>
      <c r="W846" s="479"/>
      <c r="X846" s="479"/>
      <c r="Y846" s="479"/>
      <c r="Z846" s="479"/>
    </row>
    <row r="847" spans="1:26" ht="15.75" customHeight="1">
      <c r="A847" s="479"/>
      <c r="B847" s="479"/>
      <c r="C847" s="479"/>
      <c r="D847" s="479"/>
      <c r="E847" s="479"/>
      <c r="F847" s="479"/>
      <c r="G847" s="479"/>
      <c r="H847" s="479"/>
      <c r="I847" s="479"/>
      <c r="J847" s="479"/>
      <c r="K847" s="479"/>
      <c r="L847" s="479"/>
      <c r="M847" s="479"/>
      <c r="N847" s="479"/>
      <c r="O847" s="479"/>
      <c r="P847" s="479"/>
      <c r="Q847" s="479"/>
      <c r="R847" s="479"/>
      <c r="S847" s="479"/>
      <c r="T847" s="479"/>
      <c r="U847" s="479"/>
      <c r="V847" s="479"/>
      <c r="W847" s="479"/>
      <c r="X847" s="479"/>
      <c r="Y847" s="479"/>
      <c r="Z847" s="479"/>
    </row>
    <row r="848" spans="1:26" ht="15.75" customHeight="1">
      <c r="A848" s="479"/>
      <c r="B848" s="479"/>
      <c r="C848" s="479"/>
      <c r="D848" s="479"/>
      <c r="E848" s="479"/>
      <c r="F848" s="479"/>
      <c r="G848" s="479"/>
      <c r="H848" s="479"/>
      <c r="I848" s="479"/>
      <c r="J848" s="479"/>
      <c r="K848" s="479"/>
      <c r="L848" s="479"/>
      <c r="M848" s="479"/>
      <c r="N848" s="479"/>
      <c r="O848" s="479"/>
      <c r="P848" s="479"/>
      <c r="Q848" s="479"/>
      <c r="R848" s="479"/>
      <c r="S848" s="479"/>
      <c r="T848" s="479"/>
      <c r="U848" s="479"/>
      <c r="V848" s="479"/>
      <c r="W848" s="479"/>
      <c r="X848" s="479"/>
      <c r="Y848" s="479"/>
      <c r="Z848" s="479"/>
    </row>
    <row r="849" spans="1:26" ht="15.75" customHeight="1">
      <c r="A849" s="479"/>
      <c r="B849" s="479"/>
      <c r="C849" s="479"/>
      <c r="D849" s="479"/>
      <c r="E849" s="479"/>
      <c r="F849" s="479"/>
      <c r="G849" s="479"/>
      <c r="H849" s="479"/>
      <c r="I849" s="479"/>
      <c r="J849" s="479"/>
      <c r="K849" s="479"/>
      <c r="L849" s="479"/>
      <c r="M849" s="479"/>
      <c r="N849" s="479"/>
      <c r="O849" s="479"/>
      <c r="P849" s="479"/>
      <c r="Q849" s="479"/>
      <c r="R849" s="479"/>
      <c r="S849" s="479"/>
      <c r="T849" s="479"/>
      <c r="U849" s="479"/>
      <c r="V849" s="479"/>
      <c r="W849" s="479"/>
      <c r="X849" s="479"/>
      <c r="Y849" s="479"/>
      <c r="Z849" s="479"/>
    </row>
    <row r="850" spans="1:26" ht="15.75" customHeight="1">
      <c r="A850" s="479"/>
      <c r="B850" s="479"/>
      <c r="C850" s="479"/>
      <c r="D850" s="479"/>
      <c r="E850" s="479"/>
      <c r="F850" s="479"/>
      <c r="G850" s="479"/>
      <c r="H850" s="479"/>
      <c r="I850" s="479"/>
      <c r="J850" s="479"/>
      <c r="K850" s="479"/>
      <c r="L850" s="479"/>
      <c r="M850" s="479"/>
      <c r="N850" s="479"/>
      <c r="O850" s="479"/>
      <c r="P850" s="479"/>
      <c r="Q850" s="479"/>
      <c r="R850" s="479"/>
      <c r="S850" s="479"/>
      <c r="T850" s="479"/>
      <c r="U850" s="479"/>
      <c r="V850" s="479"/>
      <c r="W850" s="479"/>
      <c r="X850" s="479"/>
      <c r="Y850" s="479"/>
      <c r="Z850" s="479"/>
    </row>
    <row r="851" spans="1:26" ht="15.75" customHeight="1">
      <c r="A851" s="479"/>
      <c r="B851" s="479"/>
      <c r="C851" s="479"/>
      <c r="D851" s="479"/>
      <c r="E851" s="479"/>
      <c r="F851" s="479"/>
      <c r="G851" s="479"/>
      <c r="H851" s="479"/>
      <c r="I851" s="479"/>
      <c r="J851" s="479"/>
      <c r="K851" s="479"/>
      <c r="L851" s="479"/>
      <c r="M851" s="479"/>
      <c r="N851" s="479"/>
      <c r="O851" s="479"/>
      <c r="P851" s="479"/>
      <c r="Q851" s="479"/>
      <c r="R851" s="479"/>
      <c r="S851" s="479"/>
      <c r="T851" s="479"/>
      <c r="U851" s="479"/>
      <c r="V851" s="479"/>
      <c r="W851" s="479"/>
      <c r="X851" s="479"/>
      <c r="Y851" s="479"/>
      <c r="Z851" s="479"/>
    </row>
    <row r="852" spans="1:26" ht="15.75" customHeight="1">
      <c r="A852" s="479"/>
      <c r="B852" s="479"/>
      <c r="C852" s="479"/>
      <c r="D852" s="479"/>
      <c r="E852" s="479"/>
      <c r="F852" s="479"/>
      <c r="G852" s="479"/>
      <c r="H852" s="479"/>
      <c r="I852" s="479"/>
      <c r="J852" s="479"/>
      <c r="K852" s="479"/>
      <c r="L852" s="479"/>
      <c r="M852" s="479"/>
      <c r="N852" s="479"/>
      <c r="O852" s="479"/>
      <c r="P852" s="479"/>
      <c r="Q852" s="479"/>
      <c r="R852" s="479"/>
      <c r="S852" s="479"/>
      <c r="T852" s="479"/>
      <c r="U852" s="479"/>
      <c r="V852" s="479"/>
      <c r="W852" s="479"/>
      <c r="X852" s="479"/>
      <c r="Y852" s="479"/>
      <c r="Z852" s="479"/>
    </row>
    <row r="853" spans="1:26" ht="15.75" customHeight="1">
      <c r="A853" s="479"/>
      <c r="B853" s="479"/>
      <c r="C853" s="479"/>
      <c r="D853" s="479"/>
      <c r="E853" s="479"/>
      <c r="F853" s="479"/>
      <c r="G853" s="479"/>
      <c r="H853" s="479"/>
      <c r="I853" s="479"/>
      <c r="J853" s="479"/>
      <c r="K853" s="479"/>
      <c r="L853" s="479"/>
      <c r="M853" s="479"/>
      <c r="N853" s="479"/>
      <c r="O853" s="479"/>
      <c r="P853" s="479"/>
      <c r="Q853" s="479"/>
      <c r="R853" s="479"/>
      <c r="S853" s="479"/>
      <c r="T853" s="479"/>
      <c r="U853" s="479"/>
      <c r="V853" s="479"/>
      <c r="W853" s="479"/>
      <c r="X853" s="479"/>
      <c r="Y853" s="479"/>
      <c r="Z853" s="479"/>
    </row>
    <row r="854" spans="1:26" ht="15.75" customHeight="1">
      <c r="A854" s="479"/>
      <c r="B854" s="479"/>
      <c r="C854" s="479"/>
      <c r="D854" s="479"/>
      <c r="E854" s="479"/>
      <c r="F854" s="479"/>
      <c r="G854" s="479"/>
      <c r="H854" s="479"/>
      <c r="I854" s="479"/>
      <c r="J854" s="479"/>
      <c r="K854" s="479"/>
      <c r="L854" s="479"/>
      <c r="M854" s="479"/>
      <c r="N854" s="479"/>
      <c r="O854" s="479"/>
      <c r="P854" s="479"/>
      <c r="Q854" s="479"/>
      <c r="R854" s="479"/>
      <c r="S854" s="479"/>
      <c r="T854" s="479"/>
      <c r="U854" s="479"/>
      <c r="V854" s="479"/>
      <c r="W854" s="479"/>
      <c r="X854" s="479"/>
      <c r="Y854" s="479"/>
      <c r="Z854" s="479"/>
    </row>
    <row r="855" spans="1:26" ht="15.75" customHeight="1">
      <c r="A855" s="479"/>
      <c r="B855" s="479"/>
      <c r="C855" s="479"/>
      <c r="D855" s="479"/>
      <c r="E855" s="479"/>
      <c r="F855" s="479"/>
      <c r="G855" s="479"/>
      <c r="H855" s="479"/>
      <c r="I855" s="479"/>
      <c r="J855" s="479"/>
      <c r="K855" s="479"/>
      <c r="L855" s="479"/>
      <c r="M855" s="479"/>
      <c r="N855" s="479"/>
      <c r="O855" s="479"/>
      <c r="P855" s="479"/>
      <c r="Q855" s="479"/>
      <c r="R855" s="479"/>
      <c r="S855" s="479"/>
      <c r="T855" s="479"/>
      <c r="U855" s="479"/>
      <c r="V855" s="479"/>
      <c r="W855" s="479"/>
      <c r="X855" s="479"/>
      <c r="Y855" s="479"/>
      <c r="Z855" s="479"/>
    </row>
    <row r="856" spans="1:26" ht="15.75" customHeight="1">
      <c r="A856" s="479"/>
      <c r="B856" s="479"/>
      <c r="C856" s="479"/>
      <c r="D856" s="479"/>
      <c r="E856" s="479"/>
      <c r="F856" s="479"/>
      <c r="G856" s="479"/>
      <c r="H856" s="479"/>
      <c r="I856" s="479"/>
      <c r="J856" s="479"/>
      <c r="K856" s="479"/>
      <c r="L856" s="479"/>
      <c r="M856" s="479"/>
      <c r="N856" s="479"/>
      <c r="O856" s="479"/>
      <c r="P856" s="479"/>
      <c r="Q856" s="479"/>
      <c r="R856" s="479"/>
      <c r="S856" s="479"/>
      <c r="T856" s="479"/>
      <c r="U856" s="479"/>
      <c r="V856" s="479"/>
      <c r="W856" s="479"/>
      <c r="X856" s="479"/>
      <c r="Y856" s="479"/>
      <c r="Z856" s="479"/>
    </row>
    <row r="857" spans="1:26" ht="15.75" customHeight="1">
      <c r="A857" s="479"/>
      <c r="B857" s="479"/>
      <c r="C857" s="479"/>
      <c r="D857" s="479"/>
      <c r="E857" s="479"/>
      <c r="F857" s="479"/>
      <c r="G857" s="479"/>
      <c r="H857" s="479"/>
      <c r="I857" s="479"/>
      <c r="J857" s="479"/>
      <c r="K857" s="479"/>
      <c r="L857" s="479"/>
      <c r="M857" s="479"/>
      <c r="N857" s="479"/>
      <c r="O857" s="479"/>
      <c r="P857" s="479"/>
      <c r="Q857" s="479"/>
      <c r="R857" s="479"/>
      <c r="S857" s="479"/>
      <c r="T857" s="479"/>
      <c r="U857" s="479"/>
      <c r="V857" s="479"/>
      <c r="W857" s="479"/>
      <c r="X857" s="479"/>
      <c r="Y857" s="479"/>
      <c r="Z857" s="479"/>
    </row>
    <row r="858" spans="1:26" ht="15.75" customHeight="1">
      <c r="A858" s="479"/>
      <c r="B858" s="479"/>
      <c r="C858" s="479"/>
      <c r="D858" s="479"/>
      <c r="E858" s="479"/>
      <c r="F858" s="479"/>
      <c r="G858" s="479"/>
      <c r="H858" s="479"/>
      <c r="I858" s="479"/>
      <c r="J858" s="479"/>
      <c r="K858" s="479"/>
      <c r="L858" s="479"/>
      <c r="M858" s="479"/>
      <c r="N858" s="479"/>
      <c r="O858" s="479"/>
      <c r="P858" s="479"/>
      <c r="Q858" s="479"/>
      <c r="R858" s="479"/>
      <c r="S858" s="479"/>
      <c r="T858" s="479"/>
      <c r="U858" s="479"/>
      <c r="V858" s="479"/>
      <c r="W858" s="479"/>
      <c r="X858" s="479"/>
      <c r="Y858" s="479"/>
      <c r="Z858" s="479"/>
    </row>
    <row r="859" spans="1:26" ht="15.75" customHeight="1">
      <c r="A859" s="479"/>
      <c r="B859" s="479"/>
      <c r="C859" s="479"/>
      <c r="D859" s="479"/>
      <c r="E859" s="479"/>
      <c r="F859" s="479"/>
      <c r="G859" s="479"/>
      <c r="H859" s="479"/>
      <c r="I859" s="479"/>
      <c r="J859" s="479"/>
      <c r="K859" s="479"/>
      <c r="L859" s="479"/>
      <c r="M859" s="479"/>
      <c r="N859" s="479"/>
      <c r="O859" s="479"/>
      <c r="P859" s="479"/>
      <c r="Q859" s="479"/>
      <c r="R859" s="479"/>
      <c r="S859" s="479"/>
      <c r="T859" s="479"/>
      <c r="U859" s="479"/>
      <c r="V859" s="479"/>
      <c r="W859" s="479"/>
      <c r="X859" s="479"/>
      <c r="Y859" s="479"/>
      <c r="Z859" s="479"/>
    </row>
    <row r="860" spans="1:26" ht="15.75" customHeight="1">
      <c r="A860" s="479"/>
      <c r="B860" s="479"/>
      <c r="C860" s="479"/>
      <c r="D860" s="479"/>
      <c r="E860" s="479"/>
      <c r="F860" s="479"/>
      <c r="G860" s="479"/>
      <c r="H860" s="479"/>
      <c r="I860" s="479"/>
      <c r="J860" s="479"/>
      <c r="K860" s="479"/>
      <c r="L860" s="479"/>
      <c r="M860" s="479"/>
      <c r="N860" s="479"/>
      <c r="O860" s="479"/>
      <c r="P860" s="479"/>
      <c r="Q860" s="479"/>
      <c r="R860" s="479"/>
      <c r="S860" s="479"/>
      <c r="T860" s="479"/>
      <c r="U860" s="479"/>
      <c r="V860" s="479"/>
      <c r="W860" s="479"/>
      <c r="X860" s="479"/>
      <c r="Y860" s="479"/>
      <c r="Z860" s="479"/>
    </row>
    <row r="861" spans="1:26" ht="15.75" customHeight="1">
      <c r="A861" s="479"/>
      <c r="B861" s="479"/>
      <c r="C861" s="479"/>
      <c r="D861" s="479"/>
      <c r="E861" s="479"/>
      <c r="F861" s="479"/>
      <c r="G861" s="479"/>
      <c r="H861" s="479"/>
      <c r="I861" s="479"/>
      <c r="J861" s="479"/>
      <c r="K861" s="479"/>
      <c r="L861" s="479"/>
      <c r="M861" s="479"/>
      <c r="N861" s="479"/>
      <c r="O861" s="479"/>
      <c r="P861" s="479"/>
      <c r="Q861" s="479"/>
      <c r="R861" s="479"/>
      <c r="S861" s="479"/>
      <c r="T861" s="479"/>
      <c r="U861" s="479"/>
      <c r="V861" s="479"/>
      <c r="W861" s="479"/>
      <c r="X861" s="479"/>
      <c r="Y861" s="479"/>
      <c r="Z861" s="479"/>
    </row>
    <row r="862" spans="1:26" ht="15.75" customHeight="1">
      <c r="A862" s="479"/>
      <c r="B862" s="479"/>
      <c r="C862" s="479"/>
      <c r="D862" s="479"/>
      <c r="E862" s="479"/>
      <c r="F862" s="479"/>
      <c r="G862" s="479"/>
      <c r="H862" s="479"/>
      <c r="I862" s="479"/>
      <c r="J862" s="479"/>
      <c r="K862" s="479"/>
      <c r="L862" s="479"/>
      <c r="M862" s="479"/>
      <c r="N862" s="479"/>
      <c r="O862" s="479"/>
      <c r="P862" s="479"/>
      <c r="Q862" s="479"/>
      <c r="R862" s="479"/>
      <c r="S862" s="479"/>
      <c r="T862" s="479"/>
      <c r="U862" s="479"/>
      <c r="V862" s="479"/>
      <c r="W862" s="479"/>
      <c r="X862" s="479"/>
      <c r="Y862" s="479"/>
      <c r="Z862" s="479"/>
    </row>
    <row r="863" spans="1:26" ht="15.75" customHeight="1">
      <c r="A863" s="479"/>
      <c r="B863" s="479"/>
      <c r="C863" s="479"/>
      <c r="D863" s="479"/>
      <c r="E863" s="479"/>
      <c r="F863" s="479"/>
      <c r="G863" s="479"/>
      <c r="H863" s="479"/>
      <c r="I863" s="479"/>
      <c r="J863" s="479"/>
      <c r="K863" s="479"/>
      <c r="L863" s="479"/>
      <c r="M863" s="479"/>
      <c r="N863" s="479"/>
      <c r="O863" s="479"/>
      <c r="P863" s="479"/>
      <c r="Q863" s="479"/>
      <c r="R863" s="479"/>
      <c r="S863" s="479"/>
      <c r="T863" s="479"/>
      <c r="U863" s="479"/>
      <c r="V863" s="479"/>
      <c r="W863" s="479"/>
      <c r="X863" s="479"/>
      <c r="Y863" s="479"/>
      <c r="Z863" s="479"/>
    </row>
    <row r="864" spans="1:26" ht="15.75" customHeight="1">
      <c r="A864" s="479"/>
      <c r="B864" s="479"/>
      <c r="C864" s="479"/>
      <c r="D864" s="479"/>
      <c r="E864" s="479"/>
      <c r="F864" s="479"/>
      <c r="G864" s="479"/>
      <c r="H864" s="479"/>
      <c r="I864" s="479"/>
      <c r="J864" s="479"/>
      <c r="K864" s="479"/>
      <c r="L864" s="479"/>
      <c r="M864" s="479"/>
      <c r="N864" s="479"/>
      <c r="O864" s="479"/>
      <c r="P864" s="479"/>
      <c r="Q864" s="479"/>
      <c r="R864" s="479"/>
      <c r="S864" s="479"/>
      <c r="T864" s="479"/>
      <c r="U864" s="479"/>
      <c r="V864" s="479"/>
      <c r="W864" s="479"/>
      <c r="X864" s="479"/>
      <c r="Y864" s="479"/>
      <c r="Z864" s="479"/>
    </row>
    <row r="865" spans="1:26" ht="15.75" customHeight="1">
      <c r="A865" s="479"/>
      <c r="B865" s="479"/>
      <c r="C865" s="479"/>
      <c r="D865" s="479"/>
      <c r="E865" s="479"/>
      <c r="F865" s="479"/>
      <c r="G865" s="479"/>
      <c r="H865" s="479"/>
      <c r="I865" s="479"/>
      <c r="J865" s="479"/>
      <c r="K865" s="479"/>
      <c r="L865" s="479"/>
      <c r="M865" s="479"/>
      <c r="N865" s="479"/>
      <c r="O865" s="479"/>
      <c r="P865" s="479"/>
      <c r="Q865" s="479"/>
      <c r="R865" s="479"/>
      <c r="S865" s="479"/>
      <c r="T865" s="479"/>
      <c r="U865" s="479"/>
      <c r="V865" s="479"/>
      <c r="W865" s="479"/>
      <c r="X865" s="479"/>
      <c r="Y865" s="479"/>
      <c r="Z865" s="479"/>
    </row>
    <row r="866" spans="1:26" ht="15.75" customHeight="1">
      <c r="A866" s="479"/>
      <c r="B866" s="479"/>
      <c r="C866" s="479"/>
      <c r="D866" s="479"/>
      <c r="E866" s="479"/>
      <c r="F866" s="479"/>
      <c r="G866" s="479"/>
      <c r="H866" s="479"/>
      <c r="I866" s="479"/>
      <c r="J866" s="479"/>
      <c r="K866" s="479"/>
      <c r="L866" s="479"/>
      <c r="M866" s="479"/>
      <c r="N866" s="479"/>
      <c r="O866" s="479"/>
      <c r="P866" s="479"/>
      <c r="Q866" s="479"/>
      <c r="R866" s="479"/>
      <c r="S866" s="479"/>
      <c r="T866" s="479"/>
      <c r="U866" s="479"/>
      <c r="V866" s="479"/>
      <c r="W866" s="479"/>
      <c r="X866" s="479"/>
      <c r="Y866" s="479"/>
      <c r="Z866" s="479"/>
    </row>
    <row r="867" spans="1:26" ht="15.75" customHeight="1">
      <c r="A867" s="479"/>
      <c r="B867" s="479"/>
      <c r="C867" s="479"/>
      <c r="D867" s="479"/>
      <c r="E867" s="479"/>
      <c r="F867" s="479"/>
      <c r="G867" s="479"/>
      <c r="H867" s="479"/>
      <c r="I867" s="479"/>
      <c r="J867" s="479"/>
      <c r="K867" s="479"/>
      <c r="L867" s="479"/>
      <c r="M867" s="479"/>
      <c r="N867" s="479"/>
      <c r="O867" s="479"/>
      <c r="P867" s="479"/>
      <c r="Q867" s="479"/>
      <c r="R867" s="479"/>
      <c r="S867" s="479"/>
      <c r="T867" s="479"/>
      <c r="U867" s="479"/>
      <c r="V867" s="479"/>
      <c r="W867" s="479"/>
      <c r="X867" s="479"/>
      <c r="Y867" s="479"/>
      <c r="Z867" s="479"/>
    </row>
    <row r="868" spans="1:26" ht="15.75" customHeight="1">
      <c r="A868" s="479"/>
      <c r="B868" s="479"/>
      <c r="C868" s="479"/>
      <c r="D868" s="479"/>
      <c r="E868" s="479"/>
      <c r="F868" s="479"/>
      <c r="G868" s="479"/>
      <c r="H868" s="479"/>
      <c r="I868" s="479"/>
      <c r="J868" s="479"/>
      <c r="K868" s="479"/>
      <c r="L868" s="479"/>
      <c r="M868" s="479"/>
      <c r="N868" s="479"/>
      <c r="O868" s="479"/>
      <c r="P868" s="479"/>
      <c r="Q868" s="479"/>
      <c r="R868" s="479"/>
      <c r="S868" s="479"/>
      <c r="T868" s="479"/>
      <c r="U868" s="479"/>
      <c r="V868" s="479"/>
      <c r="W868" s="479"/>
      <c r="X868" s="479"/>
      <c r="Y868" s="479"/>
      <c r="Z868" s="479"/>
    </row>
    <row r="869" spans="1:26" ht="15.75" customHeight="1">
      <c r="A869" s="479"/>
      <c r="B869" s="479"/>
      <c r="C869" s="479"/>
      <c r="D869" s="479"/>
      <c r="E869" s="479"/>
      <c r="F869" s="479"/>
      <c r="G869" s="479"/>
      <c r="H869" s="479"/>
      <c r="I869" s="479"/>
      <c r="J869" s="479"/>
      <c r="K869" s="479"/>
      <c r="L869" s="479"/>
      <c r="M869" s="479"/>
      <c r="N869" s="479"/>
      <c r="O869" s="479"/>
      <c r="P869" s="479"/>
      <c r="Q869" s="479"/>
      <c r="R869" s="479"/>
      <c r="S869" s="479"/>
      <c r="T869" s="479"/>
      <c r="U869" s="479"/>
      <c r="V869" s="479"/>
      <c r="W869" s="479"/>
      <c r="X869" s="479"/>
      <c r="Y869" s="479"/>
      <c r="Z869" s="479"/>
    </row>
    <row r="870" spans="1:26" ht="15.75" customHeight="1">
      <c r="A870" s="479"/>
      <c r="B870" s="479"/>
      <c r="C870" s="479"/>
      <c r="D870" s="479"/>
      <c r="E870" s="479"/>
      <c r="F870" s="479"/>
      <c r="G870" s="479"/>
      <c r="H870" s="479"/>
      <c r="I870" s="479"/>
      <c r="J870" s="479"/>
      <c r="K870" s="479"/>
      <c r="L870" s="479"/>
      <c r="M870" s="479"/>
      <c r="N870" s="479"/>
      <c r="O870" s="479"/>
      <c r="P870" s="479"/>
      <c r="Q870" s="479"/>
      <c r="R870" s="479"/>
      <c r="S870" s="479"/>
      <c r="T870" s="479"/>
      <c r="U870" s="479"/>
      <c r="V870" s="479"/>
      <c r="W870" s="479"/>
      <c r="X870" s="479"/>
      <c r="Y870" s="479"/>
      <c r="Z870" s="479"/>
    </row>
    <row r="871" spans="1:26" ht="15.75" customHeight="1">
      <c r="A871" s="479"/>
      <c r="B871" s="479"/>
      <c r="C871" s="479"/>
      <c r="D871" s="479"/>
      <c r="E871" s="479"/>
      <c r="F871" s="479"/>
      <c r="G871" s="479"/>
      <c r="H871" s="479"/>
      <c r="I871" s="479"/>
      <c r="J871" s="479"/>
      <c r="K871" s="479"/>
      <c r="L871" s="479"/>
      <c r="M871" s="479"/>
      <c r="N871" s="479"/>
      <c r="O871" s="479"/>
      <c r="P871" s="479"/>
      <c r="Q871" s="479"/>
      <c r="R871" s="479"/>
      <c r="S871" s="479"/>
      <c r="T871" s="479"/>
      <c r="U871" s="479"/>
      <c r="V871" s="479"/>
      <c r="W871" s="479"/>
      <c r="X871" s="479"/>
      <c r="Y871" s="479"/>
      <c r="Z871" s="479"/>
    </row>
    <row r="872" spans="1:26" ht="15.75" customHeight="1">
      <c r="A872" s="479"/>
      <c r="B872" s="479"/>
      <c r="C872" s="479"/>
      <c r="D872" s="479"/>
      <c r="E872" s="479"/>
      <c r="F872" s="479"/>
      <c r="G872" s="479"/>
      <c r="H872" s="479"/>
      <c r="I872" s="479"/>
      <c r="J872" s="479"/>
      <c r="K872" s="479"/>
      <c r="L872" s="479"/>
      <c r="M872" s="479"/>
      <c r="N872" s="479"/>
      <c r="O872" s="479"/>
      <c r="P872" s="479"/>
      <c r="Q872" s="479"/>
      <c r="R872" s="479"/>
      <c r="S872" s="479"/>
      <c r="T872" s="479"/>
      <c r="U872" s="479"/>
      <c r="V872" s="479"/>
      <c r="W872" s="479"/>
      <c r="X872" s="479"/>
      <c r="Y872" s="479"/>
      <c r="Z872" s="479"/>
    </row>
    <row r="873" spans="1:26" ht="15.75" customHeight="1">
      <c r="A873" s="479"/>
      <c r="B873" s="479"/>
      <c r="C873" s="479"/>
      <c r="D873" s="479"/>
      <c r="E873" s="479"/>
      <c r="F873" s="479"/>
      <c r="G873" s="479"/>
      <c r="H873" s="479"/>
      <c r="I873" s="479"/>
      <c r="J873" s="479"/>
      <c r="K873" s="479"/>
      <c r="L873" s="479"/>
      <c r="M873" s="479"/>
      <c r="N873" s="479"/>
      <c r="O873" s="479"/>
      <c r="P873" s="479"/>
      <c r="Q873" s="479"/>
      <c r="R873" s="479"/>
      <c r="S873" s="479"/>
      <c r="T873" s="479"/>
      <c r="U873" s="479"/>
      <c r="V873" s="479"/>
      <c r="W873" s="479"/>
      <c r="X873" s="479"/>
      <c r="Y873" s="479"/>
      <c r="Z873" s="479"/>
    </row>
    <row r="874" spans="1:26" ht="15.75" customHeight="1">
      <c r="A874" s="479"/>
      <c r="B874" s="479"/>
      <c r="C874" s="479"/>
      <c r="D874" s="479"/>
      <c r="E874" s="479"/>
      <c r="F874" s="479"/>
      <c r="G874" s="479"/>
      <c r="H874" s="479"/>
      <c r="I874" s="479"/>
      <c r="J874" s="479"/>
      <c r="K874" s="479"/>
      <c r="L874" s="479"/>
      <c r="M874" s="479"/>
      <c r="N874" s="479"/>
      <c r="O874" s="479"/>
      <c r="P874" s="479"/>
      <c r="Q874" s="479"/>
      <c r="R874" s="479"/>
      <c r="S874" s="479"/>
      <c r="T874" s="479"/>
      <c r="U874" s="479"/>
      <c r="V874" s="479"/>
      <c r="W874" s="479"/>
      <c r="X874" s="479"/>
      <c r="Y874" s="479"/>
      <c r="Z874" s="479"/>
    </row>
    <row r="875" spans="1:26" ht="15.75" customHeight="1">
      <c r="A875" s="479"/>
      <c r="B875" s="479"/>
      <c r="C875" s="479"/>
      <c r="D875" s="479"/>
      <c r="E875" s="479"/>
      <c r="F875" s="479"/>
      <c r="G875" s="479"/>
      <c r="H875" s="479"/>
      <c r="I875" s="479"/>
      <c r="J875" s="479"/>
      <c r="K875" s="479"/>
      <c r="L875" s="479"/>
      <c r="M875" s="479"/>
      <c r="N875" s="479"/>
      <c r="O875" s="479"/>
      <c r="P875" s="479"/>
      <c r="Q875" s="479"/>
      <c r="R875" s="479"/>
      <c r="S875" s="479"/>
      <c r="T875" s="479"/>
      <c r="U875" s="479"/>
      <c r="V875" s="479"/>
      <c r="W875" s="479"/>
      <c r="X875" s="479"/>
      <c r="Y875" s="479"/>
      <c r="Z875" s="479"/>
    </row>
    <row r="876" spans="1:26" ht="15.75" customHeight="1">
      <c r="A876" s="479"/>
      <c r="B876" s="479"/>
      <c r="C876" s="479"/>
      <c r="D876" s="479"/>
      <c r="E876" s="479"/>
      <c r="F876" s="479"/>
      <c r="G876" s="479"/>
      <c r="H876" s="479"/>
      <c r="I876" s="479"/>
      <c r="J876" s="479"/>
      <c r="K876" s="479"/>
      <c r="L876" s="479"/>
      <c r="M876" s="479"/>
      <c r="N876" s="479"/>
      <c r="O876" s="479"/>
      <c r="P876" s="479"/>
      <c r="Q876" s="479"/>
      <c r="R876" s="479"/>
      <c r="S876" s="479"/>
      <c r="T876" s="479"/>
      <c r="U876" s="479"/>
      <c r="V876" s="479"/>
      <c r="W876" s="479"/>
      <c r="X876" s="479"/>
      <c r="Y876" s="479"/>
      <c r="Z876" s="479"/>
    </row>
    <row r="877" spans="1:26" ht="15.75" customHeight="1">
      <c r="A877" s="479"/>
      <c r="B877" s="479"/>
      <c r="C877" s="479"/>
      <c r="D877" s="479"/>
      <c r="E877" s="479"/>
      <c r="F877" s="479"/>
      <c r="G877" s="479"/>
      <c r="H877" s="479"/>
      <c r="I877" s="479"/>
      <c r="J877" s="479"/>
      <c r="K877" s="479"/>
      <c r="L877" s="479"/>
      <c r="M877" s="479"/>
      <c r="N877" s="479"/>
      <c r="O877" s="479"/>
      <c r="P877" s="479"/>
      <c r="Q877" s="479"/>
      <c r="R877" s="479"/>
      <c r="S877" s="479"/>
      <c r="T877" s="479"/>
      <c r="U877" s="479"/>
      <c r="V877" s="479"/>
      <c r="W877" s="479"/>
      <c r="X877" s="479"/>
      <c r="Y877" s="479"/>
      <c r="Z877" s="479"/>
    </row>
    <row r="878" spans="1:26" ht="15.75" customHeight="1">
      <c r="A878" s="479"/>
      <c r="B878" s="479"/>
      <c r="C878" s="479"/>
      <c r="D878" s="479"/>
      <c r="E878" s="479"/>
      <c r="F878" s="479"/>
      <c r="G878" s="479"/>
      <c r="H878" s="479"/>
      <c r="I878" s="479"/>
      <c r="J878" s="479"/>
      <c r="K878" s="479"/>
      <c r="L878" s="479"/>
      <c r="M878" s="479"/>
      <c r="N878" s="479"/>
      <c r="O878" s="479"/>
      <c r="P878" s="479"/>
      <c r="Q878" s="479"/>
      <c r="R878" s="479"/>
      <c r="S878" s="479"/>
      <c r="T878" s="479"/>
      <c r="U878" s="479"/>
      <c r="V878" s="479"/>
      <c r="W878" s="479"/>
      <c r="X878" s="479"/>
      <c r="Y878" s="479"/>
      <c r="Z878" s="479"/>
    </row>
    <row r="879" spans="1:26" ht="15.75" customHeight="1">
      <c r="A879" s="479"/>
      <c r="B879" s="479"/>
      <c r="C879" s="479"/>
      <c r="D879" s="479"/>
      <c r="E879" s="479"/>
      <c r="F879" s="479"/>
      <c r="G879" s="479"/>
      <c r="H879" s="479"/>
      <c r="I879" s="479"/>
      <c r="J879" s="479"/>
      <c r="K879" s="479"/>
      <c r="L879" s="479"/>
      <c r="M879" s="479"/>
      <c r="N879" s="479"/>
      <c r="O879" s="479"/>
      <c r="P879" s="479"/>
      <c r="Q879" s="479"/>
      <c r="R879" s="479"/>
      <c r="S879" s="479"/>
      <c r="T879" s="479"/>
      <c r="U879" s="479"/>
      <c r="V879" s="479"/>
      <c r="W879" s="479"/>
      <c r="X879" s="479"/>
      <c r="Y879" s="479"/>
      <c r="Z879" s="479"/>
    </row>
    <row r="880" spans="1:26" ht="15.75" customHeight="1">
      <c r="A880" s="479"/>
      <c r="B880" s="479"/>
      <c r="C880" s="479"/>
      <c r="D880" s="479"/>
      <c r="E880" s="479"/>
      <c r="F880" s="479"/>
      <c r="G880" s="479"/>
      <c r="H880" s="479"/>
      <c r="I880" s="479"/>
      <c r="J880" s="479"/>
      <c r="K880" s="479"/>
      <c r="L880" s="479"/>
      <c r="M880" s="479"/>
      <c r="N880" s="479"/>
      <c r="O880" s="479"/>
      <c r="P880" s="479"/>
      <c r="Q880" s="479"/>
      <c r="R880" s="479"/>
      <c r="S880" s="479"/>
      <c r="T880" s="479"/>
      <c r="U880" s="479"/>
      <c r="V880" s="479"/>
      <c r="W880" s="479"/>
      <c r="X880" s="479"/>
      <c r="Y880" s="479"/>
      <c r="Z880" s="479"/>
    </row>
    <row r="881" spans="1:26" ht="15.75" customHeight="1">
      <c r="A881" s="479"/>
      <c r="B881" s="479"/>
      <c r="C881" s="479"/>
      <c r="D881" s="479"/>
      <c r="E881" s="479"/>
      <c r="F881" s="479"/>
      <c r="G881" s="479"/>
      <c r="H881" s="479"/>
      <c r="I881" s="479"/>
      <c r="J881" s="479"/>
      <c r="K881" s="479"/>
      <c r="L881" s="479"/>
      <c r="M881" s="479"/>
      <c r="N881" s="479"/>
      <c r="O881" s="479"/>
      <c r="P881" s="479"/>
      <c r="Q881" s="479"/>
      <c r="R881" s="479"/>
      <c r="S881" s="479"/>
      <c r="T881" s="479"/>
      <c r="U881" s="479"/>
      <c r="V881" s="479"/>
      <c r="W881" s="479"/>
      <c r="X881" s="479"/>
      <c r="Y881" s="479"/>
      <c r="Z881" s="479"/>
    </row>
    <row r="882" spans="1:26" ht="15.75" customHeight="1">
      <c r="A882" s="479"/>
      <c r="B882" s="479"/>
      <c r="C882" s="479"/>
      <c r="D882" s="479"/>
      <c r="E882" s="479"/>
      <c r="F882" s="479"/>
      <c r="G882" s="479"/>
      <c r="H882" s="479"/>
      <c r="I882" s="479"/>
      <c r="J882" s="479"/>
      <c r="K882" s="479"/>
      <c r="L882" s="479"/>
      <c r="M882" s="479"/>
      <c r="N882" s="479"/>
      <c r="O882" s="479"/>
      <c r="P882" s="479"/>
      <c r="Q882" s="479"/>
      <c r="R882" s="479"/>
      <c r="S882" s="479"/>
      <c r="T882" s="479"/>
      <c r="U882" s="479"/>
      <c r="V882" s="479"/>
      <c r="W882" s="479"/>
      <c r="X882" s="479"/>
      <c r="Y882" s="479"/>
      <c r="Z882" s="479"/>
    </row>
    <row r="883" spans="1:26" ht="15.75" customHeight="1">
      <c r="A883" s="479"/>
      <c r="B883" s="479"/>
      <c r="C883" s="479"/>
      <c r="D883" s="479"/>
      <c r="E883" s="479"/>
      <c r="F883" s="479"/>
      <c r="G883" s="479"/>
      <c r="H883" s="479"/>
      <c r="I883" s="479"/>
      <c r="J883" s="479"/>
      <c r="K883" s="479"/>
      <c r="L883" s="479"/>
      <c r="M883" s="479"/>
      <c r="N883" s="479"/>
      <c r="O883" s="479"/>
      <c r="P883" s="479"/>
      <c r="Q883" s="479"/>
      <c r="R883" s="479"/>
      <c r="S883" s="479"/>
      <c r="T883" s="479"/>
      <c r="U883" s="479"/>
      <c r="V883" s="479"/>
      <c r="W883" s="479"/>
      <c r="X883" s="479"/>
      <c r="Y883" s="479"/>
      <c r="Z883" s="479"/>
    </row>
    <row r="884" spans="1:26" ht="15.75" customHeight="1">
      <c r="A884" s="479"/>
      <c r="B884" s="479"/>
      <c r="C884" s="479"/>
      <c r="D884" s="479"/>
      <c r="E884" s="479"/>
      <c r="F884" s="479"/>
      <c r="G884" s="479"/>
      <c r="H884" s="479"/>
      <c r="I884" s="479"/>
      <c r="J884" s="479"/>
      <c r="K884" s="479"/>
      <c r="L884" s="479"/>
      <c r="M884" s="479"/>
      <c r="N884" s="479"/>
      <c r="O884" s="479"/>
      <c r="P884" s="479"/>
      <c r="Q884" s="479"/>
      <c r="R884" s="479"/>
      <c r="S884" s="479"/>
      <c r="T884" s="479"/>
      <c r="U884" s="479"/>
      <c r="V884" s="479"/>
      <c r="W884" s="479"/>
      <c r="X884" s="479"/>
      <c r="Y884" s="479"/>
      <c r="Z884" s="479"/>
    </row>
    <row r="885" spans="1:26" ht="15.75" customHeight="1">
      <c r="A885" s="479"/>
      <c r="B885" s="479"/>
      <c r="C885" s="479"/>
      <c r="D885" s="479"/>
      <c r="E885" s="479"/>
      <c r="F885" s="479"/>
      <c r="G885" s="479"/>
      <c r="H885" s="479"/>
      <c r="I885" s="479"/>
      <c r="J885" s="479"/>
      <c r="K885" s="479"/>
      <c r="L885" s="479"/>
      <c r="M885" s="479"/>
      <c r="N885" s="479"/>
      <c r="O885" s="479"/>
      <c r="P885" s="479"/>
      <c r="Q885" s="479"/>
      <c r="R885" s="479"/>
      <c r="S885" s="479"/>
      <c r="T885" s="479"/>
      <c r="U885" s="479"/>
      <c r="V885" s="479"/>
      <c r="W885" s="479"/>
      <c r="X885" s="479"/>
      <c r="Y885" s="479"/>
      <c r="Z885" s="479"/>
    </row>
    <row r="886" spans="1:26" ht="15.75" customHeight="1">
      <c r="A886" s="479"/>
      <c r="B886" s="479"/>
      <c r="C886" s="479"/>
      <c r="D886" s="479"/>
      <c r="E886" s="479"/>
      <c r="F886" s="479"/>
      <c r="G886" s="479"/>
      <c r="H886" s="479"/>
      <c r="I886" s="479"/>
      <c r="J886" s="479"/>
      <c r="K886" s="479"/>
      <c r="L886" s="479"/>
      <c r="M886" s="479"/>
      <c r="N886" s="479"/>
      <c r="O886" s="479"/>
      <c r="P886" s="479"/>
      <c r="Q886" s="479"/>
      <c r="R886" s="479"/>
      <c r="S886" s="479"/>
      <c r="T886" s="479"/>
      <c r="U886" s="479"/>
      <c r="V886" s="479"/>
      <c r="W886" s="479"/>
      <c r="X886" s="479"/>
      <c r="Y886" s="479"/>
      <c r="Z886" s="479"/>
    </row>
    <row r="887" spans="1:26" ht="15.75" customHeight="1">
      <c r="A887" s="479"/>
      <c r="B887" s="479"/>
      <c r="C887" s="479"/>
      <c r="D887" s="479"/>
      <c r="E887" s="479"/>
      <c r="F887" s="479"/>
      <c r="G887" s="479"/>
      <c r="H887" s="479"/>
      <c r="I887" s="479"/>
      <c r="J887" s="479"/>
      <c r="K887" s="479"/>
      <c r="L887" s="479"/>
      <c r="M887" s="479"/>
      <c r="N887" s="479"/>
      <c r="O887" s="479"/>
      <c r="P887" s="479"/>
      <c r="Q887" s="479"/>
      <c r="R887" s="479"/>
      <c r="S887" s="479"/>
      <c r="T887" s="479"/>
      <c r="U887" s="479"/>
      <c r="V887" s="479"/>
      <c r="W887" s="479"/>
      <c r="X887" s="479"/>
      <c r="Y887" s="479"/>
      <c r="Z887" s="479"/>
    </row>
    <row r="888" spans="1:26" ht="15.75" customHeight="1">
      <c r="A888" s="479"/>
      <c r="B888" s="479"/>
      <c r="C888" s="479"/>
      <c r="D888" s="479"/>
      <c r="E888" s="479"/>
      <c r="F888" s="479"/>
      <c r="G888" s="479"/>
      <c r="H888" s="479"/>
      <c r="I888" s="479"/>
      <c r="J888" s="479"/>
      <c r="K888" s="479"/>
      <c r="L888" s="479"/>
      <c r="M888" s="479"/>
      <c r="N888" s="479"/>
      <c r="O888" s="479"/>
      <c r="P888" s="479"/>
      <c r="Q888" s="479"/>
      <c r="R888" s="479"/>
      <c r="S888" s="479"/>
      <c r="T888" s="479"/>
      <c r="U888" s="479"/>
      <c r="V888" s="479"/>
      <c r="W888" s="479"/>
      <c r="X888" s="479"/>
      <c r="Y888" s="479"/>
      <c r="Z888" s="479"/>
    </row>
    <row r="889" spans="1:26" ht="15.75" customHeight="1">
      <c r="A889" s="479"/>
      <c r="B889" s="479"/>
      <c r="C889" s="479"/>
      <c r="D889" s="479"/>
      <c r="E889" s="479"/>
      <c r="F889" s="479"/>
      <c r="G889" s="479"/>
      <c r="H889" s="479"/>
      <c r="I889" s="479"/>
      <c r="J889" s="479"/>
      <c r="K889" s="479"/>
      <c r="L889" s="479"/>
      <c r="M889" s="479"/>
      <c r="N889" s="479"/>
      <c r="O889" s="479"/>
      <c r="P889" s="479"/>
      <c r="Q889" s="479"/>
      <c r="R889" s="479"/>
      <c r="S889" s="479"/>
      <c r="T889" s="479"/>
      <c r="U889" s="479"/>
      <c r="V889" s="479"/>
      <c r="W889" s="479"/>
      <c r="X889" s="479"/>
      <c r="Y889" s="479"/>
      <c r="Z889" s="479"/>
    </row>
    <row r="890" spans="1:26" ht="15.75" customHeight="1">
      <c r="A890" s="479"/>
      <c r="B890" s="479"/>
      <c r="C890" s="479"/>
      <c r="D890" s="479"/>
      <c r="E890" s="479"/>
      <c r="F890" s="479"/>
      <c r="G890" s="479"/>
      <c r="H890" s="479"/>
      <c r="I890" s="479"/>
      <c r="J890" s="479"/>
      <c r="K890" s="479"/>
      <c r="L890" s="479"/>
      <c r="M890" s="479"/>
      <c r="N890" s="479"/>
      <c r="O890" s="479"/>
      <c r="P890" s="479"/>
      <c r="Q890" s="479"/>
      <c r="R890" s="479"/>
      <c r="S890" s="479"/>
      <c r="T890" s="479"/>
      <c r="U890" s="479"/>
      <c r="V890" s="479"/>
      <c r="W890" s="479"/>
      <c r="X890" s="479"/>
      <c r="Y890" s="479"/>
      <c r="Z890" s="479"/>
    </row>
    <row r="891" spans="1:26" ht="15.75" customHeight="1">
      <c r="A891" s="479"/>
      <c r="B891" s="479"/>
      <c r="C891" s="479"/>
      <c r="D891" s="479"/>
      <c r="E891" s="479"/>
      <c r="F891" s="479"/>
      <c r="G891" s="479"/>
      <c r="H891" s="479"/>
      <c r="I891" s="479"/>
      <c r="J891" s="479"/>
      <c r="K891" s="479"/>
      <c r="L891" s="479"/>
      <c r="M891" s="479"/>
      <c r="N891" s="479"/>
      <c r="O891" s="479"/>
      <c r="P891" s="479"/>
      <c r="Q891" s="479"/>
      <c r="R891" s="479"/>
      <c r="S891" s="479"/>
      <c r="T891" s="479"/>
      <c r="U891" s="479"/>
      <c r="V891" s="479"/>
      <c r="W891" s="479"/>
      <c r="X891" s="479"/>
      <c r="Y891" s="479"/>
      <c r="Z891" s="479"/>
    </row>
    <row r="892" spans="1:26" ht="15.75" customHeight="1">
      <c r="A892" s="479"/>
      <c r="B892" s="479"/>
      <c r="C892" s="479"/>
      <c r="D892" s="479"/>
      <c r="E892" s="479"/>
      <c r="F892" s="479"/>
      <c r="G892" s="479"/>
      <c r="H892" s="479"/>
      <c r="I892" s="479"/>
      <c r="J892" s="479"/>
      <c r="K892" s="479"/>
      <c r="L892" s="479"/>
      <c r="M892" s="479"/>
      <c r="N892" s="479"/>
      <c r="O892" s="479"/>
      <c r="P892" s="479"/>
      <c r="Q892" s="479"/>
      <c r="R892" s="479"/>
      <c r="S892" s="479"/>
      <c r="T892" s="479"/>
      <c r="U892" s="479"/>
      <c r="V892" s="479"/>
      <c r="W892" s="479"/>
      <c r="X892" s="479"/>
      <c r="Y892" s="479"/>
      <c r="Z892" s="479"/>
    </row>
    <row r="893" spans="1:26" ht="15.75" customHeight="1">
      <c r="A893" s="479"/>
      <c r="B893" s="479"/>
      <c r="C893" s="479"/>
      <c r="D893" s="479"/>
      <c r="E893" s="479"/>
      <c r="F893" s="479"/>
      <c r="G893" s="479"/>
      <c r="H893" s="479"/>
      <c r="I893" s="479"/>
      <c r="J893" s="479"/>
      <c r="K893" s="479"/>
      <c r="L893" s="479"/>
      <c r="M893" s="479"/>
      <c r="N893" s="479"/>
      <c r="O893" s="479"/>
      <c r="P893" s="479"/>
      <c r="Q893" s="479"/>
      <c r="R893" s="479"/>
      <c r="S893" s="479"/>
      <c r="T893" s="479"/>
      <c r="U893" s="479"/>
      <c r="V893" s="479"/>
      <c r="W893" s="479"/>
      <c r="X893" s="479"/>
      <c r="Y893" s="479"/>
      <c r="Z893" s="479"/>
    </row>
    <row r="894" spans="1:26" ht="15.75" customHeight="1">
      <c r="A894" s="479"/>
      <c r="B894" s="479"/>
      <c r="C894" s="479"/>
      <c r="D894" s="479"/>
      <c r="E894" s="479"/>
      <c r="F894" s="479"/>
      <c r="G894" s="479"/>
      <c r="H894" s="479"/>
      <c r="I894" s="479"/>
      <c r="J894" s="479"/>
      <c r="K894" s="479"/>
      <c r="L894" s="479"/>
      <c r="M894" s="479"/>
      <c r="N894" s="479"/>
      <c r="O894" s="479"/>
      <c r="P894" s="479"/>
      <c r="Q894" s="479"/>
      <c r="R894" s="479"/>
      <c r="S894" s="479"/>
      <c r="T894" s="479"/>
      <c r="U894" s="479"/>
      <c r="V894" s="479"/>
      <c r="W894" s="479"/>
      <c r="X894" s="479"/>
      <c r="Y894" s="479"/>
      <c r="Z894" s="479"/>
    </row>
    <row r="895" spans="1:26" ht="15.75" customHeight="1">
      <c r="A895" s="479"/>
      <c r="B895" s="479"/>
      <c r="C895" s="479"/>
      <c r="D895" s="479"/>
      <c r="E895" s="479"/>
      <c r="F895" s="479"/>
      <c r="G895" s="479"/>
      <c r="H895" s="479"/>
      <c r="I895" s="479"/>
      <c r="J895" s="479"/>
      <c r="K895" s="479"/>
      <c r="L895" s="479"/>
      <c r="M895" s="479"/>
      <c r="N895" s="479"/>
      <c r="O895" s="479"/>
      <c r="P895" s="479"/>
      <c r="Q895" s="479"/>
      <c r="R895" s="479"/>
      <c r="S895" s="479"/>
      <c r="T895" s="479"/>
      <c r="U895" s="479"/>
      <c r="V895" s="479"/>
      <c r="W895" s="479"/>
      <c r="X895" s="479"/>
      <c r="Y895" s="479"/>
      <c r="Z895" s="479"/>
    </row>
    <row r="896" spans="1:26" ht="15.75" customHeight="1">
      <c r="A896" s="479"/>
      <c r="B896" s="479"/>
      <c r="C896" s="479"/>
      <c r="D896" s="479"/>
      <c r="E896" s="479"/>
      <c r="F896" s="479"/>
      <c r="G896" s="479"/>
      <c r="H896" s="479"/>
      <c r="I896" s="479"/>
      <c r="J896" s="479"/>
      <c r="K896" s="479"/>
      <c r="L896" s="479"/>
      <c r="M896" s="479"/>
      <c r="N896" s="479"/>
      <c r="O896" s="479"/>
      <c r="P896" s="479"/>
      <c r="Q896" s="479"/>
      <c r="R896" s="479"/>
      <c r="S896" s="479"/>
      <c r="T896" s="479"/>
      <c r="U896" s="479"/>
      <c r="V896" s="479"/>
      <c r="W896" s="479"/>
      <c r="X896" s="479"/>
      <c r="Y896" s="479"/>
      <c r="Z896" s="479"/>
    </row>
    <row r="897" spans="1:26" ht="15.75" customHeight="1">
      <c r="A897" s="479"/>
      <c r="B897" s="479"/>
      <c r="C897" s="479"/>
      <c r="D897" s="479"/>
      <c r="E897" s="479"/>
      <c r="F897" s="479"/>
      <c r="G897" s="479"/>
      <c r="H897" s="479"/>
      <c r="I897" s="479"/>
      <c r="J897" s="479"/>
      <c r="K897" s="479"/>
      <c r="L897" s="479"/>
      <c r="M897" s="479"/>
      <c r="N897" s="479"/>
      <c r="O897" s="479"/>
      <c r="P897" s="479"/>
      <c r="Q897" s="479"/>
      <c r="R897" s="479"/>
      <c r="S897" s="479"/>
      <c r="T897" s="479"/>
      <c r="U897" s="479"/>
      <c r="V897" s="479"/>
      <c r="W897" s="479"/>
      <c r="X897" s="479"/>
      <c r="Y897" s="479"/>
      <c r="Z897" s="479"/>
    </row>
    <row r="898" spans="1:26" ht="15.75" customHeight="1">
      <c r="A898" s="479"/>
      <c r="B898" s="479"/>
      <c r="C898" s="479"/>
      <c r="D898" s="479"/>
      <c r="E898" s="479"/>
      <c r="F898" s="479"/>
      <c r="G898" s="479"/>
      <c r="H898" s="479"/>
      <c r="I898" s="479"/>
      <c r="J898" s="479"/>
      <c r="K898" s="479"/>
      <c r="L898" s="479"/>
      <c r="M898" s="479"/>
      <c r="N898" s="479"/>
      <c r="O898" s="479"/>
      <c r="P898" s="479"/>
      <c r="Q898" s="479"/>
      <c r="R898" s="479"/>
      <c r="S898" s="479"/>
      <c r="T898" s="479"/>
      <c r="U898" s="479"/>
      <c r="V898" s="479"/>
      <c r="W898" s="479"/>
      <c r="X898" s="479"/>
      <c r="Y898" s="479"/>
      <c r="Z898" s="479"/>
    </row>
    <row r="899" spans="1:26" ht="15.75" customHeight="1">
      <c r="A899" s="479"/>
      <c r="B899" s="479"/>
      <c r="C899" s="479"/>
      <c r="D899" s="479"/>
      <c r="E899" s="479"/>
      <c r="F899" s="479"/>
      <c r="G899" s="479"/>
      <c r="H899" s="479"/>
      <c r="I899" s="479"/>
      <c r="J899" s="479"/>
      <c r="K899" s="479"/>
      <c r="L899" s="479"/>
      <c r="M899" s="479"/>
      <c r="N899" s="479"/>
      <c r="O899" s="479"/>
      <c r="P899" s="479"/>
      <c r="Q899" s="479"/>
      <c r="R899" s="479"/>
      <c r="S899" s="479"/>
      <c r="T899" s="479"/>
      <c r="U899" s="479"/>
      <c r="V899" s="479"/>
      <c r="W899" s="479"/>
      <c r="X899" s="479"/>
      <c r="Y899" s="479"/>
      <c r="Z899" s="479"/>
    </row>
    <row r="900" spans="1:26" ht="15.75" customHeight="1">
      <c r="A900" s="479"/>
      <c r="B900" s="479"/>
      <c r="C900" s="479"/>
      <c r="D900" s="479"/>
      <c r="E900" s="479"/>
      <c r="F900" s="479"/>
      <c r="G900" s="479"/>
      <c r="H900" s="479"/>
      <c r="I900" s="479"/>
      <c r="J900" s="479"/>
      <c r="K900" s="479"/>
      <c r="L900" s="479"/>
      <c r="M900" s="479"/>
      <c r="N900" s="479"/>
      <c r="O900" s="479"/>
      <c r="P900" s="479"/>
      <c r="Q900" s="479"/>
      <c r="R900" s="479"/>
      <c r="S900" s="479"/>
      <c r="T900" s="479"/>
      <c r="U900" s="479"/>
      <c r="V900" s="479"/>
      <c r="W900" s="479"/>
      <c r="X900" s="479"/>
      <c r="Y900" s="479"/>
      <c r="Z900" s="479"/>
    </row>
    <row r="901" spans="1:26" ht="15.75" customHeight="1">
      <c r="A901" s="479"/>
      <c r="B901" s="479"/>
      <c r="C901" s="479"/>
      <c r="D901" s="479"/>
      <c r="E901" s="479"/>
      <c r="F901" s="479"/>
      <c r="G901" s="479"/>
      <c r="H901" s="479"/>
      <c r="I901" s="479"/>
      <c r="J901" s="479"/>
      <c r="K901" s="479"/>
      <c r="L901" s="479"/>
      <c r="M901" s="479"/>
      <c r="N901" s="479"/>
      <c r="O901" s="479"/>
      <c r="P901" s="479"/>
      <c r="Q901" s="479"/>
      <c r="R901" s="479"/>
      <c r="S901" s="479"/>
      <c r="T901" s="479"/>
      <c r="U901" s="479"/>
      <c r="V901" s="479"/>
      <c r="W901" s="479"/>
      <c r="X901" s="479"/>
      <c r="Y901" s="479"/>
      <c r="Z901" s="479"/>
    </row>
    <row r="902" spans="1:26" ht="15.75" customHeight="1">
      <c r="A902" s="479"/>
      <c r="B902" s="479"/>
      <c r="C902" s="479"/>
      <c r="D902" s="479"/>
      <c r="E902" s="479"/>
      <c r="F902" s="479"/>
      <c r="G902" s="479"/>
      <c r="H902" s="479"/>
      <c r="I902" s="479"/>
      <c r="J902" s="479"/>
      <c r="K902" s="479"/>
      <c r="L902" s="479"/>
      <c r="M902" s="479"/>
      <c r="N902" s="479"/>
      <c r="O902" s="479"/>
      <c r="P902" s="479"/>
      <c r="Q902" s="479"/>
      <c r="R902" s="479"/>
      <c r="S902" s="479"/>
      <c r="T902" s="479"/>
      <c r="U902" s="479"/>
      <c r="V902" s="479"/>
      <c r="W902" s="479"/>
      <c r="X902" s="479"/>
      <c r="Y902" s="479"/>
      <c r="Z902" s="479"/>
    </row>
    <row r="903" spans="1:26" ht="15.75" customHeight="1">
      <c r="A903" s="479"/>
      <c r="B903" s="479"/>
      <c r="C903" s="479"/>
      <c r="D903" s="479"/>
      <c r="E903" s="479"/>
      <c r="F903" s="479"/>
      <c r="G903" s="479"/>
      <c r="H903" s="479"/>
      <c r="I903" s="479"/>
      <c r="J903" s="479"/>
      <c r="K903" s="479"/>
      <c r="L903" s="479"/>
      <c r="M903" s="479"/>
      <c r="N903" s="479"/>
      <c r="O903" s="479"/>
      <c r="P903" s="479"/>
      <c r="Q903" s="479"/>
      <c r="R903" s="479"/>
      <c r="S903" s="479"/>
      <c r="T903" s="479"/>
      <c r="U903" s="479"/>
      <c r="V903" s="479"/>
      <c r="W903" s="479"/>
      <c r="X903" s="479"/>
      <c r="Y903" s="479"/>
      <c r="Z903" s="479"/>
    </row>
    <row r="904" spans="1:26" ht="15.75" customHeight="1">
      <c r="A904" s="479"/>
      <c r="B904" s="479"/>
      <c r="C904" s="479"/>
      <c r="D904" s="479"/>
      <c r="E904" s="479"/>
      <c r="F904" s="479"/>
      <c r="G904" s="479"/>
      <c r="H904" s="479"/>
      <c r="I904" s="479"/>
      <c r="J904" s="479"/>
      <c r="K904" s="479"/>
      <c r="L904" s="479"/>
      <c r="M904" s="479"/>
      <c r="N904" s="479"/>
      <c r="O904" s="479"/>
      <c r="P904" s="479"/>
      <c r="Q904" s="479"/>
      <c r="R904" s="479"/>
      <c r="S904" s="479"/>
      <c r="T904" s="479"/>
      <c r="U904" s="479"/>
      <c r="V904" s="479"/>
      <c r="W904" s="479"/>
      <c r="X904" s="479"/>
      <c r="Y904" s="479"/>
      <c r="Z904" s="479"/>
    </row>
    <row r="905" spans="1:26" ht="15.75" customHeight="1">
      <c r="A905" s="479"/>
      <c r="B905" s="479"/>
      <c r="C905" s="479"/>
      <c r="D905" s="479"/>
      <c r="E905" s="479"/>
      <c r="F905" s="479"/>
      <c r="G905" s="479"/>
      <c r="H905" s="479"/>
      <c r="I905" s="479"/>
      <c r="J905" s="479"/>
      <c r="K905" s="479"/>
      <c r="L905" s="479"/>
      <c r="M905" s="479"/>
      <c r="N905" s="479"/>
      <c r="O905" s="479"/>
      <c r="P905" s="479"/>
      <c r="Q905" s="479"/>
      <c r="R905" s="479"/>
      <c r="S905" s="479"/>
      <c r="T905" s="479"/>
      <c r="U905" s="479"/>
      <c r="V905" s="479"/>
      <c r="W905" s="479"/>
      <c r="X905" s="479"/>
      <c r="Y905" s="479"/>
      <c r="Z905" s="479"/>
    </row>
    <row r="906" spans="1:26" ht="15.75" customHeight="1">
      <c r="A906" s="479"/>
      <c r="B906" s="479"/>
      <c r="C906" s="479"/>
      <c r="D906" s="479"/>
      <c r="E906" s="479"/>
      <c r="F906" s="479"/>
      <c r="G906" s="479"/>
      <c r="H906" s="479"/>
      <c r="I906" s="479"/>
      <c r="J906" s="479"/>
      <c r="K906" s="479"/>
      <c r="L906" s="479"/>
      <c r="M906" s="479"/>
      <c r="N906" s="479"/>
      <c r="O906" s="479"/>
      <c r="P906" s="479"/>
      <c r="Q906" s="479"/>
      <c r="R906" s="479"/>
      <c r="S906" s="479"/>
      <c r="T906" s="479"/>
      <c r="U906" s="479"/>
      <c r="V906" s="479"/>
      <c r="W906" s="479"/>
      <c r="X906" s="479"/>
      <c r="Y906" s="479"/>
      <c r="Z906" s="479"/>
    </row>
    <row r="907" spans="1:26" ht="15.75" customHeight="1">
      <c r="A907" s="479"/>
      <c r="B907" s="479"/>
      <c r="C907" s="479"/>
      <c r="D907" s="479"/>
      <c r="E907" s="479"/>
      <c r="F907" s="479"/>
      <c r="G907" s="479"/>
      <c r="H907" s="479"/>
      <c r="I907" s="479"/>
      <c r="J907" s="479"/>
      <c r="K907" s="479"/>
      <c r="L907" s="479"/>
      <c r="M907" s="479"/>
      <c r="N907" s="479"/>
      <c r="O907" s="479"/>
      <c r="P907" s="479"/>
      <c r="Q907" s="479"/>
      <c r="R907" s="479"/>
      <c r="S907" s="479"/>
      <c r="T907" s="479"/>
      <c r="U907" s="479"/>
      <c r="V907" s="479"/>
      <c r="W907" s="479"/>
      <c r="X907" s="479"/>
      <c r="Y907" s="479"/>
      <c r="Z907" s="479"/>
    </row>
    <row r="908" spans="1:26" ht="15.75" customHeight="1">
      <c r="A908" s="479"/>
      <c r="B908" s="479"/>
      <c r="C908" s="479"/>
      <c r="D908" s="479"/>
      <c r="E908" s="479"/>
      <c r="F908" s="479"/>
      <c r="G908" s="479"/>
      <c r="H908" s="479"/>
      <c r="I908" s="479"/>
      <c r="J908" s="479"/>
      <c r="K908" s="479"/>
      <c r="L908" s="479"/>
      <c r="M908" s="479"/>
      <c r="N908" s="479"/>
      <c r="O908" s="479"/>
      <c r="P908" s="479"/>
      <c r="Q908" s="479"/>
      <c r="R908" s="479"/>
      <c r="S908" s="479"/>
      <c r="T908" s="479"/>
      <c r="U908" s="479"/>
      <c r="V908" s="479"/>
      <c r="W908" s="479"/>
      <c r="X908" s="479"/>
      <c r="Y908" s="479"/>
      <c r="Z908" s="479"/>
    </row>
    <row r="909" spans="1:26" ht="15.75" customHeight="1">
      <c r="A909" s="479"/>
      <c r="B909" s="479"/>
      <c r="C909" s="479"/>
      <c r="D909" s="479"/>
      <c r="E909" s="479"/>
      <c r="F909" s="479"/>
      <c r="G909" s="479"/>
      <c r="H909" s="479"/>
      <c r="I909" s="479"/>
      <c r="J909" s="479"/>
      <c r="K909" s="479"/>
      <c r="L909" s="479"/>
      <c r="M909" s="479"/>
      <c r="N909" s="479"/>
      <c r="O909" s="479"/>
      <c r="P909" s="479"/>
      <c r="Q909" s="479"/>
      <c r="R909" s="479"/>
      <c r="S909" s="479"/>
      <c r="T909" s="479"/>
      <c r="U909" s="479"/>
      <c r="V909" s="479"/>
      <c r="W909" s="479"/>
      <c r="X909" s="479"/>
      <c r="Y909" s="479"/>
      <c r="Z909" s="479"/>
    </row>
    <row r="910" spans="1:26" ht="15.75" customHeight="1">
      <c r="A910" s="479"/>
      <c r="B910" s="479"/>
      <c r="C910" s="479"/>
      <c r="D910" s="479"/>
      <c r="E910" s="479"/>
      <c r="F910" s="479"/>
      <c r="G910" s="479"/>
      <c r="H910" s="479"/>
      <c r="I910" s="479"/>
      <c r="J910" s="479"/>
      <c r="K910" s="479"/>
      <c r="L910" s="479"/>
      <c r="M910" s="479"/>
      <c r="N910" s="479"/>
      <c r="O910" s="479"/>
      <c r="P910" s="479"/>
      <c r="Q910" s="479"/>
      <c r="R910" s="479"/>
      <c r="S910" s="479"/>
      <c r="T910" s="479"/>
      <c r="U910" s="479"/>
      <c r="V910" s="479"/>
      <c r="W910" s="479"/>
      <c r="X910" s="479"/>
      <c r="Y910" s="479"/>
      <c r="Z910" s="479"/>
    </row>
    <row r="911" spans="1:26" ht="15.75" customHeight="1">
      <c r="A911" s="479"/>
      <c r="B911" s="479"/>
      <c r="C911" s="479"/>
      <c r="D911" s="479"/>
      <c r="E911" s="479"/>
      <c r="F911" s="479"/>
      <c r="G911" s="479"/>
      <c r="H911" s="479"/>
      <c r="I911" s="479"/>
      <c r="J911" s="479"/>
      <c r="K911" s="479"/>
      <c r="L911" s="479"/>
      <c r="M911" s="479"/>
      <c r="N911" s="479"/>
      <c r="O911" s="479"/>
      <c r="P911" s="479"/>
      <c r="Q911" s="479"/>
      <c r="R911" s="479"/>
      <c r="S911" s="479"/>
      <c r="T911" s="479"/>
      <c r="U911" s="479"/>
      <c r="V911" s="479"/>
      <c r="W911" s="479"/>
      <c r="X911" s="479"/>
      <c r="Y911" s="479"/>
      <c r="Z911" s="479"/>
    </row>
    <row r="912" spans="1:26" ht="15.75" customHeight="1">
      <c r="A912" s="479"/>
      <c r="B912" s="479"/>
      <c r="C912" s="479"/>
      <c r="D912" s="479"/>
      <c r="E912" s="479"/>
      <c r="F912" s="479"/>
      <c r="G912" s="479"/>
      <c r="H912" s="479"/>
      <c r="I912" s="479"/>
      <c r="J912" s="479"/>
      <c r="K912" s="479"/>
      <c r="L912" s="479"/>
      <c r="M912" s="479"/>
      <c r="N912" s="479"/>
      <c r="O912" s="479"/>
      <c r="P912" s="479"/>
      <c r="Q912" s="479"/>
      <c r="R912" s="479"/>
      <c r="S912" s="479"/>
      <c r="T912" s="479"/>
      <c r="U912" s="479"/>
      <c r="V912" s="479"/>
      <c r="W912" s="479"/>
      <c r="X912" s="479"/>
      <c r="Y912" s="479"/>
      <c r="Z912" s="479"/>
    </row>
    <row r="913" spans="1:26" ht="15.75" customHeight="1">
      <c r="A913" s="479"/>
      <c r="B913" s="479"/>
      <c r="C913" s="479"/>
      <c r="D913" s="479"/>
      <c r="E913" s="479"/>
      <c r="F913" s="479"/>
      <c r="G913" s="479"/>
      <c r="H913" s="479"/>
      <c r="I913" s="479"/>
      <c r="J913" s="479"/>
      <c r="K913" s="479"/>
      <c r="L913" s="479"/>
      <c r="M913" s="479"/>
      <c r="N913" s="479"/>
      <c r="O913" s="479"/>
      <c r="P913" s="479"/>
      <c r="Q913" s="479"/>
      <c r="R913" s="479"/>
      <c r="S913" s="479"/>
      <c r="T913" s="479"/>
      <c r="U913" s="479"/>
      <c r="V913" s="479"/>
      <c r="W913" s="479"/>
      <c r="X913" s="479"/>
      <c r="Y913" s="479"/>
      <c r="Z913" s="479"/>
    </row>
    <row r="914" spans="1:26" ht="15.75" customHeight="1">
      <c r="A914" s="479"/>
      <c r="B914" s="479"/>
      <c r="C914" s="479"/>
      <c r="D914" s="479"/>
      <c r="E914" s="479"/>
      <c r="F914" s="479"/>
      <c r="G914" s="479"/>
      <c r="H914" s="479"/>
      <c r="I914" s="479"/>
      <c r="J914" s="479"/>
      <c r="K914" s="479"/>
      <c r="L914" s="479"/>
      <c r="M914" s="479"/>
      <c r="N914" s="479"/>
      <c r="O914" s="479"/>
      <c r="P914" s="479"/>
      <c r="Q914" s="479"/>
      <c r="R914" s="479"/>
      <c r="S914" s="479"/>
      <c r="T914" s="479"/>
      <c r="U914" s="479"/>
      <c r="V914" s="479"/>
      <c r="W914" s="479"/>
      <c r="X914" s="479"/>
      <c r="Y914" s="479"/>
      <c r="Z914" s="479"/>
    </row>
    <row r="915" spans="1:26" ht="15.75" customHeight="1">
      <c r="A915" s="479"/>
      <c r="B915" s="479"/>
      <c r="C915" s="479"/>
      <c r="D915" s="479"/>
      <c r="E915" s="479"/>
      <c r="F915" s="479"/>
      <c r="G915" s="479"/>
      <c r="H915" s="479"/>
      <c r="I915" s="479"/>
      <c r="J915" s="479"/>
      <c r="K915" s="479"/>
      <c r="L915" s="479"/>
      <c r="M915" s="479"/>
      <c r="N915" s="479"/>
      <c r="O915" s="479"/>
      <c r="P915" s="479"/>
      <c r="Q915" s="479"/>
      <c r="R915" s="479"/>
      <c r="S915" s="479"/>
      <c r="T915" s="479"/>
      <c r="U915" s="479"/>
      <c r="V915" s="479"/>
      <c r="W915" s="479"/>
      <c r="X915" s="479"/>
      <c r="Y915" s="479"/>
      <c r="Z915" s="479"/>
    </row>
    <row r="916" spans="1:26" ht="15.75" customHeight="1">
      <c r="A916" s="479"/>
      <c r="B916" s="479"/>
      <c r="C916" s="479"/>
      <c r="D916" s="479"/>
      <c r="E916" s="479"/>
      <c r="F916" s="479"/>
      <c r="G916" s="479"/>
      <c r="H916" s="479"/>
      <c r="I916" s="479"/>
      <c r="J916" s="479"/>
      <c r="K916" s="479"/>
      <c r="L916" s="479"/>
      <c r="M916" s="479"/>
      <c r="N916" s="479"/>
      <c r="O916" s="479"/>
      <c r="P916" s="479"/>
      <c r="Q916" s="479"/>
      <c r="R916" s="479"/>
      <c r="S916" s="479"/>
      <c r="T916" s="479"/>
      <c r="U916" s="479"/>
      <c r="V916" s="479"/>
      <c r="W916" s="479"/>
      <c r="X916" s="479"/>
      <c r="Y916" s="479"/>
      <c r="Z916" s="479"/>
    </row>
    <row r="917" spans="1:26" ht="15.75" customHeight="1">
      <c r="A917" s="479"/>
      <c r="B917" s="479"/>
      <c r="C917" s="479"/>
      <c r="D917" s="479"/>
      <c r="E917" s="479"/>
      <c r="F917" s="479"/>
      <c r="G917" s="479"/>
      <c r="H917" s="479"/>
      <c r="I917" s="479"/>
      <c r="J917" s="479"/>
      <c r="K917" s="479"/>
      <c r="L917" s="479"/>
      <c r="M917" s="479"/>
      <c r="N917" s="479"/>
      <c r="O917" s="479"/>
      <c r="P917" s="479"/>
      <c r="Q917" s="479"/>
      <c r="R917" s="479"/>
      <c r="S917" s="479"/>
      <c r="T917" s="479"/>
      <c r="U917" s="479"/>
      <c r="V917" s="479"/>
      <c r="W917" s="479"/>
      <c r="X917" s="479"/>
      <c r="Y917" s="479"/>
      <c r="Z917" s="479"/>
    </row>
    <row r="918" spans="1:26" ht="15.75" customHeight="1">
      <c r="A918" s="479"/>
      <c r="B918" s="479"/>
      <c r="C918" s="479"/>
      <c r="D918" s="479"/>
      <c r="E918" s="479"/>
      <c r="F918" s="479"/>
      <c r="G918" s="479"/>
      <c r="H918" s="479"/>
      <c r="I918" s="479"/>
      <c r="J918" s="479"/>
      <c r="K918" s="479"/>
      <c r="L918" s="479"/>
      <c r="M918" s="479"/>
      <c r="N918" s="479"/>
      <c r="O918" s="479"/>
      <c r="P918" s="479"/>
      <c r="Q918" s="479"/>
      <c r="R918" s="479"/>
      <c r="S918" s="479"/>
      <c r="T918" s="479"/>
      <c r="U918" s="479"/>
      <c r="V918" s="479"/>
      <c r="W918" s="479"/>
      <c r="X918" s="479"/>
      <c r="Y918" s="479"/>
      <c r="Z918" s="479"/>
    </row>
    <row r="919" spans="1:26" ht="15.75" customHeight="1">
      <c r="A919" s="479"/>
      <c r="B919" s="479"/>
      <c r="C919" s="479"/>
      <c r="D919" s="479"/>
      <c r="E919" s="479"/>
      <c r="F919" s="479"/>
      <c r="G919" s="479"/>
      <c r="H919" s="479"/>
      <c r="I919" s="479"/>
      <c r="J919" s="479"/>
      <c r="K919" s="479"/>
      <c r="L919" s="479"/>
      <c r="M919" s="479"/>
      <c r="N919" s="479"/>
      <c r="O919" s="479"/>
      <c r="P919" s="479"/>
      <c r="Q919" s="479"/>
      <c r="R919" s="479"/>
      <c r="S919" s="479"/>
      <c r="T919" s="479"/>
      <c r="U919" s="479"/>
      <c r="V919" s="479"/>
      <c r="W919" s="479"/>
      <c r="X919" s="479"/>
      <c r="Y919" s="479"/>
      <c r="Z919" s="479"/>
    </row>
    <row r="920" spans="1:26" ht="15.75" customHeight="1">
      <c r="A920" s="479"/>
      <c r="B920" s="479"/>
      <c r="C920" s="479"/>
      <c r="D920" s="479"/>
      <c r="E920" s="479"/>
      <c r="F920" s="479"/>
      <c r="G920" s="479"/>
      <c r="H920" s="479"/>
      <c r="I920" s="479"/>
      <c r="J920" s="479"/>
      <c r="K920" s="479"/>
      <c r="L920" s="479"/>
      <c r="M920" s="479"/>
      <c r="N920" s="479"/>
      <c r="O920" s="479"/>
      <c r="P920" s="479"/>
      <c r="Q920" s="479"/>
      <c r="R920" s="479"/>
      <c r="S920" s="479"/>
      <c r="T920" s="479"/>
      <c r="U920" s="479"/>
      <c r="V920" s="479"/>
      <c r="W920" s="479"/>
      <c r="X920" s="479"/>
      <c r="Y920" s="479"/>
      <c r="Z920" s="479"/>
    </row>
    <row r="921" spans="1:26" ht="15.75" customHeight="1">
      <c r="A921" s="479"/>
      <c r="B921" s="479"/>
      <c r="C921" s="479"/>
      <c r="D921" s="479"/>
      <c r="E921" s="479"/>
      <c r="F921" s="479"/>
      <c r="G921" s="479"/>
      <c r="H921" s="479"/>
      <c r="I921" s="479"/>
      <c r="J921" s="479"/>
      <c r="K921" s="479"/>
      <c r="L921" s="479"/>
      <c r="M921" s="479"/>
      <c r="N921" s="479"/>
      <c r="O921" s="479"/>
      <c r="P921" s="479"/>
      <c r="Q921" s="479"/>
      <c r="R921" s="479"/>
      <c r="S921" s="479"/>
      <c r="T921" s="479"/>
      <c r="U921" s="479"/>
      <c r="V921" s="479"/>
      <c r="W921" s="479"/>
      <c r="X921" s="479"/>
      <c r="Y921" s="479"/>
      <c r="Z921" s="479"/>
    </row>
    <row r="922" spans="1:26" ht="15.75" customHeight="1">
      <c r="A922" s="479"/>
      <c r="B922" s="479"/>
      <c r="C922" s="479"/>
      <c r="D922" s="479"/>
      <c r="E922" s="479"/>
      <c r="F922" s="479"/>
      <c r="G922" s="479"/>
      <c r="H922" s="479"/>
      <c r="I922" s="479"/>
      <c r="J922" s="479"/>
      <c r="K922" s="479"/>
      <c r="L922" s="479"/>
      <c r="M922" s="479"/>
      <c r="N922" s="479"/>
      <c r="O922" s="479"/>
      <c r="P922" s="479"/>
      <c r="Q922" s="479"/>
      <c r="R922" s="479"/>
      <c r="S922" s="479"/>
      <c r="T922" s="479"/>
      <c r="U922" s="479"/>
      <c r="V922" s="479"/>
      <c r="W922" s="479"/>
      <c r="X922" s="479"/>
      <c r="Y922" s="479"/>
      <c r="Z922" s="479"/>
    </row>
    <row r="923" spans="1:26" ht="15.75" customHeight="1">
      <c r="A923" s="479"/>
      <c r="B923" s="479"/>
      <c r="C923" s="479"/>
      <c r="D923" s="479"/>
      <c r="E923" s="479"/>
      <c r="F923" s="479"/>
      <c r="G923" s="479"/>
      <c r="H923" s="479"/>
      <c r="I923" s="479"/>
      <c r="J923" s="479"/>
      <c r="K923" s="479"/>
      <c r="L923" s="479"/>
      <c r="M923" s="479"/>
      <c r="N923" s="479"/>
      <c r="O923" s="479"/>
      <c r="P923" s="479"/>
      <c r="Q923" s="479"/>
      <c r="R923" s="479"/>
      <c r="S923" s="479"/>
      <c r="T923" s="479"/>
      <c r="U923" s="479"/>
      <c r="V923" s="479"/>
      <c r="W923" s="479"/>
      <c r="X923" s="479"/>
      <c r="Y923" s="479"/>
      <c r="Z923" s="479"/>
    </row>
    <row r="924" spans="1:26" ht="15.75" customHeight="1">
      <c r="A924" s="479"/>
      <c r="B924" s="479"/>
      <c r="C924" s="479"/>
      <c r="D924" s="479"/>
      <c r="E924" s="479"/>
      <c r="F924" s="479"/>
      <c r="G924" s="479"/>
      <c r="H924" s="479"/>
      <c r="I924" s="479"/>
      <c r="J924" s="479"/>
      <c r="K924" s="479"/>
      <c r="L924" s="479"/>
      <c r="M924" s="479"/>
      <c r="N924" s="479"/>
      <c r="O924" s="479"/>
      <c r="P924" s="479"/>
      <c r="Q924" s="479"/>
      <c r="R924" s="479"/>
      <c r="S924" s="479"/>
      <c r="T924" s="479"/>
      <c r="U924" s="479"/>
      <c r="V924" s="479"/>
      <c r="W924" s="479"/>
      <c r="X924" s="479"/>
      <c r="Y924" s="479"/>
      <c r="Z924" s="479"/>
    </row>
    <row r="925" spans="1:26" ht="15.75" customHeight="1">
      <c r="A925" s="479"/>
      <c r="B925" s="479"/>
      <c r="C925" s="479"/>
      <c r="D925" s="479"/>
      <c r="E925" s="479"/>
      <c r="F925" s="479"/>
      <c r="G925" s="479"/>
      <c r="H925" s="479"/>
      <c r="I925" s="479"/>
      <c r="J925" s="479"/>
      <c r="K925" s="479"/>
      <c r="L925" s="479"/>
      <c r="M925" s="479"/>
      <c r="N925" s="479"/>
      <c r="O925" s="479"/>
      <c r="P925" s="479"/>
      <c r="Q925" s="479"/>
      <c r="R925" s="479"/>
      <c r="S925" s="479"/>
      <c r="T925" s="479"/>
      <c r="U925" s="479"/>
      <c r="V925" s="479"/>
      <c r="W925" s="479"/>
      <c r="X925" s="479"/>
      <c r="Y925" s="479"/>
      <c r="Z925" s="479"/>
    </row>
    <row r="926" spans="1:26" ht="15.75" customHeight="1">
      <c r="A926" s="479"/>
      <c r="B926" s="479"/>
      <c r="C926" s="479"/>
      <c r="D926" s="479"/>
      <c r="E926" s="479"/>
      <c r="F926" s="479"/>
      <c r="G926" s="479"/>
      <c r="H926" s="479"/>
      <c r="I926" s="479"/>
      <c r="J926" s="479"/>
      <c r="K926" s="479"/>
      <c r="L926" s="479"/>
      <c r="M926" s="479"/>
      <c r="N926" s="479"/>
      <c r="O926" s="479"/>
      <c r="P926" s="479"/>
      <c r="Q926" s="479"/>
      <c r="R926" s="479"/>
      <c r="S926" s="479"/>
      <c r="T926" s="479"/>
      <c r="U926" s="479"/>
      <c r="V926" s="479"/>
      <c r="W926" s="479"/>
      <c r="X926" s="479"/>
      <c r="Y926" s="479"/>
      <c r="Z926" s="479"/>
    </row>
    <row r="927" spans="1:26" ht="15.75" customHeight="1">
      <c r="A927" s="479"/>
      <c r="B927" s="479"/>
      <c r="C927" s="479"/>
      <c r="D927" s="479"/>
      <c r="E927" s="479"/>
      <c r="F927" s="479"/>
      <c r="G927" s="479"/>
      <c r="H927" s="479"/>
      <c r="I927" s="479"/>
      <c r="J927" s="479"/>
      <c r="K927" s="479"/>
      <c r="L927" s="479"/>
      <c r="M927" s="479"/>
      <c r="N927" s="479"/>
      <c r="O927" s="479"/>
      <c r="P927" s="479"/>
      <c r="Q927" s="479"/>
      <c r="R927" s="479"/>
      <c r="S927" s="479"/>
      <c r="T927" s="479"/>
      <c r="U927" s="479"/>
      <c r="V927" s="479"/>
      <c r="W927" s="479"/>
      <c r="X927" s="479"/>
      <c r="Y927" s="479"/>
      <c r="Z927" s="479"/>
    </row>
    <row r="928" spans="1:26" ht="15.75" customHeight="1">
      <c r="A928" s="479"/>
      <c r="B928" s="479"/>
      <c r="C928" s="479"/>
      <c r="D928" s="479"/>
      <c r="E928" s="479"/>
      <c r="F928" s="479"/>
      <c r="G928" s="479"/>
      <c r="H928" s="479"/>
      <c r="I928" s="479"/>
      <c r="J928" s="479"/>
      <c r="K928" s="479"/>
      <c r="L928" s="479"/>
      <c r="M928" s="479"/>
      <c r="N928" s="479"/>
      <c r="O928" s="479"/>
      <c r="P928" s="479"/>
      <c r="Q928" s="479"/>
      <c r="R928" s="479"/>
      <c r="S928" s="479"/>
      <c r="T928" s="479"/>
      <c r="U928" s="479"/>
      <c r="V928" s="479"/>
      <c r="W928" s="479"/>
      <c r="X928" s="479"/>
      <c r="Y928" s="479"/>
      <c r="Z928" s="479"/>
    </row>
    <row r="929" spans="1:26" ht="15.75" customHeight="1">
      <c r="A929" s="479"/>
      <c r="B929" s="479"/>
      <c r="C929" s="479"/>
      <c r="D929" s="479"/>
      <c r="E929" s="479"/>
      <c r="F929" s="479"/>
      <c r="G929" s="479"/>
      <c r="H929" s="479"/>
      <c r="I929" s="479"/>
      <c r="J929" s="479"/>
      <c r="K929" s="479"/>
      <c r="L929" s="479"/>
      <c r="M929" s="479"/>
      <c r="N929" s="479"/>
      <c r="O929" s="479"/>
      <c r="P929" s="479"/>
      <c r="Q929" s="479"/>
      <c r="R929" s="479"/>
      <c r="S929" s="479"/>
      <c r="T929" s="479"/>
      <c r="U929" s="479"/>
      <c r="V929" s="479"/>
      <c r="W929" s="479"/>
      <c r="X929" s="479"/>
      <c r="Y929" s="479"/>
      <c r="Z929" s="479"/>
    </row>
    <row r="930" spans="1:26" ht="15.75" customHeight="1">
      <c r="A930" s="479"/>
      <c r="B930" s="479"/>
      <c r="C930" s="479"/>
      <c r="D930" s="479"/>
      <c r="E930" s="479"/>
      <c r="F930" s="479"/>
      <c r="G930" s="479"/>
      <c r="H930" s="479"/>
      <c r="I930" s="479"/>
      <c r="J930" s="479"/>
      <c r="K930" s="479"/>
      <c r="L930" s="479"/>
      <c r="M930" s="479"/>
      <c r="N930" s="479"/>
      <c r="O930" s="479"/>
      <c r="P930" s="479"/>
      <c r="Q930" s="479"/>
      <c r="R930" s="479"/>
      <c r="S930" s="479"/>
      <c r="T930" s="479"/>
      <c r="U930" s="479"/>
      <c r="V930" s="479"/>
      <c r="W930" s="479"/>
      <c r="X930" s="479"/>
      <c r="Y930" s="479"/>
      <c r="Z930" s="479"/>
    </row>
    <row r="931" spans="1:26" ht="15.75" customHeight="1">
      <c r="A931" s="479"/>
      <c r="B931" s="479"/>
      <c r="C931" s="479"/>
      <c r="D931" s="479"/>
      <c r="E931" s="479"/>
      <c r="F931" s="479"/>
      <c r="G931" s="479"/>
      <c r="H931" s="479"/>
      <c r="I931" s="479"/>
      <c r="J931" s="479"/>
      <c r="K931" s="479"/>
      <c r="L931" s="479"/>
      <c r="M931" s="479"/>
      <c r="N931" s="479"/>
      <c r="O931" s="479"/>
      <c r="P931" s="479"/>
      <c r="Q931" s="479"/>
      <c r="R931" s="479"/>
      <c r="S931" s="479"/>
      <c r="T931" s="479"/>
      <c r="U931" s="479"/>
      <c r="V931" s="479"/>
      <c r="W931" s="479"/>
      <c r="X931" s="479"/>
      <c r="Y931" s="479"/>
      <c r="Z931" s="479"/>
    </row>
    <row r="932" spans="1:26" ht="15.75" customHeight="1">
      <c r="A932" s="479"/>
      <c r="B932" s="479"/>
      <c r="C932" s="479"/>
      <c r="D932" s="479"/>
      <c r="E932" s="479"/>
      <c r="F932" s="479"/>
      <c r="G932" s="479"/>
      <c r="H932" s="479"/>
      <c r="I932" s="479"/>
      <c r="J932" s="479"/>
      <c r="K932" s="479"/>
      <c r="L932" s="479"/>
      <c r="M932" s="479"/>
      <c r="N932" s="479"/>
      <c r="O932" s="479"/>
      <c r="P932" s="479"/>
      <c r="Q932" s="479"/>
      <c r="R932" s="479"/>
      <c r="S932" s="479"/>
      <c r="T932" s="479"/>
      <c r="U932" s="479"/>
      <c r="V932" s="479"/>
      <c r="W932" s="479"/>
      <c r="X932" s="479"/>
      <c r="Y932" s="479"/>
      <c r="Z932" s="479"/>
    </row>
    <row r="933" spans="1:26" ht="15.75" customHeight="1">
      <c r="A933" s="479"/>
      <c r="B933" s="479"/>
      <c r="C933" s="479"/>
      <c r="D933" s="479"/>
      <c r="E933" s="479"/>
      <c r="F933" s="479"/>
      <c r="G933" s="479"/>
      <c r="H933" s="479"/>
      <c r="I933" s="479"/>
      <c r="J933" s="479"/>
      <c r="K933" s="479"/>
      <c r="L933" s="479"/>
      <c r="M933" s="479"/>
      <c r="N933" s="479"/>
      <c r="O933" s="479"/>
      <c r="P933" s="479"/>
      <c r="Q933" s="479"/>
      <c r="R933" s="479"/>
      <c r="S933" s="479"/>
      <c r="T933" s="479"/>
      <c r="U933" s="479"/>
      <c r="V933" s="479"/>
      <c r="W933" s="479"/>
      <c r="X933" s="479"/>
      <c r="Y933" s="479"/>
      <c r="Z933" s="479"/>
    </row>
    <row r="934" spans="1:26" ht="15.75" customHeight="1">
      <c r="A934" s="479"/>
      <c r="B934" s="479"/>
      <c r="C934" s="479"/>
      <c r="D934" s="479"/>
      <c r="E934" s="479"/>
      <c r="F934" s="479"/>
      <c r="G934" s="479"/>
      <c r="H934" s="479"/>
      <c r="I934" s="479"/>
      <c r="J934" s="479"/>
      <c r="K934" s="479"/>
      <c r="L934" s="479"/>
      <c r="M934" s="479"/>
      <c r="N934" s="479"/>
      <c r="O934" s="479"/>
      <c r="P934" s="479"/>
      <c r="Q934" s="479"/>
      <c r="R934" s="479"/>
      <c r="S934" s="479"/>
      <c r="T934" s="479"/>
      <c r="U934" s="479"/>
      <c r="V934" s="479"/>
      <c r="W934" s="479"/>
      <c r="X934" s="479"/>
      <c r="Y934" s="479"/>
      <c r="Z934" s="479"/>
    </row>
    <row r="935" spans="1:26" ht="15.75" customHeight="1">
      <c r="A935" s="479"/>
      <c r="B935" s="479"/>
      <c r="C935" s="479"/>
      <c r="D935" s="479"/>
      <c r="E935" s="479"/>
      <c r="F935" s="479"/>
      <c r="G935" s="479"/>
      <c r="H935" s="479"/>
      <c r="I935" s="479"/>
      <c r="J935" s="479"/>
      <c r="K935" s="479"/>
      <c r="L935" s="479"/>
      <c r="M935" s="479"/>
      <c r="N935" s="479"/>
      <c r="O935" s="479"/>
      <c r="P935" s="479"/>
      <c r="Q935" s="479"/>
      <c r="R935" s="479"/>
      <c r="S935" s="479"/>
      <c r="T935" s="479"/>
      <c r="U935" s="479"/>
      <c r="V935" s="479"/>
      <c r="W935" s="479"/>
      <c r="X935" s="479"/>
      <c r="Y935" s="479"/>
      <c r="Z935" s="479"/>
    </row>
    <row r="936" spans="1:26" ht="15.75" customHeight="1">
      <c r="A936" s="479"/>
      <c r="B936" s="479"/>
      <c r="C936" s="479"/>
      <c r="D936" s="479"/>
      <c r="E936" s="479"/>
      <c r="F936" s="479"/>
      <c r="G936" s="479"/>
      <c r="H936" s="479"/>
      <c r="I936" s="479"/>
      <c r="J936" s="479"/>
      <c r="K936" s="479"/>
      <c r="L936" s="479"/>
      <c r="M936" s="479"/>
      <c r="N936" s="479"/>
      <c r="O936" s="479"/>
      <c r="P936" s="479"/>
      <c r="Q936" s="479"/>
      <c r="R936" s="479"/>
      <c r="S936" s="479"/>
      <c r="T936" s="479"/>
      <c r="U936" s="479"/>
      <c r="V936" s="479"/>
      <c r="W936" s="479"/>
      <c r="X936" s="479"/>
      <c r="Y936" s="479"/>
      <c r="Z936" s="479"/>
    </row>
    <row r="937" spans="1:26" ht="15.75" customHeight="1">
      <c r="A937" s="479"/>
      <c r="B937" s="479"/>
      <c r="C937" s="479"/>
      <c r="D937" s="479"/>
      <c r="E937" s="479"/>
      <c r="F937" s="479"/>
      <c r="G937" s="479"/>
      <c r="H937" s="479"/>
      <c r="I937" s="479"/>
      <c r="J937" s="479"/>
      <c r="K937" s="479"/>
      <c r="L937" s="479"/>
      <c r="M937" s="479"/>
      <c r="N937" s="479"/>
      <c r="O937" s="479"/>
      <c r="P937" s="479"/>
      <c r="Q937" s="479"/>
      <c r="R937" s="479"/>
      <c r="S937" s="479"/>
      <c r="T937" s="479"/>
      <c r="U937" s="479"/>
      <c r="V937" s="479"/>
      <c r="W937" s="479"/>
      <c r="X937" s="479"/>
      <c r="Y937" s="479"/>
      <c r="Z937" s="479"/>
    </row>
    <row r="938" spans="1:26" ht="15.75" customHeight="1">
      <c r="A938" s="479"/>
      <c r="B938" s="479"/>
      <c r="C938" s="479"/>
      <c r="D938" s="479"/>
      <c r="E938" s="479"/>
      <c r="F938" s="479"/>
      <c r="G938" s="479"/>
      <c r="H938" s="479"/>
      <c r="I938" s="479"/>
      <c r="J938" s="479"/>
      <c r="K938" s="479"/>
      <c r="L938" s="479"/>
      <c r="M938" s="479"/>
      <c r="N938" s="479"/>
      <c r="O938" s="479"/>
      <c r="P938" s="479"/>
      <c r="Q938" s="479"/>
      <c r="R938" s="479"/>
      <c r="S938" s="479"/>
      <c r="T938" s="479"/>
      <c r="U938" s="479"/>
      <c r="V938" s="479"/>
      <c r="W938" s="479"/>
      <c r="X938" s="479"/>
      <c r="Y938" s="479"/>
      <c r="Z938" s="479"/>
    </row>
    <row r="939" spans="1:26" ht="15.75" customHeight="1">
      <c r="A939" s="479"/>
      <c r="B939" s="479"/>
      <c r="C939" s="479"/>
      <c r="D939" s="479"/>
      <c r="E939" s="479"/>
      <c r="F939" s="479"/>
      <c r="G939" s="479"/>
      <c r="H939" s="479"/>
      <c r="I939" s="479"/>
      <c r="J939" s="479"/>
      <c r="K939" s="479"/>
      <c r="L939" s="479"/>
      <c r="M939" s="479"/>
      <c r="N939" s="479"/>
      <c r="O939" s="479"/>
      <c r="P939" s="479"/>
      <c r="Q939" s="479"/>
      <c r="R939" s="479"/>
      <c r="S939" s="479"/>
      <c r="T939" s="479"/>
      <c r="U939" s="479"/>
      <c r="V939" s="479"/>
      <c r="W939" s="479"/>
      <c r="X939" s="479"/>
      <c r="Y939" s="479"/>
      <c r="Z939" s="479"/>
    </row>
    <row r="940" spans="1:26" ht="15.75" customHeight="1">
      <c r="A940" s="479"/>
      <c r="B940" s="479"/>
      <c r="C940" s="479"/>
      <c r="D940" s="479"/>
      <c r="E940" s="479"/>
      <c r="F940" s="479"/>
      <c r="G940" s="479"/>
      <c r="H940" s="479"/>
      <c r="I940" s="479"/>
      <c r="J940" s="479"/>
      <c r="K940" s="479"/>
      <c r="L940" s="479"/>
      <c r="M940" s="479"/>
      <c r="N940" s="479"/>
      <c r="O940" s="479"/>
      <c r="P940" s="479"/>
      <c r="Q940" s="479"/>
      <c r="R940" s="479"/>
      <c r="S940" s="479"/>
      <c r="T940" s="479"/>
      <c r="U940" s="479"/>
      <c r="V940" s="479"/>
      <c r="W940" s="479"/>
      <c r="X940" s="479"/>
      <c r="Y940" s="479"/>
      <c r="Z940" s="479"/>
    </row>
    <row r="941" spans="1:26" ht="15.75" customHeight="1">
      <c r="A941" s="479"/>
      <c r="B941" s="479"/>
      <c r="C941" s="479"/>
      <c r="D941" s="479"/>
      <c r="E941" s="479"/>
      <c r="F941" s="479"/>
      <c r="G941" s="479"/>
      <c r="H941" s="479"/>
      <c r="I941" s="479"/>
      <c r="J941" s="479"/>
      <c r="K941" s="479"/>
      <c r="L941" s="479"/>
      <c r="M941" s="479"/>
      <c r="N941" s="479"/>
      <c r="O941" s="479"/>
      <c r="P941" s="479"/>
      <c r="Q941" s="479"/>
      <c r="R941" s="479"/>
      <c r="S941" s="479"/>
      <c r="T941" s="479"/>
      <c r="U941" s="479"/>
      <c r="V941" s="479"/>
      <c r="W941" s="479"/>
      <c r="X941" s="479"/>
      <c r="Y941" s="479"/>
      <c r="Z941" s="479"/>
    </row>
    <row r="942" spans="1:26" ht="15.75" customHeight="1">
      <c r="A942" s="479"/>
      <c r="B942" s="479"/>
      <c r="C942" s="479"/>
      <c r="D942" s="479"/>
      <c r="E942" s="479"/>
      <c r="F942" s="479"/>
      <c r="G942" s="479"/>
      <c r="H942" s="479"/>
      <c r="I942" s="479"/>
      <c r="J942" s="479"/>
      <c r="K942" s="479"/>
      <c r="L942" s="479"/>
      <c r="M942" s="479"/>
      <c r="N942" s="479"/>
      <c r="O942" s="479"/>
      <c r="P942" s="479"/>
      <c r="Q942" s="479"/>
      <c r="R942" s="479"/>
      <c r="S942" s="479"/>
      <c r="T942" s="479"/>
      <c r="U942" s="479"/>
      <c r="V942" s="479"/>
      <c r="W942" s="479"/>
      <c r="X942" s="479"/>
      <c r="Y942" s="479"/>
      <c r="Z942" s="479"/>
    </row>
    <row r="943" spans="1:26" ht="15.75" customHeight="1">
      <c r="A943" s="479"/>
      <c r="B943" s="479"/>
      <c r="C943" s="479"/>
      <c r="D943" s="479"/>
      <c r="E943" s="479"/>
      <c r="F943" s="479"/>
      <c r="G943" s="479"/>
      <c r="H943" s="479"/>
      <c r="I943" s="479"/>
      <c r="J943" s="479"/>
      <c r="K943" s="479"/>
      <c r="L943" s="479"/>
      <c r="M943" s="479"/>
      <c r="N943" s="479"/>
      <c r="O943" s="479"/>
      <c r="P943" s="479"/>
      <c r="Q943" s="479"/>
      <c r="R943" s="479"/>
      <c r="S943" s="479"/>
      <c r="T943" s="479"/>
      <c r="U943" s="479"/>
      <c r="V943" s="479"/>
      <c r="W943" s="479"/>
      <c r="X943" s="479"/>
      <c r="Y943" s="479"/>
      <c r="Z943" s="479"/>
    </row>
    <row r="944" spans="1:26" ht="15.75" customHeight="1">
      <c r="A944" s="479"/>
      <c r="B944" s="479"/>
      <c r="C944" s="479"/>
      <c r="D944" s="479"/>
      <c r="E944" s="479"/>
      <c r="F944" s="479"/>
      <c r="G944" s="479"/>
      <c r="H944" s="479"/>
      <c r="I944" s="479"/>
      <c r="J944" s="479"/>
      <c r="K944" s="479"/>
      <c r="L944" s="479"/>
      <c r="M944" s="479"/>
      <c r="N944" s="479"/>
      <c r="O944" s="479"/>
      <c r="P944" s="479"/>
      <c r="Q944" s="479"/>
      <c r="R944" s="479"/>
      <c r="S944" s="479"/>
      <c r="T944" s="479"/>
      <c r="U944" s="479"/>
      <c r="V944" s="479"/>
      <c r="W944" s="479"/>
      <c r="X944" s="479"/>
      <c r="Y944" s="479"/>
      <c r="Z944" s="479"/>
    </row>
    <row r="945" spans="1:26" ht="15.75" customHeight="1">
      <c r="A945" s="479"/>
      <c r="B945" s="479"/>
      <c r="C945" s="479"/>
      <c r="D945" s="479"/>
      <c r="E945" s="479"/>
      <c r="F945" s="479"/>
      <c r="G945" s="479"/>
      <c r="H945" s="479"/>
      <c r="I945" s="479"/>
      <c r="J945" s="479"/>
      <c r="K945" s="479"/>
      <c r="L945" s="479"/>
      <c r="M945" s="479"/>
      <c r="N945" s="479"/>
      <c r="O945" s="479"/>
      <c r="P945" s="479"/>
      <c r="Q945" s="479"/>
      <c r="R945" s="479"/>
      <c r="S945" s="479"/>
      <c r="T945" s="479"/>
      <c r="U945" s="479"/>
      <c r="V945" s="479"/>
      <c r="W945" s="479"/>
      <c r="X945" s="479"/>
      <c r="Y945" s="479"/>
      <c r="Z945" s="479"/>
    </row>
    <row r="946" spans="1:26" ht="15.75" customHeight="1">
      <c r="A946" s="479"/>
      <c r="B946" s="479"/>
      <c r="C946" s="479"/>
      <c r="D946" s="479"/>
      <c r="E946" s="479"/>
      <c r="F946" s="479"/>
      <c r="G946" s="479"/>
      <c r="H946" s="479"/>
      <c r="I946" s="479"/>
      <c r="J946" s="479"/>
      <c r="K946" s="479"/>
      <c r="L946" s="479"/>
      <c r="M946" s="479"/>
      <c r="N946" s="479"/>
      <c r="O946" s="479"/>
      <c r="P946" s="479"/>
      <c r="Q946" s="479"/>
      <c r="R946" s="479"/>
      <c r="S946" s="479"/>
      <c r="T946" s="479"/>
      <c r="U946" s="479"/>
      <c r="V946" s="479"/>
      <c r="W946" s="479"/>
      <c r="X946" s="479"/>
      <c r="Y946" s="479"/>
      <c r="Z946" s="479"/>
    </row>
    <row r="947" spans="1:26" ht="15.75" customHeight="1">
      <c r="A947" s="479"/>
      <c r="B947" s="479"/>
      <c r="C947" s="479"/>
      <c r="D947" s="479"/>
      <c r="E947" s="479"/>
      <c r="F947" s="479"/>
      <c r="G947" s="479"/>
      <c r="H947" s="479"/>
      <c r="I947" s="479"/>
      <c r="J947" s="479"/>
      <c r="K947" s="479"/>
      <c r="L947" s="479"/>
      <c r="M947" s="479"/>
      <c r="N947" s="479"/>
      <c r="O947" s="479"/>
      <c r="P947" s="479"/>
      <c r="Q947" s="479"/>
      <c r="R947" s="479"/>
      <c r="S947" s="479"/>
      <c r="T947" s="479"/>
      <c r="U947" s="479"/>
      <c r="V947" s="479"/>
      <c r="W947" s="479"/>
      <c r="X947" s="479"/>
      <c r="Y947" s="479"/>
      <c r="Z947" s="479"/>
    </row>
    <row r="948" spans="1:26" ht="15.75" customHeight="1">
      <c r="A948" s="479"/>
      <c r="B948" s="479"/>
      <c r="C948" s="479"/>
      <c r="D948" s="479"/>
      <c r="E948" s="479"/>
      <c r="F948" s="479"/>
      <c r="G948" s="479"/>
      <c r="H948" s="479"/>
      <c r="I948" s="479"/>
      <c r="J948" s="479"/>
      <c r="K948" s="479"/>
      <c r="L948" s="479"/>
      <c r="M948" s="479"/>
      <c r="N948" s="479"/>
      <c r="O948" s="479"/>
      <c r="P948" s="479"/>
      <c r="Q948" s="479"/>
      <c r="R948" s="479"/>
      <c r="S948" s="479"/>
      <c r="T948" s="479"/>
      <c r="U948" s="479"/>
      <c r="V948" s="479"/>
      <c r="W948" s="479"/>
      <c r="X948" s="479"/>
      <c r="Y948" s="479"/>
      <c r="Z948" s="479"/>
    </row>
    <row r="949" spans="1:26" ht="15.75" customHeight="1">
      <c r="A949" s="479"/>
      <c r="B949" s="479"/>
      <c r="C949" s="479"/>
      <c r="D949" s="479"/>
      <c r="E949" s="479"/>
      <c r="F949" s="479"/>
      <c r="G949" s="479"/>
      <c r="H949" s="479"/>
      <c r="I949" s="479"/>
      <c r="J949" s="479"/>
      <c r="K949" s="479"/>
      <c r="L949" s="479"/>
      <c r="M949" s="479"/>
      <c r="N949" s="479"/>
      <c r="O949" s="479"/>
      <c r="P949" s="479"/>
      <c r="Q949" s="479"/>
      <c r="R949" s="479"/>
      <c r="S949" s="479"/>
      <c r="T949" s="479"/>
      <c r="U949" s="479"/>
      <c r="V949" s="479"/>
      <c r="W949" s="479"/>
      <c r="X949" s="479"/>
      <c r="Y949" s="479"/>
      <c r="Z949" s="479"/>
    </row>
    <row r="950" spans="1:26" ht="15.75" customHeight="1">
      <c r="A950" s="479"/>
      <c r="B950" s="479"/>
      <c r="C950" s="479"/>
      <c r="D950" s="479"/>
      <c r="E950" s="479"/>
      <c r="F950" s="479"/>
      <c r="G950" s="479"/>
      <c r="H950" s="479"/>
      <c r="I950" s="479"/>
      <c r="J950" s="479"/>
      <c r="K950" s="479"/>
      <c r="L950" s="479"/>
      <c r="M950" s="479"/>
      <c r="N950" s="479"/>
      <c r="O950" s="479"/>
      <c r="P950" s="479"/>
      <c r="Q950" s="479"/>
      <c r="R950" s="479"/>
      <c r="S950" s="479"/>
      <c r="T950" s="479"/>
      <c r="U950" s="479"/>
      <c r="V950" s="479"/>
      <c r="W950" s="479"/>
      <c r="X950" s="479"/>
      <c r="Y950" s="479"/>
      <c r="Z950" s="479"/>
    </row>
    <row r="951" spans="1:26" ht="15.75" customHeight="1">
      <c r="A951" s="479"/>
      <c r="B951" s="479"/>
      <c r="C951" s="479"/>
      <c r="D951" s="479"/>
      <c r="E951" s="479"/>
      <c r="F951" s="479"/>
      <c r="G951" s="479"/>
      <c r="H951" s="479"/>
      <c r="I951" s="479"/>
      <c r="J951" s="479"/>
      <c r="K951" s="479"/>
      <c r="L951" s="479"/>
      <c r="M951" s="479"/>
      <c r="N951" s="479"/>
      <c r="O951" s="479"/>
      <c r="P951" s="479"/>
      <c r="Q951" s="479"/>
      <c r="R951" s="479"/>
      <c r="S951" s="479"/>
      <c r="T951" s="479"/>
      <c r="U951" s="479"/>
      <c r="V951" s="479"/>
      <c r="W951" s="479"/>
      <c r="X951" s="479"/>
      <c r="Y951" s="479"/>
      <c r="Z951" s="479"/>
    </row>
    <row r="952" spans="1:26" ht="15.75" customHeight="1">
      <c r="A952" s="479"/>
      <c r="B952" s="479"/>
      <c r="C952" s="479"/>
      <c r="D952" s="479"/>
      <c r="E952" s="479"/>
      <c r="F952" s="479"/>
      <c r="G952" s="479"/>
      <c r="H952" s="479"/>
      <c r="I952" s="479"/>
      <c r="J952" s="479"/>
      <c r="K952" s="479"/>
      <c r="L952" s="479"/>
      <c r="M952" s="479"/>
      <c r="N952" s="479"/>
      <c r="O952" s="479"/>
      <c r="P952" s="479"/>
      <c r="Q952" s="479"/>
      <c r="R952" s="479"/>
      <c r="S952" s="479"/>
      <c r="T952" s="479"/>
      <c r="U952" s="479"/>
      <c r="V952" s="479"/>
      <c r="W952" s="479"/>
      <c r="X952" s="479"/>
      <c r="Y952" s="479"/>
      <c r="Z952" s="479"/>
    </row>
    <row r="953" spans="1:26" ht="15.75" customHeight="1">
      <c r="A953" s="479"/>
      <c r="B953" s="479"/>
      <c r="C953" s="479"/>
      <c r="D953" s="479"/>
      <c r="E953" s="479"/>
      <c r="F953" s="479"/>
      <c r="G953" s="479"/>
      <c r="H953" s="479"/>
      <c r="I953" s="479"/>
      <c r="J953" s="479"/>
      <c r="K953" s="479"/>
      <c r="L953" s="479"/>
      <c r="M953" s="479"/>
      <c r="N953" s="479"/>
      <c r="O953" s="479"/>
      <c r="P953" s="479"/>
      <c r="Q953" s="479"/>
      <c r="R953" s="479"/>
      <c r="S953" s="479"/>
      <c r="T953" s="479"/>
      <c r="U953" s="479"/>
      <c r="V953" s="479"/>
      <c r="W953" s="479"/>
      <c r="X953" s="479"/>
      <c r="Y953" s="479"/>
      <c r="Z953" s="479"/>
    </row>
    <row r="954" spans="1:26" ht="15.75" customHeight="1">
      <c r="A954" s="479"/>
      <c r="B954" s="479"/>
      <c r="C954" s="479"/>
      <c r="D954" s="479"/>
      <c r="E954" s="479"/>
      <c r="F954" s="479"/>
      <c r="G954" s="479"/>
      <c r="H954" s="479"/>
      <c r="I954" s="479"/>
      <c r="J954" s="479"/>
      <c r="K954" s="479"/>
      <c r="L954" s="479"/>
      <c r="M954" s="479"/>
      <c r="N954" s="479"/>
      <c r="O954" s="479"/>
      <c r="P954" s="479"/>
      <c r="Q954" s="479"/>
      <c r="R954" s="479"/>
      <c r="S954" s="479"/>
      <c r="T954" s="479"/>
      <c r="U954" s="479"/>
      <c r="V954" s="479"/>
      <c r="W954" s="479"/>
      <c r="X954" s="479"/>
      <c r="Y954" s="479"/>
      <c r="Z954" s="479"/>
    </row>
    <row r="955" spans="1:26" ht="15.75" customHeight="1">
      <c r="A955" s="479"/>
      <c r="B955" s="479"/>
      <c r="C955" s="479"/>
      <c r="D955" s="479"/>
      <c r="E955" s="479"/>
      <c r="F955" s="479"/>
      <c r="G955" s="479"/>
      <c r="H955" s="479"/>
      <c r="I955" s="479"/>
      <c r="J955" s="479"/>
      <c r="K955" s="479"/>
      <c r="L955" s="479"/>
      <c r="M955" s="479"/>
      <c r="N955" s="479"/>
      <c r="O955" s="479"/>
      <c r="P955" s="479"/>
      <c r="Q955" s="479"/>
      <c r="R955" s="479"/>
      <c r="S955" s="479"/>
      <c r="T955" s="479"/>
      <c r="U955" s="479"/>
      <c r="V955" s="479"/>
      <c r="W955" s="479"/>
      <c r="X955" s="479"/>
      <c r="Y955" s="479"/>
      <c r="Z955" s="479"/>
    </row>
    <row r="956" spans="1:26" ht="15.75" customHeight="1">
      <c r="A956" s="479"/>
      <c r="B956" s="479"/>
      <c r="C956" s="479"/>
      <c r="D956" s="479"/>
      <c r="E956" s="479"/>
      <c r="F956" s="479"/>
      <c r="G956" s="479"/>
      <c r="H956" s="479"/>
      <c r="I956" s="479"/>
      <c r="J956" s="479"/>
      <c r="K956" s="479"/>
      <c r="L956" s="479"/>
      <c r="M956" s="479"/>
      <c r="N956" s="479"/>
      <c r="O956" s="479"/>
      <c r="P956" s="479"/>
      <c r="Q956" s="479"/>
      <c r="R956" s="479"/>
      <c r="S956" s="479"/>
      <c r="T956" s="479"/>
      <c r="U956" s="479"/>
      <c r="V956" s="479"/>
      <c r="W956" s="479"/>
      <c r="X956" s="479"/>
      <c r="Y956" s="479"/>
      <c r="Z956" s="479"/>
    </row>
    <row r="957" spans="1:26" ht="15.75" customHeight="1">
      <c r="A957" s="479"/>
      <c r="B957" s="479"/>
      <c r="C957" s="479"/>
      <c r="D957" s="479"/>
      <c r="E957" s="479"/>
      <c r="F957" s="479"/>
      <c r="G957" s="479"/>
      <c r="H957" s="479"/>
      <c r="I957" s="479"/>
      <c r="J957" s="479"/>
      <c r="K957" s="479"/>
      <c r="L957" s="479"/>
      <c r="M957" s="479"/>
      <c r="N957" s="479"/>
      <c r="O957" s="479"/>
      <c r="P957" s="479"/>
      <c r="Q957" s="479"/>
      <c r="R957" s="479"/>
      <c r="S957" s="479"/>
      <c r="T957" s="479"/>
      <c r="U957" s="479"/>
      <c r="V957" s="479"/>
      <c r="W957" s="479"/>
      <c r="X957" s="479"/>
      <c r="Y957" s="479"/>
      <c r="Z957" s="479"/>
    </row>
    <row r="958" spans="1:26" ht="15.75" customHeight="1">
      <c r="A958" s="479"/>
      <c r="B958" s="479"/>
      <c r="C958" s="479"/>
      <c r="D958" s="479"/>
      <c r="E958" s="479"/>
      <c r="F958" s="479"/>
      <c r="G958" s="479"/>
      <c r="H958" s="479"/>
      <c r="I958" s="479"/>
      <c r="J958" s="479"/>
      <c r="K958" s="479"/>
      <c r="L958" s="479"/>
      <c r="M958" s="479"/>
      <c r="N958" s="479"/>
      <c r="O958" s="479"/>
      <c r="P958" s="479"/>
      <c r="Q958" s="479"/>
      <c r="R958" s="479"/>
      <c r="S958" s="479"/>
      <c r="T958" s="479"/>
      <c r="U958" s="479"/>
      <c r="V958" s="479"/>
      <c r="W958" s="479"/>
      <c r="X958" s="479"/>
      <c r="Y958" s="479"/>
      <c r="Z958" s="479"/>
    </row>
    <row r="959" spans="1:26" ht="15.75" customHeight="1">
      <c r="A959" s="479"/>
      <c r="B959" s="479"/>
      <c r="C959" s="479"/>
      <c r="D959" s="479"/>
      <c r="E959" s="479"/>
      <c r="F959" s="479"/>
      <c r="G959" s="479"/>
      <c r="H959" s="479"/>
      <c r="I959" s="479"/>
      <c r="J959" s="479"/>
      <c r="K959" s="479"/>
      <c r="L959" s="479"/>
      <c r="M959" s="479"/>
      <c r="N959" s="479"/>
      <c r="O959" s="479"/>
      <c r="P959" s="479"/>
      <c r="Q959" s="479"/>
      <c r="R959" s="479"/>
      <c r="S959" s="479"/>
      <c r="T959" s="479"/>
      <c r="U959" s="479"/>
      <c r="V959" s="479"/>
      <c r="W959" s="479"/>
      <c r="X959" s="479"/>
      <c r="Y959" s="479"/>
      <c r="Z959" s="479"/>
    </row>
    <row r="960" spans="1:26" ht="15.75" customHeight="1">
      <c r="A960" s="479"/>
      <c r="B960" s="479"/>
      <c r="C960" s="479"/>
      <c r="D960" s="479"/>
      <c r="E960" s="479"/>
      <c r="F960" s="479"/>
      <c r="G960" s="479"/>
      <c r="H960" s="479"/>
      <c r="I960" s="479"/>
      <c r="J960" s="479"/>
      <c r="K960" s="479"/>
      <c r="L960" s="479"/>
      <c r="M960" s="479"/>
      <c r="N960" s="479"/>
      <c r="O960" s="479"/>
      <c r="P960" s="479"/>
      <c r="Q960" s="479"/>
      <c r="R960" s="479"/>
      <c r="S960" s="479"/>
      <c r="T960" s="479"/>
      <c r="U960" s="479"/>
      <c r="V960" s="479"/>
      <c r="W960" s="479"/>
      <c r="X960" s="479"/>
      <c r="Y960" s="479"/>
      <c r="Z960" s="479"/>
    </row>
    <row r="961" spans="1:26" ht="15.75" customHeight="1">
      <c r="A961" s="479"/>
      <c r="B961" s="479"/>
      <c r="C961" s="479"/>
      <c r="D961" s="479"/>
      <c r="E961" s="479"/>
      <c r="F961" s="479"/>
      <c r="G961" s="479"/>
      <c r="H961" s="479"/>
      <c r="I961" s="479"/>
      <c r="J961" s="479"/>
      <c r="K961" s="479"/>
      <c r="L961" s="479"/>
      <c r="M961" s="479"/>
      <c r="N961" s="479"/>
      <c r="O961" s="479"/>
      <c r="P961" s="479"/>
      <c r="Q961" s="479"/>
      <c r="R961" s="479"/>
      <c r="S961" s="479"/>
      <c r="T961" s="479"/>
      <c r="U961" s="479"/>
      <c r="V961" s="479"/>
      <c r="W961" s="479"/>
      <c r="X961" s="479"/>
      <c r="Y961" s="479"/>
      <c r="Z961" s="479"/>
    </row>
    <row r="962" spans="1:26" ht="15.75" customHeight="1">
      <c r="A962" s="479"/>
      <c r="B962" s="479"/>
      <c r="C962" s="479"/>
      <c r="D962" s="479"/>
      <c r="E962" s="479"/>
      <c r="F962" s="479"/>
      <c r="G962" s="479"/>
      <c r="H962" s="479"/>
      <c r="I962" s="479"/>
      <c r="J962" s="479"/>
      <c r="K962" s="479"/>
      <c r="L962" s="479"/>
      <c r="M962" s="479"/>
      <c r="N962" s="479"/>
      <c r="O962" s="479"/>
      <c r="P962" s="479"/>
      <c r="Q962" s="479"/>
      <c r="R962" s="479"/>
      <c r="S962" s="479"/>
      <c r="T962" s="479"/>
      <c r="U962" s="479"/>
      <c r="V962" s="479"/>
      <c r="W962" s="479"/>
      <c r="X962" s="479"/>
      <c r="Y962" s="479"/>
      <c r="Z962" s="479"/>
    </row>
    <row r="963" spans="1:26" ht="15.75" customHeight="1">
      <c r="A963" s="479"/>
      <c r="B963" s="479"/>
      <c r="C963" s="479"/>
      <c r="D963" s="479"/>
      <c r="E963" s="479"/>
      <c r="F963" s="479"/>
      <c r="G963" s="479"/>
      <c r="H963" s="479"/>
      <c r="I963" s="479"/>
      <c r="J963" s="479"/>
      <c r="K963" s="479"/>
      <c r="L963" s="479"/>
      <c r="M963" s="479"/>
      <c r="N963" s="479"/>
      <c r="O963" s="479"/>
      <c r="P963" s="479"/>
      <c r="Q963" s="479"/>
      <c r="R963" s="479"/>
      <c r="S963" s="479"/>
      <c r="T963" s="479"/>
      <c r="U963" s="479"/>
      <c r="V963" s="479"/>
      <c r="W963" s="479"/>
      <c r="X963" s="479"/>
      <c r="Y963" s="479"/>
      <c r="Z963" s="479"/>
    </row>
    <row r="964" spans="1:26" ht="15.75" customHeight="1">
      <c r="A964" s="479"/>
      <c r="B964" s="479"/>
      <c r="C964" s="479"/>
      <c r="D964" s="479"/>
      <c r="E964" s="479"/>
      <c r="F964" s="479"/>
      <c r="G964" s="479"/>
      <c r="H964" s="479"/>
      <c r="I964" s="479"/>
      <c r="J964" s="479"/>
      <c r="K964" s="479"/>
      <c r="L964" s="479"/>
      <c r="M964" s="479"/>
      <c r="N964" s="479"/>
      <c r="O964" s="479"/>
      <c r="P964" s="479"/>
      <c r="Q964" s="479"/>
      <c r="R964" s="479"/>
      <c r="S964" s="479"/>
      <c r="T964" s="479"/>
      <c r="U964" s="479"/>
      <c r="V964" s="479"/>
      <c r="W964" s="479"/>
      <c r="X964" s="479"/>
      <c r="Y964" s="479"/>
      <c r="Z964" s="479"/>
    </row>
    <row r="965" spans="1:26" ht="15.75" customHeight="1">
      <c r="A965" s="479"/>
      <c r="B965" s="479"/>
      <c r="C965" s="479"/>
      <c r="D965" s="479"/>
      <c r="E965" s="479"/>
      <c r="F965" s="479"/>
      <c r="G965" s="479"/>
      <c r="H965" s="479"/>
      <c r="I965" s="479"/>
      <c r="J965" s="479"/>
      <c r="K965" s="479"/>
      <c r="L965" s="479"/>
      <c r="M965" s="479"/>
      <c r="N965" s="479"/>
      <c r="O965" s="479"/>
      <c r="P965" s="479"/>
      <c r="Q965" s="479"/>
      <c r="R965" s="479"/>
      <c r="S965" s="479"/>
      <c r="T965" s="479"/>
      <c r="U965" s="479"/>
      <c r="V965" s="479"/>
      <c r="W965" s="479"/>
      <c r="X965" s="479"/>
      <c r="Y965" s="479"/>
      <c r="Z965" s="479"/>
    </row>
    <row r="966" spans="1:26" ht="15.75" customHeight="1">
      <c r="A966" s="479"/>
      <c r="B966" s="479"/>
      <c r="C966" s="479"/>
      <c r="D966" s="479"/>
      <c r="E966" s="479"/>
      <c r="F966" s="479"/>
      <c r="G966" s="479"/>
      <c r="H966" s="479"/>
      <c r="I966" s="479"/>
      <c r="J966" s="479"/>
      <c r="K966" s="479"/>
      <c r="L966" s="479"/>
      <c r="M966" s="479"/>
      <c r="N966" s="479"/>
      <c r="O966" s="479"/>
      <c r="P966" s="479"/>
      <c r="Q966" s="479"/>
      <c r="R966" s="479"/>
      <c r="S966" s="479"/>
      <c r="T966" s="479"/>
      <c r="U966" s="479"/>
      <c r="V966" s="479"/>
      <c r="W966" s="479"/>
      <c r="X966" s="479"/>
      <c r="Y966" s="479"/>
      <c r="Z966" s="479"/>
    </row>
    <row r="967" spans="1:26" ht="15.75" customHeight="1">
      <c r="A967" s="479"/>
      <c r="B967" s="479"/>
      <c r="C967" s="479"/>
      <c r="D967" s="479"/>
      <c r="E967" s="479"/>
      <c r="F967" s="479"/>
      <c r="G967" s="479"/>
      <c r="H967" s="479"/>
      <c r="I967" s="479"/>
      <c r="J967" s="479"/>
      <c r="K967" s="479"/>
      <c r="L967" s="479"/>
      <c r="M967" s="479"/>
      <c r="N967" s="479"/>
      <c r="O967" s="479"/>
      <c r="P967" s="479"/>
      <c r="Q967" s="479"/>
      <c r="R967" s="479"/>
      <c r="S967" s="479"/>
      <c r="T967" s="479"/>
      <c r="U967" s="479"/>
      <c r="V967" s="479"/>
      <c r="W967" s="479"/>
      <c r="X967" s="479"/>
      <c r="Y967" s="479"/>
      <c r="Z967" s="479"/>
    </row>
    <row r="968" spans="1:26" ht="15.75" customHeight="1">
      <c r="A968" s="479"/>
      <c r="B968" s="479"/>
      <c r="C968" s="479"/>
      <c r="D968" s="479"/>
      <c r="E968" s="479"/>
      <c r="F968" s="479"/>
      <c r="G968" s="479"/>
      <c r="H968" s="479"/>
      <c r="I968" s="479"/>
      <c r="J968" s="479"/>
      <c r="K968" s="479"/>
      <c r="L968" s="479"/>
      <c r="M968" s="479"/>
      <c r="N968" s="479"/>
      <c r="O968" s="479"/>
      <c r="P968" s="479"/>
      <c r="Q968" s="479"/>
      <c r="R968" s="479"/>
      <c r="S968" s="479"/>
      <c r="T968" s="479"/>
      <c r="U968" s="479"/>
      <c r="V968" s="479"/>
      <c r="W968" s="479"/>
      <c r="X968" s="479"/>
      <c r="Y968" s="479"/>
      <c r="Z968" s="479"/>
    </row>
    <row r="969" spans="1:26" ht="15.75" customHeight="1">
      <c r="A969" s="479"/>
      <c r="B969" s="479"/>
      <c r="C969" s="479"/>
      <c r="D969" s="479"/>
      <c r="E969" s="479"/>
      <c r="F969" s="479"/>
      <c r="G969" s="479"/>
      <c r="H969" s="479"/>
      <c r="I969" s="479"/>
      <c r="J969" s="479"/>
      <c r="K969" s="479"/>
      <c r="L969" s="479"/>
      <c r="M969" s="479"/>
      <c r="N969" s="479"/>
      <c r="O969" s="479"/>
      <c r="P969" s="479"/>
      <c r="Q969" s="479"/>
      <c r="R969" s="479"/>
      <c r="S969" s="479"/>
      <c r="T969" s="479"/>
      <c r="U969" s="479"/>
      <c r="V969" s="479"/>
      <c r="W969" s="479"/>
      <c r="X969" s="479"/>
      <c r="Y969" s="479"/>
      <c r="Z969" s="479"/>
    </row>
    <row r="970" spans="1:26" ht="15.75" customHeight="1">
      <c r="A970" s="479"/>
      <c r="B970" s="479"/>
      <c r="C970" s="479"/>
      <c r="D970" s="479"/>
      <c r="E970" s="479"/>
      <c r="F970" s="479"/>
      <c r="G970" s="479"/>
      <c r="H970" s="479"/>
      <c r="I970" s="479"/>
      <c r="J970" s="479"/>
      <c r="K970" s="479"/>
      <c r="L970" s="479"/>
      <c r="M970" s="479"/>
      <c r="N970" s="479"/>
      <c r="O970" s="479"/>
      <c r="P970" s="479"/>
      <c r="Q970" s="479"/>
      <c r="R970" s="479"/>
      <c r="S970" s="479"/>
      <c r="T970" s="479"/>
      <c r="U970" s="479"/>
      <c r="V970" s="479"/>
      <c r="W970" s="479"/>
      <c r="X970" s="479"/>
      <c r="Y970" s="479"/>
      <c r="Z970" s="479"/>
    </row>
    <row r="971" spans="1:26" ht="15.75" customHeight="1">
      <c r="A971" s="479"/>
      <c r="B971" s="479"/>
      <c r="C971" s="479"/>
      <c r="D971" s="479"/>
      <c r="E971" s="479"/>
      <c r="F971" s="479"/>
      <c r="G971" s="479"/>
      <c r="H971" s="479"/>
      <c r="I971" s="479"/>
      <c r="J971" s="479"/>
      <c r="K971" s="479"/>
      <c r="L971" s="479"/>
      <c r="M971" s="479"/>
      <c r="N971" s="479"/>
      <c r="O971" s="479"/>
      <c r="P971" s="479"/>
      <c r="Q971" s="479"/>
      <c r="R971" s="479"/>
      <c r="S971" s="479"/>
      <c r="T971" s="479"/>
      <c r="U971" s="479"/>
      <c r="V971" s="479"/>
      <c r="W971" s="479"/>
      <c r="X971" s="479"/>
      <c r="Y971" s="479"/>
      <c r="Z971" s="479"/>
    </row>
    <row r="972" spans="1:26" ht="15.75" customHeight="1">
      <c r="A972" s="479"/>
      <c r="B972" s="479"/>
      <c r="C972" s="479"/>
      <c r="D972" s="479"/>
      <c r="E972" s="479"/>
      <c r="F972" s="479"/>
      <c r="G972" s="479"/>
      <c r="H972" s="479"/>
      <c r="I972" s="479"/>
      <c r="J972" s="479"/>
      <c r="K972" s="479"/>
      <c r="L972" s="479"/>
      <c r="M972" s="479"/>
      <c r="N972" s="479"/>
      <c r="O972" s="479"/>
      <c r="P972" s="479"/>
      <c r="Q972" s="479"/>
      <c r="R972" s="479"/>
      <c r="S972" s="479"/>
      <c r="T972" s="479"/>
      <c r="U972" s="479"/>
      <c r="V972" s="479"/>
      <c r="W972" s="479"/>
      <c r="X972" s="479"/>
      <c r="Y972" s="479"/>
      <c r="Z972" s="479"/>
    </row>
    <row r="973" spans="1:26" ht="15.75" customHeight="1">
      <c r="A973" s="479"/>
      <c r="B973" s="479"/>
      <c r="C973" s="479"/>
      <c r="D973" s="479"/>
      <c r="E973" s="479"/>
      <c r="F973" s="479"/>
      <c r="G973" s="479"/>
      <c r="H973" s="479"/>
      <c r="I973" s="479"/>
      <c r="J973" s="479"/>
      <c r="K973" s="479"/>
      <c r="L973" s="479"/>
      <c r="M973" s="479"/>
      <c r="N973" s="479"/>
      <c r="O973" s="479"/>
      <c r="P973" s="479"/>
      <c r="Q973" s="479"/>
      <c r="R973" s="479"/>
      <c r="S973" s="479"/>
      <c r="T973" s="479"/>
      <c r="U973" s="479"/>
      <c r="V973" s="479"/>
      <c r="W973" s="479"/>
      <c r="X973" s="479"/>
      <c r="Y973" s="479"/>
      <c r="Z973" s="479"/>
    </row>
    <row r="974" spans="1:26" ht="15.75" customHeight="1">
      <c r="A974" s="479"/>
      <c r="B974" s="479"/>
      <c r="C974" s="479"/>
      <c r="D974" s="479"/>
      <c r="E974" s="479"/>
      <c r="F974" s="479"/>
      <c r="G974" s="479"/>
      <c r="H974" s="479"/>
      <c r="I974" s="479"/>
      <c r="J974" s="479"/>
      <c r="K974" s="479"/>
      <c r="L974" s="479"/>
      <c r="M974" s="479"/>
      <c r="N974" s="479"/>
      <c r="O974" s="479"/>
      <c r="P974" s="479"/>
      <c r="Q974" s="479"/>
      <c r="R974" s="479"/>
      <c r="S974" s="479"/>
      <c r="T974" s="479"/>
      <c r="U974" s="479"/>
      <c r="V974" s="479"/>
      <c r="W974" s="479"/>
      <c r="X974" s="479"/>
      <c r="Y974" s="479"/>
      <c r="Z974" s="479"/>
    </row>
    <row r="975" spans="1:26" ht="15.75" customHeight="1">
      <c r="A975" s="479"/>
      <c r="B975" s="479"/>
      <c r="C975" s="479"/>
      <c r="D975" s="479"/>
      <c r="E975" s="479"/>
      <c r="F975" s="479"/>
      <c r="G975" s="479"/>
      <c r="H975" s="479"/>
      <c r="I975" s="479"/>
      <c r="J975" s="479"/>
      <c r="K975" s="479"/>
      <c r="L975" s="479"/>
      <c r="M975" s="479"/>
      <c r="N975" s="479"/>
      <c r="O975" s="479"/>
      <c r="P975" s="479"/>
      <c r="Q975" s="479"/>
      <c r="R975" s="479"/>
      <c r="S975" s="479"/>
      <c r="T975" s="479"/>
      <c r="U975" s="479"/>
      <c r="V975" s="479"/>
      <c r="W975" s="479"/>
      <c r="X975" s="479"/>
      <c r="Y975" s="479"/>
      <c r="Z975" s="479"/>
    </row>
    <row r="976" spans="1:26" ht="15.75" customHeight="1">
      <c r="A976" s="479"/>
      <c r="B976" s="479"/>
      <c r="C976" s="479"/>
      <c r="D976" s="479"/>
      <c r="E976" s="479"/>
      <c r="F976" s="479"/>
      <c r="G976" s="479"/>
      <c r="H976" s="479"/>
      <c r="I976" s="479"/>
      <c r="J976" s="479"/>
      <c r="K976" s="479"/>
      <c r="L976" s="479"/>
      <c r="M976" s="479"/>
      <c r="N976" s="479"/>
      <c r="O976" s="479"/>
      <c r="P976" s="479"/>
      <c r="Q976" s="479"/>
      <c r="R976" s="479"/>
      <c r="S976" s="479"/>
      <c r="T976" s="479"/>
      <c r="U976" s="479"/>
      <c r="V976" s="479"/>
      <c r="W976" s="479"/>
      <c r="X976" s="479"/>
      <c r="Y976" s="479"/>
      <c r="Z976" s="479"/>
    </row>
    <row r="977" spans="1:26" ht="15.75" customHeight="1">
      <c r="A977" s="479"/>
      <c r="B977" s="479"/>
      <c r="C977" s="479"/>
      <c r="D977" s="479"/>
      <c r="E977" s="479"/>
      <c r="F977" s="479"/>
      <c r="G977" s="479"/>
      <c r="H977" s="479"/>
      <c r="I977" s="479"/>
      <c r="J977" s="479"/>
      <c r="K977" s="479"/>
      <c r="L977" s="479"/>
      <c r="M977" s="479"/>
      <c r="N977" s="479"/>
      <c r="O977" s="479"/>
      <c r="P977" s="479"/>
      <c r="Q977" s="479"/>
      <c r="R977" s="479"/>
      <c r="S977" s="479"/>
      <c r="T977" s="479"/>
      <c r="U977" s="479"/>
      <c r="V977" s="479"/>
      <c r="W977" s="479"/>
      <c r="X977" s="479"/>
      <c r="Y977" s="479"/>
      <c r="Z977" s="479"/>
    </row>
    <row r="978" spans="1:26" ht="15.75" customHeight="1">
      <c r="A978" s="479"/>
      <c r="B978" s="479"/>
      <c r="C978" s="479"/>
      <c r="D978" s="479"/>
      <c r="E978" s="479"/>
      <c r="F978" s="479"/>
      <c r="G978" s="479"/>
      <c r="H978" s="479"/>
      <c r="I978" s="479"/>
      <c r="J978" s="479"/>
      <c r="K978" s="479"/>
      <c r="L978" s="479"/>
      <c r="M978" s="479"/>
      <c r="N978" s="479"/>
      <c r="O978" s="479"/>
      <c r="P978" s="479"/>
      <c r="Q978" s="479"/>
      <c r="R978" s="479"/>
      <c r="S978" s="479"/>
      <c r="T978" s="479"/>
      <c r="U978" s="479"/>
      <c r="V978" s="479"/>
      <c r="W978" s="479"/>
      <c r="X978" s="479"/>
      <c r="Y978" s="479"/>
      <c r="Z978" s="479"/>
    </row>
    <row r="979" spans="1:26" ht="15.75" customHeight="1">
      <c r="A979" s="479"/>
      <c r="B979" s="479"/>
      <c r="C979" s="479"/>
      <c r="D979" s="479"/>
      <c r="E979" s="479"/>
      <c r="F979" s="479"/>
      <c r="G979" s="479"/>
      <c r="H979" s="479"/>
      <c r="I979" s="479"/>
      <c r="J979" s="479"/>
      <c r="K979" s="479"/>
      <c r="L979" s="479"/>
      <c r="M979" s="479"/>
      <c r="N979" s="479"/>
      <c r="O979" s="479"/>
      <c r="P979" s="479"/>
      <c r="Q979" s="479"/>
      <c r="R979" s="479"/>
      <c r="S979" s="479"/>
      <c r="T979" s="479"/>
      <c r="U979" s="479"/>
      <c r="V979" s="479"/>
      <c r="W979" s="479"/>
      <c r="X979" s="479"/>
      <c r="Y979" s="479"/>
      <c r="Z979" s="479"/>
    </row>
    <row r="980" spans="1:26" ht="15.75" customHeight="1">
      <c r="A980" s="479"/>
      <c r="B980" s="479"/>
      <c r="C980" s="479"/>
      <c r="D980" s="479"/>
      <c r="E980" s="479"/>
      <c r="F980" s="479"/>
      <c r="G980" s="479"/>
      <c r="H980" s="479"/>
      <c r="I980" s="479"/>
      <c r="J980" s="479"/>
      <c r="K980" s="479"/>
      <c r="L980" s="479"/>
      <c r="M980" s="479"/>
      <c r="N980" s="479"/>
      <c r="O980" s="479"/>
      <c r="P980" s="479"/>
      <c r="Q980" s="479"/>
      <c r="R980" s="479"/>
      <c r="S980" s="479"/>
      <c r="T980" s="479"/>
      <c r="U980" s="479"/>
      <c r="V980" s="479"/>
      <c r="W980" s="479"/>
      <c r="X980" s="479"/>
      <c r="Y980" s="479"/>
      <c r="Z980" s="479"/>
    </row>
    <row r="981" spans="1:26" ht="15.75" customHeight="1">
      <c r="A981" s="479"/>
      <c r="B981" s="479"/>
      <c r="C981" s="479"/>
      <c r="D981" s="479"/>
      <c r="E981" s="479"/>
      <c r="F981" s="479"/>
      <c r="G981" s="479"/>
      <c r="H981" s="479"/>
      <c r="I981" s="479"/>
      <c r="J981" s="479"/>
      <c r="K981" s="479"/>
      <c r="L981" s="479"/>
      <c r="M981" s="479"/>
      <c r="N981" s="479"/>
      <c r="O981" s="479"/>
      <c r="P981" s="479"/>
      <c r="Q981" s="479"/>
      <c r="R981" s="479"/>
      <c r="S981" s="479"/>
      <c r="T981" s="479"/>
      <c r="U981" s="479"/>
      <c r="V981" s="479"/>
      <c r="W981" s="479"/>
      <c r="X981" s="479"/>
      <c r="Y981" s="479"/>
      <c r="Z981" s="479"/>
    </row>
    <row r="982" spans="1:26" ht="15.75" customHeight="1">
      <c r="A982" s="479"/>
      <c r="B982" s="479"/>
      <c r="C982" s="479"/>
      <c r="D982" s="479"/>
      <c r="E982" s="479"/>
      <c r="F982" s="479"/>
      <c r="G982" s="479"/>
      <c r="H982" s="479"/>
      <c r="I982" s="479"/>
      <c r="J982" s="479"/>
      <c r="K982" s="479"/>
      <c r="L982" s="479"/>
      <c r="M982" s="479"/>
      <c r="N982" s="479"/>
      <c r="O982" s="479"/>
      <c r="P982" s="479"/>
      <c r="Q982" s="479"/>
      <c r="R982" s="479"/>
      <c r="S982" s="479"/>
      <c r="T982" s="479"/>
      <c r="U982" s="479"/>
      <c r="V982" s="479"/>
      <c r="W982" s="479"/>
      <c r="X982" s="479"/>
      <c r="Y982" s="479"/>
      <c r="Z982" s="479"/>
    </row>
    <row r="983" spans="1:26" ht="15.75" customHeight="1">
      <c r="A983" s="479"/>
      <c r="B983" s="479"/>
      <c r="C983" s="479"/>
      <c r="D983" s="479"/>
      <c r="E983" s="479"/>
      <c r="F983" s="479"/>
      <c r="G983" s="479"/>
      <c r="H983" s="479"/>
      <c r="I983" s="479"/>
      <c r="J983" s="479"/>
      <c r="K983" s="479"/>
      <c r="L983" s="479"/>
      <c r="M983" s="479"/>
      <c r="N983" s="479"/>
      <c r="O983" s="479"/>
      <c r="P983" s="479"/>
      <c r="Q983" s="479"/>
      <c r="R983" s="479"/>
      <c r="S983" s="479"/>
      <c r="T983" s="479"/>
      <c r="U983" s="479"/>
      <c r="V983" s="479"/>
      <c r="W983" s="479"/>
      <c r="X983" s="479"/>
      <c r="Y983" s="479"/>
      <c r="Z983" s="479"/>
    </row>
    <row r="984" spans="1:26" ht="15.75" customHeight="1">
      <c r="A984" s="479"/>
      <c r="B984" s="479"/>
      <c r="C984" s="479"/>
      <c r="D984" s="479"/>
      <c r="E984" s="479"/>
      <c r="F984" s="479"/>
      <c r="G984" s="479"/>
      <c r="H984" s="479"/>
      <c r="I984" s="479"/>
      <c r="J984" s="479"/>
      <c r="K984" s="479"/>
      <c r="L984" s="479"/>
      <c r="M984" s="479"/>
      <c r="N984" s="479"/>
      <c r="O984" s="479"/>
      <c r="P984" s="479"/>
      <c r="Q984" s="479"/>
      <c r="R984" s="479"/>
      <c r="S984" s="479"/>
      <c r="T984" s="479"/>
      <c r="U984" s="479"/>
      <c r="V984" s="479"/>
      <c r="W984" s="479"/>
      <c r="X984" s="479"/>
      <c r="Y984" s="479"/>
      <c r="Z984" s="479"/>
    </row>
    <row r="985" spans="1:26" ht="15.75" customHeight="1">
      <c r="A985" s="479"/>
      <c r="B985" s="479"/>
      <c r="C985" s="479"/>
      <c r="D985" s="479"/>
      <c r="E985" s="479"/>
      <c r="F985" s="479"/>
      <c r="G985" s="479"/>
      <c r="H985" s="479"/>
      <c r="I985" s="479"/>
      <c r="J985" s="479"/>
      <c r="K985" s="479"/>
      <c r="L985" s="479"/>
      <c r="M985" s="479"/>
      <c r="N985" s="479"/>
      <c r="O985" s="479"/>
      <c r="P985" s="479"/>
      <c r="Q985" s="479"/>
      <c r="R985" s="479"/>
      <c r="S985" s="479"/>
      <c r="T985" s="479"/>
      <c r="U985" s="479"/>
      <c r="V985" s="479"/>
      <c r="W985" s="479"/>
      <c r="X985" s="479"/>
      <c r="Y985" s="479"/>
      <c r="Z985" s="479"/>
    </row>
    <row r="986" spans="1:26" ht="15.75" customHeight="1">
      <c r="A986" s="479"/>
      <c r="B986" s="479"/>
      <c r="C986" s="479"/>
      <c r="D986" s="479"/>
      <c r="E986" s="479"/>
      <c r="F986" s="479"/>
      <c r="G986" s="479"/>
      <c r="H986" s="479"/>
      <c r="I986" s="479"/>
      <c r="J986" s="479"/>
      <c r="K986" s="479"/>
      <c r="L986" s="479"/>
      <c r="M986" s="479"/>
      <c r="N986" s="479"/>
      <c r="O986" s="479"/>
      <c r="P986" s="479"/>
      <c r="Q986" s="479"/>
      <c r="R986" s="479"/>
      <c r="S986" s="479"/>
      <c r="T986" s="479"/>
      <c r="U986" s="479"/>
      <c r="V986" s="479"/>
      <c r="W986" s="479"/>
      <c r="X986" s="479"/>
      <c r="Y986" s="479"/>
      <c r="Z986" s="479"/>
    </row>
    <row r="987" spans="1:26" ht="15.75" customHeight="1">
      <c r="A987" s="479"/>
      <c r="B987" s="479"/>
      <c r="C987" s="479"/>
      <c r="D987" s="479"/>
      <c r="E987" s="479"/>
      <c r="F987" s="479"/>
      <c r="G987" s="479"/>
      <c r="H987" s="479"/>
      <c r="I987" s="479"/>
      <c r="J987" s="479"/>
      <c r="K987" s="479"/>
      <c r="L987" s="479"/>
      <c r="M987" s="479"/>
      <c r="N987" s="479"/>
      <c r="O987" s="479"/>
      <c r="P987" s="479"/>
      <c r="Q987" s="479"/>
      <c r="R987" s="479"/>
      <c r="S987" s="479"/>
      <c r="T987" s="479"/>
      <c r="U987" s="479"/>
      <c r="V987" s="479"/>
      <c r="W987" s="479"/>
      <c r="X987" s="479"/>
      <c r="Y987" s="479"/>
      <c r="Z987" s="479"/>
    </row>
    <row r="988" spans="1:26" ht="15.75" customHeight="1">
      <c r="A988" s="479"/>
      <c r="B988" s="479"/>
      <c r="C988" s="479"/>
      <c r="D988" s="479"/>
      <c r="E988" s="479"/>
      <c r="F988" s="479"/>
      <c r="G988" s="479"/>
      <c r="H988" s="479"/>
      <c r="I988" s="479"/>
      <c r="J988" s="479"/>
      <c r="K988" s="479"/>
      <c r="L988" s="479"/>
      <c r="M988" s="479"/>
      <c r="N988" s="479"/>
      <c r="O988" s="479"/>
      <c r="P988" s="479"/>
      <c r="Q988" s="479"/>
      <c r="R988" s="479"/>
      <c r="S988" s="479"/>
      <c r="T988" s="479"/>
      <c r="U988" s="479"/>
      <c r="V988" s="479"/>
      <c r="W988" s="479"/>
      <c r="X988" s="479"/>
      <c r="Y988" s="479"/>
      <c r="Z988" s="479"/>
    </row>
    <row r="989" spans="1:26" ht="15.75" customHeight="1">
      <c r="A989" s="479"/>
      <c r="B989" s="479"/>
      <c r="C989" s="479"/>
      <c r="D989" s="479"/>
      <c r="E989" s="479"/>
      <c r="F989" s="479"/>
      <c r="G989" s="479"/>
      <c r="H989" s="479"/>
      <c r="I989" s="479"/>
      <c r="J989" s="479"/>
      <c r="K989" s="479"/>
      <c r="L989" s="479"/>
      <c r="M989" s="479"/>
      <c r="N989" s="479"/>
      <c r="O989" s="479"/>
      <c r="P989" s="479"/>
      <c r="Q989" s="479"/>
      <c r="R989" s="479"/>
      <c r="S989" s="479"/>
      <c r="T989" s="479"/>
      <c r="U989" s="479"/>
      <c r="V989" s="479"/>
      <c r="W989" s="479"/>
      <c r="X989" s="479"/>
      <c r="Y989" s="479"/>
      <c r="Z989" s="479"/>
    </row>
    <row r="990" spans="1:26" ht="15.75" customHeight="1">
      <c r="A990" s="479"/>
      <c r="B990" s="479"/>
      <c r="C990" s="479"/>
      <c r="D990" s="479"/>
      <c r="E990" s="479"/>
      <c r="F990" s="479"/>
      <c r="G990" s="479"/>
      <c r="H990" s="479"/>
      <c r="I990" s="479"/>
      <c r="J990" s="479"/>
      <c r="K990" s="479"/>
      <c r="L990" s="479"/>
      <c r="M990" s="479"/>
      <c r="N990" s="479"/>
      <c r="O990" s="479"/>
      <c r="P990" s="479"/>
      <c r="Q990" s="479"/>
      <c r="R990" s="479"/>
      <c r="S990" s="479"/>
      <c r="T990" s="479"/>
      <c r="U990" s="479"/>
      <c r="V990" s="479"/>
      <c r="W990" s="479"/>
      <c r="X990" s="479"/>
      <c r="Y990" s="479"/>
      <c r="Z990" s="479"/>
    </row>
    <row r="991" spans="1:26" ht="15.75" customHeight="1">
      <c r="A991" s="479"/>
      <c r="B991" s="479"/>
      <c r="C991" s="479"/>
      <c r="D991" s="479"/>
      <c r="E991" s="479"/>
      <c r="F991" s="479"/>
      <c r="G991" s="479"/>
      <c r="H991" s="479"/>
      <c r="I991" s="479"/>
      <c r="J991" s="479"/>
      <c r="K991" s="479"/>
      <c r="L991" s="479"/>
      <c r="M991" s="479"/>
      <c r="N991" s="479"/>
      <c r="O991" s="479"/>
      <c r="P991" s="479"/>
      <c r="Q991" s="479"/>
      <c r="R991" s="479"/>
      <c r="S991" s="479"/>
      <c r="T991" s="479"/>
      <c r="U991" s="479"/>
      <c r="V991" s="479"/>
      <c r="W991" s="479"/>
      <c r="X991" s="479"/>
      <c r="Y991" s="479"/>
      <c r="Z991" s="479"/>
    </row>
    <row r="992" spans="1:26" ht="15.75" customHeight="1">
      <c r="A992" s="479"/>
      <c r="B992" s="479"/>
      <c r="C992" s="479"/>
      <c r="D992" s="479"/>
      <c r="E992" s="479"/>
      <c r="F992" s="479"/>
      <c r="G992" s="479"/>
      <c r="H992" s="479"/>
      <c r="I992" s="479"/>
      <c r="J992" s="479"/>
      <c r="K992" s="479"/>
      <c r="L992" s="479"/>
      <c r="M992" s="479"/>
      <c r="N992" s="479"/>
      <c r="O992" s="479"/>
      <c r="P992" s="479"/>
      <c r="Q992" s="479"/>
      <c r="R992" s="479"/>
      <c r="S992" s="479"/>
      <c r="T992" s="479"/>
      <c r="U992" s="479"/>
      <c r="V992" s="479"/>
      <c r="W992" s="479"/>
      <c r="X992" s="479"/>
      <c r="Y992" s="479"/>
      <c r="Z992" s="479"/>
    </row>
    <row r="993" spans="1:26" ht="15.75" customHeight="1">
      <c r="A993" s="479"/>
      <c r="B993" s="479"/>
      <c r="C993" s="479"/>
      <c r="D993" s="479"/>
      <c r="E993" s="479"/>
      <c r="F993" s="479"/>
      <c r="G993" s="479"/>
      <c r="H993" s="479"/>
      <c r="I993" s="479"/>
      <c r="J993" s="479"/>
      <c r="K993" s="479"/>
      <c r="L993" s="479"/>
      <c r="M993" s="479"/>
      <c r="N993" s="479"/>
      <c r="O993" s="479"/>
      <c r="P993" s="479"/>
      <c r="Q993" s="479"/>
      <c r="R993" s="479"/>
      <c r="S993" s="479"/>
      <c r="T993" s="479"/>
      <c r="U993" s="479"/>
      <c r="V993" s="479"/>
      <c r="W993" s="479"/>
      <c r="X993" s="479"/>
      <c r="Y993" s="479"/>
      <c r="Z993" s="479"/>
    </row>
    <row r="994" spans="1:26" ht="15.75" customHeight="1">
      <c r="A994" s="479"/>
      <c r="B994" s="479"/>
      <c r="C994" s="479"/>
      <c r="D994" s="479"/>
      <c r="E994" s="479"/>
      <c r="F994" s="479"/>
      <c r="G994" s="479"/>
      <c r="H994" s="479"/>
      <c r="I994" s="479"/>
      <c r="J994" s="479"/>
      <c r="K994" s="479"/>
      <c r="L994" s="479"/>
      <c r="M994" s="479"/>
      <c r="N994" s="479"/>
      <c r="O994" s="479"/>
      <c r="P994" s="479"/>
      <c r="Q994" s="479"/>
      <c r="R994" s="479"/>
      <c r="S994" s="479"/>
      <c r="T994" s="479"/>
      <c r="U994" s="479"/>
      <c r="V994" s="479"/>
      <c r="W994" s="479"/>
      <c r="X994" s="479"/>
      <c r="Y994" s="479"/>
      <c r="Z994" s="479"/>
    </row>
    <row r="995" spans="1:26" ht="15.75" customHeight="1">
      <c r="A995" s="479"/>
      <c r="B995" s="479"/>
      <c r="C995" s="479"/>
      <c r="D995" s="479"/>
      <c r="E995" s="479"/>
      <c r="F995" s="479"/>
      <c r="G995" s="479"/>
      <c r="H995" s="479"/>
      <c r="I995" s="479"/>
      <c r="J995" s="479"/>
      <c r="K995" s="479"/>
      <c r="L995" s="479"/>
      <c r="M995" s="479"/>
      <c r="N995" s="479"/>
      <c r="O995" s="479"/>
      <c r="P995" s="479"/>
      <c r="Q995" s="479"/>
      <c r="R995" s="479"/>
      <c r="S995" s="479"/>
      <c r="T995" s="479"/>
      <c r="U995" s="479"/>
      <c r="V995" s="479"/>
      <c r="W995" s="479"/>
      <c r="X995" s="479"/>
      <c r="Y995" s="479"/>
      <c r="Z995" s="479"/>
    </row>
    <row r="996" spans="1:26" ht="15.75" customHeight="1">
      <c r="A996" s="479"/>
      <c r="B996" s="479"/>
      <c r="C996" s="479"/>
      <c r="D996" s="479"/>
      <c r="E996" s="479"/>
      <c r="F996" s="479"/>
      <c r="G996" s="479"/>
      <c r="H996" s="479"/>
      <c r="I996" s="479"/>
      <c r="J996" s="479"/>
      <c r="K996" s="479"/>
      <c r="L996" s="479"/>
      <c r="M996" s="479"/>
      <c r="N996" s="479"/>
      <c r="O996" s="479"/>
      <c r="P996" s="479"/>
      <c r="Q996" s="479"/>
      <c r="R996" s="479"/>
      <c r="S996" s="479"/>
      <c r="T996" s="479"/>
      <c r="U996" s="479"/>
      <c r="V996" s="479"/>
      <c r="W996" s="479"/>
      <c r="X996" s="479"/>
      <c r="Y996" s="479"/>
      <c r="Z996" s="479"/>
    </row>
    <row r="997" spans="1:26" ht="15.75" customHeight="1">
      <c r="A997" s="479"/>
      <c r="B997" s="479"/>
      <c r="C997" s="479"/>
      <c r="D997" s="479"/>
      <c r="E997" s="479"/>
      <c r="F997" s="479"/>
      <c r="G997" s="479"/>
      <c r="H997" s="479"/>
      <c r="I997" s="479"/>
      <c r="J997" s="479"/>
      <c r="K997" s="479"/>
      <c r="L997" s="479"/>
      <c r="M997" s="479"/>
      <c r="N997" s="479"/>
      <c r="O997" s="479"/>
      <c r="P997" s="479"/>
      <c r="Q997" s="479"/>
      <c r="R997" s="479"/>
      <c r="S997" s="479"/>
      <c r="T997" s="479"/>
      <c r="U997" s="479"/>
      <c r="V997" s="479"/>
      <c r="W997" s="479"/>
      <c r="X997" s="479"/>
      <c r="Y997" s="479"/>
      <c r="Z997" s="479"/>
    </row>
    <row r="998" spans="1:26" ht="15.75" customHeight="1">
      <c r="A998" s="479"/>
      <c r="B998" s="479"/>
      <c r="C998" s="479"/>
      <c r="D998" s="479"/>
      <c r="E998" s="479"/>
      <c r="F998" s="479"/>
      <c r="G998" s="479"/>
      <c r="H998" s="479"/>
      <c r="I998" s="479"/>
      <c r="J998" s="479"/>
      <c r="K998" s="479"/>
      <c r="L998" s="479"/>
      <c r="M998" s="479"/>
      <c r="N998" s="479"/>
      <c r="O998" s="479"/>
      <c r="P998" s="479"/>
      <c r="Q998" s="479"/>
      <c r="R998" s="479"/>
      <c r="S998" s="479"/>
      <c r="T998" s="479"/>
      <c r="U998" s="479"/>
      <c r="V998" s="479"/>
      <c r="W998" s="479"/>
      <c r="X998" s="479"/>
      <c r="Y998" s="479"/>
      <c r="Z998" s="479"/>
    </row>
    <row r="999" spans="1:26" ht="15.75" customHeight="1">
      <c r="A999" s="479"/>
      <c r="B999" s="479"/>
      <c r="C999" s="479"/>
      <c r="D999" s="479"/>
      <c r="E999" s="479"/>
      <c r="F999" s="479"/>
      <c r="G999" s="479"/>
      <c r="H999" s="479"/>
      <c r="I999" s="479"/>
      <c r="J999" s="479"/>
      <c r="K999" s="479"/>
      <c r="L999" s="479"/>
      <c r="M999" s="479"/>
      <c r="N999" s="479"/>
      <c r="O999" s="479"/>
      <c r="P999" s="479"/>
      <c r="Q999" s="479"/>
      <c r="R999" s="479"/>
      <c r="S999" s="479"/>
      <c r="T999" s="479"/>
      <c r="U999" s="479"/>
      <c r="V999" s="479"/>
      <c r="W999" s="479"/>
      <c r="X999" s="479"/>
      <c r="Y999" s="479"/>
      <c r="Z999" s="479"/>
    </row>
    <row r="1000" spans="1:26" ht="15.75" customHeight="1">
      <c r="A1000" s="479"/>
      <c r="B1000" s="479"/>
      <c r="C1000" s="479"/>
      <c r="D1000" s="479"/>
      <c r="E1000" s="479"/>
      <c r="F1000" s="479"/>
      <c r="G1000" s="479"/>
      <c r="H1000" s="479"/>
      <c r="I1000" s="479"/>
      <c r="J1000" s="479"/>
      <c r="K1000" s="479"/>
      <c r="L1000" s="479"/>
      <c r="M1000" s="479"/>
      <c r="N1000" s="479"/>
      <c r="O1000" s="479"/>
      <c r="P1000" s="479"/>
      <c r="Q1000" s="479"/>
      <c r="R1000" s="479"/>
      <c r="S1000" s="479"/>
      <c r="T1000" s="479"/>
      <c r="U1000" s="479"/>
      <c r="V1000" s="479"/>
      <c r="W1000" s="479"/>
      <c r="X1000" s="479"/>
      <c r="Y1000" s="479"/>
      <c r="Z1000" s="479"/>
    </row>
  </sheetData>
  <mergeCells count="19">
    <mergeCell ref="I10:I11"/>
    <mergeCell ref="A1:I1"/>
    <mergeCell ref="A4:A7"/>
    <mergeCell ref="B4:B7"/>
    <mergeCell ref="C5:C6"/>
    <mergeCell ref="I5:I6"/>
    <mergeCell ref="C8:C11"/>
    <mergeCell ref="D10:D11"/>
    <mergeCell ref="B8:B15"/>
    <mergeCell ref="C14:C15"/>
    <mergeCell ref="A8:A15"/>
    <mergeCell ref="A20:A23"/>
    <mergeCell ref="B20:B23"/>
    <mergeCell ref="C20:C23"/>
    <mergeCell ref="I16:I19"/>
    <mergeCell ref="I20:I23"/>
    <mergeCell ref="A16:A19"/>
    <mergeCell ref="B16:B19"/>
    <mergeCell ref="C16:C19"/>
  </mergeCells>
  <printOptions horizontalCentered="1"/>
  <pageMargins left="0.31496062992125984" right="0.31496062992125984" top="0.55118110236220474" bottom="0.35433070866141736" header="0" footer="0"/>
  <pageSetup paperSize="9" scale="85"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Formato POA 2022</vt:lpstr>
      <vt:lpstr>PND</vt:lpstr>
      <vt:lpstr>ARTICULACIÓN EXTERNA</vt:lpstr>
      <vt:lpstr>PEDI</vt:lpstr>
      <vt:lpstr>Estrategias DAFO</vt:lpstr>
      <vt:lpstr>ARTICULACIÓN INTERNA</vt:lpstr>
      <vt:lpstr>'Formato POA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Basilio Banchón</dc:creator>
  <cp:lastModifiedBy>Fanny Eunice Basilio Banchon</cp:lastModifiedBy>
  <cp:lastPrinted>2022-11-28T16:18:31Z</cp:lastPrinted>
  <dcterms:created xsi:type="dcterms:W3CDTF">2021-02-23T18:47:55Z</dcterms:created>
  <dcterms:modified xsi:type="dcterms:W3CDTF">2022-12-08T13:02:10Z</dcterms:modified>
</cp:coreProperties>
</file>