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basilio\Desktop\UTMACH-UPES 2022\Ga2 Registrar información POA y reformas\22 POA 2022 por Programas al 22112022 Ajustado R8\01 Administración Central\"/>
    </mc:Choice>
  </mc:AlternateContent>
  <bookViews>
    <workbookView xWindow="0" yWindow="0" windowWidth="20490" windowHeight="7650"/>
  </bookViews>
  <sheets>
    <sheet name="Formato POA 2022" sheetId="1" r:id="rId1"/>
    <sheet name="PND" sheetId="2" r:id="rId2"/>
    <sheet name="ARTICULACIÓN EXTERNA" sheetId="3" state="hidden" r:id="rId3"/>
    <sheet name="PEDI" sheetId="4" r:id="rId4"/>
    <sheet name="Estrategias DAFO" sheetId="5" r:id="rId5"/>
    <sheet name="ARTICULACIÓN INTERNA" sheetId="6" r:id="rId6"/>
  </sheets>
  <externalReferences>
    <externalReference r:id="rId7"/>
    <externalReference r:id="rId8"/>
    <externalReference r:id="rId9"/>
  </externalReferences>
  <definedNames>
    <definedName name="_Fill">#REF!</definedName>
    <definedName name="_Key1">#REF!</definedName>
    <definedName name="_Order1">0</definedName>
    <definedName name="_Order2">0</definedName>
    <definedName name="_Sort">#REF!</definedName>
    <definedName name="Aseo">[1]PRODUCTO!$A$84:$D$94</definedName>
    <definedName name="capacitacion">[1]PRODUCTO!$A$2:$D$3</definedName>
    <definedName name="cuadro14">#REF!</definedName>
    <definedName name="CUADROCATORCE">#REF!</definedName>
    <definedName name="cuadroCUATRO">#REF!</definedName>
    <definedName name="cuadrotrece">#REF!</definedName>
    <definedName name="dos">#REF!</definedName>
    <definedName name="E12.38">[2]Rectorado!#REF!</definedName>
    <definedName name="Equipos">[1]PRODUCTO!$A$60:$D$68</definedName>
    <definedName name="FFFF">#REF!</definedName>
    <definedName name="HOLA">#REF!</definedName>
    <definedName name="Impresion">[1]PRODUCTO!$A$71:$D$81</definedName>
    <definedName name="Maquinaria">[1]PRODUCTO!$A$97:$D$169</definedName>
    <definedName name="Materiales">[1]PRODUCTO!$A$6:$D$45</definedName>
    <definedName name="Mobiliarios">[1]PRODUCTO!$A$48:$D$57</definedName>
    <definedName name="NOTA1">#REF!</definedName>
    <definedName name="partidas">[3]partidas!$A$2:$E$39</definedName>
    <definedName name="_xlnm.Print_Titles" localSheetId="0">'Formato POA 2022'!$A:$A,'Formato POA 2022'!$7:$9</definedName>
    <definedName name="TRECE">#REF!</definedName>
    <definedName name="varios">[1]PRODUCTO!$A$172:$E$210</definedName>
    <definedName name="Y">#REF!</definedName>
  </definedNames>
  <calcPr calcId="162913"/>
  <extLst>
    <ext uri="GoogleSheetsCustomDataVersion1">
      <go:sheetsCustomData xmlns:go="http://customooxmlschemas.google.com/" r:id="rId14" roundtripDataSignature="AMtx7mj4InWFLlC8yIdj5kbkn/+0ffqfdw=="/>
    </ext>
  </extLst>
</workbook>
</file>

<file path=xl/calcChain.xml><?xml version="1.0" encoding="utf-8"?>
<calcChain xmlns="http://schemas.openxmlformats.org/spreadsheetml/2006/main">
  <c r="T2515" i="1" l="1"/>
  <c r="T2514" i="1"/>
  <c r="T2507" i="1"/>
  <c r="T2475" i="1"/>
  <c r="T2444" i="1"/>
  <c r="Z2401" i="1"/>
  <c r="AA2401" i="1" s="1"/>
  <c r="AB2400" i="1"/>
  <c r="AA2397" i="1"/>
  <c r="AB2395" i="1" s="1"/>
  <c r="Z2397" i="1"/>
  <c r="Z2396" i="1"/>
  <c r="AA2396" i="1" s="1"/>
  <c r="Z2385" i="1"/>
  <c r="AA2385" i="1" s="1"/>
  <c r="AB2384" i="1" s="1"/>
  <c r="AB2430" i="1" s="1"/>
  <c r="Z2364" i="1"/>
  <c r="AA2364" i="1" s="1"/>
  <c r="AB2363" i="1"/>
  <c r="T2488" i="1" s="1"/>
  <c r="AA2359" i="1"/>
  <c r="AB2358" i="1" s="1"/>
  <c r="T2483" i="1" s="1"/>
  <c r="Z2359" i="1"/>
  <c r="Z2356" i="1"/>
  <c r="AA2356" i="1" s="1"/>
  <c r="Z2355" i="1"/>
  <c r="AA2355" i="1" s="1"/>
  <c r="Z2354" i="1"/>
  <c r="AA2354" i="1" s="1"/>
  <c r="Z2353" i="1"/>
  <c r="AA2353" i="1" s="1"/>
  <c r="Z2302" i="1"/>
  <c r="AA2302" i="1" s="1"/>
  <c r="AB2301" i="1"/>
  <c r="AB2316" i="1" s="1"/>
  <c r="Z2259" i="1"/>
  <c r="AA2259" i="1" s="1"/>
  <c r="AB2258" i="1"/>
  <c r="AA2257" i="1"/>
  <c r="AB2255" i="1" s="1"/>
  <c r="Z2257" i="1"/>
  <c r="Z2256" i="1"/>
  <c r="AA2256" i="1" s="1"/>
  <c r="Z2254" i="1"/>
  <c r="AA2254" i="1" s="1"/>
  <c r="AB2253" i="1"/>
  <c r="AA2252" i="1"/>
  <c r="Z2252" i="1"/>
  <c r="Z2251" i="1"/>
  <c r="AA2251" i="1" s="1"/>
  <c r="AB2250" i="1"/>
  <c r="Z2249" i="1"/>
  <c r="AA2249" i="1" s="1"/>
  <c r="AB2248" i="1"/>
  <c r="AA2247" i="1"/>
  <c r="AB2246" i="1" s="1"/>
  <c r="Z2247" i="1"/>
  <c r="Z2245" i="1"/>
  <c r="AA2245" i="1" s="1"/>
  <c r="AB2244" i="1" s="1"/>
  <c r="Z2243" i="1"/>
  <c r="AA2243" i="1" s="1"/>
  <c r="AA2242" i="1"/>
  <c r="AB2240" i="1" s="1"/>
  <c r="Z2242" i="1"/>
  <c r="Z2241" i="1"/>
  <c r="AA2241" i="1" s="1"/>
  <c r="Z2239" i="1"/>
  <c r="AA2239" i="1" s="1"/>
  <c r="Z2238" i="1"/>
  <c r="AA2238" i="1" s="1"/>
  <c r="Z2237" i="1"/>
  <c r="AA2237" i="1" s="1"/>
  <c r="AA2236" i="1"/>
  <c r="Z2236" i="1"/>
  <c r="Z2234" i="1"/>
  <c r="AA2234" i="1" s="1"/>
  <c r="AA2233" i="1"/>
  <c r="AB2232" i="1" s="1"/>
  <c r="Z2233" i="1"/>
  <c r="Z2231" i="1"/>
  <c r="AA2231" i="1" s="1"/>
  <c r="Z2230" i="1"/>
  <c r="AA2230" i="1" s="1"/>
  <c r="AB2229" i="1" s="1"/>
  <c r="AA2228" i="1"/>
  <c r="AB2227" i="1" s="1"/>
  <c r="Z2228" i="1"/>
  <c r="AA2226" i="1"/>
  <c r="AB2225" i="1" s="1"/>
  <c r="Z2226" i="1"/>
  <c r="Z2224" i="1"/>
  <c r="AA2224" i="1" s="1"/>
  <c r="AA2223" i="1"/>
  <c r="Z2223" i="1"/>
  <c r="Z2222" i="1"/>
  <c r="AA2222" i="1" s="1"/>
  <c r="AA2221" i="1"/>
  <c r="Z2221" i="1"/>
  <c r="AA2219" i="1"/>
  <c r="Z2219" i="1"/>
  <c r="Z2218" i="1"/>
  <c r="AA2218" i="1" s="1"/>
  <c r="Z2217" i="1"/>
  <c r="AA2217" i="1" s="1"/>
  <c r="AB2216" i="1" s="1"/>
  <c r="Z2215" i="1"/>
  <c r="AA2215" i="1" s="1"/>
  <c r="AB2214" i="1" s="1"/>
  <c r="Y2213" i="1"/>
  <c r="Z2213" i="1" s="1"/>
  <c r="AA2213" i="1" s="1"/>
  <c r="AB2212" i="1"/>
  <c r="T2458" i="1" s="1"/>
  <c r="Z2211" i="1"/>
  <c r="AA2211" i="1" s="1"/>
  <c r="Z2210" i="1"/>
  <c r="AA2210" i="1" s="1"/>
  <c r="Z2209" i="1"/>
  <c r="AA2209" i="1" s="1"/>
  <c r="AA2207" i="1"/>
  <c r="AB2206" i="1" s="1"/>
  <c r="Z2207" i="1"/>
  <c r="Z2205" i="1"/>
  <c r="AA2205" i="1" s="1"/>
  <c r="Z2204" i="1"/>
  <c r="AA2204" i="1" s="1"/>
  <c r="Z2203" i="1"/>
  <c r="AA2203" i="1" s="1"/>
  <c r="AB2202" i="1" s="1"/>
  <c r="AA2195" i="1"/>
  <c r="Z2195" i="1"/>
  <c r="Z2194" i="1"/>
  <c r="AA2194" i="1" s="1"/>
  <c r="AA2193" i="1"/>
  <c r="AB2191" i="1" s="1"/>
  <c r="Z2193" i="1"/>
  <c r="Z2192" i="1"/>
  <c r="AA2192" i="1" s="1"/>
  <c r="AA2177" i="1"/>
  <c r="AB2176" i="1" s="1"/>
  <c r="Z2177" i="1"/>
  <c r="AA2167" i="1"/>
  <c r="AB2166" i="1" s="1"/>
  <c r="Z2167" i="1"/>
  <c r="AA2148" i="1"/>
  <c r="Z2148" i="1"/>
  <c r="Z2147" i="1"/>
  <c r="AA2147" i="1" s="1"/>
  <c r="AA2146" i="1"/>
  <c r="Z2146" i="1"/>
  <c r="Z2145" i="1"/>
  <c r="AA2145" i="1" s="1"/>
  <c r="AA2144" i="1"/>
  <c r="Z2144" i="1"/>
  <c r="Z2143" i="1"/>
  <c r="AA2143" i="1" s="1"/>
  <c r="AA2142" i="1"/>
  <c r="Z2142" i="1"/>
  <c r="Z2141" i="1"/>
  <c r="AA2141" i="1" s="1"/>
  <c r="AA2140" i="1"/>
  <c r="AB2139" i="1" s="1"/>
  <c r="Z2140" i="1"/>
  <c r="Z2138" i="1"/>
  <c r="AA2138" i="1" s="1"/>
  <c r="Z2137" i="1"/>
  <c r="AA2137" i="1" s="1"/>
  <c r="AA2136" i="1"/>
  <c r="Z2136" i="1"/>
  <c r="Z2135" i="1"/>
  <c r="AA2135" i="1" s="1"/>
  <c r="AA2134" i="1"/>
  <c r="Z2134" i="1"/>
  <c r="Z2133" i="1"/>
  <c r="AA2133" i="1" s="1"/>
  <c r="Z2132" i="1"/>
  <c r="AA2132" i="1" s="1"/>
  <c r="AA2089" i="1"/>
  <c r="Z2089" i="1"/>
  <c r="Z2088" i="1"/>
  <c r="AA2088" i="1" s="1"/>
  <c r="AB2087" i="1"/>
  <c r="T2455" i="1" s="1"/>
  <c r="AA2086" i="1"/>
  <c r="Z2086" i="1"/>
  <c r="Z2085" i="1"/>
  <c r="AA2085" i="1" s="1"/>
  <c r="AA2084" i="1"/>
  <c r="Z2084" i="1"/>
  <c r="Z2083" i="1"/>
  <c r="AA2083" i="1" s="1"/>
  <c r="AA2082" i="1"/>
  <c r="Z2082" i="1"/>
  <c r="Z2081" i="1"/>
  <c r="AA2081" i="1" s="1"/>
  <c r="AB2080" i="1" s="1"/>
  <c r="Z2068" i="1"/>
  <c r="AA2068" i="1" s="1"/>
  <c r="AB2067" i="1"/>
  <c r="AA2066" i="1"/>
  <c r="Z2066" i="1"/>
  <c r="Z2065" i="1"/>
  <c r="AA2065" i="1" s="1"/>
  <c r="AB2064" i="1"/>
  <c r="Z2057" i="1"/>
  <c r="AA2057" i="1" s="1"/>
  <c r="AB2056" i="1" s="1"/>
  <c r="T2500" i="1" s="1"/>
  <c r="AA2055" i="1"/>
  <c r="AB2053" i="1" s="1"/>
  <c r="Z2055" i="1"/>
  <c r="AA2054" i="1"/>
  <c r="AA2052" i="1"/>
  <c r="Z2052" i="1"/>
  <c r="Z2051" i="1"/>
  <c r="AA2051" i="1" s="1"/>
  <c r="Y2051" i="1"/>
  <c r="Z2049" i="1"/>
  <c r="AA2049" i="1" s="1"/>
  <c r="AA2048" i="1"/>
  <c r="Z2048" i="1"/>
  <c r="Z2047" i="1"/>
  <c r="AA2047" i="1" s="1"/>
  <c r="AA2046" i="1"/>
  <c r="Z2046" i="1"/>
  <c r="Z2045" i="1"/>
  <c r="AA2045" i="1" s="1"/>
  <c r="AA2044" i="1"/>
  <c r="Z2044" i="1"/>
  <c r="Z2043" i="1"/>
  <c r="AA2043" i="1" s="1"/>
  <c r="AA2042" i="1"/>
  <c r="Z2042" i="1"/>
  <c r="Z2041" i="1"/>
  <c r="AA2041" i="1" s="1"/>
  <c r="AA2040" i="1"/>
  <c r="Z2040" i="1"/>
  <c r="Z2039" i="1"/>
  <c r="AA2039" i="1" s="1"/>
  <c r="AA2038" i="1"/>
  <c r="Z2038" i="1"/>
  <c r="Z2037" i="1"/>
  <c r="AA2037" i="1" s="1"/>
  <c r="AA2036" i="1"/>
  <c r="Z2036" i="1"/>
  <c r="Z2035" i="1"/>
  <c r="AA2035" i="1" s="1"/>
  <c r="AA2034" i="1"/>
  <c r="Z2034" i="1"/>
  <c r="Z2033" i="1"/>
  <c r="AA2033" i="1" s="1"/>
  <c r="AA2032" i="1"/>
  <c r="Z2032" i="1"/>
  <c r="Z2031" i="1"/>
  <c r="AA2031" i="1" s="1"/>
  <c r="AA2030" i="1"/>
  <c r="Z2030" i="1"/>
  <c r="Z2029" i="1"/>
  <c r="AA2029" i="1" s="1"/>
  <c r="AA2028" i="1"/>
  <c r="Z2028" i="1"/>
  <c r="AA1997" i="1"/>
  <c r="Z1997" i="1"/>
  <c r="AA1996" i="1"/>
  <c r="AB1995" i="1" s="1"/>
  <c r="Z1996" i="1"/>
  <c r="Z1994" i="1"/>
  <c r="AA1994" i="1" s="1"/>
  <c r="AA1993" i="1"/>
  <c r="AB1992" i="1" s="1"/>
  <c r="Z1993" i="1"/>
  <c r="AA1991" i="1"/>
  <c r="AB1990" i="1" s="1"/>
  <c r="T2474" i="1" s="1"/>
  <c r="Z1991" i="1"/>
  <c r="Z1989" i="1"/>
  <c r="AA1989" i="1" s="1"/>
  <c r="AA1988" i="1"/>
  <c r="Z1988" i="1"/>
  <c r="Z1987" i="1"/>
  <c r="AA1987" i="1" s="1"/>
  <c r="AA1986" i="1"/>
  <c r="Z1986" i="1"/>
  <c r="Z1985" i="1"/>
  <c r="AA1985" i="1" s="1"/>
  <c r="AB1984" i="1" s="1"/>
  <c r="AA1983" i="1"/>
  <c r="Z1983" i="1"/>
  <c r="AB1982" i="1"/>
  <c r="AA1981" i="1"/>
  <c r="AB1980" i="1" s="1"/>
  <c r="Z1981" i="1"/>
  <c r="AA1979" i="1"/>
  <c r="Z1979" i="1"/>
  <c r="Z1978" i="1"/>
  <c r="AA1978" i="1" s="1"/>
  <c r="Z1977" i="1"/>
  <c r="AA1977" i="1" s="1"/>
  <c r="AB1976" i="1" s="1"/>
  <c r="Z1975" i="1"/>
  <c r="AA1975" i="1" s="1"/>
  <c r="AB1974" i="1" s="1"/>
  <c r="AB1972" i="1"/>
  <c r="AB1970" i="1"/>
  <c r="AB1968" i="1"/>
  <c r="T2505" i="1" s="1"/>
  <c r="AA1962" i="1"/>
  <c r="Z1962" i="1"/>
  <c r="Z1961" i="1"/>
  <c r="AA1961" i="1" s="1"/>
  <c r="Y1961" i="1"/>
  <c r="Z1960" i="1"/>
  <c r="AA1960" i="1" s="1"/>
  <c r="AA1959" i="1"/>
  <c r="AB1958" i="1" s="1"/>
  <c r="Z1959" i="1"/>
  <c r="Y1959" i="1"/>
  <c r="Z1957" i="1"/>
  <c r="AA1957" i="1" s="1"/>
  <c r="AB1956" i="1" s="1"/>
  <c r="Z1943" i="1"/>
  <c r="AA1943" i="1" s="1"/>
  <c r="AA1942" i="1"/>
  <c r="Z1942" i="1"/>
  <c r="AA1939" i="1"/>
  <c r="Z1939" i="1"/>
  <c r="Y1938" i="1"/>
  <c r="Z1938" i="1" s="1"/>
  <c r="AA1938" i="1" s="1"/>
  <c r="AA1937" i="1"/>
  <c r="Z1937" i="1"/>
  <c r="Z1936" i="1"/>
  <c r="AA1936" i="1" s="1"/>
  <c r="AA1935" i="1"/>
  <c r="Y1935" i="1"/>
  <c r="Z1935" i="1" s="1"/>
  <c r="AB1934" i="1"/>
  <c r="AA1933" i="1"/>
  <c r="AB1932" i="1" s="1"/>
  <c r="Y1933" i="1"/>
  <c r="Z1933" i="1" s="1"/>
  <c r="Z1930" i="1"/>
  <c r="AA1930" i="1" s="1"/>
  <c r="AB1929" i="1" s="1"/>
  <c r="AA1928" i="1"/>
  <c r="Z1928" i="1"/>
  <c r="Z1927" i="1"/>
  <c r="AA1927" i="1" s="1"/>
  <c r="AA1926" i="1"/>
  <c r="Z1926" i="1"/>
  <c r="Z1925" i="1"/>
  <c r="AA1925" i="1" s="1"/>
  <c r="AB1924" i="1"/>
  <c r="Z1923" i="1"/>
  <c r="AA1923" i="1" s="1"/>
  <c r="AB1922" i="1" s="1"/>
  <c r="AA1921" i="1"/>
  <c r="Z1921" i="1"/>
  <c r="Z1920" i="1"/>
  <c r="AA1920" i="1" s="1"/>
  <c r="Z1918" i="1"/>
  <c r="AA1918" i="1" s="1"/>
  <c r="AA1917" i="1"/>
  <c r="Z1917" i="1"/>
  <c r="Z1916" i="1"/>
  <c r="AA1916" i="1" s="1"/>
  <c r="Z1915" i="1"/>
  <c r="AA1915" i="1" s="1"/>
  <c r="AB1914" i="1" s="1"/>
  <c r="Z1913" i="1"/>
  <c r="AA1913" i="1" s="1"/>
  <c r="Z1912" i="1"/>
  <c r="AA1912" i="1" s="1"/>
  <c r="AB1911" i="1"/>
  <c r="AA1910" i="1"/>
  <c r="Z1910" i="1"/>
  <c r="Z1909" i="1"/>
  <c r="AA1909" i="1" s="1"/>
  <c r="AB1908" i="1" s="1"/>
  <c r="Z1907" i="1"/>
  <c r="AA1907" i="1" s="1"/>
  <c r="AB1906" i="1" s="1"/>
  <c r="AA1905" i="1"/>
  <c r="Z1905" i="1"/>
  <c r="AB1904" i="1"/>
  <c r="AA1903" i="1"/>
  <c r="Z1903" i="1"/>
  <c r="Z1902" i="1"/>
  <c r="AA1902" i="1" s="1"/>
  <c r="AB1901" i="1"/>
  <c r="AA1900" i="1"/>
  <c r="Z1900" i="1"/>
  <c r="Z1899" i="1"/>
  <c r="AA1899" i="1" s="1"/>
  <c r="AA1898" i="1"/>
  <c r="Z1898" i="1"/>
  <c r="Z1897" i="1"/>
  <c r="AA1897" i="1" s="1"/>
  <c r="AB1896" i="1" s="1"/>
  <c r="Z1895" i="1"/>
  <c r="AA1895" i="1" s="1"/>
  <c r="AA1894" i="1"/>
  <c r="Z1894" i="1"/>
  <c r="Z1893" i="1"/>
  <c r="AA1893" i="1" s="1"/>
  <c r="AA1892" i="1"/>
  <c r="Z1892" i="1"/>
  <c r="Z1890" i="1"/>
  <c r="AA1890" i="1" s="1"/>
  <c r="AA1889" i="1"/>
  <c r="Z1889" i="1"/>
  <c r="Z1888" i="1"/>
  <c r="AA1888" i="1" s="1"/>
  <c r="AB1886" i="1" s="1"/>
  <c r="AA1887" i="1"/>
  <c r="Z1887" i="1"/>
  <c r="AA1885" i="1"/>
  <c r="AB1884" i="1" s="1"/>
  <c r="Z1885" i="1"/>
  <c r="Z1883" i="1"/>
  <c r="AA1883" i="1" s="1"/>
  <c r="AB1882" i="1" s="1"/>
  <c r="Z1881" i="1"/>
  <c r="AA1881" i="1" s="1"/>
  <c r="AB1880" i="1" s="1"/>
  <c r="T2519" i="1" s="1"/>
  <c r="AA1879" i="1"/>
  <c r="Z1879" i="1"/>
  <c r="AA1878" i="1"/>
  <c r="Z1878" i="1"/>
  <c r="AA1877" i="1"/>
  <c r="Z1877" i="1"/>
  <c r="AA1876" i="1"/>
  <c r="AB1875" i="1" s="1"/>
  <c r="Z1876" i="1"/>
  <c r="Z1874" i="1"/>
  <c r="AA1874" i="1" s="1"/>
  <c r="AB1873" i="1"/>
  <c r="AA1872" i="1"/>
  <c r="Z1872" i="1"/>
  <c r="Z1871" i="1"/>
  <c r="AA1871" i="1" s="1"/>
  <c r="AA1870" i="1"/>
  <c r="Z1870" i="1"/>
  <c r="Z1869" i="1"/>
  <c r="AA1869" i="1" s="1"/>
  <c r="AA1868" i="1"/>
  <c r="Z1868" i="1"/>
  <c r="Z1867" i="1"/>
  <c r="AA1867" i="1" s="1"/>
  <c r="AB1866" i="1" s="1"/>
  <c r="AA1829" i="1"/>
  <c r="Z1829" i="1"/>
  <c r="AA1828" i="1"/>
  <c r="Z1828" i="1"/>
  <c r="AA1827" i="1"/>
  <c r="Z1827" i="1"/>
  <c r="AA1826" i="1"/>
  <c r="Z1826" i="1"/>
  <c r="AB1825" i="1"/>
  <c r="AA1824" i="1"/>
  <c r="Z1824" i="1"/>
  <c r="Z1823" i="1"/>
  <c r="AA1823" i="1" s="1"/>
  <c r="AA1822" i="1"/>
  <c r="Z1822" i="1"/>
  <c r="Z1820" i="1"/>
  <c r="AA1820" i="1" s="1"/>
  <c r="AA1819" i="1"/>
  <c r="Z1819" i="1"/>
  <c r="Z1818" i="1"/>
  <c r="AA1818" i="1" s="1"/>
  <c r="AA1817" i="1"/>
  <c r="Z1817" i="1"/>
  <c r="Z1816" i="1"/>
  <c r="AA1816" i="1" s="1"/>
  <c r="AA1815" i="1"/>
  <c r="Z1815" i="1"/>
  <c r="Z1814" i="1"/>
  <c r="AA1814" i="1" s="1"/>
  <c r="AA1813" i="1"/>
  <c r="Z1813" i="1"/>
  <c r="Z1812" i="1"/>
  <c r="AA1812" i="1" s="1"/>
  <c r="AA1811" i="1"/>
  <c r="Z1811" i="1"/>
  <c r="Z1810" i="1"/>
  <c r="AA1810" i="1" s="1"/>
  <c r="AA1809" i="1"/>
  <c r="Z1809" i="1"/>
  <c r="AA1807" i="1"/>
  <c r="Z1807" i="1"/>
  <c r="Z1806" i="1"/>
  <c r="AA1806" i="1" s="1"/>
  <c r="AA1805" i="1"/>
  <c r="Z1805" i="1"/>
  <c r="Z1804" i="1"/>
  <c r="AA1804" i="1" s="1"/>
  <c r="AB1803" i="1" s="1"/>
  <c r="AA1802" i="1"/>
  <c r="Z1802" i="1"/>
  <c r="AB1801" i="1"/>
  <c r="AA1800" i="1"/>
  <c r="Z1800" i="1"/>
  <c r="Z1799" i="1"/>
  <c r="AA1799" i="1" s="1"/>
  <c r="AA1798" i="1"/>
  <c r="Z1798" i="1"/>
  <c r="Z1797" i="1"/>
  <c r="AA1797" i="1" s="1"/>
  <c r="AA1796" i="1"/>
  <c r="Z1796" i="1"/>
  <c r="Z1795" i="1"/>
  <c r="AA1795" i="1" s="1"/>
  <c r="AA1794" i="1"/>
  <c r="Z1794" i="1"/>
  <c r="Z1793" i="1"/>
  <c r="AA1793" i="1" s="1"/>
  <c r="AA1792" i="1"/>
  <c r="Z1792" i="1"/>
  <c r="AA1787" i="1"/>
  <c r="AB1786" i="1" s="1"/>
  <c r="Z1787" i="1"/>
  <c r="Z1785" i="1"/>
  <c r="AA1785" i="1" s="1"/>
  <c r="AA1784" i="1"/>
  <c r="Z1784" i="1"/>
  <c r="Z1783" i="1"/>
  <c r="AA1783" i="1" s="1"/>
  <c r="AA1782" i="1"/>
  <c r="Z1782" i="1"/>
  <c r="AA1770" i="1"/>
  <c r="Z1770" i="1"/>
  <c r="Z1769" i="1"/>
  <c r="AA1769" i="1" s="1"/>
  <c r="AA1768" i="1"/>
  <c r="Z1768" i="1"/>
  <c r="Z1767" i="1"/>
  <c r="AA1767" i="1" s="1"/>
  <c r="AA1766" i="1"/>
  <c r="Z1766" i="1"/>
  <c r="Z1765" i="1"/>
  <c r="AA1765" i="1" s="1"/>
  <c r="AA1764" i="1"/>
  <c r="Z1764" i="1"/>
  <c r="Z1763" i="1"/>
  <c r="AA1763" i="1" s="1"/>
  <c r="AA1762" i="1"/>
  <c r="Z1762" i="1"/>
  <c r="Z1761" i="1"/>
  <c r="AA1761" i="1" s="1"/>
  <c r="AA1760" i="1"/>
  <c r="Z1760" i="1"/>
  <c r="Z1759" i="1"/>
  <c r="AA1759" i="1" s="1"/>
  <c r="AA1758" i="1"/>
  <c r="Z1758" i="1"/>
  <c r="Z1757" i="1"/>
  <c r="AA1757" i="1" s="1"/>
  <c r="AA1756" i="1"/>
  <c r="Z1756" i="1"/>
  <c r="Z1755" i="1"/>
  <c r="AA1755" i="1" s="1"/>
  <c r="AA1754" i="1"/>
  <c r="Z1754" i="1"/>
  <c r="Z1753" i="1"/>
  <c r="AA1753" i="1" s="1"/>
  <c r="AA1752" i="1"/>
  <c r="Z1752" i="1"/>
  <c r="Z1751" i="1"/>
  <c r="AA1751" i="1" s="1"/>
  <c r="AA1750" i="1"/>
  <c r="Z1750" i="1"/>
  <c r="AA1742" i="1"/>
  <c r="Z1742" i="1"/>
  <c r="Z1741" i="1"/>
  <c r="AA1741" i="1" s="1"/>
  <c r="AA1740" i="1"/>
  <c r="Z1740" i="1"/>
  <c r="Z1739" i="1"/>
  <c r="AA1739" i="1" s="1"/>
  <c r="AA1738" i="1"/>
  <c r="Z1738" i="1"/>
  <c r="Z1737" i="1"/>
  <c r="AA1737" i="1" s="1"/>
  <c r="AA1736" i="1"/>
  <c r="Z1736" i="1"/>
  <c r="Z1735" i="1"/>
  <c r="AA1735" i="1" s="1"/>
  <c r="AA1734" i="1"/>
  <c r="Z1734" i="1"/>
  <c r="Z1733" i="1"/>
  <c r="AA1733" i="1" s="1"/>
  <c r="AA1732" i="1"/>
  <c r="Z1732" i="1"/>
  <c r="Z1731" i="1"/>
  <c r="AA1731" i="1" s="1"/>
  <c r="AA1730" i="1"/>
  <c r="Z1730" i="1"/>
  <c r="Z1729" i="1"/>
  <c r="AA1729" i="1" s="1"/>
  <c r="AA1728" i="1"/>
  <c r="Z1728" i="1"/>
  <c r="Z1727" i="1"/>
  <c r="AA1727" i="1" s="1"/>
  <c r="AA1726" i="1"/>
  <c r="Z1726" i="1"/>
  <c r="Z1725" i="1"/>
  <c r="AA1725" i="1" s="1"/>
  <c r="AA1724" i="1"/>
  <c r="Z1724" i="1"/>
  <c r="Z1723" i="1"/>
  <c r="AA1723" i="1" s="1"/>
  <c r="AA1722" i="1"/>
  <c r="Z1722" i="1"/>
  <c r="Z1721" i="1"/>
  <c r="AA1721" i="1" s="1"/>
  <c r="AA1720" i="1"/>
  <c r="Z1720" i="1"/>
  <c r="Z1719" i="1"/>
  <c r="AA1719" i="1" s="1"/>
  <c r="AA1718" i="1"/>
  <c r="Z1718" i="1"/>
  <c r="Z1717" i="1"/>
  <c r="AA1717" i="1" s="1"/>
  <c r="AA1716" i="1"/>
  <c r="Z1716" i="1"/>
  <c r="Z1715" i="1"/>
  <c r="AA1715" i="1" s="1"/>
  <c r="AA1714" i="1"/>
  <c r="Z1714" i="1"/>
  <c r="Z1713" i="1"/>
  <c r="AA1713" i="1" s="1"/>
  <c r="AA1712" i="1"/>
  <c r="Z1712" i="1"/>
  <c r="Z1710" i="1"/>
  <c r="AA1710" i="1" s="1"/>
  <c r="AA1709" i="1"/>
  <c r="Z1709" i="1"/>
  <c r="Z1708" i="1"/>
  <c r="AA1708" i="1" s="1"/>
  <c r="AA1707" i="1"/>
  <c r="Z1707" i="1"/>
  <c r="Z1706" i="1"/>
  <c r="AA1706" i="1" s="1"/>
  <c r="AA1705" i="1"/>
  <c r="Z1705" i="1"/>
  <c r="Z1704" i="1"/>
  <c r="AA1704" i="1" s="1"/>
  <c r="AA1703" i="1"/>
  <c r="Z1703" i="1"/>
  <c r="Z1702" i="1"/>
  <c r="AA1702" i="1" s="1"/>
  <c r="AA1701" i="1"/>
  <c r="Z1701" i="1"/>
  <c r="Z1700" i="1"/>
  <c r="AA1700" i="1" s="1"/>
  <c r="AA1699" i="1"/>
  <c r="Z1699" i="1"/>
  <c r="Z1698" i="1"/>
  <c r="AA1698" i="1" s="1"/>
  <c r="AA1697" i="1"/>
  <c r="Z1697" i="1"/>
  <c r="Z1696" i="1"/>
  <c r="AA1696" i="1" s="1"/>
  <c r="AA1695" i="1"/>
  <c r="Z1695" i="1"/>
  <c r="Z1694" i="1"/>
  <c r="AA1694" i="1" s="1"/>
  <c r="AA1693" i="1"/>
  <c r="Z1693" i="1"/>
  <c r="Z1692" i="1"/>
  <c r="AA1692" i="1" s="1"/>
  <c r="AA1691" i="1"/>
  <c r="Z1691" i="1"/>
  <c r="Z1690" i="1"/>
  <c r="AA1690" i="1" s="1"/>
  <c r="AA1689" i="1"/>
  <c r="Z1689" i="1"/>
  <c r="Z1688" i="1"/>
  <c r="AA1688" i="1" s="1"/>
  <c r="AA1687" i="1"/>
  <c r="Z1687" i="1"/>
  <c r="Z1686" i="1"/>
  <c r="AA1686" i="1" s="1"/>
  <c r="AA1685" i="1"/>
  <c r="Z1685" i="1"/>
  <c r="Z1684" i="1"/>
  <c r="AA1684" i="1" s="1"/>
  <c r="Z1667" i="1"/>
  <c r="AA1667" i="1" s="1"/>
  <c r="AA1666" i="1"/>
  <c r="Z1666" i="1"/>
  <c r="Y1666" i="1"/>
  <c r="Z1665" i="1"/>
  <c r="AA1665" i="1" s="1"/>
  <c r="AB1664" i="1" s="1"/>
  <c r="T2491" i="1" s="1"/>
  <c r="Z1663" i="1"/>
  <c r="AA1663" i="1" s="1"/>
  <c r="AA1662" i="1"/>
  <c r="Z1662" i="1"/>
  <c r="Z1661" i="1"/>
  <c r="AA1661" i="1" s="1"/>
  <c r="AB1660" i="1"/>
  <c r="T2490" i="1" s="1"/>
  <c r="AA1652" i="1"/>
  <c r="Z1652" i="1"/>
  <c r="AB1651" i="1"/>
  <c r="T2517" i="1" s="1"/>
  <c r="AB1649" i="1"/>
  <c r="T2522" i="1" s="1"/>
  <c r="AB1647" i="1"/>
  <c r="T2516" i="1" s="1"/>
  <c r="AB1645" i="1"/>
  <c r="T2504" i="1" s="1"/>
  <c r="Z1644" i="1"/>
  <c r="AA1644" i="1" s="1"/>
  <c r="AB1643" i="1" s="1"/>
  <c r="Z1642" i="1"/>
  <c r="AA1642" i="1" s="1"/>
  <c r="AB1641" i="1" s="1"/>
  <c r="AA1640" i="1"/>
  <c r="Z1640" i="1"/>
  <c r="AB1639" i="1"/>
  <c r="AA1638" i="1"/>
  <c r="Z1638" i="1"/>
  <c r="Y1638" i="1"/>
  <c r="AA1637" i="1"/>
  <c r="AB1636" i="1" s="1"/>
  <c r="Z1637" i="1"/>
  <c r="Z1635" i="1"/>
  <c r="AA1635" i="1" s="1"/>
  <c r="AB1634" i="1"/>
  <c r="T2493" i="1" s="1"/>
  <c r="AA1633" i="1"/>
  <c r="Z1633" i="1"/>
  <c r="AB1632" i="1"/>
  <c r="AA1625" i="1"/>
  <c r="AB1624" i="1" s="1"/>
  <c r="Z1625" i="1"/>
  <c r="Z1623" i="1"/>
  <c r="AA1623" i="1" s="1"/>
  <c r="AB1622" i="1" s="1"/>
  <c r="Y1623" i="1"/>
  <c r="AA1621" i="1"/>
  <c r="AB1620" i="1" s="1"/>
  <c r="Z1621" i="1"/>
  <c r="Z1619" i="1"/>
  <c r="AA1619" i="1" s="1"/>
  <c r="AB1618" i="1"/>
  <c r="AA1617" i="1"/>
  <c r="Z1617" i="1"/>
  <c r="AB1616" i="1"/>
  <c r="AA1615" i="1"/>
  <c r="AB1613" i="1" s="1"/>
  <c r="Z1615" i="1"/>
  <c r="Z1614" i="1"/>
  <c r="AA1614" i="1" s="1"/>
  <c r="AA1602" i="1"/>
  <c r="Z1602" i="1"/>
  <c r="Z1601" i="1"/>
  <c r="AA1601" i="1" s="1"/>
  <c r="AA1600" i="1"/>
  <c r="Z1600" i="1"/>
  <c r="Z1599" i="1"/>
  <c r="AA1599" i="1" s="1"/>
  <c r="Z1597" i="1"/>
  <c r="AA1597" i="1" s="1"/>
  <c r="AB1596" i="1"/>
  <c r="T2466" i="1" s="1"/>
  <c r="AA1595" i="1"/>
  <c r="Z1595" i="1"/>
  <c r="AB1594" i="1"/>
  <c r="AA1593" i="1"/>
  <c r="AB1592" i="1" s="1"/>
  <c r="T2456" i="1" s="1"/>
  <c r="Z1593" i="1"/>
  <c r="Z1591" i="1"/>
  <c r="AA1591" i="1" s="1"/>
  <c r="AB1590" i="1" s="1"/>
  <c r="T2454" i="1" s="1"/>
  <c r="Y1591" i="1"/>
  <c r="Z1587" i="1"/>
  <c r="AA1587" i="1" s="1"/>
  <c r="AB1586" i="1" s="1"/>
  <c r="AB1584" i="1"/>
  <c r="AA1542" i="1"/>
  <c r="Z1542" i="1"/>
  <c r="AA1541" i="1"/>
  <c r="AB1540" i="1" s="1"/>
  <c r="Z1541" i="1"/>
  <c r="Z1539" i="1"/>
  <c r="AA1539" i="1" s="1"/>
  <c r="AA1538" i="1"/>
  <c r="AB1537" i="1" s="1"/>
  <c r="Z1538" i="1"/>
  <c r="AA1536" i="1"/>
  <c r="Z1536" i="1"/>
  <c r="AA1535" i="1"/>
  <c r="Z1535" i="1"/>
  <c r="AA1534" i="1"/>
  <c r="Z1534" i="1"/>
  <c r="AA1533" i="1"/>
  <c r="Z1533" i="1"/>
  <c r="AA1532" i="1"/>
  <c r="AB1531" i="1" s="1"/>
  <c r="Z1532" i="1"/>
  <c r="Z1530" i="1"/>
  <c r="AA1530" i="1" s="1"/>
  <c r="AA1529" i="1"/>
  <c r="AB1528" i="1" s="1"/>
  <c r="Z1529" i="1"/>
  <c r="Z1527" i="1"/>
  <c r="AA1527" i="1" s="1"/>
  <c r="AB1526" i="1" s="1"/>
  <c r="Z1525" i="1"/>
  <c r="AA1525" i="1" s="1"/>
  <c r="AA1524" i="1"/>
  <c r="AB1523" i="1" s="1"/>
  <c r="Z1524" i="1"/>
  <c r="Z1522" i="1"/>
  <c r="AA1522" i="1" s="1"/>
  <c r="AB1521" i="1" s="1"/>
  <c r="Z1520" i="1"/>
  <c r="AA1520" i="1" s="1"/>
  <c r="AA1519" i="1"/>
  <c r="Z1519" i="1"/>
  <c r="Z1517" i="1"/>
  <c r="AA1517" i="1" s="1"/>
  <c r="AB1516" i="1" s="1"/>
  <c r="Z1515" i="1"/>
  <c r="AA1515" i="1" s="1"/>
  <c r="AA1514" i="1"/>
  <c r="Z1514" i="1"/>
  <c r="Z1513" i="1"/>
  <c r="AA1513" i="1" s="1"/>
  <c r="AB1512" i="1" s="1"/>
  <c r="AA1511" i="1"/>
  <c r="Z1511" i="1"/>
  <c r="AB1510" i="1"/>
  <c r="AA1509" i="1"/>
  <c r="Z1509" i="1"/>
  <c r="Z1508" i="1"/>
  <c r="AA1508" i="1" s="1"/>
  <c r="AA1507" i="1"/>
  <c r="Z1507" i="1"/>
  <c r="Z1506" i="1"/>
  <c r="AA1506" i="1" s="1"/>
  <c r="AA1505" i="1"/>
  <c r="Z1505" i="1"/>
  <c r="Z1504" i="1"/>
  <c r="AA1504" i="1" s="1"/>
  <c r="AA1503" i="1"/>
  <c r="Z1503" i="1"/>
  <c r="Z1502" i="1"/>
  <c r="AA1502" i="1" s="1"/>
  <c r="AB1501" i="1" s="1"/>
  <c r="AA1500" i="1"/>
  <c r="Z1500" i="1"/>
  <c r="AA1499" i="1"/>
  <c r="Z1499" i="1"/>
  <c r="AA1498" i="1"/>
  <c r="Z1498" i="1"/>
  <c r="AB1497" i="1"/>
  <c r="AA1496" i="1"/>
  <c r="Z1496" i="1"/>
  <c r="Z1495" i="1"/>
  <c r="AA1495" i="1" s="1"/>
  <c r="AA1494" i="1"/>
  <c r="Z1494" i="1"/>
  <c r="Z1492" i="1"/>
  <c r="AA1492" i="1" s="1"/>
  <c r="AA1491" i="1"/>
  <c r="Z1491" i="1"/>
  <c r="Z1490" i="1"/>
  <c r="AA1490" i="1" s="1"/>
  <c r="AA1489" i="1"/>
  <c r="Z1489" i="1"/>
  <c r="Z1488" i="1"/>
  <c r="AA1488" i="1" s="1"/>
  <c r="AA1487" i="1"/>
  <c r="Z1487" i="1"/>
  <c r="Z1486" i="1"/>
  <c r="AA1486" i="1" s="1"/>
  <c r="AA1485" i="1"/>
  <c r="Z1485" i="1"/>
  <c r="Z1484" i="1"/>
  <c r="AA1484" i="1" s="1"/>
  <c r="AA1483" i="1"/>
  <c r="Z1483" i="1"/>
  <c r="Z1482" i="1"/>
  <c r="AA1482" i="1" s="1"/>
  <c r="Z1480" i="1"/>
  <c r="AA1480" i="1" s="1"/>
  <c r="AA1479" i="1"/>
  <c r="Z1479" i="1"/>
  <c r="Z1478" i="1"/>
  <c r="AA1478" i="1" s="1"/>
  <c r="AB1477" i="1"/>
  <c r="AA1476" i="1"/>
  <c r="Z1476" i="1"/>
  <c r="Z1475" i="1"/>
  <c r="AA1475" i="1" s="1"/>
  <c r="AA1474" i="1"/>
  <c r="Z1474" i="1"/>
  <c r="Z1473" i="1"/>
  <c r="AA1473" i="1" s="1"/>
  <c r="AB1472" i="1" s="1"/>
  <c r="AA1470" i="1"/>
  <c r="Z1470" i="1"/>
  <c r="AA1469" i="1"/>
  <c r="Z1469" i="1"/>
  <c r="AA1468" i="1"/>
  <c r="Z1468" i="1"/>
  <c r="AA1467" i="1"/>
  <c r="Z1467" i="1"/>
  <c r="AB1466" i="1"/>
  <c r="AA1465" i="1"/>
  <c r="Z1465" i="1"/>
  <c r="Z1464" i="1"/>
  <c r="AA1464" i="1" s="1"/>
  <c r="AB1463" i="1" s="1"/>
  <c r="AA1462" i="1"/>
  <c r="Z1462" i="1"/>
  <c r="AB1461" i="1"/>
  <c r="AA1460" i="1"/>
  <c r="AB1459" i="1" s="1"/>
  <c r="Z1460" i="1"/>
  <c r="Z1453" i="1"/>
  <c r="AA1453" i="1" s="1"/>
  <c r="Z1452" i="1"/>
  <c r="AA1452" i="1" s="1"/>
  <c r="Z1451" i="1"/>
  <c r="AA1451" i="1" s="1"/>
  <c r="Z1450" i="1"/>
  <c r="AA1450" i="1" s="1"/>
  <c r="AA1443" i="1"/>
  <c r="Z1443" i="1"/>
  <c r="Z1442" i="1"/>
  <c r="AA1442" i="1" s="1"/>
  <c r="AB1439" i="1" s="1"/>
  <c r="AA1441" i="1"/>
  <c r="Z1441" i="1"/>
  <c r="Z1440" i="1"/>
  <c r="AA1440" i="1" s="1"/>
  <c r="Z1438" i="1"/>
  <c r="AA1438" i="1" s="1"/>
  <c r="Z1437" i="1"/>
  <c r="AA1437" i="1" s="1"/>
  <c r="Z1436" i="1"/>
  <c r="AA1436" i="1" s="1"/>
  <c r="AA1435" i="1"/>
  <c r="Z1435" i="1"/>
  <c r="Z1433" i="1"/>
  <c r="AA1433" i="1" s="1"/>
  <c r="AA1432" i="1"/>
  <c r="Z1432" i="1"/>
  <c r="Z1431" i="1"/>
  <c r="AA1431" i="1" s="1"/>
  <c r="AA1430" i="1"/>
  <c r="Z1430" i="1"/>
  <c r="AA1423" i="1"/>
  <c r="Z1423" i="1"/>
  <c r="Z1422" i="1"/>
  <c r="AA1422" i="1" s="1"/>
  <c r="AA1421" i="1"/>
  <c r="AB1419" i="1" s="1"/>
  <c r="Z1421" i="1"/>
  <c r="Z1420" i="1"/>
  <c r="AA1420" i="1" s="1"/>
  <c r="AA1418" i="1"/>
  <c r="Z1418" i="1"/>
  <c r="Z1417" i="1"/>
  <c r="AA1417" i="1" s="1"/>
  <c r="AA1416" i="1"/>
  <c r="Z1416" i="1"/>
  <c r="Z1415" i="1"/>
  <c r="AA1415" i="1" s="1"/>
  <c r="AB1414" i="1" s="1"/>
  <c r="Z1413" i="1"/>
  <c r="AA1413" i="1" s="1"/>
  <c r="AB1412" i="1"/>
  <c r="AA1411" i="1"/>
  <c r="Z1411" i="1"/>
  <c r="Z1410" i="1"/>
  <c r="AA1410" i="1" s="1"/>
  <c r="AA1409" i="1"/>
  <c r="AB1407" i="1" s="1"/>
  <c r="Z1409" i="1"/>
  <c r="Z1408" i="1"/>
  <c r="AA1408" i="1" s="1"/>
  <c r="Z1405" i="1"/>
  <c r="AA1405" i="1" s="1"/>
  <c r="AA1404" i="1"/>
  <c r="Z1404" i="1"/>
  <c r="Z1403" i="1"/>
  <c r="AA1403" i="1" s="1"/>
  <c r="AA1402" i="1"/>
  <c r="AB1401" i="1" s="1"/>
  <c r="Z1402" i="1"/>
  <c r="Z1400" i="1"/>
  <c r="AA1400" i="1" s="1"/>
  <c r="AA1399" i="1"/>
  <c r="Z1399" i="1"/>
  <c r="Z1398" i="1"/>
  <c r="AA1398" i="1" s="1"/>
  <c r="AA1397" i="1"/>
  <c r="Z1397" i="1"/>
  <c r="Z1396" i="1"/>
  <c r="AA1396" i="1" s="1"/>
  <c r="AA1395" i="1"/>
  <c r="Z1395" i="1"/>
  <c r="Z1394" i="1"/>
  <c r="AA1394" i="1" s="1"/>
  <c r="Z1393" i="1"/>
  <c r="AA1393" i="1" s="1"/>
  <c r="AA1392" i="1"/>
  <c r="Z1392" i="1"/>
  <c r="Z1390" i="1"/>
  <c r="AA1390" i="1" s="1"/>
  <c r="AA1389" i="1"/>
  <c r="AB1388" i="1" s="1"/>
  <c r="Z1389" i="1"/>
  <c r="Z1387" i="1"/>
  <c r="AA1387" i="1" s="1"/>
  <c r="Z1386" i="1"/>
  <c r="AA1386" i="1" s="1"/>
  <c r="AA1385" i="1"/>
  <c r="Z1385" i="1"/>
  <c r="Z1384" i="1"/>
  <c r="AA1384" i="1" s="1"/>
  <c r="AB1383" i="1" s="1"/>
  <c r="AA1382" i="1"/>
  <c r="AB1381" i="1" s="1"/>
  <c r="Z1382" i="1"/>
  <c r="AA1380" i="1"/>
  <c r="Z1380" i="1"/>
  <c r="Z1379" i="1"/>
  <c r="AA1379" i="1" s="1"/>
  <c r="AA1377" i="1"/>
  <c r="AB1376" i="1" s="1"/>
  <c r="Z1377" i="1"/>
  <c r="AA1375" i="1"/>
  <c r="Z1375" i="1"/>
  <c r="Z1374" i="1"/>
  <c r="AA1374" i="1" s="1"/>
  <c r="AB1373" i="1"/>
  <c r="AA1372" i="1"/>
  <c r="AB1371" i="1" s="1"/>
  <c r="Z1372" i="1"/>
  <c r="Z1370" i="1"/>
  <c r="AA1370" i="1" s="1"/>
  <c r="Z1369" i="1"/>
  <c r="AA1369" i="1" s="1"/>
  <c r="AA1367" i="1"/>
  <c r="AB1366" i="1" s="1"/>
  <c r="T2494" i="1" s="1"/>
  <c r="Z1367" i="1"/>
  <c r="Y1367" i="1"/>
  <c r="AA1365" i="1"/>
  <c r="AB1364" i="1" s="1"/>
  <c r="Z1365" i="1"/>
  <c r="AA1363" i="1"/>
  <c r="AB1362" i="1" s="1"/>
  <c r="Z1363" i="1"/>
  <c r="Z1361" i="1"/>
  <c r="AA1361" i="1" s="1"/>
  <c r="AA1360" i="1"/>
  <c r="AB1358" i="1" s="1"/>
  <c r="Z1360" i="1"/>
  <c r="Z1359" i="1"/>
  <c r="AA1359" i="1" s="1"/>
  <c r="Z1357" i="1"/>
  <c r="AA1357" i="1" s="1"/>
  <c r="AB1356" i="1" s="1"/>
  <c r="AA1355" i="1"/>
  <c r="Z1355" i="1"/>
  <c r="Z1354" i="1"/>
  <c r="AA1354" i="1" s="1"/>
  <c r="AA1353" i="1"/>
  <c r="Z1353" i="1"/>
  <c r="AA1351" i="1"/>
  <c r="Z1351" i="1"/>
  <c r="Z1350" i="1"/>
  <c r="AA1350" i="1" s="1"/>
  <c r="AA1348" i="1"/>
  <c r="Z1348" i="1"/>
  <c r="Z1347" i="1"/>
  <c r="AA1347" i="1" s="1"/>
  <c r="Z1345" i="1"/>
  <c r="AA1345" i="1" s="1"/>
  <c r="AA1344" i="1"/>
  <c r="AB1343" i="1" s="1"/>
  <c r="Z1344" i="1"/>
  <c r="Z1342" i="1"/>
  <c r="AA1342" i="1" s="1"/>
  <c r="AB1341" i="1"/>
  <c r="Z1340" i="1"/>
  <c r="AA1340" i="1" s="1"/>
  <c r="AA1339" i="1"/>
  <c r="Z1339" i="1"/>
  <c r="Z1337" i="1"/>
  <c r="AA1337" i="1" s="1"/>
  <c r="AB1336" i="1"/>
  <c r="Z1335" i="1"/>
  <c r="AA1335" i="1" s="1"/>
  <c r="Z1334" i="1"/>
  <c r="AA1334" i="1" s="1"/>
  <c r="AB1333" i="1" s="1"/>
  <c r="Z1332" i="1"/>
  <c r="AA1332" i="1" s="1"/>
  <c r="AA1331" i="1"/>
  <c r="Z1331" i="1"/>
  <c r="Z1329" i="1"/>
  <c r="AA1329" i="1" s="1"/>
  <c r="AB1328" i="1" s="1"/>
  <c r="Z1327" i="1"/>
  <c r="AA1327" i="1" s="1"/>
  <c r="AB1326" i="1" s="1"/>
  <c r="Z1325" i="1"/>
  <c r="AA1325" i="1" s="1"/>
  <c r="AB1324" i="1" s="1"/>
  <c r="AA1323" i="1"/>
  <c r="Z1323" i="1"/>
  <c r="Z1322" i="1"/>
  <c r="AA1322" i="1" s="1"/>
  <c r="AA1321" i="1"/>
  <c r="Z1321" i="1"/>
  <c r="Z1320" i="1"/>
  <c r="AA1320" i="1" s="1"/>
  <c r="AA1319" i="1"/>
  <c r="AB1318" i="1" s="1"/>
  <c r="Z1319" i="1"/>
  <c r="AA1317" i="1"/>
  <c r="Z1317" i="1"/>
  <c r="Z1316" i="1"/>
  <c r="AA1316" i="1" s="1"/>
  <c r="AB1313" i="1" s="1"/>
  <c r="AA1315" i="1"/>
  <c r="Z1315" i="1"/>
  <c r="Z1314" i="1"/>
  <c r="AA1314" i="1" s="1"/>
  <c r="AA1312" i="1"/>
  <c r="Z1312" i="1"/>
  <c r="Z1311" i="1"/>
  <c r="AA1311" i="1" s="1"/>
  <c r="AB1310" i="1"/>
  <c r="Z1276" i="1"/>
  <c r="AA1276" i="1" s="1"/>
  <c r="AA1275" i="1"/>
  <c r="Z1275" i="1"/>
  <c r="AA1273" i="1"/>
  <c r="Z1273" i="1"/>
  <c r="Z1272" i="1"/>
  <c r="AA1272" i="1" s="1"/>
  <c r="Z1271" i="1"/>
  <c r="AA1271" i="1" s="1"/>
  <c r="Z1270" i="1"/>
  <c r="AA1270" i="1" s="1"/>
  <c r="AB1269" i="1" s="1"/>
  <c r="AA1262" i="1"/>
  <c r="Z1262" i="1"/>
  <c r="Z1261" i="1"/>
  <c r="AA1261" i="1" s="1"/>
  <c r="AA1260" i="1"/>
  <c r="Z1260" i="1"/>
  <c r="Z1259" i="1"/>
  <c r="AA1259" i="1" s="1"/>
  <c r="AA1258" i="1"/>
  <c r="Z1258" i="1"/>
  <c r="Z1257" i="1"/>
  <c r="AA1257" i="1" s="1"/>
  <c r="AA1256" i="1"/>
  <c r="Z1256" i="1"/>
  <c r="Z1255" i="1"/>
  <c r="AA1255" i="1" s="1"/>
  <c r="AA1254" i="1"/>
  <c r="Z1254" i="1"/>
  <c r="Z1253" i="1"/>
  <c r="AA1253" i="1" s="1"/>
  <c r="AA1252" i="1"/>
  <c r="Z1252" i="1"/>
  <c r="Z1251" i="1"/>
  <c r="AA1251" i="1" s="1"/>
  <c r="AB1250" i="1"/>
  <c r="Z1248" i="1"/>
  <c r="AA1248" i="1" s="1"/>
  <c r="AA1247" i="1"/>
  <c r="Z1247" i="1"/>
  <c r="Z1246" i="1"/>
  <c r="AA1246" i="1" s="1"/>
  <c r="AA1245" i="1"/>
  <c r="Z1245" i="1"/>
  <c r="Z1244" i="1"/>
  <c r="AA1244" i="1" s="1"/>
  <c r="AB1243" i="1"/>
  <c r="Y1242" i="1"/>
  <c r="Z1242" i="1" s="1"/>
  <c r="AA1242" i="1" s="1"/>
  <c r="AB1241" i="1" s="1"/>
  <c r="Z1240" i="1"/>
  <c r="AA1240" i="1" s="1"/>
  <c r="AA1239" i="1"/>
  <c r="Z1239" i="1"/>
  <c r="Z1238" i="1"/>
  <c r="AA1238" i="1" s="1"/>
  <c r="Z1237" i="1"/>
  <c r="AA1237" i="1" s="1"/>
  <c r="AB1236" i="1" s="1"/>
  <c r="AB1235" i="1"/>
  <c r="AA1234" i="1"/>
  <c r="AB1234" i="1" s="1"/>
  <c r="T2499" i="1" s="1"/>
  <c r="AB1233" i="1"/>
  <c r="Z1232" i="1"/>
  <c r="AA1232" i="1" s="1"/>
  <c r="AA1231" i="1"/>
  <c r="Z1231" i="1"/>
  <c r="Z1230" i="1"/>
  <c r="AA1230" i="1" s="1"/>
  <c r="AB1229" i="1" s="1"/>
  <c r="Y1228" i="1"/>
  <c r="Z1228" i="1" s="1"/>
  <c r="AA1228" i="1" s="1"/>
  <c r="AB1227" i="1"/>
  <c r="Z1226" i="1"/>
  <c r="AA1226" i="1" s="1"/>
  <c r="AB1225" i="1" s="1"/>
  <c r="AA1166" i="1"/>
  <c r="AB1165" i="1" s="1"/>
  <c r="T2479" i="1" s="1"/>
  <c r="Z1166" i="1"/>
  <c r="AA1164" i="1"/>
  <c r="AB1163" i="1" s="1"/>
  <c r="T2478" i="1" s="1"/>
  <c r="Z1164" i="1"/>
  <c r="Z1162" i="1"/>
  <c r="AA1162" i="1" s="1"/>
  <c r="AA1161" i="1"/>
  <c r="Z1161" i="1"/>
  <c r="Z1160" i="1"/>
  <c r="AA1160" i="1" s="1"/>
  <c r="AA1159" i="1"/>
  <c r="Z1159" i="1"/>
  <c r="Z1158" i="1"/>
  <c r="AA1158" i="1" s="1"/>
  <c r="AA1157" i="1"/>
  <c r="Z1157" i="1"/>
  <c r="Z1156" i="1"/>
  <c r="AA1156" i="1" s="1"/>
  <c r="AA1155" i="1"/>
  <c r="Z1155" i="1"/>
  <c r="Z1154" i="1"/>
  <c r="AA1154" i="1" s="1"/>
  <c r="AA1153" i="1"/>
  <c r="Z1153" i="1"/>
  <c r="Z1152" i="1"/>
  <c r="AA1152" i="1" s="1"/>
  <c r="AA1151" i="1"/>
  <c r="Z1151" i="1"/>
  <c r="Z1150" i="1"/>
  <c r="AA1150" i="1" s="1"/>
  <c r="AA1149" i="1"/>
  <c r="Z1149" i="1"/>
  <c r="Z1148" i="1"/>
  <c r="AA1148" i="1" s="1"/>
  <c r="AA1147" i="1"/>
  <c r="Z1147" i="1"/>
  <c r="Z1146" i="1"/>
  <c r="AA1146" i="1" s="1"/>
  <c r="AA1145" i="1"/>
  <c r="Z1145" i="1"/>
  <c r="Z1144" i="1"/>
  <c r="AA1144" i="1" s="1"/>
  <c r="AA1143" i="1"/>
  <c r="Z1143" i="1"/>
  <c r="Z1142" i="1"/>
  <c r="AA1142" i="1" s="1"/>
  <c r="AA1141" i="1"/>
  <c r="Z1141" i="1"/>
  <c r="Z1140" i="1"/>
  <c r="AA1140" i="1" s="1"/>
  <c r="AA1139" i="1"/>
  <c r="Z1139" i="1"/>
  <c r="Z1138" i="1"/>
  <c r="AA1138" i="1" s="1"/>
  <c r="AA1137" i="1"/>
  <c r="Z1137" i="1"/>
  <c r="Z1136" i="1"/>
  <c r="AA1136" i="1" s="1"/>
  <c r="AA1135" i="1"/>
  <c r="Z1135" i="1"/>
  <c r="Z1134" i="1"/>
  <c r="AA1134" i="1" s="1"/>
  <c r="AA1133" i="1"/>
  <c r="Z1133" i="1"/>
  <c r="Z1132" i="1"/>
  <c r="AA1132" i="1" s="1"/>
  <c r="AA1131" i="1"/>
  <c r="AB1129" i="1" s="1"/>
  <c r="T2473" i="1" s="1"/>
  <c r="Z1131" i="1"/>
  <c r="Z1130" i="1"/>
  <c r="AA1130" i="1" s="1"/>
  <c r="AA1128" i="1"/>
  <c r="Z1128" i="1"/>
  <c r="Z1127" i="1"/>
  <c r="AA1127" i="1" s="1"/>
  <c r="AA1126" i="1"/>
  <c r="Z1126" i="1"/>
  <c r="Z1125" i="1"/>
  <c r="AA1125" i="1" s="1"/>
  <c r="AB1123" i="1" s="1"/>
  <c r="AB1223" i="1" s="1"/>
  <c r="AA1124" i="1"/>
  <c r="Z1124" i="1"/>
  <c r="AA1113" i="1"/>
  <c r="Z1113" i="1"/>
  <c r="AB1112" i="1"/>
  <c r="AA1101" i="1"/>
  <c r="Z1101" i="1"/>
  <c r="Z1100" i="1"/>
  <c r="AA1100" i="1" s="1"/>
  <c r="AA1099" i="1"/>
  <c r="Z1099" i="1"/>
  <c r="Z1098" i="1"/>
  <c r="AA1098" i="1" s="1"/>
  <c r="AB1095" i="1" s="1"/>
  <c r="AA1097" i="1"/>
  <c r="Z1097" i="1"/>
  <c r="Z1096" i="1"/>
  <c r="AA1096" i="1" s="1"/>
  <c r="AA1084" i="1"/>
  <c r="Z1084" i="1"/>
  <c r="Z1083" i="1"/>
  <c r="AA1083" i="1" s="1"/>
  <c r="AB1082" i="1" s="1"/>
  <c r="Z1081" i="1"/>
  <c r="AA1081" i="1" s="1"/>
  <c r="AB1080" i="1"/>
  <c r="AA1079" i="1"/>
  <c r="Z1079" i="1"/>
  <c r="AB1078" i="1"/>
  <c r="AA1077" i="1"/>
  <c r="AB1076" i="1" s="1"/>
  <c r="Z1077" i="1"/>
  <c r="AA1075" i="1"/>
  <c r="AB1074" i="1" s="1"/>
  <c r="Z1075" i="1"/>
  <c r="Z1073" i="1"/>
  <c r="AA1073" i="1" s="1"/>
  <c r="AA1072" i="1"/>
  <c r="Z1072" i="1"/>
  <c r="Z1071" i="1"/>
  <c r="AA1071" i="1" s="1"/>
  <c r="AA1070" i="1"/>
  <c r="Z1070" i="1"/>
  <c r="Z1069" i="1"/>
  <c r="AA1069" i="1" s="1"/>
  <c r="AA1068" i="1"/>
  <c r="Z1068" i="1"/>
  <c r="Z1067" i="1"/>
  <c r="AA1067" i="1" s="1"/>
  <c r="AA1066" i="1"/>
  <c r="Z1066" i="1"/>
  <c r="Z1065" i="1"/>
  <c r="AA1065" i="1" s="1"/>
  <c r="AA1064" i="1"/>
  <c r="Z1064" i="1"/>
  <c r="Z1063" i="1"/>
  <c r="AA1063" i="1" s="1"/>
  <c r="AA1062" i="1"/>
  <c r="Z1062" i="1"/>
  <c r="Z1061" i="1"/>
  <c r="AA1061" i="1" s="1"/>
  <c r="AA1060" i="1"/>
  <c r="Z1060" i="1"/>
  <c r="Z1058" i="1"/>
  <c r="AA1058" i="1" s="1"/>
  <c r="AB1057" i="1" s="1"/>
  <c r="Z1056" i="1"/>
  <c r="AA1056" i="1" s="1"/>
  <c r="AB1055" i="1"/>
  <c r="Z1050" i="1"/>
  <c r="AA1050" i="1" s="1"/>
  <c r="AB1049" i="1"/>
  <c r="AA1040" i="1"/>
  <c r="Z1040" i="1"/>
  <c r="AB1039" i="1"/>
  <c r="AA1033" i="1"/>
  <c r="AB1031" i="1" s="1"/>
  <c r="Z1033" i="1"/>
  <c r="Z1032" i="1"/>
  <c r="AA1032" i="1" s="1"/>
  <c r="AA1030" i="1"/>
  <c r="Z1030" i="1"/>
  <c r="Z1029" i="1"/>
  <c r="AA1029" i="1" s="1"/>
  <c r="AA1028" i="1"/>
  <c r="Z1028" i="1"/>
  <c r="Z1027" i="1"/>
  <c r="AA1027" i="1" s="1"/>
  <c r="AA1026" i="1"/>
  <c r="Z1026" i="1"/>
  <c r="Z1025" i="1"/>
  <c r="AA1025" i="1" s="1"/>
  <c r="AA1024" i="1"/>
  <c r="Z1024" i="1"/>
  <c r="Z1023" i="1"/>
  <c r="AA1023" i="1" s="1"/>
  <c r="AA1022" i="1"/>
  <c r="Z1022" i="1"/>
  <c r="AA1020" i="1"/>
  <c r="Z1020" i="1"/>
  <c r="Z1019" i="1"/>
  <c r="AA1019" i="1" s="1"/>
  <c r="AA1018" i="1"/>
  <c r="Z1018" i="1"/>
  <c r="AA1014" i="1"/>
  <c r="AB1012" i="1" s="1"/>
  <c r="Z1014" i="1"/>
  <c r="AA1013" i="1"/>
  <c r="Z1013" i="1"/>
  <c r="AA999" i="1"/>
  <c r="Z999" i="1"/>
  <c r="Z998" i="1"/>
  <c r="AA998" i="1" s="1"/>
  <c r="AB997" i="1"/>
  <c r="Y993" i="1"/>
  <c r="Z993" i="1" s="1"/>
  <c r="AA993" i="1" s="1"/>
  <c r="AB992" i="1"/>
  <c r="Z988" i="1"/>
  <c r="AA988" i="1" s="1"/>
  <c r="AA987" i="1"/>
  <c r="AB986" i="1" s="1"/>
  <c r="Z987" i="1"/>
  <c r="Z978" i="1"/>
  <c r="AA978" i="1" s="1"/>
  <c r="AB976" i="1" s="1"/>
  <c r="AA977" i="1"/>
  <c r="Z977" i="1"/>
  <c r="AA973" i="1"/>
  <c r="AB971" i="1" s="1"/>
  <c r="Z973" i="1"/>
  <c r="Z972" i="1"/>
  <c r="AA972" i="1" s="1"/>
  <c r="AA955" i="1"/>
  <c r="Z955" i="1"/>
  <c r="Z954" i="1"/>
  <c r="AA954" i="1" s="1"/>
  <c r="AA953" i="1"/>
  <c r="Z953" i="1"/>
  <c r="Z952" i="1"/>
  <c r="AA952" i="1" s="1"/>
  <c r="Z935" i="1"/>
  <c r="AA935" i="1" s="1"/>
  <c r="AB934" i="1"/>
  <c r="AA933" i="1"/>
  <c r="Z933" i="1"/>
  <c r="Z932" i="1"/>
  <c r="AA932" i="1" s="1"/>
  <c r="AA931" i="1"/>
  <c r="Z931" i="1"/>
  <c r="Z930" i="1"/>
  <c r="AA930" i="1" s="1"/>
  <c r="Z928" i="1"/>
  <c r="AA928" i="1" s="1"/>
  <c r="AB927" i="1"/>
  <c r="Z908" i="1"/>
  <c r="AA908" i="1" s="1"/>
  <c r="AB908" i="1" s="1"/>
  <c r="T2498" i="1" s="1"/>
  <c r="Z907" i="1"/>
  <c r="AA907" i="1" s="1"/>
  <c r="AB907" i="1" s="1"/>
  <c r="T2497" i="1" s="1"/>
  <c r="AA906" i="1"/>
  <c r="AB905" i="1" s="1"/>
  <c r="Z906" i="1"/>
  <c r="AB892" i="1"/>
  <c r="T2503" i="1" s="1"/>
  <c r="AB890" i="1"/>
  <c r="T2502" i="1" s="1"/>
  <c r="AA886" i="1"/>
  <c r="Z886" i="1"/>
  <c r="AB885" i="1"/>
  <c r="T2492" i="1" s="1"/>
  <c r="AA874" i="1"/>
  <c r="AB873" i="1" s="1"/>
  <c r="Z874" i="1"/>
  <c r="Z872" i="1"/>
  <c r="AA872" i="1" s="1"/>
  <c r="AB871" i="1" s="1"/>
  <c r="Z868" i="1"/>
  <c r="AA868" i="1" s="1"/>
  <c r="AA867" i="1"/>
  <c r="AB866" i="1" s="1"/>
  <c r="Z867" i="1"/>
  <c r="AA865" i="1"/>
  <c r="Z865" i="1"/>
  <c r="AA864" i="1"/>
  <c r="Z864" i="1"/>
  <c r="AA863" i="1"/>
  <c r="AB861" i="1" s="1"/>
  <c r="Z863" i="1"/>
  <c r="AA862" i="1"/>
  <c r="Z862" i="1"/>
  <c r="AA860" i="1"/>
  <c r="AB859" i="1" s="1"/>
  <c r="T2464" i="1" s="1"/>
  <c r="Z860" i="1"/>
  <c r="AB856" i="1"/>
  <c r="AA855" i="1"/>
  <c r="AB854" i="1" s="1"/>
  <c r="T2462" i="1" s="1"/>
  <c r="Z855" i="1"/>
  <c r="Z848" i="1"/>
  <c r="AA848" i="1" s="1"/>
  <c r="AA847" i="1"/>
  <c r="Z847" i="1"/>
  <c r="Z846" i="1"/>
  <c r="AA846" i="1" s="1"/>
  <c r="AB845" i="1" s="1"/>
  <c r="Z844" i="1"/>
  <c r="AA844" i="1" s="1"/>
  <c r="AA843" i="1"/>
  <c r="Z843" i="1"/>
  <c r="Z841" i="1"/>
  <c r="AA841" i="1" s="1"/>
  <c r="AB840" i="1" s="1"/>
  <c r="Y841" i="1"/>
  <c r="Z839" i="1"/>
  <c r="AA839" i="1" s="1"/>
  <c r="AB838" i="1" s="1"/>
  <c r="Y839" i="1"/>
  <c r="AA802" i="1"/>
  <c r="Z802" i="1"/>
  <c r="AB801" i="1"/>
  <c r="AB797" i="1"/>
  <c r="T2484" i="1" s="1"/>
  <c r="AA796" i="1"/>
  <c r="Z796" i="1"/>
  <c r="AB795" i="1"/>
  <c r="AA787" i="1"/>
  <c r="AB786" i="1" s="1"/>
  <c r="T2465" i="1" s="1"/>
  <c r="Z787" i="1"/>
  <c r="AB782" i="1"/>
  <c r="T2477" i="1" s="1"/>
  <c r="AA779" i="1"/>
  <c r="AB778" i="1" s="1"/>
  <c r="Z779" i="1"/>
  <c r="Z777" i="1"/>
  <c r="AA777" i="1" s="1"/>
  <c r="AB775" i="1" s="1"/>
  <c r="T2461" i="1" s="1"/>
  <c r="AA776" i="1"/>
  <c r="Z776" i="1"/>
  <c r="AA774" i="1"/>
  <c r="AB773" i="1" s="1"/>
  <c r="T2460" i="1" s="1"/>
  <c r="Z774" i="1"/>
  <c r="AA728" i="1"/>
  <c r="AB727" i="1" s="1"/>
  <c r="Z728" i="1"/>
  <c r="Z725" i="1"/>
  <c r="AA725" i="1" s="1"/>
  <c r="AB724" i="1" s="1"/>
  <c r="Z723" i="1"/>
  <c r="AA723" i="1" s="1"/>
  <c r="AB722" i="1"/>
  <c r="AA721" i="1"/>
  <c r="Z721" i="1"/>
  <c r="Z720" i="1"/>
  <c r="AA720" i="1" s="1"/>
  <c r="AA719" i="1"/>
  <c r="Z719" i="1"/>
  <c r="Z718" i="1"/>
  <c r="AA718" i="1" s="1"/>
  <c r="AA717" i="1"/>
  <c r="Z717" i="1"/>
  <c r="Z716" i="1"/>
  <c r="AA716" i="1" s="1"/>
  <c r="AA715" i="1"/>
  <c r="Z715" i="1"/>
  <c r="Z714" i="1"/>
  <c r="AA714" i="1" s="1"/>
  <c r="Z710" i="1"/>
  <c r="AA710" i="1" s="1"/>
  <c r="AA709" i="1"/>
  <c r="AB708" i="1" s="1"/>
  <c r="Z709" i="1"/>
  <c r="AA706" i="1"/>
  <c r="AB705" i="1" s="1"/>
  <c r="T2489" i="1" s="1"/>
  <c r="Z706" i="1"/>
  <c r="Z704" i="1"/>
  <c r="AA704" i="1" s="1"/>
  <c r="AB703" i="1"/>
  <c r="AA701" i="1"/>
  <c r="Z701" i="1"/>
  <c r="AB700" i="1"/>
  <c r="U2476" i="1" s="1"/>
  <c r="AA699" i="1"/>
  <c r="AB698" i="1" s="1"/>
  <c r="Z699" i="1"/>
  <c r="AB685" i="1"/>
  <c r="AB683" i="1"/>
  <c r="AB681" i="1"/>
  <c r="AB679" i="1"/>
  <c r="AB677" i="1"/>
  <c r="AB675" i="1"/>
  <c r="AA671" i="1"/>
  <c r="AB670" i="1"/>
  <c r="AB668" i="1"/>
  <c r="T2521" i="1" s="1"/>
  <c r="AB666" i="1"/>
  <c r="Z665" i="1"/>
  <c r="AA665" i="1" s="1"/>
  <c r="AB664" i="1" s="1"/>
  <c r="AA660" i="1"/>
  <c r="Z660" i="1"/>
  <c r="AB659" i="1"/>
  <c r="T2459" i="1" s="1"/>
  <c r="AA658" i="1"/>
  <c r="AB657" i="1" s="1"/>
  <c r="Z658" i="1"/>
  <c r="Z649" i="1"/>
  <c r="AA649" i="1" s="1"/>
  <c r="AB647" i="1" s="1"/>
  <c r="AA648" i="1"/>
  <c r="Z648" i="1"/>
  <c r="AA623" i="1"/>
  <c r="AB622" i="1" s="1"/>
  <c r="Z623" i="1"/>
  <c r="AA611" i="1"/>
  <c r="Z611" i="1"/>
  <c r="AB610" i="1"/>
  <c r="AA609" i="1"/>
  <c r="Z609" i="1"/>
  <c r="Z608" i="1"/>
  <c r="AA608" i="1" s="1"/>
  <c r="AA607" i="1"/>
  <c r="Z607" i="1"/>
  <c r="AA603" i="1"/>
  <c r="Z603" i="1"/>
  <c r="AA602" i="1"/>
  <c r="Z602" i="1"/>
  <c r="AA601" i="1"/>
  <c r="Z601" i="1"/>
  <c r="AA600" i="1"/>
  <c r="Z600" i="1"/>
  <c r="AB599" i="1"/>
  <c r="AA583" i="1"/>
  <c r="Z583" i="1"/>
  <c r="Z582" i="1"/>
  <c r="AA582" i="1" s="1"/>
  <c r="AA581" i="1"/>
  <c r="AB579" i="1" s="1"/>
  <c r="Z581" i="1"/>
  <c r="Z580" i="1"/>
  <c r="AA580" i="1" s="1"/>
  <c r="AA578" i="1"/>
  <c r="Z578" i="1"/>
  <c r="Z577" i="1"/>
  <c r="AA577" i="1" s="1"/>
  <c r="AA576" i="1"/>
  <c r="Z576" i="1"/>
  <c r="Z575" i="1"/>
  <c r="AA575" i="1" s="1"/>
  <c r="AA574" i="1"/>
  <c r="Z574" i="1"/>
  <c r="Z573" i="1"/>
  <c r="AA573" i="1" s="1"/>
  <c r="AA572" i="1"/>
  <c r="Z572" i="1"/>
  <c r="Z571" i="1"/>
  <c r="AA571" i="1" s="1"/>
  <c r="AA570" i="1"/>
  <c r="Z570" i="1"/>
  <c r="Z569" i="1"/>
  <c r="AA569" i="1" s="1"/>
  <c r="AA568" i="1"/>
  <c r="Z568" i="1"/>
  <c r="Z567" i="1"/>
  <c r="AA567" i="1" s="1"/>
  <c r="AB566" i="1" s="1"/>
  <c r="Z565" i="1"/>
  <c r="AA565" i="1" s="1"/>
  <c r="AA564" i="1"/>
  <c r="Z564" i="1"/>
  <c r="Z557" i="1"/>
  <c r="AA557" i="1" s="1"/>
  <c r="AB556" i="1" s="1"/>
  <c r="Z555" i="1"/>
  <c r="AA555" i="1" s="1"/>
  <c r="AA554" i="1"/>
  <c r="Z554" i="1"/>
  <c r="Z553" i="1"/>
  <c r="AA553" i="1" s="1"/>
  <c r="AA552" i="1"/>
  <c r="Z552" i="1"/>
  <c r="AA548" i="1"/>
  <c r="AB547" i="1" s="1"/>
  <c r="Z548" i="1"/>
  <c r="Z546" i="1"/>
  <c r="AA546" i="1" s="1"/>
  <c r="AB545" i="1" s="1"/>
  <c r="Z519" i="1"/>
  <c r="AA519" i="1" s="1"/>
  <c r="AB518" i="1" s="1"/>
  <c r="AA512" i="1"/>
  <c r="Z512" i="1"/>
  <c r="AA511" i="1"/>
  <c r="AB510" i="1" s="1"/>
  <c r="Z511" i="1"/>
  <c r="Z509" i="1"/>
  <c r="AA509" i="1" s="1"/>
  <c r="AB508" i="1"/>
  <c r="AA504" i="1"/>
  <c r="Z504" i="1"/>
  <c r="AB503" i="1"/>
  <c r="AA499" i="1"/>
  <c r="AB498" i="1" s="1"/>
  <c r="Z499" i="1"/>
  <c r="Z494" i="1"/>
  <c r="AA494" i="1" s="1"/>
  <c r="AB493" i="1" s="1"/>
  <c r="AB451" i="1"/>
  <c r="T2506" i="1" s="1"/>
  <c r="Z386" i="1"/>
  <c r="AA386" i="1" s="1"/>
  <c r="AB385" i="1" s="1"/>
  <c r="AA381" i="1"/>
  <c r="Z381" i="1"/>
  <c r="AB380" i="1"/>
  <c r="Z361" i="1"/>
  <c r="AA361" i="1" s="1"/>
  <c r="AA360" i="1"/>
  <c r="AB358" i="1" s="1"/>
  <c r="AB378" i="1" s="1"/>
  <c r="Z360" i="1"/>
  <c r="Z359" i="1"/>
  <c r="AA359" i="1" s="1"/>
  <c r="AB357" i="1"/>
  <c r="Z314" i="1"/>
  <c r="AA314" i="1" s="1"/>
  <c r="AB313" i="1" s="1"/>
  <c r="T2446" i="1" s="1"/>
  <c r="Z312" i="1"/>
  <c r="AA312" i="1" s="1"/>
  <c r="AB311" i="1" s="1"/>
  <c r="T2445" i="1" s="1"/>
  <c r="AA290" i="1"/>
  <c r="Z290" i="1"/>
  <c r="AB289" i="1"/>
  <c r="T2443" i="1" s="1"/>
  <c r="AB287" i="1"/>
  <c r="AA286" i="1"/>
  <c r="Z286" i="1"/>
  <c r="AA285" i="1"/>
  <c r="AB284" i="1" s="1"/>
  <c r="AB326" i="1" s="1"/>
  <c r="AB379" i="1" s="1"/>
  <c r="Z285" i="1"/>
  <c r="Z254" i="1"/>
  <c r="AA254" i="1" s="1"/>
  <c r="AB253" i="1" s="1"/>
  <c r="T2501" i="1" s="1"/>
  <c r="Z249" i="1"/>
  <c r="AA249" i="1" s="1"/>
  <c r="AB248" i="1"/>
  <c r="T2523" i="1" s="1"/>
  <c r="T2542" i="1" s="1"/>
  <c r="Y246" i="1"/>
  <c r="Z246" i="1" s="1"/>
  <c r="AA246" i="1" s="1"/>
  <c r="AB246" i="1" s="1"/>
  <c r="T2496" i="1" s="1"/>
  <c r="Z244" i="1"/>
  <c r="AA244" i="1" s="1"/>
  <c r="AB244" i="1" s="1"/>
  <c r="T2495" i="1" s="1"/>
  <c r="Z243" i="1"/>
  <c r="AA243" i="1" s="1"/>
  <c r="AB242" i="1" s="1"/>
  <c r="Z241" i="1"/>
  <c r="AA241" i="1" s="1"/>
  <c r="AB240" i="1" s="1"/>
  <c r="T2520" i="1" s="1"/>
  <c r="Z236" i="1"/>
  <c r="AA236" i="1" s="1"/>
  <c r="AB235" i="1"/>
  <c r="AA234" i="1"/>
  <c r="Z234" i="1"/>
  <c r="Z233" i="1"/>
  <c r="AA233" i="1" s="1"/>
  <c r="AA232" i="1"/>
  <c r="Z232" i="1"/>
  <c r="Z231" i="1"/>
  <c r="AA231" i="1" s="1"/>
  <c r="AB230" i="1" s="1"/>
  <c r="T2472" i="1" s="1"/>
  <c r="Z228" i="1"/>
  <c r="AA228" i="1" s="1"/>
  <c r="AB227" i="1"/>
  <c r="AA226" i="1"/>
  <c r="AB225" i="1" s="1"/>
  <c r="AB273" i="1" s="1"/>
  <c r="Z226" i="1"/>
  <c r="AA198" i="1"/>
  <c r="AB197" i="1" s="1"/>
  <c r="T2481" i="1" s="1"/>
  <c r="Z198" i="1"/>
  <c r="Z196" i="1"/>
  <c r="AA196" i="1" s="1"/>
  <c r="Z195" i="1"/>
  <c r="AA195" i="1" s="1"/>
  <c r="Z194" i="1"/>
  <c r="AA194" i="1" s="1"/>
  <c r="Z193" i="1"/>
  <c r="AA193" i="1" s="1"/>
  <c r="AA192" i="1"/>
  <c r="Z192" i="1"/>
  <c r="Y189" i="1"/>
  <c r="Z189" i="1" s="1"/>
  <c r="AA189" i="1" s="1"/>
  <c r="AB188" i="1" s="1"/>
  <c r="T2451" i="1" s="1"/>
  <c r="Z184" i="1"/>
  <c r="AA184" i="1" s="1"/>
  <c r="AB183" i="1" s="1"/>
  <c r="Z169" i="1"/>
  <c r="AA169" i="1" s="1"/>
  <c r="AB168" i="1" s="1"/>
  <c r="T2442" i="1" s="1"/>
  <c r="AA167" i="1"/>
  <c r="Z167" i="1"/>
  <c r="AB166" i="1"/>
  <c r="T2440" i="1" s="1"/>
  <c r="Z165" i="1"/>
  <c r="AA165" i="1" s="1"/>
  <c r="AB164" i="1" s="1"/>
  <c r="T2439" i="1" s="1"/>
  <c r="Z163" i="1"/>
  <c r="AA163" i="1" s="1"/>
  <c r="AB162" i="1" s="1"/>
  <c r="T2438" i="1" s="1"/>
  <c r="Y161" i="1"/>
  <c r="Z161" i="1" s="1"/>
  <c r="AA161" i="1" s="1"/>
  <c r="AB160" i="1" s="1"/>
  <c r="Z158" i="1"/>
  <c r="AA158" i="1" s="1"/>
  <c r="AA157" i="1"/>
  <c r="Z157" i="1"/>
  <c r="Z156" i="1"/>
  <c r="AA156" i="1" s="1"/>
  <c r="AA155" i="1"/>
  <c r="Z155" i="1"/>
  <c r="Z154" i="1"/>
  <c r="AA154" i="1" s="1"/>
  <c r="AA153" i="1"/>
  <c r="Z153" i="1"/>
  <c r="Z152" i="1"/>
  <c r="AA152" i="1" s="1"/>
  <c r="AA151" i="1"/>
  <c r="Z151" i="1"/>
  <c r="Z150" i="1"/>
  <c r="AA150" i="1" s="1"/>
  <c r="AA149" i="1"/>
  <c r="Z149" i="1"/>
  <c r="Z148" i="1"/>
  <c r="AA148" i="1" s="1"/>
  <c r="AA147" i="1"/>
  <c r="Z147" i="1"/>
  <c r="Z146" i="1"/>
  <c r="AA146" i="1" s="1"/>
  <c r="AA145" i="1"/>
  <c r="Z145" i="1"/>
  <c r="Z144" i="1"/>
  <c r="AA144" i="1" s="1"/>
  <c r="AB143" i="1" s="1"/>
  <c r="Z139" i="1"/>
  <c r="AA139" i="1" s="1"/>
  <c r="AB138" i="1" s="1"/>
  <c r="AA134" i="1"/>
  <c r="Z134" i="1"/>
  <c r="AB133" i="1"/>
  <c r="Z130" i="1"/>
  <c r="AA130" i="1" s="1"/>
  <c r="AB128" i="1" s="1"/>
  <c r="Z129" i="1"/>
  <c r="AA129" i="1" s="1"/>
  <c r="AA127" i="1"/>
  <c r="Z127" i="1"/>
  <c r="Z126" i="1"/>
  <c r="AA126" i="1" s="1"/>
  <c r="AA125" i="1"/>
  <c r="Z125" i="1"/>
  <c r="Z124" i="1"/>
  <c r="AA124" i="1" s="1"/>
  <c r="AA123" i="1"/>
  <c r="Z123" i="1"/>
  <c r="Z122" i="1"/>
  <c r="AA122" i="1" s="1"/>
  <c r="AA121" i="1"/>
  <c r="Z121" i="1"/>
  <c r="Z120" i="1"/>
  <c r="AA120" i="1" s="1"/>
  <c r="AA119" i="1"/>
  <c r="Z119" i="1"/>
  <c r="Z118" i="1"/>
  <c r="AA118" i="1" s="1"/>
  <c r="AA117" i="1"/>
  <c r="Z117" i="1"/>
  <c r="Z116" i="1"/>
  <c r="AA116" i="1" s="1"/>
  <c r="AA115" i="1"/>
  <c r="Z115" i="1"/>
  <c r="Z114" i="1"/>
  <c r="AA114" i="1" s="1"/>
  <c r="AA113" i="1"/>
  <c r="Z113" i="1"/>
  <c r="Z112" i="1"/>
  <c r="AA112" i="1" s="1"/>
  <c r="AA111" i="1"/>
  <c r="Z111" i="1"/>
  <c r="Z110" i="1"/>
  <c r="AA110" i="1" s="1"/>
  <c r="AA109" i="1"/>
  <c r="Z109" i="1"/>
  <c r="Z108" i="1"/>
  <c r="AA108" i="1" s="1"/>
  <c r="AA107" i="1"/>
  <c r="Z107" i="1"/>
  <c r="Z106" i="1"/>
  <c r="AA106" i="1" s="1"/>
  <c r="AA105" i="1"/>
  <c r="Z105" i="1"/>
  <c r="Z104" i="1"/>
  <c r="AA104" i="1" s="1"/>
  <c r="AA103" i="1"/>
  <c r="Z103" i="1"/>
  <c r="Z102" i="1"/>
  <c r="AA102" i="1" s="1"/>
  <c r="AA101" i="1"/>
  <c r="Z101" i="1"/>
  <c r="Z100" i="1"/>
  <c r="AA100" i="1" s="1"/>
  <c r="AA99" i="1"/>
  <c r="Z99" i="1"/>
  <c r="Z98" i="1"/>
  <c r="AA98" i="1" s="1"/>
  <c r="Z96" i="1"/>
  <c r="AA96" i="1" s="1"/>
  <c r="AB95" i="1"/>
  <c r="T2482" i="1" s="1"/>
  <c r="AA94" i="1"/>
  <c r="Z94" i="1"/>
  <c r="Z93" i="1"/>
  <c r="AA93" i="1" s="1"/>
  <c r="AA92" i="1"/>
  <c r="Z92" i="1"/>
  <c r="Z91" i="1"/>
  <c r="AA91" i="1" s="1"/>
  <c r="AA90" i="1"/>
  <c r="Z90" i="1"/>
  <c r="Z89" i="1"/>
  <c r="AA89" i="1" s="1"/>
  <c r="Z83" i="1"/>
  <c r="AA83" i="1" s="1"/>
  <c r="AB82" i="1" s="1"/>
  <c r="Z74" i="1"/>
  <c r="AA74" i="1" s="1"/>
  <c r="AB73" i="1" s="1"/>
  <c r="T2448" i="1" s="1"/>
  <c r="AA72" i="1"/>
  <c r="Z72" i="1"/>
  <c r="AB71" i="1"/>
  <c r="T2447" i="1" s="1"/>
  <c r="Z69" i="1"/>
  <c r="AA69" i="1" s="1"/>
  <c r="AB68" i="1" s="1"/>
  <c r="T2487" i="1" s="1"/>
  <c r="Z54" i="1"/>
  <c r="AA54" i="1" s="1"/>
  <c r="AA53" i="1"/>
  <c r="Z53" i="1"/>
  <c r="Z52" i="1"/>
  <c r="AA52" i="1" s="1"/>
  <c r="AA51" i="1"/>
  <c r="Z51" i="1"/>
  <c r="Z50" i="1"/>
  <c r="AA50" i="1" s="1"/>
  <c r="AA49" i="1"/>
  <c r="Z49" i="1"/>
  <c r="Z48" i="1"/>
  <c r="AA48" i="1" s="1"/>
  <c r="Z41" i="1"/>
  <c r="AA41" i="1" s="1"/>
  <c r="Z40" i="1"/>
  <c r="AA40" i="1" s="1"/>
  <c r="Z39" i="1"/>
  <c r="AA39" i="1" s="1"/>
  <c r="Z38" i="1"/>
  <c r="AA38" i="1" s="1"/>
  <c r="Z37" i="1"/>
  <c r="AA37" i="1" s="1"/>
  <c r="Z36" i="1"/>
  <c r="AA36" i="1" s="1"/>
  <c r="AB35" i="1" s="1"/>
  <c r="Z19" i="1"/>
  <c r="AA19" i="1" s="1"/>
  <c r="AA18" i="1"/>
  <c r="Z18" i="1"/>
  <c r="Z17" i="1"/>
  <c r="AA17" i="1" s="1"/>
  <c r="AB15" i="1" s="1"/>
  <c r="AA16" i="1"/>
  <c r="Z16" i="1"/>
  <c r="AB97" i="1" l="1"/>
  <c r="T2467" i="1" s="1"/>
  <c r="AB440" i="1"/>
  <c r="T2452" i="1"/>
  <c r="AB929" i="1"/>
  <c r="AB991" i="1" s="1"/>
  <c r="AB951" i="1"/>
  <c r="AB1021" i="1"/>
  <c r="AB1683" i="1"/>
  <c r="T2470" i="1" s="1"/>
  <c r="AB87" i="1"/>
  <c r="AB47" i="1"/>
  <c r="AB88" i="1"/>
  <c r="AB159" i="1" s="1"/>
  <c r="T2441" i="1"/>
  <c r="AB550" i="1"/>
  <c r="AB697" i="1"/>
  <c r="AB713" i="1"/>
  <c r="T2485" i="1"/>
  <c r="AB772" i="1"/>
  <c r="T2537" i="1"/>
  <c r="AB1249" i="1"/>
  <c r="T2508" i="1"/>
  <c r="T2463" i="1"/>
  <c r="T2512" i="1"/>
  <c r="T2476" i="1"/>
  <c r="AB191" i="1"/>
  <c r="T2510" i="1" s="1"/>
  <c r="AB606" i="1"/>
  <c r="AB826" i="1"/>
  <c r="AB1378" i="1"/>
  <c r="AB1781" i="1"/>
  <c r="AB1808" i="1"/>
  <c r="AB2208" i="1"/>
  <c r="AB2260" i="1" s="1"/>
  <c r="T2509" i="1"/>
  <c r="T2538" i="1"/>
  <c r="AB2431" i="1"/>
  <c r="T2457" i="1"/>
  <c r="AB1017" i="1"/>
  <c r="AB1054" i="1" s="1"/>
  <c r="AB1349" i="1"/>
  <c r="AB1429" i="1"/>
  <c r="AB1471" i="1" s="1"/>
  <c r="AB1481" i="1"/>
  <c r="AB1543" i="1" s="1"/>
  <c r="AB486" i="1"/>
  <c r="AB551" i="1"/>
  <c r="AB563" i="1"/>
  <c r="T2513" i="1"/>
  <c r="T2531" i="1" s="1"/>
  <c r="AB842" i="1"/>
  <c r="T2518" i="1" s="1"/>
  <c r="T2539" i="1"/>
  <c r="T2532" i="1"/>
  <c r="AB1059" i="1"/>
  <c r="AB1117" i="1" s="1"/>
  <c r="AB1346" i="1"/>
  <c r="AB1368" i="1"/>
  <c r="AB1449" i="1"/>
  <c r="AB1493" i="1"/>
  <c r="AB1598" i="1"/>
  <c r="AB1743" i="1" s="1"/>
  <c r="AB1821" i="1"/>
  <c r="T2449" i="1"/>
  <c r="AB2131" i="1"/>
  <c r="AB2164" i="1" s="1"/>
  <c r="AB2352" i="1"/>
  <c r="AB2383" i="1" s="1"/>
  <c r="AB1919" i="1"/>
  <c r="AB1931" i="1" s="1"/>
  <c r="AB2235" i="1"/>
  <c r="T2511" i="1"/>
  <c r="AB1274" i="1"/>
  <c r="AB1307" i="1" s="1"/>
  <c r="AB1330" i="1"/>
  <c r="AB1406" i="1" s="1"/>
  <c r="AB1338" i="1"/>
  <c r="AB1352" i="1"/>
  <c r="AB1391" i="1"/>
  <c r="AB1434" i="1"/>
  <c r="AB1518" i="1"/>
  <c r="T2540" i="1"/>
  <c r="AB1711" i="1"/>
  <c r="T2468" i="1" s="1"/>
  <c r="AB1749" i="1"/>
  <c r="AB1790" i="1" s="1"/>
  <c r="AB1791" i="1"/>
  <c r="AB1891" i="1"/>
  <c r="AB2027" i="1"/>
  <c r="AB1941" i="1"/>
  <c r="AB2000" i="1" s="1"/>
  <c r="AB2050" i="1"/>
  <c r="T2453" i="1" s="1"/>
  <c r="AB2201" i="1"/>
  <c r="AB2220" i="1"/>
  <c r="AB487" i="1" l="1"/>
  <c r="T2469" i="1"/>
  <c r="T2524" i="1" s="1"/>
  <c r="T2471" i="1"/>
  <c r="T2450" i="1"/>
  <c r="AB224" i="1"/>
  <c r="AB926" i="1"/>
  <c r="AB1224" i="1" s="1"/>
  <c r="T2541" i="1"/>
  <c r="AB827" i="1"/>
  <c r="T2480" i="1"/>
  <c r="AB2105" i="1"/>
  <c r="AB2165" i="1" s="1"/>
  <c r="AB1865" i="1"/>
  <c r="AB2001" i="1" s="1"/>
  <c r="AB615" i="1"/>
  <c r="AB616" i="1" s="1"/>
  <c r="AB1585" i="1"/>
  <c r="T2486" i="1"/>
  <c r="AB2432" i="1" l="1"/>
  <c r="T2529" i="1"/>
  <c r="T2530" i="1"/>
  <c r="T2536" i="1"/>
  <c r="T2543" i="1" s="1"/>
  <c r="T2533" i="1" l="1"/>
</calcChain>
</file>

<file path=xl/comments1.xml><?xml version="1.0" encoding="utf-8"?>
<comments xmlns="http://schemas.openxmlformats.org/spreadsheetml/2006/main">
  <authors>
    <author/>
  </authors>
  <commentList>
    <comment ref="C8" authorId="0" shapeId="0">
      <text>
        <r>
          <rPr>
            <sz val="11"/>
            <color theme="1"/>
            <rFont val="Calibri"/>
            <family val="2"/>
            <scheme val="minor"/>
          </rPr>
          <t>======
ID#AAAAiGcACJU
Eunice Basilio    (2022-10-21 13:55:55)
Ingresar el Objetivo Nacional al que se alinea de acuerdo al OEI que tributa que la Meta.
Escoger entre las opciones de acuerdo al Plan de Creación de Oportunidades 2021 2025.</t>
        </r>
      </text>
    </comment>
    <comment ref="D8" authorId="0" shapeId="0">
      <text>
        <r>
          <rPr>
            <sz val="11"/>
            <color theme="1"/>
            <rFont val="Calibri"/>
            <family val="2"/>
            <scheme val="minor"/>
          </rPr>
          <t>======
ID#AAAAiGcACK8
Eunice Basilio    (2022-10-21 13:55:55)
Ingresar la Política Pública/Meta Nacional al que se alinea de acuerdo al OEI que tributa que la Meta.
Escoger entre las opciones de acuerdo al Plan de Creación de Oportunidades 2021 2025.</t>
        </r>
      </text>
    </comment>
    <comment ref="E8" authorId="0" shapeId="0">
      <text>
        <r>
          <rPr>
            <sz val="11"/>
            <color theme="1"/>
            <rFont val="Calibri"/>
            <family val="2"/>
            <scheme val="minor"/>
          </rPr>
          <t>======
ID#AAAAiGcACKY
Eunice Basilio    (2022-10-21 13:55:55)
Ingresar el Eje Estratégico al que se alinea la Meta.
Ver Anexo N° 1 Detalle de los Ejes y Lineamientos Estratégicos Institucionales del Instructivo metodológico para la elaboración del POA 2021-2024.</t>
        </r>
      </text>
    </comment>
    <comment ref="F8" authorId="0" shapeId="0">
      <text>
        <r>
          <rPr>
            <sz val="11"/>
            <color theme="1"/>
            <rFont val="Calibri"/>
            <family val="2"/>
            <scheme val="minor"/>
          </rPr>
          <t>======
ID#AAAAiGcACHo
Eunice Basilio    (2022-10-21 13:55:55)
Ingresar el Lineamiento Estratégico al que se alinea la Meta.
Ver Anexo N° 1 Detalle de los Ejes y Lineamientos Estratégicos Institucionales del Instructivo metodológico para la elaboración del POA 2021-2024.</t>
        </r>
      </text>
    </comment>
    <comment ref="G8" authorId="0" shapeId="0">
      <text>
        <r>
          <rPr>
            <sz val="11"/>
            <color theme="1"/>
            <rFont val="Calibri"/>
            <family val="2"/>
            <scheme val="minor"/>
          </rPr>
          <t>======
ID#AAAAiGcACJ8
Eunice Basilio    (2022-10-21 13:55:55)
Ingresar el Objetivo Estratégico al que se alinea la Meta.
Ver Anexo N° 1 Detalle de los Ejes y Lineamientos Estratégicos Institucionales del Instructivo metodológico para la elaboración del POA 2021-2024.</t>
        </r>
      </text>
    </comment>
    <comment ref="H8" authorId="0" shapeId="0">
      <text>
        <r>
          <rPr>
            <sz val="11"/>
            <color theme="1"/>
            <rFont val="Calibri"/>
            <family val="2"/>
            <scheme val="minor"/>
          </rPr>
          <t>======
ID#AAAAiGcACKc
Eunice Basilio    (2022-10-21 13:55:55)
Ingresar el Producto Institucional al que se alinea la Meta.
Ver Anexo N° 1 Detalle de los Ejes y Lineamientos Estratégicos Institucionales (Parte 2) del Instructivo metodológico para la elaboración del POA 2021-2024.</t>
        </r>
      </text>
    </comment>
    <comment ref="I8" authorId="0" shapeId="0">
      <text>
        <r>
          <rPr>
            <sz val="11"/>
            <color theme="1"/>
            <rFont val="Calibri"/>
            <family val="2"/>
            <scheme val="minor"/>
          </rPr>
          <t>======
ID#AAAAiGcACHg
Eunice Basilio    (2022-10-21 13:55:55)
Ingresar la Estrategia DAFO al que se alinea la Meta.
Ver Anexo N° 4 Estrategias – Matriz DAFO / FODA del Instructivo metodológico para la elaboración del POA 2021-2024.</t>
        </r>
      </text>
    </comment>
    <comment ref="J8" authorId="0" shapeId="0">
      <text>
        <r>
          <rPr>
            <sz val="11"/>
            <color theme="1"/>
            <rFont val="Calibri"/>
            <family val="2"/>
            <scheme val="minor"/>
          </rPr>
          <t>======
ID#AAAAiGcACIo
Eunice Basilio    (2022-10-21 13:55:55)
Ingresar la Meta Estratégica/Estándar de Calidad/Meta Operativa/Otras Metas que son de responsabilidad de la dependencia.</t>
        </r>
      </text>
    </comment>
    <comment ref="K8" authorId="0" shapeId="0">
      <text>
        <r>
          <rPr>
            <sz val="11"/>
            <color theme="1"/>
            <rFont val="Calibri"/>
            <family val="2"/>
            <scheme val="minor"/>
          </rPr>
          <t>======
ID#AAAAiGcACHY
Eunicebb    (2022-10-21 13:55:55)
Para el caso de las Metas Operativas, ingresar OBLIGATORIAMENTE los productos establecidos en el Reglamento de Gestión Organizacional por Procesos de la UTMACH.</t>
        </r>
      </text>
    </comment>
    <comment ref="L8" authorId="0" shapeId="0">
      <text>
        <r>
          <rPr>
            <sz val="11"/>
            <color theme="1"/>
            <rFont val="Calibri"/>
            <family val="2"/>
            <scheme val="minor"/>
          </rPr>
          <t>======
ID#AAAAiGcACKs
Eunice Basilio    (2022-10-21 13:55:55)
Representa la forma en cómo se medirá el cumplimiento de la Meta Operativa programada.</t>
        </r>
      </text>
    </comment>
    <comment ref="M8" authorId="0" shapeId="0">
      <text>
        <r>
          <rPr>
            <sz val="11"/>
            <color theme="1"/>
            <rFont val="Calibri"/>
            <family val="2"/>
            <scheme val="minor"/>
          </rPr>
          <t>======
ID#AAAAiGcACHw
Eunice    (2022-10-21 13:55:55)
Es la meta a cumplirse representada cuantitativamente y va de acuerdo al indicador de resultado antes planteado.
Para el caso de las Metas Operativa, se DEBERÁ registrar metas cuantificables, expresadas únicamente en términos numéricos, no porcentuales.</t>
        </r>
      </text>
    </comment>
    <comment ref="O8" authorId="0" shapeId="0">
      <text>
        <r>
          <rPr>
            <sz val="11"/>
            <color theme="1"/>
            <rFont val="Calibri"/>
            <family val="2"/>
            <scheme val="minor"/>
          </rPr>
          <t>======
ID#AAAAiGcACIQ
Eunice Basilio    (2022-10-21 13:55:55)
- Son las acciones esenciales con las que se propone alcanzar la meta propuesta, ordenadas secuencialmente y numeradas.
- Se debe Iniciar con verbo en infinitivo y demostrar que se cumpla el ciclo de la mejora continua (Planificar, Hacer, Verificar y Actuar)</t>
        </r>
      </text>
    </comment>
    <comment ref="P8" authorId="0" shapeId="0">
      <text>
        <r>
          <rPr>
            <sz val="11"/>
            <color theme="1"/>
            <rFont val="Calibri"/>
            <family val="2"/>
            <scheme val="minor"/>
          </rPr>
          <t>======
ID#AAAAiGcACI4
Eunice Basilio    (2022-10-21 13:55:55)
- Constituyen los documentos físicos y/o digitales que expresan el cumplimiento de la meta.
- Para el caso del Estándar de Calidad, se deberá registrar en esta columna, OBLIGATORIAMENTE, el medio de verificación definido en el Plan de Aseguramiento de la Calidad.</t>
        </r>
      </text>
    </comment>
    <comment ref="Q8" authorId="0" shapeId="0">
      <text>
        <r>
          <rPr>
            <sz val="11"/>
            <color theme="1"/>
            <rFont val="Calibri"/>
            <family val="2"/>
            <scheme val="minor"/>
          </rPr>
          <t>======
ID#AAAAiGcACI8
Eunice Basilio    (2022-10-21 13:55:55)
Son las personas que están a cargo de la ejecución de las Metas. Deben ir los nombres de las mismas a más del cargo.</t>
        </r>
      </text>
    </comment>
    <comment ref="AC8" authorId="0" shapeId="0">
      <text>
        <r>
          <rPr>
            <sz val="11"/>
            <color theme="1"/>
            <rFont val="Calibri"/>
            <family val="2"/>
            <scheme val="minor"/>
          </rPr>
          <t>======
ID#AAAAiGcACJ0
Eunice    (2022-10-21 13:55:55)
Marcar con una S en el cuatrimestre que va requerir el insumo para el cumplimiento de la meta.</t>
        </r>
      </text>
    </comment>
    <comment ref="AF8" authorId="0" shapeId="0">
      <text>
        <r>
          <rPr>
            <sz val="11"/>
            <color theme="1"/>
            <rFont val="Calibri"/>
            <family val="2"/>
            <scheme val="minor"/>
          </rPr>
          <t>======
ID#AAAAiGcACHk
Eunice    (2022-10-21 13:55:55)
Ingresar algún detalle adicional si es necesario.</t>
        </r>
      </text>
    </comment>
    <comment ref="M9" authorId="0" shapeId="0">
      <text>
        <r>
          <rPr>
            <sz val="11"/>
            <color theme="1"/>
            <rFont val="Calibri"/>
            <family val="2"/>
            <scheme val="minor"/>
          </rPr>
          <t>======
ID#AAAAiGcACJQ
Eunice    (2022-10-21 13:55:55)
Establecer la Meta a cumplirse en el 1er semestre. Se debe utilizar valores absolutos, más no porcentajes, esto para el caso de las Metas Operativas.</t>
        </r>
      </text>
    </comment>
    <comment ref="N9" authorId="0" shapeId="0">
      <text>
        <r>
          <rPr>
            <sz val="11"/>
            <color theme="1"/>
            <rFont val="Calibri"/>
            <family val="2"/>
            <scheme val="minor"/>
          </rPr>
          <t>======
ID#AAAAiGcACIk
Eunice    (2022-10-21 13:55:55)
Establecer la Meta a cumplirse en el 2do semestre. Se debe utilizar valores absolutos, más no porcentajes, esto para el caso de las Metas Operativas.</t>
        </r>
      </text>
    </comment>
    <comment ref="R9" authorId="0" shapeId="0">
      <text>
        <r>
          <rPr>
            <sz val="11"/>
            <color theme="1"/>
            <rFont val="Calibri"/>
            <family val="2"/>
            <scheme val="minor"/>
          </rPr>
          <t>======
ID#AAAAiGcACII
Eunice    (2022-10-21 13:55:55)
Ingresar el código de la Partida a la que corresponde el bien o servicio a requerir.</t>
        </r>
      </text>
    </comment>
    <comment ref="S9" authorId="0" shapeId="0">
      <text>
        <r>
          <rPr>
            <sz val="11"/>
            <color theme="1"/>
            <rFont val="Calibri"/>
            <family val="2"/>
            <scheme val="minor"/>
          </rPr>
          <t>======
ID#AAAAiGcACJE
Eunice    (2022-10-21 13:55:55)
Ingresar la descripción del objeto de contratación, agrupada según la partida a la que corresponde.</t>
        </r>
      </text>
    </comment>
    <comment ref="W9" authorId="0" shapeId="0">
      <text>
        <r>
          <rPr>
            <sz val="11"/>
            <color theme="1"/>
            <rFont val="Calibri"/>
            <family val="2"/>
            <scheme val="minor"/>
          </rPr>
          <t>======
ID#AAAAiGcACJk
Eunice    (2022-10-21 13:55:55)
Es la cantidad de los insumos que se requieren para el cumplimiento de las metas.</t>
        </r>
      </text>
    </comment>
    <comment ref="X9" authorId="0" shapeId="0">
      <text>
        <r>
          <rPr>
            <sz val="11"/>
            <color theme="1"/>
            <rFont val="Calibri"/>
            <family val="2"/>
            <scheme val="minor"/>
          </rPr>
          <t>======
ID#AAAAiGcACIM
Eunice    (2022-10-21 13:55:55)
Ubicar si es Unidad, Metros, Litros, etc.</t>
        </r>
      </text>
    </comment>
    <comment ref="Y9" authorId="0" shapeId="0">
      <text>
        <r>
          <rPr>
            <sz val="11"/>
            <color theme="1"/>
            <rFont val="Calibri"/>
            <family val="2"/>
            <scheme val="minor"/>
          </rPr>
          <t>======
ID#AAAAiGcACJo
Eunice    (2022-10-21 13:55:55)
Es el valor unitario del producto detallado.</t>
        </r>
      </text>
    </comment>
    <comment ref="Z9" authorId="0" shapeId="0">
      <text>
        <r>
          <rPr>
            <sz val="11"/>
            <color theme="1"/>
            <rFont val="Calibri"/>
            <family val="2"/>
            <scheme val="minor"/>
          </rPr>
          <t>======
ID#AAAAiGcACKE
Eunice    (2022-10-21 13:55:55)
Ingresar el subtotal, que resulta de multiplicar la cantidad anual por el costo unitario, sin incluir el IVA.</t>
        </r>
      </text>
    </comment>
    <comment ref="AA9" authorId="0" shapeId="0">
      <text>
        <r>
          <rPr>
            <sz val="11"/>
            <color theme="1"/>
            <rFont val="Calibri"/>
            <family val="2"/>
            <scheme val="minor"/>
          </rPr>
          <t>======
ID#AAAAiGcACJw
HP    (2022-10-21 13:55:55)
Ingresar el subtotal, que resulta de multiplicar la cantidad anual por el costo unitario, incluido el IVA.</t>
        </r>
      </text>
    </comment>
    <comment ref="AB9" authorId="0" shapeId="0">
      <text>
        <r>
          <rPr>
            <sz val="11"/>
            <color theme="1"/>
            <rFont val="Calibri"/>
            <family val="2"/>
            <scheme val="minor"/>
          </rPr>
          <t>======
ID#AAAAiGcACK0
Eunice    (2022-10-21 13:55:55)
Corresponde a la suma total de la Partida Presupuestaria, incluido el IVA.</t>
        </r>
      </text>
    </comment>
    <comment ref="Q10" authorId="0" shapeId="0">
      <text>
        <r>
          <rPr>
            <sz val="11"/>
            <color theme="1"/>
            <rFont val="Calibri"/>
            <family val="2"/>
            <scheme val="minor"/>
          </rPr>
          <t>======
ID#AAAAiGcACIU
HP    (2022-10-21 13:55:55)
Actualmente y por su nivel de experiencia y profesionalismo, se ha pedido la colaboración de la Lcda. Alicia Illescas, Analista de Posgrado</t>
        </r>
      </text>
    </comment>
    <comment ref="K488" authorId="0" shapeId="0">
      <text>
        <r>
          <rPr>
            <sz val="11"/>
            <color theme="1"/>
            <rFont val="Calibri"/>
            <family val="2"/>
            <scheme val="minor"/>
          </rPr>
          <t>======
ID#AAAAiGcACLA
HP    (2022-10-21 13:55:55)
Los productos y servicios corresponden al ROGOP aprobado con Resolución N° 518/2020, según Oficio N° UTMACH-DTH-2021-1237-OF_30092021.</t>
        </r>
      </text>
    </comment>
    <comment ref="J493" authorId="0" shapeId="0">
      <text>
        <r>
          <rPr>
            <sz val="11"/>
            <color theme="1"/>
            <rFont val="Calibri"/>
            <family val="2"/>
            <scheme val="minor"/>
          </rPr>
          <t>======
ID#AAAAiGcACKU
HP    (2022-10-21 13:55:55)
Se cambió la Meta Operativa considerando la Propuesta planteada de la respuesta a la Circular N° UTMACH-DPLAN-2021-002-C_25012021</t>
        </r>
      </text>
    </comment>
    <comment ref="J498" authorId="0" shapeId="0">
      <text>
        <r>
          <rPr>
            <sz val="11"/>
            <color theme="1"/>
            <rFont val="Calibri"/>
            <family val="2"/>
            <scheme val="minor"/>
          </rPr>
          <t>======
ID#AAAAiGcACJM
HP    (2022-10-21 13:55:55)
Se cambió la Meta Operativa considerando la Propuesta planteada de la respuesta a la Circular N° UTMACH-DPLAN-2021-002-C_25012021</t>
        </r>
      </text>
    </comment>
    <comment ref="K551" authorId="0" shapeId="0">
      <text>
        <r>
          <rPr>
            <sz val="11"/>
            <color theme="1"/>
            <rFont val="Calibri"/>
            <family val="2"/>
            <scheme val="minor"/>
          </rPr>
          <t>======
ID#AAAAiGcACHs
HP    (2022-10-21 13:55:55)
Según Oficio N° UTMACH-DTH-2021-1237-OF_30092021, estos son los productos que deben ser considerados (POA 2020), ya que es una dependencia directamente afectada en sus productos tanto en el ROGOP aprobado mediante Resolución N° 518/2020, como en el ROGOP aprobado con Resolución N° 345/2021.</t>
        </r>
      </text>
    </comment>
    <comment ref="J617" authorId="0" shapeId="0">
      <text>
        <r>
          <rPr>
            <sz val="11"/>
            <color theme="1"/>
            <rFont val="Calibri"/>
            <family val="2"/>
            <scheme val="minor"/>
          </rPr>
          <t>======
ID#AAAAiGcACLE
HP    (2022-10-21 13:55:55)
Se cambió la Meta Operativa considerando la Propuesta planteada de la respuesta a la Circular N° UTMACH-DPLAN-2021-002-C_25012021</t>
        </r>
      </text>
    </comment>
    <comment ref="K617" authorId="0" shapeId="0">
      <text>
        <r>
          <rPr>
            <sz val="11"/>
            <color theme="1"/>
            <rFont val="Calibri"/>
            <family val="2"/>
            <scheme val="minor"/>
          </rPr>
          <t>======
ID#AAAAiGcACH4
HP    (2022-10-21 13:55:55)
Los productos y servicios corresponden al ROGOP aprobado con Resolución N° 518/2020, según Oficio N° UTMACH-DTH-2021-1237-OF_30092021, aunque son iguales a los productos del ROGOP aprobado con Resolución N° 345/2021.</t>
        </r>
      </text>
    </comment>
    <comment ref="J622" authorId="0" shapeId="0">
      <text>
        <r>
          <rPr>
            <sz val="11"/>
            <color theme="1"/>
            <rFont val="Calibri"/>
            <family val="2"/>
            <scheme val="minor"/>
          </rPr>
          <t>======
ID#AAAAiGcACKk
HP    (2022-10-21 13:55:55)
Se cambió la Meta Operativa considerando la Propuesta planteada de la respuesta a la Circular N° UTMACH-DPLAN-2021-002-C_25012021</t>
        </r>
      </text>
    </comment>
    <comment ref="J637" authorId="0" shapeId="0">
      <text>
        <r>
          <rPr>
            <sz val="11"/>
            <color theme="1"/>
            <rFont val="Calibri"/>
            <family val="2"/>
            <scheme val="minor"/>
          </rPr>
          <t>======
ID#AAAAiGcACIw
HP    (2022-10-21 13:55:55)
Se cambió la Meta Operativa considerando la Propuesta planteada de la respuesta a la Circular N° UTMACH-DPLAN-2021-002-C_25012021</t>
        </r>
      </text>
    </comment>
    <comment ref="J642" authorId="0" shapeId="0">
      <text>
        <r>
          <rPr>
            <sz val="11"/>
            <color theme="1"/>
            <rFont val="Calibri"/>
            <family val="2"/>
            <scheme val="minor"/>
          </rPr>
          <t>======
ID#AAAAiGcACKw
HP    (2022-10-21 13:55:55)
Se cambió la Meta Operativa considerando la Propuesta planteada de la respuesta a la Circular N° UTMACH-DPLAN-2021-002-C_25012021</t>
        </r>
      </text>
    </comment>
    <comment ref="J647" authorId="0" shapeId="0">
      <text>
        <r>
          <rPr>
            <sz val="11"/>
            <color theme="1"/>
            <rFont val="Calibri"/>
            <family val="2"/>
            <scheme val="minor"/>
          </rPr>
          <t>======
ID#AAAAiGcACIA
HP    (2022-10-21 13:55:55)
Se cambió la Meta Operativa considerando la Propuesta planteada de la respuesta a la Circular N° UTMACH-DPLAN-2021-002-C_25012021</t>
        </r>
      </text>
    </comment>
    <comment ref="J657" authorId="0" shapeId="0">
      <text>
        <r>
          <rPr>
            <sz val="11"/>
            <color theme="1"/>
            <rFont val="Calibri"/>
            <family val="2"/>
            <scheme val="minor"/>
          </rPr>
          <t>======
ID#AAAAiGcACJc
HP    (2022-10-21 13:55:55)
Se cambió la Meta Operativa considerando la Propuesta planteada de la respuesta a la Circular N° UTMACH-DPLAN-2021-002-C_25012021</t>
        </r>
      </text>
    </comment>
    <comment ref="J664" authorId="0" shapeId="0">
      <text>
        <r>
          <rPr>
            <sz val="11"/>
            <color theme="1"/>
            <rFont val="Calibri"/>
            <family val="2"/>
            <scheme val="minor"/>
          </rPr>
          <t>======
ID#AAAAiGcACH0
HP    (2022-10-21 13:55:55)
Se cambió la Meta Operativa considerando la Propuesta planteada de la respuesta a la Circular N° UTMACH-DPLAN-2021-002-C_25012021</t>
        </r>
      </text>
    </comment>
    <comment ref="J698" authorId="0" shapeId="0">
      <text>
        <r>
          <rPr>
            <sz val="11"/>
            <color theme="1"/>
            <rFont val="Calibri"/>
            <family val="2"/>
            <scheme val="minor"/>
          </rPr>
          <t>======
ID#AAAAiGcACKI
HP    (2022-10-21 13:55:55)
Se cambió la Meta Operativa considerando la Propuesta planteada de la respuesta a la Circular N° UTMACH-DPLAN-2021-002-C_25012021</t>
        </r>
      </text>
    </comment>
    <comment ref="K698" authorId="0" shapeId="0">
      <text>
        <r>
          <rPr>
            <sz val="11"/>
            <color theme="1"/>
            <rFont val="Calibri"/>
            <family val="2"/>
            <scheme val="minor"/>
          </rPr>
          <t>======
ID#AAAAiGcACKM
HP    (2022-10-21 13:55:55)
Los productos y servicios corresponden al ROGOP aprobado con Resolución N° 518/2020, según Oficio N° UTMACH-DTH-2021-1237-OF_30092021.</t>
        </r>
      </text>
    </comment>
    <comment ref="J713" authorId="0" shapeId="0">
      <text>
        <r>
          <rPr>
            <sz val="11"/>
            <color theme="1"/>
            <rFont val="Calibri"/>
            <family val="2"/>
            <scheme val="minor"/>
          </rPr>
          <t>======
ID#AAAAiGcACK4
HP    (2022-10-21 13:55:55)
Se cambió la Meta Operativa considerando la Propuesta planteada de la respuesta a la Circular N° UTMACH-DPLAN-2021-002-C_25012021</t>
        </r>
      </text>
    </comment>
    <comment ref="J773" authorId="0" shapeId="0">
      <text>
        <r>
          <rPr>
            <sz val="11"/>
            <color theme="1"/>
            <rFont val="Calibri"/>
            <family val="2"/>
            <scheme val="minor"/>
          </rPr>
          <t>======
ID#AAAAiGcACJI
HP    (2022-10-21 13:55:55)
Se cambió la Meta Operativa considerando la Propuesta planteada como respuesta a la Circular N° UTMACH-DPLAN-2021-002-C_25012021.</t>
        </r>
      </text>
    </comment>
    <comment ref="K773" authorId="0" shapeId="0">
      <text>
        <r>
          <rPr>
            <sz val="11"/>
            <color theme="1"/>
            <rFont val="Calibri"/>
            <family val="2"/>
            <scheme val="minor"/>
          </rPr>
          <t>======
ID#AAAAiGcACIs
HP    (2022-10-21 13:55:55)
Los productos y servicios corresponden al ROGOP aprobado con Resolución N° 518/2020, según Oficio N° UTMACH-DTH-2021-1237-OF_30092021, aunque son iguales a los productos del ROGOP aprobado con Resolución N° 345/2021.</t>
        </r>
      </text>
    </comment>
    <comment ref="S855" authorId="0" shapeId="0">
      <text>
        <r>
          <rPr>
            <sz val="11"/>
            <color theme="1"/>
            <rFont val="Calibri"/>
            <family val="2"/>
            <scheme val="minor"/>
          </rPr>
          <t>======
ID#AAAAkPaNgSk
HP    (2022-11-21 18:49:12)
Hacer seguimiento</t>
        </r>
      </text>
    </comment>
    <comment ref="K1586" authorId="0" shapeId="0">
      <text>
        <r>
          <rPr>
            <sz val="11"/>
            <color theme="1"/>
            <rFont val="Calibri"/>
            <family val="2"/>
            <scheme val="minor"/>
          </rPr>
          <t>======
ID#AAAAiGcACKo
HP    (2022-10-21 13:55:55)
Los productos y servicios corresponden al ROGOP aprobado con Resolución N° 518/2020, según Oficio N° UTMACH-DTH-2021-1237-OF_30092021.</t>
        </r>
      </text>
    </comment>
    <comment ref="K1932" authorId="0" shapeId="0">
      <text>
        <r>
          <rPr>
            <sz val="11"/>
            <color theme="1"/>
            <rFont val="Calibri"/>
            <family val="2"/>
            <scheme val="minor"/>
          </rPr>
          <t>======
ID#AAAAiGcACIE
HP    (2022-10-21 13:55:55)
Los productos y servicios corresponden al ROGOP aprobado con Resolución N° 518/2020, según Oficio N° UTMACH-DTH-2021-1237-OF_30092021.</t>
        </r>
      </text>
    </comment>
    <comment ref="K1963" authorId="0" shapeId="0">
      <text>
        <r>
          <rPr>
            <sz val="11"/>
            <color theme="1"/>
            <rFont val="Calibri"/>
            <family val="2"/>
            <scheme val="minor"/>
          </rPr>
          <t>======
ID#AAAAiGcACJg
HP    (2022-10-21 13:55:55)
Respuesta a la Circular N° UTMACH-DPLAN-2021-002-C_25012021:
En razón de que el personal que se dedica a esta actividad (áreas verdes y escenarios deportivos) no se encuentran bajo la dependencia de esta Unidad.</t>
        </r>
      </text>
    </comment>
    <comment ref="K1968" authorId="0" shapeId="0">
      <text>
        <r>
          <rPr>
            <sz val="11"/>
            <color theme="1"/>
            <rFont val="Calibri"/>
            <family val="2"/>
            <scheme val="minor"/>
          </rPr>
          <t>======
ID#AAAAiGcACHc
HP    (2022-10-21 13:55:55)
Respuesta a la Circular N° UTMACH-DPLAN-2021-002-C_25012021:
Por no contar con el personal técnico necesario para la elaboración de los proyectos de inversión (Arquitecto, Ing. Estructural, Ing. Eléctrico).</t>
        </r>
      </text>
    </comment>
    <comment ref="S2081" authorId="0" shapeId="0">
      <text>
        <r>
          <rPr>
            <sz val="11"/>
            <color theme="1"/>
            <rFont val="Calibri"/>
            <family val="2"/>
            <scheme val="minor"/>
          </rPr>
          <t>======
ID#AAAAkPaNgSo
HP    (2022-11-21 18:49:12)
Insistir</t>
        </r>
      </text>
    </comment>
    <comment ref="S2086" authorId="0" shapeId="0">
      <text>
        <r>
          <rPr>
            <sz val="11"/>
            <color theme="1"/>
            <rFont val="Calibri"/>
            <family val="2"/>
            <scheme val="minor"/>
          </rPr>
          <t>======
ID#AAAAkPaNgSg
HP    (2022-11-21 18:49:12)
Insistir</t>
        </r>
      </text>
    </comment>
    <comment ref="O2106" authorId="0" shapeId="0">
      <text>
        <r>
          <rPr>
            <sz val="11"/>
            <color theme="1"/>
            <rFont val="Calibri"/>
            <family val="2"/>
            <scheme val="minor"/>
          </rPr>
          <t>======
ID#AAAAiGcACJ4
HP    (2022-10-21 13:55:55)
Detallar las actividades más relevantes que se realizan para ejecutar cada una de las Metas Operativas.
Detallar 1 actividad es muy poco en relación a los procesos que abarca cada Meta.</t>
        </r>
      </text>
    </comment>
    <comment ref="P2106" authorId="0" shapeId="0">
      <text>
        <r>
          <rPr>
            <sz val="11"/>
            <color theme="1"/>
            <rFont val="Calibri"/>
            <family val="2"/>
            <scheme val="minor"/>
          </rPr>
          <t>======
ID#AAAAiGcACIc
HP    (2022-10-21 13:55:55)
La memoria fotográfica no debe estar acompañada de Registros y/o informes que evidencien el cumplimiento de la ejecución de esta Meta.</t>
        </r>
      </text>
    </comment>
    <comment ref="K2111" authorId="0" shapeId="0">
      <text>
        <r>
          <rPr>
            <sz val="11"/>
            <color theme="1"/>
            <rFont val="Calibri"/>
            <family val="2"/>
            <scheme val="minor"/>
          </rPr>
          <t>======
ID#AAAAiGcACIg
HP    (2022-10-21 13:55:55)
La Meta Operativa, El Indicador de Resultados, las Metas semestrales, Las Actividades y los Medios de verificación con sus responsables deben ser coherentes con este Producto.
Su producto es:
Servicios de los espacios dedicados al expendio de alimentos, bebidas, fotocopiado y otros, coordinado.
Mientras que el Medio de Verificación es:
1. Informes de beneficiaros de ayudas económicas y tecnológicas.
No hay coherencia, favor verificar todo.</t>
        </r>
      </text>
    </comment>
    <comment ref="P2126" authorId="0" shapeId="0">
      <text>
        <r>
          <rPr>
            <sz val="11"/>
            <color theme="1"/>
            <rFont val="Calibri"/>
            <family val="2"/>
            <scheme val="minor"/>
          </rPr>
          <t>======
ID#AAAAiGcACJA
HP    (2022-10-21 13:55:55)
La convocatoria a eventos no es suficiente evidencia de que se hayan coordinado planes, programas y proyectos de las áreas de trabajo social, psicología, deporte y recreación.</t>
        </r>
      </text>
    </comment>
    <comment ref="K2131" authorId="0" shapeId="0">
      <text>
        <r>
          <rPr>
            <sz val="11"/>
            <color theme="1"/>
            <rFont val="Calibri"/>
            <family val="2"/>
            <scheme val="minor"/>
          </rPr>
          <t>======
ID#AAAAiGcACKQ
HP    (2022-10-21 13:55:55)
Verificar la coherencia entre el producto y el contenido de las demás celdas.
¿Validar los requisitos para el otorgamiento de becas… corresponde a un estudio socioeconómico…?</t>
        </r>
      </text>
    </comment>
    <comment ref="L2131" authorId="0" shapeId="0">
      <text>
        <r>
          <rPr>
            <sz val="11"/>
            <color theme="1"/>
            <rFont val="Calibri"/>
            <family val="2"/>
            <scheme val="minor"/>
          </rPr>
          <t>======
ID#AAAAiGcACJY
HP    (2022-10-21 13:55:55)
Plantear mejor el Indicador de Resultados para esta Meta, por cuanto están diciendo que solo 1 requisito se valida para el otorgamiento de becas y ayudas económicas.</t>
        </r>
      </text>
    </comment>
    <comment ref="N2154" authorId="0" shapeId="0">
      <text>
        <r>
          <rPr>
            <sz val="11"/>
            <color theme="1"/>
            <rFont val="Calibri"/>
            <family val="2"/>
            <scheme val="minor"/>
          </rPr>
          <t>======
ID#AAAAiGcACH8
HP    (2022-10-21 13:55:55)
Considerar que el 2do semestre deberán entregar también el POA 2023 previa solicitud de la Dirección de Planificación, a más de las 2 Evaluaciones del POA 2022.</t>
        </r>
      </text>
    </comment>
    <comment ref="O2154" authorId="0" shapeId="0">
      <text>
        <r>
          <rPr>
            <sz val="11"/>
            <color theme="1"/>
            <rFont val="Calibri"/>
            <family val="2"/>
            <scheme val="minor"/>
          </rPr>
          <t>======
ID#AAAAiGcACIY
HP    (2022-10-21 13:55:55)
Detallar las actividades tanto para la elaboración de los POAS 2022 y 2023 como las Evaluaciones del POA 2022 (1er semestre y 2do semestre de 2022)</t>
        </r>
      </text>
    </comment>
    <comment ref="P2154" authorId="0" shapeId="0">
      <text>
        <r>
          <rPr>
            <sz val="11"/>
            <color theme="1"/>
            <rFont val="Calibri"/>
            <family val="2"/>
            <scheme val="minor"/>
          </rPr>
          <t>======
ID#AAAAiGcACJs
HP    (2022-10-21 13:55:55)
Los medios de verificación serán:
1.- POA 2022
2.- Evaluación del 1er semestre del POA 2022.
3.- POA 2023
4.- Evaluación del 2do semestre del POA 2022.</t>
        </r>
      </text>
    </comment>
    <comment ref="K2317" authorId="0" shapeId="0">
      <text>
        <r>
          <rPr>
            <sz val="11"/>
            <color theme="1"/>
            <rFont val="Calibri"/>
            <family val="2"/>
            <scheme val="minor"/>
          </rPr>
          <t>======
ID#AAAAiGcACI0
HP    (2022-10-21 13:55:55)
Según Oficio N° UTMACH-DTH-2021-1237-OF_30092021, estos son los productos que deben ser considerados (POA 2020), ya que es una dependencia directamente afectada en sus productos tanto en el ROGOP aprobado mediante Resolución N° 518/2020, como en el ROGOP aprobado con Resolución N° 345/2021.</t>
        </r>
      </text>
    </comment>
  </commentList>
  <extLst>
    <ext xmlns:r="http://schemas.openxmlformats.org/officeDocument/2006/relationships" uri="GoogleSheetsCustomDataVersion1">
      <go:sheetsCustomData xmlns:go="http://customooxmlschemas.google.com/" r:id="rId1" roundtripDataSignature="AMtx7mjQLn9ttltaUCZRDCvPSK1FuMp7Nw=="/>
    </ext>
  </extLst>
</comments>
</file>

<file path=xl/sharedStrings.xml><?xml version="1.0" encoding="utf-8"?>
<sst xmlns="http://schemas.openxmlformats.org/spreadsheetml/2006/main" count="9790" uniqueCount="3353">
  <si>
    <t>UNIVERSIDAD TÉCNICA DE MACHALA</t>
  </si>
  <si>
    <t>Calidad, Pertinencia y Calidez</t>
  </si>
  <si>
    <t>ADMINISTRACIÓN CENTRAL</t>
  </si>
  <si>
    <t>PLAN  OPERATIVO  ANUAL  2022</t>
  </si>
  <si>
    <t>PROGRAMA PRESUPUESTARIO:</t>
  </si>
  <si>
    <t>01 Administración Central</t>
  </si>
  <si>
    <t>Dependencia</t>
  </si>
  <si>
    <t>PLAN NACIONAL DE DESARROLLO</t>
  </si>
  <si>
    <t>PLAN ESTRATÉGICO DE DESARROLLO INSTITUCIONAL</t>
  </si>
  <si>
    <t>INSTITUCIONAL</t>
  </si>
  <si>
    <t>PROGRAMACIÓN DE NECESIDADES DE RECURSOS</t>
  </si>
  <si>
    <t>Objetivo Nacional</t>
  </si>
  <si>
    <t>Políticas Públicas / Meta Nacional</t>
  </si>
  <si>
    <t>Eje Estratégico</t>
  </si>
  <si>
    <t>Lineamiento Estratégico</t>
  </si>
  <si>
    <t>Objetivo Estratégico Institucional</t>
  </si>
  <si>
    <t>Producto Institucional</t>
  </si>
  <si>
    <t>Estrategia DAFO</t>
  </si>
  <si>
    <t>Meta Estratégica / Estándar de Calidad / Meta Operativa / Otras Metas</t>
  </si>
  <si>
    <t>Producto (Resultado Esperado)</t>
  </si>
  <si>
    <t>Indicador de Resultado PEDI / Estándar de Calidad / POA</t>
  </si>
  <si>
    <t>Programación Física de la Meta</t>
  </si>
  <si>
    <t>Actividades</t>
  </si>
  <si>
    <t>Medios de Verificación</t>
  </si>
  <si>
    <t>Responsable</t>
  </si>
  <si>
    <t>Información Detallada del Objeto de la Contratación</t>
  </si>
  <si>
    <t>Presupuesto Estimativo</t>
  </si>
  <si>
    <t>Cronograma de Requisiciones</t>
  </si>
  <si>
    <t>Observaciones</t>
  </si>
  <si>
    <t>1er Semestre
(En-Jn)</t>
  </si>
  <si>
    <t>2do Semestre
(Jl-Dic)</t>
  </si>
  <si>
    <t>Código de la Partida</t>
  </si>
  <si>
    <t>Nombre de la Partida / Detalle del Objeto de Contratación</t>
  </si>
  <si>
    <t>Programa</t>
  </si>
  <si>
    <t>N° de Proyecto</t>
  </si>
  <si>
    <t>Tipo de Presupuesto</t>
  </si>
  <si>
    <t>Cantidad Anual</t>
  </si>
  <si>
    <r>
      <rPr>
        <sz val="12"/>
        <color rgb="FF000000"/>
        <rFont val="Cambria"/>
        <family val="1"/>
      </rPr>
      <t xml:space="preserve">Unidad </t>
    </r>
    <r>
      <rPr>
        <sz val="10"/>
        <color rgb="FF000000"/>
        <rFont val="Cambria"/>
        <family val="1"/>
      </rPr>
      <t>(metros, litros etc.)</t>
    </r>
  </si>
  <si>
    <t>Costo Unitario (Dólares)</t>
  </si>
  <si>
    <t>Subtotal (Sin IVA)</t>
  </si>
  <si>
    <t>Subtotal (Incluido el IVA)</t>
  </si>
  <si>
    <t>Total por Partida</t>
  </si>
  <si>
    <t>Cuatrimestre 1</t>
  </si>
  <si>
    <t>Cuatrimestre 2</t>
  </si>
  <si>
    <t>Cuatrimestre 3</t>
  </si>
  <si>
    <t>RECTORADO</t>
  </si>
  <si>
    <t>14 FORTALECER LAS CAPACIDADES DEL ESTADO CON ÉNFASIS EN LA ADMINISTRACIÓN DE JUSTICIA Y EFICIENCIA EN LOS PROCESOS DE REGULACIÓN Y CONTROL, CON INDEPENDENCIA Y AUTONOMÍA.</t>
  </si>
  <si>
    <t>P.14.3. Fortalecer la implementación de las buenas prácticas regulatorias que garanticen la transparencia, eficiencia y competitividad del Estado.</t>
  </si>
  <si>
    <t>_6_Eficiencia_en_la_organización_y_gestión_institucional.</t>
  </si>
  <si>
    <t>2. 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</si>
  <si>
    <t>OEI_1_FORTALECER_LAS_CAPACIDADES_INSTITUCIONALES.</t>
  </si>
  <si>
    <t>FORTALECIMIENTO INSTITUCIONAL</t>
  </si>
  <si>
    <t>Estrategia DEFENSIVA</t>
  </si>
  <si>
    <r>
      <rPr>
        <b/>
        <sz val="10"/>
        <color rgb="FFFF0000"/>
        <rFont val="Arial Narrow"/>
        <family val="2"/>
      </rPr>
      <t>META ESTRATÉGICA</t>
    </r>
    <r>
      <rPr>
        <b/>
        <sz val="9"/>
        <color rgb="FF000000"/>
        <rFont val="Century Schoolbook"/>
        <family val="1"/>
      </rPr>
      <t xml:space="preserve">
1.-</t>
    </r>
    <r>
      <rPr>
        <sz val="10"/>
        <color rgb="FF000000"/>
        <rFont val="Arial Narrow"/>
        <family val="2"/>
      </rPr>
      <t xml:space="preserve"> Incrementar la efectividad de la gestión institucional a través de la elaboración y/o aplicación de los procedimientos y normativas institucionales.</t>
    </r>
  </si>
  <si>
    <t>Informe de ejecución presupuestaria</t>
  </si>
  <si>
    <t>Porcentaje de Ejecución Presupuestaria.</t>
  </si>
  <si>
    <r>
      <rPr>
        <b/>
        <sz val="9"/>
        <color rgb="FF000000"/>
        <rFont val="Century Schoolbook"/>
        <family val="1"/>
      </rPr>
      <t>1.-</t>
    </r>
    <r>
      <rPr>
        <sz val="10"/>
        <color rgb="FF000000"/>
        <rFont val="Arial Narrow"/>
        <family val="2"/>
      </rPr>
      <t xml:space="preserve"> Solicitar a la Dirección Financiera se emita un reporte pormenorizado de le evaluación de la ejecución presupuestaria de los programas, proyectos y actividades que conforman el presupuesto general.
</t>
    </r>
    <r>
      <rPr>
        <b/>
        <sz val="9"/>
        <color rgb="FF000000"/>
        <rFont val="Century Schoolbook"/>
        <family val="1"/>
      </rPr>
      <t>2.-</t>
    </r>
    <r>
      <rPr>
        <sz val="10"/>
        <color rgb="FF000000"/>
        <rFont val="Arial Narrow"/>
        <family val="2"/>
      </rPr>
      <t xml:space="preserve"> Establecer sesiones de trabajo con los jefes departamentales para identificar las mejores estrategias y priorizar los trámites que permitan cumplir con una ejecución presupuestaria eficiente.</t>
    </r>
  </si>
  <si>
    <r>
      <rPr>
        <b/>
        <sz val="9"/>
        <color rgb="FF000000"/>
        <rFont val="Century Schoolbook"/>
        <family val="1"/>
      </rPr>
      <t>1.-</t>
    </r>
    <r>
      <rPr>
        <sz val="10"/>
        <color rgb="FF000000"/>
        <rFont val="Arial Narrow"/>
        <family val="2"/>
      </rPr>
      <t xml:space="preserve"> Informe de Ejecución Presupuestaria a fecha corte de la evaluación del POA.</t>
    </r>
  </si>
  <si>
    <t>* Ing. César Quezada Abad, PhD.,
  Rector
* Lcda. Alicia Illescas,
  Analista de Posgrado</t>
  </si>
  <si>
    <t>_8_La_calidad_como_cultura_universitaria.</t>
  </si>
  <si>
    <t>2. Fortalecer el liderazgo en todos los niveles de decisión para incrementar el compromiso de la comunidad universitaria en el logro de los objetivos institucionales.</t>
  </si>
  <si>
    <t>Estrategia OFENSIVA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</si>
  <si>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Presidir las sesiones del máximo órgano colegiado y demás órganos dispuestos por el Estatuto y Reglamentos institucionales.</t>
    </r>
  </si>
  <si>
    <t>Sesiones del máximo órgano colegiado y demás órganos dispuestos por el Estatuto y Reglamentos institucionales, presididas.</t>
  </si>
  <si>
    <t>N° de sesiones presididas en Consejo Universitario.</t>
  </si>
  <si>
    <r>
      <rPr>
        <b/>
        <sz val="9"/>
        <color rgb="FF000000"/>
        <rFont val="Century Schoolbook"/>
        <family val="1"/>
      </rPr>
      <t>1.-</t>
    </r>
    <r>
      <rPr>
        <sz val="10"/>
        <color rgb="FF000000"/>
        <rFont val="Arial Narrow"/>
        <family val="2"/>
      </rPr>
      <t xml:space="preserve"> Clasificar los documentos por prioridad que necesiten ser tratados en Consejo Universitario.
</t>
    </r>
    <r>
      <rPr>
        <b/>
        <sz val="9"/>
        <color rgb="FF000000"/>
        <rFont val="Century Schoolbook"/>
        <family val="1"/>
      </rPr>
      <t>2.-</t>
    </r>
    <r>
      <rPr>
        <sz val="10"/>
        <color rgb="FF000000"/>
        <rFont val="Arial Narrow"/>
        <family val="2"/>
      </rPr>
      <t xml:space="preserve"> Realizar las convocatorias a través de la Secretaría General de la UTMACH vía correo electrónico.
</t>
    </r>
    <r>
      <rPr>
        <b/>
        <sz val="9"/>
        <color rgb="FF000000"/>
        <rFont val="Century Schoolbook"/>
        <family val="1"/>
      </rPr>
      <t>3.-</t>
    </r>
    <r>
      <rPr>
        <sz val="10"/>
        <color rgb="FF000000"/>
        <rFont val="Arial Narrow"/>
        <family val="2"/>
      </rPr>
      <t xml:space="preserve"> Presidir la sesión de Consejo Universitario.
</t>
    </r>
    <r>
      <rPr>
        <b/>
        <sz val="9"/>
        <color rgb="FF000000"/>
        <rFont val="Century Schoolbook"/>
        <family val="1"/>
      </rPr>
      <t>4.-</t>
    </r>
    <r>
      <rPr>
        <sz val="10"/>
        <color rgb="FF000000"/>
        <rFont val="Arial Narrow"/>
        <family val="2"/>
      </rPr>
      <t xml:space="preserve"> Aprobar por Consejo Universitario las actas de sesiones del organismo.
</t>
    </r>
    <r>
      <rPr>
        <b/>
        <sz val="9"/>
        <color rgb="FF000000"/>
        <rFont val="Century Schoolbook"/>
        <family val="1"/>
      </rPr>
      <t>5.-</t>
    </r>
    <r>
      <rPr>
        <sz val="10"/>
        <color rgb="FF000000"/>
        <rFont val="Arial Narrow"/>
        <family val="2"/>
      </rPr>
      <t xml:space="preserve"> Firmar las actas.</t>
    </r>
  </si>
  <si>
    <r>
      <rPr>
        <b/>
        <sz val="9"/>
        <color rgb="FF000000"/>
        <rFont val="Century Schoolbook"/>
        <family val="1"/>
      </rPr>
      <t>1.-</t>
    </r>
    <r>
      <rPr>
        <sz val="10"/>
        <color rgb="FF000000"/>
        <rFont val="Arial Narrow"/>
        <family val="2"/>
      </rPr>
      <t xml:space="preserve"> Registro Consolidado de Sesiones de Consejo Universitario y demás órganos presididas por el Rector (actas).</t>
    </r>
  </si>
  <si>
    <t>* Ing. César Quezada Abad, PhD.
  Rector
* Lcda. Alicia Illescas,
  Analista de Posgrado
* Ing. Alexandra Alvarado,
  Analista de Cooperación Interinstitucional</t>
  </si>
  <si>
    <t>530807 0701 001</t>
  </si>
  <si>
    <t>Materiales de Impresión, Fotografía, Reproducción y Publicaciones</t>
  </si>
  <si>
    <t>Programa 01</t>
  </si>
  <si>
    <t>000</t>
  </si>
  <si>
    <t>GASTO CORRIENTE</t>
  </si>
  <si>
    <r>
      <rPr>
        <sz val="10"/>
        <color rgb="FF000000"/>
        <rFont val="Arial Narrow"/>
        <family val="2"/>
      </rPr>
      <t>TINTA EPSON WORKFORCE WF</t>
    </r>
    <r>
      <rPr>
        <sz val="10"/>
        <color rgb="FF000000"/>
        <rFont val="Century Schoolbook"/>
        <family val="1"/>
      </rPr>
      <t>5790</t>
    </r>
    <r>
      <rPr>
        <sz val="10"/>
        <color rgb="FF000000"/>
        <rFont val="Arial Narrow"/>
        <family val="2"/>
      </rPr>
      <t xml:space="preserve"> BLACK</t>
    </r>
  </si>
  <si>
    <t>Unidad</t>
  </si>
  <si>
    <t>S</t>
  </si>
  <si>
    <r>
      <rPr>
        <sz val="10"/>
        <color rgb="FF000000"/>
        <rFont val="Arial Narrow"/>
        <family val="2"/>
      </rPr>
      <t>TINTA EPSON WORKFORCE WF</t>
    </r>
    <r>
      <rPr>
        <sz val="10"/>
        <color rgb="FF000000"/>
        <rFont val="Century Schoolbook"/>
        <family val="1"/>
      </rPr>
      <t>5790</t>
    </r>
    <r>
      <rPr>
        <sz val="10"/>
        <color rgb="FF000000"/>
        <rFont val="Arial Narrow"/>
        <family val="2"/>
      </rPr>
      <t xml:space="preserve"> MAGENTA</t>
    </r>
  </si>
  <si>
    <r>
      <rPr>
        <sz val="10"/>
        <color rgb="FF000000"/>
        <rFont val="Arial Narrow"/>
        <family val="2"/>
      </rPr>
      <t>TINTA EPSON WORKFORCE WF</t>
    </r>
    <r>
      <rPr>
        <sz val="10"/>
        <color rgb="FF000000"/>
        <rFont val="Century Schoolbook"/>
        <family val="1"/>
      </rPr>
      <t>5790</t>
    </r>
    <r>
      <rPr>
        <sz val="10"/>
        <color rgb="FF000000"/>
        <rFont val="Arial Narrow"/>
        <family val="2"/>
      </rPr>
      <t xml:space="preserve"> CYAN</t>
    </r>
  </si>
  <si>
    <r>
      <rPr>
        <sz val="10"/>
        <color rgb="FF000000"/>
        <rFont val="Arial Narrow"/>
        <family val="2"/>
      </rPr>
      <t>TINTA EPSON WORKFORCE WF</t>
    </r>
    <r>
      <rPr>
        <sz val="10"/>
        <color rgb="FF000000"/>
        <rFont val="Century Schoolbook"/>
        <family val="1"/>
      </rPr>
      <t>5790</t>
    </r>
    <r>
      <rPr>
        <sz val="10"/>
        <color rgb="FF000000"/>
        <rFont val="Arial Narrow"/>
        <family val="2"/>
      </rPr>
      <t xml:space="preserve"> YELLOW</t>
    </r>
  </si>
  <si>
    <t>7 POTENCIAR LAS CAPACIDADES DE LA CIUDADANÍA Y PROMOVER UNA EDUCACIÓN INNOVADORA, INCLUSIVA Y DE CALIDAD EN TODOS LOS NIVELES.</t>
  </si>
  <si>
    <t>M.7.4.2. Incrementar la tasa bruta de matrícula en educación superior terciaria del 37,34% al 50,27%.</t>
  </si>
  <si>
    <t>_2_Responsabilidad_social_universitaria.</t>
  </si>
  <si>
    <t>6. Revalorizar la participación docente en proyectos de vinculación con fines de acceso a mejoras escalafonarias y/o de méritos para evaluación docente.</t>
  </si>
  <si>
    <t>OEI_2_INCREMENTAR_LA_FORMACIÓN_DE_PROFESIONALES_CON_EXCELENCIA.</t>
  </si>
  <si>
    <t>OFERTA ACADÉMICA</t>
  </si>
  <si>
    <r>
      <rPr>
        <b/>
        <sz val="9"/>
        <color rgb="FF000000"/>
        <rFont val="Century Schoolbook"/>
        <family val="1"/>
      </rPr>
      <t>2.-</t>
    </r>
    <r>
      <rPr>
        <sz val="10"/>
        <color rgb="FF000000"/>
        <rFont val="Arial Narrow"/>
        <family val="2"/>
      </rPr>
      <t xml:space="preserve"> Designar, encargar, subrogar y/o delegar de funciones para cargos académicos y/o administrativos.</t>
    </r>
  </si>
  <si>
    <t>Funciones para cargos académicos y/o administrativos delegadas.</t>
  </si>
  <si>
    <t>N° de designaciones encargos, subrogaciones y/o delegaciones realizadas.</t>
  </si>
  <si>
    <r>
      <rPr>
        <b/>
        <sz val="9"/>
        <color rgb="FF000000"/>
        <rFont val="Century Schoolbook"/>
        <family val="1"/>
      </rPr>
      <t>1.-</t>
    </r>
    <r>
      <rPr>
        <sz val="10"/>
        <color rgb="FF000000"/>
        <rFont val="Arial Narrow"/>
        <family val="2"/>
      </rPr>
      <t xml:space="preserve"> Recibir las solicitudes de las dependencias que cuentan con la ausencia temporal para que el rector realice el encargo, subrogación, designación.
</t>
    </r>
    <r>
      <rPr>
        <b/>
        <sz val="9"/>
        <color rgb="FF000000"/>
        <rFont val="Century Schoolbook"/>
        <family val="1"/>
      </rPr>
      <t>2.-</t>
    </r>
    <r>
      <rPr>
        <sz val="10"/>
        <color rgb="FF000000"/>
        <rFont val="Arial Narrow"/>
        <family val="2"/>
      </rPr>
      <t xml:space="preserve"> Emitir oficio de encargo, designación y/o subrogación, dependiente el caso.
</t>
    </r>
    <r>
      <rPr>
        <b/>
        <sz val="9"/>
        <color rgb="FF000000"/>
        <rFont val="Century Schoolbook"/>
        <family val="1"/>
      </rPr>
      <t>3.-</t>
    </r>
    <r>
      <rPr>
        <sz val="10"/>
        <color rgb="FF000000"/>
        <rFont val="Arial Narrow"/>
        <family val="2"/>
      </rPr>
      <t xml:space="preserve"> Emitir resoluciones administrativas.
</t>
    </r>
    <r>
      <rPr>
        <b/>
        <sz val="9"/>
        <color rgb="FF000000"/>
        <rFont val="Century Schoolbook"/>
        <family val="1"/>
      </rPr>
      <t>4.-</t>
    </r>
    <r>
      <rPr>
        <sz val="10"/>
        <color rgb="FF000000"/>
        <rFont val="Arial Narrow"/>
        <family val="2"/>
      </rPr>
      <t xml:space="preserve"> Comunicar a DTH para la emisión de la acción de personal.</t>
    </r>
  </si>
  <si>
    <r>
      <rPr>
        <b/>
        <sz val="9"/>
        <color rgb="FF000000"/>
        <rFont val="Century Schoolbook"/>
        <family val="1"/>
      </rPr>
      <t>1.-</t>
    </r>
    <r>
      <rPr>
        <sz val="10"/>
        <color rgb="FF000000"/>
        <rFont val="Arial Narrow"/>
        <family val="2"/>
      </rPr>
      <t xml:space="preserve"> Reporte Consolidado de Funciones Designadas, Encargadas, Subrogadas y/o Delegadas.</t>
    </r>
  </si>
  <si>
    <t>* Ing. César Quezada Abad, PhD.
  Rector
* Lcda. Alicia Illescas,
  Analista de Posgrado</t>
  </si>
  <si>
    <r>
      <rPr>
        <b/>
        <sz val="9"/>
        <color rgb="FF000000"/>
        <rFont val="Century Schoolbook"/>
        <family val="1"/>
      </rPr>
      <t>3.-</t>
    </r>
    <r>
      <rPr>
        <sz val="10"/>
        <color rgb="FF000000"/>
        <rFont val="Arial Narrow"/>
        <family val="2"/>
      </rPr>
      <t xml:space="preserve"> Suscribir Nombramiento, Posesión y/o Remoción de Cargos Académicos y/o Administrativos.</t>
    </r>
  </si>
  <si>
    <t>Cargos Académicos y/o Administrativos, Nombrados, Posesionados y/o Removidos.</t>
  </si>
  <si>
    <t>N° de Cargos Académicos y/o Administrativos Nombrados, Posesionados y/o Removidos.</t>
  </si>
  <si>
    <r>
      <rPr>
        <b/>
        <sz val="9"/>
        <color rgb="FF000000"/>
        <rFont val="Century Schoolbook"/>
        <family val="1"/>
      </rPr>
      <t>1.-</t>
    </r>
    <r>
      <rPr>
        <sz val="10"/>
        <color rgb="FF000000"/>
        <rFont val="Arial Narrow"/>
        <family val="2"/>
      </rPr>
      <t xml:space="preserve"> Recibir las solicitudes de las dependencias que cuentan con la ausencia permanente, para disponer ante DTH se emita el informe técnico de viabilidad.
</t>
    </r>
    <r>
      <rPr>
        <b/>
        <sz val="9"/>
        <color rgb="FF000000"/>
        <rFont val="Century Schoolbook"/>
        <family val="1"/>
      </rPr>
      <t>2.-</t>
    </r>
    <r>
      <rPr>
        <sz val="10"/>
        <color rgb="FF000000"/>
        <rFont val="Arial Narrow"/>
        <family val="2"/>
      </rPr>
      <t xml:space="preserve"> Aprobar el informe técnico y Emitir oficio de designación de cargos académicos y/o administrativos.
</t>
    </r>
    <r>
      <rPr>
        <b/>
        <sz val="9"/>
        <color rgb="FF000000"/>
        <rFont val="Century Schoolbook"/>
        <family val="1"/>
      </rPr>
      <t>3.-</t>
    </r>
    <r>
      <rPr>
        <sz val="10"/>
        <color rgb="FF000000"/>
        <rFont val="Arial Narrow"/>
        <family val="2"/>
      </rPr>
      <t xml:space="preserve"> Emitir resoluciones administrativas.
</t>
    </r>
    <r>
      <rPr>
        <b/>
        <sz val="9"/>
        <color rgb="FF000000"/>
        <rFont val="Century Schoolbook"/>
        <family val="1"/>
      </rPr>
      <t>4.-</t>
    </r>
    <r>
      <rPr>
        <sz val="10"/>
        <color rgb="FF000000"/>
        <rFont val="Arial Narrow"/>
        <family val="2"/>
      </rPr>
      <t xml:space="preserve"> Comunicar a DTH para la emisión de la acción de personal.</t>
    </r>
  </si>
  <si>
    <r>
      <rPr>
        <b/>
        <sz val="9"/>
        <color rgb="FF000000"/>
        <rFont val="Century Schoolbook"/>
        <family val="1"/>
      </rPr>
      <t>1.-</t>
    </r>
    <r>
      <rPr>
        <sz val="10"/>
        <color rgb="FF000000"/>
        <rFont val="Arial Narrow"/>
        <family val="2"/>
      </rPr>
      <t xml:space="preserve"> Reporte Consolidado de Nombramientos, Posesiones y/o Remociones efectuadas.</t>
    </r>
  </si>
  <si>
    <t>M.7.4.1. Incrementar los artículos publicados por las universidades y escuelas politécnicas en revistas indexadas de 6.624 a 12.423.</t>
  </si>
  <si>
    <t>_5_Transferencia_y_producción_del_conocimiento.</t>
  </si>
  <si>
    <t>5. Generar unidades de producción de conocimiento vinculadas a las áreas disciplinares de cada unidad académica.</t>
  </si>
  <si>
    <t>OEI_3_INCREMENTAR_LA_PRODUCCIÓN_CIENTÍFICA_Y_TECNOLÓGICA.</t>
  </si>
  <si>
    <t>INVESTIGACIONES</t>
  </si>
  <si>
    <r>
      <rPr>
        <b/>
        <sz val="9"/>
        <color rgb="FF000000"/>
        <rFont val="Century Schoolbook"/>
        <family val="1"/>
      </rPr>
      <t>4.-</t>
    </r>
    <r>
      <rPr>
        <sz val="10"/>
        <color rgb="FF000000"/>
        <rFont val="Arial Narrow"/>
        <family val="2"/>
      </rPr>
      <t xml:space="preserve"> Emitir directrices y lineamientos a las Vicerrectoras y/o Vicerrectores para el ejercicio de sus funciones.</t>
    </r>
  </si>
  <si>
    <t>Directrices y lineamientos a las Vicerrectoras y/o Vicerrectores para el ejercicio de sus funciones, emitidas.</t>
  </si>
  <si>
    <t>N° de Directrices y lineamientos emitidos.</t>
  </si>
  <si>
    <r>
      <rPr>
        <b/>
        <sz val="9"/>
        <color rgb="FF000000"/>
        <rFont val="Century Schoolbook"/>
        <family val="1"/>
      </rPr>
      <t>1.-</t>
    </r>
    <r>
      <rPr>
        <sz val="10"/>
        <color rgb="FF000000"/>
        <rFont val="Arial Narrow"/>
        <family val="2"/>
      </rPr>
      <t xml:space="preserve"> Establecer sesiones de trabajos con Vicerrectores académicos y/o administrativos.
</t>
    </r>
    <r>
      <rPr>
        <b/>
        <sz val="9"/>
        <color rgb="FF000000"/>
        <rFont val="Century Schoolbook"/>
        <family val="1"/>
      </rPr>
      <t>2.-</t>
    </r>
    <r>
      <rPr>
        <sz val="10"/>
        <color rgb="FF000000"/>
        <rFont val="Arial Narrow"/>
        <family val="2"/>
      </rPr>
      <t xml:space="preserve"> Efectuar directrices y lineamientos a los vicerrectores.</t>
    </r>
  </si>
  <si>
    <r>
      <rPr>
        <b/>
        <sz val="9"/>
        <color rgb="FF000000"/>
        <rFont val="Century Schoolbook"/>
        <family val="1"/>
      </rPr>
      <t>1.-</t>
    </r>
    <r>
      <rPr>
        <sz val="10"/>
        <color rgb="FF000000"/>
        <rFont val="Arial Narrow"/>
        <family val="2"/>
      </rPr>
      <t xml:space="preserve"> Reporte de Directrices y Lineamientos Emitidos.
</t>
    </r>
    <r>
      <rPr>
        <b/>
        <sz val="9"/>
        <color rgb="FF000000"/>
        <rFont val="Century Schoolbook"/>
        <family val="1"/>
      </rPr>
      <t>2.-</t>
    </r>
    <r>
      <rPr>
        <sz val="10"/>
        <color rgb="FF000000"/>
        <rFont val="Arial Narrow"/>
        <family val="2"/>
      </rPr>
      <t xml:space="preserve"> Convocatorias a sesiones virtuales.</t>
    </r>
  </si>
  <si>
    <t>P.7.4. Generar redes de conocimiento vinculadas a la educación superior, que promuevan espacios territoriales de innovación adaptados a las necesidades de la sociedad y el sector productivo local.</t>
  </si>
  <si>
    <t>2. Participar activamente en la resolución de problemas de la región mediante el desarrollo de propuestas científicas, tecnológicas y de vinculación social pertinentes y factibles.</t>
  </si>
  <si>
    <t>OEI_4_INCREMENTAR_LA_VINCULACIÓN_CON_LA_COLECTIVIDAD.</t>
  </si>
  <si>
    <t>PROYECTOS DE VINCULACIÓN CON LA COLECTIVIDAD</t>
  </si>
  <si>
    <r>
      <rPr>
        <b/>
        <sz val="9"/>
        <color rgb="FF000000"/>
        <rFont val="Century Schoolbook"/>
        <family val="1"/>
      </rPr>
      <t>5.-</t>
    </r>
    <r>
      <rPr>
        <sz val="10"/>
        <color rgb="FF000000"/>
        <rFont val="Arial Narrow"/>
        <family val="2"/>
      </rPr>
      <t xml:space="preserve"> Emitir y difundir el Informe Anual de Rendición de Cuentas.</t>
    </r>
  </si>
  <si>
    <t>Rendición anual de cuentas, presentado.</t>
  </si>
  <si>
    <t>N° de Informe de Rendición de Cuentas presentados.</t>
  </si>
  <si>
    <r>
      <rPr>
        <b/>
        <sz val="9"/>
        <color rgb="FF000000"/>
        <rFont val="Century Schoolbook"/>
        <family val="1"/>
      </rPr>
      <t>1.-</t>
    </r>
    <r>
      <rPr>
        <sz val="10"/>
        <color rgb="FF000000"/>
        <rFont val="Arial Narrow"/>
        <family val="2"/>
      </rPr>
      <t xml:space="preserve"> Presentar el informe ante Consejo Universitario de la Rendición de Cuentas.
</t>
    </r>
    <r>
      <rPr>
        <b/>
        <sz val="9"/>
        <color rgb="FF000000"/>
        <rFont val="Century Schoolbook"/>
        <family val="1"/>
      </rPr>
      <t>2.-</t>
    </r>
    <r>
      <rPr>
        <sz val="10"/>
        <color rgb="FF000000"/>
        <rFont val="Arial Narrow"/>
        <family val="2"/>
      </rPr>
      <t xml:space="preserve"> Aprobar por Consejo Universitario el informe de Rendición de Cuentas.
</t>
    </r>
    <r>
      <rPr>
        <b/>
        <sz val="9"/>
        <color rgb="FF000000"/>
        <rFont val="Century Schoolbook"/>
        <family val="1"/>
      </rPr>
      <t>3.-</t>
    </r>
    <r>
      <rPr>
        <sz val="10"/>
        <color rgb="FF000000"/>
        <rFont val="Arial Narrow"/>
        <family val="2"/>
      </rPr>
      <t xml:space="preserve"> Subir al portal del CPCCS de la Rendición de Cuentas del año anterior para constancia conforme es requerido por el comité de transparencia.</t>
    </r>
  </si>
  <si>
    <r>
      <rPr>
        <b/>
        <sz val="9"/>
        <color rgb="FF000000"/>
        <rFont val="Century Schoolbook"/>
        <family val="1"/>
      </rPr>
      <t>1.-</t>
    </r>
    <r>
      <rPr>
        <sz val="10"/>
        <color rgb="FF000000"/>
        <rFont val="Arial Narrow"/>
        <family val="2"/>
      </rPr>
      <t xml:space="preserve"> Informe de Rendición de Cuentas emitido por el portal web del Consejo de Participación Ciudadana y Control.</t>
    </r>
  </si>
  <si>
    <t>* Ing. César Quezada Abad, PhD.
  Rector
* Ing. Alexandra Alvarado,
  Analista de Cooperación Interinstitucional</t>
  </si>
  <si>
    <t>530804 0701 001</t>
  </si>
  <si>
    <t>Materiales de Oficina</t>
  </si>
  <si>
    <r>
      <rPr>
        <sz val="10"/>
        <color rgb="FF000000"/>
        <rFont val="Arial Narrow"/>
        <family val="2"/>
      </rPr>
      <t xml:space="preserve">Binder clips </t>
    </r>
    <r>
      <rPr>
        <sz val="10"/>
        <color rgb="FF000000"/>
        <rFont val="Century Schoolbook"/>
        <family val="1"/>
      </rPr>
      <t>50</t>
    </r>
    <r>
      <rPr>
        <sz val="10"/>
        <color rgb="FF000000"/>
        <rFont val="Arial Narrow"/>
        <family val="2"/>
      </rPr>
      <t xml:space="preserve"> mm</t>
    </r>
  </si>
  <si>
    <t>Caja</t>
  </si>
  <si>
    <t>Papel Bond</t>
  </si>
  <si>
    <t>Resma</t>
  </si>
  <si>
    <t>Engrampadora</t>
  </si>
  <si>
    <t>Cinta Para Empaque</t>
  </si>
  <si>
    <t>Cinta Adhesiva Scotch grande</t>
  </si>
  <si>
    <r>
      <rPr>
        <sz val="10"/>
        <color rgb="FF000000"/>
        <rFont val="Arial Narrow"/>
        <family val="2"/>
      </rPr>
      <t xml:space="preserve">Pendrive de </t>
    </r>
    <r>
      <rPr>
        <sz val="10"/>
        <color rgb="FF000000"/>
        <rFont val="Century Schoolbook"/>
        <family val="1"/>
      </rPr>
      <t>64</t>
    </r>
    <r>
      <rPr>
        <sz val="10"/>
        <color rgb="FF000000"/>
        <rFont val="Arial Narrow"/>
        <family val="2"/>
      </rPr>
      <t xml:space="preserve"> gigas</t>
    </r>
  </si>
  <si>
    <t>Estrategia de REORIENTACIÓN</t>
  </si>
  <si>
    <r>
      <rPr>
        <b/>
        <sz val="9"/>
        <color rgb="FF000000"/>
        <rFont val="Century Schoolbook"/>
        <family val="1"/>
      </rPr>
      <t>6.-</t>
    </r>
    <r>
      <rPr>
        <b/>
        <sz val="10"/>
        <color rgb="FF000000"/>
        <rFont val="Arial Narrow"/>
        <family val="2"/>
      </rPr>
      <t xml:space="preserve"> </t>
    </r>
    <r>
      <rPr>
        <sz val="10"/>
        <color rgb="FF000000"/>
        <rFont val="Arial Narrow"/>
        <family val="2"/>
      </rPr>
      <t>Presentar ante Consejo Universitario Proforma Presupuestaria y Reformas al Presupuesto; y propuestas de distribución de recurso de gasto no permanente provenientes de convenios de y otras fuentes externas.</t>
    </r>
  </si>
  <si>
    <t xml:space="preserve">Proforma presupuestaria y reformas al presupuesto; así como las propuestas de distribución de recurso de gasto no permanente provenientes de convenios y otras fuentes externas, presentadas ante Consejo Universitario. </t>
  </si>
  <si>
    <t>N° de proformas y reformas presupuestarias gestionadas para aprobación de Consejo Universitario.</t>
  </si>
  <si>
    <r>
      <rPr>
        <b/>
        <sz val="9"/>
        <color rgb="FF000000"/>
        <rFont val="Century Schoolbook"/>
        <family val="1"/>
      </rPr>
      <t>1.-</t>
    </r>
    <r>
      <rPr>
        <sz val="10"/>
        <color rgb="FF000000"/>
        <rFont val="Arial Narrow"/>
        <family val="2"/>
      </rPr>
      <t xml:space="preserve"> Planificar reuniones de trabajo con planificación y financiero para analizar la ejecución y ajustes presupuestarios.
</t>
    </r>
    <r>
      <rPr>
        <b/>
        <sz val="9"/>
        <color rgb="FF000000"/>
        <rFont val="Century Schoolbook"/>
        <family val="1"/>
      </rPr>
      <t>2.-</t>
    </r>
    <r>
      <rPr>
        <sz val="10"/>
        <color rgb="FF000000"/>
        <rFont val="Arial Narrow"/>
        <family val="2"/>
      </rPr>
      <t xml:space="preserve"> Disponer la elaboración del proyecto de reformas presupuestarias en apego a las necesidades institucionales.
</t>
    </r>
    <r>
      <rPr>
        <b/>
        <sz val="9"/>
        <color rgb="FF000000"/>
        <rFont val="Century Schoolbook"/>
        <family val="1"/>
      </rPr>
      <t>3.-</t>
    </r>
    <r>
      <rPr>
        <sz val="10"/>
        <color rgb="FF000000"/>
        <rFont val="Arial Narrow"/>
        <family val="2"/>
      </rPr>
      <t xml:space="preserve"> Presentar ante el órgano colegiado superior los proyectos de reformas presupuestarias.
</t>
    </r>
    <r>
      <rPr>
        <b/>
        <sz val="9"/>
        <color rgb="FF000000"/>
        <rFont val="Century Schoolbook"/>
        <family val="1"/>
      </rPr>
      <t>4.-</t>
    </r>
    <r>
      <rPr>
        <sz val="10"/>
        <color rgb="FF000000"/>
        <rFont val="Arial Narrow"/>
        <family val="2"/>
      </rPr>
      <t xml:space="preserve"> Suscribir la reforma presupuestaria aprobada por consejo universitario.
</t>
    </r>
    <r>
      <rPr>
        <b/>
        <sz val="9"/>
        <color rgb="FF000000"/>
        <rFont val="Century Schoolbook"/>
        <family val="1"/>
      </rPr>
      <t>5.-</t>
    </r>
    <r>
      <rPr>
        <sz val="10"/>
        <color rgb="FF000000"/>
        <rFont val="Arial Narrow"/>
        <family val="2"/>
      </rPr>
      <t xml:space="preserve"> Autorizar a la dirección financiera la subida a la plataforma del Ministerio de Finanzas el ajuste presupuestario.</t>
    </r>
  </si>
  <si>
    <r>
      <rPr>
        <b/>
        <sz val="9"/>
        <color rgb="FF000000"/>
        <rFont val="Century Schoolbook"/>
        <family val="1"/>
      </rPr>
      <t>1.-</t>
    </r>
    <r>
      <rPr>
        <sz val="10"/>
        <color rgb="FF000000"/>
        <rFont val="Arial Narrow"/>
        <family val="2"/>
      </rPr>
      <t xml:space="preserve"> Reporte de las proformas y reformas presupuestarias realizadas.</t>
    </r>
  </si>
  <si>
    <t>3. Promover la participación y el empoderamiento de la comunidad universitaria en la toma de decisiones institucionales.</t>
  </si>
  <si>
    <t>ASEGURAMIENTO DE LA CALIDAD</t>
  </si>
  <si>
    <t>Estrategia de SUPERVIVENCIA</t>
  </si>
  <si>
    <r>
      <rPr>
        <b/>
        <sz val="9"/>
        <color rgb="FF000000"/>
        <rFont val="Century Schoolbook"/>
        <family val="1"/>
      </rPr>
      <t>7.-</t>
    </r>
    <r>
      <rPr>
        <sz val="10"/>
        <color rgb="FF000000"/>
        <rFont val="Arial Narrow"/>
        <family val="2"/>
      </rPr>
      <t xml:space="preserve"> Realizar la gestión para mejoras en la ejecución de la planificación institucional.</t>
    </r>
  </si>
  <si>
    <t>Mejoras en la ejecución de la planificación institucional gestionadas.</t>
  </si>
  <si>
    <t>N° de acciones de mejora del estándar Planificación estratégica y operativa ejecutadas.</t>
  </si>
  <si>
    <r>
      <rPr>
        <b/>
        <sz val="9"/>
        <color rgb="FF000000"/>
        <rFont val="Century Schoolbook"/>
        <family val="1"/>
      </rPr>
      <t>1.-</t>
    </r>
    <r>
      <rPr>
        <sz val="10"/>
        <color rgb="FF000000"/>
        <rFont val="Arial Narrow"/>
        <family val="2"/>
      </rPr>
      <t xml:space="preserve"> Disponer la elaboración del Plan de Aseguramiento de la Calidad.
</t>
    </r>
    <r>
      <rPr>
        <b/>
        <sz val="9"/>
        <color rgb="FF000000"/>
        <rFont val="Century Schoolbook"/>
        <family val="1"/>
      </rPr>
      <t>2.-</t>
    </r>
    <r>
      <rPr>
        <sz val="10"/>
        <color rgb="FF000000"/>
        <rFont val="Arial Narrow"/>
        <family val="2"/>
      </rPr>
      <t xml:space="preserve"> Gestionar la aprobación del Plan de Aseguramiento de la Calidad ante Consejo Universitario.
</t>
    </r>
    <r>
      <rPr>
        <b/>
        <sz val="9"/>
        <color rgb="FF000000"/>
        <rFont val="Century Schoolbook"/>
        <family val="1"/>
      </rPr>
      <t>3.-</t>
    </r>
    <r>
      <rPr>
        <sz val="10"/>
        <color rgb="FF000000"/>
        <rFont val="Arial Narrow"/>
        <family val="2"/>
      </rPr>
      <t xml:space="preserve"> Informar ante los organismos competentes el Plan de Aseguramiento de la Calidad ante Consejo Universitario.
</t>
    </r>
    <r>
      <rPr>
        <b/>
        <sz val="9"/>
        <color rgb="FF000000"/>
        <rFont val="Century Schoolbook"/>
        <family val="1"/>
      </rPr>
      <t>4.-</t>
    </r>
    <r>
      <rPr>
        <sz val="10"/>
        <color rgb="FF000000"/>
        <rFont val="Arial Narrow"/>
        <family val="2"/>
      </rPr>
      <t xml:space="preserve"> Gestionar la ejecución de las acciones de mejora declaradas en el Plan de Aseguramiento de la Calidad.</t>
    </r>
  </si>
  <si>
    <r>
      <rPr>
        <b/>
        <sz val="9"/>
        <color rgb="FF000000"/>
        <rFont val="Century Schoolbook"/>
        <family val="1"/>
      </rPr>
      <t>1.-</t>
    </r>
    <r>
      <rPr>
        <sz val="10"/>
        <color rgb="FF000000"/>
        <rFont val="Arial Narrow"/>
        <family val="2"/>
      </rPr>
      <t xml:space="preserve"> Plan de Aseguramiento de la Calidad.
</t>
    </r>
    <r>
      <rPr>
        <b/>
        <sz val="9"/>
        <color rgb="FF000000"/>
        <rFont val="Century Schoolbook"/>
        <family val="1"/>
      </rPr>
      <t>2.-</t>
    </r>
    <r>
      <rPr>
        <sz val="10"/>
        <color rgb="FF000000"/>
        <rFont val="Arial Narrow"/>
        <family val="2"/>
      </rPr>
      <t xml:space="preserve"> Documentos que disponen ejecutar directrices para el cumplimiento del plan.</t>
    </r>
  </si>
  <si>
    <t>530805 0701 001</t>
  </si>
  <si>
    <t>Materiales de Aseo</t>
  </si>
  <si>
    <t>Paño de limpieza para superficies</t>
  </si>
  <si>
    <t>Paquetes</t>
  </si>
  <si>
    <t>Detergente en polvo</t>
  </si>
  <si>
    <t>Kilos</t>
  </si>
  <si>
    <t>Ambiental en spray</t>
  </si>
  <si>
    <t xml:space="preserve">Líquido para limpiar vidrios </t>
  </si>
  <si>
    <t>Mopas para trapeador</t>
  </si>
  <si>
    <t>Fundas para basura</t>
  </si>
  <si>
    <t>Papel higiénico</t>
  </si>
  <si>
    <t>5. Optimizar el desempeño institucional mediante la aplicación del principio de mejora continua.</t>
  </si>
  <si>
    <r>
      <rPr>
        <b/>
        <sz val="9"/>
        <color rgb="FF000000"/>
        <rFont val="Century Schoolbook"/>
        <family val="1"/>
      </rPr>
      <t>8.-</t>
    </r>
    <r>
      <rPr>
        <sz val="10"/>
        <color rgb="FF000000"/>
        <rFont val="Arial Narrow"/>
        <family val="2"/>
      </rPr>
      <t xml:space="preserve"> Gestionar procesos disciplinarios.</t>
    </r>
  </si>
  <si>
    <t>Procesos disciplinarios gestionados.</t>
  </si>
  <si>
    <t>N° de Procesos disciplinarios gestionados.</t>
  </si>
  <si>
    <r>
      <rPr>
        <b/>
        <sz val="9"/>
        <color rgb="FF000000"/>
        <rFont val="Century Schoolbook"/>
        <family val="1"/>
      </rPr>
      <t>1.-</t>
    </r>
    <r>
      <rPr>
        <sz val="10"/>
        <color rgb="FF000000"/>
        <rFont val="Arial Narrow"/>
        <family val="2"/>
      </rPr>
      <t xml:space="preserve"> Conocer el pedido sobre el proceso disciplinario.
</t>
    </r>
    <r>
      <rPr>
        <b/>
        <sz val="9"/>
        <color rgb="FF000000"/>
        <rFont val="Century Schoolbook"/>
        <family val="1"/>
      </rPr>
      <t>2.-</t>
    </r>
    <r>
      <rPr>
        <sz val="10"/>
        <color rgb="FF000000"/>
        <rFont val="Arial Narrow"/>
        <family val="2"/>
      </rPr>
      <t xml:space="preserve"> Solicitar análisis legal ante Procuraduría General.
</t>
    </r>
    <r>
      <rPr>
        <b/>
        <sz val="9"/>
        <color rgb="FF000000"/>
        <rFont val="Century Schoolbook"/>
        <family val="1"/>
      </rPr>
      <t>3.-</t>
    </r>
    <r>
      <rPr>
        <sz val="10"/>
        <color rgb="FF000000"/>
        <rFont val="Arial Narrow"/>
        <family val="2"/>
      </rPr>
      <t xml:space="preserve"> Presentar ante Consejo Universitario para el tratamiento respectivo.
</t>
    </r>
    <r>
      <rPr>
        <b/>
        <sz val="9"/>
        <color rgb="FF000000"/>
        <rFont val="Century Schoolbook"/>
        <family val="1"/>
      </rPr>
      <t>4.-</t>
    </r>
    <r>
      <rPr>
        <sz val="10"/>
        <color rgb="FF000000"/>
        <rFont val="Arial Narrow"/>
        <family val="2"/>
      </rPr>
      <t xml:space="preserve"> Difundir a las partes involucradas sobre lo resuelto en el órgano colegiado superior.</t>
    </r>
  </si>
  <si>
    <r>
      <rPr>
        <b/>
        <sz val="9"/>
        <color rgb="FF000000"/>
        <rFont val="Century Schoolbook"/>
        <family val="1"/>
      </rPr>
      <t>1.-</t>
    </r>
    <r>
      <rPr>
        <sz val="10"/>
        <color rgb="FF000000"/>
        <rFont val="Arial Narrow"/>
        <family val="2"/>
      </rPr>
      <t xml:space="preserve"> Reporte de Procesos Disciplinarios Gestionados.</t>
    </r>
  </si>
  <si>
    <t>_3_Posicionamiento_del_modelo_educativo_integrador_y_desarrollador.</t>
  </si>
  <si>
    <t>1. Mantener procesos continuos de capacitación para garantizar la implementación efectiva del modelo educativo.</t>
  </si>
  <si>
    <r>
      <rPr>
        <b/>
        <sz val="9"/>
        <color rgb="FF000000"/>
        <rFont val="Century Schoolbook"/>
        <family val="1"/>
      </rPr>
      <t>9.-</t>
    </r>
    <r>
      <rPr>
        <sz val="10"/>
        <color rgb="FF000000"/>
        <rFont val="Arial Narrow"/>
        <family val="2"/>
      </rPr>
      <t xml:space="preserve"> Gestionar procesos de refrendación de títulos.</t>
    </r>
  </si>
  <si>
    <t>Proceso de refrendación de títulos gestionados.</t>
  </si>
  <si>
    <t>N° de títulos refrendados.</t>
  </si>
  <si>
    <r>
      <rPr>
        <b/>
        <sz val="9"/>
        <color rgb="FF000000"/>
        <rFont val="Century Schoolbook"/>
        <family val="1"/>
      </rPr>
      <t>1.-</t>
    </r>
    <r>
      <rPr>
        <sz val="10"/>
        <color rgb="FF000000"/>
        <rFont val="Arial Narrow"/>
        <family val="2"/>
      </rPr>
      <t xml:space="preserve"> Receptar desde las facultades académicas la base de egresados que cumplen con los requisitos para incorporación ante Secretaría General.
</t>
    </r>
    <r>
      <rPr>
        <b/>
        <sz val="9"/>
        <color rgb="FF000000"/>
        <rFont val="Century Schoolbook"/>
        <family val="1"/>
      </rPr>
      <t>2.-</t>
    </r>
    <r>
      <rPr>
        <sz val="10"/>
        <color rgb="FF000000"/>
        <rFont val="Arial Narrow"/>
        <family val="2"/>
      </rPr>
      <t xml:space="preserve"> Disponer efectuar el registro en la plataforma SENESCYT.
</t>
    </r>
    <r>
      <rPr>
        <b/>
        <sz val="9"/>
        <color rgb="FF000000"/>
        <rFont val="Century Schoolbook"/>
        <family val="1"/>
      </rPr>
      <t>3.-</t>
    </r>
    <r>
      <rPr>
        <sz val="10"/>
        <color rgb="FF000000"/>
        <rFont val="Arial Narrow"/>
        <family val="2"/>
      </rPr>
      <t xml:space="preserve"> Disponer la Impresión de títulos.
</t>
    </r>
    <r>
      <rPr>
        <b/>
        <sz val="9"/>
        <color rgb="FF000000"/>
        <rFont val="Century Schoolbook"/>
        <family val="1"/>
      </rPr>
      <t>4.-</t>
    </r>
    <r>
      <rPr>
        <sz val="10"/>
        <color rgb="FF000000"/>
        <rFont val="Arial Narrow"/>
        <family val="2"/>
      </rPr>
      <t xml:space="preserve"> Firmar los títulos.
</t>
    </r>
    <r>
      <rPr>
        <b/>
        <sz val="9"/>
        <color rgb="FF000000"/>
        <rFont val="Century Schoolbook"/>
        <family val="1"/>
      </rPr>
      <t>5.-</t>
    </r>
    <r>
      <rPr>
        <sz val="10"/>
        <color rgb="FF000000"/>
        <rFont val="Arial Narrow"/>
        <family val="2"/>
      </rPr>
      <t xml:space="preserve"> Participar en la Investidura como profesionales.</t>
    </r>
  </si>
  <si>
    <r>
      <rPr>
        <b/>
        <sz val="9"/>
        <color rgb="FF000000"/>
        <rFont val="Century Schoolbook"/>
        <family val="1"/>
      </rPr>
      <t>1.-</t>
    </r>
    <r>
      <rPr>
        <sz val="10"/>
        <color rgb="FF000000"/>
        <rFont val="Arial Narrow"/>
        <family val="2"/>
      </rPr>
      <t xml:space="preserve"> Reporte de Títulos Refrendados.</t>
    </r>
  </si>
  <si>
    <t>* Ing. César Quezada Abad, PhD.
  Rector</t>
  </si>
  <si>
    <t>7. Optimizar la interacción social de la universidad con los proveedores, empleados y otras partes interesadas.</t>
  </si>
  <si>
    <r>
      <rPr>
        <b/>
        <sz val="9"/>
        <color rgb="FF000000"/>
        <rFont val="Century Schoolbook"/>
        <family val="1"/>
      </rPr>
      <t>10.-</t>
    </r>
    <r>
      <rPr>
        <sz val="10"/>
        <color rgb="FF000000"/>
        <rFont val="Arial Narrow"/>
        <family val="2"/>
      </rPr>
      <t xml:space="preserve"> Autorizar procesos de contratación pública.</t>
    </r>
  </si>
  <si>
    <t>Procesos de contratación pública autorizados.</t>
  </si>
  <si>
    <t>N° de Procesos de contratación pública autorizados.</t>
  </si>
  <si>
    <r>
      <rPr>
        <b/>
        <sz val="9"/>
        <color rgb="FF000000"/>
        <rFont val="Century Schoolbook"/>
        <family val="1"/>
      </rPr>
      <t>1.-</t>
    </r>
    <r>
      <rPr>
        <sz val="10"/>
        <color rgb="FF000000"/>
        <rFont val="Arial Narrow"/>
        <family val="2"/>
      </rPr>
      <t xml:space="preserve"> Receptar a través de la Unidad de Compras Públicas el Plan Anual de Contratación.
</t>
    </r>
    <r>
      <rPr>
        <b/>
        <sz val="9"/>
        <color rgb="FF000000"/>
        <rFont val="Century Schoolbook"/>
        <family val="1"/>
      </rPr>
      <t>2.-</t>
    </r>
    <r>
      <rPr>
        <sz val="10"/>
        <color rgb="FF000000"/>
        <rFont val="Arial Narrow"/>
        <family val="2"/>
      </rPr>
      <t xml:space="preserve"> Aprobar por Consejo Universitario el Plan Anual de Contratación.
</t>
    </r>
    <r>
      <rPr>
        <b/>
        <sz val="9"/>
        <color rgb="FF000000"/>
        <rFont val="Century Schoolbook"/>
        <family val="1"/>
      </rPr>
      <t>3.-</t>
    </r>
    <r>
      <rPr>
        <sz val="10"/>
        <color rgb="FF000000"/>
        <rFont val="Arial Narrow"/>
        <family val="2"/>
      </rPr>
      <t xml:space="preserve"> Subir a la plataforma del Sercop el Plan Anual de Contratación.
</t>
    </r>
    <r>
      <rPr>
        <b/>
        <sz val="9"/>
        <color rgb="FF000000"/>
        <rFont val="Century Schoolbook"/>
        <family val="1"/>
      </rPr>
      <t>4.-</t>
    </r>
    <r>
      <rPr>
        <sz val="10"/>
        <color rgb="FF000000"/>
        <rFont val="Arial Narrow"/>
        <family val="2"/>
      </rPr>
      <t xml:space="preserve"> Autorizar las contrataciones públicas conforme lo establece el Plan Anual de Contratación.</t>
    </r>
  </si>
  <si>
    <r>
      <rPr>
        <b/>
        <sz val="9"/>
        <color rgb="FF000000"/>
        <rFont val="Century Schoolbook"/>
        <family val="1"/>
      </rPr>
      <t>1.-</t>
    </r>
    <r>
      <rPr>
        <sz val="10"/>
        <color rgb="FF000000"/>
        <rFont val="Arial Narrow"/>
        <family val="2"/>
      </rPr>
      <t xml:space="preserve"> Reporte de Procesos de Contratación Pública Autorizados.</t>
    </r>
  </si>
  <si>
    <t>531408 0701 003</t>
  </si>
  <si>
    <t>Bienes Artísticos, Culturales, Deportivos y Símbolos Patrios</t>
  </si>
  <si>
    <t>Banderas</t>
  </si>
  <si>
    <t>2. Establecer alianzas estratégicas con los sectores académicos y productivos (público - privado) para establecer un parque tecnológico que permita la incubación y dinamización de empresas.</t>
  </si>
  <si>
    <r>
      <rPr>
        <b/>
        <sz val="9"/>
        <color rgb="FF000000"/>
        <rFont val="Century Schoolbook"/>
        <family val="1"/>
      </rPr>
      <t>11.-</t>
    </r>
    <r>
      <rPr>
        <sz val="10"/>
        <color rgb="FF000000"/>
        <rFont val="Arial Narrow"/>
        <family val="2"/>
      </rPr>
      <t xml:space="preserve"> Suscribir directamente convenios que no comprometan recursos económicos de la institución previo informe jurídico favorable y los convenios que si compromete recursos se suscribirá previa resolución de Consejo Universitario.</t>
    </r>
  </si>
  <si>
    <t>Convenios suscritos que no comprometan recursos económicos de la institución previo informe jurídico.</t>
  </si>
  <si>
    <t>N° de Convenios suscritos.</t>
  </si>
  <si>
    <r>
      <rPr>
        <b/>
        <sz val="9"/>
        <color rgb="FF000000"/>
        <rFont val="Century Schoolbook"/>
        <family val="1"/>
      </rPr>
      <t>1.-</t>
    </r>
    <r>
      <rPr>
        <sz val="10"/>
        <color rgb="FF000000"/>
        <rFont val="Arial Narrow"/>
        <family val="2"/>
      </rPr>
      <t xml:space="preserve"> Recepción de convenios revisados por la Dirección de Vinculación, Cooperación, Pasantías y Prácticas previo informe jurídico favorable.
</t>
    </r>
    <r>
      <rPr>
        <b/>
        <sz val="9"/>
        <color rgb="FF000000"/>
        <rFont val="Century Schoolbook"/>
        <family val="1"/>
      </rPr>
      <t>2.-</t>
    </r>
    <r>
      <rPr>
        <sz val="10"/>
        <color rgb="FF000000"/>
        <rFont val="Arial Narrow"/>
        <family val="2"/>
      </rPr>
      <t xml:space="preserve"> Suscripción de convenios interinstitucionales.</t>
    </r>
  </si>
  <si>
    <r>
      <rPr>
        <b/>
        <sz val="9"/>
        <color rgb="FF000000"/>
        <rFont val="Century Schoolbook"/>
        <family val="1"/>
      </rPr>
      <t>1.-</t>
    </r>
    <r>
      <rPr>
        <sz val="10"/>
        <color rgb="FF000000"/>
        <rFont val="Arial Narrow"/>
        <family val="2"/>
      </rPr>
      <t xml:space="preserve"> Reporte de Suscripción de Convenios que No comprometen recursos económicos.</t>
    </r>
  </si>
  <si>
    <t>530301 0701 001</t>
  </si>
  <si>
    <t>Pasajes al Interior</t>
  </si>
  <si>
    <t>Servicio</t>
  </si>
  <si>
    <t>530303 0701 001</t>
  </si>
  <si>
    <t>Viáticos y Subsistencias en el Interior</t>
  </si>
  <si>
    <t>6. Afianzar la toma de decisiones basada en evidencias, para fortalecer la objetividad y confianza en la gestión universitaria.</t>
  </si>
  <si>
    <r>
      <rPr>
        <b/>
        <sz val="9"/>
        <color rgb="FF000000"/>
        <rFont val="Century Schoolbook"/>
        <family val="1"/>
      </rPr>
      <t>12.-</t>
    </r>
    <r>
      <rPr>
        <sz val="10"/>
        <color rgb="FF000000"/>
        <rFont val="Arial Narrow"/>
        <family val="2"/>
      </rPr>
      <t xml:space="preserve"> Adoptar decisiones oportunas para el buen gobierno institucional.</t>
    </r>
  </si>
  <si>
    <t>Decisiones oportunas para el buen gobierno institucional adoptadas.</t>
  </si>
  <si>
    <t>N° de decisiones oportunas adoptadas.</t>
  </si>
  <si>
    <r>
      <rPr>
        <b/>
        <sz val="9"/>
        <color rgb="FF000000"/>
        <rFont val="Century Schoolbook"/>
        <family val="1"/>
      </rPr>
      <t>1.-</t>
    </r>
    <r>
      <rPr>
        <sz val="10"/>
        <color rgb="FF000000"/>
        <rFont val="Arial Narrow"/>
        <family val="2"/>
      </rPr>
      <t xml:space="preserve"> Disponer a los vicerrectorados académicos administrativo informen los trámites generados en base a su competencias.
</t>
    </r>
    <r>
      <rPr>
        <b/>
        <sz val="9"/>
        <color rgb="FF000000"/>
        <rFont val="Century Schoolbook"/>
        <family val="1"/>
      </rPr>
      <t>2.-</t>
    </r>
    <r>
      <rPr>
        <sz val="10"/>
        <color rgb="FF000000"/>
        <rFont val="Arial Narrow"/>
        <family val="2"/>
      </rPr>
      <t xml:space="preserve"> Analizar con las partes involucradas.
</t>
    </r>
    <r>
      <rPr>
        <b/>
        <sz val="9"/>
        <color rgb="FF000000"/>
        <rFont val="Century Schoolbook"/>
        <family val="1"/>
      </rPr>
      <t>3.-</t>
    </r>
    <r>
      <rPr>
        <sz val="10"/>
        <color rgb="FF000000"/>
        <rFont val="Arial Narrow"/>
        <family val="2"/>
      </rPr>
      <t xml:space="preserve"> Efectuar toma de decisiones oportunas.
</t>
    </r>
    <r>
      <rPr>
        <b/>
        <sz val="9"/>
        <color rgb="FF000000"/>
        <rFont val="Century Schoolbook"/>
        <family val="1"/>
      </rPr>
      <t>4.-</t>
    </r>
    <r>
      <rPr>
        <sz val="10"/>
        <color rgb="FF000000"/>
        <rFont val="Arial Narrow"/>
        <family val="2"/>
      </rPr>
      <t xml:space="preserve"> Comunicar lo resuelto.</t>
    </r>
  </si>
  <si>
    <r>
      <rPr>
        <b/>
        <sz val="9"/>
        <color rgb="FF000000"/>
        <rFont val="Century Schoolbook"/>
        <family val="1"/>
      </rPr>
      <t>1.-</t>
    </r>
    <r>
      <rPr>
        <sz val="10"/>
        <color rgb="FF000000"/>
        <rFont val="Arial Narrow"/>
        <family val="2"/>
      </rPr>
      <t xml:space="preserve"> Reporte de Decisiones Oportunas Adoptadas.</t>
    </r>
  </si>
  <si>
    <r>
      <rPr>
        <b/>
        <sz val="9"/>
        <color rgb="FF000000"/>
        <rFont val="Century Schoolbook"/>
        <family val="1"/>
      </rPr>
      <t>13.-</t>
    </r>
    <r>
      <rPr>
        <sz val="10"/>
        <color rgb="FF000000"/>
        <rFont val="Arial Narrow"/>
        <family val="2"/>
      </rPr>
      <t xml:space="preserve"> Entregar la Planificación Operativa Anual y Evaluación de la Planificación Operativa Anual.</t>
    </r>
  </si>
  <si>
    <t>Planificación Operativa Anual y Evaluación de la Planificación Operativa Anual entregadas oportunamente.</t>
  </si>
  <si>
    <t>N° de Planes Operativos y Evaluaciones de Planes Operativos entregados oportunamente.</t>
  </si>
  <si>
    <r>
      <rPr>
        <b/>
        <sz val="9"/>
        <color rgb="FF000000"/>
        <rFont val="Century Schoolbook"/>
        <family val="1"/>
      </rPr>
      <t>1.-</t>
    </r>
    <r>
      <rPr>
        <sz val="10"/>
        <color rgb="FF000000"/>
        <rFont val="Arial Narrow"/>
        <family val="2"/>
      </rPr>
      <t xml:space="preserve"> Presentar las propuestas de los Planes Operativos Anuales,
</t>
    </r>
    <r>
      <rPr>
        <b/>
        <sz val="9"/>
        <color rgb="FF000000"/>
        <rFont val="Century Schoolbook"/>
        <family val="1"/>
      </rPr>
      <t>2.-</t>
    </r>
    <r>
      <rPr>
        <sz val="10"/>
        <color rgb="FF000000"/>
        <rFont val="Arial Narrow"/>
        <family val="2"/>
      </rPr>
      <t xml:space="preserve"> Ejecutar las actividades enmarcadas con los Planes Operativos Anuales.
</t>
    </r>
    <r>
      <rPr>
        <b/>
        <sz val="9"/>
        <color rgb="FF000000"/>
        <rFont val="Century Schoolbook"/>
        <family val="1"/>
      </rPr>
      <t>3.-</t>
    </r>
    <r>
      <rPr>
        <sz val="10"/>
        <color rgb="FF000000"/>
        <rFont val="Arial Narrow"/>
        <family val="2"/>
      </rPr>
      <t xml:space="preserve"> Efectuar los requerimientos de los Planes Anuales de Compras.
</t>
    </r>
    <r>
      <rPr>
        <b/>
        <sz val="9"/>
        <color rgb="FF000000"/>
        <rFont val="Century Schoolbook"/>
        <family val="1"/>
      </rPr>
      <t>4.-</t>
    </r>
    <r>
      <rPr>
        <sz val="10"/>
        <color rgb="FF000000"/>
        <rFont val="Arial Narrow"/>
        <family val="2"/>
      </rPr>
      <t xml:space="preserve"> Reportar las evaluaciones de los POA PAC, conforme las directrices de la dirección de Planificación de la UTMACH.</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</si>
  <si>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</si>
  <si>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840107 0701 001</t>
  </si>
  <si>
    <t>Equipos, Sistemas y Paquetes Informáticos</t>
  </si>
  <si>
    <t>GASTO CAPITAL</t>
  </si>
  <si>
    <t>Computadora de escritorio</t>
  </si>
  <si>
    <t>TOTAL PRESUPUESTO ESTIMATIVO RECTORADO 2022:</t>
  </si>
  <si>
    <t xml:space="preserve">USD $ </t>
  </si>
  <si>
    <t>VICERRECTORADO ACADÉMICO</t>
  </si>
  <si>
    <t>3. Fortalecer la interacción de la docencia, investigación y vinculación para el logro de los objetivos operativos del modelo educativo.</t>
  </si>
  <si>
    <r>
      <rPr>
        <b/>
        <sz val="9"/>
        <color rgb="FFFF0000"/>
        <rFont val="Arial Narrow"/>
        <family val="2"/>
      </rPr>
      <t>META ESTRATÉGICA</t>
    </r>
    <r>
      <rPr>
        <b/>
        <sz val="9"/>
        <color rgb="FF000000"/>
        <rFont val="Arial Narrow"/>
        <family val="2"/>
      </rPr>
      <t xml:space="preserve">
</t>
    </r>
    <r>
      <rPr>
        <b/>
        <sz val="9"/>
        <color rgb="FF000000"/>
        <rFont val="Century Schoolbook"/>
        <family val="1"/>
      </rPr>
      <t>1.-</t>
    </r>
    <r>
      <rPr>
        <b/>
        <sz val="10"/>
        <color rgb="FF000000"/>
        <rFont val="Arial Narrow"/>
        <family val="2"/>
      </rPr>
      <t xml:space="preserve"> </t>
    </r>
    <r>
      <rPr>
        <sz val="10"/>
        <color rgb="FF000000"/>
        <rFont val="Arial Narrow"/>
        <family val="2"/>
      </rPr>
      <t>Incrementar la calidad de la oferta académica a través de la ejecución de la planificación del proceso de evaluación integral del desempeño docente.</t>
    </r>
  </si>
  <si>
    <t>Evaluación integral del desempeño docente gestionada.</t>
  </si>
  <si>
    <t>N° de procesos de evaluación integral de desempeño docente ejecutados.</t>
  </si>
  <si>
    <r>
      <rPr>
        <b/>
        <sz val="9"/>
        <color rgb="FF000000"/>
        <rFont val="Century Schoolbook"/>
        <family val="1"/>
      </rPr>
      <t>1.-</t>
    </r>
    <r>
      <rPr>
        <sz val="10"/>
        <color rgb="FF000000"/>
        <rFont val="Arial Narrow"/>
        <family val="2"/>
      </rPr>
      <t xml:space="preserve"> Realizar reuniones de trabajo. 
</t>
    </r>
    <r>
      <rPr>
        <b/>
        <sz val="9"/>
        <color rgb="FF000000"/>
        <rFont val="Century Schoolbook"/>
        <family val="1"/>
      </rPr>
      <t>2.-</t>
    </r>
    <r>
      <rPr>
        <sz val="10"/>
        <color rgb="FF000000"/>
        <rFont val="Arial Narrow"/>
        <family val="2"/>
      </rPr>
      <t xml:space="preserve"> Elaborar Cronograma, oficios, convocatorias, Resoluciones.
</t>
    </r>
    <r>
      <rPr>
        <b/>
        <sz val="9"/>
        <color rgb="FF000000"/>
        <rFont val="Century Schoolbook"/>
        <family val="1"/>
      </rPr>
      <t>3.-</t>
    </r>
    <r>
      <rPr>
        <sz val="10"/>
        <color rgb="FF000000"/>
        <rFont val="Arial Narrow"/>
        <family val="2"/>
      </rPr>
      <t xml:space="preserve"> Coordinar la ejecución de las actividades planificadas.
</t>
    </r>
    <r>
      <rPr>
        <b/>
        <sz val="9"/>
        <color rgb="FF000000"/>
        <rFont val="Century Schoolbook"/>
        <family val="1"/>
      </rPr>
      <t>4.-</t>
    </r>
    <r>
      <rPr>
        <sz val="10"/>
        <color rgb="FF000000"/>
        <rFont val="Arial Narrow"/>
        <family val="2"/>
      </rPr>
      <t xml:space="preserve"> Gestionar la aprobación del informe.
</t>
    </r>
    <r>
      <rPr>
        <b/>
        <sz val="9"/>
        <color rgb="FF000000"/>
        <rFont val="Century Schoolbook"/>
        <family val="1"/>
      </rPr>
      <t>5.-</t>
    </r>
    <r>
      <rPr>
        <sz val="10"/>
        <color rgb="FF000000"/>
        <rFont val="Arial Narrow"/>
        <family val="2"/>
      </rPr>
      <t xml:space="preserve"> Gestionar la aprobación del informe final.</t>
    </r>
  </si>
  <si>
    <r>
      <rPr>
        <b/>
        <sz val="9"/>
        <color rgb="FF000000"/>
        <rFont val="Century Schoolbook"/>
        <family val="1"/>
      </rPr>
      <t>1.-</t>
    </r>
    <r>
      <rPr>
        <sz val="10"/>
        <color rgb="FF000000"/>
        <rFont val="Arial Narrow"/>
        <family val="2"/>
      </rPr>
      <t xml:space="preserve"> Resoluciones emitidas por el Consejo Académico Universitario.
</t>
    </r>
    <r>
      <rPr>
        <b/>
        <sz val="9"/>
        <color rgb="FF000000"/>
        <rFont val="Century Schoolbook"/>
        <family val="1"/>
      </rPr>
      <t>2.-</t>
    </r>
    <r>
      <rPr>
        <sz val="10"/>
        <color rgb="FF000000"/>
        <rFont val="Arial Narrow"/>
        <family val="2"/>
      </rPr>
      <t xml:space="preserve"> Resoluciones emitidas por el Consejo Universitario.
</t>
    </r>
    <r>
      <rPr>
        <b/>
        <sz val="9"/>
        <color rgb="FF000000"/>
        <rFont val="Century Schoolbook"/>
        <family val="1"/>
      </rPr>
      <t>3.-</t>
    </r>
    <r>
      <rPr>
        <sz val="10"/>
        <color rgb="FF000000"/>
        <rFont val="Arial Narrow"/>
        <family val="2"/>
      </rPr>
      <t xml:space="preserve"> Informe final de resultados del desempeño académico de los docentes de la UTMACH.
</t>
    </r>
  </si>
  <si>
    <t xml:space="preserve">* Vicerrector(a) Académico
* Ing. Fernanda Samaniego V.,
  Analista del Vicerrectorado Académico
* Lic. Elly Villavicencio V.,
  Analista del Vicerrectorado Académico
* Lic. Iván Álvarez R.,
  Analista del Vicerrectorado Académico
</t>
  </si>
  <si>
    <r>
      <rPr>
        <sz val="10"/>
        <color rgb="FF000000"/>
        <rFont val="Arial Narrow"/>
        <family val="2"/>
      </rPr>
      <t xml:space="preserve">Unidad de imagen RICOH Modelo MP </t>
    </r>
    <r>
      <rPr>
        <sz val="10"/>
        <color rgb="FF000000"/>
        <rFont val="Century Schoolbook"/>
        <family val="1"/>
      </rPr>
      <t>305</t>
    </r>
  </si>
  <si>
    <r>
      <rPr>
        <sz val="10"/>
        <color rgb="FF000000"/>
        <rFont val="Arial Narrow"/>
        <family val="2"/>
      </rPr>
      <t xml:space="preserve">Tóner para impresora RICOH Modelo MP </t>
    </r>
    <r>
      <rPr>
        <sz val="10"/>
        <color rgb="FF000000"/>
        <rFont val="Century Schoolbook"/>
        <family val="1"/>
      </rPr>
      <t>305</t>
    </r>
    <r>
      <rPr>
        <sz val="10"/>
        <color rgb="FF000000"/>
        <rFont val="Arial Narrow"/>
        <family val="2"/>
      </rPr>
      <t xml:space="preserve"> color NEGRO</t>
    </r>
  </si>
  <si>
    <r>
      <rPr>
        <sz val="10"/>
        <color rgb="FF000000"/>
        <rFont val="Arial Narrow"/>
        <family val="2"/>
      </rPr>
      <t xml:space="preserve">Botella EPSON tinta NEGRA </t>
    </r>
    <r>
      <rPr>
        <sz val="10"/>
        <color rgb="FF000000"/>
        <rFont val="Century Schoolbook"/>
        <family val="1"/>
      </rPr>
      <t>70</t>
    </r>
    <r>
      <rPr>
        <sz val="10"/>
        <color rgb="FF000000"/>
        <rFont val="Arial Narrow"/>
        <family val="2"/>
      </rPr>
      <t xml:space="preserve"> ml</t>
    </r>
  </si>
  <si>
    <r>
      <rPr>
        <sz val="10"/>
        <color rgb="FF000000"/>
        <rFont val="Arial Narrow"/>
        <family val="2"/>
      </rPr>
      <t xml:space="preserve">Botella EPSON tinta CYAN </t>
    </r>
    <r>
      <rPr>
        <sz val="10"/>
        <color rgb="FF000000"/>
        <rFont val="Century Schoolbook"/>
        <family val="1"/>
      </rPr>
      <t>70</t>
    </r>
    <r>
      <rPr>
        <sz val="10"/>
        <color rgb="FF000000"/>
        <rFont val="Arial Narrow"/>
        <family val="2"/>
      </rPr>
      <t xml:space="preserve"> ml</t>
    </r>
  </si>
  <si>
    <r>
      <rPr>
        <sz val="10"/>
        <color rgb="FF000000"/>
        <rFont val="Arial Narrow"/>
        <family val="2"/>
      </rPr>
      <t xml:space="preserve">Botella EPSON tinta MAGENTA </t>
    </r>
    <r>
      <rPr>
        <sz val="10"/>
        <color rgb="FF000000"/>
        <rFont val="Century Schoolbook"/>
        <family val="1"/>
      </rPr>
      <t>70</t>
    </r>
    <r>
      <rPr>
        <sz val="10"/>
        <color rgb="FF000000"/>
        <rFont val="Arial Narrow"/>
        <family val="2"/>
      </rPr>
      <t xml:space="preserve"> ml</t>
    </r>
  </si>
  <si>
    <r>
      <rPr>
        <sz val="10"/>
        <color rgb="FF000000"/>
        <rFont val="Arial Narrow"/>
        <family val="2"/>
      </rPr>
      <t xml:space="preserve">Botella EPSON tinta YELLOW </t>
    </r>
    <r>
      <rPr>
        <sz val="10"/>
        <color rgb="FF000000"/>
        <rFont val="Century Schoolbook"/>
        <family val="1"/>
      </rPr>
      <t>70</t>
    </r>
    <r>
      <rPr>
        <sz val="10"/>
        <color rgb="FF000000"/>
        <rFont val="Arial Narrow"/>
        <family val="2"/>
      </rPr>
      <t xml:space="preserve"> ml</t>
    </r>
  </si>
  <si>
    <t>531404 0701 001</t>
  </si>
  <si>
    <t>Maquinarias y Equipos</t>
  </si>
  <si>
    <t>Aguzador eléctrico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</si>
  <si>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Desarrollar actividades, funciones, y atribuciones delegadas por la máxima autoridad y/o máximo órgano colegiado.</t>
    </r>
  </si>
  <si>
    <t>Actividades, funciones, y atribuciones delegadas por la máxima autoridad y/o máximo órgano colegiado desarrolladas.</t>
  </si>
  <si>
    <t>N° de actividades funciones atendidas, delegadas por la máxima autoridad y/o máximo órgano colegiado.</t>
  </si>
  <si>
    <r>
      <rPr>
        <b/>
        <sz val="9"/>
        <color rgb="FF000000"/>
        <rFont val="Century Schoolbook"/>
        <family val="1"/>
      </rPr>
      <t>1.-</t>
    </r>
    <r>
      <rPr>
        <sz val="10"/>
        <color rgb="FF000000"/>
        <rFont val="Arial Narrow"/>
        <family val="2"/>
      </rPr>
      <t xml:space="preserve"> Realizar sesiones de trabajo de la comisión designada.
</t>
    </r>
    <r>
      <rPr>
        <b/>
        <sz val="9"/>
        <color rgb="FF000000"/>
        <rFont val="Century Schoolbook"/>
        <family val="1"/>
      </rPr>
      <t>2.-</t>
    </r>
    <r>
      <rPr>
        <sz val="10"/>
        <color rgb="FF000000"/>
        <rFont val="Arial Narrow"/>
        <family val="2"/>
      </rPr>
      <t xml:space="preserve"> Participar en eventos delegados y/o presentar informes para aprobación del Consejo Universitario de la UTMACH.</t>
    </r>
  </si>
  <si>
    <r>
      <rPr>
        <b/>
        <sz val="9"/>
        <color rgb="FF000000"/>
        <rFont val="Century Schoolbook"/>
        <family val="1"/>
      </rPr>
      <t>1.-</t>
    </r>
    <r>
      <rPr>
        <sz val="10"/>
        <color rgb="FF000000"/>
        <rFont val="Arial Narrow"/>
        <family val="2"/>
      </rPr>
      <t xml:space="preserve"> Reporte de actividades, funciones y atribuciones atendidas.</t>
    </r>
  </si>
  <si>
    <t>* Vicerrector(a) Académica
* Ing. Fernanda Samaniego V.,
  Analista del Vicerrectorado Académico
* Lic. Elly Villavicencio V.,
  Analista del Vicerrectorado Académico
* Lic. Iván Álvarez R.,
  Analista del Vicerrectorado Académico
* Manuel Sánchez M.,
  Auxiliar Administrativo
* Javier Aguirre B.,
  Chofer</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</si>
  <si>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</si>
  <si>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 xml:space="preserve"> Cms*</t>
    </r>
  </si>
  <si>
    <t>Esferográfico rojo punta media</t>
  </si>
  <si>
    <t>Esferográfico azul punta fina</t>
  </si>
  <si>
    <r>
      <rPr>
        <sz val="10"/>
        <color rgb="FF000000"/>
        <rFont val="Arial Narrow"/>
        <family val="2"/>
      </rPr>
      <t xml:space="preserve">Cinta de embalaje transparente </t>
    </r>
    <r>
      <rPr>
        <sz val="10"/>
        <color rgb="FF000000"/>
        <rFont val="Century Schoolbook"/>
        <family val="1"/>
      </rPr>
      <t>2</t>
    </r>
    <r>
      <rPr>
        <sz val="10"/>
        <color rgb="FF000000"/>
        <rFont val="Arial Narrow"/>
        <family val="2"/>
      </rPr>
      <t>"x</t>
    </r>
    <r>
      <rPr>
        <sz val="10"/>
        <color rgb="FF000000"/>
        <rFont val="Century Schoolbook"/>
        <family val="1"/>
      </rPr>
      <t>40</t>
    </r>
    <r>
      <rPr>
        <sz val="10"/>
        <color rgb="FF000000"/>
        <rFont val="Arial Narrow"/>
        <family val="2"/>
      </rPr>
      <t xml:space="preserve"> ydas</t>
    </r>
  </si>
  <si>
    <r>
      <rPr>
        <sz val="10"/>
        <color rgb="FF000000"/>
        <rFont val="Arial Narrow"/>
        <family val="2"/>
      </rPr>
      <t xml:space="preserve">Notas Adhesivas Cubo de </t>
    </r>
    <r>
      <rPr>
        <sz val="10"/>
        <color rgb="FF000000"/>
        <rFont val="Century Schoolbook"/>
        <family val="1"/>
      </rPr>
      <t>5</t>
    </r>
    <r>
      <rPr>
        <sz val="10"/>
        <color rgb="FF000000"/>
        <rFont val="Arial Narrow"/>
        <family val="2"/>
      </rPr>
      <t xml:space="preserve"> Colores </t>
    </r>
    <r>
      <rPr>
        <sz val="10"/>
        <color rgb="FF000000"/>
        <rFont val="Century Schoolbook"/>
        <family val="1"/>
      </rPr>
      <t>3</t>
    </r>
    <r>
      <rPr>
        <sz val="10"/>
        <color rgb="FF000000"/>
        <rFont val="Arial Narrow"/>
        <family val="2"/>
      </rPr>
      <t>x</t>
    </r>
    <r>
      <rPr>
        <sz val="10"/>
        <color rgb="FF000000"/>
        <rFont val="Century Schoolbook"/>
        <family val="1"/>
      </rPr>
      <t>3</t>
    </r>
    <r>
      <rPr>
        <sz val="10"/>
        <color rgb="FF000000"/>
        <rFont val="Arial Narrow"/>
        <family val="2"/>
      </rPr>
      <t>"*</t>
    </r>
  </si>
  <si>
    <t xml:space="preserve">Cubo </t>
  </si>
  <si>
    <t>Tinta Correctora Tipo Esfero</t>
  </si>
  <si>
    <t>Borrador (grande) para lápiz</t>
  </si>
  <si>
    <t>Carpetas Folder de Cartulina Manila (Vincha Incluida)</t>
  </si>
  <si>
    <t>Carpetas plásticas un lado transparente</t>
  </si>
  <si>
    <t>Resaltadores varios colores</t>
  </si>
  <si>
    <r>
      <rPr>
        <sz val="10"/>
        <color rgb="FF000000"/>
        <rFont val="Arial Narrow"/>
        <family val="2"/>
      </rPr>
      <t>Libreta taquigráfica cuadros (</t>
    </r>
    <r>
      <rPr>
        <sz val="10"/>
        <color rgb="FF000000"/>
        <rFont val="Century Schoolbook"/>
        <family val="1"/>
      </rPr>
      <t>100</t>
    </r>
    <r>
      <rPr>
        <sz val="10"/>
        <color rgb="FF000000"/>
        <rFont val="Arial Narrow"/>
        <family val="2"/>
      </rPr>
      <t xml:space="preserve"> hojas)</t>
    </r>
  </si>
  <si>
    <r>
      <rPr>
        <sz val="10"/>
        <color rgb="FF000000"/>
        <rFont val="Arial Narrow"/>
        <family val="2"/>
      </rPr>
      <t xml:space="preserve">Goma liquida </t>
    </r>
    <r>
      <rPr>
        <sz val="10"/>
        <color rgb="FF000000"/>
        <rFont val="Century Schoolbook"/>
        <family val="1"/>
      </rPr>
      <t>250</t>
    </r>
    <r>
      <rPr>
        <sz val="10"/>
        <color rgb="FF000000"/>
        <rFont val="Arial Narrow"/>
        <family val="2"/>
      </rPr>
      <t xml:space="preserve"> gr</t>
    </r>
  </si>
  <si>
    <r>
      <rPr>
        <sz val="10"/>
        <color rgb="FF000000"/>
        <rFont val="Arial Narrow"/>
        <family val="2"/>
      </rPr>
      <t xml:space="preserve">Goma en barra </t>
    </r>
    <r>
      <rPr>
        <sz val="10"/>
        <color rgb="FF000000"/>
        <rFont val="Century Schoolbook"/>
        <family val="1"/>
      </rPr>
      <t>21</t>
    </r>
    <r>
      <rPr>
        <sz val="10"/>
        <color rgb="FF000000"/>
        <rFont val="Arial Narrow"/>
        <family val="2"/>
      </rPr>
      <t xml:space="preserve"> gr*</t>
    </r>
  </si>
  <si>
    <t>Estilete (reforzado punta metálica)</t>
  </si>
  <si>
    <r>
      <rPr>
        <sz val="10"/>
        <color rgb="FF000000"/>
        <rFont val="Arial Narrow"/>
        <family val="2"/>
      </rPr>
      <t xml:space="preserve">Regla metálica </t>
    </r>
    <r>
      <rPr>
        <sz val="10"/>
        <color rgb="FF000000"/>
        <rFont val="Century Schoolbook"/>
        <family val="1"/>
      </rPr>
      <t>30</t>
    </r>
    <r>
      <rPr>
        <sz val="10"/>
        <color rgb="FF000000"/>
        <rFont val="Arial Narrow"/>
        <family val="2"/>
      </rPr>
      <t xml:space="preserve"> cm</t>
    </r>
  </si>
  <si>
    <r>
      <rPr>
        <sz val="10"/>
        <color rgb="FF000000"/>
        <rFont val="Arial Narrow"/>
        <family val="2"/>
      </rPr>
      <t xml:space="preserve">Tijeras grandes de </t>
    </r>
    <r>
      <rPr>
        <sz val="10"/>
        <color rgb="FF000000"/>
        <rFont val="Century Schoolbook"/>
        <family val="1"/>
      </rPr>
      <t>8</t>
    </r>
    <r>
      <rPr>
        <sz val="10"/>
        <color rgb="FF000000"/>
        <rFont val="Arial Narrow"/>
        <family val="2"/>
      </rPr>
      <t xml:space="preserve"> pulg</t>
    </r>
  </si>
  <si>
    <r>
      <rPr>
        <sz val="10"/>
        <color rgb="FF000000"/>
        <rFont val="Arial Narrow"/>
        <family val="2"/>
      </rPr>
      <t xml:space="preserve">Etiquetas adhesivas </t>
    </r>
    <r>
      <rPr>
        <sz val="10"/>
        <color rgb="FF000000"/>
        <rFont val="Century Schoolbook"/>
        <family val="1"/>
      </rPr>
      <t>8.5</t>
    </r>
    <r>
      <rPr>
        <sz val="10"/>
        <color rgb="FF000000"/>
        <rFont val="Arial Narrow"/>
        <family val="2"/>
      </rPr>
      <t xml:space="preserve"> CM X </t>
    </r>
    <r>
      <rPr>
        <sz val="10"/>
        <color rgb="FF000000"/>
        <rFont val="Century Schoolbook"/>
        <family val="1"/>
      </rPr>
      <t>1.5</t>
    </r>
    <r>
      <rPr>
        <sz val="10"/>
        <color rgb="FF000000"/>
        <rFont val="Arial Narrow"/>
        <family val="2"/>
      </rPr>
      <t xml:space="preserve"> CM T-</t>
    </r>
    <r>
      <rPr>
        <sz val="10"/>
        <color rgb="FF000000"/>
        <rFont val="Century Schoolbook"/>
        <family val="1"/>
      </rPr>
      <t>22</t>
    </r>
  </si>
  <si>
    <t>Grapadora normal metálica grande</t>
  </si>
  <si>
    <t>Perforadora de escritorio grande</t>
  </si>
  <si>
    <t xml:space="preserve">Unidad </t>
  </si>
  <si>
    <r>
      <rPr>
        <sz val="10"/>
        <color rgb="FF000000"/>
        <rFont val="Arial Narrow"/>
        <family val="2"/>
      </rPr>
      <t xml:space="preserve">Ligas </t>
    </r>
    <r>
      <rPr>
        <sz val="10"/>
        <color rgb="FF000000"/>
        <rFont val="Century Schoolbook"/>
        <family val="1"/>
      </rPr>
      <t>8</t>
    </r>
    <r>
      <rPr>
        <sz val="10"/>
        <color rgb="FF000000"/>
        <rFont val="Arial Narrow"/>
        <family val="2"/>
      </rPr>
      <t xml:space="preserve"> cm funda </t>
    </r>
    <r>
      <rPr>
        <sz val="10"/>
        <color rgb="FF000000"/>
        <rFont val="Century Schoolbook"/>
        <family val="1"/>
      </rPr>
      <t>500</t>
    </r>
    <r>
      <rPr>
        <sz val="10"/>
        <color rgb="FF000000"/>
        <rFont val="Arial Narrow"/>
        <family val="2"/>
      </rPr>
      <t xml:space="preserve"> gr</t>
    </r>
  </si>
  <si>
    <t>Fundas</t>
  </si>
  <si>
    <r>
      <rPr>
        <sz val="10"/>
        <color rgb="FF000000"/>
        <rFont val="Arial Narrow"/>
        <family val="2"/>
      </rPr>
      <t xml:space="preserve">Lápiz </t>
    </r>
    <r>
      <rPr>
        <sz val="10"/>
        <color rgb="FF000000"/>
        <rFont val="Century Schoolbook"/>
        <family val="1"/>
      </rPr>
      <t>2</t>
    </r>
    <r>
      <rPr>
        <sz val="10"/>
        <color rgb="FF000000"/>
        <rFont val="Arial Narrow"/>
        <family val="2"/>
      </rPr>
      <t xml:space="preserve">B sin goma caja de </t>
    </r>
    <r>
      <rPr>
        <sz val="10"/>
        <color rgb="FF000000"/>
        <rFont val="Century Schoolbook"/>
        <family val="1"/>
      </rPr>
      <t>12</t>
    </r>
    <r>
      <rPr>
        <sz val="10"/>
        <color rgb="FF000000"/>
        <rFont val="Arial Narrow"/>
        <family val="2"/>
      </rPr>
      <t xml:space="preserve"> unidades</t>
    </r>
  </si>
  <si>
    <r>
      <rPr>
        <sz val="10"/>
        <color rgb="FF000000"/>
        <rFont val="Arial Narrow"/>
        <family val="2"/>
      </rPr>
      <t xml:space="preserve">Lápiz HB con goma caja </t>
    </r>
    <r>
      <rPr>
        <sz val="10"/>
        <color rgb="FF000000"/>
        <rFont val="Century Schoolbook"/>
        <family val="1"/>
      </rPr>
      <t>12</t>
    </r>
    <r>
      <rPr>
        <sz val="10"/>
        <color rgb="FF000000"/>
        <rFont val="Arial Narrow"/>
        <family val="2"/>
      </rPr>
      <t xml:space="preserve"> unidades</t>
    </r>
  </si>
  <si>
    <t>Porta clips magnéticos</t>
  </si>
  <si>
    <r>
      <rPr>
        <sz val="10"/>
        <color rgb="FF000000"/>
        <rFont val="Arial Narrow"/>
        <family val="2"/>
      </rPr>
      <t xml:space="preserve">Archivador de cartón plegable lomo </t>
    </r>
    <r>
      <rPr>
        <sz val="10"/>
        <color rgb="FF000000"/>
        <rFont val="Century Schoolbook"/>
        <family val="1"/>
      </rPr>
      <t>16</t>
    </r>
    <r>
      <rPr>
        <sz val="10"/>
        <color rgb="FF000000"/>
        <rFont val="Arial Narrow"/>
        <family val="2"/>
      </rPr>
      <t xml:space="preserve"> cms N° </t>
    </r>
    <r>
      <rPr>
        <sz val="10"/>
        <color rgb="FF000000"/>
        <rFont val="Century Schoolbook"/>
        <family val="1"/>
      </rPr>
      <t>3</t>
    </r>
  </si>
  <si>
    <t>Carpeta folder de cartulina kraft (vincha incluida)</t>
  </si>
  <si>
    <r>
      <rPr>
        <sz val="10"/>
        <color rgb="FF000000"/>
        <rFont val="Arial Narrow"/>
        <family val="2"/>
      </rPr>
      <t xml:space="preserve">Clips Standar </t>
    </r>
    <r>
      <rPr>
        <sz val="10"/>
        <color rgb="FF000000"/>
        <rFont val="Century Schoolbook"/>
        <family val="1"/>
      </rPr>
      <t>32</t>
    </r>
    <r>
      <rPr>
        <sz val="10"/>
        <color rgb="FF000000"/>
        <rFont val="Arial Narrow"/>
        <family val="2"/>
      </rPr>
      <t xml:space="preserve"> Mm Metálicos</t>
    </r>
  </si>
  <si>
    <t>Marcadores para CD</t>
  </si>
  <si>
    <r>
      <rPr>
        <sz val="10"/>
        <color rgb="FF000000"/>
        <rFont val="Arial Narrow"/>
        <family val="2"/>
      </rPr>
      <t xml:space="preserve">Clips mariposa caja de </t>
    </r>
    <r>
      <rPr>
        <sz val="10"/>
        <color rgb="FF000000"/>
        <rFont val="Century Schoolbook"/>
        <family val="1"/>
      </rPr>
      <t>50</t>
    </r>
    <r>
      <rPr>
        <sz val="10"/>
        <color rgb="FF000000"/>
        <rFont val="Arial Narrow"/>
        <family val="2"/>
      </rPr>
      <t xml:space="preserve"> unidades</t>
    </r>
  </si>
  <si>
    <t>Mouse pad</t>
  </si>
  <si>
    <r>
      <rPr>
        <b/>
        <sz val="9"/>
        <color rgb="FF000000"/>
        <rFont val="Century Schoolbook"/>
        <family val="1"/>
      </rPr>
      <t>2.-</t>
    </r>
    <r>
      <rPr>
        <b/>
        <sz val="10"/>
        <color rgb="FF000000"/>
        <rFont val="Arial Narrow"/>
        <family val="2"/>
      </rPr>
      <t xml:space="preserve"> </t>
    </r>
    <r>
      <rPr>
        <sz val="10"/>
        <color rgb="FF000000"/>
        <rFont val="Arial Narrow"/>
        <family val="2"/>
      </rPr>
      <t>Gestionar la planificación de los procesos académicos.</t>
    </r>
  </si>
  <si>
    <t>Planificación gestionada de los procesos académicos.</t>
  </si>
  <si>
    <t>N° de planificaciones de procesos académicos gestionados.</t>
  </si>
  <si>
    <r>
      <rPr>
        <b/>
        <sz val="9"/>
        <color rgb="FF000000"/>
        <rFont val="Century Schoolbook"/>
        <family val="1"/>
      </rPr>
      <t>1.-</t>
    </r>
    <r>
      <rPr>
        <sz val="10"/>
        <color rgb="FF000000"/>
        <rFont val="Arial Narrow"/>
        <family val="2"/>
      </rPr>
      <t xml:space="preserve"> Receptar y revisar la documentación recibida.
</t>
    </r>
    <r>
      <rPr>
        <b/>
        <sz val="9"/>
        <color rgb="FF000000"/>
        <rFont val="Century Schoolbook"/>
        <family val="1"/>
      </rPr>
      <t>2.-</t>
    </r>
    <r>
      <rPr>
        <sz val="10"/>
        <color rgb="FF000000"/>
        <rFont val="Arial Narrow"/>
        <family val="2"/>
      </rPr>
      <t xml:space="preserve"> Convocar a Sesiones de trabajo.
</t>
    </r>
    <r>
      <rPr>
        <b/>
        <sz val="9"/>
        <color rgb="FF000000"/>
        <rFont val="Century Schoolbook"/>
        <family val="1"/>
      </rPr>
      <t>3.-</t>
    </r>
    <r>
      <rPr>
        <sz val="10"/>
        <color rgb="FF000000"/>
        <rFont val="Arial Narrow"/>
        <family val="2"/>
      </rPr>
      <t xml:space="preserve"> Poner en conocimiento de los miembros de la sesión de trabajo la documentación para su análisis.
</t>
    </r>
    <r>
      <rPr>
        <b/>
        <sz val="9"/>
        <color rgb="FF000000"/>
        <rFont val="Century Schoolbook"/>
        <family val="1"/>
      </rPr>
      <t>4.-</t>
    </r>
    <r>
      <rPr>
        <sz val="10"/>
        <color rgb="FF000000"/>
        <rFont val="Arial Narrow"/>
        <family val="2"/>
      </rPr>
      <t xml:space="preserve"> Formular y aprobar resoluciones y/o decisiones adoptadas.
</t>
    </r>
    <r>
      <rPr>
        <b/>
        <sz val="9"/>
        <color rgb="FF000000"/>
        <rFont val="Century Schoolbook"/>
        <family val="1"/>
      </rPr>
      <t>5.-</t>
    </r>
    <r>
      <rPr>
        <sz val="10"/>
        <color rgb="FF000000"/>
        <rFont val="Arial Narrow"/>
        <family val="2"/>
      </rPr>
      <t xml:space="preserve"> Trasladar las resoluciones y/o decisiones adoptadas según corresponda.</t>
    </r>
  </si>
  <si>
    <r>
      <rPr>
        <b/>
        <sz val="9"/>
        <color rgb="FF000000"/>
        <rFont val="Century Schoolbook"/>
        <family val="1"/>
      </rPr>
      <t>1.-</t>
    </r>
    <r>
      <rPr>
        <sz val="10"/>
        <color rgb="FF000000"/>
        <rFont val="Arial Narrow"/>
        <family val="2"/>
      </rPr>
      <t xml:space="preserve"> Matriz consolidada de resoluciones y/o decisiones adoptadas.</t>
    </r>
  </si>
  <si>
    <t>* Vicerrector(a) Académica
* Ing. Fernanda Samaniego V.,
  Analista del Vicerrectorado Académico
* Lic. Elly Villavicencio V.,
  Analista del Vicerrectorado Académico
* Lic. Iván Álvarez R.,
  Analista del Vicerrectorado Académico</t>
  </si>
  <si>
    <t>531407 0701 001</t>
  </si>
  <si>
    <t>Mouse</t>
  </si>
  <si>
    <r>
      <rPr>
        <sz val="10"/>
        <color rgb="FF000000"/>
        <rFont val="Arial Narrow"/>
        <family val="2"/>
      </rPr>
      <t xml:space="preserve">UPS de </t>
    </r>
    <r>
      <rPr>
        <sz val="10"/>
        <color rgb="FF000000"/>
        <rFont val="Century Schoolbook"/>
        <family val="1"/>
      </rPr>
      <t>1000</t>
    </r>
    <r>
      <rPr>
        <sz val="10"/>
        <color rgb="FF000000"/>
        <rFont val="Arial Narrow"/>
        <family val="2"/>
      </rPr>
      <t>va/</t>
    </r>
    <r>
      <rPr>
        <sz val="10"/>
        <color rgb="FF000000"/>
        <rFont val="Century Schoolbook"/>
        <family val="1"/>
      </rPr>
      <t>120</t>
    </r>
    <r>
      <rPr>
        <sz val="10"/>
        <color rgb="FF000000"/>
        <rFont val="Arial Narrow"/>
        <family val="2"/>
      </rPr>
      <t xml:space="preserve"> voltios de </t>
    </r>
    <r>
      <rPr>
        <sz val="10"/>
        <color rgb="FF000000"/>
        <rFont val="Century Schoolbook"/>
        <family val="1"/>
      </rPr>
      <t>6</t>
    </r>
    <r>
      <rPr>
        <sz val="10"/>
        <color rgb="FF000000"/>
        <rFont val="Arial Narrow"/>
        <family val="2"/>
      </rPr>
      <t xml:space="preserve"> o </t>
    </r>
    <r>
      <rPr>
        <sz val="10"/>
        <color rgb="FF000000"/>
        <rFont val="Century Schoolbook"/>
        <family val="1"/>
      </rPr>
      <t>8</t>
    </r>
    <r>
      <rPr>
        <sz val="10"/>
        <color rgb="FF000000"/>
        <rFont val="Arial Narrow"/>
        <family val="2"/>
      </rPr>
      <t xml:space="preserve"> tomas</t>
    </r>
  </si>
  <si>
    <r>
      <rPr>
        <b/>
        <sz val="9"/>
        <color rgb="FF000000"/>
        <rFont val="Century Schoolbook"/>
        <family val="1"/>
      </rPr>
      <t>3.-</t>
    </r>
    <r>
      <rPr>
        <sz val="10"/>
        <color rgb="FF000000"/>
        <rFont val="Arial Narrow"/>
        <family val="2"/>
      </rPr>
      <t xml:space="preserve"> Gestionar acciones de mejora y/o correctivas en base a los resultados de seguimiento a los procesos académicos.</t>
    </r>
  </si>
  <si>
    <t>Acciones de mejora y/o correctivas gestionadas en base a los resultados de seguimiento a los procesos académicos.</t>
  </si>
  <si>
    <t>N° de acciones de mejora y/o correctivas gestionadas.</t>
  </si>
  <si>
    <r>
      <rPr>
        <b/>
        <sz val="9"/>
        <color rgb="FF000000"/>
        <rFont val="Century Schoolbook"/>
        <family val="1"/>
      </rPr>
      <t>1.-</t>
    </r>
    <r>
      <rPr>
        <sz val="10"/>
        <color rgb="FF000000"/>
        <rFont val="Arial Narrow"/>
        <family val="2"/>
      </rPr>
      <t xml:space="preserve"> Receptar y revisar la documentación.
</t>
    </r>
    <r>
      <rPr>
        <b/>
        <sz val="9"/>
        <color rgb="FF000000"/>
        <rFont val="Century Schoolbook"/>
        <family val="1"/>
      </rPr>
      <t>2.-</t>
    </r>
    <r>
      <rPr>
        <sz val="10"/>
        <color rgb="FF000000"/>
        <rFont val="Arial Narrow"/>
        <family val="2"/>
      </rPr>
      <t xml:space="preserve"> Solicitar informes.
</t>
    </r>
    <r>
      <rPr>
        <b/>
        <sz val="9"/>
        <color rgb="FF000000"/>
        <rFont val="Century Schoolbook"/>
        <family val="1"/>
      </rPr>
      <t>3.-</t>
    </r>
    <r>
      <rPr>
        <sz val="10"/>
        <color rgb="FF000000"/>
        <rFont val="Arial Narrow"/>
        <family val="2"/>
      </rPr>
      <t xml:space="preserve"> Analizar, validar los Informes entregados cumplan con lo requerido.
</t>
    </r>
    <r>
      <rPr>
        <b/>
        <sz val="9"/>
        <color rgb="FF000000"/>
        <rFont val="Century Schoolbook"/>
        <family val="1"/>
      </rPr>
      <t>4.-</t>
    </r>
    <r>
      <rPr>
        <sz val="10"/>
        <color rgb="FF000000"/>
        <rFont val="Arial Narrow"/>
        <family val="2"/>
      </rPr>
      <t xml:space="preserve"> Actualizar reporte.</t>
    </r>
  </si>
  <si>
    <r>
      <rPr>
        <b/>
        <sz val="9"/>
        <color rgb="FF000000"/>
        <rFont val="Century Schoolbook"/>
        <family val="1"/>
      </rPr>
      <t>1.-</t>
    </r>
    <r>
      <rPr>
        <sz val="10"/>
        <color rgb="FF000000"/>
        <rFont val="Arial Narrow"/>
        <family val="2"/>
      </rPr>
      <t xml:space="preserve"> Reporte del estado actual de la acción de mejora y/o acción correctiva.</t>
    </r>
  </si>
  <si>
    <t>840103 0701 002</t>
  </si>
  <si>
    <t>Mobiliario</t>
  </si>
  <si>
    <t>Archivador aéreo</t>
  </si>
  <si>
    <r>
      <rPr>
        <b/>
        <sz val="9"/>
        <color rgb="FF000000"/>
        <rFont val="Century Schoolbook"/>
        <family val="1"/>
      </rPr>
      <t>4.-</t>
    </r>
    <r>
      <rPr>
        <b/>
        <sz val="10"/>
        <color rgb="FF000000"/>
        <rFont val="Arial Narrow"/>
        <family val="2"/>
      </rPr>
      <t xml:space="preserve"> </t>
    </r>
    <r>
      <rPr>
        <sz val="10"/>
        <color rgb="FF000000"/>
        <rFont val="Arial Narrow"/>
        <family val="2"/>
      </rPr>
      <t>Presentar la Planificaciones Operativas Anuales y Evaluaciones semestrales del POA.</t>
    </r>
  </si>
  <si>
    <t>N° de documentos de POAS y evaluaciones semestrales de la planificación operativa presentados.</t>
  </si>
  <si>
    <r>
      <rPr>
        <b/>
        <sz val="9"/>
        <color rgb="FF000000"/>
        <rFont val="Century Schoolbook"/>
        <family val="1"/>
      </rPr>
      <t>1.-</t>
    </r>
    <r>
      <rPr>
        <sz val="10"/>
        <color rgb="FF000000"/>
        <rFont val="Arial Narrow"/>
        <family val="2"/>
      </rPr>
      <t xml:space="preserve"> Elaborar y entregar los Planes Operativos Anuales.
</t>
    </r>
    <r>
      <rPr>
        <b/>
        <sz val="9"/>
        <color rgb="FF000000"/>
        <rFont val="Century Schoolbook"/>
        <family val="1"/>
      </rPr>
      <t>2.-</t>
    </r>
    <r>
      <rPr>
        <sz val="10"/>
        <color rgb="FF000000"/>
        <rFont val="Arial Narrow"/>
        <family val="2"/>
      </rPr>
      <t xml:space="preserve"> Elaborar y entregar las evaluaciones semestrales del POA.</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</si>
  <si>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Evidencias subidas en google drive que justifican la ejecución de las Metas del Vicerrectorado Académico.</t>
    </r>
  </si>
  <si>
    <t>531407 0701 002</t>
  </si>
  <si>
    <r>
      <rPr>
        <sz val="10"/>
        <color rgb="FF000000"/>
        <rFont val="Arial Narrow"/>
        <family val="2"/>
      </rPr>
      <t xml:space="preserve">Disco Duro externo, USB </t>
    </r>
    <r>
      <rPr>
        <sz val="10"/>
        <color rgb="FF000000"/>
        <rFont val="Century Schoolbook"/>
        <family val="1"/>
      </rPr>
      <t>2.5</t>
    </r>
    <r>
      <rPr>
        <sz val="10"/>
        <color rgb="FF000000"/>
        <rFont val="Arial Narrow"/>
        <family val="2"/>
      </rPr>
      <t xml:space="preserve"> o </t>
    </r>
    <r>
      <rPr>
        <sz val="10"/>
        <color rgb="FF000000"/>
        <rFont val="Century Schoolbook"/>
        <family val="1"/>
      </rPr>
      <t>3.2</t>
    </r>
  </si>
  <si>
    <r>
      <rPr>
        <b/>
        <sz val="9"/>
        <color rgb="FF000000"/>
        <rFont val="Century Schoolbook"/>
        <family val="1"/>
      </rPr>
      <t>5.-</t>
    </r>
    <r>
      <rPr>
        <sz val="10"/>
        <color rgb="FF000000"/>
        <rFont val="Arial Narrow"/>
        <family val="2"/>
      </rPr>
      <t xml:space="preserve"> Organizar el Archivo de Gestión.</t>
    </r>
  </si>
  <si>
    <t>Archivo de gestión organizado.</t>
  </si>
  <si>
    <t>N° de Cajas registradas en el inventario documental.</t>
  </si>
  <si>
    <r>
      <rPr>
        <b/>
        <sz val="9"/>
        <color rgb="FF000000"/>
        <rFont val="Century Schoolbook"/>
        <family val="1"/>
      </rPr>
      <t>1.-</t>
    </r>
    <r>
      <rPr>
        <sz val="10"/>
        <color rgb="FF000000"/>
        <rFont val="Arial Narrow"/>
        <family val="2"/>
      </rPr>
      <t xml:space="preserve"> Seleccionar la documentación.
</t>
    </r>
    <r>
      <rPr>
        <b/>
        <sz val="9"/>
        <color rgb="FF000000"/>
        <rFont val="Century Schoolbook"/>
        <family val="1"/>
      </rPr>
      <t>2.-</t>
    </r>
    <r>
      <rPr>
        <sz val="10"/>
        <color rgb="FF000000"/>
        <rFont val="Arial Narrow"/>
        <family val="2"/>
      </rPr>
      <t xml:space="preserve"> Clasificar la documentación.
</t>
    </r>
    <r>
      <rPr>
        <b/>
        <sz val="9"/>
        <color rgb="FF000000"/>
        <rFont val="Century Schoolbook"/>
        <family val="1"/>
      </rPr>
      <t>3.-</t>
    </r>
    <r>
      <rPr>
        <sz val="10"/>
        <color rgb="FF000000"/>
        <rFont val="Arial Narrow"/>
        <family val="2"/>
      </rPr>
      <t xml:space="preserve"> Describir la documentación según la norma ISAD-G.
</t>
    </r>
    <r>
      <rPr>
        <b/>
        <sz val="9"/>
        <color rgb="FF000000"/>
        <rFont val="Century Schoolbook"/>
        <family val="1"/>
      </rPr>
      <t>4.-</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</si>
  <si>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</si>
  <si>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 Vicerrector(a) Académica
* Ing. Fernanda Samaniego V.,
  Analista del Vicerrectorado Académico
* Lic. Iván Álvarez R.,
  Analista del Vicerrectorado Académico
* Lic. Elly Villavicencio V.,
  Analista del Vicerrectorado Académico
* Manuel Sánchez M.,
  Auxiliar Administrativo
* Javier Aguirre B.,
  Chofer</t>
  </si>
  <si>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</si>
  <si>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Funda de basura domestica negra </t>
    </r>
    <r>
      <rPr>
        <sz val="10"/>
        <color rgb="FF000000"/>
        <rFont val="Century Schoolbook"/>
        <family val="1"/>
      </rPr>
      <t>23</t>
    </r>
    <r>
      <rPr>
        <sz val="10"/>
        <color rgb="FF000000"/>
        <rFont val="Arial Narrow"/>
        <family val="2"/>
      </rPr>
      <t>"x</t>
    </r>
    <r>
      <rPr>
        <sz val="10"/>
        <color rgb="FF000000"/>
        <rFont val="Century Schoolbook"/>
        <family val="1"/>
      </rPr>
      <t>28</t>
    </r>
    <r>
      <rPr>
        <sz val="10"/>
        <color rgb="FF000000"/>
        <rFont val="Arial Narrow"/>
        <family val="2"/>
      </rPr>
      <t>"*</t>
    </r>
  </si>
  <si>
    <r>
      <rPr>
        <sz val="10"/>
        <color rgb="FF000000"/>
        <rFont val="Arial Narrow"/>
        <family val="2"/>
      </rPr>
      <t xml:space="preserve">Funda de basura semindustrial negra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</si>
  <si>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 xml:space="preserve">Ambiental en Atomizador varias fragancias de </t>
    </r>
    <r>
      <rPr>
        <sz val="10"/>
        <color rgb="FF000000"/>
        <rFont val="Century Schoolbook"/>
        <family val="1"/>
      </rPr>
      <t>400</t>
    </r>
    <r>
      <rPr>
        <sz val="10"/>
        <color rgb="FF000000"/>
        <rFont val="Arial Narrow"/>
        <family val="2"/>
      </rPr>
      <t>cc</t>
    </r>
  </si>
  <si>
    <t>Escoba de plástico fibra suave</t>
  </si>
  <si>
    <t>Cepillo para sanitario con base plástica</t>
  </si>
  <si>
    <r>
      <rPr>
        <sz val="10"/>
        <color rgb="FF000000"/>
        <rFont val="Arial Narrow"/>
        <family val="2"/>
      </rPr>
      <t xml:space="preserve">Detergente en polvo funda de </t>
    </r>
    <r>
      <rPr>
        <sz val="10"/>
        <color rgb="FF000000"/>
        <rFont val="Century Schoolbook"/>
        <family val="1"/>
      </rPr>
      <t>5</t>
    </r>
    <r>
      <rPr>
        <sz val="10"/>
        <color rgb="FF000000"/>
        <rFont val="Arial Narrow"/>
        <family val="2"/>
      </rPr>
      <t xml:space="preserve"> kg</t>
    </r>
  </si>
  <si>
    <r>
      <rPr>
        <sz val="10"/>
        <color rgb="FF000000"/>
        <rFont val="Arial Narrow"/>
        <family val="2"/>
      </rPr>
      <t xml:space="preserve">Repuesto de trapeo (MOPA) de </t>
    </r>
    <r>
      <rPr>
        <sz val="10"/>
        <color rgb="FF000000"/>
        <rFont val="Century Schoolbook"/>
        <family val="1"/>
      </rPr>
      <t>64</t>
    </r>
    <r>
      <rPr>
        <sz val="10"/>
        <color rgb="FF000000"/>
        <rFont val="Arial Narrow"/>
        <family val="2"/>
      </rPr>
      <t xml:space="preserve"> cm </t>
    </r>
  </si>
  <si>
    <r>
      <rPr>
        <sz val="10"/>
        <color rgb="FF000000"/>
        <rFont val="Arial Narrow"/>
        <family val="2"/>
      </rPr>
      <t xml:space="preserve">Liquido (spray) limpia muebles frasco </t>
    </r>
    <r>
      <rPr>
        <sz val="10"/>
        <color rgb="FF000000"/>
        <rFont val="Century Schoolbook"/>
        <family val="1"/>
      </rPr>
      <t>1000</t>
    </r>
    <r>
      <rPr>
        <sz val="10"/>
        <color rgb="FF000000"/>
        <rFont val="Arial Narrow"/>
        <family val="2"/>
      </rPr>
      <t xml:space="preserve"> cc</t>
    </r>
  </si>
  <si>
    <r>
      <rPr>
        <sz val="10"/>
        <color rgb="FF000000"/>
        <rFont val="Arial Narrow"/>
        <family val="2"/>
      </rPr>
      <t xml:space="preserve">Líquido para limpiar vidrio atomizador </t>
    </r>
    <r>
      <rPr>
        <sz val="10"/>
        <color rgb="FF000000"/>
        <rFont val="Century Schoolbook"/>
        <family val="1"/>
      </rPr>
      <t>500</t>
    </r>
    <r>
      <rPr>
        <sz val="10"/>
        <color rgb="FF000000"/>
        <rFont val="Arial Narrow"/>
        <family val="2"/>
      </rPr>
      <t xml:space="preserve"> cc </t>
    </r>
  </si>
  <si>
    <r>
      <rPr>
        <sz val="10"/>
        <color rgb="FF000000"/>
        <rFont val="Arial Narrow"/>
        <family val="2"/>
      </rPr>
      <t xml:space="preserve">Franela cortada </t>
    </r>
    <r>
      <rPr>
        <sz val="10"/>
        <color rgb="FF000000"/>
        <rFont val="Century Schoolbook"/>
        <family val="1"/>
      </rPr>
      <t>1</t>
    </r>
    <r>
      <rPr>
        <sz val="10"/>
        <color rgb="FF000000"/>
        <rFont val="Arial Narrow"/>
        <family val="2"/>
      </rPr>
      <t xml:space="preserve"> metro</t>
    </r>
  </si>
  <si>
    <t>Metro</t>
  </si>
  <si>
    <r>
      <rPr>
        <sz val="10"/>
        <color rgb="FF000000"/>
        <rFont val="Arial Narrow"/>
        <family val="2"/>
      </rPr>
      <t xml:space="preserve">Lava vajilla </t>
    </r>
    <r>
      <rPr>
        <sz val="10"/>
        <color rgb="FF000000"/>
        <rFont val="Century Schoolbook"/>
        <family val="1"/>
      </rPr>
      <t>1000</t>
    </r>
    <r>
      <rPr>
        <sz val="10"/>
        <color rgb="FF000000"/>
        <rFont val="Arial Narrow"/>
        <family val="2"/>
      </rPr>
      <t xml:space="preserve"> gr*</t>
    </r>
  </si>
  <si>
    <t>Esponja para lavar platos fibra suave verde</t>
  </si>
  <si>
    <r>
      <rPr>
        <sz val="10"/>
        <color rgb="FF000000"/>
        <rFont val="Arial Narrow"/>
        <family val="2"/>
      </rPr>
      <t xml:space="preserve">Paños y limpiones (x </t>
    </r>
    <r>
      <rPr>
        <sz val="10"/>
        <color rgb="FF000000"/>
        <rFont val="Century Schoolbook"/>
        <family val="1"/>
      </rPr>
      <t>10</t>
    </r>
    <r>
      <rPr>
        <sz val="10"/>
        <color rgb="FF000000"/>
        <rFont val="Arial Narrow"/>
        <family val="2"/>
      </rPr>
      <t>)</t>
    </r>
  </si>
  <si>
    <r>
      <rPr>
        <sz val="10"/>
        <color rgb="FF000000"/>
        <rFont val="Arial Narrow"/>
        <family val="2"/>
      </rPr>
      <t xml:space="preserve">Tacho de basura con tapa y pedal negro </t>
    </r>
    <r>
      <rPr>
        <sz val="10"/>
        <color rgb="FF000000"/>
        <rFont val="Century Schoolbook"/>
        <family val="1"/>
      </rPr>
      <t>10</t>
    </r>
    <r>
      <rPr>
        <sz val="10"/>
        <color rgb="FF000000"/>
        <rFont val="Arial Narrow"/>
        <family val="2"/>
      </rPr>
      <t xml:space="preserve"> LT</t>
    </r>
  </si>
  <si>
    <t>TOTAL PRESUPUESTO ESTIMATIVO VICERRECTORADO ACADÉMICO 2022:</t>
  </si>
  <si>
    <t>VICERRECTORADO ADMINISTRATIVO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</si>
  <si>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y Supervisar las áreas y/o unidades adscritas al Vicerrectorado Administrativo, conforme constan en el organigrama estructural. </t>
    </r>
  </si>
  <si>
    <t>Áreas y/o unidades adscritas al Vicerrectorado Administrativo coordinadas y supervisadas, conforme constan en el organigrama estructural.</t>
  </si>
  <si>
    <t>N° de supervisiones realizadas a las áreas y/o unidades adscritas al Vicerrectorado Administrativo.</t>
  </si>
  <si>
    <r>
      <rPr>
        <b/>
        <sz val="9"/>
        <color rgb="FF000000"/>
        <rFont val="Century Schoolbook"/>
        <family val="1"/>
      </rPr>
      <t>1.-</t>
    </r>
    <r>
      <rPr>
        <sz val="10"/>
        <color rgb="FF000000"/>
        <rFont val="Arial Narrow"/>
        <family val="2"/>
      </rPr>
      <t xml:space="preserve"> Solicitar Informes de actividades a la Dirección de Talento Humano, Dirección Financiera, Dirección Administrativa y Dirección de TICs, de forma semestral.
</t>
    </r>
    <r>
      <rPr>
        <b/>
        <sz val="9"/>
        <color rgb="FF000000"/>
        <rFont val="Century Schoolbook"/>
        <family val="1"/>
      </rPr>
      <t>2.-</t>
    </r>
    <r>
      <rPr>
        <sz val="10"/>
        <color rgb="FF000000"/>
        <rFont val="Arial Narrow"/>
        <family val="2"/>
      </rPr>
      <t xml:space="preserve"> Revisar y validar los informes de cada área y/o unidad.
</t>
    </r>
    <r>
      <rPr>
        <sz val="10"/>
        <color rgb="FF000000"/>
        <rFont val="Century Schoolbook"/>
        <family val="1"/>
      </rPr>
      <t>3.-</t>
    </r>
    <r>
      <rPr>
        <sz val="10"/>
        <color rgb="FF000000"/>
        <rFont val="Arial Narrow"/>
        <family val="2"/>
      </rPr>
      <t xml:space="preserve"> Elaborar informe de supervisión de áreas y/o unidades.</t>
    </r>
  </si>
  <si>
    <r>
      <rPr>
        <sz val="10"/>
        <color rgb="FF000000"/>
        <rFont val="Arial Narrow"/>
        <family val="2"/>
      </rPr>
      <t xml:space="preserve">
</t>
    </r>
    <r>
      <rPr>
        <b/>
        <sz val="9"/>
        <color rgb="FF000000"/>
        <rFont val="Century Schoolbook"/>
        <family val="1"/>
      </rPr>
      <t>1.-</t>
    </r>
    <r>
      <rPr>
        <sz val="10"/>
        <color rgb="FF000000"/>
        <rFont val="Arial Narrow"/>
        <family val="2"/>
      </rPr>
      <t xml:space="preserve"> Informe de actividades presentados por la Dirección de Talento Humano, Dirección Financiera, Dirección Administrativa y Dirección de TICs, de forma semestral.
</t>
    </r>
    <r>
      <rPr>
        <b/>
        <sz val="9"/>
        <color rgb="FF000000"/>
        <rFont val="Century Schoolbook"/>
        <family val="1"/>
      </rPr>
      <t>2.-</t>
    </r>
    <r>
      <rPr>
        <sz val="10"/>
        <color rgb="FF000000"/>
        <rFont val="Arial Narrow"/>
        <family val="2"/>
      </rPr>
      <t xml:space="preserve"> Informe semestral sobre el estado de la ejecución de los procesos.</t>
    </r>
  </si>
  <si>
    <t>* Dr. Jhonny Pérez Rodríguez,
  Vicerrector Administrativo
* Abg. Andrea Torres Vivanco,
  Analista Jurídico de Vic. Adm.
* Lcda. Martha Rojas Lima,
  Analista de Vic. Administrativo
* Ing. Maribel Pineda de la Torre,
  Analista de Vic. Administrativo</t>
  </si>
  <si>
    <t>530105 0701 001</t>
  </si>
  <si>
    <t>Telecomunicaciones</t>
  </si>
  <si>
    <t>Pago de telefonía, cámaras y contrato de adquisición SIMCARD</t>
  </si>
  <si>
    <t>530101 0701 001</t>
  </si>
  <si>
    <t>Agua Potable</t>
  </si>
  <si>
    <t>Servicio de Agua Potable</t>
  </si>
  <si>
    <t>530101 0701 002</t>
  </si>
  <si>
    <t>530104 0701 001</t>
  </si>
  <si>
    <t>Energía Eléctrica</t>
  </si>
  <si>
    <t>Servicio de Energía Eléctrica</t>
  </si>
  <si>
    <t>530204 0701 001</t>
  </si>
  <si>
    <t>Edición, Impresión, Reproducción, Publicaciones, Suscripciones, Fotocopiado, Traducción, Empastado, Enmarcación, Serigrafía, Fotografía, Carnetización, Filmación e Imágenes Satelitales</t>
  </si>
  <si>
    <t>Suscripción a la Base de Datos Fiel Web</t>
  </si>
  <si>
    <t>9. Promover un programa de actualización de competencias laborales dirigido al personal administrativo y de servicio de la institución.</t>
  </si>
  <si>
    <r>
      <rPr>
        <b/>
        <sz val="9"/>
        <color rgb="FF000000"/>
        <rFont val="Century Schoolbook"/>
        <family val="1"/>
      </rPr>
      <t>2.-</t>
    </r>
    <r>
      <rPr>
        <sz val="10"/>
        <color rgb="FF000000"/>
        <rFont val="Arial Narrow"/>
        <family val="2"/>
      </rPr>
      <t xml:space="preserve"> Gestionar acciones de mejoras y/o correctivas a los resultados de la ejecución de los planes de capacitación y evaluación del desempeño; control de asistencia y permanencia del talento humano régimen LOSEP y Código de Trabajo; y estado de quejas, denuncias y/o contravenciones gestionadas, relacionadas con el personal administrativo y trabajadores.</t>
    </r>
  </si>
  <si>
    <t>Acciones de mejoras y/o correctivas a los resultados de la ejecución de los planes de capacitación y evaluación del desempeño; control de asistencia y permanencia del talento humano régimen LOSEP y Código de Trabajo; y estado actual de las quejas, denuncias y/o contravenciones, relacionadas con el personal administrativo y trabajadores, gestionadas.</t>
  </si>
  <si>
    <t>N° de acciones de mejoras y/o correctivas gestionadas, en base a los resultados de los planes de capacitación y evaluación, informes de asistencia y permanencia del personal sujeto a la LOSEP y Código de Trabajo, y sobre las quejas, denuncias y/o contravenciones, relacionadas con el personal administrativo y trabajadores.</t>
  </si>
  <si>
    <r>
      <rPr>
        <b/>
        <sz val="9"/>
        <color rgb="FF000000"/>
        <rFont val="Century Schoolbook"/>
        <family val="1"/>
      </rPr>
      <t>1.-</t>
    </r>
    <r>
      <rPr>
        <sz val="10"/>
        <color rgb="FF000000"/>
        <rFont val="Arial Narrow"/>
        <family val="2"/>
      </rPr>
      <t xml:space="preserve"> Solicitar a la Dirección de Talento Humano informe sobre la ejecución de los Planes de capacitación y evaluación del desempeño de los servidores; informes de asistencia y permanencia del personal sujetos al régimen LOSEP y Código de Trabajo; e informes del estado de quejas, denuncias y/o contravenciones gestionadas, relacionadas con el personal administrativo y trabajadores.
</t>
    </r>
    <r>
      <rPr>
        <b/>
        <sz val="9"/>
        <color rgb="FF000000"/>
        <rFont val="Century Schoolbook"/>
        <family val="1"/>
      </rPr>
      <t>2.-</t>
    </r>
    <r>
      <rPr>
        <sz val="10"/>
        <color rgb="FF000000"/>
        <rFont val="Arial Narrow"/>
        <family val="2"/>
      </rPr>
      <t xml:space="preserve"> Revisar y analizar informes emitidos por la Dirección de Talento Humano.
</t>
    </r>
    <r>
      <rPr>
        <b/>
        <sz val="9"/>
        <color rgb="FF000000"/>
        <rFont val="Century Schoolbook"/>
        <family val="1"/>
      </rPr>
      <t>3.-</t>
    </r>
    <r>
      <rPr>
        <sz val="10"/>
        <color rgb="FF000000"/>
        <rFont val="Arial Narrow"/>
        <family val="2"/>
      </rPr>
      <t xml:space="preserve"> Elaborar informe de acciones de mejoras y/o correctivas para su aplicación, de existir novedades.</t>
    </r>
  </si>
  <si>
    <r>
      <rPr>
        <b/>
        <sz val="9"/>
        <color rgb="FF000000"/>
        <rFont val="Century Schoolbook"/>
        <family val="1"/>
      </rPr>
      <t>1.-</t>
    </r>
    <r>
      <rPr>
        <sz val="10"/>
        <color rgb="FF000000"/>
        <rFont val="Arial Narrow"/>
        <family val="2"/>
      </rPr>
      <t xml:space="preserve"> Informes emitidos por la Dirección de Talento Humano.
</t>
    </r>
    <r>
      <rPr>
        <b/>
        <sz val="9"/>
        <color rgb="FF000000"/>
        <rFont val="Century Schoolbook"/>
        <family val="1"/>
      </rPr>
      <t>2.-</t>
    </r>
    <r>
      <rPr>
        <sz val="10"/>
        <color rgb="FF000000"/>
        <rFont val="Arial Narrow"/>
        <family val="2"/>
      </rPr>
      <t xml:space="preserve"> Reporte de acciones de mejoras y/o correctivas relacionadas con el personal administrativo y trabajadores, de existir novedades.</t>
    </r>
  </si>
  <si>
    <t>* Dr. Jhonny Pérez Rodríguez,
  Vicerrector Administrativo
* Ing. Maribel Pineda de la Torre,
  Analista de Vic. Administrativo
* Lcda. Martha Rojas Lima,
  Analista de Vic. Administrativo</t>
  </si>
  <si>
    <r>
      <rPr>
        <b/>
        <sz val="9"/>
        <color rgb="FF000000"/>
        <rFont val="Century Schoolbook"/>
        <family val="1"/>
      </rPr>
      <t>3.-</t>
    </r>
    <r>
      <rPr>
        <sz val="10"/>
        <color rgb="FF000000"/>
        <rFont val="Arial Narrow"/>
        <family val="2"/>
      </rPr>
      <t xml:space="preserve"> Coordinar y emitir directrices para el control administrativo del patrimonio institucional, en conjunto con las Direcciones Administrativa y Financiera.</t>
    </r>
  </si>
  <si>
    <t>Directrices para el control administrativo del patrimonio institucional, coordinadas y emitidas.</t>
  </si>
  <si>
    <t>N° de directrices para el control administrativo del patrimonio institucional coordinadas y emitidas.</t>
  </si>
  <si>
    <r>
      <rPr>
        <b/>
        <sz val="9"/>
        <color rgb="FF000000"/>
        <rFont val="Century Schoolbook"/>
        <family val="1"/>
      </rPr>
      <t>1.-</t>
    </r>
    <r>
      <rPr>
        <sz val="10"/>
        <color rgb="FF000000"/>
        <rFont val="Arial Narrow"/>
        <family val="2"/>
      </rPr>
      <t xml:space="preserve"> Realizar reuniones de trabajo.
</t>
    </r>
    <r>
      <rPr>
        <b/>
        <sz val="9"/>
        <color rgb="FF000000"/>
        <rFont val="Century Schoolbook"/>
        <family val="1"/>
      </rPr>
      <t>2.-</t>
    </r>
    <r>
      <rPr>
        <sz val="10"/>
        <color rgb="FF000000"/>
        <rFont val="Arial Narrow"/>
        <family val="2"/>
      </rPr>
      <t xml:space="preserve"> Elaborar actas de acuerdos establecidos.
</t>
    </r>
    <r>
      <rPr>
        <b/>
        <sz val="9"/>
        <color rgb="FF000000"/>
        <rFont val="Century Schoolbook"/>
        <family val="1"/>
      </rPr>
      <t>3.-</t>
    </r>
    <r>
      <rPr>
        <sz val="10"/>
        <color rgb="FF000000"/>
        <rFont val="Arial Narrow"/>
        <family val="2"/>
      </rPr>
      <t xml:space="preserve"> Emisión del documento sobre las directrices para el control de bienes.</t>
    </r>
  </si>
  <si>
    <r>
      <rPr>
        <b/>
        <sz val="9"/>
        <color rgb="FF000000"/>
        <rFont val="Century Schoolbook"/>
        <family val="1"/>
      </rPr>
      <t>1.-</t>
    </r>
    <r>
      <rPr>
        <sz val="10"/>
        <color rgb="FF000000"/>
        <rFont val="Arial Narrow"/>
        <family val="2"/>
      </rPr>
      <t xml:space="preserve"> Informes emitidos por la Unidad de Bienes y Control de Bienes.
</t>
    </r>
    <r>
      <rPr>
        <b/>
        <sz val="9"/>
        <color rgb="FF000000"/>
        <rFont val="Century Schoolbook"/>
        <family val="1"/>
      </rPr>
      <t>2.-</t>
    </r>
    <r>
      <rPr>
        <sz val="10"/>
        <color rgb="FF000000"/>
        <rFont val="Arial Narrow"/>
        <family val="2"/>
      </rPr>
      <t xml:space="preserve"> Informe semestral del estado actual de ejecución del control de bienes.</t>
    </r>
  </si>
  <si>
    <t xml:space="preserve">* Dr. Jhonny Pérez Rodríguez,
  Vicerrector Administrativo
* Abg. Andrea Torres Vivanco,
  Analista Jurídico de Vic. Adm. </t>
  </si>
  <si>
    <t>Adquisición de titas para impresora</t>
  </si>
  <si>
    <t>4. Reestructurar el marco jurídico interno y la estructura orgánica para armonizar la gobernabilidad universitaria con las exigencias del sistema universitario actual.</t>
  </si>
  <si>
    <r>
      <rPr>
        <b/>
        <sz val="9"/>
        <color rgb="FF000000"/>
        <rFont val="Century Schoolbook"/>
        <family val="1"/>
      </rPr>
      <t>4.-</t>
    </r>
    <r>
      <rPr>
        <sz val="10"/>
        <color rgb="FF000000"/>
        <rFont val="Arial Narrow"/>
        <family val="2"/>
      </rPr>
      <t xml:space="preserve"> Coordinar el proceso de elaboración y/o actualización de documentos de definición de estructura orgánica, descripción, valoración y clasificación de puestos, en conjunto con las instancias pertinentes.</t>
    </r>
  </si>
  <si>
    <t>Proceso coordinado de elaboración y/o actualización de documentos de definición de estructura orgánica, descripción, valoración y clasificación de puestos, en conjunto con las instancias pertinentes.</t>
  </si>
  <si>
    <t>N° de procesos elaborados y actualizados de documentos de definición de estructura orgánica, descripción, valoración y clasificación de puestos.</t>
  </si>
  <si>
    <r>
      <rPr>
        <b/>
        <sz val="9"/>
        <color rgb="FF000000"/>
        <rFont val="Century Schoolbook"/>
        <family val="1"/>
      </rPr>
      <t>1.-</t>
    </r>
    <r>
      <rPr>
        <sz val="10"/>
        <color rgb="FF000000"/>
        <rFont val="Arial Narrow"/>
        <family val="2"/>
      </rPr>
      <t xml:space="preserve"> Coordinar con la Dirección de Talento Humano la revisión, análisis y actualización del Reglamento Orgánico Funcional.
</t>
    </r>
    <r>
      <rPr>
        <b/>
        <sz val="9"/>
        <color rgb="FF000000"/>
        <rFont val="Century Schoolbook"/>
        <family val="1"/>
      </rPr>
      <t>2.-</t>
    </r>
    <r>
      <rPr>
        <sz val="10"/>
        <color rgb="FF000000"/>
        <rFont val="Arial Narrow"/>
        <family val="2"/>
      </rPr>
      <t xml:space="preserve"> Coordinar con otras Dependencias la elaboración y/o actualización de Instructivos y/o procedimientos.</t>
    </r>
  </si>
  <si>
    <r>
      <rPr>
        <b/>
        <sz val="9"/>
        <color rgb="FF000000"/>
        <rFont val="Century Schoolbook"/>
        <family val="1"/>
      </rPr>
      <t>1.-</t>
    </r>
    <r>
      <rPr>
        <sz val="10"/>
        <color rgb="FF000000"/>
        <rFont val="Arial Narrow"/>
        <family val="2"/>
      </rPr>
      <t xml:space="preserve"> Informe Semestral del estado actual de la implementación de documentos.</t>
    </r>
  </si>
  <si>
    <t>* Dr. Jhonny Pérez Rodríguez,
  Vicerrector Administrativo
* Abg. Andrea Torres Vivanco.
  Analista Jurídico de Vic. Adm.
* Directores, Jefes o delegados de las Dependencias involucradas</t>
  </si>
  <si>
    <t>530403 0701 001</t>
  </si>
  <si>
    <t>Mobiliario (Instalación, Mantenimiento y Reparación)</t>
  </si>
  <si>
    <t>Mantenimiento de Mobiliario</t>
  </si>
  <si>
    <r>
      <rPr>
        <b/>
        <sz val="9"/>
        <color rgb="FF000000"/>
        <rFont val="Century Schoolbook"/>
        <family val="1"/>
      </rPr>
      <t>5.-</t>
    </r>
    <r>
      <rPr>
        <sz val="10"/>
        <color rgb="FF000000"/>
        <rFont val="Arial Narrow"/>
        <family val="2"/>
      </rPr>
      <t xml:space="preserve"> Gestionar acciones de mejora y/o correctivas en base a la aplicación de normas de conservación del ambiente, mantenimiento de edificios, aseo, ornato, vialidad e iluminación.</t>
    </r>
  </si>
  <si>
    <t>Acciones de mejora y/o correctivas en base a la aplicación de normas de conservación del ambiente, mantenimiento de edificios, aseo, ornato, vialidad e iluminación, gestionadas.</t>
  </si>
  <si>
    <t>N° de acciones de mejora y/o correctivas gestionadas con base a la aplicación de normas de conservación del ambiente, mantenimiento de edificios, aseo, ornato, vialidad e iluminación.</t>
  </si>
  <si>
    <r>
      <rPr>
        <b/>
        <sz val="9"/>
        <color rgb="FF000000"/>
        <rFont val="Century Schoolbook"/>
        <family val="1"/>
      </rPr>
      <t>1.-</t>
    </r>
    <r>
      <rPr>
        <sz val="10"/>
        <color rgb="FF000000"/>
        <rFont val="Arial Narrow"/>
        <family val="2"/>
      </rPr>
      <t xml:space="preserve"> Dar seguimiento a la Dependencia responsable, la aplicación de normas de conservación del ambiente. 
</t>
    </r>
    <r>
      <rPr>
        <b/>
        <sz val="9"/>
        <color rgb="FF000000"/>
        <rFont val="Century Schoolbook"/>
        <family val="1"/>
      </rPr>
      <t>2.-</t>
    </r>
    <r>
      <rPr>
        <sz val="10"/>
        <color rgb="FF000000"/>
        <rFont val="Arial Narrow"/>
        <family val="2"/>
      </rPr>
      <t xml:space="preserve"> Solicitar informe de cumplimiento a la Unidad de Obras de Infraestructura, Fiscalización y Mantenimiento.</t>
    </r>
  </si>
  <si>
    <r>
      <rPr>
        <b/>
        <sz val="9"/>
        <color rgb="FF000000"/>
        <rFont val="Century Schoolbook"/>
        <family val="1"/>
      </rPr>
      <t>1.-</t>
    </r>
    <r>
      <rPr>
        <sz val="10"/>
        <color rgb="FF000000"/>
        <rFont val="Arial Narrow"/>
        <family val="2"/>
      </rPr>
      <t xml:space="preserve"> Informe de acciones de mejoras y/o correctivas.</t>
    </r>
  </si>
  <si>
    <t>* Dr. Jhonny Pérez Rodríguez,
  Vicerrector Administrativo
* Abg. Andrea Torres Vivanco,
  Analista Jurídico de Vic. Adm.
* Lcda. Martha Rojas Lima,
  Analista de Vic. Administrativo</t>
  </si>
  <si>
    <t>840103 0701 003</t>
  </si>
  <si>
    <t>Sofá Unipersonal</t>
  </si>
  <si>
    <t xml:space="preserve">Modular tres gavetas </t>
  </si>
  <si>
    <t>Credenza de tres puertas de 75x150x45</t>
  </si>
  <si>
    <t>Sillón</t>
  </si>
  <si>
    <t>Sofá triple</t>
  </si>
  <si>
    <t>531403 0701 002</t>
  </si>
  <si>
    <t>Mobiliarios</t>
  </si>
  <si>
    <t>Programa 82</t>
  </si>
  <si>
    <t>Mobiliario universitario o escolar</t>
  </si>
  <si>
    <t>Compra</t>
  </si>
  <si>
    <r>
      <rPr>
        <b/>
        <sz val="9"/>
        <color rgb="FF000000"/>
        <rFont val="Century Schoolbook"/>
        <family val="1"/>
      </rPr>
      <t>6.-</t>
    </r>
    <r>
      <rPr>
        <sz val="10"/>
        <color rgb="FF000000"/>
        <rFont val="Arial Narrow"/>
        <family val="2"/>
      </rPr>
      <t xml:space="preserve"> Coordinar el proceso del diseño y/o actualización de proyectos para el desarrollo de infraestructura física y tecnológica institucional, con las instancias pertinentes.</t>
    </r>
  </si>
  <si>
    <t>Proceso del diseño y/o actualización de proyectos de infraestructura física y tecnológica con las instancias pertinentes, coordinado.</t>
  </si>
  <si>
    <t>N° de procesos de diseño y/o actualización de proyectos coordinados.</t>
  </si>
  <si>
    <r>
      <rPr>
        <b/>
        <sz val="9"/>
        <color rgb="FF000000"/>
        <rFont val="Century Schoolbook"/>
        <family val="1"/>
      </rPr>
      <t>1.-</t>
    </r>
    <r>
      <rPr>
        <sz val="10"/>
        <color rgb="FF000000"/>
        <rFont val="Arial Narrow"/>
        <family val="2"/>
      </rPr>
      <t xml:space="preserve"> Dar seguimiento a las dependencias responsables de la elaboración del diseño para mejorar la infraestructura física y tecnológica.
</t>
    </r>
    <r>
      <rPr>
        <b/>
        <sz val="9"/>
        <color rgb="FF000000"/>
        <rFont val="Century Schoolbook"/>
        <family val="1"/>
      </rPr>
      <t>2.-</t>
    </r>
    <r>
      <rPr>
        <sz val="10"/>
        <color rgb="FF000000"/>
        <rFont val="Arial Narrow"/>
        <family val="2"/>
      </rPr>
      <t xml:space="preserve"> Solicitar informes de cumplimiento a la Jefatura de Obras de Infraestructura, Fiscalización y Mantenimiento; y Dirección de Tecnología de la Información y Comunicación.</t>
    </r>
  </si>
  <si>
    <r>
      <rPr>
        <b/>
        <sz val="9"/>
        <color rgb="FF000000"/>
        <rFont val="Century Schoolbook"/>
        <family val="1"/>
      </rPr>
      <t>1.-</t>
    </r>
    <r>
      <rPr>
        <sz val="10"/>
        <color rgb="FF000000"/>
        <rFont val="Arial Narrow"/>
        <family val="2"/>
      </rPr>
      <t xml:space="preserve"> Reporte de diseños de Proyectos coordinados.</t>
    </r>
  </si>
  <si>
    <t>* Dr. Jhonny Pérez Rodríguez,
  Vicerrector Administrativo
* Abg. Andrea Torres Vivanco, 
  Analista Jurídico de Vic. Adm.
* Lcda. Martha Rojas Lima,
  Analista de Vic. Administrativo</t>
  </si>
  <si>
    <t>8. Simplificar los trámites administrativos requeridos en la gestión universitaria.</t>
  </si>
  <si>
    <r>
      <rPr>
        <b/>
        <sz val="9"/>
        <color rgb="FF000000"/>
        <rFont val="Century Schoolbook"/>
        <family val="1"/>
      </rPr>
      <t>7.-</t>
    </r>
    <r>
      <rPr>
        <sz val="10"/>
        <color rgb="FF000000"/>
        <rFont val="Arial Narrow"/>
        <family val="2"/>
      </rPr>
      <t xml:space="preserve"> Ejecutar actividades dispuestas por la máxima autoridad y/o máximo órgano colegiado.</t>
    </r>
  </si>
  <si>
    <t>Actividades dispuestas por la máxima autoridad y/o máximo organismo colegiado, ejecutadas.</t>
  </si>
  <si>
    <t>N° de actividades ejecutadas, en cumplimiento a las disposiciones del máximo organismo y/o máxima autoridad.</t>
  </si>
  <si>
    <r>
      <rPr>
        <b/>
        <sz val="9"/>
        <color rgb="FF000000"/>
        <rFont val="Century Schoolbook"/>
        <family val="1"/>
      </rPr>
      <t>1.-</t>
    </r>
    <r>
      <rPr>
        <sz val="10"/>
        <color rgb="FF000000"/>
        <rFont val="Arial Narrow"/>
        <family val="2"/>
      </rPr>
      <t xml:space="preserve"> Atender las actividades dispuestas por el máximo organismo.
</t>
    </r>
    <r>
      <rPr>
        <b/>
        <sz val="9"/>
        <color rgb="FF000000"/>
        <rFont val="Century Schoolbook"/>
        <family val="1"/>
      </rPr>
      <t>2.-</t>
    </r>
    <r>
      <rPr>
        <sz val="10"/>
        <color rgb="FF000000"/>
        <rFont val="Arial Narrow"/>
        <family val="2"/>
      </rPr>
      <t xml:space="preserve"> Atender actividades delegadas por la máxima autoridad.</t>
    </r>
  </si>
  <si>
    <r>
      <rPr>
        <b/>
        <sz val="9"/>
        <color rgb="FF000000"/>
        <rFont val="Century Schoolbook"/>
        <family val="1"/>
      </rPr>
      <t>1.-</t>
    </r>
    <r>
      <rPr>
        <sz val="10"/>
        <color rgb="FF000000"/>
        <rFont val="Arial Narrow"/>
        <family val="2"/>
      </rPr>
      <t xml:space="preserve"> Reporte de actividades atendidas, dispuestas por el máximo organismo.
</t>
    </r>
    <r>
      <rPr>
        <b/>
        <sz val="9"/>
        <color rgb="FF000000"/>
        <rFont val="Century Schoolbook"/>
        <family val="1"/>
      </rPr>
      <t>2.-</t>
    </r>
    <r>
      <rPr>
        <sz val="10"/>
        <color rgb="FF000000"/>
        <rFont val="Arial Narrow"/>
        <family val="2"/>
      </rPr>
      <t xml:space="preserve"> Reporte de actividades atendidas, delegadas por la máxima autoridad.</t>
    </r>
  </si>
  <si>
    <t>* Dr. Jhonny Pérez Rodríguez,
  Vicerrector Administrativo
* Abg. Andrea Torres Vivanco 
  Analista Jurídico de Vic. Adm.
* Ing. Maribel Pineda de la Torre,
  Analista de Vic. Administrativo
* Lcda. Martha Rojas Lima,
  Analista de Vic. Administrativo</t>
  </si>
  <si>
    <r>
      <rPr>
        <b/>
        <sz val="9"/>
        <color rgb="FF000000"/>
        <rFont val="Century Schoolbook"/>
        <family val="1"/>
      </rPr>
      <t>8.-</t>
    </r>
    <r>
      <rPr>
        <sz val="10"/>
        <color rgb="FF000000"/>
        <rFont val="Arial Narrow"/>
        <family val="2"/>
      </rPr>
      <t xml:space="preserve"> Gestionar peticiones de permisos y/o licencias solicitadas por los servidores universitarios.</t>
    </r>
  </si>
  <si>
    <t>Peticiones de permisos y/o licencias solicitadas por los servidores universitarios, gestionadas.</t>
  </si>
  <si>
    <t>N° de peticiones de permisos y/o licencias gestionadas.</t>
  </si>
  <si>
    <r>
      <rPr>
        <b/>
        <sz val="9"/>
        <color rgb="FF000000"/>
        <rFont val="Century Schoolbook"/>
        <family val="1"/>
      </rPr>
      <t>1.-</t>
    </r>
    <r>
      <rPr>
        <sz val="10"/>
        <color rgb="FF000000"/>
        <rFont val="Arial Narrow"/>
        <family val="2"/>
      </rPr>
      <t xml:space="preserve"> Recibir las peticiones de permiso y/o licencias.
</t>
    </r>
    <r>
      <rPr>
        <b/>
        <sz val="9"/>
        <color rgb="FF000000"/>
        <rFont val="Century Schoolbook"/>
        <family val="1"/>
      </rPr>
      <t>2.-</t>
    </r>
    <r>
      <rPr>
        <sz val="10"/>
        <color rgb="FF000000"/>
        <rFont val="Arial Narrow"/>
        <family val="2"/>
      </rPr>
      <t xml:space="preserve"> Revisar y tramitar las peticiones de permiso y/o licencia.
</t>
    </r>
    <r>
      <rPr>
        <b/>
        <sz val="9"/>
        <color rgb="FF000000"/>
        <rFont val="Century Schoolbook"/>
        <family val="1"/>
      </rPr>
      <t>3.-</t>
    </r>
    <r>
      <rPr>
        <sz val="10"/>
        <color rgb="FF000000"/>
        <rFont val="Arial Narrow"/>
        <family val="2"/>
      </rPr>
      <t xml:space="preserve"> Reportar a la Dirección de Talento Humano las peticiones de permiso y/o licencia para su trámite correspondiente.</t>
    </r>
  </si>
  <si>
    <r>
      <rPr>
        <b/>
        <sz val="9"/>
        <color rgb="FF000000"/>
        <rFont val="Century Schoolbook"/>
        <family val="1"/>
      </rPr>
      <t>1.-</t>
    </r>
    <r>
      <rPr>
        <sz val="10"/>
        <color rgb="FF000000"/>
        <rFont val="Arial Narrow"/>
        <family val="2"/>
      </rPr>
      <t xml:space="preserve"> Reporte de permisos y/o licencias gestionadas.</t>
    </r>
  </si>
  <si>
    <t>* Dr. Jhonny Pérez Rodríguez,
  Vicerrector Administrativo
* Lcda. Martha Rojas Lima
  Analista de Vic. Administrativo
* Ing. Maribel Pineda de la Torre
  Analista de Vic. Administrativo</t>
  </si>
  <si>
    <r>
      <rPr>
        <b/>
        <sz val="9"/>
        <color rgb="FF000000"/>
        <rFont val="Century Schoolbook"/>
        <family val="1"/>
      </rPr>
      <t>9.-</t>
    </r>
    <r>
      <rPr>
        <sz val="10"/>
        <color rgb="FF000000"/>
        <rFont val="Arial Narrow"/>
        <family val="2"/>
      </rPr>
      <t xml:space="preserve"> Presentar las Planificaciones Operativas Anuales y Evaluaciones de la Planificación Operativa Anual.</t>
    </r>
  </si>
  <si>
    <t>Planificación Operativa Anual y Evaluación de la Planificación Operativa Anual, entregadas oportunamente.</t>
  </si>
  <si>
    <t>N° de Planificaciones Operativas Anual y Evaluaciones de las Planificaciones Operativas Anual, presentados.</t>
  </si>
  <si>
    <r>
      <rPr>
        <b/>
        <sz val="9"/>
        <color rgb="FF000000"/>
        <rFont val="Century Schoolbook"/>
        <family val="1"/>
      </rPr>
      <t>1.-</t>
    </r>
    <r>
      <rPr>
        <sz val="10"/>
        <color rgb="FF000000"/>
        <rFont val="Arial Narrow"/>
        <family val="2"/>
      </rPr>
      <t xml:space="preserve"> Elaboración de los POAS
</t>
    </r>
    <r>
      <rPr>
        <b/>
        <sz val="9"/>
        <color rgb="FF000000"/>
        <rFont val="Century Schoolbook"/>
        <family val="1"/>
      </rPr>
      <t>2.-</t>
    </r>
    <r>
      <rPr>
        <sz val="10"/>
        <color rgb="FF000000"/>
        <rFont val="Arial Narrow"/>
        <family val="2"/>
      </rPr>
      <t xml:space="preserve"> Solicitar informes y/o habilitantes para la evaluación de los POAS, Primer y Segundo Semestre </t>
    </r>
    <r>
      <rPr>
        <sz val="10"/>
        <color rgb="FF000000"/>
        <rFont val="Century Schoolbook"/>
        <family val="1"/>
      </rPr>
      <t>2022.</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</si>
  <si>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POA </t>
    </r>
    <r>
      <rPr>
        <sz val="10"/>
        <color rgb="FF000000"/>
        <rFont val="Century Schoolbook"/>
        <family val="1"/>
      </rPr>
      <t>2022 1</t>
    </r>
    <r>
      <rPr>
        <sz val="10"/>
        <color rgb="FF000000"/>
        <rFont val="Arial Narrow"/>
        <family val="2"/>
      </rPr>
      <t xml:space="preserve">er Semestre.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POA </t>
    </r>
    <r>
      <rPr>
        <sz val="10"/>
        <color rgb="FF000000"/>
        <rFont val="Century Schoolbook"/>
        <family val="1"/>
      </rPr>
      <t>2022 2</t>
    </r>
    <r>
      <rPr>
        <sz val="10"/>
        <color rgb="FF000000"/>
        <rFont val="Arial Narrow"/>
        <family val="2"/>
      </rPr>
      <t>do Semestre.</t>
    </r>
  </si>
  <si>
    <t>* Dr. Jhonny Pérez Rodríguez,
  Vicerrector Administrativo
* Abg. Andrea Torres Vivanco, 
  Analista Jurídico de Vic. Adm.
* Lcda. Martha Rojas Lima,
  Analista de Vic. Administrativo
* Ing. Maribel Pineda de la Torre,
  Analista de Vic. Administrativo</t>
  </si>
  <si>
    <r>
      <rPr>
        <b/>
        <sz val="9"/>
        <color rgb="FF000000"/>
        <rFont val="Century Schoolbook"/>
        <family val="1"/>
      </rPr>
      <t>10.-</t>
    </r>
    <r>
      <rPr>
        <sz val="10"/>
        <color rgb="FF000000"/>
        <rFont val="Arial Narrow"/>
        <family val="2"/>
      </rPr>
      <t xml:space="preserve"> Organizar el Archivo de Gestión.</t>
    </r>
  </si>
  <si>
    <t>N° de cajas del archivo del Vicerrectorado Administrativo registradas en el inventario documental.</t>
  </si>
  <si>
    <r>
      <rPr>
        <b/>
        <sz val="9"/>
        <color rgb="FF000000"/>
        <rFont val="Century Schoolbook"/>
        <family val="1"/>
      </rPr>
      <t>1.-</t>
    </r>
    <r>
      <rPr>
        <sz val="10"/>
        <color rgb="FF000000"/>
        <rFont val="Arial Narrow"/>
        <family val="2"/>
      </rPr>
      <t xml:space="preserve"> Llevar la organización de la correspondencia del Vicerrectorado Administrativo.</t>
    </r>
  </si>
  <si>
    <r>
      <rPr>
        <b/>
        <sz val="9"/>
        <color rgb="FF000000"/>
        <rFont val="Century Schoolbook"/>
        <family val="1"/>
      </rPr>
      <t>1.-</t>
    </r>
    <r>
      <rPr>
        <sz val="10"/>
        <color rgb="FF000000"/>
        <rFont val="Arial Narrow"/>
        <family val="2"/>
      </rPr>
      <t xml:space="preserve"> Inventario Documental.</t>
    </r>
  </si>
  <si>
    <t>TOTAL PRESUPUESTO ESTIMATIVO VICERRECTORADO ADMINISTRATIVO 2022:</t>
  </si>
  <si>
    <t>PROCURADURÍA GENERAL</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</si>
  <si>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Elaborar Pronunciamientos jurídicos.</t>
    </r>
  </si>
  <si>
    <t>Pronunciamientos jurídicos elaborados.</t>
  </si>
  <si>
    <t>N° de Pronunciamientos jurídicos elaborados.</t>
  </si>
  <si>
    <r>
      <rPr>
        <b/>
        <sz val="9"/>
        <color rgb="FF000000"/>
        <rFont val="Century Schoolbook"/>
        <family val="1"/>
      </rPr>
      <t>1.-</t>
    </r>
    <r>
      <rPr>
        <sz val="10"/>
        <color rgb="FF000000"/>
        <rFont val="Arial Narrow"/>
        <family val="2"/>
      </rPr>
      <t xml:space="preserve"> Recibir oficios de las diferentes dependencias donde expresan su consulta sobre la normativa vigente y entregar al procurador.
</t>
    </r>
    <r>
      <rPr>
        <b/>
        <sz val="9"/>
        <color rgb="FF000000"/>
        <rFont val="Century Schoolbook"/>
        <family val="1"/>
      </rPr>
      <t>2.-</t>
    </r>
    <r>
      <rPr>
        <sz val="10"/>
        <color rgb="FF000000"/>
        <rFont val="Arial Narrow"/>
        <family val="2"/>
      </rPr>
      <t xml:space="preserve"> Solicitar informe a las dependencias administrativas o facultades.
</t>
    </r>
    <r>
      <rPr>
        <b/>
        <sz val="9"/>
        <color rgb="FF000000"/>
        <rFont val="Century Schoolbook"/>
        <family val="1"/>
      </rPr>
      <t>3.-</t>
    </r>
    <r>
      <rPr>
        <sz val="10"/>
        <color rgb="FF000000"/>
        <rFont val="Arial Narrow"/>
        <family val="2"/>
      </rPr>
      <t xml:space="preserve"> Disponer la persona que realizara la absolución de consulta.
</t>
    </r>
    <r>
      <rPr>
        <b/>
        <sz val="9"/>
        <color rgb="FF000000"/>
        <rFont val="Century Schoolbook"/>
        <family val="1"/>
      </rPr>
      <t>4.-</t>
    </r>
    <r>
      <rPr>
        <sz val="10"/>
        <color rgb="FF000000"/>
        <rFont val="Arial Narrow"/>
        <family val="2"/>
      </rPr>
      <t xml:space="preserve"> Distribuir entre el personal las asignaciones realizadas por el procurador.
</t>
    </r>
    <r>
      <rPr>
        <b/>
        <sz val="9"/>
        <color rgb="FF000000"/>
        <rFont val="Century Schoolbook"/>
        <family val="1"/>
      </rPr>
      <t>5.-</t>
    </r>
    <r>
      <rPr>
        <sz val="10"/>
        <color rgb="FF000000"/>
        <rFont val="Arial Narrow"/>
        <family val="2"/>
      </rPr>
      <t xml:space="preserve"> Emitir pronunciamientos a las órdenes del Rector, Consejo Universitario y demás dependencias administrativas.
</t>
    </r>
    <r>
      <rPr>
        <b/>
        <sz val="9"/>
        <color rgb="FF000000"/>
        <rFont val="Century Schoolbook"/>
        <family val="1"/>
      </rPr>
      <t>6.-</t>
    </r>
    <r>
      <rPr>
        <sz val="10"/>
        <color rgb="FF000000"/>
        <rFont val="Arial Narrow"/>
        <family val="2"/>
      </rPr>
      <t xml:space="preserve"> Suscribir pronunciamientos conforme a la ley.</t>
    </r>
  </si>
  <si>
    <r>
      <rPr>
        <b/>
        <sz val="9"/>
        <color rgb="FF000000"/>
        <rFont val="Century Schoolbook"/>
        <family val="1"/>
      </rPr>
      <t>1.-</t>
    </r>
    <r>
      <rPr>
        <sz val="10"/>
        <color rgb="FF000000"/>
        <rFont val="Arial Narrow"/>
        <family val="2"/>
      </rPr>
      <t xml:space="preserve"> Registro de Pronunciamientos realizados.</t>
    </r>
  </si>
  <si>
    <r>
      <rPr>
        <sz val="10"/>
        <color rgb="FF000000"/>
        <rFont val="Arial Narrow"/>
        <family val="2"/>
      </rPr>
      <t xml:space="preserve">* Ab. Ruth Moscoso Parra,
  Procuradora General
* Ab. Andrea Márquez Sagal,
  Abogada </t>
    </r>
    <r>
      <rPr>
        <sz val="10"/>
        <color rgb="FF000000"/>
        <rFont val="Century Schoolbook"/>
        <family val="1"/>
      </rPr>
      <t>3</t>
    </r>
    <r>
      <rPr>
        <sz val="10"/>
        <color rgb="FF000000"/>
        <rFont val="Arial Narrow"/>
        <family val="2"/>
      </rPr>
      <t xml:space="preserve">
* Ab. Jenniffer Álvarez Carrión,
  Abogada
* Ab. Karina Rodríguez Romero,
  Abogada
* Ab. Michel Quiñonez Rojas,
  Asistente Procuraduría</t>
    </r>
  </si>
  <si>
    <t xml:space="preserve">Materiales de Aseo </t>
  </si>
  <si>
    <t>Papel higiénico blanco jumbo doble hoja</t>
  </si>
  <si>
    <t>Edición, Impresión, Reproducción, Publicaciones, Suscripciones</t>
  </si>
  <si>
    <t>Copias de expedientes judiciales</t>
  </si>
  <si>
    <r>
      <rPr>
        <b/>
        <sz val="9"/>
        <color rgb="FF000000"/>
        <rFont val="Century Schoolbook"/>
        <family val="1"/>
      </rPr>
      <t>2.-</t>
    </r>
    <r>
      <rPr>
        <sz val="10"/>
        <color rgb="FF000000"/>
        <rFont val="Arial Narrow"/>
        <family val="2"/>
      </rPr>
      <t xml:space="preserve"> Revisar Proyectos de la normativa jurídica interna.</t>
    </r>
  </si>
  <si>
    <t>Proyectos de creación, modificación o derogación de la reglamentación interna de la UTMACH, elaborados.</t>
  </si>
  <si>
    <t>N° de Proyectos de la normativa jurídica interna revisadas.</t>
  </si>
  <si>
    <r>
      <rPr>
        <b/>
        <sz val="9"/>
        <color rgb="FF000000"/>
        <rFont val="Century Schoolbook"/>
        <family val="1"/>
      </rPr>
      <t>1.-</t>
    </r>
    <r>
      <rPr>
        <sz val="10"/>
        <color rgb="FF000000"/>
        <rFont val="Arial Narrow"/>
        <family val="2"/>
      </rPr>
      <t xml:space="preserve"> Receptar Oficios que contengan solicitud de informe jurídico de proyectos o borradores de reglamentación, instructivos de diferentes departamentos o Facultades.
</t>
    </r>
    <r>
      <rPr>
        <b/>
        <sz val="9"/>
        <color rgb="FF000000"/>
        <rFont val="Century Schoolbook"/>
        <family val="1"/>
      </rPr>
      <t>2.-</t>
    </r>
    <r>
      <rPr>
        <sz val="10"/>
        <color rgb="FF000000"/>
        <rFont val="Arial Narrow"/>
        <family val="2"/>
      </rPr>
      <t xml:space="preserve"> Disponer la persona que revisara el o los proyectos de Reglamento o Instructivo.
</t>
    </r>
    <r>
      <rPr>
        <b/>
        <sz val="9"/>
        <color rgb="FF000000"/>
        <rFont val="Century Schoolbook"/>
        <family val="1"/>
      </rPr>
      <t>3.-</t>
    </r>
    <r>
      <rPr>
        <sz val="10"/>
        <color rgb="FF000000"/>
        <rFont val="Arial Narrow"/>
        <family val="2"/>
      </rPr>
      <t xml:space="preserve"> Distribuir entre el personal las asignaciones realizadas por el procurador.
</t>
    </r>
    <r>
      <rPr>
        <b/>
        <sz val="9"/>
        <color rgb="FF000000"/>
        <rFont val="Century Schoolbook"/>
        <family val="1"/>
      </rPr>
      <t>4.-</t>
    </r>
    <r>
      <rPr>
        <sz val="10"/>
        <color rgb="FF000000"/>
        <rFont val="Arial Narrow"/>
        <family val="2"/>
      </rPr>
      <t xml:space="preserve"> Revisar los proyectos o borradores de reglamentación o instructivos recibidos.
</t>
    </r>
    <r>
      <rPr>
        <b/>
        <sz val="9"/>
        <color rgb="FF000000"/>
        <rFont val="Century Schoolbook"/>
        <family val="1"/>
      </rPr>
      <t>5.-</t>
    </r>
    <r>
      <rPr>
        <sz val="10"/>
        <color rgb="FF000000"/>
        <rFont val="Arial Narrow"/>
        <family val="2"/>
      </rPr>
      <t xml:space="preserve"> Emitir el correspondiente informe sobre las observaciones realizadas al borrador del reglamento o instructivo.</t>
    </r>
  </si>
  <si>
    <r>
      <rPr>
        <b/>
        <sz val="9"/>
        <color rgb="FF000000"/>
        <rFont val="Century Schoolbook"/>
        <family val="1"/>
      </rPr>
      <t>1.-</t>
    </r>
    <r>
      <rPr>
        <sz val="10"/>
        <color rgb="FF000000"/>
        <rFont val="Arial Narrow"/>
        <family val="2"/>
      </rPr>
      <t xml:space="preserve"> Registro de Revisión Proyectos de la normativa jurídica interna.</t>
    </r>
  </si>
  <si>
    <r>
      <rPr>
        <sz val="10"/>
        <color rgb="FF000000"/>
        <rFont val="Arial Narrow"/>
        <family val="2"/>
      </rPr>
      <t xml:space="preserve">* Ab. Ruth Moscoso Parra,
  Procuradora General
* Ab. Andrea Márquez Sagal,
  Abogada </t>
    </r>
    <r>
      <rPr>
        <sz val="10"/>
        <color rgb="FF000000"/>
        <rFont val="Century Schoolbook"/>
        <family val="1"/>
      </rPr>
      <t>3</t>
    </r>
    <r>
      <rPr>
        <sz val="10"/>
        <color rgb="FF000000"/>
        <rFont val="Arial Narrow"/>
        <family val="2"/>
      </rPr>
      <t xml:space="preserve">
* Ab. Jenniffer Álvarez Carrión,
  Abogada
* Ab. Karina Rodríguez Romero,
  Abogada
* Ab. Michel Quiñonez Rojas,
  Asistente Procuraduría</t>
    </r>
  </si>
  <si>
    <t>530807 0701 002</t>
  </si>
  <si>
    <t>Materiales de Impresión, Fotografía, Reproducción y Publicación</t>
  </si>
  <si>
    <r>
      <rPr>
        <sz val="10"/>
        <color rgb="FF000000"/>
        <rFont val="Arial Narrow"/>
        <family val="2"/>
      </rPr>
      <t xml:space="preserve">Tinta original Epson </t>
    </r>
    <r>
      <rPr>
        <sz val="10"/>
        <color rgb="FF000000"/>
        <rFont val="Century Schoolbook"/>
        <family val="1"/>
      </rPr>
      <t>664</t>
    </r>
    <r>
      <rPr>
        <sz val="10"/>
        <color rgb="FF000000"/>
        <rFont val="Arial Narrow"/>
        <family val="2"/>
      </rPr>
      <t>, color negro</t>
    </r>
  </si>
  <si>
    <r>
      <rPr>
        <sz val="10"/>
        <color rgb="FF000000"/>
        <rFont val="Arial Narrow"/>
        <family val="2"/>
      </rPr>
      <t xml:space="preserve">Tinta original Epson </t>
    </r>
    <r>
      <rPr>
        <sz val="10"/>
        <color rgb="FF000000"/>
        <rFont val="Century Schoolbook"/>
        <family val="1"/>
      </rPr>
      <t>664</t>
    </r>
    <r>
      <rPr>
        <sz val="10"/>
        <color rgb="FF000000"/>
        <rFont val="Arial Narrow"/>
        <family val="2"/>
      </rPr>
      <t>, color azul</t>
    </r>
  </si>
  <si>
    <r>
      <rPr>
        <sz val="10"/>
        <color rgb="FF000000"/>
        <rFont val="Arial Narrow"/>
        <family val="2"/>
      </rPr>
      <t xml:space="preserve">Tinta original Epson </t>
    </r>
    <r>
      <rPr>
        <sz val="10"/>
        <color rgb="FF000000"/>
        <rFont val="Century Schoolbook"/>
        <family val="1"/>
      </rPr>
      <t>664</t>
    </r>
    <r>
      <rPr>
        <sz val="10"/>
        <color rgb="FF000000"/>
        <rFont val="Arial Narrow"/>
        <family val="2"/>
      </rPr>
      <t>, color rojo</t>
    </r>
  </si>
  <si>
    <r>
      <rPr>
        <sz val="10"/>
        <color rgb="FF000000"/>
        <rFont val="Arial Narrow"/>
        <family val="2"/>
      </rPr>
      <t xml:space="preserve">Tinta original Epson </t>
    </r>
    <r>
      <rPr>
        <sz val="10"/>
        <color rgb="FF000000"/>
        <rFont val="Century Schoolbook"/>
        <family val="1"/>
      </rPr>
      <t>664</t>
    </r>
    <r>
      <rPr>
        <sz val="10"/>
        <color rgb="FF000000"/>
        <rFont val="Arial Narrow"/>
        <family val="2"/>
      </rPr>
      <t>, color negro</t>
    </r>
  </si>
  <si>
    <t>14. Potenciar las condiciones de trabajo docente y de investigación para desarrollar sus capacidades dinámicas.</t>
  </si>
  <si>
    <r>
      <rPr>
        <b/>
        <sz val="9"/>
        <color rgb="FF000000"/>
        <rFont val="Century Schoolbook"/>
        <family val="1"/>
      </rPr>
      <t>3.-</t>
    </r>
    <r>
      <rPr>
        <sz val="10"/>
        <color rgb="FF000000"/>
        <rFont val="Arial Narrow"/>
        <family val="2"/>
      </rPr>
      <t xml:space="preserve"> Elaborar Contratos.</t>
    </r>
  </si>
  <si>
    <t>Contratos elaborados.</t>
  </si>
  <si>
    <t>N° de contratos elaborados.</t>
  </si>
  <si>
    <r>
      <rPr>
        <b/>
        <sz val="9"/>
        <color rgb="FF000000"/>
        <rFont val="Century Schoolbook"/>
        <family val="1"/>
      </rPr>
      <t>1.-</t>
    </r>
    <r>
      <rPr>
        <sz val="10"/>
        <color rgb="FF000000"/>
        <rFont val="Arial Narrow"/>
        <family val="2"/>
      </rPr>
      <t xml:space="preserve"> Receptar el Oficio o expediente para la elaboración del Contrato.
</t>
    </r>
    <r>
      <rPr>
        <b/>
        <sz val="9"/>
        <color rgb="FF000000"/>
        <rFont val="Century Schoolbook"/>
        <family val="1"/>
      </rPr>
      <t>2.-</t>
    </r>
    <r>
      <rPr>
        <sz val="10"/>
        <color rgb="FF000000"/>
        <rFont val="Arial Narrow"/>
        <family val="2"/>
      </rPr>
      <t xml:space="preserve"> Disponer la personas que realizará los contratos (Arriendo, Bienes y Servicios, Consultoría, Obras).
</t>
    </r>
    <r>
      <rPr>
        <b/>
        <sz val="9"/>
        <color rgb="FF000000"/>
        <rFont val="Century Schoolbook"/>
        <family val="1"/>
      </rPr>
      <t>3.-</t>
    </r>
    <r>
      <rPr>
        <sz val="10"/>
        <color rgb="FF000000"/>
        <rFont val="Arial Narrow"/>
        <family val="2"/>
      </rPr>
      <t xml:space="preserve"> Revisar la información recibida.
</t>
    </r>
    <r>
      <rPr>
        <b/>
        <sz val="9"/>
        <color rgb="FF000000"/>
        <rFont val="Century Schoolbook"/>
        <family val="1"/>
      </rPr>
      <t>4.-</t>
    </r>
    <r>
      <rPr>
        <sz val="10"/>
        <color rgb="FF000000"/>
        <rFont val="Arial Narrow"/>
        <family val="2"/>
      </rPr>
      <t xml:space="preserve"> Realizar el contrato respectivo.
</t>
    </r>
    <r>
      <rPr>
        <b/>
        <sz val="9"/>
        <color rgb="FF000000"/>
        <rFont val="Century Schoolbook"/>
        <family val="1"/>
      </rPr>
      <t>5.-</t>
    </r>
    <r>
      <rPr>
        <sz val="10"/>
        <color rgb="FF000000"/>
        <rFont val="Arial Narrow"/>
        <family val="2"/>
      </rPr>
      <t xml:space="preserve"> Aprobar los contratos para la suscripción de las partes.
</t>
    </r>
    <r>
      <rPr>
        <b/>
        <sz val="9"/>
        <color rgb="FF000000"/>
        <rFont val="Century Schoolbook"/>
        <family val="1"/>
      </rPr>
      <t>6.-</t>
    </r>
    <r>
      <rPr>
        <sz val="10"/>
        <color rgb="FF000000"/>
        <rFont val="Arial Narrow"/>
        <family val="2"/>
      </rPr>
      <t xml:space="preserve"> Enviar contratos para firma del Rector.
</t>
    </r>
    <r>
      <rPr>
        <b/>
        <sz val="9"/>
        <color rgb="FF000000"/>
        <rFont val="Century Schoolbook"/>
        <family val="1"/>
      </rPr>
      <t>7.-</t>
    </r>
    <r>
      <rPr>
        <sz val="10"/>
        <color rgb="FF000000"/>
        <rFont val="Arial Narrow"/>
        <family val="2"/>
      </rPr>
      <t xml:space="preserve"> Realizar el correspondiente oficio para enviar contrato a los diferentes departamentos una vez suscritos.</t>
    </r>
  </si>
  <si>
    <r>
      <rPr>
        <b/>
        <sz val="9"/>
        <color rgb="FF000000"/>
        <rFont val="Century Schoolbook"/>
        <family val="1"/>
      </rPr>
      <t>1.-</t>
    </r>
    <r>
      <rPr>
        <sz val="10"/>
        <color rgb="FF000000"/>
        <rFont val="Arial Narrow"/>
        <family val="2"/>
      </rPr>
      <t xml:space="preserve"> Registro de contratos realizados.</t>
    </r>
  </si>
  <si>
    <t>* Ab. Ruth Moscoso Parra,
  Procuradora General
* Ab. Karina Rodríguez Romero,
  Abogada
* Ab. Michel Quiñonez Rojas,
  Asistente Procuraduría</t>
  </si>
  <si>
    <t>530804 0701 002</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</si>
  <si>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t>
    </r>
  </si>
  <si>
    <r>
      <rPr>
        <b/>
        <sz val="9"/>
        <color rgb="FF000000"/>
        <rFont val="Century Schoolbook"/>
        <family val="1"/>
      </rPr>
      <t>4.-</t>
    </r>
    <r>
      <rPr>
        <sz val="10"/>
        <color rgb="FF000000"/>
        <rFont val="Arial Narrow"/>
        <family val="2"/>
      </rPr>
      <t xml:space="preserve"> Emitir Informes sobre procesos contractuales.</t>
    </r>
  </si>
  <si>
    <t>Informe sobre procesos contractuales emitidos.</t>
  </si>
  <si>
    <t>N° de informe sobre procesos contractuales emitidos.</t>
  </si>
  <si>
    <r>
      <rPr>
        <b/>
        <sz val="9"/>
        <color rgb="FF000000"/>
        <rFont val="Century Schoolbook"/>
        <family val="1"/>
      </rPr>
      <t>1.-</t>
    </r>
    <r>
      <rPr>
        <sz val="10"/>
        <color rgb="FF000000"/>
        <rFont val="Arial Narrow"/>
        <family val="2"/>
      </rPr>
      <t xml:space="preserve"> Receptar Oficios con petición de informes de procesos contractuales.
</t>
    </r>
    <r>
      <rPr>
        <b/>
        <sz val="9"/>
        <color rgb="FF000000"/>
        <rFont val="Century Schoolbook"/>
        <family val="1"/>
      </rPr>
      <t>2.-</t>
    </r>
    <r>
      <rPr>
        <sz val="10"/>
        <color rgb="FF000000"/>
        <rFont val="Arial Narrow"/>
        <family val="2"/>
      </rPr>
      <t xml:space="preserve"> Disponer la persona encargada de emitir el correspondiente informe.
</t>
    </r>
    <r>
      <rPr>
        <b/>
        <sz val="9"/>
        <color rgb="FF000000"/>
        <rFont val="Century Schoolbook"/>
        <family val="1"/>
      </rPr>
      <t>3.-</t>
    </r>
    <r>
      <rPr>
        <sz val="10"/>
        <color rgb="FF000000"/>
        <rFont val="Arial Narrow"/>
        <family val="2"/>
      </rPr>
      <t xml:space="preserve"> Distribuir entre el personal las asignaciones realizadas por el procurador.
</t>
    </r>
    <r>
      <rPr>
        <b/>
        <sz val="9"/>
        <color rgb="FF000000"/>
        <rFont val="Century Schoolbook"/>
        <family val="1"/>
      </rPr>
      <t>4.-</t>
    </r>
    <r>
      <rPr>
        <sz val="10"/>
        <color rgb="FF000000"/>
        <rFont val="Arial Narrow"/>
        <family val="2"/>
      </rPr>
      <t xml:space="preserve"> Emitir el informe sobre los procesos contractuales.
</t>
    </r>
    <r>
      <rPr>
        <b/>
        <sz val="9"/>
        <color rgb="FF000000"/>
        <rFont val="Century Schoolbook"/>
        <family val="1"/>
      </rPr>
      <t>5.-</t>
    </r>
    <r>
      <rPr>
        <sz val="10"/>
        <color rgb="FF000000"/>
        <rFont val="Arial Narrow"/>
        <family val="2"/>
      </rPr>
      <t xml:space="preserve"> Suscribir el informe sobre procesos contractuales.</t>
    </r>
  </si>
  <si>
    <r>
      <rPr>
        <b/>
        <sz val="9"/>
        <color rgb="FF000000"/>
        <rFont val="Century Schoolbook"/>
        <family val="1"/>
      </rPr>
      <t>1.-</t>
    </r>
    <r>
      <rPr>
        <sz val="10"/>
        <color rgb="FF000000"/>
        <rFont val="Arial Narrow"/>
        <family val="2"/>
      </rPr>
      <t xml:space="preserve"> Registro de informes sobre procesos precontractuales y contractuales.</t>
    </r>
  </si>
  <si>
    <r>
      <rPr>
        <sz val="10"/>
        <color rgb="FF000000"/>
        <rFont val="Arial Narrow"/>
        <family val="2"/>
      </rPr>
      <t xml:space="preserve">* Ab. Ruth Moscoso Parra,
  Procuradora General
* Ab. Andrea Márquez Sagal,
  Abogada </t>
    </r>
    <r>
      <rPr>
        <sz val="10"/>
        <color rgb="FF000000"/>
        <rFont val="Century Schoolbook"/>
        <family val="1"/>
      </rPr>
      <t>3</t>
    </r>
    <r>
      <rPr>
        <sz val="10"/>
        <color rgb="FF000000"/>
        <rFont val="Arial Narrow"/>
        <family val="2"/>
      </rPr>
      <t xml:space="preserve">
* Ab. Michel Quiñonez Rojas,
  Asistente Procuraduría</t>
    </r>
  </si>
  <si>
    <t>840107 0701 003</t>
  </si>
  <si>
    <t>Impresora</t>
  </si>
  <si>
    <t>Programa 83</t>
  </si>
  <si>
    <t>Computadora</t>
  </si>
  <si>
    <t>570206 0701 001</t>
  </si>
  <si>
    <t>Costas Judiciales, Trámites Notariales, Legalización de Documentos y Arreglos Extrajudiciales</t>
  </si>
  <si>
    <t>570206 0701 002</t>
  </si>
  <si>
    <t>TALENTO HUMANO FORTALECIDO</t>
  </si>
  <si>
    <r>
      <rPr>
        <b/>
        <sz val="9"/>
        <color rgb="FF000000"/>
        <rFont val="Century Schoolbook"/>
        <family val="1"/>
      </rPr>
      <t>5.-</t>
    </r>
    <r>
      <rPr>
        <sz val="10"/>
        <color rgb="FF000000"/>
        <rFont val="Arial Narrow"/>
        <family val="2"/>
      </rPr>
      <t xml:space="preserve"> Elaborar Convenios.</t>
    </r>
  </si>
  <si>
    <t>Convenios elaborados.</t>
  </si>
  <si>
    <t>N° de convenios elaborados.</t>
  </si>
  <si>
    <r>
      <rPr>
        <b/>
        <sz val="9"/>
        <color rgb="FF000000"/>
        <rFont val="Century Schoolbook"/>
        <family val="1"/>
      </rPr>
      <t>1.-</t>
    </r>
    <r>
      <rPr>
        <sz val="10"/>
        <color rgb="FF000000"/>
        <rFont val="Arial Narrow"/>
        <family val="2"/>
      </rPr>
      <t xml:space="preserve"> Recibir la resolución emitida por consejo universitario para la elaboración de convenios de ayudas económicas, o el oficio solicitando la elaboración de convenio de pago.
</t>
    </r>
    <r>
      <rPr>
        <b/>
        <sz val="9"/>
        <color rgb="FF000000"/>
        <rFont val="Century Schoolbook"/>
        <family val="1"/>
      </rPr>
      <t>2.-</t>
    </r>
    <r>
      <rPr>
        <sz val="10"/>
        <color rgb="FF000000"/>
        <rFont val="Arial Narrow"/>
        <family val="2"/>
      </rPr>
      <t xml:space="preserve"> Disponer la persona encargada de la elaboración de convenios.
</t>
    </r>
    <r>
      <rPr>
        <b/>
        <sz val="9"/>
        <color rgb="FF000000"/>
        <rFont val="Century Schoolbook"/>
        <family val="1"/>
      </rPr>
      <t>3.-</t>
    </r>
    <r>
      <rPr>
        <sz val="10"/>
        <color rgb="FF000000"/>
        <rFont val="Arial Narrow"/>
        <family val="2"/>
      </rPr>
      <t xml:space="preserve"> Distribuir entre el personal las asignaciones realizadas por el procurador.
</t>
    </r>
    <r>
      <rPr>
        <b/>
        <sz val="9"/>
        <color rgb="FF000000"/>
        <rFont val="Century Schoolbook"/>
        <family val="1"/>
      </rPr>
      <t>4.-</t>
    </r>
    <r>
      <rPr>
        <sz val="10"/>
        <color rgb="FF000000"/>
        <rFont val="Arial Narrow"/>
        <family val="2"/>
      </rPr>
      <t xml:space="preserve"> Receptar la documentación necesaria para la elaboración de los convenios.
</t>
    </r>
    <r>
      <rPr>
        <b/>
        <sz val="9"/>
        <color rgb="FF000000"/>
        <rFont val="Century Schoolbook"/>
        <family val="1"/>
      </rPr>
      <t>5.-</t>
    </r>
    <r>
      <rPr>
        <sz val="10"/>
        <color rgb="FF000000"/>
        <rFont val="Arial Narrow"/>
        <family val="2"/>
      </rPr>
      <t xml:space="preserve"> Elaborar los convenios respectivos.
</t>
    </r>
    <r>
      <rPr>
        <b/>
        <sz val="9"/>
        <color rgb="FF000000"/>
        <rFont val="Century Schoolbook"/>
        <family val="1"/>
      </rPr>
      <t>6.-</t>
    </r>
    <r>
      <rPr>
        <sz val="10"/>
        <color rgb="FF000000"/>
        <rFont val="Arial Narrow"/>
        <family val="2"/>
      </rPr>
      <t xml:space="preserve"> Aprobar los convenios para la suscripción de las partes.
</t>
    </r>
    <r>
      <rPr>
        <b/>
        <sz val="9"/>
        <color rgb="FF000000"/>
        <rFont val="Century Schoolbook"/>
        <family val="1"/>
      </rPr>
      <t>7.-</t>
    </r>
    <r>
      <rPr>
        <sz val="10"/>
        <color rgb="FF000000"/>
        <rFont val="Arial Narrow"/>
        <family val="2"/>
      </rPr>
      <t xml:space="preserve"> Remitir las correspondientes letras de cambio firmadas por los beneficiarios y convenios a la unidad correspondiente.</t>
    </r>
  </si>
  <si>
    <r>
      <rPr>
        <b/>
        <sz val="9"/>
        <color rgb="FF000000"/>
        <rFont val="Century Schoolbook"/>
        <family val="1"/>
      </rPr>
      <t>1.-</t>
    </r>
    <r>
      <rPr>
        <sz val="10"/>
        <color rgb="FF000000"/>
        <rFont val="Arial Narrow"/>
        <family val="2"/>
      </rPr>
      <t xml:space="preserve"> Registro de convenios elaborados.</t>
    </r>
  </si>
  <si>
    <r>
      <rPr>
        <sz val="10"/>
        <color rgb="FF000000"/>
        <rFont val="Arial Narrow"/>
        <family val="2"/>
      </rPr>
      <t xml:space="preserve">* Ab. Ruth Moscoso Parra,
  Procuradora General
* Ab. Andrea Márquez Sagal,
  Abogada </t>
    </r>
    <r>
      <rPr>
        <sz val="10"/>
        <color rgb="FF000000"/>
        <rFont val="Century Schoolbook"/>
        <family val="1"/>
      </rPr>
      <t>3</t>
    </r>
    <r>
      <rPr>
        <sz val="10"/>
        <color rgb="FF000000"/>
        <rFont val="Arial Narrow"/>
        <family val="2"/>
      </rPr>
      <t xml:space="preserve">
* Ab. Jenniffer Álvarez Carrión,
  Abogada
* Ab. Karina Rodríguez Romero,
  Abogada
* Ab. Michel Quiñonez Rojas,
  Asistente Procuraduría</t>
    </r>
  </si>
  <si>
    <t>990101 0701 003</t>
  </si>
  <si>
    <t>Obligaciones de Ejercicios Anteriores por Egresos de Personal</t>
  </si>
  <si>
    <t>Para mediación de Vinicio Mora (FCE).</t>
  </si>
  <si>
    <t>11. Mejorar la satisfacción del servidor universitario en el ejercicio de sus funciones.</t>
  </si>
  <si>
    <r>
      <rPr>
        <b/>
        <sz val="9"/>
        <color rgb="FF000000"/>
        <rFont val="Century Schoolbook"/>
        <family val="1"/>
      </rPr>
      <t>6.-</t>
    </r>
    <r>
      <rPr>
        <sz val="10"/>
        <color rgb="FF000000"/>
        <rFont val="Arial Narrow"/>
        <family val="2"/>
      </rPr>
      <t xml:space="preserve"> Representar en el Patrocinio judicial y constitucional de la UTMACH.</t>
    </r>
  </si>
  <si>
    <t>Patrocinio judicial, administrativos y constitucional Representado.</t>
  </si>
  <si>
    <t>N° de los procesos judiciales y constitucionales patrocinados.</t>
  </si>
  <si>
    <r>
      <rPr>
        <b/>
        <sz val="9"/>
        <color rgb="FF000000"/>
        <rFont val="Century Schoolbook"/>
        <family val="1"/>
      </rPr>
      <t>1.-</t>
    </r>
    <r>
      <rPr>
        <sz val="10"/>
        <color rgb="FF000000"/>
        <rFont val="Arial Narrow"/>
        <family val="2"/>
      </rPr>
      <t xml:space="preserve"> Recibir las demandas realizadas en contra de la institución.
</t>
    </r>
    <r>
      <rPr>
        <b/>
        <sz val="9"/>
        <color rgb="FF000000"/>
        <rFont val="Century Schoolbook"/>
        <family val="1"/>
      </rPr>
      <t>2.-</t>
    </r>
    <r>
      <rPr>
        <sz val="10"/>
        <color rgb="FF000000"/>
        <rFont val="Arial Narrow"/>
        <family val="2"/>
      </rPr>
      <t xml:space="preserve"> Disponer se elabore el escrito de autorización de los abogados que realizan la defensa de los intereses de la institución.
</t>
    </r>
    <r>
      <rPr>
        <b/>
        <sz val="9"/>
        <color rgb="FF000000"/>
        <rFont val="Century Schoolbook"/>
        <family val="1"/>
      </rPr>
      <t>3.-</t>
    </r>
    <r>
      <rPr>
        <sz val="10"/>
        <color rgb="FF000000"/>
        <rFont val="Arial Narrow"/>
        <family val="2"/>
      </rPr>
      <t xml:space="preserve"> Solicitar a los departamentos correspondientes informes, y demás documentación que permitan elaborar la defensa técnica de la institución.
</t>
    </r>
    <r>
      <rPr>
        <b/>
        <sz val="9"/>
        <color rgb="FF000000"/>
        <rFont val="Century Schoolbook"/>
        <family val="1"/>
      </rPr>
      <t>4.-</t>
    </r>
    <r>
      <rPr>
        <sz val="10"/>
        <color rgb="FF000000"/>
        <rFont val="Arial Narrow"/>
        <family val="2"/>
      </rPr>
      <t xml:space="preserve"> Elaborar el escrito de autorización en el proceso judicial recibido.
</t>
    </r>
    <r>
      <rPr>
        <b/>
        <sz val="9"/>
        <color rgb="FF000000"/>
        <rFont val="Century Schoolbook"/>
        <family val="1"/>
      </rPr>
      <t>5.-</t>
    </r>
    <r>
      <rPr>
        <sz val="10"/>
        <color rgb="FF000000"/>
        <rFont val="Arial Narrow"/>
        <family val="2"/>
      </rPr>
      <t xml:space="preserve"> Determinar directrices para la defensa en los juicios y realizar el análisis de la normativa que corresponde.
</t>
    </r>
    <r>
      <rPr>
        <b/>
        <sz val="9"/>
        <color rgb="FF000000"/>
        <rFont val="Century Schoolbook"/>
        <family val="1"/>
      </rPr>
      <t>6.-</t>
    </r>
    <r>
      <rPr>
        <sz val="10"/>
        <color rgb="FF000000"/>
        <rFont val="Arial Narrow"/>
        <family val="2"/>
      </rPr>
      <t xml:space="preserve"> Coordinar la defensa con la Procuraduría General del estado para el patrocinio judicial y constitucional.
</t>
    </r>
    <r>
      <rPr>
        <b/>
        <sz val="9"/>
        <color rgb="FF000000"/>
        <rFont val="Century Schoolbook"/>
        <family val="1"/>
      </rPr>
      <t>7.-</t>
    </r>
    <r>
      <rPr>
        <sz val="10"/>
        <color rgb="FF000000"/>
        <rFont val="Arial Narrow"/>
        <family val="2"/>
      </rPr>
      <t xml:space="preserve"> Defender a la institución en las audiencias y en las diligencias dispuestas por la autoridad competente.</t>
    </r>
  </si>
  <si>
    <r>
      <rPr>
        <b/>
        <sz val="9"/>
        <color rgb="FF000000"/>
        <rFont val="Century Schoolbook"/>
        <family val="1"/>
      </rPr>
      <t>1.-</t>
    </r>
    <r>
      <rPr>
        <sz val="10"/>
        <color rgb="FF000000"/>
        <rFont val="Arial Narrow"/>
        <family val="2"/>
      </rPr>
      <t xml:space="preserve"> Registro de los procesos judiciales y constitucionales representado.</t>
    </r>
  </si>
  <si>
    <r>
      <rPr>
        <sz val="10"/>
        <color rgb="FF000000"/>
        <rFont val="Arial Narrow"/>
        <family val="2"/>
      </rPr>
      <t xml:space="preserve">* Ab. Ruth Moscoso Parra,
  Procuradora General
* Ab. Andrea Márquez Sagal,
  Abogada </t>
    </r>
    <r>
      <rPr>
        <sz val="10"/>
        <color rgb="FF000000"/>
        <rFont val="Century Schoolbook"/>
        <family val="1"/>
      </rPr>
      <t>3</t>
    </r>
    <r>
      <rPr>
        <sz val="10"/>
        <color rgb="FF000000"/>
        <rFont val="Arial Narrow"/>
        <family val="2"/>
      </rPr>
      <t xml:space="preserve">
* Ab. Jenniffer Álvarez Carrión,
  Abogada
* Ab. Karina Rodríguez Romero,
  Abogada
* Ab. Michel Quiñonez Rojas,
  Asistente Procuraduría</t>
    </r>
  </si>
  <si>
    <t>580209 0701 001</t>
  </si>
  <si>
    <t>A Jubilados Patronales</t>
  </si>
  <si>
    <t>Pago pensión jubilado por sentencia.</t>
  </si>
  <si>
    <r>
      <rPr>
        <b/>
        <sz val="9"/>
        <color rgb="FF000000"/>
        <rFont val="Century Schoolbook"/>
        <family val="1"/>
      </rPr>
      <t>7.-</t>
    </r>
    <r>
      <rPr>
        <b/>
        <sz val="10"/>
        <color rgb="FF000000"/>
        <rFont val="Arial Narrow"/>
        <family val="2"/>
      </rPr>
      <t xml:space="preserve"> </t>
    </r>
    <r>
      <rPr>
        <sz val="10"/>
        <color rgb="FF000000"/>
        <rFont val="Arial Narrow"/>
        <family val="2"/>
      </rPr>
      <t>Unificar criterios jurídicos con Secretarios y Secretaria Abogados de las Facultades.</t>
    </r>
  </si>
  <si>
    <t>Criterios jurídicos unificados.</t>
  </si>
  <si>
    <t>N° de criterios jurídicos unificados.</t>
  </si>
  <si>
    <r>
      <rPr>
        <b/>
        <sz val="9"/>
        <color rgb="FF000000"/>
        <rFont val="Century Schoolbook"/>
        <family val="1"/>
      </rPr>
      <t>1.-</t>
    </r>
    <r>
      <rPr>
        <sz val="10"/>
        <color rgb="FF000000"/>
        <rFont val="Arial Narrow"/>
        <family val="2"/>
      </rPr>
      <t xml:space="preserve"> Recibir oficios de las diferentes facultades académicas donde expresan su consulta sobre la normativa vigente y entregar al procurador.
</t>
    </r>
    <r>
      <rPr>
        <b/>
        <sz val="9"/>
        <color rgb="FF000000"/>
        <rFont val="Century Schoolbook"/>
        <family val="1"/>
      </rPr>
      <t>2.-</t>
    </r>
    <r>
      <rPr>
        <sz val="10"/>
        <color rgb="FF000000"/>
        <rFont val="Arial Narrow"/>
        <family val="2"/>
      </rPr>
      <t xml:space="preserve"> Solicitar informe a las facultades.
</t>
    </r>
    <r>
      <rPr>
        <b/>
        <sz val="9"/>
        <color rgb="FF000000"/>
        <rFont val="Century Schoolbook"/>
        <family val="1"/>
      </rPr>
      <t>3.-</t>
    </r>
    <r>
      <rPr>
        <sz val="10"/>
        <color rgb="FF000000"/>
        <rFont val="Arial Narrow"/>
        <family val="2"/>
      </rPr>
      <t xml:space="preserve"> Disponer la persona que realizara la absolución de consulta.
</t>
    </r>
    <r>
      <rPr>
        <b/>
        <sz val="9"/>
        <color rgb="FF000000"/>
        <rFont val="Century Schoolbook"/>
        <family val="1"/>
      </rPr>
      <t>4.-</t>
    </r>
    <r>
      <rPr>
        <sz val="10"/>
        <color rgb="FF000000"/>
        <rFont val="Arial Narrow"/>
        <family val="2"/>
      </rPr>
      <t xml:space="preserve"> Distribuir entre el personal las asignaciones realizadas por el procurador.
</t>
    </r>
    <r>
      <rPr>
        <b/>
        <sz val="9"/>
        <color rgb="FF000000"/>
        <rFont val="Century Schoolbook"/>
        <family val="1"/>
      </rPr>
      <t>5.-</t>
    </r>
    <r>
      <rPr>
        <sz val="10"/>
        <color rgb="FF000000"/>
        <rFont val="Arial Narrow"/>
        <family val="2"/>
      </rPr>
      <t xml:space="preserve"> Emitir pronunciamientos a las de Consejo Directivo y facultades académicas conforme a la ley.
</t>
    </r>
    <r>
      <rPr>
        <b/>
        <sz val="9"/>
        <color rgb="FF000000"/>
        <rFont val="Century Schoolbook"/>
        <family val="1"/>
      </rPr>
      <t>6.-</t>
    </r>
    <r>
      <rPr>
        <sz val="10"/>
        <color rgb="FF000000"/>
        <rFont val="Arial Narrow"/>
        <family val="2"/>
      </rPr>
      <t xml:space="preserve"> Suscribir pronunciamientos conforme a la ley.</t>
    </r>
  </si>
  <si>
    <r>
      <rPr>
        <b/>
        <sz val="9"/>
        <color rgb="FF000000"/>
        <rFont val="Century Schoolbook"/>
        <family val="1"/>
      </rPr>
      <t>1.-</t>
    </r>
    <r>
      <rPr>
        <sz val="10"/>
        <color rgb="FF000000"/>
        <rFont val="Arial Narrow"/>
        <family val="2"/>
      </rPr>
      <t xml:space="preserve"> Registro de criterios unificados.</t>
    </r>
  </si>
  <si>
    <r>
      <rPr>
        <sz val="10"/>
        <color rgb="FF000000"/>
        <rFont val="Arial Narrow"/>
        <family val="2"/>
      </rPr>
      <t xml:space="preserve">* Ab. Ruth Moscoso Parra,
  Procuradora General
* Ab. Andrea Márquez Sagal,
  Abogada </t>
    </r>
    <r>
      <rPr>
        <sz val="10"/>
        <color rgb="FF000000"/>
        <rFont val="Century Schoolbook"/>
        <family val="1"/>
      </rPr>
      <t>3</t>
    </r>
    <r>
      <rPr>
        <sz val="10"/>
        <color rgb="FF000000"/>
        <rFont val="Arial Narrow"/>
        <family val="2"/>
      </rPr>
      <t xml:space="preserve">
* Ab. Jenniffer Álvarez Carrión,
  Abogada
* Ab. Karina Rodríguez Romero,
  Abogada
* Ab. Michel Quiñonez Rojas,
  Asistente Procuraduría</t>
    </r>
  </si>
  <si>
    <r>
      <rPr>
        <b/>
        <sz val="9"/>
        <color rgb="FF000000"/>
        <rFont val="Century Schoolbook"/>
        <family val="1"/>
      </rPr>
      <t>8.-</t>
    </r>
    <r>
      <rPr>
        <sz val="10"/>
        <color rgb="FF000000"/>
        <rFont val="Arial Narrow"/>
        <family val="2"/>
      </rPr>
      <t xml:space="preserve"> Entregar la Planificación Operativa Anual y Evaluación de la Planificación Operativa Anual.</t>
    </r>
  </si>
  <si>
    <t>N° de Planificaciones Operativas Anuales y Evaluaciones del POA entregados oportunamente.</t>
  </si>
  <si>
    <r>
      <rPr>
        <b/>
        <sz val="9"/>
        <color rgb="FF000000"/>
        <rFont val="Century Schoolbook"/>
        <family val="1"/>
      </rPr>
      <t>1.-</t>
    </r>
    <r>
      <rPr>
        <sz val="10"/>
        <color rgb="FF000000"/>
        <rFont val="Arial Narrow"/>
        <family val="2"/>
      </rPr>
      <t xml:space="preserve"> Recibir el oficio de solicitud del Plan Operativo Anual y Evaluación del POA.
</t>
    </r>
    <r>
      <rPr>
        <b/>
        <sz val="9"/>
        <color rgb="FF000000"/>
        <rFont val="Century Schoolbook"/>
        <family val="1"/>
      </rPr>
      <t>2.-</t>
    </r>
    <r>
      <rPr>
        <sz val="10"/>
        <color rgb="FF000000"/>
        <rFont val="Arial Narrow"/>
        <family val="2"/>
      </rPr>
      <t xml:space="preserve"> Disponer la persona que realizara el Plan Operativo Anual y/o Evaluación del POA.
</t>
    </r>
    <r>
      <rPr>
        <b/>
        <sz val="9"/>
        <color rgb="FF000000"/>
        <rFont val="Century Schoolbook"/>
        <family val="1"/>
      </rPr>
      <t>3.-</t>
    </r>
    <r>
      <rPr>
        <sz val="10"/>
        <color rgb="FF000000"/>
        <rFont val="Arial Narrow"/>
        <family val="2"/>
      </rPr>
      <t xml:space="preserve"> Realizar el Plan Operativo Anual y/o Evaluación del POA.
</t>
    </r>
    <r>
      <rPr>
        <b/>
        <sz val="9"/>
        <color rgb="FF000000"/>
        <rFont val="Century Schoolbook"/>
        <family val="1"/>
      </rPr>
      <t>4.-</t>
    </r>
    <r>
      <rPr>
        <sz val="10"/>
        <color rgb="FF000000"/>
        <rFont val="Arial Narrow"/>
        <family val="2"/>
      </rPr>
      <t xml:space="preserve"> Revisar el Plan Operativo Anual y/o Evaluación del POA realizado.
</t>
    </r>
    <r>
      <rPr>
        <b/>
        <sz val="9"/>
        <color rgb="FF000000"/>
        <rFont val="Century Schoolbook"/>
        <family val="1"/>
      </rPr>
      <t>5.-</t>
    </r>
    <r>
      <rPr>
        <sz val="10"/>
        <color rgb="FF000000"/>
        <rFont val="Arial Narrow"/>
        <family val="2"/>
      </rPr>
      <t xml:space="preserve"> Realizar el oficio respectivo para enviar el Plan Operativo Anual y/o Evaluación del POA.
</t>
    </r>
    <r>
      <rPr>
        <b/>
        <sz val="9"/>
        <color rgb="FF000000"/>
        <rFont val="Century Schoolbook"/>
        <family val="1"/>
      </rPr>
      <t>6.-</t>
    </r>
    <r>
      <rPr>
        <sz val="10"/>
        <color rgb="FF000000"/>
        <rFont val="Arial Narrow"/>
        <family val="2"/>
      </rPr>
      <t xml:space="preserve"> Suscribir el Oficio para remitir Plan Operativo Anual y/o Evaluación del POA.</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</si>
  <si>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POA </t>
    </r>
    <r>
      <rPr>
        <sz val="10"/>
        <color rgb="FF000000"/>
        <rFont val="Century Schoolbook"/>
        <family val="1"/>
      </rPr>
      <t>1</t>
    </r>
    <r>
      <rPr>
        <sz val="10"/>
        <color rgb="FF000000"/>
        <rFont val="Arial Narrow"/>
        <family val="2"/>
      </rPr>
      <t xml:space="preserve">er Semestre.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POA </t>
    </r>
    <r>
      <rPr>
        <sz val="10"/>
        <color rgb="FF000000"/>
        <rFont val="Century Schoolbook"/>
        <family val="1"/>
      </rPr>
      <t>2022.</t>
    </r>
  </si>
  <si>
    <t>* Ab. Ruth Moscoso Parra,
  Procuradora General
* Ab. Michel Quiñonez Rojas,
  Asistente Procuraduría</t>
  </si>
  <si>
    <t>1. Fortalecer la plataforma tecnológica para la automatización de procesos, con la finalidad de mejorar la capacidad de respuesta oportuna.</t>
  </si>
  <si>
    <r>
      <rPr>
        <b/>
        <sz val="9"/>
        <color rgb="FF000000"/>
        <rFont val="Century Schoolbook"/>
        <family val="1"/>
      </rPr>
      <t>9.-</t>
    </r>
    <r>
      <rPr>
        <sz val="10"/>
        <color rgb="FF000000"/>
        <rFont val="Arial Narrow"/>
        <family val="2"/>
      </rPr>
      <t xml:space="preserve"> Organizar el Archivo de Gestión.</t>
    </r>
  </si>
  <si>
    <t>Archivo de Gestión organizado.</t>
  </si>
  <si>
    <t>N° de carpetas Archivadas registradas en el inventario documenta.</t>
  </si>
  <si>
    <r>
      <rPr>
        <b/>
        <sz val="9"/>
        <color rgb="FF000000"/>
        <rFont val="Century Schoolbook"/>
        <family val="1"/>
      </rPr>
      <t>1.-</t>
    </r>
    <r>
      <rPr>
        <sz val="10"/>
        <color rgb="FF000000"/>
        <rFont val="Arial Narrow"/>
        <family val="2"/>
      </rPr>
      <t xml:space="preserve"> Seleccionar y clasificar la documentación.
</t>
    </r>
    <r>
      <rPr>
        <b/>
        <sz val="9"/>
        <color rgb="FF000000"/>
        <rFont val="Century Schoolbook"/>
        <family val="1"/>
      </rPr>
      <t>2.-</t>
    </r>
    <r>
      <rPr>
        <sz val="10"/>
        <color rgb="FF000000"/>
        <rFont val="Arial Narrow"/>
        <family val="2"/>
      </rPr>
      <t xml:space="preserve"> Describir la documentación según la norma ISADG.
</t>
    </r>
    <r>
      <rPr>
        <b/>
        <sz val="9"/>
        <color rgb="FF000000"/>
        <rFont val="Century Schoolbook"/>
        <family val="1"/>
      </rPr>
      <t>3.-</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</si>
  <si>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</si>
  <si>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 xml:space="preserve">
* Ab. Michel Quiñonez Rojas,
  Asistente Procuraduría</t>
  </si>
  <si>
    <t>TOTAL PRESUPUESTO ESTIMATIVO PROCURADURÍA GENERAL 2022:</t>
  </si>
  <si>
    <t>DIRECCIÓN DE COMUNICACIÓN</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</si>
  <si>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Diseñar el Plan Anual de Comunicación Institucional.</t>
    </r>
  </si>
  <si>
    <t>Plan Anual de Comunicación Institucional diseñado.</t>
  </si>
  <si>
    <t>N° de actividades ejecutadas en el Plan Anual de Comunicación Institucional diseñado.</t>
  </si>
  <si>
    <r>
      <rPr>
        <b/>
        <sz val="9"/>
        <color rgb="FF000000"/>
        <rFont val="Century Schoolbook"/>
        <family val="1"/>
      </rPr>
      <t>1.-</t>
    </r>
    <r>
      <rPr>
        <sz val="10"/>
        <color rgb="FF000000"/>
        <rFont val="Arial Narrow"/>
        <family val="2"/>
      </rPr>
      <t xml:space="preserve"> Planificar.
</t>
    </r>
    <r>
      <rPr>
        <b/>
        <sz val="9"/>
        <color rgb="FF000000"/>
        <rFont val="Century Schoolbook"/>
        <family val="1"/>
      </rPr>
      <t>2.-</t>
    </r>
    <r>
      <rPr>
        <sz val="10"/>
        <color rgb="FF000000"/>
        <rFont val="Arial Narrow"/>
        <family val="2"/>
      </rPr>
      <t xml:space="preserve"> Coordinar con dependencias.
</t>
    </r>
    <r>
      <rPr>
        <b/>
        <sz val="9"/>
        <color rgb="FF000000"/>
        <rFont val="Century Schoolbook"/>
        <family val="1"/>
      </rPr>
      <t>3.-</t>
    </r>
    <r>
      <rPr>
        <sz val="10"/>
        <color rgb="FF000000"/>
        <rFont val="Arial Narrow"/>
        <family val="2"/>
      </rPr>
      <t xml:space="preserve"> Recolectar información.
</t>
    </r>
    <r>
      <rPr>
        <b/>
        <sz val="9"/>
        <color rgb="FF000000"/>
        <rFont val="Century Schoolbook"/>
        <family val="1"/>
      </rPr>
      <t>4.-</t>
    </r>
    <r>
      <rPr>
        <sz val="10"/>
        <color rgb="FF000000"/>
        <rFont val="Arial Narrow"/>
        <family val="2"/>
      </rPr>
      <t xml:space="preserve"> Redactar plan.
</t>
    </r>
    <r>
      <rPr>
        <b/>
        <sz val="9"/>
        <color rgb="FF000000"/>
        <rFont val="Century Schoolbook"/>
        <family val="1"/>
      </rPr>
      <t>5.-</t>
    </r>
    <r>
      <rPr>
        <sz val="10"/>
        <color rgb="FF000000"/>
        <rFont val="Arial Narrow"/>
        <family val="2"/>
      </rPr>
      <t xml:space="preserve"> Socializar plan.
</t>
    </r>
    <r>
      <rPr>
        <b/>
        <sz val="9"/>
        <color rgb="FF000000"/>
        <rFont val="Century Schoolbook"/>
        <family val="1"/>
      </rPr>
      <t>6.-</t>
    </r>
    <r>
      <rPr>
        <sz val="10"/>
        <color rgb="FF000000"/>
        <rFont val="Arial Narrow"/>
        <family val="2"/>
      </rPr>
      <t xml:space="preserve"> Evaluar plan.</t>
    </r>
  </si>
  <si>
    <r>
      <rPr>
        <b/>
        <sz val="9"/>
        <color rgb="FF000000"/>
        <rFont val="Century Schoolbook"/>
        <family val="1"/>
      </rPr>
      <t>1.-</t>
    </r>
    <r>
      <rPr>
        <sz val="10"/>
        <color rgb="FF000000"/>
        <rFont val="Arial Narrow"/>
        <family val="2"/>
      </rPr>
      <t xml:space="preserve"> Plan de Comunicación Institucional publicado.</t>
    </r>
  </si>
  <si>
    <t>* Andrés Carvajal,
  Director de Comunicación
* José Avecillas,
  Jefe de Relaciones Públicas</t>
  </si>
  <si>
    <t>3. Gestionar fondos que permitan la sostenibilidad de recursos humanos calificados.</t>
  </si>
  <si>
    <r>
      <rPr>
        <b/>
        <sz val="9"/>
        <color rgb="FF000000"/>
        <rFont val="Century Schoolbook"/>
        <family val="1"/>
      </rPr>
      <t>2.-</t>
    </r>
    <r>
      <rPr>
        <sz val="10"/>
        <color rgb="FF000000"/>
        <rFont val="Arial Narrow"/>
        <family val="2"/>
      </rPr>
      <t xml:space="preserve"> Medir el nivel de posicionamiento y percepción de la imagen institucional.</t>
    </r>
  </si>
  <si>
    <t>Nivel de Posicionamiento y percepción de la Imagen Institucional medido.</t>
  </si>
  <si>
    <t>N° de personas encuestadas sobre la imagen institucional en la comunidad universitaria.</t>
  </si>
  <si>
    <r>
      <rPr>
        <b/>
        <sz val="9"/>
        <color rgb="FF000000"/>
        <rFont val="Century Schoolbook"/>
        <family val="1"/>
      </rPr>
      <t>1.-</t>
    </r>
    <r>
      <rPr>
        <sz val="10"/>
        <color rgb="FF000000"/>
        <rFont val="Arial Narrow"/>
        <family val="2"/>
      </rPr>
      <t xml:space="preserve"> Diseñar encuesta.
</t>
    </r>
    <r>
      <rPr>
        <b/>
        <sz val="9"/>
        <color rgb="FF000000"/>
        <rFont val="Century Schoolbook"/>
        <family val="1"/>
      </rPr>
      <t>2.-</t>
    </r>
    <r>
      <rPr>
        <sz val="10"/>
        <color rgb="FF000000"/>
        <rFont val="Arial Narrow"/>
        <family val="2"/>
      </rPr>
      <t xml:space="preserve"> Elaborar cuestionario.
</t>
    </r>
    <r>
      <rPr>
        <b/>
        <sz val="9"/>
        <color rgb="FF000000"/>
        <rFont val="Century Schoolbook"/>
        <family val="1"/>
      </rPr>
      <t>3.-</t>
    </r>
    <r>
      <rPr>
        <sz val="10"/>
        <color rgb="FF000000"/>
        <rFont val="Arial Narrow"/>
        <family val="2"/>
      </rPr>
      <t xml:space="preserve"> Aplicar prueba piloto.
</t>
    </r>
    <r>
      <rPr>
        <b/>
        <sz val="9"/>
        <color rgb="FF000000"/>
        <rFont val="Century Schoolbook"/>
        <family val="1"/>
      </rPr>
      <t>4.-</t>
    </r>
    <r>
      <rPr>
        <sz val="10"/>
        <color rgb="FF000000"/>
        <rFont val="Arial Narrow"/>
        <family val="2"/>
      </rPr>
      <t xml:space="preserve"> Redactar encuesta definitiva.
</t>
    </r>
    <r>
      <rPr>
        <b/>
        <sz val="9"/>
        <color rgb="FF000000"/>
        <rFont val="Century Schoolbook"/>
        <family val="1"/>
      </rPr>
      <t>5.-</t>
    </r>
    <r>
      <rPr>
        <sz val="10"/>
        <color rgb="FF000000"/>
        <rFont val="Arial Narrow"/>
        <family val="2"/>
      </rPr>
      <t xml:space="preserve"> Subir a sistema informático.
</t>
    </r>
    <r>
      <rPr>
        <b/>
        <sz val="9"/>
        <color rgb="FF000000"/>
        <rFont val="Century Schoolbook"/>
        <family val="1"/>
      </rPr>
      <t>6.-</t>
    </r>
    <r>
      <rPr>
        <sz val="10"/>
        <color rgb="FF000000"/>
        <rFont val="Arial Narrow"/>
        <family val="2"/>
      </rPr>
      <t xml:space="preserve"> Analizar resultados.</t>
    </r>
  </si>
  <si>
    <r>
      <rPr>
        <b/>
        <sz val="9"/>
        <color rgb="FF000000"/>
        <rFont val="Century Schoolbook"/>
        <family val="1"/>
      </rPr>
      <t>1.-</t>
    </r>
    <r>
      <rPr>
        <sz val="10"/>
        <color rgb="FF000000"/>
        <rFont val="Arial Narrow"/>
        <family val="2"/>
      </rPr>
      <t xml:space="preserve"> Informe anual de los resultados de la medición del Nivel del Posicionamiento y percepción de la imagen institucional.</t>
    </r>
  </si>
  <si>
    <t>* Andrés Carvajal,
  Director de Comunicación
* Karen Rubio,
  Técnico Docente</t>
  </si>
  <si>
    <t>6. Impulsar un sistema tecnológico de comunicación interna que mejore la respuesta efectiva en la gestión administrativa.</t>
  </si>
  <si>
    <r>
      <rPr>
        <b/>
        <sz val="9"/>
        <color rgb="FF000000"/>
        <rFont val="Century Schoolbook"/>
        <family val="1"/>
      </rPr>
      <t>3.-</t>
    </r>
    <r>
      <rPr>
        <sz val="10"/>
        <color rgb="FF000000"/>
        <rFont val="Arial Narrow"/>
        <family val="2"/>
      </rPr>
      <t xml:space="preserve"> Diseñar productos comunicacionales institucionales.</t>
    </r>
  </si>
  <si>
    <t>Productos comunicacionales institucionales, diseñados.</t>
  </si>
  <si>
    <t>N° de productos comunicacionales institucionales diseñados.</t>
  </si>
  <si>
    <r>
      <rPr>
        <b/>
        <sz val="9"/>
        <color rgb="FF000000"/>
        <rFont val="Century Schoolbook"/>
        <family val="1"/>
      </rPr>
      <t>1.-</t>
    </r>
    <r>
      <rPr>
        <sz val="10"/>
        <color rgb="FF000000"/>
        <rFont val="Arial Narrow"/>
        <family val="2"/>
      </rPr>
      <t xml:space="preserve"> Planificar.
</t>
    </r>
    <r>
      <rPr>
        <b/>
        <sz val="9"/>
        <color rgb="FF000000"/>
        <rFont val="Century Schoolbook"/>
        <family val="1"/>
      </rPr>
      <t>2.-</t>
    </r>
    <r>
      <rPr>
        <sz val="10"/>
        <color rgb="FF000000"/>
        <rFont val="Arial Narrow"/>
        <family val="2"/>
      </rPr>
      <t xml:space="preserve"> Producir.
</t>
    </r>
    <r>
      <rPr>
        <b/>
        <sz val="9"/>
        <color rgb="FF000000"/>
        <rFont val="Century Schoolbook"/>
        <family val="1"/>
      </rPr>
      <t>3.-</t>
    </r>
    <r>
      <rPr>
        <sz val="10"/>
        <color rgb="FF000000"/>
        <rFont val="Arial Narrow"/>
        <family val="2"/>
      </rPr>
      <t xml:space="preserve"> Grabar o diseñar.
</t>
    </r>
    <r>
      <rPr>
        <b/>
        <sz val="9"/>
        <color rgb="FF000000"/>
        <rFont val="Century Schoolbook"/>
        <family val="1"/>
      </rPr>
      <t>4.-</t>
    </r>
    <r>
      <rPr>
        <b/>
        <sz val="10"/>
        <color rgb="FF000000"/>
        <rFont val="Century Schoolbook"/>
        <family val="1"/>
      </rPr>
      <t xml:space="preserve"> </t>
    </r>
    <r>
      <rPr>
        <sz val="10"/>
        <color rgb="FF000000"/>
        <rFont val="Arial Narrow"/>
        <family val="2"/>
      </rPr>
      <t xml:space="preserve">Editar.
</t>
    </r>
    <r>
      <rPr>
        <b/>
        <sz val="9"/>
        <color rgb="FF000000"/>
        <rFont val="Century Schoolbook"/>
        <family val="1"/>
      </rPr>
      <t>5.-</t>
    </r>
    <r>
      <rPr>
        <sz val="10"/>
        <color rgb="FF000000"/>
        <rFont val="Arial Narrow"/>
        <family val="2"/>
      </rPr>
      <t xml:space="preserve"> Post producir.
</t>
    </r>
    <r>
      <rPr>
        <b/>
        <sz val="9"/>
        <color rgb="FF000000"/>
        <rFont val="Century Schoolbook"/>
        <family val="1"/>
      </rPr>
      <t>6.-</t>
    </r>
    <r>
      <rPr>
        <sz val="10"/>
        <color rgb="FF000000"/>
        <rFont val="Arial Narrow"/>
        <family val="2"/>
      </rPr>
      <t xml:space="preserve"> Difundir.</t>
    </r>
  </si>
  <si>
    <r>
      <rPr>
        <b/>
        <sz val="9"/>
        <color rgb="FF000000"/>
        <rFont val="Century Schoolbook"/>
        <family val="1"/>
      </rPr>
      <t>1.-</t>
    </r>
    <r>
      <rPr>
        <sz val="10"/>
        <color rgb="FF000000"/>
        <rFont val="Arial Narrow"/>
        <family val="2"/>
      </rPr>
      <t xml:space="preserve"> Reporte de productos comunicacionales entregados.</t>
    </r>
  </si>
  <si>
    <t>* Andrés Carvajal,
  Director de Comunicación
* Luis Chuquirima,
  Jefe de Imprenta</t>
  </si>
  <si>
    <t>Adquisición de diarios locales</t>
  </si>
  <si>
    <t>Adquisición de diarios nacionales</t>
  </si>
  <si>
    <t>840104 0701 002</t>
  </si>
  <si>
    <t>Equipos varios</t>
  </si>
  <si>
    <t>530204 0701 002</t>
  </si>
  <si>
    <t>Para productos promocionales y señalética</t>
  </si>
  <si>
    <r>
      <rPr>
        <b/>
        <sz val="9"/>
        <color rgb="FF000000"/>
        <rFont val="Century Schoolbook"/>
        <family val="1"/>
      </rPr>
      <t>4.-</t>
    </r>
    <r>
      <rPr>
        <sz val="10"/>
        <color rgb="FF000000"/>
        <rFont val="Arial Narrow"/>
        <family val="2"/>
      </rPr>
      <t xml:space="preserve"> Cargar y organizar contenidos en el portal web institucional y otros medios digitales de difusión oficial.</t>
    </r>
  </si>
  <si>
    <t>Contenidos en el portal web institucional y otros medios digitales de difusión oficial, cargados.</t>
  </si>
  <si>
    <t>N° de contenidos cargados en el portal web institucional y otros medios digitales de difusión.</t>
  </si>
  <si>
    <r>
      <rPr>
        <b/>
        <sz val="9"/>
        <color rgb="FF000000"/>
        <rFont val="Century Schoolbook"/>
        <family val="1"/>
      </rPr>
      <t>1.-</t>
    </r>
    <r>
      <rPr>
        <sz val="10"/>
        <color rgb="FF000000"/>
        <rFont val="Arial Narrow"/>
        <family val="2"/>
      </rPr>
      <t xml:space="preserve"> Monitorear publicaciones en los diarios.
</t>
    </r>
    <r>
      <rPr>
        <b/>
        <sz val="9"/>
        <color rgb="FF000000"/>
        <rFont val="Century Schoolbook"/>
        <family val="1"/>
      </rPr>
      <t>2.-</t>
    </r>
    <r>
      <rPr>
        <sz val="10"/>
        <color rgb="FF000000"/>
        <rFont val="Arial Narrow"/>
        <family val="2"/>
      </rPr>
      <t xml:space="preserve"> Recortar noticias de los periódicos.
</t>
    </r>
    <r>
      <rPr>
        <b/>
        <sz val="9"/>
        <color rgb="FF000000"/>
        <rFont val="Century Schoolbook"/>
        <family val="1"/>
      </rPr>
      <t>3.-</t>
    </r>
    <r>
      <rPr>
        <sz val="10"/>
        <color rgb="FF000000"/>
        <rFont val="Arial Narrow"/>
        <family val="2"/>
      </rPr>
      <t xml:space="preserve"> Archivar en carpetas y clasificarlas por meses.
</t>
    </r>
    <r>
      <rPr>
        <b/>
        <sz val="9"/>
        <color rgb="FF000000"/>
        <rFont val="Century Schoolbook"/>
        <family val="1"/>
      </rPr>
      <t>4.-</t>
    </r>
    <r>
      <rPr>
        <sz val="10"/>
        <color rgb="FF000000"/>
        <rFont val="Arial Narrow"/>
        <family val="2"/>
      </rPr>
      <t xml:space="preserve"> Tabular datos y condensarlos en matriz.</t>
    </r>
  </si>
  <si>
    <r>
      <rPr>
        <b/>
        <sz val="9"/>
        <color rgb="FF000000"/>
        <rFont val="Century Schoolbook"/>
        <family val="1"/>
      </rPr>
      <t>1.-</t>
    </r>
    <r>
      <rPr>
        <sz val="10"/>
        <color rgb="FF000000"/>
        <rFont val="Arial Narrow"/>
        <family val="2"/>
      </rPr>
      <t xml:space="preserve"> Reporte de contenidos cargados.</t>
    </r>
  </si>
  <si>
    <r>
      <rPr>
        <b/>
        <sz val="9"/>
        <color rgb="FF000000"/>
        <rFont val="Century Schoolbook"/>
        <family val="1"/>
      </rPr>
      <t>5.-</t>
    </r>
    <r>
      <rPr>
        <sz val="10"/>
        <color rgb="FF000000"/>
        <rFont val="Arial Narrow"/>
        <family val="2"/>
      </rPr>
      <t xml:space="preserve"> Emitir informes de asesoría técnica a los procesos gobernantes.</t>
    </r>
  </si>
  <si>
    <t>Informes de asesoría técnica a los procesos gobernantes emitidos.</t>
  </si>
  <si>
    <t>N° de informes de asesoría técnica a los procesos gobernantes emitidos.</t>
  </si>
  <si>
    <r>
      <rPr>
        <b/>
        <sz val="9"/>
        <color rgb="FF000000"/>
        <rFont val="Century Schoolbook"/>
        <family val="1"/>
      </rPr>
      <t>1.-</t>
    </r>
    <r>
      <rPr>
        <sz val="10"/>
        <color rgb="FF000000"/>
        <rFont val="Arial Narrow"/>
        <family val="2"/>
      </rPr>
      <t xml:space="preserve"> Planificar.
</t>
    </r>
    <r>
      <rPr>
        <b/>
        <sz val="9"/>
        <color rgb="FF000000"/>
        <rFont val="Century Schoolbook"/>
        <family val="1"/>
      </rPr>
      <t>2.-</t>
    </r>
    <r>
      <rPr>
        <sz val="10"/>
        <color rgb="FF000000"/>
        <rFont val="Arial Narrow"/>
        <family val="2"/>
      </rPr>
      <t xml:space="preserve"> Asesorar.
</t>
    </r>
    <r>
      <rPr>
        <b/>
        <sz val="9"/>
        <color rgb="FF000000"/>
        <rFont val="Century Schoolbook"/>
        <family val="1"/>
      </rPr>
      <t>3.-</t>
    </r>
    <r>
      <rPr>
        <sz val="10"/>
        <color rgb="FF000000"/>
        <rFont val="Arial Narrow"/>
        <family val="2"/>
      </rPr>
      <t xml:space="preserve"> Evaluar.
</t>
    </r>
    <r>
      <rPr>
        <b/>
        <sz val="9"/>
        <color rgb="FF000000"/>
        <rFont val="Century Schoolbook"/>
        <family val="1"/>
      </rPr>
      <t>4.-</t>
    </r>
    <r>
      <rPr>
        <sz val="10"/>
        <color rgb="FF000000"/>
        <rFont val="Arial Narrow"/>
        <family val="2"/>
      </rPr>
      <t xml:space="preserve"> Consolidar informe.
</t>
    </r>
    <r>
      <rPr>
        <b/>
        <sz val="9"/>
        <color rgb="FF000000"/>
        <rFont val="Century Schoolbook"/>
        <family val="1"/>
      </rPr>
      <t>5.-</t>
    </r>
    <r>
      <rPr>
        <sz val="10"/>
        <color rgb="FF000000"/>
        <rFont val="Arial Narrow"/>
        <family val="2"/>
      </rPr>
      <t xml:space="preserve"> Redactar.</t>
    </r>
  </si>
  <si>
    <r>
      <rPr>
        <b/>
        <sz val="9"/>
        <color rgb="FF000000"/>
        <rFont val="Century Schoolbook"/>
        <family val="1"/>
      </rPr>
      <t>1.-</t>
    </r>
    <r>
      <rPr>
        <sz val="10"/>
        <color rgb="FF000000"/>
        <rFont val="Arial Narrow"/>
        <family val="2"/>
      </rPr>
      <t xml:space="preserve"> Reporte de informes consolidado otorgados.</t>
    </r>
  </si>
  <si>
    <r>
      <rPr>
        <b/>
        <sz val="9"/>
        <color rgb="FF000000"/>
        <rFont val="Century Schoolbook"/>
        <family val="1"/>
      </rPr>
      <t>6.-</t>
    </r>
    <r>
      <rPr>
        <sz val="10"/>
        <color rgb="FF000000"/>
        <rFont val="Arial Narrow"/>
        <family val="2"/>
      </rPr>
      <t xml:space="preserve"> Medir el nivel de la calidad y accesibilidad de la información difundida.</t>
    </r>
  </si>
  <si>
    <t>Nivel de calidad y accesibilidad de la información difundida, medida.</t>
  </si>
  <si>
    <t>N° de personas informadas y con accesibilidad a la información difundida.</t>
  </si>
  <si>
    <r>
      <rPr>
        <b/>
        <sz val="9"/>
        <color rgb="FF000000"/>
        <rFont val="Century Schoolbook"/>
        <family val="1"/>
      </rPr>
      <t>1.-</t>
    </r>
    <r>
      <rPr>
        <sz val="10"/>
        <color rgb="FF000000"/>
        <rFont val="Arial Narrow"/>
        <family val="2"/>
      </rPr>
      <t xml:space="preserve"> Diseñar encuesta.
</t>
    </r>
    <r>
      <rPr>
        <b/>
        <sz val="9"/>
        <color rgb="FF000000"/>
        <rFont val="Century Schoolbook"/>
        <family val="1"/>
      </rPr>
      <t>2.-</t>
    </r>
    <r>
      <rPr>
        <sz val="10"/>
        <color rgb="FF000000"/>
        <rFont val="Arial Narrow"/>
        <family val="2"/>
      </rPr>
      <t xml:space="preserve"> Elaborar cuestionario.
</t>
    </r>
    <r>
      <rPr>
        <b/>
        <sz val="9"/>
        <color rgb="FF000000"/>
        <rFont val="Century Schoolbook"/>
        <family val="1"/>
      </rPr>
      <t>3.-</t>
    </r>
    <r>
      <rPr>
        <sz val="10"/>
        <color rgb="FF000000"/>
        <rFont val="Arial Narrow"/>
        <family val="2"/>
      </rPr>
      <t xml:space="preserve"> Aplicar prueba piloto.
</t>
    </r>
    <r>
      <rPr>
        <b/>
        <sz val="9"/>
        <color rgb="FF000000"/>
        <rFont val="Century Schoolbook"/>
        <family val="1"/>
      </rPr>
      <t>4.-</t>
    </r>
    <r>
      <rPr>
        <sz val="10"/>
        <color rgb="FF000000"/>
        <rFont val="Arial Narrow"/>
        <family val="2"/>
      </rPr>
      <t xml:space="preserve"> Redactar encuesta definitiva.
</t>
    </r>
    <r>
      <rPr>
        <b/>
        <sz val="9"/>
        <color rgb="FF000000"/>
        <rFont val="Century Schoolbook"/>
        <family val="1"/>
      </rPr>
      <t>5.-</t>
    </r>
    <r>
      <rPr>
        <sz val="10"/>
        <color rgb="FF000000"/>
        <rFont val="Arial Narrow"/>
        <family val="2"/>
      </rPr>
      <t xml:space="preserve"> Subir a sistema informático.
</t>
    </r>
    <r>
      <rPr>
        <b/>
        <sz val="9"/>
        <color rgb="FF000000"/>
        <rFont val="Century Schoolbook"/>
        <family val="1"/>
      </rPr>
      <t>6.-</t>
    </r>
    <r>
      <rPr>
        <sz val="10"/>
        <color rgb="FF000000"/>
        <rFont val="Arial Narrow"/>
        <family val="2"/>
      </rPr>
      <t xml:space="preserve"> Analizar resultados.</t>
    </r>
  </si>
  <si>
    <r>
      <rPr>
        <b/>
        <sz val="9"/>
        <color rgb="FF000000"/>
        <rFont val="Century Schoolbook"/>
        <family val="1"/>
      </rPr>
      <t>1.-</t>
    </r>
    <r>
      <rPr>
        <sz val="10"/>
        <color rgb="FF000000"/>
        <rFont val="Arial Narrow"/>
        <family val="2"/>
      </rPr>
      <t xml:space="preserve"> Informe anual del nivel de la calidad y accesibilidad de la información difundida.</t>
    </r>
  </si>
  <si>
    <t>530207 0701 001</t>
  </si>
  <si>
    <t>Difusión, Información y Publicidad</t>
  </si>
  <si>
    <t>Avisos publicitarios en medios impresos y digitales</t>
  </si>
  <si>
    <t>seg/cms</t>
  </si>
  <si>
    <t>530207 0701 002</t>
  </si>
  <si>
    <t>Material varios publicidad.</t>
  </si>
  <si>
    <r>
      <rPr>
        <b/>
        <sz val="9"/>
        <color rgb="FF000000"/>
        <rFont val="Century Schoolbook"/>
        <family val="1"/>
      </rPr>
      <t>7.-</t>
    </r>
    <r>
      <rPr>
        <sz val="10"/>
        <color rgb="FF000000"/>
        <rFont val="Arial Narrow"/>
        <family val="2"/>
      </rPr>
      <t xml:space="preserve"> Entregar oportunamente las Planificaciones Operativas Anuales y Evaluaciones de la Planificación Operativa Anual.</t>
    </r>
  </si>
  <si>
    <t>N° de Planificaciones Operativas Anuales y Evaluaciones de la Planificación Anual presentadas.</t>
  </si>
  <si>
    <r>
      <rPr>
        <b/>
        <sz val="9"/>
        <color rgb="FF000000"/>
        <rFont val="Century Schoolbook"/>
        <family val="1"/>
      </rPr>
      <t>1.-</t>
    </r>
    <r>
      <rPr>
        <sz val="10"/>
        <color rgb="FF000000"/>
        <rFont val="Arial Narrow"/>
        <family val="2"/>
      </rPr>
      <t xml:space="preserve"> Planificar.
</t>
    </r>
    <r>
      <rPr>
        <b/>
        <sz val="9"/>
        <color rgb="FF000000"/>
        <rFont val="Century Schoolbook"/>
        <family val="1"/>
      </rPr>
      <t>2.-</t>
    </r>
    <r>
      <rPr>
        <sz val="10"/>
        <color rgb="FF000000"/>
        <rFont val="Arial Narrow"/>
        <family val="2"/>
      </rPr>
      <t xml:space="preserve"> Recoger información.
</t>
    </r>
    <r>
      <rPr>
        <b/>
        <sz val="9"/>
        <color rgb="FF000000"/>
        <rFont val="Century Schoolbook"/>
        <family val="1"/>
      </rPr>
      <t>3.-</t>
    </r>
    <r>
      <rPr>
        <sz val="10"/>
        <color rgb="FF000000"/>
        <rFont val="Arial Narrow"/>
        <family val="2"/>
      </rPr>
      <t xml:space="preserve"> Sistematizar.
</t>
    </r>
    <r>
      <rPr>
        <b/>
        <sz val="9"/>
        <color rgb="FF000000"/>
        <rFont val="Century Schoolbook"/>
        <family val="1"/>
      </rPr>
      <t>4.-</t>
    </r>
    <r>
      <rPr>
        <sz val="10"/>
        <color rgb="FF000000"/>
        <rFont val="Arial Narrow"/>
        <family val="2"/>
      </rPr>
      <t xml:space="preserve"> Evaluar.
</t>
    </r>
    <r>
      <rPr>
        <b/>
        <sz val="9"/>
        <color rgb="FF000000"/>
        <rFont val="Century Schoolbook"/>
        <family val="1"/>
      </rPr>
      <t>5.-</t>
    </r>
    <r>
      <rPr>
        <sz val="10"/>
        <color rgb="FF000000"/>
        <rFont val="Arial Narrow"/>
        <family val="2"/>
      </rPr>
      <t xml:space="preserve"> Presentar.</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</si>
  <si>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POA </t>
    </r>
    <r>
      <rPr>
        <sz val="10"/>
        <color rgb="FF000000"/>
        <rFont val="Century Schoolbook"/>
        <family val="1"/>
      </rPr>
      <t>2022.</t>
    </r>
  </si>
  <si>
    <t>* Andrés Carvajal,
  Director de Comunicación
* Hugo Gaona,
  Comunicador Social</t>
  </si>
  <si>
    <r>
      <rPr>
        <b/>
        <sz val="9"/>
        <color rgb="FF000000"/>
        <rFont val="Century Schoolbook"/>
        <family val="1"/>
      </rPr>
      <t>8.-</t>
    </r>
    <r>
      <rPr>
        <sz val="10"/>
        <color rgb="FF000000"/>
        <rFont val="Arial Narrow"/>
        <family val="2"/>
      </rPr>
      <t xml:space="preserve"> Organizar Archivo de Gestión.</t>
    </r>
  </si>
  <si>
    <t>N° de archivos de gestión organizados y registrados en el inventario documental.</t>
  </si>
  <si>
    <r>
      <rPr>
        <b/>
        <sz val="9"/>
        <color rgb="FF000000"/>
        <rFont val="Century Schoolbook"/>
        <family val="1"/>
      </rPr>
      <t>1.-</t>
    </r>
    <r>
      <rPr>
        <sz val="10"/>
        <color rgb="FF000000"/>
        <rFont val="Arial Narrow"/>
        <family val="2"/>
      </rPr>
      <t xml:space="preserve"> Receptar archivos.
</t>
    </r>
    <r>
      <rPr>
        <b/>
        <sz val="9"/>
        <color rgb="FF000000"/>
        <rFont val="Century Schoolbook"/>
        <family val="1"/>
      </rPr>
      <t>2.-</t>
    </r>
    <r>
      <rPr>
        <sz val="10"/>
        <color rgb="FF000000"/>
        <rFont val="Arial Narrow"/>
        <family val="2"/>
      </rPr>
      <t xml:space="preserve"> Organizar.
</t>
    </r>
    <r>
      <rPr>
        <b/>
        <sz val="9"/>
        <color rgb="FF000000"/>
        <rFont val="Century Schoolbook"/>
        <family val="1"/>
      </rPr>
      <t>3.-</t>
    </r>
    <r>
      <rPr>
        <sz val="10"/>
        <color rgb="FF000000"/>
        <rFont val="Arial Narrow"/>
        <family val="2"/>
      </rPr>
      <t xml:space="preserve"> Clasificar.
</t>
    </r>
    <r>
      <rPr>
        <b/>
        <sz val="9"/>
        <color rgb="FF000000"/>
        <rFont val="Century Schoolbook"/>
        <family val="1"/>
      </rPr>
      <t>4.-</t>
    </r>
    <r>
      <rPr>
        <sz val="10"/>
        <color rgb="FF000000"/>
        <rFont val="Arial Narrow"/>
        <family val="2"/>
      </rPr>
      <t xml:space="preserve"> Archivar.</t>
    </r>
  </si>
  <si>
    <r>
      <rPr>
        <b/>
        <sz val="9"/>
        <color rgb="FF000000"/>
        <rFont val="Century Schoolbook"/>
        <family val="1"/>
      </rPr>
      <t>1.-</t>
    </r>
    <r>
      <rPr>
        <sz val="10"/>
        <color rgb="FF000000"/>
        <rFont val="Arial Narrow"/>
        <family val="2"/>
      </rPr>
      <t xml:space="preserve"> Inventario Documental.</t>
    </r>
  </si>
  <si>
    <t>TOTAL PRESUPUESTO ESTIMATIVO:</t>
  </si>
  <si>
    <t>UNIDAD DE RELACIONES PÚBLICAS</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</si>
  <si>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informes de los Actos Sociales Académicos y Ceremoniales.</t>
    </r>
  </si>
  <si>
    <t>Informes de los Actos Sociales Académicos y Ceremoniales emitidos.</t>
  </si>
  <si>
    <t>Nº de informes de los Actos Sociales Académicos y Ceremoniales entregados al Jefe inmediato.</t>
  </si>
  <si>
    <r>
      <rPr>
        <b/>
        <sz val="9"/>
        <color rgb="FF000000"/>
        <rFont val="Century Schoolbook"/>
        <family val="1"/>
      </rPr>
      <t>1.-</t>
    </r>
    <r>
      <rPr>
        <sz val="10"/>
        <color rgb="FF000000"/>
        <rFont val="Arial Narrow"/>
        <family val="2"/>
      </rPr>
      <t xml:space="preserve"> Dar asesoramiento a las dependencias que requieren formalizar un acto público académico.
</t>
    </r>
    <r>
      <rPr>
        <b/>
        <sz val="9"/>
        <color rgb="FF000000"/>
        <rFont val="Century Schoolbook"/>
        <family val="1"/>
      </rPr>
      <t>2.-</t>
    </r>
    <r>
      <rPr>
        <sz val="10"/>
        <color rgb="FF000000"/>
        <rFont val="Arial Narrow"/>
        <family val="2"/>
      </rPr>
      <t xml:space="preserve"> Supervisar el cumplimiento de actos y eventos protocolarios de la institución.</t>
    </r>
  </si>
  <si>
    <r>
      <rPr>
        <b/>
        <sz val="9"/>
        <color rgb="FF000000"/>
        <rFont val="Century Schoolbook"/>
        <family val="1"/>
      </rPr>
      <t>1.-</t>
    </r>
    <r>
      <rPr>
        <sz val="10"/>
        <color rgb="FF000000"/>
        <rFont val="Arial Narrow"/>
        <family val="2"/>
      </rPr>
      <t xml:space="preserve"> Reporte semestral de los informes de los Actos Sociales Académicos y Ceremoniales.</t>
    </r>
  </si>
  <si>
    <t>* José Avecillas Jaramillo,
  Jefe de Relaciones Públicas</t>
  </si>
  <si>
    <r>
      <rPr>
        <b/>
        <sz val="9"/>
        <color rgb="FF000000"/>
        <rFont val="Century Schoolbook"/>
        <family val="1"/>
      </rPr>
      <t>2.-</t>
    </r>
    <r>
      <rPr>
        <sz val="10"/>
        <color rgb="FF000000"/>
        <rFont val="Arial Narrow"/>
        <family val="2"/>
      </rPr>
      <t xml:space="preserve"> Registrar y atender visitas oficiales recibidas.</t>
    </r>
  </si>
  <si>
    <t>Visita oficiales registradas.</t>
  </si>
  <si>
    <t>Nº de visitas oficiales recibidas en la institución.</t>
  </si>
  <si>
    <r>
      <rPr>
        <b/>
        <sz val="9"/>
        <color rgb="FF000000"/>
        <rFont val="Century Schoolbook"/>
        <family val="1"/>
      </rPr>
      <t>1.-</t>
    </r>
    <r>
      <rPr>
        <sz val="10"/>
        <color rgb="FF000000"/>
        <rFont val="Arial Narrow"/>
        <family val="2"/>
      </rPr>
      <t xml:space="preserve"> Coordinar con la autoridad de la institución que visitará la UTMACH.
</t>
    </r>
    <r>
      <rPr>
        <b/>
        <sz val="9"/>
        <color rgb="FF000000"/>
        <rFont val="Century Schoolbook"/>
        <family val="1"/>
      </rPr>
      <t>2.-</t>
    </r>
    <r>
      <rPr>
        <sz val="10"/>
        <color rgb="FF000000"/>
        <rFont val="Arial Narrow"/>
        <family val="2"/>
      </rPr>
      <t xml:space="preserve"> Organizar con las autoridades de la UTMACH para el recibimiento de la visita.</t>
    </r>
  </si>
  <si>
    <r>
      <rPr>
        <b/>
        <sz val="9"/>
        <color rgb="FF000000"/>
        <rFont val="Century Schoolbook"/>
        <family val="1"/>
      </rPr>
      <t>1.-</t>
    </r>
    <r>
      <rPr>
        <sz val="10"/>
        <color rgb="FF000000"/>
        <rFont val="Arial Narrow"/>
        <family val="2"/>
      </rPr>
      <t xml:space="preserve"> Reporte semestral de visitas oficiales.</t>
    </r>
  </si>
  <si>
    <r>
      <rPr>
        <b/>
        <sz val="9"/>
        <color rgb="FF000000"/>
        <rFont val="Century Schoolbook"/>
        <family val="1"/>
      </rPr>
      <t>3.-</t>
    </r>
    <r>
      <rPr>
        <sz val="10"/>
        <color rgb="FF000000"/>
        <rFont val="Arial Narrow"/>
        <family val="2"/>
      </rPr>
      <t xml:space="preserve"> Supervisar la aplicación de la Normativa sobre Identidad visual corporativa.</t>
    </r>
  </si>
  <si>
    <t>Normativa sobre Identidad visual corporativa supervisada.</t>
  </si>
  <si>
    <t>Nº de supervisiones efectuadas para la verificación de la aplicación de la Normativa sobre Identidad visual corporativa.</t>
  </si>
  <si>
    <r>
      <rPr>
        <b/>
        <sz val="9"/>
        <color rgb="FF000000"/>
        <rFont val="Century Schoolbook"/>
        <family val="1"/>
      </rPr>
      <t>1.-</t>
    </r>
    <r>
      <rPr>
        <sz val="10"/>
        <color rgb="FF000000"/>
        <rFont val="Arial Narrow"/>
        <family val="2"/>
      </rPr>
      <t xml:space="preserve"> Supervisar la aplicación de la Normativa sobre Identidad visual corporativa.
</t>
    </r>
    <r>
      <rPr>
        <b/>
        <sz val="9"/>
        <color rgb="FF000000"/>
        <rFont val="Century Schoolbook"/>
        <family val="1"/>
      </rPr>
      <t>2.-</t>
    </r>
    <r>
      <rPr>
        <sz val="10"/>
        <color rgb="FF000000"/>
        <rFont val="Arial Narrow"/>
        <family val="2"/>
      </rPr>
      <t xml:space="preserve"> Elaborar el Registro de Firmas por Cumplimiento de las Políticas de Imagen Corporativa.</t>
    </r>
  </si>
  <si>
    <r>
      <rPr>
        <b/>
        <sz val="9"/>
        <color rgb="FF000000"/>
        <rFont val="Century Schoolbook"/>
        <family val="1"/>
      </rPr>
      <t>1.-</t>
    </r>
    <r>
      <rPr>
        <sz val="10"/>
        <color rgb="FF000000"/>
        <rFont val="Arial Narrow"/>
        <family val="2"/>
      </rPr>
      <t xml:space="preserve"> Reporte semestral de supervisión y firma de registro.</t>
    </r>
  </si>
  <si>
    <r>
      <rPr>
        <b/>
        <sz val="9"/>
        <color rgb="FF000000"/>
        <rFont val="Century Schoolbook"/>
        <family val="1"/>
      </rPr>
      <t>4.-</t>
    </r>
    <r>
      <rPr>
        <sz val="10"/>
        <color rgb="FF000000"/>
        <rFont val="Arial Narrow"/>
        <family val="2"/>
      </rPr>
      <t xml:space="preserve"> Ejecutar las funciones de la secretaría del comité de transparencia.</t>
    </r>
  </si>
  <si>
    <t>Funciones de la Secretaría del comité de transparencia ejecutadas.</t>
  </si>
  <si>
    <t>Nº de oficios elaborados para gestionar la publicación de la Ley de Transparencia.</t>
  </si>
  <si>
    <r>
      <rPr>
        <b/>
        <sz val="9"/>
        <color rgb="FF000000"/>
        <rFont val="Century Schoolbook"/>
        <family val="1"/>
      </rPr>
      <t>1.-</t>
    </r>
    <r>
      <rPr>
        <sz val="10"/>
        <color rgb="FF000000"/>
        <rFont val="Arial Narrow"/>
        <family val="2"/>
      </rPr>
      <t xml:space="preserve"> Elaborar las actas de las reuniones y oficios, dando fe de la veracidad de su contenido, con el visto bueno de la Presidencia del Comité de Transparencia.
</t>
    </r>
    <r>
      <rPr>
        <b/>
        <sz val="9"/>
        <color rgb="FF000000"/>
        <rFont val="Century Schoolbook"/>
        <family val="1"/>
      </rPr>
      <t>2.-</t>
    </r>
    <r>
      <rPr>
        <sz val="10"/>
        <color rgb="FF000000"/>
        <rFont val="Arial Narrow"/>
        <family val="2"/>
      </rPr>
      <t xml:space="preserve"> Custodiar y archivar la documentación de todas las unidades de la información que es aprobada por el Comité, garantizando el acceso a la misma de cualquier miembro del Comité.
</t>
    </r>
    <r>
      <rPr>
        <b/>
        <sz val="9"/>
        <color rgb="FF000000"/>
        <rFont val="Century Schoolbook"/>
        <family val="1"/>
      </rPr>
      <t>3.-</t>
    </r>
    <r>
      <rPr>
        <sz val="10"/>
        <color rgb="FF000000"/>
        <rFont val="Arial Narrow"/>
        <family val="2"/>
      </rPr>
      <t xml:space="preserve"> Receptar la información generada por las unidades poseedoras de la información, la que será validada por el Comité de Transparencia.
</t>
    </r>
    <r>
      <rPr>
        <b/>
        <sz val="9"/>
        <color rgb="FF000000"/>
        <rFont val="Century Schoolbook"/>
        <family val="1"/>
      </rPr>
      <t>4.-</t>
    </r>
    <r>
      <rPr>
        <sz val="10"/>
        <color rgb="FF000000"/>
        <rFont val="Arial Narrow"/>
        <family val="2"/>
      </rPr>
      <t xml:space="preserve"> Realizar las convocatorias a las reuniones del Comité, en tiempo y forma exigidos por la normativa vigente.</t>
    </r>
  </si>
  <si>
    <r>
      <rPr>
        <b/>
        <sz val="9"/>
        <color rgb="FF000000"/>
        <rFont val="Century Schoolbook"/>
        <family val="1"/>
      </rPr>
      <t>1.-</t>
    </r>
    <r>
      <rPr>
        <sz val="10"/>
        <color rgb="FF000000"/>
        <rFont val="Arial Narrow"/>
        <family val="2"/>
      </rPr>
      <t xml:space="preserve"> Reporte de recepción de Información del Comité de Transparencia.
</t>
    </r>
    <r>
      <rPr>
        <b/>
        <sz val="9"/>
        <color rgb="FF000000"/>
        <rFont val="Century Schoolbook"/>
        <family val="1"/>
      </rPr>
      <t>2.-</t>
    </r>
    <r>
      <rPr>
        <sz val="10"/>
        <color rgb="FF000000"/>
        <rFont val="Arial Narrow"/>
        <family val="2"/>
      </rPr>
      <t xml:space="preserve"> Archivo físicos de documentos (Actas y Oficios).
</t>
    </r>
    <r>
      <rPr>
        <b/>
        <sz val="9"/>
        <color rgb="FF000000"/>
        <rFont val="Century Schoolbook"/>
        <family val="1"/>
      </rPr>
      <t>3.-</t>
    </r>
    <r>
      <rPr>
        <sz val="10"/>
        <color rgb="FF000000"/>
        <rFont val="Arial Narrow"/>
        <family val="2"/>
      </rPr>
      <t xml:space="preserve"> Matrices según Art. </t>
    </r>
    <r>
      <rPr>
        <sz val="10"/>
        <color rgb="FF000000"/>
        <rFont val="Century Schoolbook"/>
        <family val="1"/>
      </rPr>
      <t>7</t>
    </r>
    <r>
      <rPr>
        <sz val="10"/>
        <color rgb="FF000000"/>
        <rFont val="Arial Narrow"/>
        <family val="2"/>
      </rPr>
      <t xml:space="preserve"> de la Ley de Transparencia y Acceso a la Información Pública que envían las diferentes dependencias.</t>
    </r>
  </si>
  <si>
    <r>
      <rPr>
        <b/>
        <sz val="9"/>
        <color rgb="FF000000"/>
        <rFont val="Century Schoolbook"/>
        <family val="1"/>
      </rPr>
      <t>5.-</t>
    </r>
    <r>
      <rPr>
        <sz val="10"/>
        <color rgb="FF000000"/>
        <rFont val="Arial Narrow"/>
        <family val="2"/>
      </rPr>
      <t xml:space="preserve"> Presentar las Planificaciones Operativas Anuales y Evaluaciones de las Planificaciones  Operativas Anuales.</t>
    </r>
  </si>
  <si>
    <t>Nº de Planificaciiones Operativas Anuales y Evaluaciones Semestrales de la Planificaciones Operativas Anuales presentados.</t>
  </si>
  <si>
    <r>
      <rPr>
        <b/>
        <sz val="9"/>
        <color rgb="FF000000"/>
        <rFont val="Century Schoolbook"/>
        <family val="1"/>
      </rPr>
      <t>1.-</t>
    </r>
    <r>
      <rPr>
        <sz val="10"/>
        <color rgb="FF000000"/>
        <rFont val="Arial Narrow"/>
        <family val="2"/>
      </rPr>
      <t xml:space="preserve"> Acoger las actividades principales de la Unidad de Relaciones Públicas asignadas en Reglamento Orgánico de Gestión por Procesos.
</t>
    </r>
    <r>
      <rPr>
        <b/>
        <sz val="9"/>
        <color rgb="FF000000"/>
        <rFont val="Century Schoolbook"/>
        <family val="1"/>
      </rPr>
      <t>2.-</t>
    </r>
    <r>
      <rPr>
        <sz val="10"/>
        <color rgb="FF000000"/>
        <rFont val="Arial Narrow"/>
        <family val="2"/>
      </rPr>
      <t xml:space="preserve"> Establecer las necesidades y costos de los bienes que se van a utilizar para la ejecución de las Metas Operativas.
</t>
    </r>
    <r>
      <rPr>
        <b/>
        <sz val="9"/>
        <color rgb="FF000000"/>
        <rFont val="Century Schoolbook"/>
        <family val="1"/>
      </rPr>
      <t>3.-</t>
    </r>
    <r>
      <rPr>
        <sz val="10"/>
        <color rgb="FF000000"/>
        <rFont val="Arial Narrow"/>
        <family val="2"/>
      </rPr>
      <t xml:space="preserve"> Elaborar y presentar el POA a la Dirección de Planificación.
</t>
    </r>
    <r>
      <rPr>
        <b/>
        <sz val="9"/>
        <color rgb="FF000000"/>
        <rFont val="Century Schoolbook"/>
        <family val="1"/>
      </rPr>
      <t>4.-</t>
    </r>
    <r>
      <rPr>
        <sz val="10"/>
        <color rgb="FF000000"/>
        <rFont val="Arial Narrow"/>
        <family val="2"/>
      </rPr>
      <t xml:space="preserve"> Identificar las evidencia que justifican la ejecución del POA.
</t>
    </r>
    <r>
      <rPr>
        <b/>
        <sz val="9"/>
        <color rgb="FF000000"/>
        <rFont val="Century Schoolbook"/>
        <family val="1"/>
      </rPr>
      <t>5.-</t>
    </r>
    <r>
      <rPr>
        <sz val="10"/>
        <color rgb="FF000000"/>
        <rFont val="Arial Narrow"/>
        <family val="2"/>
      </rPr>
      <t xml:space="preserve"> Elaborar las evaluaciones semestrales del POA y cargar las evidencias en el Google Drive.</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</si>
  <si>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</si>
  <si>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b/>
        <sz val="9"/>
        <color rgb="FF000000"/>
        <rFont val="Century Schoolbook"/>
        <family val="1"/>
      </rPr>
      <t>6.-</t>
    </r>
    <r>
      <rPr>
        <sz val="10"/>
        <color rgb="FF000000"/>
        <rFont val="Arial Narrow"/>
        <family val="2"/>
      </rPr>
      <t xml:space="preserve"> Organizar el Archivo de Gestión.</t>
    </r>
  </si>
  <si>
    <t>Nº de carpetas de información de la Unidad de Relaciones Públicas registrada en el inventario documental.</t>
  </si>
  <si>
    <r>
      <rPr>
        <b/>
        <sz val="9"/>
        <color rgb="FF000000"/>
        <rFont val="Century Schoolbook"/>
        <family val="1"/>
      </rPr>
      <t>1.-</t>
    </r>
    <r>
      <rPr>
        <sz val="10"/>
        <color rgb="FF000000"/>
        <rFont val="Arial Narrow"/>
        <family val="2"/>
      </rPr>
      <t xml:space="preserve"> Organizar comunicaciones recibidas y enviadas, tanto de la Unidad de Relaciones Públicas y el Comité de Ley de Transparencia Institucional.</t>
    </r>
  </si>
  <si>
    <r>
      <rPr>
        <b/>
        <sz val="9"/>
        <color rgb="FF000000"/>
        <rFont val="Century Schoolbook"/>
        <family val="1"/>
      </rPr>
      <t>1.-</t>
    </r>
    <r>
      <rPr>
        <sz val="10"/>
        <color rgb="FF000000"/>
        <rFont val="Arial Narrow"/>
        <family val="2"/>
      </rPr>
      <t xml:space="preserve"> Inventario Documental.</t>
    </r>
  </si>
  <si>
    <t>IMPRENTA UNIVERSITARIA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</si>
  <si>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Diseñar, diagramar e imprimir documentos.</t>
    </r>
  </si>
  <si>
    <t>Documentos diseñados, diagramados e impresos.</t>
  </si>
  <si>
    <t>N° de Documentos Diseñados, Diagramados e Impresos.</t>
  </si>
  <si>
    <r>
      <rPr>
        <b/>
        <sz val="9"/>
        <color rgb="FF000000"/>
        <rFont val="Century Schoolbook"/>
        <family val="1"/>
      </rPr>
      <t>1.-</t>
    </r>
    <r>
      <rPr>
        <sz val="10"/>
        <color rgb="FF000000"/>
        <rFont val="Arial Narrow"/>
        <family val="2"/>
      </rPr>
      <t xml:space="preserve"> Imprimir trabajos requeridos.</t>
    </r>
  </si>
  <si>
    <r>
      <rPr>
        <b/>
        <sz val="9"/>
        <color rgb="FF000000"/>
        <rFont val="Century Schoolbook"/>
        <family val="1"/>
      </rPr>
      <t>1.-</t>
    </r>
    <r>
      <rPr>
        <sz val="10"/>
        <color rgb="FF000000"/>
        <rFont val="Arial Narrow"/>
        <family val="2"/>
      </rPr>
      <t xml:space="preserve"> Reporte de trabajos requeridos.</t>
    </r>
  </si>
  <si>
    <t>* Ing. Luis Chuquirima Espinoza,
  Jefe de la Imprenta Universitaria</t>
  </si>
  <si>
    <t>Pliego de catulina marfil (100*70) cm</t>
  </si>
  <si>
    <t>Resmas</t>
  </si>
  <si>
    <t>Estiletes</t>
  </si>
  <si>
    <t>Cinta de embalaje</t>
  </si>
  <si>
    <r>
      <rPr>
        <b/>
        <sz val="9"/>
        <color rgb="FF000000"/>
        <rFont val="Century Schoolbook"/>
        <family val="1"/>
      </rPr>
      <t>2.-</t>
    </r>
    <r>
      <rPr>
        <sz val="10"/>
        <color rgb="FF000000"/>
        <rFont val="Arial Narrow"/>
        <family val="2"/>
      </rPr>
      <t xml:space="preserve"> Empastar y refilar expedientes.</t>
    </r>
  </si>
  <si>
    <t>Expedientes empastados y refilados.</t>
  </si>
  <si>
    <t>_</t>
  </si>
  <si>
    <t>No hubo personal que labore esta Actividad durante el presente año.</t>
  </si>
  <si>
    <r>
      <rPr>
        <b/>
        <sz val="9"/>
        <color rgb="FF000000"/>
        <rFont val="Century Schoolbook"/>
        <family val="1"/>
      </rPr>
      <t>3.-</t>
    </r>
    <r>
      <rPr>
        <sz val="10"/>
        <color rgb="FF000000"/>
        <rFont val="Arial Narrow"/>
        <family val="2"/>
      </rPr>
      <t xml:space="preserve"> Entregar la Planificación Operativa Anual y Evaluación de la Planificación Operativa Anual.</t>
    </r>
  </si>
  <si>
    <t>N° de Planificaciones Operativas Anuales y Evaluaciones del POA entregadas.</t>
  </si>
  <si>
    <r>
      <rPr>
        <b/>
        <sz val="9"/>
        <color rgb="FF000000"/>
        <rFont val="Century Schoolbook"/>
        <family val="1"/>
      </rPr>
      <t>1.-</t>
    </r>
    <r>
      <rPr>
        <sz val="10"/>
        <color rgb="FF000000"/>
        <rFont val="Arial Narrow"/>
        <family val="2"/>
      </rPr>
      <t xml:space="preserve"> Elaborar los POA de la Imprenta.
</t>
    </r>
    <r>
      <rPr>
        <b/>
        <sz val="9"/>
        <color rgb="FF000000"/>
        <rFont val="Century Schoolbook"/>
        <family val="1"/>
      </rPr>
      <t>2.-</t>
    </r>
    <r>
      <rPr>
        <sz val="10"/>
        <color rgb="FF000000"/>
        <rFont val="Arial Narrow"/>
        <family val="2"/>
      </rPr>
      <t xml:space="preserve"> Evaluar el POA de la Imprenta semestralmente.</t>
    </r>
  </si>
  <si>
    <r>
      <rPr>
        <b/>
        <sz val="9"/>
        <color rgb="FF000000"/>
        <rFont val="Century Schoolbook"/>
        <family val="1"/>
      </rPr>
      <t>1.-</t>
    </r>
    <r>
      <rPr>
        <sz val="10"/>
        <color rgb="FF000000"/>
        <rFont val="Arial Narrow"/>
        <family val="2"/>
      </rPr>
      <t xml:space="preserve"> POA entregado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Primer Semestre del POA.
</t>
    </r>
    <r>
      <rPr>
        <b/>
        <sz val="9"/>
        <color rgb="FF000000"/>
        <rFont val="Century Schoolbook"/>
        <family val="1"/>
      </rPr>
      <t>3.-</t>
    </r>
    <r>
      <rPr>
        <sz val="10"/>
        <color rgb="FF000000"/>
        <rFont val="Arial Narrow"/>
        <family val="2"/>
      </rPr>
      <t xml:space="preserve"> Evaluación Segundo Semestre del POA.
</t>
    </r>
    <r>
      <rPr>
        <b/>
        <sz val="9"/>
        <color rgb="FF000000"/>
        <rFont val="Century Schoolbook"/>
        <family val="1"/>
      </rPr>
      <t>4.-</t>
    </r>
    <r>
      <rPr>
        <sz val="10"/>
        <color rgb="FF000000"/>
        <rFont val="Arial Narrow"/>
        <family val="2"/>
      </rPr>
      <t xml:space="preserve"> POA entregado </t>
    </r>
    <r>
      <rPr>
        <sz val="10"/>
        <color rgb="FF000000"/>
        <rFont val="Century Schoolbook"/>
        <family val="1"/>
      </rPr>
      <t>2023.</t>
    </r>
  </si>
  <si>
    <r>
      <rPr>
        <b/>
        <sz val="9"/>
        <color rgb="FF000000"/>
        <rFont val="Century Schoolbook"/>
        <family val="1"/>
      </rPr>
      <t>4.-</t>
    </r>
    <r>
      <rPr>
        <sz val="10"/>
        <color rgb="FF000000"/>
        <rFont val="Arial Narrow"/>
        <family val="2"/>
      </rPr>
      <t xml:space="preserve"> Organizar el Archivo de Gestión.</t>
    </r>
  </si>
  <si>
    <t>N° de Cajas organizadas.</t>
  </si>
  <si>
    <r>
      <rPr>
        <b/>
        <sz val="9"/>
        <color rgb="FF000000"/>
        <rFont val="Century Schoolbook"/>
        <family val="1"/>
      </rPr>
      <t>1.-</t>
    </r>
    <r>
      <rPr>
        <sz val="10"/>
        <color rgb="FF000000"/>
        <rFont val="Arial Narrow"/>
        <family val="2"/>
      </rPr>
      <t xml:space="preserve"> Organizar el archivo de gestión.
</t>
    </r>
    <r>
      <rPr>
        <b/>
        <sz val="9"/>
        <color rgb="FF000000"/>
        <rFont val="Century Schoolbook"/>
        <family val="1"/>
      </rPr>
      <t>2.-</t>
    </r>
    <r>
      <rPr>
        <sz val="10"/>
        <color rgb="FF000000"/>
        <rFont val="Arial Narrow"/>
        <family val="2"/>
      </rPr>
      <t xml:space="preserve"> Organizar el archivo de gestión de la Unidad de la Imprenta </t>
    </r>
    <r>
      <rPr>
        <sz val="10"/>
        <color rgb="FF000000"/>
        <rFont val="Century Schoolbook"/>
        <family val="1"/>
      </rPr>
      <t>2016</t>
    </r>
    <r>
      <rPr>
        <sz val="10"/>
        <color rgb="FF000000"/>
        <rFont val="Arial Narrow"/>
        <family val="2"/>
      </rPr>
      <t xml:space="preserve"> al </t>
    </r>
    <r>
      <rPr>
        <sz val="10"/>
        <color rgb="FF000000"/>
        <rFont val="Century Schoolbook"/>
        <family val="1"/>
      </rPr>
      <t>2018.</t>
    </r>
  </si>
  <si>
    <r>
      <rPr>
        <b/>
        <sz val="9"/>
        <color rgb="FF000000"/>
        <rFont val="Century Schoolbook"/>
        <family val="1"/>
      </rPr>
      <t>1.-</t>
    </r>
    <r>
      <rPr>
        <sz val="10"/>
        <color rgb="FF000000"/>
        <rFont val="Arial Narrow"/>
        <family val="2"/>
      </rPr>
      <t xml:space="preserve"> Cajas organizadas del año </t>
    </r>
    <r>
      <rPr>
        <sz val="10"/>
        <color rgb="FF000000"/>
        <rFont val="Century Schoolbook"/>
        <family val="1"/>
      </rPr>
      <t>2016</t>
    </r>
    <r>
      <rPr>
        <sz val="10"/>
        <color rgb="FF000000"/>
        <rFont val="Arial Narrow"/>
        <family val="2"/>
      </rPr>
      <t xml:space="preserve"> al </t>
    </r>
    <r>
      <rPr>
        <sz val="10"/>
        <color rgb="FF000000"/>
        <rFont val="Century Schoolbook"/>
        <family val="1"/>
      </rPr>
      <t>2018.</t>
    </r>
  </si>
  <si>
    <t>TOTAL PRESUPUESTO ESTIMATIVO DIRECCIÓN DE COMUNICACIÓN 2022:</t>
  </si>
  <si>
    <t>DIRECCIÓN DE PLANIFICACIÓN</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</si>
  <si>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el Proceso de diseño y/o actualización de la planificación estratégica institucional.</t>
    </r>
  </si>
  <si>
    <t>Planificación estratégica institucional implementada.</t>
  </si>
  <si>
    <r>
      <rPr>
        <sz val="10"/>
        <color rgb="FF000000"/>
        <rFont val="Arial Narrow"/>
        <family val="2"/>
      </rPr>
      <t>N° de planes operativos anuales articulados al PEDI</t>
    </r>
    <r>
      <rPr>
        <sz val="10"/>
        <color rgb="FF000000"/>
        <rFont val="Century Schoolbook"/>
        <family val="1"/>
      </rPr>
      <t xml:space="preserve"> 2021 - 2024.</t>
    </r>
  </si>
  <si>
    <r>
      <rPr>
        <b/>
        <sz val="9"/>
        <color rgb="FF000000"/>
        <rFont val="Century Schoolbook"/>
        <family val="1"/>
      </rPr>
      <t>1.-</t>
    </r>
    <r>
      <rPr>
        <sz val="10"/>
        <color rgb="FF000000"/>
        <rFont val="Arial Narrow"/>
        <family val="2"/>
      </rPr>
      <t xml:space="preserve"> Organizar la socialización y difusión del PEDI </t>
    </r>
    <r>
      <rPr>
        <sz val="10"/>
        <color rgb="FF000000"/>
        <rFont val="Century Schoolbook"/>
        <family val="1"/>
      </rPr>
      <t>2021-2024.</t>
    </r>
    <r>
      <rPr>
        <sz val="10"/>
        <color rgb="FF000000"/>
        <rFont val="Arial Narrow"/>
        <family val="2"/>
      </rPr>
      <t xml:space="preserve">
</t>
    </r>
    <r>
      <rPr>
        <b/>
        <sz val="9"/>
        <color rgb="FF000000"/>
        <rFont val="Century Schoolbook"/>
        <family val="1"/>
      </rPr>
      <t>2.-</t>
    </r>
    <r>
      <rPr>
        <sz val="10"/>
        <color rgb="FF000000"/>
        <rFont val="Arial Narrow"/>
        <family val="2"/>
      </rPr>
      <t xml:space="preserve"> Ejecutar las acciones de socialización y difusión del PEDI </t>
    </r>
    <r>
      <rPr>
        <sz val="10"/>
        <color rgb="FF000000"/>
        <rFont val="Century Schoolbook"/>
        <family val="1"/>
      </rPr>
      <t>2021-2024</t>
    </r>
    <r>
      <rPr>
        <sz val="10"/>
        <color rgb="FF000000"/>
        <rFont val="Arial Narrow"/>
        <family val="2"/>
      </rPr>
      <t xml:space="preserve"> que son responsabilidad exclusiva de DPLAN.
</t>
    </r>
    <r>
      <rPr>
        <b/>
        <sz val="9"/>
        <color rgb="FF000000"/>
        <rFont val="Century Schoolbook"/>
        <family val="1"/>
      </rPr>
      <t>3.-</t>
    </r>
    <r>
      <rPr>
        <sz val="10"/>
        <color rgb="FF000000"/>
        <rFont val="Arial Narrow"/>
        <family val="2"/>
      </rPr>
      <t xml:space="preserve"> Diseñar matriz de articulación de metas POA y PEDI </t>
    </r>
    <r>
      <rPr>
        <sz val="10"/>
        <color rgb="FF000000"/>
        <rFont val="Century Schoolbook"/>
        <family val="1"/>
      </rPr>
      <t>2021-2024</t>
    </r>
    <r>
      <rPr>
        <sz val="10"/>
        <color rgb="FF000000"/>
        <rFont val="Arial Narrow"/>
        <family val="2"/>
      </rPr>
      <t xml:space="preserve">, una vez aprobada la actualización del POA </t>
    </r>
    <r>
      <rPr>
        <sz val="10"/>
        <color rgb="FF000000"/>
        <rFont val="Century Schoolbook"/>
        <family val="1"/>
      </rPr>
      <t>2021-2021.</t>
    </r>
  </si>
  <si>
    <r>
      <rPr>
        <b/>
        <sz val="9"/>
        <color rgb="FF000000"/>
        <rFont val="Century Schoolbook"/>
        <family val="1"/>
      </rPr>
      <t>1.-</t>
    </r>
    <r>
      <rPr>
        <sz val="10"/>
        <color rgb="FF000000"/>
        <rFont val="Arial Narrow"/>
        <family val="2"/>
      </rPr>
      <t xml:space="preserve"> Convocatorias a los actos de socialización y difusión del PEDI </t>
    </r>
    <r>
      <rPr>
        <sz val="10"/>
        <color rgb="FF000000"/>
        <rFont val="Century Schoolbook"/>
        <family val="1"/>
      </rPr>
      <t>2021-2024.</t>
    </r>
    <r>
      <rPr>
        <sz val="10"/>
        <color rgb="FF000000"/>
        <rFont val="Arial Narrow"/>
        <family val="2"/>
      </rPr>
      <t xml:space="preserve">
</t>
    </r>
    <r>
      <rPr>
        <b/>
        <sz val="9"/>
        <color rgb="FF000000"/>
        <rFont val="Century Schoolbook"/>
        <family val="1"/>
      </rPr>
      <t>2.-</t>
    </r>
    <r>
      <rPr>
        <sz val="10"/>
        <color rgb="FF000000"/>
        <rFont val="Arial Narrow"/>
        <family val="2"/>
      </rPr>
      <t xml:space="preserve"> Memoria de los actos de socialización y difusión del PEDI </t>
    </r>
    <r>
      <rPr>
        <sz val="10"/>
        <color rgb="FF000000"/>
        <rFont val="Century Schoolbook"/>
        <family val="1"/>
      </rPr>
      <t>2021-2024.</t>
    </r>
    <r>
      <rPr>
        <sz val="10"/>
        <color rgb="FF000000"/>
        <rFont val="Arial Narrow"/>
        <family val="2"/>
      </rPr>
      <t xml:space="preserve">
</t>
    </r>
    <r>
      <rPr>
        <b/>
        <sz val="9"/>
        <color rgb="FF000000"/>
        <rFont val="Century Schoolbook"/>
        <family val="1"/>
      </rPr>
      <t>3.-</t>
    </r>
    <r>
      <rPr>
        <sz val="10"/>
        <color rgb="FF000000"/>
        <rFont val="Arial Narrow"/>
        <family val="2"/>
      </rPr>
      <t xml:space="preserve"> Matriz de articulación de metas POA </t>
    </r>
    <r>
      <rPr>
        <sz val="10"/>
        <color rgb="FF000000"/>
        <rFont val="Century Schoolbook"/>
        <family val="1"/>
      </rPr>
      <t>2021</t>
    </r>
    <r>
      <rPr>
        <sz val="10"/>
        <color rgb="FF000000"/>
        <rFont val="Arial Narrow"/>
        <family val="2"/>
      </rPr>
      <t xml:space="preserve"> al PEDI </t>
    </r>
    <r>
      <rPr>
        <sz val="10"/>
        <color rgb="FF000000"/>
        <rFont val="Century Schoolbook"/>
        <family val="1"/>
      </rPr>
      <t>2021-2024</t>
    </r>
    <r>
      <rPr>
        <sz val="10"/>
        <color rgb="FF000000"/>
        <rFont val="Arial Narrow"/>
        <family val="2"/>
      </rPr>
      <t xml:space="preserve"> diseñada.</t>
    </r>
  </si>
  <si>
    <t>* Econ. Paola Apolo Silva,
  Directora de Planificación
* Lcda. Elizabeth Brito Arias,
  Analista de Planificación</t>
  </si>
  <si>
    <t>Micrófonos</t>
  </si>
  <si>
    <r>
      <rPr>
        <b/>
        <sz val="9"/>
        <color rgb="FF000000"/>
        <rFont val="Century Schoolbook"/>
        <family val="1"/>
      </rPr>
      <t>2.-</t>
    </r>
    <r>
      <rPr>
        <sz val="10"/>
        <color rgb="FF000000"/>
        <rFont val="Arial Narrow"/>
        <family val="2"/>
      </rPr>
      <t xml:space="preserve"> Consolidar y Validar la Planificación operativa anual y sus ajustes, en base a la programación de necesidades de recursos.</t>
    </r>
  </si>
  <si>
    <t xml:space="preserve">Planificación operativa anual y sus ajustes, con base a la programación de necesidades de recursos, consolidada y validada. </t>
  </si>
  <si>
    <t>N° de planes operativos anuales validados y aprobados.</t>
  </si>
  <si>
    <r>
      <rPr>
        <b/>
        <sz val="9"/>
        <color rgb="FF000000"/>
        <rFont val="Century Schoolbook"/>
        <family val="1"/>
      </rPr>
      <t>1.-</t>
    </r>
    <r>
      <rPr>
        <sz val="10"/>
        <color rgb="FF000000"/>
        <rFont val="Arial Narrow"/>
        <family val="2"/>
      </rPr>
      <t xml:space="preserve"> Emitir Directrices para la actualización de la Planificación Operativa Anual acorde al PEDI </t>
    </r>
    <r>
      <rPr>
        <sz val="10"/>
        <color rgb="FF000000"/>
        <rFont val="Century Schoolbook"/>
        <family val="1"/>
      </rPr>
      <t>2021-2024.</t>
    </r>
    <r>
      <rPr>
        <sz val="10"/>
        <color rgb="FF000000"/>
        <rFont val="Arial Narrow"/>
        <family val="2"/>
      </rPr>
      <t xml:space="preserve">
</t>
    </r>
    <r>
      <rPr>
        <b/>
        <sz val="9"/>
        <color rgb="FF000000"/>
        <rFont val="Century Schoolbook"/>
        <family val="1"/>
      </rPr>
      <t>2.-</t>
    </r>
    <r>
      <rPr>
        <sz val="10"/>
        <color rgb="FF000000"/>
        <rFont val="Arial Narrow"/>
        <family val="2"/>
      </rPr>
      <t xml:space="preserve"> Dirigir el proceso de revisión de los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Efectuar la validación de los POA </t>
    </r>
    <r>
      <rPr>
        <sz val="10"/>
        <color rgb="FF000000"/>
        <rFont val="Century Schoolbook"/>
        <family val="1"/>
      </rPr>
      <t>2022</t>
    </r>
    <r>
      <rPr>
        <sz val="10"/>
        <color rgb="FF000000"/>
        <rFont val="Arial Narrow"/>
        <family val="2"/>
      </rPr>
      <t xml:space="preserve"> revisados.
</t>
    </r>
    <r>
      <rPr>
        <b/>
        <sz val="9"/>
        <color rgb="FF000000"/>
        <rFont val="Century Schoolbook"/>
        <family val="1"/>
      </rPr>
      <t>4.-</t>
    </r>
    <r>
      <rPr>
        <sz val="10"/>
        <color rgb="FF000000"/>
        <rFont val="Arial Narrow"/>
        <family val="2"/>
      </rPr>
      <t xml:space="preserve"> Gestionar la aprobación de los POA </t>
    </r>
    <r>
      <rPr>
        <sz val="10"/>
        <color rgb="FF000000"/>
        <rFont val="Century Schoolbook"/>
        <family val="1"/>
      </rPr>
      <t>2022.</t>
    </r>
  </si>
  <si>
    <r>
      <rPr>
        <b/>
        <sz val="9"/>
        <color rgb="FF000000"/>
        <rFont val="Century Schoolbook"/>
        <family val="1"/>
      </rPr>
      <t xml:space="preserve">1.- </t>
    </r>
    <r>
      <rPr>
        <sz val="10"/>
        <color rgb="FF000000"/>
        <rFont val="Arial Narrow"/>
        <family val="2"/>
      </rPr>
      <t xml:space="preserve">Matriz de validación del POA </t>
    </r>
    <r>
      <rPr>
        <sz val="10"/>
        <color rgb="FF000000"/>
        <rFont val="Century Schoolbook"/>
        <family val="1"/>
      </rPr>
      <t>2022</t>
    </r>
    <r>
      <rPr>
        <sz val="10"/>
        <color rgb="FF000000"/>
        <rFont val="Arial Narrow"/>
        <family val="2"/>
      </rPr>
      <t xml:space="preserve"> institucional.
</t>
    </r>
    <r>
      <rPr>
        <b/>
        <sz val="9"/>
        <color rgb="FF000000"/>
        <rFont val="Century Schoolbook"/>
        <family val="1"/>
      </rPr>
      <t>2.-</t>
    </r>
    <r>
      <rPr>
        <sz val="10"/>
        <color rgb="FF000000"/>
        <rFont val="Arial Narrow"/>
        <family val="2"/>
      </rPr>
      <t xml:space="preserve"> Resolución de Aprobación del POA </t>
    </r>
    <r>
      <rPr>
        <sz val="10"/>
        <color rgb="FF000000"/>
        <rFont val="Century Schoolbook"/>
        <family val="1"/>
      </rPr>
      <t>2022.</t>
    </r>
  </si>
  <si>
    <t>* Econ. Paola Apolo Silva,
  Directora de Planificación
* Econ. Fanny Basilio Banchón,
  Analista de Formulación y Control Presupuestario
* Lcda. Elizabeth Brito Arias,
  Analista de Planificación</t>
  </si>
  <si>
    <r>
      <rPr>
        <b/>
        <sz val="9"/>
        <color rgb="FF000000"/>
        <rFont val="Century Schoolbook"/>
        <family val="1"/>
      </rPr>
      <t>3.-</t>
    </r>
    <r>
      <rPr>
        <sz val="10"/>
        <color rgb="FF000000"/>
        <rFont val="Arial Narrow"/>
        <family val="2"/>
      </rPr>
      <t xml:space="preserve"> Gestionar la priorización del Plan Anual de Inversiones.</t>
    </r>
  </si>
  <si>
    <t>Priorización del Plan Anual de Inversiones gestionada.</t>
  </si>
  <si>
    <t>N° de priorizaciones de proyectos de inversión gestionados.</t>
  </si>
  <si>
    <r>
      <rPr>
        <b/>
        <sz val="9"/>
        <color rgb="FF000000"/>
        <rFont val="Century Schoolbook"/>
        <family val="1"/>
      </rPr>
      <t>1.-</t>
    </r>
    <r>
      <rPr>
        <sz val="10"/>
        <color rgb="FF000000"/>
        <rFont val="Arial Narrow"/>
        <family val="2"/>
      </rPr>
      <t xml:space="preserve"> Convocar la actualización y/o presentación de proyectos de inversión.
</t>
    </r>
    <r>
      <rPr>
        <b/>
        <sz val="9"/>
        <color rgb="FF000000"/>
        <rFont val="Century Schoolbook"/>
        <family val="1"/>
      </rPr>
      <t>2.-</t>
    </r>
    <r>
      <rPr>
        <sz val="10"/>
        <color rgb="FF000000"/>
        <rFont val="Arial Narrow"/>
        <family val="2"/>
      </rPr>
      <t xml:space="preserve"> Revisar y validar los proyectos de inversión que cumplan con los requisitos legales y técnicos.
</t>
    </r>
    <r>
      <rPr>
        <b/>
        <sz val="9"/>
        <color rgb="FF000000"/>
        <rFont val="Century Schoolbook"/>
        <family val="1"/>
      </rPr>
      <t>3.-</t>
    </r>
    <r>
      <rPr>
        <sz val="10"/>
        <color rgb="FF000000"/>
        <rFont val="Arial Narrow"/>
        <family val="2"/>
      </rPr>
      <t xml:space="preserve"> Gestionar la aprobación de la priorización de los proyectos de inversión ante el Consejo Universitario.</t>
    </r>
  </si>
  <si>
    <r>
      <rPr>
        <b/>
        <sz val="9"/>
        <color rgb="FF000000"/>
        <rFont val="Century Schoolbook"/>
        <family val="1"/>
      </rPr>
      <t>1.-</t>
    </r>
    <r>
      <rPr>
        <sz val="10"/>
        <color rgb="FF000000"/>
        <rFont val="Arial Narrow"/>
        <family val="2"/>
      </rPr>
      <t xml:space="preserve"> Matriz de priorización de proyectos de inversión.
</t>
    </r>
    <r>
      <rPr>
        <b/>
        <sz val="9"/>
        <color rgb="FF000000"/>
        <rFont val="Century Schoolbook"/>
        <family val="1"/>
      </rPr>
      <t>2.-</t>
    </r>
    <r>
      <rPr>
        <sz val="10"/>
        <color rgb="FF000000"/>
        <rFont val="Arial Narrow"/>
        <family val="2"/>
      </rPr>
      <t xml:space="preserve"> Resolución de aprobación de la priorización de los proyectos de inversión.</t>
    </r>
  </si>
  <si>
    <r>
      <rPr>
        <b/>
        <sz val="9"/>
        <color rgb="FF000000"/>
        <rFont val="Century Schoolbook"/>
        <family val="1"/>
      </rPr>
      <t>4.-</t>
    </r>
    <r>
      <rPr>
        <sz val="10"/>
        <color rgb="FF000000"/>
        <rFont val="Arial Narrow"/>
        <family val="2"/>
      </rPr>
      <t xml:space="preserve"> Gestionar requerimientos de información para el registro de la planificación plurianual de la política pública y/o Programación Anual de la Planificación.</t>
    </r>
  </si>
  <si>
    <t>Planificación plurianual de la política pública y/o Programación Anual de la Planificación registrada.</t>
  </si>
  <si>
    <t>N° de procesos de registro de la planificación plurianual de la política pública y/o programación anual de la planificación gestionados.</t>
  </si>
  <si>
    <r>
      <rPr>
        <b/>
        <sz val="9"/>
        <color rgb="FF000000"/>
        <rFont val="Century Schoolbook"/>
        <family val="1"/>
      </rPr>
      <t>1.-</t>
    </r>
    <r>
      <rPr>
        <sz val="10"/>
        <color rgb="FF000000"/>
        <rFont val="Arial Narrow"/>
        <family val="2"/>
      </rPr>
      <t xml:space="preserve"> Analizar la información a solicitar a los responsables de las metas de la PPPP y PAP.
</t>
    </r>
    <r>
      <rPr>
        <b/>
        <sz val="9"/>
        <color rgb="FF000000"/>
        <rFont val="Century Schoolbook"/>
        <family val="1"/>
      </rPr>
      <t>2.-</t>
    </r>
    <r>
      <rPr>
        <sz val="10"/>
        <color rgb="FF000000"/>
        <rFont val="Arial Narrow"/>
        <family val="2"/>
      </rPr>
      <t xml:space="preserve"> Requerir la información a registrar en la plataforma SIPeIP.
</t>
    </r>
    <r>
      <rPr>
        <b/>
        <sz val="9"/>
        <color rgb="FF000000"/>
        <rFont val="Century Schoolbook"/>
        <family val="1"/>
      </rPr>
      <t>3.-</t>
    </r>
    <r>
      <rPr>
        <sz val="10"/>
        <color rgb="FF000000"/>
        <rFont val="Arial Narrow"/>
        <family val="2"/>
      </rPr>
      <t xml:space="preserve"> Validar y enviar la información registrada en el SIPeIP respecto de la PPPP y PAP.
</t>
    </r>
    <r>
      <rPr>
        <b/>
        <sz val="9"/>
        <color rgb="FF000000"/>
        <rFont val="Century Schoolbook"/>
        <family val="1"/>
      </rPr>
      <t>4.-</t>
    </r>
    <r>
      <rPr>
        <sz val="10"/>
        <color rgb="FF000000"/>
        <rFont val="Arial Narrow"/>
        <family val="2"/>
      </rPr>
      <t xml:space="preserve"> Informar a la máxima autoridad sobre el cumplimiento del proceso.</t>
    </r>
  </si>
  <si>
    <r>
      <rPr>
        <b/>
        <sz val="9"/>
        <color rgb="FF000000"/>
        <rFont val="Century Schoolbook"/>
        <family val="1"/>
      </rPr>
      <t>1.-</t>
    </r>
    <r>
      <rPr>
        <sz val="10"/>
        <color rgb="FF000000"/>
        <rFont val="Arial Narrow"/>
        <family val="2"/>
      </rPr>
      <t xml:space="preserve"> Informe de cumplimiento del proceso Proforma Presupuestaria </t>
    </r>
    <r>
      <rPr>
        <sz val="10"/>
        <color rgb="FF000000"/>
        <rFont val="Century Schoolbook"/>
        <family val="1"/>
      </rPr>
      <t xml:space="preserve">2023 </t>
    </r>
    <r>
      <rPr>
        <sz val="10"/>
        <color rgb="FF000000"/>
        <rFont val="Arial Narrow"/>
        <family val="2"/>
      </rPr>
      <t>- Ámbito Planificación.</t>
    </r>
  </si>
  <si>
    <r>
      <rPr>
        <b/>
        <sz val="9"/>
        <color rgb="FF000000"/>
        <rFont val="Century Schoolbook"/>
        <family val="1"/>
      </rPr>
      <t>5.-</t>
    </r>
    <r>
      <rPr>
        <b/>
        <sz val="10"/>
        <color rgb="FF000000"/>
        <rFont val="Arial Narrow"/>
        <family val="2"/>
      </rPr>
      <t xml:space="preserve"> </t>
    </r>
    <r>
      <rPr>
        <sz val="10"/>
        <color rgb="FF000000"/>
        <rFont val="Arial Narrow"/>
        <family val="2"/>
      </rPr>
      <t>Evaluar planes, programas y proyectos.</t>
    </r>
  </si>
  <si>
    <t>Planes, programas y proyectos evaluados.</t>
  </si>
  <si>
    <t>N° de procesos de evaluación de planes, programas y proyectos evaluados.</t>
  </si>
  <si>
    <r>
      <rPr>
        <b/>
        <sz val="9"/>
        <color rgb="FF000000"/>
        <rFont val="Century Schoolbook"/>
        <family val="1"/>
      </rPr>
      <t>1.-</t>
    </r>
    <r>
      <rPr>
        <sz val="10"/>
        <color rgb="FF000000"/>
        <rFont val="Arial Narrow"/>
        <family val="2"/>
      </rPr>
      <t xml:space="preserve"> Organizar el proceso de evaluación de planes programas y proyectos relacionados con el Plan Anual de Inversiones (</t>
    </r>
    <r>
      <rPr>
        <sz val="10"/>
        <color rgb="FF000000"/>
        <rFont val="Century Schoolbook"/>
        <family val="1"/>
      </rPr>
      <t>1</t>
    </r>
    <r>
      <rPr>
        <sz val="10"/>
        <color rgb="FF000000"/>
        <rFont val="Arial Narrow"/>
        <family val="2"/>
      </rPr>
      <t>), Seguimiento al Cumplimiento de la LOTAIP (</t>
    </r>
    <r>
      <rPr>
        <sz val="10"/>
        <color rgb="FF000000"/>
        <rFont val="Century Schoolbook"/>
        <family val="1"/>
      </rPr>
      <t>10</t>
    </r>
    <r>
      <rPr>
        <sz val="10"/>
        <color rgb="FF000000"/>
        <rFont val="Arial Narrow"/>
        <family val="2"/>
      </rPr>
      <t>) y Rendición Anual de Cuentas (</t>
    </r>
    <r>
      <rPr>
        <sz val="10"/>
        <color rgb="FF000000"/>
        <rFont val="Century Schoolbook"/>
        <family val="1"/>
      </rPr>
      <t>1</t>
    </r>
    <r>
      <rPr>
        <sz val="10"/>
        <color rgb="FF000000"/>
        <rFont val="Arial Narrow"/>
        <family val="2"/>
      </rPr>
      <t xml:space="preserve">).
</t>
    </r>
    <r>
      <rPr>
        <b/>
        <sz val="9"/>
        <color rgb="FF000000"/>
        <rFont val="Century Schoolbook"/>
        <family val="1"/>
      </rPr>
      <t>2.-</t>
    </r>
    <r>
      <rPr>
        <sz val="10"/>
        <color rgb="FF000000"/>
        <rFont val="Arial Narrow"/>
        <family val="2"/>
      </rPr>
      <t xml:space="preserve"> Efectuar la validación de los resultados de evaluación, seguimiento y monitoreo. 
</t>
    </r>
    <r>
      <rPr>
        <b/>
        <sz val="9"/>
        <color rgb="FF000000"/>
        <rFont val="Century Schoolbook"/>
        <family val="1"/>
      </rPr>
      <t>3.-</t>
    </r>
    <r>
      <rPr>
        <sz val="10"/>
        <color rgb="FF000000"/>
        <rFont val="Arial Narrow"/>
        <family val="2"/>
      </rPr>
      <t xml:space="preserve"> Informar los resultados de los procesos de evaluación de planes, programas y proyectos.</t>
    </r>
  </si>
  <si>
    <r>
      <rPr>
        <b/>
        <sz val="9"/>
        <color rgb="FF000000"/>
        <rFont val="Century Schoolbook"/>
        <family val="1"/>
      </rPr>
      <t>1.-</t>
    </r>
    <r>
      <rPr>
        <sz val="10"/>
        <color rgb="FF000000"/>
        <rFont val="Arial Narrow"/>
        <family val="2"/>
      </rPr>
      <t xml:space="preserve"> Informes de los evaluación de planes, programas y proyectos.</t>
    </r>
  </si>
  <si>
    <t>* Econ. Paola Apolo Silva,
  Directora de Planificación
* Econ. Fanny Basilio Banchón,
  Analista de Formulación y Control Presupuestario
* Econ. Gisell Ríos Ríos,
  Analista de Evaluación y Control Operativo
* Lcda. Elizabeth Brito Arias,
  Analista de Planificación</t>
  </si>
  <si>
    <r>
      <rPr>
        <b/>
        <sz val="9"/>
        <color rgb="FF000000"/>
        <rFont val="Century Schoolbook"/>
        <family val="1"/>
      </rPr>
      <t>6.-</t>
    </r>
    <r>
      <rPr>
        <sz val="10"/>
        <color rgb="FF000000"/>
        <rFont val="Arial Narrow"/>
        <family val="2"/>
      </rPr>
      <t xml:space="preserve"> Emitir insumos para la elaboración de la proforma presupuestaria y sus reformas.</t>
    </r>
  </si>
  <si>
    <t xml:space="preserve">Insumos para la elaboración de la proforma presupuestaria y sus reformas emitidos. </t>
  </si>
  <si>
    <t>N° de insumos para la elaboración de la proforma presupuestaria consolidados y entregados.</t>
  </si>
  <si>
    <r>
      <rPr>
        <b/>
        <sz val="9"/>
        <color rgb="FF000000"/>
        <rFont val="Century Schoolbook"/>
        <family val="1"/>
      </rPr>
      <t>1.-</t>
    </r>
    <r>
      <rPr>
        <sz val="10"/>
        <color rgb="FF000000"/>
        <rFont val="Arial Narrow"/>
        <family val="2"/>
      </rPr>
      <t xml:space="preserve"> Organizar el proceso de levantamiento de insumos para la proforma presupuestaria.
</t>
    </r>
    <r>
      <rPr>
        <b/>
        <sz val="9"/>
        <color rgb="FF000000"/>
        <rFont val="Century Schoolbook"/>
        <family val="1"/>
      </rPr>
      <t>2.-</t>
    </r>
    <r>
      <rPr>
        <sz val="10"/>
        <color rgb="FF000000"/>
        <rFont val="Arial Narrow"/>
        <family val="2"/>
      </rPr>
      <t xml:space="preserve"> Consolidar los insumos para el análisis y validación.
</t>
    </r>
    <r>
      <rPr>
        <b/>
        <sz val="9"/>
        <color rgb="FF000000"/>
        <rFont val="Century Schoolbook"/>
        <family val="1"/>
      </rPr>
      <t>3.-</t>
    </r>
    <r>
      <rPr>
        <sz val="10"/>
        <color rgb="FF000000"/>
        <rFont val="Arial Narrow"/>
        <family val="2"/>
      </rPr>
      <t xml:space="preserve"> Informar sobre los resultados del análisis de los insumos para la elaboración de la proforma presupuestaria.</t>
    </r>
  </si>
  <si>
    <r>
      <rPr>
        <b/>
        <sz val="9"/>
        <color rgb="FF000000"/>
        <rFont val="Century Schoolbook"/>
        <family val="1"/>
      </rPr>
      <t>1.-</t>
    </r>
    <r>
      <rPr>
        <sz val="10"/>
        <color rgb="FF000000"/>
        <rFont val="Arial Narrow"/>
        <family val="2"/>
      </rPr>
      <t xml:space="preserve"> Informe Técnico sobre los Insumos para la Proforma Presupuestaria emitido.</t>
    </r>
  </si>
  <si>
    <r>
      <rPr>
        <b/>
        <sz val="9"/>
        <color rgb="FF000000"/>
        <rFont val="Century Schoolbook"/>
        <family val="1"/>
      </rPr>
      <t>7.-</t>
    </r>
    <r>
      <rPr>
        <sz val="10"/>
        <color rgb="FF000000"/>
        <rFont val="Arial Narrow"/>
        <family val="2"/>
      </rPr>
      <t xml:space="preserve"> Coordinar el Proceso de rendición anual de cuentas.</t>
    </r>
  </si>
  <si>
    <t>Rendición anual de cuentas ejecutada.</t>
  </si>
  <si>
    <t>N° de fases del proceso de rendición anual de cuentas ejecutadas.</t>
  </si>
  <si>
    <r>
      <rPr>
        <b/>
        <sz val="9"/>
        <color rgb="FF000000"/>
        <rFont val="Century Schoolbook"/>
        <family val="1"/>
      </rPr>
      <t>1.-</t>
    </r>
    <r>
      <rPr>
        <sz val="10"/>
        <color rgb="FF000000"/>
        <rFont val="Arial Narrow"/>
        <family val="2"/>
      </rPr>
      <t xml:space="preserve"> Gestionar la conformación de la comisión de Rendición de Cuentas.
</t>
    </r>
    <r>
      <rPr>
        <b/>
        <sz val="9"/>
        <color rgb="FF000000"/>
        <rFont val="Century Schoolbook"/>
        <family val="1"/>
      </rPr>
      <t>2.-</t>
    </r>
    <r>
      <rPr>
        <sz val="10"/>
        <color rgb="FF000000"/>
        <rFont val="Arial Narrow"/>
        <family val="2"/>
      </rPr>
      <t xml:space="preserve"> Gestionar la actualización del Procedimiento de Rendición de Cuentas.
</t>
    </r>
    <r>
      <rPr>
        <b/>
        <sz val="9"/>
        <color rgb="FF000000"/>
        <rFont val="Century Schoolbook"/>
        <family val="1"/>
      </rPr>
      <t>3.-</t>
    </r>
    <r>
      <rPr>
        <sz val="10"/>
        <color rgb="FF000000"/>
        <rFont val="Arial Narrow"/>
        <family val="2"/>
      </rPr>
      <t xml:space="preserve"> Dirigir el proceso de levantamiento, análisis y emisión de resultados a presentarse en el informe de Rendición de Cuentas.
</t>
    </r>
    <r>
      <rPr>
        <b/>
        <sz val="9"/>
        <color rgb="FF000000"/>
        <rFont val="Century Schoolbook"/>
        <family val="1"/>
      </rPr>
      <t>4.-</t>
    </r>
    <r>
      <rPr>
        <sz val="10"/>
        <color rgb="FF000000"/>
        <rFont val="Arial Narrow"/>
        <family val="2"/>
      </rPr>
      <t xml:space="preserve"> Presentar ante el Consejo Universitario el informe preliminar de rendición de cuentas.
</t>
    </r>
    <r>
      <rPr>
        <b/>
        <sz val="9"/>
        <color rgb="FF000000"/>
        <rFont val="Century Schoolbook"/>
        <family val="1"/>
      </rPr>
      <t>5.-</t>
    </r>
    <r>
      <rPr>
        <sz val="10"/>
        <color rgb="FF000000"/>
        <rFont val="Arial Narrow"/>
        <family val="2"/>
      </rPr>
      <t xml:space="preserve"> Liderar la ejecución del evento público de deliberación.
</t>
    </r>
    <r>
      <rPr>
        <b/>
        <sz val="9"/>
        <color rgb="FF000000"/>
        <rFont val="Century Schoolbook"/>
        <family val="1"/>
      </rPr>
      <t>6.-</t>
    </r>
    <r>
      <rPr>
        <sz val="10"/>
        <color rgb="FF000000"/>
        <rFont val="Arial Narrow"/>
        <family val="2"/>
      </rPr>
      <t xml:space="preserve"> Gestionar la aprobación del informe final de rendición de cuentas.
</t>
    </r>
    <r>
      <rPr>
        <b/>
        <sz val="9"/>
        <color rgb="FF000000"/>
        <rFont val="Century Schoolbook"/>
        <family val="1"/>
      </rPr>
      <t>7.-</t>
    </r>
    <r>
      <rPr>
        <sz val="10"/>
        <color rgb="FF000000"/>
        <rFont val="Arial Narrow"/>
        <family val="2"/>
      </rPr>
      <t xml:space="preserve"> Verificar el cumplimiento del proceso de registro del informe final de RC en la plataforma del CPCCS.
</t>
    </r>
    <r>
      <rPr>
        <b/>
        <sz val="9"/>
        <color rgb="FF000000"/>
        <rFont val="Century Schoolbook"/>
        <family val="1"/>
      </rPr>
      <t>8.-</t>
    </r>
    <r>
      <rPr>
        <sz val="10"/>
        <color rgb="FF000000"/>
        <rFont val="Arial Narrow"/>
        <family val="2"/>
      </rPr>
      <t xml:space="preserve"> Notificar el cumplimiento del proceso a la máxima autoridad.</t>
    </r>
  </si>
  <si>
    <r>
      <rPr>
        <b/>
        <sz val="9"/>
        <color rgb="FF000000"/>
        <rFont val="Century Schoolbook"/>
        <family val="1"/>
      </rPr>
      <t>1.-</t>
    </r>
    <r>
      <rPr>
        <sz val="10"/>
        <color rgb="FF000000"/>
        <rFont val="Arial Narrow"/>
        <family val="2"/>
      </rPr>
      <t xml:space="preserve"> Informe Final de Rendición de Cuentas aprobado.
</t>
    </r>
    <r>
      <rPr>
        <b/>
        <sz val="9"/>
        <color rgb="FF000000"/>
        <rFont val="Century Schoolbook"/>
        <family val="1"/>
      </rPr>
      <t>2.-</t>
    </r>
    <r>
      <rPr>
        <sz val="10"/>
        <color rgb="FF000000"/>
        <rFont val="Arial Narrow"/>
        <family val="2"/>
      </rPr>
      <t xml:space="preserve"> Reporte del registro del informe de Rendición de Cuentas en la plataforma CPCCS.</t>
    </r>
  </si>
  <si>
    <t>* Econ. Paola Apolo Silva,
  Directora de Planificación
* Econ. Gisell Ríos Ríos,
  Analista de Evaluación y Control Operativo
* Lcda. Elizabeth Brito Arias,
  Analista de Planificación</t>
  </si>
  <si>
    <r>
      <rPr>
        <b/>
        <sz val="9"/>
        <color rgb="FF000000"/>
        <rFont val="Century Schoolbook"/>
        <family val="1"/>
      </rPr>
      <t>8.-</t>
    </r>
    <r>
      <rPr>
        <b/>
        <sz val="10"/>
        <color rgb="FF000000"/>
        <rFont val="Arial Narrow"/>
        <family val="2"/>
      </rPr>
      <t xml:space="preserve"> </t>
    </r>
    <r>
      <rPr>
        <sz val="10"/>
        <color rgb="FF000000"/>
        <rFont val="Arial Narrow"/>
        <family val="2"/>
      </rPr>
      <t>Coordinar el levantamiento de información para el proceso de distribución de recursos.</t>
    </r>
  </si>
  <si>
    <t>Información registrada para el proceso de distribución de recursos y otros fines institucionales.</t>
  </si>
  <si>
    <t>N° de procesos relacionados con la distribución de recursos gestionados.</t>
  </si>
  <si>
    <r>
      <rPr>
        <b/>
        <sz val="9"/>
        <color rgb="FF000000"/>
        <rFont val="Century Schoolbook"/>
        <family val="1"/>
      </rPr>
      <t>1.-</t>
    </r>
    <r>
      <rPr>
        <sz val="10"/>
        <color rgb="FF000000"/>
        <rFont val="Arial Narrow"/>
        <family val="2"/>
      </rPr>
      <t xml:space="preserve"> Organizar el proceso de levantamiento de información para la distribución de recursos.
</t>
    </r>
    <r>
      <rPr>
        <b/>
        <sz val="9"/>
        <color rgb="FF000000"/>
        <rFont val="Century Schoolbook"/>
        <family val="1"/>
      </rPr>
      <t>2.-</t>
    </r>
    <r>
      <rPr>
        <sz val="10"/>
        <color rgb="FF000000"/>
        <rFont val="Arial Narrow"/>
        <family val="2"/>
      </rPr>
      <t xml:space="preserve"> Analizar y hacer seguimiento al proceso de levantamiento, registro y carga de la información en el SIIES.
</t>
    </r>
    <r>
      <rPr>
        <b/>
        <sz val="9"/>
        <color rgb="FF000000"/>
        <rFont val="Century Schoolbook"/>
        <family val="1"/>
      </rPr>
      <t>3.-</t>
    </r>
    <r>
      <rPr>
        <sz val="10"/>
        <color rgb="FF000000"/>
        <rFont val="Arial Narrow"/>
        <family val="2"/>
      </rPr>
      <t xml:space="preserve"> Informar sobre el cumplimiento del proceso y sobre la etapa de corrección.</t>
    </r>
  </si>
  <si>
    <r>
      <rPr>
        <b/>
        <sz val="9"/>
        <color rgb="FF000000"/>
        <rFont val="Century Schoolbook"/>
        <family val="1"/>
      </rPr>
      <t>1.-</t>
    </r>
    <r>
      <rPr>
        <sz val="10"/>
        <color rgb="FF000000"/>
        <rFont val="Arial Narrow"/>
        <family val="2"/>
      </rPr>
      <t xml:space="preserve"> Informes de cumplimento y/o corrección del proceso de distribución de recursos.</t>
    </r>
  </si>
  <si>
    <r>
      <rPr>
        <b/>
        <sz val="9"/>
        <color rgb="FF000000"/>
        <rFont val="Century Schoolbook"/>
        <family val="1"/>
      </rPr>
      <t>9.-</t>
    </r>
    <r>
      <rPr>
        <sz val="10"/>
        <color rgb="FF000000"/>
        <rFont val="Arial Narrow"/>
        <family val="2"/>
      </rPr>
      <t xml:space="preserve"> Emitir informes técnicos para la toma de decisiones de los procesos gobernantes.</t>
    </r>
  </si>
  <si>
    <t>Informes técnicos para la toma de decisiones.</t>
  </si>
  <si>
    <t>N° de informes o criterios técnicos emitidos para la toma de decisiones.</t>
  </si>
  <si>
    <r>
      <rPr>
        <b/>
        <sz val="9"/>
        <color rgb="FF000000"/>
        <rFont val="Century Schoolbook"/>
        <family val="1"/>
      </rPr>
      <t>1.-</t>
    </r>
    <r>
      <rPr>
        <sz val="10"/>
        <color rgb="FF000000"/>
        <rFont val="Arial Narrow"/>
        <family val="2"/>
      </rPr>
      <t xml:space="preserve"> Analizar los requerimientos para la emisión de informes técnicos o en su defecto emitirlos de oficio cuando sea competente.
</t>
    </r>
    <r>
      <rPr>
        <b/>
        <sz val="9"/>
        <color rgb="FF000000"/>
        <rFont val="Century Schoolbook"/>
        <family val="1"/>
      </rPr>
      <t>2.-</t>
    </r>
    <r>
      <rPr>
        <sz val="10"/>
        <color rgb="FF000000"/>
        <rFont val="Arial Narrow"/>
        <family val="2"/>
      </rPr>
      <t xml:space="preserve"> Requerir insumos para la elaboración de informes y/o criterios técnicos.
</t>
    </r>
    <r>
      <rPr>
        <b/>
        <sz val="9"/>
        <color rgb="FF000000"/>
        <rFont val="Century Schoolbook"/>
        <family val="1"/>
      </rPr>
      <t>3.-</t>
    </r>
    <r>
      <rPr>
        <sz val="10"/>
        <color rgb="FF000000"/>
        <rFont val="Arial Narrow"/>
        <family val="2"/>
      </rPr>
      <t xml:space="preserve"> Emitir los informes y/o criterios técnicos para la toma de decisiones.</t>
    </r>
  </si>
  <si>
    <r>
      <rPr>
        <b/>
        <sz val="9"/>
        <color rgb="FF000000"/>
        <rFont val="Century Schoolbook"/>
        <family val="1"/>
      </rPr>
      <t>1.-</t>
    </r>
    <r>
      <rPr>
        <sz val="10"/>
        <color rgb="FF000000"/>
        <rFont val="Arial Narrow"/>
        <family val="2"/>
      </rPr>
      <t xml:space="preserve"> Informes y/o criterios técnicos emitidos.</t>
    </r>
  </si>
  <si>
    <r>
      <rPr>
        <b/>
        <sz val="9"/>
        <color rgb="FF000000"/>
        <rFont val="Century Schoolbook"/>
        <family val="1"/>
      </rPr>
      <t>10.-</t>
    </r>
    <r>
      <rPr>
        <b/>
        <sz val="10"/>
        <color rgb="FF000000"/>
        <rFont val="Arial Narrow"/>
        <family val="2"/>
      </rPr>
      <t xml:space="preserve"> </t>
    </r>
    <r>
      <rPr>
        <sz val="10"/>
        <color rgb="FF000000"/>
        <rFont val="Arial Narrow"/>
        <family val="2"/>
      </rPr>
      <t>Ejecutar las funciones de la presidencia del comité de transparencia.</t>
    </r>
  </si>
  <si>
    <t>Comité de transparencia institucional en funciones.</t>
  </si>
  <si>
    <t>N° de sesiones del Comité de Transparencia ejecutadas para la autorización de la publicación de la información.</t>
  </si>
  <si>
    <r>
      <rPr>
        <b/>
        <sz val="9"/>
        <color rgb="FF000000"/>
        <rFont val="Century Schoolbook"/>
        <family val="1"/>
      </rPr>
      <t>1.-</t>
    </r>
    <r>
      <rPr>
        <sz val="10"/>
        <color rgb="FF000000"/>
        <rFont val="Arial Narrow"/>
        <family val="2"/>
      </rPr>
      <t xml:space="preserve"> Convocar a los miembros del Comité de Transparencia para las sesiones de aprobación de la información a publicarse.
</t>
    </r>
    <r>
      <rPr>
        <b/>
        <sz val="9"/>
        <color rgb="FF000000"/>
        <rFont val="Century Schoolbook"/>
        <family val="1"/>
      </rPr>
      <t>2.-</t>
    </r>
    <r>
      <rPr>
        <sz val="10"/>
        <color rgb="FF000000"/>
        <rFont val="Arial Narrow"/>
        <family val="2"/>
      </rPr>
      <t xml:space="preserve"> Analizar el estado de conformidad/no conformidad de la información entregada por las UPI's en el marco de las sesiones de trabajo del Comité.
</t>
    </r>
    <r>
      <rPr>
        <b/>
        <sz val="9"/>
        <color rgb="FF000000"/>
        <rFont val="Century Schoolbook"/>
        <family val="1"/>
      </rPr>
      <t>3.-</t>
    </r>
    <r>
      <rPr>
        <sz val="10"/>
        <color rgb="FF000000"/>
        <rFont val="Arial Narrow"/>
        <family val="2"/>
      </rPr>
      <t xml:space="preserve"> Notificar a la Dirección de Comunicación sobre las resoluciones del Comité de Transparencia respecto de la autorización para publicar la información en el Portal de Transparencia.
</t>
    </r>
    <r>
      <rPr>
        <b/>
        <sz val="9"/>
        <color rgb="FF000000"/>
        <rFont val="Century Schoolbook"/>
        <family val="1"/>
      </rPr>
      <t>4.-</t>
    </r>
    <r>
      <rPr>
        <sz val="10"/>
        <color rgb="FF000000"/>
        <rFont val="Arial Narrow"/>
        <family val="2"/>
      </rPr>
      <t xml:space="preserve"> Notificar a los miembros del Comité de Transparencia el estado de seguimiento al cumplimiento del Art. </t>
    </r>
    <r>
      <rPr>
        <sz val="10"/>
        <color rgb="FF000000"/>
        <rFont val="Century Schoolbook"/>
        <family val="1"/>
      </rPr>
      <t>7</t>
    </r>
    <r>
      <rPr>
        <sz val="10"/>
        <color rgb="FF000000"/>
        <rFont val="Arial Narrow"/>
        <family val="2"/>
      </rPr>
      <t xml:space="preserve"> de la LOTAIP (mensualmente).</t>
    </r>
  </si>
  <si>
    <r>
      <rPr>
        <b/>
        <sz val="9"/>
        <color rgb="FF000000"/>
        <rFont val="Century Schoolbook"/>
        <family val="1"/>
      </rPr>
      <t>1.-</t>
    </r>
    <r>
      <rPr>
        <sz val="10"/>
        <color rgb="FF000000"/>
        <rFont val="Arial Narrow"/>
        <family val="2"/>
      </rPr>
      <t xml:space="preserve"> Convocatorias a las sesiones de trabajo para autorizar la publicación del la información en el portal de Transparencia.
</t>
    </r>
    <r>
      <rPr>
        <b/>
        <sz val="9"/>
        <color rgb="FF000000"/>
        <rFont val="Century Schoolbook"/>
        <family val="1"/>
      </rPr>
      <t>2.-</t>
    </r>
    <r>
      <rPr>
        <sz val="10"/>
        <color rgb="FF000000"/>
        <rFont val="Arial Narrow"/>
        <family val="2"/>
      </rPr>
      <t xml:space="preserve"> Autorizaciones emitidas a la Dirección de Comunicación para que publique la información en el portal de Transparencia.</t>
    </r>
  </si>
  <si>
    <r>
      <rPr>
        <b/>
        <sz val="9"/>
        <color rgb="FF000000"/>
        <rFont val="Century Schoolbook"/>
        <family val="1"/>
      </rPr>
      <t>11.-</t>
    </r>
    <r>
      <rPr>
        <sz val="10"/>
        <color rgb="FF000000"/>
        <rFont val="Arial Narrow"/>
        <family val="2"/>
      </rPr>
      <t xml:space="preserve"> Entregar la Planificación Operativa Anual y Evaluación de la Planificación Operativa Anual.</t>
    </r>
  </si>
  <si>
    <t>N° de planes operativos anuales y su evaluación entregados de forma oportuna.</t>
  </si>
  <si>
    <r>
      <rPr>
        <b/>
        <sz val="9"/>
        <color rgb="FF000000"/>
        <rFont val="Century Schoolbook"/>
        <family val="1"/>
      </rPr>
      <t>1.-</t>
    </r>
    <r>
      <rPr>
        <sz val="10"/>
        <color rgb="FF000000"/>
        <rFont val="Arial Narrow"/>
        <family val="2"/>
      </rPr>
      <t xml:space="preserve"> Actualizar el POA y registrar los resultados para la evaluación.
</t>
    </r>
    <r>
      <rPr>
        <b/>
        <sz val="9"/>
        <color rgb="FF000000"/>
        <rFont val="Century Schoolbook"/>
        <family val="1"/>
      </rPr>
      <t>2.-</t>
    </r>
    <r>
      <rPr>
        <sz val="10"/>
        <color rgb="FF000000"/>
        <rFont val="Arial Narrow"/>
        <family val="2"/>
      </rPr>
      <t xml:space="preserve"> Remitir el POA para revisión y de igual forma la evaluación.
</t>
    </r>
    <r>
      <rPr>
        <b/>
        <sz val="9"/>
        <color rgb="FF000000"/>
        <rFont val="Century Schoolbook"/>
        <family val="1"/>
      </rPr>
      <t>3.-</t>
    </r>
    <r>
      <rPr>
        <sz val="10"/>
        <color rgb="FF000000"/>
        <rFont val="Arial Narrow"/>
        <family val="2"/>
      </rPr>
      <t xml:space="preserve"> Entregar el POA y su evaluación.</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</si>
  <si>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Notificación de validación del POA.
</t>
    </r>
    <r>
      <rPr>
        <b/>
        <sz val="9"/>
        <color rgb="FF000000"/>
        <rFont val="Century Schoolbook"/>
        <family val="1"/>
      </rPr>
      <t>3.-</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Notificación de la validación del POA </t>
    </r>
    <r>
      <rPr>
        <sz val="10"/>
        <color rgb="FF000000"/>
        <rFont val="Century Schoolbook"/>
        <family val="1"/>
      </rPr>
      <t>2022</t>
    </r>
    <r>
      <rPr>
        <sz val="10"/>
        <color rgb="FF000000"/>
        <rFont val="Arial Narrow"/>
        <family val="2"/>
      </rPr>
      <t xml:space="preserve"> (I semestre).
</t>
    </r>
    <r>
      <rPr>
        <b/>
        <sz val="9"/>
        <color rgb="FF000000"/>
        <rFont val="Century Schoolbook"/>
        <family val="1"/>
      </rPr>
      <t>5.-</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6.-</t>
    </r>
    <r>
      <rPr>
        <sz val="10"/>
        <color rgb="FF000000"/>
        <rFont val="Arial Narrow"/>
        <family val="2"/>
      </rPr>
      <t xml:space="preserve"> Evaluación del POA </t>
    </r>
    <r>
      <rPr>
        <sz val="10"/>
        <color rgb="FF000000"/>
        <rFont val="Century Schoolbook"/>
        <family val="1"/>
      </rPr>
      <t>2022</t>
    </r>
    <r>
      <rPr>
        <sz val="10"/>
        <color rgb="FF000000"/>
        <rFont val="Arial Narrow"/>
        <family val="2"/>
      </rPr>
      <t xml:space="preserve"> (II semestre).
</t>
    </r>
    <r>
      <rPr>
        <b/>
        <sz val="9"/>
        <color rgb="FF000000"/>
        <rFont val="Century Schoolbook"/>
        <family val="1"/>
      </rPr>
      <t>7.-</t>
    </r>
    <r>
      <rPr>
        <sz val="10"/>
        <color rgb="FF000000"/>
        <rFont val="Arial Narrow"/>
        <family val="2"/>
      </rPr>
      <t xml:space="preserve"> Notificación de validación de la Evaluación del POA (II semestre).</t>
    </r>
  </si>
  <si>
    <r>
      <rPr>
        <b/>
        <sz val="9"/>
        <color rgb="FF000000"/>
        <rFont val="Century Schoolbook"/>
        <family val="1"/>
      </rPr>
      <t>12.-</t>
    </r>
    <r>
      <rPr>
        <sz val="10"/>
        <color rgb="FF000000"/>
        <rFont val="Arial Narrow"/>
        <family val="2"/>
      </rPr>
      <t xml:space="preserve"> Organizar el Archivo de Gestión.</t>
    </r>
  </si>
  <si>
    <t>N° de registros de procesos o expedientes en el inventario documental.</t>
  </si>
  <si>
    <r>
      <rPr>
        <b/>
        <sz val="9"/>
        <color rgb="FF000000"/>
        <rFont val="Century Schoolbook"/>
        <family val="1"/>
      </rPr>
      <t>1.-</t>
    </r>
    <r>
      <rPr>
        <sz val="10"/>
        <color rgb="FF000000"/>
        <rFont val="Arial Narrow"/>
        <family val="2"/>
      </rPr>
      <t xml:space="preserve"> Organizar el archivo de gestión.
</t>
    </r>
    <r>
      <rPr>
        <b/>
        <sz val="9"/>
        <color rgb="FF000000"/>
        <rFont val="Century Schoolbook"/>
        <family val="1"/>
      </rPr>
      <t>2.-</t>
    </r>
    <r>
      <rPr>
        <sz val="10"/>
        <color rgb="FF000000"/>
        <rFont val="Arial Narrow"/>
        <family val="2"/>
      </rPr>
      <t xml:space="preserve"> Actualizar el inventario documental.</t>
    </r>
  </si>
  <si>
    <r>
      <rPr>
        <b/>
        <sz val="9"/>
        <color rgb="FF000000"/>
        <rFont val="Century Schoolbook"/>
        <family val="1"/>
      </rPr>
      <t>1.-</t>
    </r>
    <r>
      <rPr>
        <sz val="10"/>
        <color rgb="FF000000"/>
        <rFont val="Arial Narrow"/>
        <family val="2"/>
      </rPr>
      <t xml:space="preserve"> Inventario documental actualizado.</t>
    </r>
  </si>
  <si>
    <t>UNIDAD DE PLANIFICACIÓN, EVALUACIÓN Y SEGUIMIENTO</t>
  </si>
  <si>
    <t>4. Actualizar los procesos organizacionales para garantizar el comportamiento sistémico y el ajuste contextual de la institución.</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</si>
  <si>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Elaborar y/o actualizar Propuestas de instructivo, Guías metodológicas o instrumentos de evaluación para el diseño de la planificación estratégica institucional, Planificación Operativa Anual y para el diseño de proyectos de inversión.</t>
    </r>
  </si>
  <si>
    <t>Propuestas de normativa interna y documentos técnicos.</t>
  </si>
  <si>
    <t>N° de Propuestas de Instructivos, Guías Metodológicas o Instrumentos de Evaluación para el Diseño de la Planificación Estratégica Institucional, Planificación Operativa Anual y para el Diseño de Proyectos de Inversión; elaboradas y/o actualizadas.</t>
  </si>
  <si>
    <r>
      <rPr>
        <b/>
        <sz val="9"/>
        <color rgb="FF000000"/>
        <rFont val="Century Schoolbook"/>
        <family val="1"/>
      </rPr>
      <t>1.-</t>
    </r>
    <r>
      <rPr>
        <sz val="10"/>
        <color rgb="FF000000"/>
        <rFont val="Arial Narrow"/>
        <family val="2"/>
      </rPr>
      <t xml:space="preserve"> Revisar cambios en el marco legal y normativo, así como de los resultados de aplicación a nivel institucional.
</t>
    </r>
    <r>
      <rPr>
        <b/>
        <sz val="9"/>
        <color rgb="FF000000"/>
        <rFont val="Century Schoolbook"/>
        <family val="1"/>
      </rPr>
      <t>2.-</t>
    </r>
    <r>
      <rPr>
        <sz val="10"/>
        <color rgb="FF000000"/>
        <rFont val="Arial Narrow"/>
        <family val="2"/>
      </rPr>
      <t xml:space="preserve"> Redactar las propuestas de diseño y/o actualización de instructivos, guías o instrumentos de evaluación.
</t>
    </r>
    <r>
      <rPr>
        <b/>
        <sz val="9"/>
        <color rgb="FF000000"/>
        <rFont val="Century Schoolbook"/>
        <family val="1"/>
      </rPr>
      <t>3.-</t>
    </r>
    <r>
      <rPr>
        <sz val="10"/>
        <color rgb="FF000000"/>
        <rFont val="Arial Narrow"/>
        <family val="2"/>
      </rPr>
      <t xml:space="preserve"> Remitir las propuestas para validación de la Dirección de Planificación.</t>
    </r>
  </si>
  <si>
    <r>
      <rPr>
        <b/>
        <sz val="9"/>
        <color rgb="FF000000"/>
        <rFont val="Century Schoolbook"/>
        <family val="1"/>
      </rPr>
      <t>1.-</t>
    </r>
    <r>
      <rPr>
        <sz val="10"/>
        <color rgb="FF000000"/>
        <rFont val="Arial Narrow"/>
        <family val="2"/>
      </rPr>
      <t xml:space="preserve"> Reporte de elaboración y/o actualización de Propuestas de Instructivos, Guías Metodológicas o Instrumentos de Evaluación para el Diseño de la Planificación Estratégica Institucional, Planificación Operativa Anual y para el Diseño de Proyectos de Inversión.</t>
    </r>
  </si>
  <si>
    <t>* Lcda. Elizabeth Brito Arias,
  Analista Administrativa de Planificación
* Ec. Gisell Ríos Ríos,
  Analista de Evaluación y Control Operativo
* Ec. Eunice Basilio Banchón,
  Analista de Formulación y Control Presupuestario</t>
  </si>
  <si>
    <t>Los Instructivos Metodológicos para la Elaboración del POA y para el Seguimiento y Evaluación de la Planificación Operativa Anual no necesitaron ser actualizados.</t>
  </si>
  <si>
    <r>
      <rPr>
        <b/>
        <sz val="9"/>
        <color rgb="FF000000"/>
        <rFont val="Century Schoolbook"/>
        <family val="1"/>
      </rPr>
      <t>2.-</t>
    </r>
    <r>
      <rPr>
        <sz val="10"/>
        <color rgb="FF000000"/>
        <rFont val="Arial Narrow"/>
        <family val="2"/>
      </rPr>
      <t xml:space="preserve"> Actualizar la información en las matrices y/o módulos de la planificación operativa anual y sus reformas.</t>
    </r>
  </si>
  <si>
    <t>Matrices y/o módulos de la planificación operativa anual actualizados.</t>
  </si>
  <si>
    <t>N° de matrices consolidadas de la planificación operativa anual, actualizadas.</t>
  </si>
  <si>
    <r>
      <rPr>
        <b/>
        <sz val="9"/>
        <color rgb="FF000000"/>
        <rFont val="Century Schoolbook"/>
        <family val="1"/>
      </rPr>
      <t xml:space="preserve">1.- </t>
    </r>
    <r>
      <rPr>
        <sz val="10"/>
        <color rgb="FF000000"/>
        <rFont val="Arial Narrow"/>
        <family val="2"/>
      </rPr>
      <t>Realizar capacitaciones a la unidades académicas y administrativas para las elaboración del POA.</t>
    </r>
    <r>
      <rPr>
        <b/>
        <sz val="9"/>
        <color rgb="FF000000"/>
        <rFont val="Century Schoolbook"/>
        <family val="1"/>
      </rPr>
      <t xml:space="preserve">
2.-</t>
    </r>
    <r>
      <rPr>
        <sz val="10"/>
        <color rgb="FF000000"/>
        <rFont val="Arial Narrow"/>
        <family val="2"/>
      </rPr>
      <t xml:space="preserve"> Receptar los archivos y revisar los archivos del POA a nivel institucional.
</t>
    </r>
    <r>
      <rPr>
        <b/>
        <sz val="9"/>
        <color rgb="FF000000"/>
        <rFont val="Century Schoolbook"/>
        <family val="1"/>
      </rPr>
      <t>3.-</t>
    </r>
    <r>
      <rPr>
        <sz val="10"/>
        <color rgb="FF000000"/>
        <rFont val="Arial Narrow"/>
        <family val="2"/>
      </rPr>
      <t xml:space="preserve"> Emitir observaciones para corrección (si aplica), previa revisión de la Dirección de Planificación.
</t>
    </r>
    <r>
      <rPr>
        <b/>
        <sz val="9"/>
        <color rgb="FF000000"/>
        <rFont val="Century Schoolbook"/>
        <family val="1"/>
      </rPr>
      <t>4.-</t>
    </r>
    <r>
      <rPr>
        <sz val="10"/>
        <color rgb="FF000000"/>
        <rFont val="Arial Narrow"/>
        <family val="2"/>
      </rPr>
      <t xml:space="preserve"> Recopilar los POAS corregidos para validación por parte de la Dirección de Planificación.
</t>
    </r>
    <r>
      <rPr>
        <b/>
        <sz val="9"/>
        <color rgb="FF000000"/>
        <rFont val="Century Schoolbook"/>
        <family val="1"/>
      </rPr>
      <t>5.-</t>
    </r>
    <r>
      <rPr>
        <sz val="10"/>
        <color rgb="FF000000"/>
        <rFont val="Arial Narrow"/>
        <family val="2"/>
      </rPr>
      <t xml:space="preserve"> Remitir los POAS y sus ajustes corregidos para validación de la Dirección de Planificación.</t>
    </r>
  </si>
  <si>
    <r>
      <rPr>
        <b/>
        <sz val="9"/>
        <color rgb="FF000000"/>
        <rFont val="Century Schoolbook"/>
        <family val="1"/>
      </rPr>
      <t>1.-</t>
    </r>
    <r>
      <rPr>
        <sz val="10"/>
        <color rgb="FF000000"/>
        <rFont val="Arial Narrow"/>
        <family val="2"/>
      </rPr>
      <t xml:space="preserve"> Matrices de la planificación operativa anual y sus reformas.
</t>
    </r>
    <r>
      <rPr>
        <b/>
        <sz val="9"/>
        <color rgb="FF000000"/>
        <rFont val="Century Schoolbook"/>
        <family val="1"/>
      </rPr>
      <t>2.-</t>
    </r>
    <r>
      <rPr>
        <sz val="10"/>
        <color rgb="FF000000"/>
        <rFont val="Arial Narrow"/>
        <family val="2"/>
      </rPr>
      <t xml:space="preserve"> Registro de firmas de personas asesoradas dentro y fuera de la Dirección de Planificación.</t>
    </r>
  </si>
  <si>
    <t>* Ec. Eunice Basilio Banchón,
  Analista de Formulación y Control Presupuestario</t>
  </si>
  <si>
    <t>Las matrices de la Planificación Operativa Anual están consolidadas por Programas Presupuestarios.</t>
  </si>
  <si>
    <r>
      <rPr>
        <b/>
        <sz val="9"/>
        <color rgb="FF000000"/>
        <rFont val="Century Schoolbook"/>
        <family val="1"/>
      </rPr>
      <t>3.-</t>
    </r>
    <r>
      <rPr>
        <sz val="10"/>
        <color rgb="FF000000"/>
        <rFont val="Arial Narrow"/>
        <family val="2"/>
      </rPr>
      <t xml:space="preserve"> Registrar y evaluar la planificación plurianual de la política pública y/o programación anual de la planificación, y de los proyectos de inversión, en la plataforma informática del órgano rector de la planificación e inversión pública.</t>
    </r>
  </si>
  <si>
    <t>Planificación plurianual de la política pública y/o programación anual de la planificación, y de los proyectos de inversión; registrada y evaluada.</t>
  </si>
  <si>
    <t>N° de registros de metas y registro de resultados para la evaluación de la Planificación Institucional (PI), Programación Anual de la Planificación (PAP) y de los proyectos de inversión, efectuados en la plataforma informática del órgano rector de la planificación e inversión pública.</t>
  </si>
  <si>
    <r>
      <rPr>
        <b/>
        <sz val="9"/>
        <color rgb="FF000000"/>
        <rFont val="Century Schoolbook"/>
        <family val="1"/>
      </rPr>
      <t>1.-</t>
    </r>
    <r>
      <rPr>
        <sz val="10"/>
        <color rgb="FF000000"/>
        <rFont val="Arial Narrow"/>
        <family val="2"/>
      </rPr>
      <t xml:space="preserve"> Elaborar reporte de datos a solicitar respecto de la información para el registro de metas de la Planificación Institucional (PI), la Programación Anual de la Planificación (PAP) y su evaluación.
</t>
    </r>
    <r>
      <rPr>
        <b/>
        <sz val="9"/>
        <color rgb="FF000000"/>
        <rFont val="Century Schoolbook"/>
        <family val="1"/>
      </rPr>
      <t>2.-</t>
    </r>
    <r>
      <rPr>
        <sz val="10"/>
        <color rgb="FF000000"/>
        <rFont val="Arial Narrow"/>
        <family val="2"/>
      </rPr>
      <t xml:space="preserve"> Receptar y analizar la información presentada por las dependencias responsables.
</t>
    </r>
    <r>
      <rPr>
        <b/>
        <sz val="9"/>
        <color rgb="FF000000"/>
        <rFont val="Century Schoolbook"/>
        <family val="1"/>
      </rPr>
      <t>3.-</t>
    </r>
    <r>
      <rPr>
        <sz val="10"/>
        <color rgb="FF000000"/>
        <rFont val="Arial Narrow"/>
        <family val="2"/>
      </rPr>
      <t xml:space="preserve"> Registrar la información respecto a las metas planificadas para la PI, para la PAP y su evaluación.
</t>
    </r>
    <r>
      <rPr>
        <b/>
        <sz val="9"/>
        <color rgb="FF000000"/>
        <rFont val="Century Schoolbook"/>
        <family val="1"/>
      </rPr>
      <t>4.-</t>
    </r>
    <r>
      <rPr>
        <sz val="10"/>
        <color rgb="FF000000"/>
        <rFont val="Arial Narrow"/>
        <family val="2"/>
      </rPr>
      <t xml:space="preserve"> Notificar a la Dirección de Planificación la culminación de la fase de registro de la PI, la PAP y su evaluación, para validación.</t>
    </r>
  </si>
  <si>
    <r>
      <rPr>
        <b/>
        <sz val="9"/>
        <color rgb="FF000000"/>
        <rFont val="Century Schoolbook"/>
        <family val="1"/>
      </rPr>
      <t>1.-</t>
    </r>
    <r>
      <rPr>
        <sz val="10"/>
        <color rgb="FF000000"/>
        <rFont val="Arial Narrow"/>
        <family val="2"/>
      </rPr>
      <t xml:space="preserve"> Reporte del registro de la Planificación Institucional, Programación Anual de la Planificación (Gasto Permanente y Gasto No Permanente (proyectos de inversión) y sus evaluaciones.</t>
    </r>
  </si>
  <si>
    <t>004 730601 0701 202</t>
  </si>
  <si>
    <t>Consultoría</t>
  </si>
  <si>
    <t>83 004</t>
  </si>
  <si>
    <t>GASTO DE INVERSIÓN</t>
  </si>
  <si>
    <t>Proyecto de Inversión: Estudios y diseños para la construcción, adecuación y equipamiento de edificio del CRAI.</t>
  </si>
  <si>
    <r>
      <rPr>
        <b/>
        <sz val="9"/>
        <color rgb="FF000000"/>
        <rFont val="Century Schoolbook"/>
        <family val="1"/>
      </rPr>
      <t>4.-</t>
    </r>
    <r>
      <rPr>
        <sz val="10"/>
        <color rgb="FF000000"/>
        <rFont val="Arial Narrow"/>
        <family val="2"/>
      </rPr>
      <t xml:space="preserve"> Emitir reportes de resultados de la evaluación de planes, programas, proyectos y del proceso de rendición anual de cuentas.</t>
    </r>
  </si>
  <si>
    <t>Reportes de resultados de la evaluación de planes, programas, proyectos y del proceso de rendición anual de cuentas, emitidos.</t>
  </si>
  <si>
    <t>N° de reportes de evaluación de planes, programas y proyectos y del proceso de rendición de cuentas emitidos para validación.</t>
  </si>
  <si>
    <r>
      <rPr>
        <b/>
        <sz val="9"/>
        <color rgb="FF000000"/>
        <rFont val="Century Schoolbook"/>
        <family val="1"/>
      </rPr>
      <t>1.-</t>
    </r>
    <r>
      <rPr>
        <sz val="10"/>
        <color rgb="FF000000"/>
        <rFont val="Arial Narrow"/>
        <family val="2"/>
      </rPr>
      <t xml:space="preserve"> Receptar información por parte de las dependencias.
</t>
    </r>
    <r>
      <rPr>
        <b/>
        <sz val="9"/>
        <color rgb="FF000000"/>
        <rFont val="Century Schoolbook"/>
        <family val="1"/>
      </rPr>
      <t>2.-</t>
    </r>
    <r>
      <rPr>
        <sz val="10"/>
        <color rgb="FF000000"/>
        <rFont val="Arial Narrow"/>
        <family val="2"/>
      </rPr>
      <t xml:space="preserve"> Efectuar el análisis de los resultados.
</t>
    </r>
    <r>
      <rPr>
        <b/>
        <sz val="9"/>
        <color rgb="FF000000"/>
        <rFont val="Century Schoolbook"/>
        <family val="1"/>
      </rPr>
      <t>3.-</t>
    </r>
    <r>
      <rPr>
        <sz val="10"/>
        <color rgb="FF000000"/>
        <rFont val="Arial Narrow"/>
        <family val="2"/>
      </rPr>
      <t xml:space="preserve"> Ingresar información de seguimiento a Planes, Programas, Proyectos y Rendición de Cuentas en los respectivos instrumentos de evaluación.
</t>
    </r>
    <r>
      <rPr>
        <b/>
        <sz val="9"/>
        <color rgb="FF000000"/>
        <rFont val="Century Schoolbook"/>
        <family val="1"/>
      </rPr>
      <t>4.-</t>
    </r>
    <r>
      <rPr>
        <sz val="10"/>
        <color rgb="FF000000"/>
        <rFont val="Arial Narrow"/>
        <family val="2"/>
      </rPr>
      <t xml:space="preserve"> Emitir reportes de evaluación de planes, programas, proyectos y del proceso de rendición de cuentas, para validación.</t>
    </r>
  </si>
  <si>
    <r>
      <rPr>
        <b/>
        <sz val="9"/>
        <color rgb="FF000000"/>
        <rFont val="Century Schoolbook"/>
        <family val="1"/>
      </rPr>
      <t>1.-</t>
    </r>
    <r>
      <rPr>
        <sz val="10"/>
        <color rgb="FF000000"/>
        <rFont val="Arial Narrow"/>
        <family val="2"/>
      </rPr>
      <t xml:space="preserve"> Reportes de resultados de la evaluación de planes, programas, proyectos y del proceso de rendición anual de cuentas.</t>
    </r>
  </si>
  <si>
    <t>* Ec. Gisell Ríos Ríos,
  Analista de Evaluación y Control Operativo
* Ec. Eunice Basilio Banchón,
  Analista de Formulación y Control Presupuestario</t>
  </si>
  <si>
    <r>
      <rPr>
        <b/>
        <sz val="10"/>
        <color rgb="FF000000"/>
        <rFont val="Century Schoolbook"/>
        <family val="1"/>
      </rPr>
      <t>1</t>
    </r>
    <r>
      <rPr>
        <b/>
        <sz val="10"/>
        <color rgb="FF000000"/>
        <rFont val="Arial Narrow"/>
        <family val="2"/>
      </rPr>
      <t xml:space="preserve">er semestre:
</t>
    </r>
    <r>
      <rPr>
        <sz val="10"/>
        <color rgb="FF000000"/>
        <rFont val="Century Schoolbook"/>
        <family val="1"/>
      </rPr>
      <t>1</t>
    </r>
    <r>
      <rPr>
        <sz val="10"/>
        <color rgb="FF000000"/>
        <rFont val="Arial Narrow"/>
        <family val="2"/>
      </rPr>
      <t xml:space="preserve"> Proceso de Rendición de Cuentas
</t>
    </r>
    <r>
      <rPr>
        <sz val="10"/>
        <color rgb="FF000000"/>
        <rFont val="Century Schoolbook"/>
        <family val="1"/>
      </rPr>
      <t>1</t>
    </r>
    <r>
      <rPr>
        <sz val="10"/>
        <color rgb="FF000000"/>
        <rFont val="Arial Narrow"/>
        <family val="2"/>
      </rPr>
      <t xml:space="preserve"> Evaluación de Proyectos (</t>
    </r>
    <r>
      <rPr>
        <sz val="10"/>
        <color rgb="FF000000"/>
        <rFont val="Century Schoolbook"/>
        <family val="1"/>
      </rPr>
      <t>2</t>
    </r>
    <r>
      <rPr>
        <sz val="10"/>
        <color rgb="FF000000"/>
        <rFont val="Arial Narrow"/>
        <family val="2"/>
      </rPr>
      <t xml:space="preserve">do semestre del año anterior)
</t>
    </r>
    <r>
      <rPr>
        <b/>
        <sz val="10"/>
        <color rgb="FF000000"/>
        <rFont val="Century Schoolbook"/>
        <family val="1"/>
      </rPr>
      <t>2</t>
    </r>
    <r>
      <rPr>
        <b/>
        <sz val="10"/>
        <color rgb="FF000000"/>
        <rFont val="Arial Narrow"/>
        <family val="2"/>
      </rPr>
      <t xml:space="preserve">do semestre:
</t>
    </r>
    <r>
      <rPr>
        <sz val="10"/>
        <color rgb="FF000000"/>
        <rFont val="Century Schoolbook"/>
        <family val="1"/>
      </rPr>
      <t>1</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institucional.
</t>
    </r>
    <r>
      <rPr>
        <sz val="10"/>
        <color rgb="FF000000"/>
        <rFont val="Century Schoolbook"/>
        <family val="1"/>
      </rPr>
      <t>1</t>
    </r>
    <r>
      <rPr>
        <sz val="10"/>
        <color rgb="FF000000"/>
        <rFont val="Arial Narrow"/>
        <family val="2"/>
      </rPr>
      <t xml:space="preserve"> Evaluación de Proyectos (</t>
    </r>
    <r>
      <rPr>
        <sz val="10"/>
        <color rgb="FF000000"/>
        <rFont val="Century Schoolbook"/>
        <family val="1"/>
      </rPr>
      <t>1</t>
    </r>
    <r>
      <rPr>
        <sz val="10"/>
        <color rgb="FF000000"/>
        <rFont val="Arial Narrow"/>
        <family val="2"/>
      </rPr>
      <t>er semestre del año en curso)</t>
    </r>
  </si>
  <si>
    <r>
      <rPr>
        <b/>
        <sz val="9"/>
        <color rgb="FF000000"/>
        <rFont val="Century Schoolbook"/>
        <family val="1"/>
      </rPr>
      <t>5.-</t>
    </r>
    <r>
      <rPr>
        <sz val="10"/>
        <color rgb="FF000000"/>
        <rFont val="Arial Narrow"/>
        <family val="2"/>
      </rPr>
      <t xml:space="preserve"> Aplicar el Control Interno al levantamiento de información para el proceso de distribución de recursos.</t>
    </r>
  </si>
  <si>
    <t>Control Interno al levantamiento de información para el proceso de distribución de recursos aplicado.</t>
  </si>
  <si>
    <t>N° de controles aplicados al levantamiento de información para el proceso de distribución de recursos.</t>
  </si>
  <si>
    <r>
      <rPr>
        <b/>
        <sz val="9"/>
        <color rgb="FF000000"/>
        <rFont val="Century Schoolbook"/>
        <family val="1"/>
      </rPr>
      <t>1.-</t>
    </r>
    <r>
      <rPr>
        <sz val="10"/>
        <color rgb="FF000000"/>
        <rFont val="Arial Narrow"/>
        <family val="2"/>
      </rPr>
      <t xml:space="preserve"> Recibir capacitación y analizar los instructivos de carga emitidos por los entes rectores del proceso de distribución de recursos.
</t>
    </r>
    <r>
      <rPr>
        <b/>
        <sz val="9"/>
        <color rgb="FF000000"/>
        <rFont val="Century Schoolbook"/>
        <family val="1"/>
      </rPr>
      <t>2.-</t>
    </r>
    <r>
      <rPr>
        <sz val="10"/>
        <color rgb="FF000000"/>
        <rFont val="Arial Narrow"/>
        <family val="2"/>
      </rPr>
      <t xml:space="preserve"> Asesorar a los responsables institucionales de carga y/o registro de la información en la plataforma gubernamental dispuesta para el efecto.
</t>
    </r>
    <r>
      <rPr>
        <b/>
        <sz val="9"/>
        <color rgb="FF000000"/>
        <rFont val="Century Schoolbook"/>
        <family val="1"/>
      </rPr>
      <t>3.-</t>
    </r>
    <r>
      <rPr>
        <sz val="10"/>
        <color rgb="FF000000"/>
        <rFont val="Arial Narrow"/>
        <family val="2"/>
      </rPr>
      <t xml:space="preserve"> Gestionar absolución de consultas ante la mesa de ayuda.
</t>
    </r>
    <r>
      <rPr>
        <b/>
        <sz val="9"/>
        <color rgb="FF000000"/>
        <rFont val="Century Schoolbook"/>
        <family val="1"/>
      </rPr>
      <t>4.-</t>
    </r>
    <r>
      <rPr>
        <sz val="10"/>
        <color rgb="FF000000"/>
        <rFont val="Arial Narrow"/>
        <family val="2"/>
      </rPr>
      <t xml:space="preserve"> Efectuar el seguimiento y control a la carga y/o registro de información.
</t>
    </r>
    <r>
      <rPr>
        <b/>
        <sz val="9"/>
        <color rgb="FF000000"/>
        <rFont val="Century Schoolbook"/>
        <family val="1"/>
      </rPr>
      <t>5.-</t>
    </r>
    <r>
      <rPr>
        <sz val="10"/>
        <color rgb="FF000000"/>
        <rFont val="Arial Narrow"/>
        <family val="2"/>
      </rPr>
      <t xml:space="preserve"> Emitir reportes de seguimiento para validación de la Dirección de Planificación.</t>
    </r>
  </si>
  <si>
    <r>
      <rPr>
        <b/>
        <sz val="9"/>
        <color rgb="FF000000"/>
        <rFont val="Century Schoolbook"/>
        <family val="1"/>
      </rPr>
      <t>1.-</t>
    </r>
    <r>
      <rPr>
        <sz val="10"/>
        <color rgb="FF000000"/>
        <rFont val="Arial Narrow"/>
        <family val="2"/>
      </rPr>
      <t xml:space="preserve"> Reportes de control interno de la incorporación de la información en la plataforma gubernamental dispuesta para el efecto, para el proceso de distribución de recursos.</t>
    </r>
  </si>
  <si>
    <r>
      <rPr>
        <b/>
        <sz val="9"/>
        <color rgb="FF000000"/>
        <rFont val="Century Schoolbook"/>
        <family val="1"/>
      </rPr>
      <t>6.-</t>
    </r>
    <r>
      <rPr>
        <sz val="10"/>
        <color rgb="FF000000"/>
        <rFont val="Arial Narrow"/>
        <family val="2"/>
      </rPr>
      <t xml:space="preserve"> Emitir reportes para la elaboración de informes técnicos solicitados a la Dirección de Planificación.</t>
    </r>
  </si>
  <si>
    <t>Reportes para la elaboración de informes técnicos solicitados a la Dirección de Planificación emitidos.</t>
  </si>
  <si>
    <t>N° de insumos emitidos para la elaboración de informes técnicos solicitados a la Dirección de Planificación (Techos Presupuestarios).</t>
  </si>
  <si>
    <r>
      <rPr>
        <b/>
        <sz val="9"/>
        <color rgb="FF000000"/>
        <rFont val="Century Schoolbook"/>
        <family val="1"/>
      </rPr>
      <t>1.-</t>
    </r>
    <r>
      <rPr>
        <sz val="10"/>
        <color rgb="FF000000"/>
        <rFont val="Arial Narrow"/>
        <family val="2"/>
      </rPr>
      <t xml:space="preserve"> Analizar la información receptada o remitida por gestión de la Dirección de Planificación o Dirección Financiera.
</t>
    </r>
    <r>
      <rPr>
        <b/>
        <sz val="9"/>
        <color rgb="FF000000"/>
        <rFont val="Century Schoolbook"/>
        <family val="1"/>
      </rPr>
      <t>2.-</t>
    </r>
    <r>
      <rPr>
        <sz val="10"/>
        <color rgb="FF000000"/>
        <rFont val="Arial Narrow"/>
        <family val="2"/>
      </rPr>
      <t xml:space="preserve"> Elaborar los Techos Presupuestarios conforme a las Reformas Presupuestarias realizadas.
</t>
    </r>
    <r>
      <rPr>
        <b/>
        <sz val="9"/>
        <color rgb="FF000000"/>
        <rFont val="Century Schoolbook"/>
        <family val="1"/>
      </rPr>
      <t>3.-</t>
    </r>
    <r>
      <rPr>
        <sz val="10"/>
        <color rgb="FF000000"/>
        <rFont val="Arial Narrow"/>
        <family val="2"/>
      </rPr>
      <t xml:space="preserve"> Remitir los Techos Presupuestario para revisión y/o validación de la Dirección de Planificación y efectuar correcciones (si aplica).</t>
    </r>
  </si>
  <si>
    <r>
      <rPr>
        <b/>
        <sz val="9"/>
        <color rgb="FF000000"/>
        <rFont val="Century Schoolbook"/>
        <family val="1"/>
      </rPr>
      <t>1.-</t>
    </r>
    <r>
      <rPr>
        <sz val="10"/>
        <color rgb="FF000000"/>
        <rFont val="Arial Narrow"/>
        <family val="2"/>
      </rPr>
      <t xml:space="preserve"> Techos Presupuestarios solicitados a la Dirección de Planificación.</t>
    </r>
  </si>
  <si>
    <t>Corresponde a la elaboración de los Techos Presupuestarios conforme a las Reformas que se hagan.</t>
  </si>
  <si>
    <r>
      <rPr>
        <b/>
        <sz val="9"/>
        <color rgb="FF000000"/>
        <rFont val="Century Schoolbook"/>
        <family val="1"/>
      </rPr>
      <t>7.-</t>
    </r>
    <r>
      <rPr>
        <sz val="10"/>
        <color rgb="FF000000"/>
        <rFont val="Arial Narrow"/>
        <family val="2"/>
      </rPr>
      <t xml:space="preserve"> Emitir la Plantilla de monitoreo al cumplimiento de la Ley Orgánica de Transparencia y Acceso a la Información Pública en la UTMACH.</t>
    </r>
  </si>
  <si>
    <t>Plantilla de monitoreo al cumplimiento de la Ley Orgánica de Transparencia y Acceso a la Información Pública en la UTMACH emitida.</t>
  </si>
  <si>
    <t>N° de Plantillas emitidas de monitoreo al cumplimiento de la Ley Orgánica de Transparencia y Acceso a la Información Pública en la UTMACH.</t>
  </si>
  <si>
    <r>
      <rPr>
        <b/>
        <sz val="9"/>
        <color rgb="FF000000"/>
        <rFont val="Century Schoolbook"/>
        <family val="1"/>
      </rPr>
      <t>1.-</t>
    </r>
    <r>
      <rPr>
        <sz val="10"/>
        <color rgb="FF000000"/>
        <rFont val="Arial Narrow"/>
        <family val="2"/>
      </rPr>
      <t xml:space="preserve"> Receptar y verificar el cumplimiento de los literales conforme al instructivo y en aplicación de los parámetros de valoración emitidos por la Defensoría del Pueblo.
</t>
    </r>
    <r>
      <rPr>
        <b/>
        <sz val="9"/>
        <color rgb="FF000000"/>
        <rFont val="Century Schoolbook"/>
        <family val="1"/>
      </rPr>
      <t>2.-</t>
    </r>
    <r>
      <rPr>
        <sz val="10"/>
        <color rgb="FF000000"/>
        <rFont val="Arial Narrow"/>
        <family val="2"/>
      </rPr>
      <t xml:space="preserve"> Asesorar a los responsables de las UPI's para corrección de observaciones emitidas producto del monitoreo (si aplica).
</t>
    </r>
    <r>
      <rPr>
        <b/>
        <sz val="9"/>
        <color rgb="FF000000"/>
        <rFont val="Century Schoolbook"/>
        <family val="1"/>
      </rPr>
      <t>3.-</t>
    </r>
    <r>
      <rPr>
        <sz val="10"/>
        <color rgb="FF000000"/>
        <rFont val="Arial Narrow"/>
        <family val="2"/>
      </rPr>
      <t xml:space="preserve"> Notificar por correo electrónico el estado de conformidad de cada literal.
</t>
    </r>
    <r>
      <rPr>
        <b/>
        <sz val="9"/>
        <color rgb="FF000000"/>
        <rFont val="Century Schoolbook"/>
        <family val="1"/>
      </rPr>
      <t xml:space="preserve">4.- </t>
    </r>
    <r>
      <rPr>
        <sz val="10"/>
        <color rgb="FF000000"/>
        <rFont val="Arial Narrow"/>
        <family val="2"/>
      </rPr>
      <t xml:space="preserve">Revisar el portal de transparencia institucional en la página web oficial.
</t>
    </r>
    <r>
      <rPr>
        <b/>
        <sz val="9"/>
        <color rgb="FF000000"/>
        <rFont val="Century Schoolbook"/>
        <family val="1"/>
      </rPr>
      <t>5.-</t>
    </r>
    <r>
      <rPr>
        <sz val="10"/>
        <color rgb="FF000000"/>
        <rFont val="Arial Narrow"/>
        <family val="2"/>
      </rPr>
      <t xml:space="preserve"> Emitir las plantillas de monitoreo de cumplimiento a la LOTAIP para validación de la Dirección de Planificación.</t>
    </r>
  </si>
  <si>
    <r>
      <rPr>
        <b/>
        <sz val="9"/>
        <color rgb="FF000000"/>
        <rFont val="Century Schoolbook"/>
        <family val="1"/>
      </rPr>
      <t>1.-</t>
    </r>
    <r>
      <rPr>
        <sz val="10"/>
        <color rgb="FF000000"/>
        <rFont val="Arial Narrow"/>
        <family val="2"/>
      </rPr>
      <t xml:space="preserve"> Reporte mensual de los resultados de monitoreo al cumplimiento de la Ley Orgánica de Transparencia y Acceso a la Información Pública en la UTMACH.</t>
    </r>
  </si>
  <si>
    <t>* Ec. Gisell Ríos Ríos,
  Analista de Evaluación y Control Operativo</t>
  </si>
  <si>
    <r>
      <rPr>
        <b/>
        <sz val="9"/>
        <color rgb="FF000000"/>
        <rFont val="Century Schoolbook"/>
        <family val="1"/>
      </rPr>
      <t>8.-</t>
    </r>
    <r>
      <rPr>
        <sz val="10"/>
        <color rgb="FF000000"/>
        <rFont val="Arial Narrow"/>
        <family val="2"/>
      </rPr>
      <t xml:space="preserve"> Entregar la Planificación Operativa Anual y Evaluación de la Planificación Operativa Anual.</t>
    </r>
  </si>
  <si>
    <t>N° de documentos de planificación operativa anual y evaluaciones de la planificación operativa anual entregadas oportunamente.</t>
  </si>
  <si>
    <r>
      <rPr>
        <b/>
        <sz val="9"/>
        <color rgb="FF000000"/>
        <rFont val="Century Schoolbook"/>
        <family val="1"/>
      </rPr>
      <t>1.-</t>
    </r>
    <r>
      <rPr>
        <sz val="10"/>
        <color rgb="FF000000"/>
        <rFont val="Arial Narrow"/>
        <family val="2"/>
      </rPr>
      <t xml:space="preserve"> Elaborar y presentar la planificación operativa anual y sus evaluaciones.
</t>
    </r>
    <r>
      <rPr>
        <b/>
        <sz val="9"/>
        <color rgb="FF000000"/>
        <rFont val="Century Schoolbook"/>
        <family val="1"/>
      </rPr>
      <t>2.-</t>
    </r>
    <r>
      <rPr>
        <sz val="10"/>
        <color rgb="FF000000"/>
        <rFont val="Arial Narrow"/>
        <family val="2"/>
      </rPr>
      <t xml:space="preserve"> Efectuar los respectivos cambios o ajustes.
</t>
    </r>
    <r>
      <rPr>
        <b/>
        <sz val="9"/>
        <color rgb="FF000000"/>
        <rFont val="Century Schoolbook"/>
        <family val="1"/>
      </rPr>
      <t>3.-</t>
    </r>
    <r>
      <rPr>
        <sz val="10"/>
        <color rgb="FF000000"/>
        <rFont val="Arial Narrow"/>
        <family val="2"/>
      </rPr>
      <t xml:space="preserve"> Notificar oficialmente los cambios efectuados.</t>
    </r>
  </si>
  <si>
    <r>
      <rPr>
        <b/>
        <sz val="9"/>
        <color rgb="FF000000"/>
        <rFont val="Century Schoolbook"/>
        <family val="1"/>
      </rPr>
      <t>1.-</t>
    </r>
    <r>
      <rPr>
        <sz val="10"/>
        <color rgb="FF000000"/>
        <rFont val="Arial Narrow"/>
        <family val="2"/>
      </rPr>
      <t xml:space="preserve"> Plan Operativo Anual.
</t>
    </r>
    <r>
      <rPr>
        <b/>
        <sz val="9"/>
        <color rgb="FF000000"/>
        <rFont val="Century Schoolbook"/>
        <family val="1"/>
      </rPr>
      <t>2.-</t>
    </r>
    <r>
      <rPr>
        <sz val="10"/>
        <color rgb="FF000000"/>
        <rFont val="Arial Narrow"/>
        <family val="2"/>
      </rPr>
      <t xml:space="preserve"> Evaluaciones semestrales del POA.
</t>
    </r>
    <r>
      <rPr>
        <b/>
        <sz val="9"/>
        <color rgb="FF000000"/>
        <rFont val="Century Schoolbook"/>
        <family val="1"/>
      </rPr>
      <t>3.-</t>
    </r>
    <r>
      <rPr>
        <sz val="10"/>
        <color rgb="FF000000"/>
        <rFont val="Arial Narrow"/>
        <family val="2"/>
      </rPr>
      <t xml:space="preserve"> Evidencias subidas en google drive que justifican la ejecución de las Metas Operativas de la UPES.</t>
    </r>
  </si>
  <si>
    <r>
      <rPr>
        <b/>
        <sz val="10"/>
        <color rgb="FF000000"/>
        <rFont val="Century Schoolbook"/>
        <family val="1"/>
      </rPr>
      <t>1</t>
    </r>
    <r>
      <rPr>
        <b/>
        <sz val="10"/>
        <color rgb="FF000000"/>
        <rFont val="Arial Narrow"/>
        <family val="2"/>
      </rPr>
      <t>er semestre:</t>
    </r>
    <r>
      <rPr>
        <sz val="10"/>
        <color rgb="FF000000"/>
        <rFont val="Arial Narrow"/>
        <family val="2"/>
      </rPr>
      <t xml:space="preserve">
</t>
    </r>
    <r>
      <rPr>
        <sz val="10"/>
        <color rgb="FF000000"/>
        <rFont val="Century Schoolbook"/>
        <family val="1"/>
      </rPr>
      <t>1</t>
    </r>
    <r>
      <rPr>
        <sz val="10"/>
        <color rgb="FF000000"/>
        <rFont val="Arial Narrow"/>
        <family val="2"/>
      </rPr>
      <t xml:space="preserve"> POA de la UPES (año </t>
    </r>
    <r>
      <rPr>
        <sz val="10"/>
        <color rgb="FF000000"/>
        <rFont val="Century Schoolbook"/>
        <family val="1"/>
      </rPr>
      <t>2022</t>
    </r>
    <r>
      <rPr>
        <sz val="10"/>
        <color rgb="FF000000"/>
        <rFont val="Arial Narrow"/>
        <family val="2"/>
      </rPr>
      <t xml:space="preserve">)
</t>
    </r>
    <r>
      <rPr>
        <b/>
        <sz val="10"/>
        <color rgb="FF000000"/>
        <rFont val="Century Schoolbook"/>
        <family val="1"/>
      </rPr>
      <t>2</t>
    </r>
    <r>
      <rPr>
        <b/>
        <sz val="10"/>
        <color rgb="FF000000"/>
        <rFont val="Arial Narrow"/>
        <family val="2"/>
      </rPr>
      <t>do semestre:</t>
    </r>
    <r>
      <rPr>
        <sz val="10"/>
        <color rgb="FF000000"/>
        <rFont val="Arial Narrow"/>
        <family val="2"/>
      </rPr>
      <t xml:space="preserve">
</t>
    </r>
    <r>
      <rPr>
        <sz val="10"/>
        <color rgb="FF000000"/>
        <rFont val="Century Schoolbook"/>
        <family val="1"/>
      </rPr>
      <t>2</t>
    </r>
    <r>
      <rPr>
        <sz val="10"/>
        <color rgb="FF000000"/>
        <rFont val="Arial Narrow"/>
        <family val="2"/>
      </rPr>
      <t xml:space="preserve"> Evaluaciones del POA de la UPES
</t>
    </r>
    <r>
      <rPr>
        <sz val="10"/>
        <color rgb="FF000000"/>
        <rFont val="Century Schoolbook"/>
        <family val="1"/>
      </rPr>
      <t>1</t>
    </r>
    <r>
      <rPr>
        <sz val="10"/>
        <color rgb="FF000000"/>
        <rFont val="Arial Narrow"/>
        <family val="2"/>
      </rPr>
      <t xml:space="preserve"> POA de la UPES (año </t>
    </r>
    <r>
      <rPr>
        <sz val="10"/>
        <color rgb="FF000000"/>
        <rFont val="Century Schoolbook"/>
        <family val="1"/>
      </rPr>
      <t>2023</t>
    </r>
    <r>
      <rPr>
        <sz val="10"/>
        <color rgb="FF000000"/>
        <rFont val="Arial Narrow"/>
        <family val="2"/>
      </rPr>
      <t>)</t>
    </r>
  </si>
  <si>
    <r>
      <rPr>
        <b/>
        <sz val="9"/>
        <color rgb="FF000000"/>
        <rFont val="Century Schoolbook"/>
        <family val="1"/>
      </rPr>
      <t>9.-</t>
    </r>
    <r>
      <rPr>
        <sz val="10"/>
        <color rgb="FF000000"/>
        <rFont val="Arial Narrow"/>
        <family val="2"/>
      </rPr>
      <t xml:space="preserve"> Organizar el Archivo de Gestión.</t>
    </r>
  </si>
  <si>
    <t>N° de oficios recibidos, enviados y documentación generada.</t>
  </si>
  <si>
    <r>
      <rPr>
        <b/>
        <sz val="9"/>
        <color rgb="FF000000"/>
        <rFont val="Century Schoolbook"/>
        <family val="1"/>
      </rPr>
      <t>1.-</t>
    </r>
    <r>
      <rPr>
        <sz val="10"/>
        <color rgb="FF000000"/>
        <rFont val="Arial Narrow"/>
        <family val="2"/>
      </rPr>
      <t xml:space="preserve"> Registrar oficios recibidos y enviados.
</t>
    </r>
    <r>
      <rPr>
        <b/>
        <sz val="9"/>
        <color rgb="FF000000"/>
        <rFont val="Century Schoolbook"/>
        <family val="1"/>
      </rPr>
      <t>2.-</t>
    </r>
    <r>
      <rPr>
        <sz val="10"/>
        <color rgb="FF000000"/>
        <rFont val="Arial Narrow"/>
        <family val="2"/>
      </rPr>
      <t xml:space="preserve"> Organizar el archivo digital.
</t>
    </r>
    <r>
      <rPr>
        <b/>
        <sz val="9"/>
        <color rgb="FF000000"/>
        <rFont val="Century Schoolbook"/>
        <family val="1"/>
      </rPr>
      <t>3.-</t>
    </r>
    <r>
      <rPr>
        <sz val="10"/>
        <color rgb="FF000000"/>
        <rFont val="Arial Narrow"/>
        <family val="2"/>
      </rPr>
      <t xml:space="preserve"> Ingresar los oficios al sistema informático de la Universidad Técnica de Machala.</t>
    </r>
  </si>
  <si>
    <r>
      <rPr>
        <b/>
        <sz val="9"/>
        <color rgb="FF000000"/>
        <rFont val="Century Schoolbook"/>
        <family val="1"/>
      </rPr>
      <t>1.-</t>
    </r>
    <r>
      <rPr>
        <sz val="10"/>
        <color rgb="FF000000"/>
        <rFont val="Arial Narrow"/>
        <family val="2"/>
      </rPr>
      <t xml:space="preserve"> Matriz de registro de oficios recibidos y enviados de la UPES.
</t>
    </r>
    <r>
      <rPr>
        <b/>
        <sz val="9"/>
        <color rgb="FF000000"/>
        <rFont val="Century Schoolbook"/>
        <family val="1"/>
      </rPr>
      <t>2.-</t>
    </r>
    <r>
      <rPr>
        <sz val="10"/>
        <color rgb="FF000000"/>
        <rFont val="Arial Narrow"/>
        <family val="2"/>
      </rPr>
      <t xml:space="preserve"> Directorio de archivo con la documentación generada y recibida en la UPES.
</t>
    </r>
    <r>
      <rPr>
        <b/>
        <sz val="9"/>
        <color rgb="FF000000"/>
        <rFont val="Century Schoolbook"/>
        <family val="1"/>
      </rPr>
      <t>3.-</t>
    </r>
    <r>
      <rPr>
        <sz val="10"/>
        <color rgb="FF000000"/>
        <rFont val="Arial Narrow"/>
        <family val="2"/>
      </rPr>
      <t xml:space="preserve"> Evidencias del registro de los oficios en el Sistema Informático de la Universidad Técnica de Machala.</t>
    </r>
  </si>
  <si>
    <t>No hay programación en esta meta, en razón de que no está en funciones la jefatura de la UPES.</t>
  </si>
  <si>
    <t>TOTAL PRESUPUESTO ESTIMATIVO DIRECCIÓN DE PLANIFICACIÓN 2022:</t>
  </si>
  <si>
    <t>SECRETARÍA GENERAL</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</si>
  <si>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convocatorias para sesiones del Consejo Universitario.</t>
    </r>
  </si>
  <si>
    <t>Convocatorias para las sesiones del Órgano Colegiado Superior emitidas.</t>
  </si>
  <si>
    <t>N° de convocatorias emitidas.</t>
  </si>
  <si>
    <r>
      <rPr>
        <b/>
        <sz val="9"/>
        <color rgb="FF000000"/>
        <rFont val="Century Schoolbook"/>
        <family val="1"/>
      </rPr>
      <t>1.-</t>
    </r>
    <r>
      <rPr>
        <sz val="10"/>
        <color rgb="FF000000"/>
        <rFont val="Arial Narrow"/>
        <family val="2"/>
      </rPr>
      <t xml:space="preserve"> Elaborar la convocatoria de sesión de Consejo Universitario.
</t>
    </r>
    <r>
      <rPr>
        <b/>
        <sz val="9"/>
        <color rgb="FF000000"/>
        <rFont val="Century Schoolbook"/>
        <family val="1"/>
      </rPr>
      <t>2.-</t>
    </r>
    <r>
      <rPr>
        <sz val="10"/>
        <color rgb="FF000000"/>
        <rFont val="Arial Narrow"/>
        <family val="2"/>
      </rPr>
      <t xml:space="preserve"> Remitir la convocatoria a los miembros de Consejo Universitario.</t>
    </r>
  </si>
  <si>
    <r>
      <rPr>
        <b/>
        <sz val="9"/>
        <color rgb="FF000000"/>
        <rFont val="Century Schoolbook"/>
        <family val="1"/>
      </rPr>
      <t>1.-</t>
    </r>
    <r>
      <rPr>
        <sz val="10"/>
        <color rgb="FF000000"/>
        <rFont val="Arial Narrow"/>
        <family val="2"/>
      </rPr>
      <t xml:space="preserve"> Registro de convocatorias de sesiones de Consejo Universitario.</t>
    </r>
  </si>
  <si>
    <t>* Abg. Gerardo Fernández Valdiviezo,
  Secretario General
* Lcda. Jessy Coello Jarre,
  Analista Actas y Resoluciones</t>
  </si>
  <si>
    <r>
      <rPr>
        <b/>
        <sz val="9"/>
        <color rgb="FF000000"/>
        <rFont val="Century Schoolbook"/>
        <family val="1"/>
      </rPr>
      <t>2.-</t>
    </r>
    <r>
      <rPr>
        <sz val="10"/>
        <color rgb="FF000000"/>
        <rFont val="Arial Narrow"/>
        <family val="2"/>
      </rPr>
      <t xml:space="preserve"> Elaborar las actas de las sesiones de Órgano Colegiado Superior.</t>
    </r>
  </si>
  <si>
    <t>Actas de las Sesiones del Órgano Colegiado Superior redactadas y suscritas.</t>
  </si>
  <si>
    <t>N° de actas emitidas.</t>
  </si>
  <si>
    <r>
      <rPr>
        <b/>
        <sz val="9"/>
        <color rgb="FF000000"/>
        <rFont val="Century Schoolbook"/>
        <family val="1"/>
      </rPr>
      <t>1.-</t>
    </r>
    <r>
      <rPr>
        <sz val="10"/>
        <color rgb="FF000000"/>
        <rFont val="Arial Narrow"/>
        <family val="2"/>
      </rPr>
      <t xml:space="preserve"> Elaborar el acta de la sesión de Consejo Universitario.</t>
    </r>
  </si>
  <si>
    <r>
      <rPr>
        <b/>
        <sz val="9"/>
        <color rgb="FF000000"/>
        <rFont val="Century Schoolbook"/>
        <family val="1"/>
      </rPr>
      <t>1.-</t>
    </r>
    <r>
      <rPr>
        <sz val="10"/>
        <color rgb="FF000000"/>
        <rFont val="Arial Narrow"/>
        <family val="2"/>
      </rPr>
      <t xml:space="preserve"> Matriz de seguimiento de resoluciones </t>
    </r>
    <r>
      <rPr>
        <sz val="10"/>
        <color rgb="FF000000"/>
        <rFont val="Century Schoolbook"/>
        <family val="1"/>
      </rPr>
      <t>2022.</t>
    </r>
  </si>
  <si>
    <r>
      <rPr>
        <sz val="10"/>
        <color rgb="FF000000"/>
        <rFont val="Arial Narrow"/>
        <family val="2"/>
      </rPr>
      <t xml:space="preserve">Ups </t>
    </r>
    <r>
      <rPr>
        <sz val="10"/>
        <color rgb="FF000000"/>
        <rFont val="Century Schoolbook"/>
        <family val="1"/>
      </rPr>
      <t>550</t>
    </r>
    <r>
      <rPr>
        <sz val="10"/>
        <color rgb="FF000000"/>
        <rFont val="Arial Narrow"/>
        <family val="2"/>
      </rPr>
      <t xml:space="preserve"> VA</t>
    </r>
  </si>
  <si>
    <r>
      <rPr>
        <b/>
        <sz val="9"/>
        <color rgb="FF000000"/>
        <rFont val="Century Schoolbook"/>
        <family val="1"/>
      </rPr>
      <t>3.-</t>
    </r>
    <r>
      <rPr>
        <sz val="10"/>
        <color rgb="FF000000"/>
        <rFont val="Arial Narrow"/>
        <family val="2"/>
      </rPr>
      <t xml:space="preserve"> Redactar las resoluciones del Órgano Colegiado Superior.</t>
    </r>
  </si>
  <si>
    <t>Resoluciones del Órgano Colegiado Superior redactadas y notificadas.</t>
  </si>
  <si>
    <t>N° de resoluciones emitidas.</t>
  </si>
  <si>
    <r>
      <rPr>
        <b/>
        <sz val="9"/>
        <color rgb="FF000000"/>
        <rFont val="Century Schoolbook"/>
        <family val="1"/>
      </rPr>
      <t>1.-</t>
    </r>
    <r>
      <rPr>
        <sz val="10"/>
        <color rgb="FF000000"/>
        <rFont val="Arial Narrow"/>
        <family val="2"/>
      </rPr>
      <t xml:space="preserve"> Formular y aprobar resoluciones.
</t>
    </r>
    <r>
      <rPr>
        <b/>
        <sz val="9"/>
        <color rgb="FF000000"/>
        <rFont val="Century Schoolbook"/>
        <family val="1"/>
      </rPr>
      <t>2.-</t>
    </r>
    <r>
      <rPr>
        <sz val="10"/>
        <color rgb="FF000000"/>
        <rFont val="Arial Narrow"/>
        <family val="2"/>
      </rPr>
      <t xml:space="preserve"> Notificar las resoluciones aprobadas a los involucrados.
</t>
    </r>
    <r>
      <rPr>
        <b/>
        <sz val="9"/>
        <color rgb="FF000000"/>
        <rFont val="Century Schoolbook"/>
        <family val="1"/>
      </rPr>
      <t>3.-</t>
    </r>
    <r>
      <rPr>
        <sz val="10"/>
        <color rgb="FF000000"/>
        <rFont val="Arial Narrow"/>
        <family val="2"/>
      </rPr>
      <t xml:space="preserve"> Remitir por vía correo electrónico las resoluciones aprobadas para que se visualice en la página web institucional.</t>
    </r>
  </si>
  <si>
    <r>
      <rPr>
        <b/>
        <sz val="9"/>
        <color rgb="FF000000"/>
        <rFont val="Century Schoolbook"/>
        <family val="1"/>
      </rPr>
      <t>1.-</t>
    </r>
    <r>
      <rPr>
        <sz val="10"/>
        <color rgb="FF000000"/>
        <rFont val="Arial Narrow"/>
        <family val="2"/>
      </rPr>
      <t xml:space="preserve"> Matriz de seguimiento de resoluciones </t>
    </r>
    <r>
      <rPr>
        <sz val="10"/>
        <color rgb="FF000000"/>
        <rFont val="Century Schoolbook"/>
        <family val="1"/>
      </rPr>
      <t>2022.</t>
    </r>
  </si>
  <si>
    <t>Edición, Impresión, Reproducción, Publicaciones, Suscripciones, Fotocopiado, Traducción, Empastado, Enmarcación, Serigrafía, Fotografía, Carnetización, Filmación e Imágenes Satelitales.</t>
  </si>
  <si>
    <t>Fiel web</t>
  </si>
  <si>
    <r>
      <rPr>
        <b/>
        <sz val="9"/>
        <color rgb="FF000000"/>
        <rFont val="Century Schoolbook"/>
        <family val="1"/>
      </rPr>
      <t>4.-</t>
    </r>
    <r>
      <rPr>
        <sz val="10"/>
        <color rgb="FF000000"/>
        <rFont val="Arial Narrow"/>
        <family val="2"/>
      </rPr>
      <t xml:space="preserve"> Administrar la documentación para tratamiento del Órgano Colegiado Superior.</t>
    </r>
  </si>
  <si>
    <t>Documentación para tratamiento del Órgano Colegiado Superior administrada.</t>
  </si>
  <si>
    <t>N° de documentos analizados por Consejo Universitario.</t>
  </si>
  <si>
    <r>
      <rPr>
        <b/>
        <sz val="9"/>
        <color rgb="FF000000"/>
        <rFont val="Century Schoolbook"/>
        <family val="1"/>
      </rPr>
      <t>1.-</t>
    </r>
    <r>
      <rPr>
        <sz val="10"/>
        <color rgb="FF000000"/>
        <rFont val="Arial Narrow"/>
        <family val="2"/>
      </rPr>
      <t xml:space="preserve"> Receptar y revisar la documentación.
</t>
    </r>
    <r>
      <rPr>
        <b/>
        <sz val="9"/>
        <color rgb="FF000000"/>
        <rFont val="Century Schoolbook"/>
        <family val="1"/>
      </rPr>
      <t>2.-</t>
    </r>
    <r>
      <rPr>
        <sz val="10"/>
        <color rgb="FF000000"/>
        <rFont val="Arial Narrow"/>
        <family val="2"/>
      </rPr>
      <t xml:space="preserve"> Solicitar informes en caso de ser necesario.</t>
    </r>
  </si>
  <si>
    <r>
      <rPr>
        <b/>
        <sz val="9"/>
        <color rgb="FF000000"/>
        <rFont val="Century Schoolbook"/>
        <family val="1"/>
      </rPr>
      <t>1.-</t>
    </r>
    <r>
      <rPr>
        <sz val="10"/>
        <color rgb="FF000000"/>
        <rFont val="Arial Narrow"/>
        <family val="2"/>
      </rPr>
      <t xml:space="preserve"> Registro de documentos recibidos para Consejo Universitario.</t>
    </r>
  </si>
  <si>
    <r>
      <rPr>
        <sz val="10"/>
        <color rgb="FF000000"/>
        <rFont val="Arial Narrow"/>
        <family val="2"/>
      </rPr>
      <t xml:space="preserve">Ups </t>
    </r>
    <r>
      <rPr>
        <sz val="10"/>
        <color rgb="FF000000"/>
        <rFont val="Century Schoolbook"/>
        <family val="1"/>
      </rPr>
      <t>550</t>
    </r>
    <r>
      <rPr>
        <sz val="10"/>
        <color rgb="FF000000"/>
        <rFont val="Arial Narrow"/>
        <family val="2"/>
      </rPr>
      <t xml:space="preserve"> VA</t>
    </r>
  </si>
  <si>
    <r>
      <rPr>
        <b/>
        <sz val="9"/>
        <color rgb="FF000000"/>
        <rFont val="Century Schoolbook"/>
        <family val="1"/>
      </rPr>
      <t>5.-</t>
    </r>
    <r>
      <rPr>
        <sz val="10"/>
        <color rgb="FF000000"/>
        <rFont val="Arial Narrow"/>
        <family val="2"/>
      </rPr>
      <t xml:space="preserve"> Certificar documentos.</t>
    </r>
  </si>
  <si>
    <t>Servicio de Certificación de documentos.</t>
  </si>
  <si>
    <t>N° de solicitudes de certificaciones atendidas.</t>
  </si>
  <si>
    <r>
      <rPr>
        <b/>
        <sz val="9"/>
        <color rgb="FF000000"/>
        <rFont val="Century Schoolbook"/>
        <family val="1"/>
      </rPr>
      <t>1.-</t>
    </r>
    <r>
      <rPr>
        <sz val="10"/>
        <color rgb="FF000000"/>
        <rFont val="Arial Narrow"/>
        <family val="2"/>
      </rPr>
      <t xml:space="preserve"> Receptar y revisar la solicitud.
</t>
    </r>
    <r>
      <rPr>
        <b/>
        <sz val="9"/>
        <color rgb="FF000000"/>
        <rFont val="Century Schoolbook"/>
        <family val="1"/>
      </rPr>
      <t>2.-</t>
    </r>
    <r>
      <rPr>
        <sz val="10"/>
        <color rgb="FF000000"/>
        <rFont val="Arial Narrow"/>
        <family val="2"/>
      </rPr>
      <t xml:space="preserve"> Ubicar la documentación a certificar.
</t>
    </r>
    <r>
      <rPr>
        <b/>
        <sz val="9"/>
        <color rgb="FF000000"/>
        <rFont val="Century Schoolbook"/>
        <family val="1"/>
      </rPr>
      <t>3.-</t>
    </r>
    <r>
      <rPr>
        <sz val="10"/>
        <color rgb="FF000000"/>
        <rFont val="Arial Narrow"/>
        <family val="2"/>
      </rPr>
      <t xml:space="preserve"> Realizar el sellado de copia original o compulsa.
</t>
    </r>
    <r>
      <rPr>
        <b/>
        <sz val="9"/>
        <color rgb="FF000000"/>
        <rFont val="Century Schoolbook"/>
        <family val="1"/>
      </rPr>
      <t>4.-</t>
    </r>
    <r>
      <rPr>
        <sz val="10"/>
        <color rgb="FF000000"/>
        <rFont val="Arial Narrow"/>
        <family val="2"/>
      </rPr>
      <t xml:space="preserve"> Firmar la Secretaria General.
</t>
    </r>
    <r>
      <rPr>
        <b/>
        <sz val="9"/>
        <color rgb="FF000000"/>
        <rFont val="Century Schoolbook"/>
        <family val="1"/>
      </rPr>
      <t>5.-</t>
    </r>
    <r>
      <rPr>
        <sz val="10"/>
        <color rgb="FF000000"/>
        <rFont val="Arial Narrow"/>
        <family val="2"/>
      </rPr>
      <t xml:space="preserve"> Entregar documentación certificada.</t>
    </r>
  </si>
  <si>
    <r>
      <rPr>
        <b/>
        <sz val="9"/>
        <color rgb="FF000000"/>
        <rFont val="Century Schoolbook"/>
        <family val="1"/>
      </rPr>
      <t>1.-</t>
    </r>
    <r>
      <rPr>
        <sz val="10"/>
        <color rgb="FF000000"/>
        <rFont val="Arial Narrow"/>
        <family val="2"/>
      </rPr>
      <t xml:space="preserve"> Registro de solicitudes atendidas.</t>
    </r>
  </si>
  <si>
    <t>* Abg. Gerardo Fernández Valdiviezo,
  Secretario General
* Ángel Aguirre León,
  Auxiliar Administrativo</t>
  </si>
  <si>
    <r>
      <rPr>
        <sz val="10"/>
        <color rgb="FF000000"/>
        <rFont val="Arial Narrow"/>
        <family val="2"/>
      </rPr>
      <t xml:space="preserve">Ups </t>
    </r>
    <r>
      <rPr>
        <sz val="10"/>
        <color rgb="FF000000"/>
        <rFont val="Century Schoolbook"/>
        <family val="1"/>
      </rPr>
      <t>550</t>
    </r>
    <r>
      <rPr>
        <sz val="10"/>
        <color rgb="FF000000"/>
        <rFont val="Arial Narrow"/>
        <family val="2"/>
      </rPr>
      <t xml:space="preserve"> VA</t>
    </r>
  </si>
  <si>
    <t>Escáner dúplex</t>
  </si>
  <si>
    <r>
      <rPr>
        <b/>
        <sz val="9"/>
        <color rgb="FF000000"/>
        <rFont val="Century Schoolbook"/>
        <family val="1"/>
      </rPr>
      <t>6.-</t>
    </r>
    <r>
      <rPr>
        <sz val="10"/>
        <color rgb="FF000000"/>
        <rFont val="Arial Narrow"/>
        <family val="2"/>
      </rPr>
      <t xml:space="preserve"> Registrar títulos conferidos.</t>
    </r>
  </si>
  <si>
    <t>Títulos conferidos y registrados.</t>
  </si>
  <si>
    <t>N° de Títulos Registrados.</t>
  </si>
  <si>
    <r>
      <rPr>
        <b/>
        <sz val="9"/>
        <color rgb="FF000000"/>
        <rFont val="Century Schoolbook"/>
        <family val="1"/>
      </rPr>
      <t>1.-</t>
    </r>
    <r>
      <rPr>
        <sz val="10"/>
        <color rgb="FF000000"/>
        <rFont val="Arial Narrow"/>
        <family val="2"/>
      </rPr>
      <t xml:space="preserve"> Elaborar las actas de Refrendación de los títulos.
</t>
    </r>
    <r>
      <rPr>
        <b/>
        <sz val="9"/>
        <color rgb="FF000000"/>
        <rFont val="Century Schoolbook"/>
        <family val="1"/>
      </rPr>
      <t>2.-</t>
    </r>
    <r>
      <rPr>
        <sz val="10"/>
        <color rgb="FF000000"/>
        <rFont val="Arial Narrow"/>
        <family val="2"/>
      </rPr>
      <t xml:space="preserve"> Realizar la emisión de títulos.
</t>
    </r>
    <r>
      <rPr>
        <b/>
        <sz val="9"/>
        <color rgb="FF000000"/>
        <rFont val="Century Schoolbook"/>
        <family val="1"/>
      </rPr>
      <t>3.-</t>
    </r>
    <r>
      <rPr>
        <sz val="10"/>
        <color rgb="FF000000"/>
        <rFont val="Arial Narrow"/>
        <family val="2"/>
      </rPr>
      <t xml:space="preserve"> Registrar los títulos en la plataforma del SNIESE.</t>
    </r>
  </si>
  <si>
    <r>
      <rPr>
        <b/>
        <sz val="9"/>
        <color rgb="FF000000"/>
        <rFont val="Century Schoolbook"/>
        <family val="1"/>
      </rPr>
      <t>1.-</t>
    </r>
    <r>
      <rPr>
        <sz val="10"/>
        <color rgb="FF000000"/>
        <rFont val="Arial Narrow"/>
        <family val="2"/>
      </rPr>
      <t xml:space="preserve"> Reporte semestrales de títulos registrados.</t>
    </r>
  </si>
  <si>
    <t>* Abg. Gerardo Fernández Valdiviezo,
  Secretario General
* Katherine Aguilar Toro,
  Analista de Certificación y Refrendación de Títulos.</t>
  </si>
  <si>
    <r>
      <rPr>
        <sz val="10"/>
        <color rgb="FF000000"/>
        <rFont val="Arial Narrow"/>
        <family val="2"/>
      </rPr>
      <t xml:space="preserve">Ups </t>
    </r>
    <r>
      <rPr>
        <sz val="10"/>
        <color rgb="FF000000"/>
        <rFont val="Century Schoolbook"/>
        <family val="1"/>
      </rPr>
      <t>550</t>
    </r>
    <r>
      <rPr>
        <sz val="10"/>
        <color rgb="FF000000"/>
        <rFont val="Arial Narrow"/>
        <family val="2"/>
      </rPr>
      <t xml:space="preserve"> VA</t>
    </r>
  </si>
  <si>
    <r>
      <rPr>
        <b/>
        <sz val="9"/>
        <color rgb="FF000000"/>
        <rFont val="Century Schoolbook"/>
        <family val="1"/>
      </rPr>
      <t>7.-</t>
    </r>
    <r>
      <rPr>
        <sz val="10"/>
        <color rgb="FF000000"/>
        <rFont val="Arial Narrow"/>
        <family val="2"/>
      </rPr>
      <t xml:space="preserve"> Registrar certificados emitidos por la Dirección de Educación Continua.</t>
    </r>
  </si>
  <si>
    <t>Certificados emitidos por la Dirección de Educación Continua, validados.</t>
  </si>
  <si>
    <t>N° de Certificados de la Dirección de Educación Continua Registrados y validados.</t>
  </si>
  <si>
    <r>
      <rPr>
        <b/>
        <sz val="9"/>
        <color rgb="FF000000"/>
        <rFont val="Century Schoolbook"/>
        <family val="1"/>
      </rPr>
      <t>1.-</t>
    </r>
    <r>
      <rPr>
        <sz val="10"/>
        <color rgb="FF000000"/>
        <rFont val="Arial Narrow"/>
        <family val="2"/>
      </rPr>
      <t xml:space="preserve"> Receptar y revisar la documentación.
</t>
    </r>
    <r>
      <rPr>
        <b/>
        <sz val="9"/>
        <color rgb="FF000000"/>
        <rFont val="Century Schoolbook"/>
        <family val="1"/>
      </rPr>
      <t>2.-</t>
    </r>
    <r>
      <rPr>
        <sz val="10"/>
        <color rgb="FF000000"/>
        <rFont val="Arial Narrow"/>
        <family val="2"/>
      </rPr>
      <t xml:space="preserve"> Registrar la información en la Matriz interna de Secretaria General.
</t>
    </r>
    <r>
      <rPr>
        <b/>
        <sz val="9"/>
        <color rgb="FF000000"/>
        <rFont val="Century Schoolbook"/>
        <family val="1"/>
      </rPr>
      <t>3.-</t>
    </r>
    <r>
      <rPr>
        <sz val="10"/>
        <color rgb="FF000000"/>
        <rFont val="Arial Narrow"/>
        <family val="2"/>
      </rPr>
      <t xml:space="preserve"> Imprimir el número de registro en los certificados.
</t>
    </r>
    <r>
      <rPr>
        <b/>
        <sz val="9"/>
        <color rgb="FF000000"/>
        <rFont val="Century Schoolbook"/>
        <family val="1"/>
      </rPr>
      <t>4.-</t>
    </r>
    <r>
      <rPr>
        <sz val="10"/>
        <color rgb="FF000000"/>
        <rFont val="Arial Narrow"/>
        <family val="2"/>
      </rPr>
      <t xml:space="preserve"> Firmar del Secretario General y entrega de documentos a la Dirección de Educación Continua.</t>
    </r>
  </si>
  <si>
    <r>
      <rPr>
        <b/>
        <sz val="9"/>
        <color rgb="FF000000"/>
        <rFont val="Century Schoolbook"/>
        <family val="1"/>
      </rPr>
      <t>1.-</t>
    </r>
    <r>
      <rPr>
        <sz val="10"/>
        <color rgb="FF000000"/>
        <rFont val="Arial Narrow"/>
        <family val="2"/>
      </rPr>
      <t xml:space="preserve"> Registro de Certificados emitidos por la Dirección de Educación Continua.</t>
    </r>
  </si>
  <si>
    <t>* Abg. Gerardo Fernández Valdiviezo,
  Secretario General
* Katherine Aguilar Toro,
  Analista de Certificación y Refrendación de Títulos</t>
  </si>
  <si>
    <t>No se ha receptado certificado alguno de capacitaciones de la Dirección de Educación Continua; por lo tanto, no se tiene la documentación para el respectivo registro y asimismo no se puede ejecutar dicho producto.</t>
  </si>
  <si>
    <t>15 FORTALECER LAS CAPACIDADES DEL ESTADO CON ÉNFASIS EN LA ADMINISTRACIÓN DE JUSTICIA Y EFICIENCIA EN LOS PROCESOS DE REGULACIÓN Y CONTROL, CON INDEPENDENCIA Y AUTONOMÍA.</t>
  </si>
  <si>
    <r>
      <rPr>
        <b/>
        <sz val="9"/>
        <color rgb="FF000000"/>
        <rFont val="Century Schoolbook"/>
        <family val="1"/>
      </rPr>
      <t>8.-</t>
    </r>
    <r>
      <rPr>
        <sz val="10"/>
        <color rgb="FF000000"/>
        <rFont val="Arial Narrow"/>
        <family val="2"/>
      </rPr>
      <t xml:space="preserve"> Gestionar el diseño de procesos, herramientas y/o lineamientos de gestión documental y archivo, gestionado.</t>
    </r>
  </si>
  <si>
    <t>Diseño de procesos, herramientas y/o lineamientos de gestión documental y archivo, gestionado.</t>
  </si>
  <si>
    <r>
      <rPr>
        <sz val="10"/>
        <color rgb="FF000000"/>
        <rFont val="Arial Narrow"/>
        <family val="2"/>
      </rPr>
      <t xml:space="preserve">Conforme a la resolución de Consejo Universitario Nro. </t>
    </r>
    <r>
      <rPr>
        <sz val="10"/>
        <color rgb="FF000000"/>
        <rFont val="Century Schoolbook"/>
        <family val="1"/>
      </rPr>
      <t>345/2021</t>
    </r>
    <r>
      <rPr>
        <sz val="10"/>
        <color rgb="FF000000"/>
        <rFont val="Arial Narrow"/>
        <family val="2"/>
      </rPr>
      <t>, se agregaron nuevas funciones y productos a esta dependencia en el Reglamento Orgánico de Gestión Organizacional por Procesos; en ese sentido por no contar con la actualización de los perfiles de puestos que corresponde para ejecutar este producto, por ende no existe el recurso humano para realizarlo hasta nueva disposición.</t>
    </r>
  </si>
  <si>
    <t>16 FORTALECER LAS CAPACIDADES DEL ESTADO CON ÉNFASIS EN LA ADMINISTRACIÓN DE JUSTICIA Y EFICIENCIA EN LOS PROCESOS DE REGULACIÓN Y CONTROL, CON INDEPENDENCIA Y AUTONOMÍA.</t>
  </si>
  <si>
    <r>
      <rPr>
        <b/>
        <sz val="9"/>
        <color rgb="FF000000"/>
        <rFont val="Century Schoolbook"/>
        <family val="1"/>
      </rPr>
      <t>9.-</t>
    </r>
    <r>
      <rPr>
        <sz val="10"/>
        <color rgb="FF000000"/>
        <rFont val="Arial Narrow"/>
        <family val="2"/>
      </rPr>
      <t xml:space="preserve"> Evaluar los procesos de gestión documental y archivo.</t>
    </r>
  </si>
  <si>
    <t>Procesos de gestión documental y archivo, evaluados.</t>
  </si>
  <si>
    <r>
      <rPr>
        <sz val="10"/>
        <color rgb="FF000000"/>
        <rFont val="Arial Narrow"/>
        <family val="2"/>
      </rPr>
      <t xml:space="preserve">Conforme a la resolución de Consejo Universitario Nro. </t>
    </r>
    <r>
      <rPr>
        <sz val="10"/>
        <color rgb="FF000000"/>
        <rFont val="Century Schoolbook"/>
        <family val="1"/>
      </rPr>
      <t>345/2021</t>
    </r>
    <r>
      <rPr>
        <sz val="10"/>
        <color rgb="FF000000"/>
        <rFont val="Arial Narrow"/>
        <family val="2"/>
      </rPr>
      <t>, se agregaron nuevas funciones y productos a esta dependencia en el Reglamento Orgánico de Gestión Organizacional por Procesos; en ese sentido por no contar con la actualización de los perfiles de puestos que corresponde para ejecutar este producto, por ende no existe el recurso humano para realizarlo hasta nueva disposición.</t>
    </r>
  </si>
  <si>
    <r>
      <rPr>
        <b/>
        <sz val="9"/>
        <color rgb="FF000000"/>
        <rFont val="Century Schoolbook"/>
        <family val="1"/>
      </rPr>
      <t xml:space="preserve">10.- </t>
    </r>
    <r>
      <rPr>
        <sz val="10"/>
        <color rgb="FF000000"/>
        <rFont val="Arial Narrow"/>
        <family val="2"/>
      </rPr>
      <t>Presentar las Planificaciones Operativas Anuales y Evaluaciones de las Planificaciones Operativas Anuales.</t>
    </r>
  </si>
  <si>
    <t>N° de POAS y Evaluaciones del POA presentados.</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</si>
  <si>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Evaluar el POA Primer semestre.
</t>
    </r>
    <r>
      <rPr>
        <b/>
        <sz val="9"/>
        <color rgb="FF000000"/>
        <rFont val="Century Schoolbook"/>
        <family val="1"/>
      </rPr>
      <t>3.-</t>
    </r>
    <r>
      <rPr>
        <sz val="10"/>
        <color rgb="FF000000"/>
        <rFont val="Arial Narrow"/>
        <family val="2"/>
      </rPr>
      <t xml:space="preserve"> Evaluación del POA Segundo semestre.
</t>
    </r>
    <r>
      <rPr>
        <b/>
        <sz val="9"/>
        <color rgb="FF000000"/>
        <rFont val="Century Schoolbook"/>
        <family val="1"/>
      </rPr>
      <t>4.-</t>
    </r>
    <r>
      <rPr>
        <sz val="10"/>
        <color rgb="FF000000"/>
        <rFont val="Arial Narrow"/>
        <family val="2"/>
      </rPr>
      <t xml:space="preserve"> Elaborar el POA </t>
    </r>
    <r>
      <rPr>
        <sz val="10"/>
        <color rgb="FF000000"/>
        <rFont val="Century Schoolbook"/>
        <family val="1"/>
      </rPr>
      <t>2023.</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</si>
  <si>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POA primer semestre.
</t>
    </r>
    <r>
      <rPr>
        <b/>
        <sz val="9"/>
        <color rgb="FF000000"/>
        <rFont val="Century Schoolbook"/>
        <family val="1"/>
      </rPr>
      <t>3.-</t>
    </r>
    <r>
      <rPr>
        <sz val="10"/>
        <color rgb="FF000000"/>
        <rFont val="Arial Narrow"/>
        <family val="2"/>
      </rPr>
      <t xml:space="preserve"> Evaluación POA segundo semestre.
</t>
    </r>
    <r>
      <rPr>
        <b/>
        <sz val="9"/>
        <color rgb="FF000000"/>
        <rFont val="Century Schoolbook"/>
        <family val="1"/>
      </rPr>
      <t>4.-</t>
    </r>
    <r>
      <rPr>
        <sz val="10"/>
        <color rgb="FF000000"/>
        <rFont val="Arial Narrow"/>
        <family val="2"/>
      </rPr>
      <t xml:space="preserve"> Plan Operativo Anual </t>
    </r>
    <r>
      <rPr>
        <sz val="10"/>
        <color rgb="FF000000"/>
        <rFont val="Century Schoolbook"/>
        <family val="1"/>
      </rPr>
      <t>2023.</t>
    </r>
  </si>
  <si>
    <t>* Abg. Gerardo Fernández Valdiviezo,
  Secretario General
* Lcda. Jessy Coello Jarre,
  Analista Actas y Resoluciones
* Katherine Aguilar Toro,
  Analista de Certificación y Refrendación de Títulos
* Ángel Aguirre León,
  Auxiliar Administrativo</t>
  </si>
  <si>
    <r>
      <rPr>
        <b/>
        <sz val="9"/>
        <color rgb="FF000000"/>
        <rFont val="Century Schoolbook"/>
        <family val="1"/>
      </rPr>
      <t>11.-</t>
    </r>
    <r>
      <rPr>
        <sz val="10"/>
        <color rgb="FF000000"/>
        <rFont val="Arial Narrow"/>
        <family val="2"/>
      </rPr>
      <t xml:space="preserve"> Organizar el Archivo de Gestión.</t>
    </r>
  </si>
  <si>
    <t>N° de cajas de archivo registradas en el inventario documental.</t>
  </si>
  <si>
    <r>
      <rPr>
        <b/>
        <sz val="9"/>
        <color rgb="FF000000"/>
        <rFont val="Century Schoolbook"/>
        <family val="1"/>
      </rPr>
      <t>1.-</t>
    </r>
    <r>
      <rPr>
        <sz val="10"/>
        <color rgb="FF000000"/>
        <rFont val="Arial Narrow"/>
        <family val="2"/>
      </rPr>
      <t xml:space="preserve"> Seleccionar la documentación para su depuración.
</t>
    </r>
    <r>
      <rPr>
        <b/>
        <sz val="9"/>
        <color rgb="FF000000"/>
        <rFont val="Century Schoolbook"/>
        <family val="1"/>
      </rPr>
      <t>2.-</t>
    </r>
    <r>
      <rPr>
        <sz val="10"/>
        <color rgb="FF000000"/>
        <rFont val="Arial Narrow"/>
        <family val="2"/>
      </rPr>
      <t xml:space="preserve"> Clasificar.
</t>
    </r>
    <r>
      <rPr>
        <b/>
        <sz val="9"/>
        <color rgb="FF000000"/>
        <rFont val="Century Schoolbook"/>
        <family val="1"/>
      </rPr>
      <t>3.-</t>
    </r>
    <r>
      <rPr>
        <sz val="10"/>
        <color rgb="FF000000"/>
        <rFont val="Arial Narrow"/>
        <family val="2"/>
      </rPr>
      <t xml:space="preserve"> Describir la documentación según la norma ISAD-G.
</t>
    </r>
    <r>
      <rPr>
        <b/>
        <sz val="9"/>
        <color rgb="FF000000"/>
        <rFont val="Century Schoolbook"/>
        <family val="1"/>
      </rPr>
      <t>4.-</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</si>
  <si>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</si>
  <si>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 Abg. Gerardo Fernández Valdiviezo,
  Secretario General
* Lcda. Jessy Coello Jarre,
  Analista Actas y Resoluciones
* Ángel Aguirre León,
  Auxiliar Administrativo</t>
  </si>
  <si>
    <t>Estantería metálica (2200mm de alto x 1000mm de ancho x 500mm de fondo).</t>
  </si>
  <si>
    <t>UNIDAD DE GESTIÓN DOCUMENTAL Y ARCHIVO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</si>
  <si>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Ejecutar la fase de Planificación del Sistema de Gestión de Documentos y Archivo.</t>
    </r>
  </si>
  <si>
    <t>Fase de Planificación del Sistema de Gestión de Documentos y Archivo ejecutado.</t>
  </si>
  <si>
    <t>N° de lineamientos y/o herramientas archivísticas elaboradas.</t>
  </si>
  <si>
    <r>
      <rPr>
        <b/>
        <sz val="9"/>
        <color rgb="FF000000"/>
        <rFont val="Century Schoolbook"/>
        <family val="1"/>
      </rPr>
      <t>1.-</t>
    </r>
    <r>
      <rPr>
        <sz val="10"/>
        <color rgb="FF000000"/>
        <rFont val="Arial Narrow"/>
        <family val="2"/>
      </rPr>
      <t xml:space="preserve"> Definir POA.
</t>
    </r>
    <r>
      <rPr>
        <b/>
        <sz val="9"/>
        <color rgb="FF000000"/>
        <rFont val="Century Schoolbook"/>
        <family val="1"/>
      </rPr>
      <t>2.-</t>
    </r>
    <r>
      <rPr>
        <sz val="10"/>
        <color rgb="FF000000"/>
        <rFont val="Arial Narrow"/>
        <family val="2"/>
      </rPr>
      <t xml:space="preserve"> Diseñar lineamientos y/o herramientas archivísticas.
</t>
    </r>
    <r>
      <rPr>
        <b/>
        <sz val="9"/>
        <color rgb="FF000000"/>
        <rFont val="Century Schoolbook"/>
        <family val="1"/>
      </rPr>
      <t>3.-</t>
    </r>
    <r>
      <rPr>
        <sz val="10"/>
        <color rgb="FF000000"/>
        <rFont val="Arial Narrow"/>
        <family val="2"/>
      </rPr>
      <t xml:space="preserve"> Aprobar lineamientos y/o herramientas archivísticas.</t>
    </r>
  </si>
  <si>
    <r>
      <rPr>
        <b/>
        <sz val="9"/>
        <color rgb="FF000000"/>
        <rFont val="Century Schoolbook"/>
        <family val="1"/>
      </rPr>
      <t>1.-</t>
    </r>
    <r>
      <rPr>
        <sz val="10"/>
        <color rgb="FF000000"/>
        <rFont val="Arial Narrow"/>
        <family val="2"/>
      </rPr>
      <t xml:space="preserve"> Resolución de aprobación de manual de documentos administrativos.</t>
    </r>
  </si>
  <si>
    <t>* Lic. Maira Ramírez Apolo,
  Analista de Archivo General
* Ing. Roxana Sánchez Liendres,
  Jefe de Archivo General</t>
  </si>
  <si>
    <r>
      <rPr>
        <sz val="10"/>
        <color rgb="FF000000"/>
        <rFont val="Arial Narrow"/>
        <family val="2"/>
      </rPr>
      <t xml:space="preserve">Tóner negro </t>
    </r>
    <r>
      <rPr>
        <sz val="10"/>
        <color rgb="FF000000"/>
        <rFont val="Century Schoolbook"/>
        <family val="1"/>
      </rPr>
      <t>410</t>
    </r>
    <r>
      <rPr>
        <sz val="10"/>
        <color rgb="FF000000"/>
        <rFont val="Arial Narrow"/>
        <family val="2"/>
      </rPr>
      <t>A (CF</t>
    </r>
    <r>
      <rPr>
        <sz val="10"/>
        <color rgb="FF000000"/>
        <rFont val="Century Schoolbook"/>
        <family val="1"/>
      </rPr>
      <t>410</t>
    </r>
    <r>
      <rPr>
        <sz val="10"/>
        <color rgb="FF000000"/>
        <rFont val="Arial Narrow"/>
        <family val="2"/>
      </rPr>
      <t>A) HP COLOR LASERJET M</t>
    </r>
    <r>
      <rPr>
        <sz val="10"/>
        <color rgb="FF000000"/>
        <rFont val="Century Schoolbook"/>
        <family val="1"/>
      </rPr>
      <t>452</t>
    </r>
    <r>
      <rPr>
        <sz val="10"/>
        <color rgb="FF000000"/>
        <rFont val="Arial Narrow"/>
        <family val="2"/>
      </rPr>
      <t>d</t>
    </r>
  </si>
  <si>
    <r>
      <rPr>
        <sz val="10"/>
        <color rgb="FF000000"/>
        <rFont val="Arial Narrow"/>
        <family val="2"/>
      </rPr>
      <t xml:space="preserve">Tóner magenta </t>
    </r>
    <r>
      <rPr>
        <sz val="10"/>
        <color rgb="FF000000"/>
        <rFont val="Century Schoolbook"/>
        <family val="1"/>
      </rPr>
      <t>410</t>
    </r>
    <r>
      <rPr>
        <sz val="10"/>
        <color rgb="FF000000"/>
        <rFont val="Arial Narrow"/>
        <family val="2"/>
      </rPr>
      <t>A (CF</t>
    </r>
    <r>
      <rPr>
        <sz val="10"/>
        <color rgb="FF000000"/>
        <rFont val="Century Schoolbook"/>
        <family val="1"/>
      </rPr>
      <t>413</t>
    </r>
    <r>
      <rPr>
        <sz val="10"/>
        <color rgb="FF000000"/>
        <rFont val="Arial Narrow"/>
        <family val="2"/>
      </rPr>
      <t>A) HP COLOR LASERJET M</t>
    </r>
    <r>
      <rPr>
        <sz val="10"/>
        <color rgb="FF000000"/>
        <rFont val="Century Schoolbook"/>
        <family val="1"/>
      </rPr>
      <t>452</t>
    </r>
    <r>
      <rPr>
        <sz val="10"/>
        <color rgb="FF000000"/>
        <rFont val="Arial Narrow"/>
        <family val="2"/>
      </rPr>
      <t xml:space="preserve">dw </t>
    </r>
  </si>
  <si>
    <r>
      <rPr>
        <sz val="10"/>
        <color rgb="FF000000"/>
        <rFont val="Arial Narrow"/>
        <family val="2"/>
      </rPr>
      <t xml:space="preserve">Tóner amarillo </t>
    </r>
    <r>
      <rPr>
        <sz val="10"/>
        <color rgb="FF000000"/>
        <rFont val="Century Schoolbook"/>
        <family val="1"/>
      </rPr>
      <t>410</t>
    </r>
    <r>
      <rPr>
        <sz val="10"/>
        <color rgb="FF000000"/>
        <rFont val="Arial Narrow"/>
        <family val="2"/>
      </rPr>
      <t>A (CF</t>
    </r>
    <r>
      <rPr>
        <sz val="10"/>
        <color rgb="FF000000"/>
        <rFont val="Century Schoolbook"/>
        <family val="1"/>
      </rPr>
      <t>412</t>
    </r>
    <r>
      <rPr>
        <sz val="10"/>
        <color rgb="FF000000"/>
        <rFont val="Arial Narrow"/>
        <family val="2"/>
      </rPr>
      <t>A) HP COLOR LASERJET M</t>
    </r>
    <r>
      <rPr>
        <sz val="10"/>
        <color rgb="FF000000"/>
        <rFont val="Century Schoolbook"/>
        <family val="1"/>
      </rPr>
      <t>452</t>
    </r>
    <r>
      <rPr>
        <sz val="10"/>
        <color rgb="FF000000"/>
        <rFont val="Arial Narrow"/>
        <family val="2"/>
      </rPr>
      <t xml:space="preserve">dw </t>
    </r>
  </si>
  <si>
    <r>
      <rPr>
        <sz val="10"/>
        <color rgb="FF000000"/>
        <rFont val="Arial Narrow"/>
        <family val="2"/>
      </rPr>
      <t xml:space="preserve">Tóner cian </t>
    </r>
    <r>
      <rPr>
        <sz val="10"/>
        <color rgb="FF000000"/>
        <rFont val="Century Schoolbook"/>
        <family val="1"/>
      </rPr>
      <t>410</t>
    </r>
    <r>
      <rPr>
        <sz val="10"/>
        <color rgb="FF000000"/>
        <rFont val="Arial Narrow"/>
        <family val="2"/>
      </rPr>
      <t>A (CF</t>
    </r>
    <r>
      <rPr>
        <sz val="10"/>
        <color rgb="FF000000"/>
        <rFont val="Century Schoolbook"/>
        <family val="1"/>
      </rPr>
      <t>411</t>
    </r>
    <r>
      <rPr>
        <sz val="10"/>
        <color rgb="FF000000"/>
        <rFont val="Arial Narrow"/>
        <family val="2"/>
      </rPr>
      <t>A) HP COLOR LASERJET M</t>
    </r>
    <r>
      <rPr>
        <sz val="10"/>
        <color rgb="FF000000"/>
        <rFont val="Century Schoolbook"/>
        <family val="1"/>
      </rPr>
      <t>452</t>
    </r>
    <r>
      <rPr>
        <sz val="10"/>
        <color rgb="FF000000"/>
        <rFont val="Arial Narrow"/>
        <family val="2"/>
      </rPr>
      <t xml:space="preserve">dw </t>
    </r>
  </si>
  <si>
    <r>
      <rPr>
        <b/>
        <sz val="9"/>
        <color rgb="FF000000"/>
        <rFont val="Century Schoolbook"/>
        <family val="1"/>
      </rPr>
      <t>2.-</t>
    </r>
    <r>
      <rPr>
        <sz val="10"/>
        <color rgb="FF000000"/>
        <rFont val="Arial Narrow"/>
        <family val="2"/>
      </rPr>
      <t xml:space="preserve"> Ejecutar la fase de Consolidación del Sistema de Gestión de Documentos y Archivo.</t>
    </r>
  </si>
  <si>
    <t>Fase de consolidación del Sistema de Gestión de Documentos y Archivo ejecutado.</t>
  </si>
  <si>
    <t>N° de capacitaciones realizadas.</t>
  </si>
  <si>
    <r>
      <rPr>
        <b/>
        <sz val="9"/>
        <color rgb="FF000000"/>
        <rFont val="Century Schoolbook"/>
        <family val="1"/>
      </rPr>
      <t>1.-</t>
    </r>
    <r>
      <rPr>
        <sz val="10"/>
        <color rgb="FF000000"/>
        <rFont val="Arial Narrow"/>
        <family val="2"/>
      </rPr>
      <t xml:space="preserve"> Elaborar el material de la capacitación.
</t>
    </r>
    <r>
      <rPr>
        <b/>
        <sz val="9"/>
        <color rgb="FF000000"/>
        <rFont val="Century Schoolbook"/>
        <family val="1"/>
      </rPr>
      <t>2.-</t>
    </r>
    <r>
      <rPr>
        <sz val="10"/>
        <color rgb="FF000000"/>
        <rFont val="Arial Narrow"/>
        <family val="2"/>
      </rPr>
      <t xml:space="preserve"> Capacitar al personal responsable de la aplicación del manual de documentos administrativos.</t>
    </r>
  </si>
  <si>
    <r>
      <rPr>
        <b/>
        <sz val="9"/>
        <color rgb="FF000000"/>
        <rFont val="Century Schoolbook"/>
        <family val="1"/>
      </rPr>
      <t>1.-</t>
    </r>
    <r>
      <rPr>
        <sz val="10"/>
        <color rgb="FF000000"/>
        <rFont val="Arial Narrow"/>
        <family val="2"/>
      </rPr>
      <t xml:space="preserve"> Registro de asistencia.</t>
    </r>
  </si>
  <si>
    <t>* Tcnlgo. Andrés Castillo Cruz,
  Técnico de Documentación y Archivo
* Lic. Maira Ramírez Apolo,
  Analista de Archivo General
* Ing. Roxana Sánchez Liendres,
  Jefe de Archivo General</t>
  </si>
  <si>
    <r>
      <rPr>
        <sz val="10"/>
        <color rgb="FF000000"/>
        <rFont val="Arial Narrow"/>
        <family val="2"/>
      </rPr>
      <t xml:space="preserve">Ups </t>
    </r>
    <r>
      <rPr>
        <sz val="10"/>
        <color rgb="FF000000"/>
        <rFont val="Century Schoolbook"/>
        <family val="1"/>
      </rPr>
      <t>550</t>
    </r>
    <r>
      <rPr>
        <sz val="10"/>
        <color rgb="FF000000"/>
        <rFont val="Arial Narrow"/>
        <family val="2"/>
      </rPr>
      <t xml:space="preserve"> VA</t>
    </r>
  </si>
  <si>
    <r>
      <rPr>
        <b/>
        <sz val="9"/>
        <color rgb="FF000000"/>
        <rFont val="Century Schoolbook"/>
        <family val="1"/>
      </rPr>
      <t>3.-</t>
    </r>
    <r>
      <rPr>
        <sz val="10"/>
        <color rgb="FF000000"/>
        <rFont val="Arial Narrow"/>
        <family val="2"/>
      </rPr>
      <t xml:space="preserve"> Ejecutar la fase de evaluación del Sistema de Gestión de Documentos y Archivo.</t>
    </r>
  </si>
  <si>
    <t>Fase de evaluación del Sistema de Gestión de Documentos y Archivo ejecutado.</t>
  </si>
  <si>
    <t>N° de visitas realizadas en los archivos de gestión.</t>
  </si>
  <si>
    <r>
      <rPr>
        <b/>
        <sz val="9"/>
        <color rgb="FF000000"/>
        <rFont val="Century Schoolbook"/>
        <family val="1"/>
      </rPr>
      <t>1.-</t>
    </r>
    <r>
      <rPr>
        <sz val="10"/>
        <color rgb="FF000000"/>
        <rFont val="Arial Narrow"/>
        <family val="2"/>
      </rPr>
      <t xml:space="preserve"> Aplicar de lineamientos y/o herramientas archivísticas.
</t>
    </r>
    <r>
      <rPr>
        <b/>
        <sz val="9"/>
        <color rgb="FF000000"/>
        <rFont val="Century Schoolbook"/>
        <family val="1"/>
      </rPr>
      <t>2.-</t>
    </r>
    <r>
      <rPr>
        <sz val="10"/>
        <color rgb="FF000000"/>
        <rFont val="Arial Narrow"/>
        <family val="2"/>
      </rPr>
      <t xml:space="preserve"> Supervisar la aplicación de lineamientos y/o herramientas archivísticas.</t>
    </r>
  </si>
  <si>
    <r>
      <rPr>
        <b/>
        <sz val="9"/>
        <color rgb="FF000000"/>
        <rFont val="Century Schoolbook"/>
        <family val="1"/>
      </rPr>
      <t>1.-</t>
    </r>
    <r>
      <rPr>
        <sz val="10"/>
        <color rgb="FF000000"/>
        <rFont val="Arial Narrow"/>
        <family val="2"/>
      </rPr>
      <t xml:space="preserve"> Registro de visita in situ.</t>
    </r>
  </si>
  <si>
    <t>* Responsables de archivos de gestión e intermedio
* Tcnlgo. Andrés Castillo Cruz,
  Técnico de Documentación y Archivo
* Ing. Roxana Sánchez Liendres,
  Jefe de Archivo General</t>
  </si>
  <si>
    <r>
      <rPr>
        <sz val="10"/>
        <color rgb="FF000000"/>
        <rFont val="Arial Narrow"/>
        <family val="2"/>
      </rPr>
      <t xml:space="preserve">Ups </t>
    </r>
    <r>
      <rPr>
        <sz val="10"/>
        <color rgb="FF000000"/>
        <rFont val="Century Schoolbook"/>
        <family val="1"/>
      </rPr>
      <t>550</t>
    </r>
    <r>
      <rPr>
        <sz val="10"/>
        <color rgb="FF000000"/>
        <rFont val="Arial Narrow"/>
        <family val="2"/>
      </rPr>
      <t xml:space="preserve"> VA</t>
    </r>
  </si>
  <si>
    <t>Puntero laser tipo esfero</t>
  </si>
  <si>
    <r>
      <rPr>
        <b/>
        <sz val="9"/>
        <color rgb="FF000000"/>
        <rFont val="Century Schoolbook"/>
        <family val="1"/>
      </rPr>
      <t>4.-</t>
    </r>
    <r>
      <rPr>
        <sz val="10"/>
        <color rgb="FF000000"/>
        <rFont val="Arial Narrow"/>
        <family val="2"/>
      </rPr>
      <t xml:space="preserve"> Registrar y distribuir la correspondencia interna (de las primeras Autoridades) y externa.</t>
    </r>
  </si>
  <si>
    <t>Correspondencia interna (de las primeras Autoridades) y externa registrada y distribuida.</t>
  </si>
  <si>
    <t>N° de documentos registrados en el SIUTMACH.</t>
  </si>
  <si>
    <r>
      <rPr>
        <b/>
        <sz val="9"/>
        <color rgb="FF000000"/>
        <rFont val="Century Schoolbook"/>
        <family val="1"/>
      </rPr>
      <t>1.-</t>
    </r>
    <r>
      <rPr>
        <sz val="10"/>
        <color rgb="FF000000"/>
        <rFont val="Arial Narrow"/>
        <family val="2"/>
      </rPr>
      <t xml:space="preserve"> Recibir Documentos.
</t>
    </r>
    <r>
      <rPr>
        <b/>
        <sz val="9"/>
        <color rgb="FF000000"/>
        <rFont val="Century Schoolbook"/>
        <family val="1"/>
      </rPr>
      <t>2.-</t>
    </r>
    <r>
      <rPr>
        <sz val="10"/>
        <color rgb="FF000000"/>
        <rFont val="Arial Narrow"/>
        <family val="2"/>
      </rPr>
      <t xml:space="preserve"> Registrar en el SIUTMACH el ingreso y despacho de la documentación.
</t>
    </r>
    <r>
      <rPr>
        <b/>
        <sz val="9"/>
        <color rgb="FF000000"/>
        <rFont val="Century Schoolbook"/>
        <family val="1"/>
      </rPr>
      <t>3.-</t>
    </r>
    <r>
      <rPr>
        <sz val="10"/>
        <color rgb="FF000000"/>
        <rFont val="Arial Narrow"/>
        <family val="2"/>
      </rPr>
      <t xml:space="preserve"> Remitir la documentación a los destinatarios para su tratamiento.</t>
    </r>
  </si>
  <si>
    <r>
      <rPr>
        <b/>
        <sz val="9"/>
        <color rgb="FF000000"/>
        <rFont val="Century Schoolbook"/>
        <family val="1"/>
      </rPr>
      <t>1.-</t>
    </r>
    <r>
      <rPr>
        <sz val="10"/>
        <color rgb="FF000000"/>
        <rFont val="Arial Narrow"/>
        <family val="2"/>
      </rPr>
      <t xml:space="preserve"> Reporte de documentos registrados, generado del SIUTMACH.</t>
    </r>
  </si>
  <si>
    <t>* Lic. Maira Ramírez Apolo,
  Analista de Archivo General
* Tcnlga. Piedad Chamba Castro,
  Técnico de Documentación y Archivo</t>
  </si>
  <si>
    <t>Disposición Transitoria Tercera.- La recepción y distribución de las comunicaciones internas dirigidas a las máximas autoridades se mantendrá, hasta que se implemente el sistema informático de gestión documental.</t>
  </si>
  <si>
    <r>
      <rPr>
        <sz val="10"/>
        <color rgb="FF000000"/>
        <rFont val="Arial Narrow"/>
        <family val="2"/>
      </rPr>
      <t xml:space="preserve">Notas adhesivas grandes </t>
    </r>
    <r>
      <rPr>
        <sz val="10"/>
        <color rgb="FF000000"/>
        <rFont val="Century Schoolbook"/>
        <family val="1"/>
      </rPr>
      <t>3</t>
    </r>
    <r>
      <rPr>
        <sz val="10"/>
        <color rgb="FF000000"/>
        <rFont val="Arial Narrow"/>
        <family val="2"/>
      </rPr>
      <t>x</t>
    </r>
    <r>
      <rPr>
        <sz val="10"/>
        <color rgb="FF000000"/>
        <rFont val="Century Schoolbook"/>
        <family val="1"/>
      </rPr>
      <t>3</t>
    </r>
    <r>
      <rPr>
        <sz val="10"/>
        <color rgb="FF000000"/>
        <rFont val="Arial Narrow"/>
        <family val="2"/>
      </rPr>
      <t xml:space="preserve"> pulg.</t>
    </r>
  </si>
  <si>
    <r>
      <rPr>
        <sz val="10"/>
        <color rgb="FF000000"/>
        <rFont val="Arial Narrow"/>
        <family val="2"/>
      </rPr>
      <t xml:space="preserve">Grapas </t>
    </r>
    <r>
      <rPr>
        <sz val="10"/>
        <color rgb="FF000000"/>
        <rFont val="Century Schoolbook"/>
        <family val="1"/>
      </rPr>
      <t>26/6</t>
    </r>
    <r>
      <rPr>
        <sz val="10"/>
        <color rgb="FF000000"/>
        <rFont val="Arial Narrow"/>
        <family val="2"/>
      </rPr>
      <t xml:space="preserve"> caja de </t>
    </r>
    <r>
      <rPr>
        <sz val="10"/>
        <color rgb="FF000000"/>
        <rFont val="Century Schoolbook"/>
        <family val="1"/>
      </rPr>
      <t>1000</t>
    </r>
    <r>
      <rPr>
        <sz val="10"/>
        <color rgb="FF000000"/>
        <rFont val="Arial Narrow"/>
        <family val="2"/>
      </rPr>
      <t xml:space="preserve"> u</t>
    </r>
  </si>
  <si>
    <t>Cajas</t>
  </si>
  <si>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cms</t>
    </r>
  </si>
  <si>
    <t>Cera para dedos/ crema (mediana)</t>
  </si>
  <si>
    <t>Separadores de plásticos A4 funda 10U</t>
  </si>
  <si>
    <r>
      <rPr>
        <sz val="10"/>
        <color rgb="FF000000"/>
        <rFont val="Arial Narrow"/>
        <family val="2"/>
      </rPr>
      <t xml:space="preserve">Cinta de embalaje transparente </t>
    </r>
    <r>
      <rPr>
        <sz val="10"/>
        <color rgb="FF000000"/>
        <rFont val="Century Schoolbook"/>
        <family val="1"/>
      </rPr>
      <t>2</t>
    </r>
    <r>
      <rPr>
        <sz val="10"/>
        <color rgb="FF000000"/>
        <rFont val="Arial Narrow"/>
        <family val="2"/>
      </rPr>
      <t xml:space="preserve"> pulgadas x </t>
    </r>
    <r>
      <rPr>
        <sz val="10"/>
        <color rgb="FF000000"/>
        <rFont val="Century Schoolbook"/>
        <family val="1"/>
      </rPr>
      <t>40</t>
    </r>
    <r>
      <rPr>
        <sz val="10"/>
        <color rgb="FF000000"/>
        <rFont val="Arial Narrow"/>
        <family val="2"/>
      </rPr>
      <t xml:space="preserve"> ydas</t>
    </r>
  </si>
  <si>
    <r>
      <rPr>
        <sz val="10"/>
        <color rgb="FF000000"/>
        <rFont val="Arial Narrow"/>
        <family val="2"/>
      </rPr>
      <t xml:space="preserve">Tijeras medianas de </t>
    </r>
    <r>
      <rPr>
        <sz val="10"/>
        <color rgb="FF000000"/>
        <rFont val="Century Schoolbook"/>
        <family val="1"/>
      </rPr>
      <t>6</t>
    </r>
    <r>
      <rPr>
        <sz val="10"/>
        <color rgb="FF000000"/>
        <rFont val="Arial Narrow"/>
        <family val="2"/>
      </rPr>
      <t xml:space="preserve"> pulgadas</t>
    </r>
  </si>
  <si>
    <r>
      <rPr>
        <sz val="10"/>
        <color rgb="FF000000"/>
        <rFont val="Arial Narrow"/>
        <family val="2"/>
      </rPr>
      <t xml:space="preserve">Clips estándar </t>
    </r>
    <r>
      <rPr>
        <sz val="10"/>
        <color rgb="FF000000"/>
        <rFont val="Century Schoolbook"/>
        <family val="1"/>
      </rPr>
      <t>32</t>
    </r>
    <r>
      <rPr>
        <sz val="10"/>
        <color rgb="FF000000"/>
        <rFont val="Arial Narrow"/>
        <family val="2"/>
      </rPr>
      <t xml:space="preserve"> mm</t>
    </r>
  </si>
  <si>
    <r>
      <rPr>
        <sz val="10"/>
        <color rgb="FF000000"/>
        <rFont val="Arial Narrow"/>
        <family val="2"/>
      </rPr>
      <t xml:space="preserve">Clips mariposa caja de </t>
    </r>
    <r>
      <rPr>
        <sz val="10"/>
        <color rgb="FF000000"/>
        <rFont val="Century Schoolbook"/>
        <family val="1"/>
      </rPr>
      <t>50</t>
    </r>
    <r>
      <rPr>
        <sz val="10"/>
        <color rgb="FF000000"/>
        <rFont val="Arial Narrow"/>
        <family val="2"/>
      </rPr>
      <t xml:space="preserve"> unidades</t>
    </r>
  </si>
  <si>
    <r>
      <rPr>
        <sz val="10"/>
        <color rgb="FF000000"/>
        <rFont val="Arial Narrow"/>
        <family val="2"/>
      </rPr>
      <t xml:space="preserve">Goma en barra de </t>
    </r>
    <r>
      <rPr>
        <sz val="10"/>
        <color rgb="FF000000"/>
        <rFont val="Century Schoolbook"/>
        <family val="1"/>
      </rPr>
      <t>40</t>
    </r>
    <r>
      <rPr>
        <sz val="10"/>
        <color rgb="FF000000"/>
        <rFont val="Arial Narrow"/>
        <family val="2"/>
      </rPr>
      <t>GR</t>
    </r>
  </si>
  <si>
    <t>Adquisición de materiales de oficina no catalogados</t>
  </si>
  <si>
    <r>
      <rPr>
        <sz val="10"/>
        <color rgb="FF000000"/>
        <rFont val="Arial Narrow"/>
        <family val="2"/>
      </rPr>
      <t xml:space="preserve">Tinta black sistema continuo EPSON </t>
    </r>
    <r>
      <rPr>
        <sz val="10"/>
        <color rgb="FF000000"/>
        <rFont val="Century Schoolbook"/>
        <family val="1"/>
      </rPr>
      <t>544 70</t>
    </r>
    <r>
      <rPr>
        <sz val="10"/>
        <color rgb="FF000000"/>
        <rFont val="Arial Narrow"/>
        <family val="2"/>
      </rPr>
      <t>ml</t>
    </r>
  </si>
  <si>
    <r>
      <rPr>
        <sz val="10"/>
        <color rgb="FF000000"/>
        <rFont val="Arial Narrow"/>
        <family val="2"/>
      </rPr>
      <t xml:space="preserve">Tinta cyan sistema continuo EPSON </t>
    </r>
    <r>
      <rPr>
        <sz val="10"/>
        <color rgb="FF000000"/>
        <rFont val="Century Schoolbook"/>
        <family val="1"/>
      </rPr>
      <t>544 70</t>
    </r>
    <r>
      <rPr>
        <sz val="10"/>
        <color rgb="FF000000"/>
        <rFont val="Arial Narrow"/>
        <family val="2"/>
      </rPr>
      <t>ml</t>
    </r>
  </si>
  <si>
    <r>
      <rPr>
        <sz val="10"/>
        <color rgb="FF000000"/>
        <rFont val="Arial Narrow"/>
        <family val="2"/>
      </rPr>
      <t xml:space="preserve">Tinta magenta sistema continuo EPSON </t>
    </r>
    <r>
      <rPr>
        <sz val="10"/>
        <color rgb="FF000000"/>
        <rFont val="Century Schoolbook"/>
        <family val="1"/>
      </rPr>
      <t>544 70</t>
    </r>
    <r>
      <rPr>
        <sz val="10"/>
        <color rgb="FF000000"/>
        <rFont val="Arial Narrow"/>
        <family val="2"/>
      </rPr>
      <t>ml</t>
    </r>
  </si>
  <si>
    <r>
      <rPr>
        <sz val="10"/>
        <color rgb="FF000000"/>
        <rFont val="Arial Narrow"/>
        <family val="2"/>
      </rPr>
      <t xml:space="preserve">Tinta yellow sistema continuo EPSON </t>
    </r>
    <r>
      <rPr>
        <sz val="10"/>
        <color rgb="FF000000"/>
        <rFont val="Century Schoolbook"/>
        <family val="1"/>
      </rPr>
      <t>544 70</t>
    </r>
    <r>
      <rPr>
        <sz val="10"/>
        <color rgb="FF000000"/>
        <rFont val="Arial Narrow"/>
        <family val="2"/>
      </rPr>
      <t>ml</t>
    </r>
  </si>
  <si>
    <r>
      <rPr>
        <b/>
        <sz val="9"/>
        <color rgb="FF000000"/>
        <rFont val="Century Schoolbook"/>
        <family val="1"/>
      </rPr>
      <t>5.-</t>
    </r>
    <r>
      <rPr>
        <sz val="10"/>
        <color rgb="FF000000"/>
        <rFont val="Arial Narrow"/>
        <family val="2"/>
      </rPr>
      <t xml:space="preserve"> Difundir el Patrimonio documental en el portal web institucional.</t>
    </r>
  </si>
  <si>
    <t>Patrimonio documental en el portal web institucional difundidos.</t>
  </si>
  <si>
    <t>N° de difusiones realizadas en la página web.</t>
  </si>
  <si>
    <r>
      <rPr>
        <b/>
        <sz val="9"/>
        <color rgb="FF000000"/>
        <rFont val="Century Schoolbook"/>
        <family val="1"/>
      </rPr>
      <t>1.-</t>
    </r>
    <r>
      <rPr>
        <sz val="10"/>
        <color rgb="FF000000"/>
        <rFont val="Arial Narrow"/>
        <family val="2"/>
      </rPr>
      <t xml:space="preserve"> Elaborar el material de la difusión.
</t>
    </r>
    <r>
      <rPr>
        <b/>
        <sz val="9"/>
        <color rgb="FF000000"/>
        <rFont val="Century Schoolbook"/>
        <family val="1"/>
      </rPr>
      <t>2.-</t>
    </r>
    <r>
      <rPr>
        <sz val="10"/>
        <color rgb="FF000000"/>
        <rFont val="Arial Narrow"/>
        <family val="2"/>
      </rPr>
      <t xml:space="preserve"> Remitir la información para su publicación en el portal web institucional.</t>
    </r>
  </si>
  <si>
    <r>
      <rPr>
        <b/>
        <sz val="9"/>
        <color rgb="FF000000"/>
        <rFont val="Century Schoolbook"/>
        <family val="1"/>
      </rPr>
      <t>1.-</t>
    </r>
    <r>
      <rPr>
        <sz val="10"/>
        <color rgb="FF000000"/>
        <rFont val="Arial Narrow"/>
        <family val="2"/>
      </rPr>
      <t xml:space="preserve"> Memoria gráfica de la difusión del patrimonio documental en el portal web institucional.</t>
    </r>
  </si>
  <si>
    <t>* Tcnlgo. Andrés Castillo Cruz,
  Técnico de Documentación y Archivo
* Ing. Roxana Sánchez Liendres,
  Jefe de Archivo General</t>
  </si>
  <si>
    <r>
      <rPr>
        <b/>
        <sz val="9"/>
        <color rgb="FF000000"/>
        <rFont val="Century Schoolbook"/>
        <family val="1"/>
      </rPr>
      <t>6.-</t>
    </r>
    <r>
      <rPr>
        <sz val="10"/>
        <color rgb="FF000000"/>
        <rFont val="Arial Narrow"/>
        <family val="2"/>
      </rPr>
      <t xml:space="preserve"> Prestación de Servicio de consulta de documentos.</t>
    </r>
  </si>
  <si>
    <t>Servicio prestado de consulta de documento.</t>
  </si>
  <si>
    <t>N° de atenciones de servicio de consulta de documentos.</t>
  </si>
  <si>
    <r>
      <rPr>
        <b/>
        <sz val="9"/>
        <color rgb="FF000000"/>
        <rFont val="Century Schoolbook"/>
        <family val="1"/>
      </rPr>
      <t>1.-</t>
    </r>
    <r>
      <rPr>
        <sz val="10"/>
        <color rgb="FF000000"/>
        <rFont val="Arial Narrow"/>
        <family val="2"/>
      </rPr>
      <t xml:space="preserve"> Receptar las solicitudes de consulta de documentos.
</t>
    </r>
    <r>
      <rPr>
        <b/>
        <sz val="9"/>
        <color rgb="FF000000"/>
        <rFont val="Century Schoolbook"/>
        <family val="1"/>
      </rPr>
      <t>2.-</t>
    </r>
    <r>
      <rPr>
        <sz val="10"/>
        <color rgb="FF000000"/>
        <rFont val="Arial Narrow"/>
        <family val="2"/>
      </rPr>
      <t xml:space="preserve"> Entregar la documentación al solicitante.</t>
    </r>
  </si>
  <si>
    <r>
      <rPr>
        <b/>
        <sz val="9"/>
        <color rgb="FF000000"/>
        <rFont val="Century Schoolbook"/>
        <family val="1"/>
      </rPr>
      <t>1.-</t>
    </r>
    <r>
      <rPr>
        <sz val="10"/>
        <color rgb="FF000000"/>
        <rFont val="Arial Narrow"/>
        <family val="2"/>
      </rPr>
      <t xml:space="preserve"> Registro de servicio de consulta de documentos.</t>
    </r>
  </si>
  <si>
    <r>
      <rPr>
        <b/>
        <sz val="9"/>
        <color rgb="FF000000"/>
        <rFont val="Century Schoolbook"/>
        <family val="1"/>
      </rPr>
      <t>7.-</t>
    </r>
    <r>
      <rPr>
        <sz val="10"/>
        <color rgb="FF000000"/>
        <rFont val="Arial Narrow"/>
        <family val="2"/>
      </rPr>
      <t xml:space="preserve"> Ejecución de las funciones de Secretaria del comité de Archivo.</t>
    </r>
  </si>
  <si>
    <t>Funciones de la Secretaria del comité de Archivo ejecutadas.</t>
  </si>
  <si>
    <t>N° de sesiones de comité de Archivo.</t>
  </si>
  <si>
    <r>
      <rPr>
        <b/>
        <sz val="9"/>
        <color rgb="FF000000"/>
        <rFont val="Century Schoolbook"/>
        <family val="1"/>
      </rPr>
      <t>1.-</t>
    </r>
    <r>
      <rPr>
        <sz val="10"/>
        <color rgb="FF000000"/>
        <rFont val="Arial Narrow"/>
        <family val="2"/>
      </rPr>
      <t xml:space="preserve"> Realizar la convocatoria de sesiones de Comité de Archivo.
</t>
    </r>
    <r>
      <rPr>
        <b/>
        <sz val="9"/>
        <color rgb="FF000000"/>
        <rFont val="Century Schoolbook"/>
        <family val="1"/>
      </rPr>
      <t>2.-</t>
    </r>
    <r>
      <rPr>
        <sz val="10"/>
        <color rgb="FF000000"/>
        <rFont val="Arial Narrow"/>
        <family val="2"/>
      </rPr>
      <t xml:space="preserve"> Elaborar el acta de sesiones de Comité de Archivo.
</t>
    </r>
    <r>
      <rPr>
        <b/>
        <sz val="9"/>
        <color rgb="FF000000"/>
        <rFont val="Century Schoolbook"/>
        <family val="1"/>
      </rPr>
      <t>3.-</t>
    </r>
    <r>
      <rPr>
        <sz val="10"/>
        <color rgb="FF000000"/>
        <rFont val="Arial Narrow"/>
        <family val="2"/>
      </rPr>
      <t xml:space="preserve"> Elaborar las resoluciones de Comité de Archivo.
</t>
    </r>
    <r>
      <rPr>
        <b/>
        <sz val="9"/>
        <color rgb="FF000000"/>
        <rFont val="Century Schoolbook"/>
        <family val="1"/>
      </rPr>
      <t>4.-</t>
    </r>
    <r>
      <rPr>
        <sz val="10"/>
        <color rgb="FF000000"/>
        <rFont val="Arial Narrow"/>
        <family val="2"/>
      </rPr>
      <t xml:space="preserve"> Notificar las resoluciones de Comité de Archivo a las partes interesadas.</t>
    </r>
  </si>
  <si>
    <r>
      <rPr>
        <b/>
        <sz val="9"/>
        <color rgb="FF000000"/>
        <rFont val="Century Schoolbook"/>
        <family val="1"/>
      </rPr>
      <t>1.-</t>
    </r>
    <r>
      <rPr>
        <sz val="10"/>
        <color rgb="FF000000"/>
        <rFont val="Arial Narrow"/>
        <family val="2"/>
      </rPr>
      <t xml:space="preserve"> Reporte semestral del comité de archivo.</t>
    </r>
  </si>
  <si>
    <t>* Abg. Gerardo Fernández Valdiviezo,  Secretario General
* Ing. Roxana Sánchez Liendres,
  Jefe de Archivo General</t>
  </si>
  <si>
    <r>
      <rPr>
        <b/>
        <sz val="9"/>
        <color rgb="FF000000"/>
        <rFont val="Century Schoolbook"/>
        <family val="1"/>
      </rPr>
      <t>8.-</t>
    </r>
    <r>
      <rPr>
        <sz val="10"/>
        <color rgb="FF000000"/>
        <rFont val="Arial Narrow"/>
        <family val="2"/>
      </rPr>
      <t xml:space="preserve"> Entregar las Planificaciones Operativas Anuales y la Evaluaciones de la Planificación Operativa Anual.</t>
    </r>
  </si>
  <si>
    <t>N° de POA y evaluaciones del POA presentados.</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</si>
  <si>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Evaluar el primer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Evaluar el segundo semestre del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Elaborar el POA </t>
    </r>
    <r>
      <rPr>
        <sz val="10"/>
        <color rgb="FF000000"/>
        <rFont val="Century Schoolbook"/>
        <family val="1"/>
      </rPr>
      <t>2023.</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</si>
  <si>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</si>
  <si>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Tcnlga. Piedad Chamba Castro,
  Técnico de Documentación y Archivo
* Tcnlgo. Andrés Castillo Cruz,
  Técnico de Documentación y Archivo
* Lic. Maira Ramírez Apolo,
  Analista de Archivo General
* Ing. Roxana Sánchez Liendres,
  Jefe de Archivo General</t>
  </si>
  <si>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</si>
  <si>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Funda negra uso industrial </t>
    </r>
    <r>
      <rPr>
        <sz val="10"/>
        <color rgb="FF000000"/>
        <rFont val="Century Schoolbook"/>
        <family val="1"/>
      </rPr>
      <t>35"*47"</t>
    </r>
  </si>
  <si>
    <r>
      <rPr>
        <sz val="10"/>
        <color rgb="FF000000"/>
        <rFont val="Arial Narrow"/>
        <family val="2"/>
      </rPr>
      <t xml:space="preserve">Jabón de tocador líquido con válvula </t>
    </r>
    <r>
      <rPr>
        <sz val="10"/>
        <color rgb="FF000000"/>
        <rFont val="Century Schoolbook"/>
        <family val="1"/>
      </rPr>
      <t>1000</t>
    </r>
    <r>
      <rPr>
        <sz val="10"/>
        <color rgb="FF000000"/>
        <rFont val="Arial Narrow"/>
        <family val="2"/>
      </rPr>
      <t>ml</t>
    </r>
  </si>
  <si>
    <r>
      <rPr>
        <sz val="10"/>
        <color rgb="FF000000"/>
        <rFont val="Arial Narrow"/>
        <family val="2"/>
      </rPr>
      <t xml:space="preserve">Repuesto de trapeo (mopa) </t>
    </r>
    <r>
      <rPr>
        <sz val="10"/>
        <color rgb="FF000000"/>
        <rFont val="Century Schoolbook"/>
        <family val="1"/>
      </rPr>
      <t>46</t>
    </r>
    <r>
      <rPr>
        <sz val="10"/>
        <color rgb="FF000000"/>
        <rFont val="Arial Narrow"/>
        <family val="2"/>
      </rPr>
      <t>cm</t>
    </r>
  </si>
  <si>
    <r>
      <rPr>
        <b/>
        <sz val="9"/>
        <color rgb="FF000000"/>
        <rFont val="Century Schoolbook"/>
        <family val="1"/>
      </rPr>
      <t>9.-</t>
    </r>
    <r>
      <rPr>
        <sz val="10"/>
        <color rgb="FF000000"/>
        <rFont val="Arial Narrow"/>
        <family val="2"/>
      </rPr>
      <t xml:space="preserve"> Organización del Archivo de Gestión.</t>
    </r>
  </si>
  <si>
    <r>
      <rPr>
        <b/>
        <sz val="9"/>
        <color rgb="FF000000"/>
        <rFont val="Century Schoolbook"/>
        <family val="1"/>
      </rPr>
      <t>1.-</t>
    </r>
    <r>
      <rPr>
        <sz val="10"/>
        <color rgb="FF000000"/>
        <rFont val="Arial Narrow"/>
        <family val="2"/>
      </rPr>
      <t xml:space="preserve"> Seleccionar la documentación para su depuración.
</t>
    </r>
    <r>
      <rPr>
        <b/>
        <sz val="9"/>
        <color rgb="FF000000"/>
        <rFont val="Century Schoolbook"/>
        <family val="1"/>
      </rPr>
      <t>2.-</t>
    </r>
    <r>
      <rPr>
        <sz val="10"/>
        <color rgb="FF000000"/>
        <rFont val="Arial Narrow"/>
        <family val="2"/>
      </rPr>
      <t xml:space="preserve"> Clasificar.
</t>
    </r>
    <r>
      <rPr>
        <b/>
        <sz val="9"/>
        <color rgb="FF000000"/>
        <rFont val="Century Schoolbook"/>
        <family val="1"/>
      </rPr>
      <t>3.-</t>
    </r>
    <r>
      <rPr>
        <sz val="10"/>
        <color rgb="FF000000"/>
        <rFont val="Arial Narrow"/>
        <family val="2"/>
      </rPr>
      <t xml:space="preserve"> Describir la documentación según la norma ISAD-G.
</t>
    </r>
    <r>
      <rPr>
        <b/>
        <sz val="9"/>
        <color rgb="FF000000"/>
        <rFont val="Century Schoolbook"/>
        <family val="1"/>
      </rPr>
      <t>4.-</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</si>
  <si>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</si>
  <si>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 Tcnlga. Piedad Chamba Castro,
  Técnico de Documentación y Archivo</t>
  </si>
  <si>
    <r>
      <rPr>
        <sz val="10"/>
        <color rgb="FF000000"/>
        <rFont val="Arial Narrow"/>
        <family val="2"/>
      </rPr>
      <t xml:space="preserve">Lápiz hb sin goma caja de </t>
    </r>
    <r>
      <rPr>
        <sz val="10"/>
        <color rgb="FF000000"/>
        <rFont val="Century Schoolbook"/>
        <family val="1"/>
      </rPr>
      <t>12</t>
    </r>
    <r>
      <rPr>
        <sz val="10"/>
        <color rgb="FF000000"/>
        <rFont val="Arial Narrow"/>
        <family val="2"/>
      </rPr>
      <t xml:space="preserve"> unidades</t>
    </r>
  </si>
  <si>
    <t>Carpetas fólder de cartulina manila (vincha incluida)</t>
  </si>
  <si>
    <r>
      <rPr>
        <sz val="10"/>
        <color rgb="FF000000"/>
        <rFont val="Arial Narrow"/>
        <family val="2"/>
      </rPr>
      <t>Separadores de plásticos A</t>
    </r>
    <r>
      <rPr>
        <sz val="10"/>
        <color rgb="FF000000"/>
        <rFont val="Century Schoolbook"/>
        <family val="1"/>
      </rPr>
      <t>4</t>
    </r>
    <r>
      <rPr>
        <sz val="10"/>
        <color rgb="FF000000"/>
        <rFont val="Arial Narrow"/>
        <family val="2"/>
      </rPr>
      <t xml:space="preserve"> funda </t>
    </r>
    <r>
      <rPr>
        <sz val="10"/>
        <color rgb="FF000000"/>
        <rFont val="Century Schoolbook"/>
        <family val="1"/>
      </rPr>
      <t>10</t>
    </r>
    <r>
      <rPr>
        <sz val="10"/>
        <color rgb="FF000000"/>
        <rFont val="Arial Narrow"/>
        <family val="2"/>
      </rPr>
      <t>U</t>
    </r>
  </si>
  <si>
    <r>
      <rPr>
        <b/>
        <sz val="9"/>
        <color rgb="FF000000"/>
        <rFont val="Century Schoolbook"/>
        <family val="1"/>
      </rPr>
      <t>10.-</t>
    </r>
    <r>
      <rPr>
        <sz val="10"/>
        <color rgb="FF000000"/>
        <rFont val="Arial Narrow"/>
        <family val="2"/>
      </rPr>
      <t xml:space="preserve"> Organización del Archivo General.</t>
    </r>
  </si>
  <si>
    <t>Archivo General organizado.</t>
  </si>
  <si>
    <r>
      <rPr>
        <b/>
        <sz val="9"/>
        <color rgb="FF000000"/>
        <rFont val="Century Schoolbook"/>
        <family val="1"/>
      </rPr>
      <t>1.-</t>
    </r>
    <r>
      <rPr>
        <sz val="10"/>
        <color rgb="FF000000"/>
        <rFont val="Arial Narrow"/>
        <family val="2"/>
      </rPr>
      <t xml:space="preserve"> Seleccionar la documentación para su depuración.
</t>
    </r>
    <r>
      <rPr>
        <b/>
        <sz val="9"/>
        <color rgb="FF000000"/>
        <rFont val="Century Schoolbook"/>
        <family val="1"/>
      </rPr>
      <t>2.-</t>
    </r>
    <r>
      <rPr>
        <sz val="10"/>
        <color rgb="FF000000"/>
        <rFont val="Arial Narrow"/>
        <family val="2"/>
      </rPr>
      <t xml:space="preserve"> Clasificar.
</t>
    </r>
    <r>
      <rPr>
        <b/>
        <sz val="9"/>
        <color rgb="FF000000"/>
        <rFont val="Century Schoolbook"/>
        <family val="1"/>
      </rPr>
      <t>3.-</t>
    </r>
    <r>
      <rPr>
        <sz val="10"/>
        <color rgb="FF000000"/>
        <rFont val="Arial Narrow"/>
        <family val="2"/>
      </rPr>
      <t xml:space="preserve"> Describir la documentación según la norma ISAD-G.
</t>
    </r>
    <r>
      <rPr>
        <b/>
        <sz val="9"/>
        <color rgb="FF000000"/>
        <rFont val="Century Schoolbook"/>
        <family val="1"/>
      </rPr>
      <t>4.-</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</si>
  <si>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</si>
  <si>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 Tcnlgo. Andrés Castillo Cruz,
  Técnico de Documentación y Archivo</t>
  </si>
  <si>
    <r>
      <rPr>
        <sz val="10"/>
        <color rgb="FF000000"/>
        <rFont val="Arial Narrow"/>
        <family val="2"/>
      </rPr>
      <t xml:space="preserve">Ups </t>
    </r>
    <r>
      <rPr>
        <sz val="10"/>
        <color rgb="FF000000"/>
        <rFont val="Century Schoolbook"/>
        <family val="1"/>
      </rPr>
      <t>550</t>
    </r>
    <r>
      <rPr>
        <sz val="10"/>
        <color rgb="FF000000"/>
        <rFont val="Arial Narrow"/>
        <family val="2"/>
      </rPr>
      <t xml:space="preserve"> VA</t>
    </r>
  </si>
  <si>
    <t>TOTAL PRESUPUESTO ESTIMATIVO SECRETARÍA GENERAL 2022:</t>
  </si>
  <si>
    <t>DIRECCIÓN DE TECNOLOGÍAS DE LA INFORMACIÓN Y COMUNICACIÓN</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</si>
  <si>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Gestionar la conformación del comité informático, proponiendo los perfiles requeridos para cumplir las atribuciones señaladas en las normas de control interno emitidas por el máximo organismo de control.</t>
    </r>
  </si>
  <si>
    <t>Comité Informático implementado.</t>
  </si>
  <si>
    <t>N° de propuestas para implementación del Comité Informático, aprobadas.</t>
  </si>
  <si>
    <r>
      <rPr>
        <b/>
        <sz val="9"/>
        <color rgb="FF000000"/>
        <rFont val="Century Schoolbook"/>
        <family val="1"/>
      </rPr>
      <t>1.-</t>
    </r>
    <r>
      <rPr>
        <sz val="10"/>
        <color rgb="FF000000"/>
        <rFont val="Arial Narrow"/>
        <family val="2"/>
      </rPr>
      <t xml:space="preserve"> Solicitar a Procuraduría dictamen legal sobre la propuesta.
</t>
    </r>
    <r>
      <rPr>
        <b/>
        <sz val="9"/>
        <color rgb="FF000000"/>
        <rFont val="Century Schoolbook"/>
        <family val="1"/>
      </rPr>
      <t>2.-</t>
    </r>
    <r>
      <rPr>
        <sz val="10"/>
        <color rgb="FF000000"/>
        <rFont val="Arial Narrow"/>
        <family val="2"/>
      </rPr>
      <t xml:space="preserve"> Aplicar las observaciones realizadas a la propuesta.
</t>
    </r>
    <r>
      <rPr>
        <b/>
        <sz val="9"/>
        <color rgb="FF000000"/>
        <rFont val="Century Schoolbook"/>
        <family val="1"/>
      </rPr>
      <t>3.-</t>
    </r>
    <r>
      <rPr>
        <sz val="10"/>
        <color rgb="FF000000"/>
        <rFont val="Arial Narrow"/>
        <family val="2"/>
      </rPr>
      <t xml:space="preserve"> Gestionar ante Consejo Universitario su aprobación como requisito para su implementación.</t>
    </r>
  </si>
  <si>
    <r>
      <rPr>
        <b/>
        <sz val="9"/>
        <color rgb="FF000000"/>
        <rFont val="Century Schoolbook"/>
        <family val="1"/>
      </rPr>
      <t>1.-</t>
    </r>
    <r>
      <rPr>
        <sz val="10"/>
        <color rgb="FF000000"/>
        <rFont val="Arial Narrow"/>
        <family val="2"/>
      </rPr>
      <t xml:space="preserve"> Solicitud a procuraduría para dictamen legal.
</t>
    </r>
    <r>
      <rPr>
        <b/>
        <sz val="9"/>
        <color rgb="FF000000"/>
        <rFont val="Century Schoolbook"/>
        <family val="1"/>
      </rPr>
      <t>2.-</t>
    </r>
    <r>
      <rPr>
        <sz val="10"/>
        <color rgb="FF000000"/>
        <rFont val="Arial Narrow"/>
        <family val="2"/>
      </rPr>
      <t xml:space="preserve"> Solicitud para aprobación de propuesta para la conformación del Comité Informático de la UTMACH ante Consejo Universitario.
</t>
    </r>
    <r>
      <rPr>
        <b/>
        <sz val="9"/>
        <color rgb="FF000000"/>
        <rFont val="Century Schoolbook"/>
        <family val="1"/>
      </rPr>
      <t xml:space="preserve">3.- </t>
    </r>
    <r>
      <rPr>
        <sz val="10"/>
        <color rgb="FF000000"/>
        <rFont val="Arial Narrow"/>
        <family val="2"/>
      </rPr>
      <t>Resolución CU de aprobación, previa su implementación.</t>
    </r>
  </si>
  <si>
    <t>* Oscar Riofrío Orozco,
  Director TIC
* Betty Pachucho Hernández,
  Jefa de Sistemas
* Byron Ramírez Carrillo,
  Jefe de Redes y Telecomunicaciones</t>
  </si>
  <si>
    <r>
      <rPr>
        <b/>
        <sz val="9"/>
        <color rgb="FF000000"/>
        <rFont val="Century Schoolbook"/>
        <family val="1"/>
      </rPr>
      <t>2.-</t>
    </r>
    <r>
      <rPr>
        <sz val="10"/>
        <color rgb="FF000000"/>
        <rFont val="Arial Narrow"/>
        <family val="2"/>
      </rPr>
      <t xml:space="preserve"> Gestionar con las unidades administrativas DTIC las asesorías técnicas para la toma de decisiones relacionadas con las actividades y procesos de las tecnologías de la información y comunicación.</t>
    </r>
  </si>
  <si>
    <t>Asesorías técnicas relacionadas con los procesos tecnológicos, gestionadas.</t>
  </si>
  <si>
    <t>N° de informes de valoración de las asesorías técnicas brindadas por las unidades administrativas DTIC, gestionados.</t>
  </si>
  <si>
    <r>
      <rPr>
        <b/>
        <sz val="9"/>
        <color rgb="FF000000"/>
        <rFont val="Century Schoolbook"/>
        <family val="1"/>
      </rPr>
      <t>1.-</t>
    </r>
    <r>
      <rPr>
        <sz val="10"/>
        <color rgb="FF000000"/>
        <rFont val="Arial Narrow"/>
        <family val="2"/>
      </rPr>
      <t xml:space="preserve"> Solicitar a las unidades administrativas DTIC el diseño del informe de asesorías técnicas brindadas.
</t>
    </r>
    <r>
      <rPr>
        <b/>
        <sz val="9"/>
        <color rgb="FF000000"/>
        <rFont val="Century Schoolbook"/>
        <family val="1"/>
      </rPr>
      <t>2.-</t>
    </r>
    <r>
      <rPr>
        <sz val="10"/>
        <color rgb="FF000000"/>
        <rFont val="Arial Narrow"/>
        <family val="2"/>
      </rPr>
      <t xml:space="preserve"> Diseñar el informe de valoración de las asesorías técnicas brindadas por las unidades administrativas DTIC.
</t>
    </r>
  </si>
  <si>
    <r>
      <rPr>
        <b/>
        <sz val="9"/>
        <color rgb="FF000000"/>
        <rFont val="Century Schoolbook"/>
        <family val="1"/>
      </rPr>
      <t>1.-</t>
    </r>
    <r>
      <rPr>
        <sz val="10"/>
        <color rgb="FF000000"/>
        <rFont val="Arial Narrow"/>
        <family val="2"/>
      </rPr>
      <t xml:space="preserve"> Informe de valoración de asesorías técnicas DTIC brindadas por las unidades administrativas de Sistemas-Seguridad, Redes y Telecomunicaciones, Mantenimiento de equipos informáticos, gestionado.</t>
    </r>
  </si>
  <si>
    <t>* Oscar Riofrío Orozco,
  Director TIC
* Betty Pachucho Hernández,
  Jefa de Sistemas
* Byron Ramírez Carrillo,
  Jefe de Redes y Telecomunicaciones
* Howard Pazmiño Carrión,
  Analista de Mantenimiento de Equipos Informáticos</t>
  </si>
  <si>
    <t>Fuentes de poder</t>
  </si>
  <si>
    <r>
      <rPr>
        <b/>
        <sz val="9"/>
        <color rgb="FF000000"/>
        <rFont val="Century Schoolbook"/>
        <family val="1"/>
      </rPr>
      <t>3.-</t>
    </r>
    <r>
      <rPr>
        <b/>
        <sz val="10"/>
        <color rgb="FF000000"/>
        <rFont val="Arial Narrow"/>
        <family val="2"/>
      </rPr>
      <t xml:space="preserve"> </t>
    </r>
    <r>
      <rPr>
        <sz val="10"/>
        <color rgb="FF000000"/>
        <rFont val="Arial Narrow"/>
        <family val="2"/>
      </rPr>
      <t>Gestionar la definición e implementación del modelo de gestión institucional de la información y comunicación.</t>
    </r>
  </si>
  <si>
    <t>Definición e implementación del modelo de gestión institucional de la información y comunicación, gestionado.</t>
  </si>
  <si>
    <t>N° de modelo de gestión institucional de la información y comunicación, definido.</t>
  </si>
  <si>
    <r>
      <rPr>
        <b/>
        <sz val="9"/>
        <color rgb="FF000000"/>
        <rFont val="Century Schoolbook"/>
        <family val="1"/>
      </rPr>
      <t>1.-</t>
    </r>
    <r>
      <rPr>
        <sz val="10"/>
        <color rgb="FF000000"/>
        <rFont val="Arial Narrow"/>
        <family val="2"/>
      </rPr>
      <t xml:space="preserve"> Valorar para actualizara la propuesta inicial del modelo de gestión institucional de la información y comunicación.
</t>
    </r>
    <r>
      <rPr>
        <b/>
        <sz val="9"/>
        <color rgb="FF000000"/>
        <rFont val="Century Schoolbook"/>
        <family val="1"/>
      </rPr>
      <t>2.-</t>
    </r>
    <r>
      <rPr>
        <sz val="10"/>
        <color rgb="FF000000"/>
        <rFont val="Arial Narrow"/>
        <family val="2"/>
      </rPr>
      <t xml:space="preserve"> Actualizar la definición inicial del modelo de gestión institucional de la información y comunicación.</t>
    </r>
  </si>
  <si>
    <r>
      <rPr>
        <b/>
        <sz val="9"/>
        <color rgb="FF000000"/>
        <rFont val="Century Schoolbook"/>
        <family val="1"/>
      </rPr>
      <t>1.-</t>
    </r>
    <r>
      <rPr>
        <sz val="10"/>
        <color rgb="FF000000"/>
        <rFont val="Arial Narrow"/>
        <family val="2"/>
      </rPr>
      <t xml:space="preserve"> Modelo de gestión de la información y comunicación UTMACH, definido.</t>
    </r>
  </si>
  <si>
    <r>
      <rPr>
        <b/>
        <sz val="9"/>
        <color rgb="FF000000"/>
        <rFont val="Century Schoolbook"/>
        <family val="1"/>
      </rPr>
      <t>4.-</t>
    </r>
    <r>
      <rPr>
        <b/>
        <sz val="10"/>
        <color rgb="FF000000"/>
        <rFont val="Arial Narrow"/>
        <family val="2"/>
      </rPr>
      <t xml:space="preserve"> </t>
    </r>
    <r>
      <rPr>
        <sz val="10"/>
        <color rgb="FF000000"/>
        <rFont val="Arial Narrow"/>
        <family val="2"/>
      </rPr>
      <t>Proponer la aprobación para implementación de la Planificación Estratégica de Tecnologías de la Información y Comunicación.</t>
    </r>
  </si>
  <si>
    <t xml:space="preserve">Planificación Estratégica de Tecnologías de la Información y Comunicación, implementada. </t>
  </si>
  <si>
    <t>N° de Planificaciones Estratégicas de TIC, aprobadas.</t>
  </si>
  <si>
    <r>
      <rPr>
        <b/>
        <sz val="9"/>
        <color rgb="FF000000"/>
        <rFont val="Century Schoolbook"/>
        <family val="1"/>
      </rPr>
      <t>1.-</t>
    </r>
    <r>
      <rPr>
        <sz val="10"/>
        <color rgb="FF000000"/>
        <rFont val="Arial Narrow"/>
        <family val="2"/>
      </rPr>
      <t xml:space="preserve"> Gestionar ante Consejo Universitario la aprobación previa implementación de la Planificación Estratégica TIC.</t>
    </r>
  </si>
  <si>
    <r>
      <rPr>
        <b/>
        <sz val="9"/>
        <color rgb="FF000000"/>
        <rFont val="Century Schoolbook"/>
        <family val="1"/>
      </rPr>
      <t>1.-</t>
    </r>
    <r>
      <rPr>
        <sz val="10"/>
        <color rgb="FF000000"/>
        <rFont val="Arial Narrow"/>
        <family val="2"/>
      </rPr>
      <t xml:space="preserve"> Planificación Estratégica de TIC, aprobada.</t>
    </r>
  </si>
  <si>
    <r>
      <rPr>
        <b/>
        <sz val="9"/>
        <color rgb="FF000000"/>
        <rFont val="Century Schoolbook"/>
        <family val="1"/>
      </rPr>
      <t>5.-</t>
    </r>
    <r>
      <rPr>
        <b/>
        <sz val="10"/>
        <color rgb="FF000000"/>
        <rFont val="Arial Narrow"/>
        <family val="2"/>
      </rPr>
      <t xml:space="preserve"> </t>
    </r>
    <r>
      <rPr>
        <sz val="10"/>
        <color rgb="FF000000"/>
        <rFont val="Arial Narrow"/>
        <family val="2"/>
      </rPr>
      <t>Gestionar la planificación anual de contingencia de desarrollo de software UTMACH.</t>
    </r>
  </si>
  <si>
    <t>Planificación anual de contingencia de desarrollo de software, gestionada.</t>
  </si>
  <si>
    <t>N° de planes de contingencia de desarrollo de software UTMACH, gestionados.</t>
  </si>
  <si>
    <r>
      <rPr>
        <b/>
        <sz val="9"/>
        <color rgb="FF000000"/>
        <rFont val="Century Schoolbook"/>
        <family val="1"/>
      </rPr>
      <t>1.-</t>
    </r>
    <r>
      <rPr>
        <sz val="10"/>
        <color rgb="FF000000"/>
        <rFont val="Arial Narrow"/>
        <family val="2"/>
      </rPr>
      <t xml:space="preserve"> Solicitar a la unidad de sistemas, el diseño del plan anual de contingencia de desarrollo de software.
</t>
    </r>
    <r>
      <rPr>
        <b/>
        <sz val="9"/>
        <color rgb="FF000000"/>
        <rFont val="Century Schoolbook"/>
        <family val="1"/>
      </rPr>
      <t>2.-</t>
    </r>
    <r>
      <rPr>
        <sz val="10"/>
        <color rgb="FF000000"/>
        <rFont val="Arial Narrow"/>
        <family val="2"/>
      </rPr>
      <t xml:space="preserve"> Aprobar el plan de contingencia de desarrollo de software.</t>
    </r>
  </si>
  <si>
    <r>
      <rPr>
        <b/>
        <sz val="9"/>
        <color rgb="FF000000"/>
        <rFont val="Century Schoolbook"/>
        <family val="1"/>
      </rPr>
      <t>1.-</t>
    </r>
    <r>
      <rPr>
        <sz val="10"/>
        <color rgb="FF000000"/>
        <rFont val="Arial Narrow"/>
        <family val="2"/>
      </rPr>
      <t xml:space="preserve"> Solicitud a la unidad de sistemas el diseño del plan anual de contingencia de desarrollo de software.
</t>
    </r>
    <r>
      <rPr>
        <b/>
        <sz val="9"/>
        <color rgb="FF000000"/>
        <rFont val="Century Schoolbook"/>
        <family val="1"/>
      </rPr>
      <t>2.-</t>
    </r>
    <r>
      <rPr>
        <sz val="10"/>
        <color rgb="FF000000"/>
        <rFont val="Arial Narrow"/>
        <family val="2"/>
      </rPr>
      <t xml:space="preserve"> Plan anual de contingencia de desarrollo de software UTMACH, aprobado.</t>
    </r>
  </si>
  <si>
    <t>* Oscar Riofrío Orozco,
  Director TIC
* Betty Pachucho Hernández,
  Jefa de Sistemas</t>
  </si>
  <si>
    <r>
      <rPr>
        <b/>
        <sz val="9"/>
        <color rgb="FF000000"/>
        <rFont val="Century Schoolbook"/>
        <family val="1"/>
      </rPr>
      <t>6.-</t>
    </r>
    <r>
      <rPr>
        <b/>
        <sz val="10"/>
        <color rgb="FF000000"/>
        <rFont val="Arial Narrow"/>
        <family val="2"/>
      </rPr>
      <t xml:space="preserve"> </t>
    </r>
    <r>
      <rPr>
        <sz val="10"/>
        <color rgb="FF000000"/>
        <rFont val="Arial Narrow"/>
        <family val="2"/>
      </rPr>
      <t>Dirigir el proceso de identificación de la información relacionada con el modelo de sistemas de información UTMACH.</t>
    </r>
  </si>
  <si>
    <t>Modelo de sistemas de información, implementado.</t>
  </si>
  <si>
    <t>N° de modelos de sistemas de información, implementados.</t>
  </si>
  <si>
    <r>
      <rPr>
        <b/>
        <sz val="9"/>
        <color rgb="FF000000"/>
        <rFont val="Century Schoolbook"/>
        <family val="1"/>
      </rPr>
      <t>1.-</t>
    </r>
    <r>
      <rPr>
        <sz val="10"/>
        <color rgb="FF000000"/>
        <rFont val="Arial Narrow"/>
        <family val="2"/>
      </rPr>
      <t xml:space="preserve"> Revisar la propuesta inicial relacionada con el modelo de sistemas de información.
</t>
    </r>
    <r>
      <rPr>
        <b/>
        <sz val="9"/>
        <color rgb="FF000000"/>
        <rFont val="Century Schoolbook"/>
        <family val="1"/>
      </rPr>
      <t>2.-</t>
    </r>
    <r>
      <rPr>
        <sz val="10"/>
        <color rgb="FF000000"/>
        <rFont val="Arial Narrow"/>
        <family val="2"/>
      </rPr>
      <t xml:space="preserve"> Rediseñar el modelo de sistemas de información en base a posibles observaciones identificadas.
</t>
    </r>
    <r>
      <rPr>
        <b/>
        <sz val="9"/>
        <color rgb="FF000000"/>
        <rFont val="Century Schoolbook"/>
        <family val="1"/>
      </rPr>
      <t xml:space="preserve">3.- </t>
    </r>
    <r>
      <rPr>
        <sz val="10"/>
        <color rgb="FF000000"/>
        <rFont val="Arial Narrow"/>
        <family val="2"/>
      </rPr>
      <t>Aprobar el modelo de sistemas de información.</t>
    </r>
  </si>
  <si>
    <r>
      <rPr>
        <b/>
        <sz val="9"/>
        <color rgb="FF000000"/>
        <rFont val="Century Schoolbook"/>
        <family val="1"/>
      </rPr>
      <t>1.-</t>
    </r>
    <r>
      <rPr>
        <sz val="10"/>
        <color rgb="FF000000"/>
        <rFont val="Arial Narrow"/>
        <family val="2"/>
      </rPr>
      <t xml:space="preserve"> Modelo de sistemas de información, aprobado.</t>
    </r>
  </si>
  <si>
    <r>
      <rPr>
        <b/>
        <sz val="9"/>
        <color rgb="FF000000"/>
        <rFont val="Century Schoolbook"/>
        <family val="1"/>
      </rPr>
      <t>7.-</t>
    </r>
    <r>
      <rPr>
        <b/>
        <sz val="10"/>
        <color rgb="FF000000"/>
        <rFont val="Arial Narrow"/>
        <family val="2"/>
      </rPr>
      <t xml:space="preserve"> </t>
    </r>
    <r>
      <rPr>
        <sz val="10"/>
        <color rgb="FF000000"/>
        <rFont val="Arial Narrow"/>
        <family val="2"/>
      </rPr>
      <t>Dirigir el seguimiento y monitoreo a la política general de seguridad de la información.</t>
    </r>
  </si>
  <si>
    <t>Seguimiento y monitoreo a la política general de seguridad de la información, dirigido.</t>
  </si>
  <si>
    <t>N° de procesos de seguimiento y monitoreo a la Política general de seguridad de la información UTMACH, dirigido.</t>
  </si>
  <si>
    <r>
      <rPr>
        <b/>
        <sz val="9"/>
        <color rgb="FF000000"/>
        <rFont val="Century Schoolbook"/>
        <family val="1"/>
      </rPr>
      <t>1.-</t>
    </r>
    <r>
      <rPr>
        <sz val="10"/>
        <color rgb="FF000000"/>
        <rFont val="Arial Narrow"/>
        <family val="2"/>
      </rPr>
      <t xml:space="preserve"> Socializar con la comunidad universitaria la Política de seguridad de la información.
</t>
    </r>
    <r>
      <rPr>
        <b/>
        <sz val="9"/>
        <color rgb="FF000000"/>
        <rFont val="Century Schoolbook"/>
        <family val="1"/>
      </rPr>
      <t>2.-</t>
    </r>
    <r>
      <rPr>
        <sz val="10"/>
        <color rgb="FF000000"/>
        <rFont val="Arial Narrow"/>
        <family val="2"/>
      </rPr>
      <t xml:space="preserve"> Supervisar el cumplimiento de la Política de seguridad de la información.
</t>
    </r>
    <r>
      <rPr>
        <b/>
        <sz val="9"/>
        <color rgb="FF000000"/>
        <rFont val="Century Schoolbook"/>
        <family val="1"/>
      </rPr>
      <t>3.-</t>
    </r>
    <r>
      <rPr>
        <sz val="10"/>
        <color rgb="FF000000"/>
        <rFont val="Arial Narrow"/>
        <family val="2"/>
      </rPr>
      <t xml:space="preserve"> Identificar los hallazgos encontrados mediante informe de seguimiento y monitoreo.</t>
    </r>
  </si>
  <si>
    <r>
      <rPr>
        <b/>
        <sz val="9"/>
        <color rgb="FF000000"/>
        <rFont val="Century Schoolbook"/>
        <family val="1"/>
      </rPr>
      <t>1.-</t>
    </r>
    <r>
      <rPr>
        <sz val="10"/>
        <color rgb="FF000000"/>
        <rFont val="Arial Narrow"/>
        <family val="2"/>
      </rPr>
      <t xml:space="preserve"> Informe de seguimiento y monitoreo a la Política general de seguridad de la información UTMACH, diseñado.</t>
    </r>
  </si>
  <si>
    <t>Tóner para impresora laser HP</t>
  </si>
  <si>
    <r>
      <rPr>
        <sz val="10"/>
        <color rgb="FF000000"/>
        <rFont val="Arial Narrow"/>
        <family val="2"/>
      </rPr>
      <t>Tinta impresora EPSON L</t>
    </r>
    <r>
      <rPr>
        <sz val="10"/>
        <color rgb="FF000000"/>
        <rFont val="Century Schoolbook"/>
        <family val="1"/>
      </rPr>
      <t>6160</t>
    </r>
    <r>
      <rPr>
        <sz val="10"/>
        <color rgb="FF000000"/>
        <rFont val="Arial Narrow"/>
        <family val="2"/>
      </rPr>
      <t xml:space="preserve"> (negra, amarilla, azul, roja)</t>
    </r>
  </si>
  <si>
    <r>
      <rPr>
        <b/>
        <sz val="9"/>
        <color rgb="FF000000"/>
        <rFont val="Century Schoolbook"/>
        <family val="1"/>
      </rPr>
      <t>8.-</t>
    </r>
    <r>
      <rPr>
        <b/>
        <sz val="10"/>
        <color rgb="FF000000"/>
        <rFont val="Arial Narrow"/>
        <family val="2"/>
      </rPr>
      <t xml:space="preserve"> </t>
    </r>
    <r>
      <rPr>
        <sz val="10"/>
        <color rgb="FF000000"/>
        <rFont val="Arial Narrow"/>
        <family val="2"/>
      </rPr>
      <t>Gestionar la Evaluación del impacto de los procesos automatizados.</t>
    </r>
  </si>
  <si>
    <t>Evaluación del impacto de los procesos automatizados, gestionada.</t>
  </si>
  <si>
    <t>N° de procesos de evaluación del impacto de los procesos automatizados, gestionados.</t>
  </si>
  <si>
    <r>
      <rPr>
        <b/>
        <sz val="9"/>
        <color rgb="FF000000"/>
        <rFont val="Century Schoolbook"/>
        <family val="1"/>
      </rPr>
      <t>1.-</t>
    </r>
    <r>
      <rPr>
        <sz val="10"/>
        <color rgb="FF000000"/>
        <rFont val="Arial Narrow"/>
        <family val="2"/>
      </rPr>
      <t xml:space="preserve"> Solicitar a la unidad de sistemas, el informe de evaluación del impacto de los procesos automatizados.
</t>
    </r>
    <r>
      <rPr>
        <b/>
        <sz val="9"/>
        <color rgb="FF000000"/>
        <rFont val="Century Schoolbook"/>
        <family val="1"/>
      </rPr>
      <t>2.-</t>
    </r>
    <r>
      <rPr>
        <sz val="10"/>
        <color rgb="FF000000"/>
        <rFont val="Arial Narrow"/>
        <family val="2"/>
      </rPr>
      <t xml:space="preserve"> Aprobar el informe de la evaluación del impacto de los procesos automatizados.</t>
    </r>
  </si>
  <si>
    <r>
      <rPr>
        <b/>
        <sz val="9"/>
        <color rgb="FF000000"/>
        <rFont val="Century Schoolbook"/>
        <family val="1"/>
      </rPr>
      <t>1.-</t>
    </r>
    <r>
      <rPr>
        <sz val="10"/>
        <color rgb="FF000000"/>
        <rFont val="Arial Narrow"/>
        <family val="2"/>
      </rPr>
      <t xml:space="preserve"> Informe de evaluación del impacto de los procesos automatizados UTMACH, aprobado.</t>
    </r>
  </si>
  <si>
    <r>
      <rPr>
        <b/>
        <sz val="9"/>
        <color rgb="FF000000"/>
        <rFont val="Century Schoolbook"/>
        <family val="1"/>
      </rPr>
      <t>9.-</t>
    </r>
    <r>
      <rPr>
        <b/>
        <sz val="10"/>
        <color rgb="FF000000"/>
        <rFont val="Arial Narrow"/>
        <family val="2"/>
      </rPr>
      <t xml:space="preserve"> </t>
    </r>
    <r>
      <rPr>
        <sz val="10"/>
        <color rgb="FF000000"/>
        <rFont val="Arial Narrow"/>
        <family val="2"/>
      </rPr>
      <t>Gestionar el diseño del plan de contingencia de procesos tecnológicos.</t>
    </r>
  </si>
  <si>
    <t>Planificación de contingencias de procesos tecnológicos, gestionada.</t>
  </si>
  <si>
    <t>N° de planes de contingencia de procesos tecnológicos, gestionados.</t>
  </si>
  <si>
    <r>
      <rPr>
        <b/>
        <sz val="9"/>
        <color rgb="FF000000"/>
        <rFont val="Century Schoolbook"/>
        <family val="1"/>
      </rPr>
      <t>1.-</t>
    </r>
    <r>
      <rPr>
        <sz val="10"/>
        <color rgb="FF000000"/>
        <rFont val="Arial Narrow"/>
        <family val="2"/>
      </rPr>
      <t xml:space="preserve"> Solicitar a las unidades administrativas DIR TIC, el diseño del plan de contingencia de procesos tecnológicos.
</t>
    </r>
    <r>
      <rPr>
        <b/>
        <sz val="9"/>
        <color rgb="FF000000"/>
        <rFont val="Century Schoolbook"/>
        <family val="1"/>
      </rPr>
      <t>2.-</t>
    </r>
    <r>
      <rPr>
        <sz val="10"/>
        <color rgb="FF000000"/>
        <rFont val="Arial Narrow"/>
        <family val="2"/>
      </rPr>
      <t xml:space="preserve"> Aprobar el plan de contingencia de procesos tecnológicos.</t>
    </r>
  </si>
  <si>
    <r>
      <rPr>
        <b/>
        <sz val="9"/>
        <color rgb="FF000000"/>
        <rFont val="Century Schoolbook"/>
        <family val="1"/>
      </rPr>
      <t>1.-</t>
    </r>
    <r>
      <rPr>
        <sz val="10"/>
        <color rgb="FF000000"/>
        <rFont val="Arial Narrow"/>
        <family val="2"/>
      </rPr>
      <t xml:space="preserve"> Plan de contingencia de procesos tecnológicos, aprobado.</t>
    </r>
  </si>
  <si>
    <t>* Oscar Riofrío Orozco,
  Director TIC
* Byron Ramírez Carrillo,
  Jefe de Redes y Telecomunicaciones</t>
  </si>
  <si>
    <t>530243 0701 001</t>
  </si>
  <si>
    <t>Garantía Extendida de Bienes</t>
  </si>
  <si>
    <t>Adquisición de Garantía Extendida de Bienes</t>
  </si>
  <si>
    <t>530702 0701 002</t>
  </si>
  <si>
    <t>Arrendamiento y Licencias de Uso de Paquetes Informáticos</t>
  </si>
  <si>
    <t>Licenciamiento Microsoft</t>
  </si>
  <si>
    <r>
      <rPr>
        <b/>
        <sz val="9"/>
        <color rgb="FF000000"/>
        <rFont val="Century Schoolbook"/>
        <family val="1"/>
      </rPr>
      <t>10.-</t>
    </r>
    <r>
      <rPr>
        <b/>
        <sz val="10"/>
        <color rgb="FF000000"/>
        <rFont val="Arial Narrow"/>
        <family val="2"/>
      </rPr>
      <t xml:space="preserve"> </t>
    </r>
    <r>
      <rPr>
        <sz val="10"/>
        <color rgb="FF000000"/>
        <rFont val="Arial Narrow"/>
        <family val="2"/>
      </rPr>
      <t>Gestionar proyectos tecnológicos en coordinación con la Dirección de Planificación u otras instancias pertinentes.</t>
    </r>
  </si>
  <si>
    <t>Proyectos tecnológicos, gestionados.</t>
  </si>
  <si>
    <t>N° de proyectos tecnológicos, gestionados.</t>
  </si>
  <si>
    <r>
      <rPr>
        <b/>
        <sz val="9"/>
        <color rgb="FF000000"/>
        <rFont val="Century Schoolbook"/>
        <family val="1"/>
      </rPr>
      <t>1.-</t>
    </r>
    <r>
      <rPr>
        <sz val="10"/>
        <color rgb="FF000000"/>
        <rFont val="Arial Narrow"/>
        <family val="2"/>
      </rPr>
      <t xml:space="preserve"> Solicitar a las unidades administrativas DIR TIC, el diseño de proyectos tecnológicos gestionados en coordinación con la Dirección de Planificación u otras instancias pertinentes.
</t>
    </r>
    <r>
      <rPr>
        <b/>
        <sz val="9"/>
        <color rgb="FF000000"/>
        <rFont val="Century Schoolbook"/>
        <family val="1"/>
      </rPr>
      <t>2.-</t>
    </r>
    <r>
      <rPr>
        <sz val="10"/>
        <color rgb="FF000000"/>
        <rFont val="Arial Narrow"/>
        <family val="2"/>
      </rPr>
      <t xml:space="preserve"> Aprobar el informe de proyectos tecnológicos gestionados.</t>
    </r>
  </si>
  <si>
    <r>
      <rPr>
        <b/>
        <sz val="9"/>
        <color rgb="FF000000"/>
        <rFont val="Century Schoolbook"/>
        <family val="1"/>
      </rPr>
      <t>1.-</t>
    </r>
    <r>
      <rPr>
        <sz val="10"/>
        <color rgb="FF000000"/>
        <rFont val="Arial Narrow"/>
        <family val="2"/>
      </rPr>
      <t xml:space="preserve"> Informe de proyectos tecnológicos, gestionados.</t>
    </r>
  </si>
  <si>
    <r>
      <rPr>
        <sz val="10"/>
        <color rgb="FF000000"/>
        <rFont val="Arial Narrow"/>
        <family val="2"/>
      </rPr>
      <t xml:space="preserve">Flash Memory </t>
    </r>
    <r>
      <rPr>
        <sz val="10"/>
        <color rgb="FF000000"/>
        <rFont val="Century Schoolbook"/>
        <family val="1"/>
      </rPr>
      <t>128</t>
    </r>
    <r>
      <rPr>
        <sz val="10"/>
        <color rgb="FF000000"/>
        <rFont val="Arial Narrow"/>
        <family val="2"/>
      </rPr>
      <t xml:space="preserve"> GB</t>
    </r>
  </si>
  <si>
    <t>002 730703 0701 202</t>
  </si>
  <si>
    <t>Arrendamiento de Equipos Informáticos</t>
  </si>
  <si>
    <t>83 002</t>
  </si>
  <si>
    <t>Proyecto de Inversión: Actualización de la infraestructura tecnológica de nueva generación de procesamiento, almacenamiento y del Core de la red LAN de la UTMACH.</t>
  </si>
  <si>
    <t>002 840107 0701 202</t>
  </si>
  <si>
    <r>
      <rPr>
        <b/>
        <sz val="9"/>
        <color rgb="FF000000"/>
        <rFont val="Century Schoolbook"/>
        <family val="1"/>
      </rPr>
      <t>11.-</t>
    </r>
    <r>
      <rPr>
        <b/>
        <sz val="10"/>
        <color rgb="FF000000"/>
        <rFont val="Arial Narrow"/>
        <family val="2"/>
      </rPr>
      <t xml:space="preserve"> </t>
    </r>
    <r>
      <rPr>
        <sz val="10"/>
        <color rgb="FF000000"/>
        <rFont val="Arial Narrow"/>
        <family val="2"/>
      </rPr>
      <t>Gestionar la Planificación de capacitación informática.</t>
    </r>
  </si>
  <si>
    <t>Planificación de capacitación informática, gestionada.</t>
  </si>
  <si>
    <t>N° de planificaciones para capacitación informática UTMACH, aprobada.</t>
  </si>
  <si>
    <r>
      <rPr>
        <b/>
        <sz val="9"/>
        <color rgb="FF000000"/>
        <rFont val="Century Schoolbook"/>
        <family val="1"/>
      </rPr>
      <t>1.-</t>
    </r>
    <r>
      <rPr>
        <sz val="10"/>
        <color rgb="FF000000"/>
        <rFont val="Arial Narrow"/>
        <family val="2"/>
      </rPr>
      <t xml:space="preserve"> Solicitar a la unidad de sistemas, el diseño del plan de capacitación informático.
</t>
    </r>
    <r>
      <rPr>
        <b/>
        <sz val="9"/>
        <color rgb="FF000000"/>
        <rFont val="Century Schoolbook"/>
        <family val="1"/>
      </rPr>
      <t xml:space="preserve">2.- </t>
    </r>
    <r>
      <rPr>
        <sz val="10"/>
        <color rgb="FF000000"/>
        <rFont val="Arial Narrow"/>
        <family val="2"/>
      </rPr>
      <t>Aprobar el plan de capacitación informático.</t>
    </r>
  </si>
  <si>
    <r>
      <rPr>
        <b/>
        <sz val="9"/>
        <color rgb="FF000000"/>
        <rFont val="Century Schoolbook"/>
        <family val="1"/>
      </rPr>
      <t>1.-</t>
    </r>
    <r>
      <rPr>
        <sz val="10"/>
        <color rgb="FF000000"/>
        <rFont val="Arial Narrow"/>
        <family val="2"/>
      </rPr>
      <t xml:space="preserve"> Plan de capacitación informático UTMACH aprobado.</t>
    </r>
  </si>
  <si>
    <t xml:space="preserve">* Oscar Riofrío Orozco,
  Director TIC
* Betty Pachucho Hernández,
  Jefa de Sistemas
</t>
  </si>
  <si>
    <t>530811 0701 002</t>
  </si>
  <si>
    <t>Insumos, Materiales y Suministros para Construcción, Electricidad, Plomería, Carpintería, Señalización Vial, Navegación, Contra incendios y Placas</t>
  </si>
  <si>
    <t>Programa 81</t>
  </si>
  <si>
    <r>
      <rPr>
        <sz val="10"/>
        <color theme="1"/>
        <rFont val="Arial Narrow"/>
        <family val="2"/>
      </rPr>
      <t>Pilas de litio CR</t>
    </r>
    <r>
      <rPr>
        <sz val="10"/>
        <color theme="1"/>
        <rFont val="Century Schoolbook"/>
        <family val="1"/>
      </rPr>
      <t>3022</t>
    </r>
  </si>
  <si>
    <r>
      <rPr>
        <b/>
        <sz val="9"/>
        <color rgb="FF000000"/>
        <rFont val="Century Schoolbook"/>
        <family val="1"/>
      </rPr>
      <t>12.-</t>
    </r>
    <r>
      <rPr>
        <b/>
        <sz val="10"/>
        <color rgb="FF000000"/>
        <rFont val="Arial Narrow"/>
        <family val="2"/>
      </rPr>
      <t xml:space="preserve"> </t>
    </r>
    <r>
      <rPr>
        <sz val="10"/>
        <color rgb="FF000000"/>
        <rFont val="Arial Narrow"/>
        <family val="2"/>
      </rPr>
      <t>Gestionar la Planificación de desarrollo y adquisición de software e infraestructura tecnológica.</t>
    </r>
  </si>
  <si>
    <t>Planificación de desarrollo y adquisición de software e infraestructura tecnológica, gestionada.</t>
  </si>
  <si>
    <t>N° de planificaciones de desarrollo de software e infraestructura tecnológica UTMACH, aprobado.</t>
  </si>
  <si>
    <r>
      <rPr>
        <b/>
        <sz val="9"/>
        <color rgb="FF000000"/>
        <rFont val="Century Schoolbook"/>
        <family val="1"/>
      </rPr>
      <t>1.-</t>
    </r>
    <r>
      <rPr>
        <sz val="10"/>
        <color rgb="FF000000"/>
        <rFont val="Arial Narrow"/>
        <family val="2"/>
      </rPr>
      <t xml:space="preserve"> Solicitar a la unidad de sistemas, el diseño del plan de desarrollo de software e infraestructura tecnológica.
</t>
    </r>
    <r>
      <rPr>
        <b/>
        <sz val="9"/>
        <color rgb="FF000000"/>
        <rFont val="Century Schoolbook"/>
        <family val="1"/>
      </rPr>
      <t>2.-</t>
    </r>
    <r>
      <rPr>
        <sz val="10"/>
        <color rgb="FF000000"/>
        <rFont val="Arial Narrow"/>
        <family val="2"/>
      </rPr>
      <t xml:space="preserve"> Aprobar el plan de capacitación informático.</t>
    </r>
  </si>
  <si>
    <r>
      <rPr>
        <b/>
        <sz val="9"/>
        <color rgb="FF000000"/>
        <rFont val="Century Schoolbook"/>
        <family val="1"/>
      </rPr>
      <t>1.-</t>
    </r>
    <r>
      <rPr>
        <sz val="10"/>
        <color rgb="FF000000"/>
        <rFont val="Arial Narrow"/>
        <family val="2"/>
      </rPr>
      <t xml:space="preserve"> Plan de desarrollo de software e infraestructura tecnológica UTMACH, aprobado.</t>
    </r>
  </si>
  <si>
    <t>840104 0701 001</t>
  </si>
  <si>
    <t>Proyectores</t>
  </si>
  <si>
    <t>Computadoras</t>
  </si>
  <si>
    <t>Impresoras</t>
  </si>
  <si>
    <t>840104 0701 003</t>
  </si>
  <si>
    <t>Programa 84</t>
  </si>
  <si>
    <t>Proyector multimedia para salón auditorium</t>
  </si>
  <si>
    <r>
      <rPr>
        <b/>
        <sz val="9"/>
        <color rgb="FF000000"/>
        <rFont val="Century Schoolbook"/>
        <family val="1"/>
      </rPr>
      <t>13.-</t>
    </r>
    <r>
      <rPr>
        <b/>
        <sz val="10"/>
        <color rgb="FF000000"/>
        <rFont val="Arial Narrow"/>
        <family val="2"/>
      </rPr>
      <t xml:space="preserve"> </t>
    </r>
    <r>
      <rPr>
        <sz val="10"/>
        <color rgb="FF000000"/>
        <rFont val="Arial Narrow"/>
        <family val="2"/>
      </rPr>
      <t xml:space="preserve">Entregar las Planificaciones Operativas Anuales </t>
    </r>
    <r>
      <rPr>
        <sz val="10"/>
        <color rgb="FF000000"/>
        <rFont val="Century Schoolbook"/>
        <family val="1"/>
      </rPr>
      <t>2022, 2023</t>
    </r>
    <r>
      <rPr>
        <sz val="10"/>
        <color rgb="FF000000"/>
        <rFont val="Arial Narrow"/>
        <family val="2"/>
      </rPr>
      <t xml:space="preserve"> y Evaluaciones de la Planificación Operativa Anual </t>
    </r>
    <r>
      <rPr>
        <sz val="10"/>
        <color rgb="FF000000"/>
        <rFont val="Century Schoolbook"/>
        <family val="1"/>
      </rPr>
      <t>2022</t>
    </r>
    <r>
      <rPr>
        <sz val="10"/>
        <color rgb="FF000000"/>
        <rFont val="Arial Narrow"/>
        <family val="2"/>
      </rPr>
      <t xml:space="preserve"> DTIC.</t>
    </r>
  </si>
  <si>
    <t>N° de planificaciones operativas anuales y evaluaciones de la planificación operativa anual DIR TIC, entregadas.</t>
  </si>
  <si>
    <r>
      <rPr>
        <b/>
        <sz val="9"/>
        <color rgb="FF000000"/>
        <rFont val="Century Schoolbook"/>
        <family val="1"/>
      </rPr>
      <t>1.-</t>
    </r>
    <r>
      <rPr>
        <sz val="10"/>
        <color rgb="FF000000"/>
        <rFont val="Arial Narrow"/>
        <family val="2"/>
      </rPr>
      <t xml:space="preserve"> Determinar las metas a alcanzar en base a la necesidad institucional.
</t>
    </r>
    <r>
      <rPr>
        <b/>
        <sz val="9"/>
        <color rgb="FF000000"/>
        <rFont val="Century Schoolbook"/>
        <family val="1"/>
      </rPr>
      <t>2.-</t>
    </r>
    <r>
      <rPr>
        <sz val="10"/>
        <color rgb="FF000000"/>
        <rFont val="Arial Narrow"/>
        <family val="2"/>
      </rPr>
      <t xml:space="preserve"> Efectuar la relación de las evidencias a las metas planteadas.
</t>
    </r>
    <r>
      <rPr>
        <b/>
        <sz val="9"/>
        <color rgb="FF000000"/>
        <rFont val="Century Schoolbook"/>
        <family val="1"/>
      </rPr>
      <t>3.-</t>
    </r>
    <r>
      <rPr>
        <sz val="10"/>
        <color rgb="FF000000"/>
        <rFont val="Arial Narrow"/>
        <family val="2"/>
      </rPr>
      <t xml:space="preserve"> Elaborar el plan operativo anual DTIC.
</t>
    </r>
    <r>
      <rPr>
        <b/>
        <sz val="9"/>
        <color rgb="FF000000"/>
        <rFont val="Century Schoolbook"/>
        <family val="1"/>
      </rPr>
      <t>4.-</t>
    </r>
    <r>
      <rPr>
        <sz val="10"/>
        <color rgb="FF000000"/>
        <rFont val="Arial Narrow"/>
        <family val="2"/>
      </rPr>
      <t xml:space="preserve"> Realizar la recolección de evidencias de cumplimiento.
</t>
    </r>
    <r>
      <rPr>
        <b/>
        <sz val="9"/>
        <color rgb="FF000000"/>
        <rFont val="Century Schoolbook"/>
        <family val="1"/>
      </rPr>
      <t xml:space="preserve">5.- </t>
    </r>
    <r>
      <rPr>
        <sz val="10"/>
        <color rgb="FF000000"/>
        <rFont val="Arial Narrow"/>
        <family val="2"/>
      </rPr>
      <t>Elaborar matriz de evaluación del POA DTIC.</t>
    </r>
  </si>
  <si>
    <r>
      <rPr>
        <b/>
        <sz val="9"/>
        <color rgb="FF000000"/>
        <rFont val="Century Schoolbook"/>
        <family val="1"/>
      </rPr>
      <t>1.-</t>
    </r>
    <r>
      <rPr>
        <sz val="10"/>
        <color rgb="FF000000"/>
        <rFont val="Arial Narrow"/>
        <family val="2"/>
      </rPr>
      <t xml:space="preserve"> POA DTIC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POA DTIC </t>
    </r>
    <r>
      <rPr>
        <sz val="10"/>
        <color rgb="FF000000"/>
        <rFont val="Century Schoolbook"/>
        <family val="1"/>
      </rPr>
      <t>2022</t>
    </r>
    <r>
      <rPr>
        <sz val="10"/>
        <color rgb="FF000000"/>
        <rFont val="Arial Narrow"/>
        <family val="2"/>
      </rPr>
      <t xml:space="preserve"> I.
</t>
    </r>
    <r>
      <rPr>
        <b/>
        <sz val="10"/>
        <color rgb="FF000000"/>
        <rFont val="Century Schoolbook"/>
        <family val="1"/>
      </rPr>
      <t>3.-</t>
    </r>
    <r>
      <rPr>
        <sz val="10"/>
        <color rgb="FF000000"/>
        <rFont val="Arial Narrow"/>
        <family val="2"/>
      </rPr>
      <t xml:space="preserve"> Evaluación POA DTIC </t>
    </r>
    <r>
      <rPr>
        <sz val="10"/>
        <color rgb="FF000000"/>
        <rFont val="Century Schoolbook"/>
        <family val="1"/>
      </rPr>
      <t>2022</t>
    </r>
    <r>
      <rPr>
        <sz val="10"/>
        <color rgb="FF000000"/>
        <rFont val="Arial Narrow"/>
        <family val="2"/>
      </rPr>
      <t xml:space="preserve"> II.
</t>
    </r>
    <r>
      <rPr>
        <b/>
        <sz val="9"/>
        <color rgb="FF000000"/>
        <rFont val="Century Schoolbook"/>
        <family val="1"/>
      </rPr>
      <t>4.-</t>
    </r>
    <r>
      <rPr>
        <sz val="10"/>
        <color rgb="FF000000"/>
        <rFont val="Arial Narrow"/>
        <family val="2"/>
      </rPr>
      <t xml:space="preserve"> POA DTIC </t>
    </r>
    <r>
      <rPr>
        <sz val="10"/>
        <color rgb="FF000000"/>
        <rFont val="Century Schoolbook"/>
        <family val="1"/>
      </rPr>
      <t>2023.</t>
    </r>
  </si>
  <si>
    <r>
      <rPr>
        <b/>
        <sz val="9"/>
        <color rgb="FF000000"/>
        <rFont val="Century Schoolbook"/>
        <family val="1"/>
      </rPr>
      <t>14.-</t>
    </r>
    <r>
      <rPr>
        <b/>
        <sz val="10"/>
        <color rgb="FF000000"/>
        <rFont val="Arial Narrow"/>
        <family val="2"/>
      </rPr>
      <t xml:space="preserve"> </t>
    </r>
    <r>
      <rPr>
        <sz val="10"/>
        <color rgb="FF000000"/>
        <rFont val="Arial Narrow"/>
        <family val="2"/>
      </rPr>
      <t>Organizar el Archivo de Gestión DTIC.</t>
    </r>
  </si>
  <si>
    <t>Archivo de gestión, organizado.</t>
  </si>
  <si>
    <t>N° de carpetas registradas en el inventario documental DTIC, organizadas.</t>
  </si>
  <si>
    <r>
      <rPr>
        <b/>
        <sz val="9"/>
        <color rgb="FF000000"/>
        <rFont val="Century Schoolbook"/>
        <family val="1"/>
      </rPr>
      <t>1.-</t>
    </r>
    <r>
      <rPr>
        <sz val="10"/>
        <color rgb="FF000000"/>
        <rFont val="Arial Narrow"/>
        <family val="2"/>
      </rPr>
      <t xml:space="preserve"> Seleccionar y clasificar la documentación.
</t>
    </r>
    <r>
      <rPr>
        <b/>
        <sz val="9"/>
        <color rgb="FF000000"/>
        <rFont val="Century Schoolbook"/>
        <family val="1"/>
      </rPr>
      <t>2.-</t>
    </r>
    <r>
      <rPr>
        <sz val="10"/>
        <color rgb="FF000000"/>
        <rFont val="Arial Narrow"/>
        <family val="2"/>
      </rPr>
      <t xml:space="preserve"> Describir la documentación según la norma ISAD-G.
</t>
    </r>
    <r>
      <rPr>
        <b/>
        <sz val="9"/>
        <color rgb="FF000000"/>
        <rFont val="Century Schoolbook"/>
        <family val="1"/>
      </rPr>
      <t>3.-</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</si>
  <si>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</si>
  <si>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 Oscar Riofrío Orozco,
  Director TIC</t>
  </si>
  <si>
    <t>UNIDAD DE SISTEMAS Y SEGURIDAD INFORMÁTICA</t>
  </si>
  <si>
    <r>
      <rPr>
        <b/>
        <sz val="10"/>
        <color rgb="FFFF0000"/>
        <rFont val="Arial Narrow"/>
        <family val="2"/>
      </rPr>
      <t>METAS OPERATIVAS</t>
    </r>
    <r>
      <rPr>
        <b/>
        <sz val="9"/>
        <color rgb="FF000000"/>
        <rFont val="Century Schoolbook"/>
        <family val="1"/>
      </rPr>
      <t xml:space="preserve">
1.-</t>
    </r>
    <r>
      <rPr>
        <b/>
        <sz val="10"/>
        <color rgb="FF000000"/>
        <rFont val="Arial Narrow"/>
        <family val="2"/>
      </rPr>
      <t xml:space="preserve"> </t>
    </r>
    <r>
      <rPr>
        <sz val="10"/>
        <color rgb="FF000000"/>
        <rFont val="Arial Narrow"/>
        <family val="2"/>
      </rPr>
      <t>Diseñar y/o actualizar Propuestas de políticas, procedimientos, proyectos, manuales u otros instrumentos, que contribuyan a la implementación del modelo de gestión institucional de tecnologías de la información y comunicación, relacionado con aplicaciones informáticas.</t>
    </r>
  </si>
  <si>
    <t>Propuestas de políticas, procedimientos, proyectos, manuales y otros instrumentos, que contribuyan a la implementación del modelo de gestión institucional de tecnologías de la información y comunicación, relacionado con aplicaciones informáticas, diseñadas y/o actualizadas.</t>
  </si>
  <si>
    <t>N° de propuestas de políticas, procedimientos, proyectos, manuales y otros instrumentos.</t>
  </si>
  <si>
    <r>
      <rPr>
        <b/>
        <sz val="9"/>
        <color rgb="FF000000"/>
        <rFont val="Century Schoolbook"/>
        <family val="1"/>
      </rPr>
      <t>1.-</t>
    </r>
    <r>
      <rPr>
        <sz val="10"/>
        <color rgb="FF000000"/>
        <rFont val="Arial Narrow"/>
        <family val="2"/>
      </rPr>
      <t xml:space="preserve"> Elaborar la propuesta.
</t>
    </r>
    <r>
      <rPr>
        <b/>
        <sz val="9"/>
        <color rgb="FF000000"/>
        <rFont val="Century Schoolbook"/>
        <family val="1"/>
      </rPr>
      <t>2.-</t>
    </r>
    <r>
      <rPr>
        <sz val="10"/>
        <color rgb="FF000000"/>
        <rFont val="Arial Narrow"/>
        <family val="2"/>
      </rPr>
      <t xml:space="preserve"> Gestionar la aprobación de la propuesta.</t>
    </r>
  </si>
  <si>
    <r>
      <rPr>
        <b/>
        <sz val="9"/>
        <color rgb="FF000000"/>
        <rFont val="Century Schoolbook"/>
        <family val="1"/>
      </rPr>
      <t>1.-</t>
    </r>
    <r>
      <rPr>
        <sz val="10"/>
        <color rgb="FF000000"/>
        <rFont val="Arial Narrow"/>
        <family val="2"/>
      </rPr>
      <t xml:space="preserve"> Oficios y/o correos electrónicos de entrega de los documentos.
</t>
    </r>
    <r>
      <rPr>
        <b/>
        <sz val="9"/>
        <color rgb="FF000000"/>
        <rFont val="Century Schoolbook"/>
        <family val="1"/>
      </rPr>
      <t>2.-</t>
    </r>
    <r>
      <rPr>
        <sz val="10"/>
        <color rgb="FF000000"/>
        <rFont val="Arial Narrow"/>
        <family val="2"/>
      </rPr>
      <t xml:space="preserve"> Documento de la política, procedimientos, proyectos, manuales u otros instrumentos.</t>
    </r>
  </si>
  <si>
    <t>* Betty Pachucho Hernández,
  Jefe de la Unidad de Sistemas
* Analistas de Sistemas:
  Oswaldo Chuquirima Camacho,
  Freddy Rojas Vilela,
  Margarita Severino Maza,
  Jorge Villalta Cuenca</t>
  </si>
  <si>
    <t>Audífonos LogiTech USB con micrófono incorporado para computadora</t>
  </si>
  <si>
    <t>530813 0701 001</t>
  </si>
  <si>
    <t>Repuestos y Accesorios</t>
  </si>
  <si>
    <t>Adaptador de corriente para teléfono IP y Cable adaptador para disco duro</t>
  </si>
  <si>
    <r>
      <rPr>
        <b/>
        <sz val="9"/>
        <color rgb="FF000000"/>
        <rFont val="Century Schoolbook"/>
        <family val="1"/>
      </rPr>
      <t>2.-</t>
    </r>
    <r>
      <rPr>
        <b/>
        <sz val="10"/>
        <color rgb="FF000000"/>
        <rFont val="Arial Narrow"/>
        <family val="2"/>
      </rPr>
      <t xml:space="preserve"> </t>
    </r>
    <r>
      <rPr>
        <sz val="10"/>
        <color rgb="FF000000"/>
        <rFont val="Arial Narrow"/>
        <family val="2"/>
      </rPr>
      <t>Planificar el proceso de desarrollo de Software.</t>
    </r>
  </si>
  <si>
    <t>Planificación anual de desarrollo de Software, efectuada.</t>
  </si>
  <si>
    <t>N° de planes de desarrollo de software presentados.</t>
  </si>
  <si>
    <r>
      <rPr>
        <b/>
        <sz val="9"/>
        <color rgb="FF000000"/>
        <rFont val="Century Schoolbook"/>
        <family val="1"/>
      </rPr>
      <t>1.-</t>
    </r>
    <r>
      <rPr>
        <sz val="10"/>
        <color rgb="FF000000"/>
        <rFont val="Arial Narrow"/>
        <family val="2"/>
      </rPr>
      <t xml:space="preserve"> Analizar procesos que requieren automatización.
</t>
    </r>
    <r>
      <rPr>
        <b/>
        <sz val="9"/>
        <color rgb="FF000000"/>
        <rFont val="Century Schoolbook"/>
        <family val="1"/>
      </rPr>
      <t>2.-</t>
    </r>
    <r>
      <rPr>
        <sz val="10"/>
        <color rgb="FF000000"/>
        <rFont val="Arial Narrow"/>
        <family val="2"/>
      </rPr>
      <t xml:space="preserve"> Validar los requerimientos de automatización.
</t>
    </r>
    <r>
      <rPr>
        <b/>
        <sz val="9"/>
        <color rgb="FF000000"/>
        <rFont val="Century Schoolbook"/>
        <family val="1"/>
      </rPr>
      <t>3.-</t>
    </r>
    <r>
      <rPr>
        <sz val="10"/>
        <color rgb="FF000000"/>
        <rFont val="Arial Narrow"/>
        <family val="2"/>
      </rPr>
      <t xml:space="preserve"> Elaborar el Plan anual de desarrollo de software.</t>
    </r>
  </si>
  <si>
    <r>
      <rPr>
        <b/>
        <sz val="9"/>
        <color rgb="FF000000"/>
        <rFont val="Century Schoolbook"/>
        <family val="1"/>
      </rPr>
      <t>1.-</t>
    </r>
    <r>
      <rPr>
        <sz val="10"/>
        <color rgb="FF000000"/>
        <rFont val="Arial Narrow"/>
        <family val="2"/>
      </rPr>
      <t xml:space="preserve"> Plan anual de desarrollo de software.</t>
    </r>
  </si>
  <si>
    <t>* Betty Pachucho Hernández,
  Jefe de la Unidad de Sistemas</t>
  </si>
  <si>
    <t>Discos Blu-Ray (BD-R)</t>
  </si>
  <si>
    <t>531411 0701 001</t>
  </si>
  <si>
    <t>Partes y Repuestos</t>
  </si>
  <si>
    <t>Baterías para UPS</t>
  </si>
  <si>
    <r>
      <rPr>
        <b/>
        <sz val="9"/>
        <color rgb="FF000000"/>
        <rFont val="Century Schoolbook"/>
        <family val="1"/>
      </rPr>
      <t>3.-</t>
    </r>
    <r>
      <rPr>
        <b/>
        <sz val="10"/>
        <color rgb="FF000000"/>
        <rFont val="Arial Narrow"/>
        <family val="2"/>
      </rPr>
      <t xml:space="preserve"> </t>
    </r>
    <r>
      <rPr>
        <sz val="10"/>
        <color rgb="FF000000"/>
        <rFont val="Arial Narrow"/>
        <family val="2"/>
      </rPr>
      <t>Supervisar la ejecución del proceso de desarrollo de Software.</t>
    </r>
  </si>
  <si>
    <t>Planificación anual de contingencia de desarrollo de software, efectuada.</t>
  </si>
  <si>
    <t>N° de planes de contingencia presentados.</t>
  </si>
  <si>
    <r>
      <rPr>
        <b/>
        <sz val="9"/>
        <color rgb="FF000000"/>
        <rFont val="Century Schoolbook"/>
        <family val="1"/>
      </rPr>
      <t>1.-</t>
    </r>
    <r>
      <rPr>
        <sz val="10"/>
        <color rgb="FF000000"/>
        <rFont val="Arial Narrow"/>
        <family val="2"/>
      </rPr>
      <t xml:space="preserve"> Realizar el seguimiento de la ejecución del Plan de desarrollo de software.
</t>
    </r>
    <r>
      <rPr>
        <b/>
        <sz val="9"/>
        <color rgb="FF000000"/>
        <rFont val="Century Schoolbook"/>
        <family val="1"/>
      </rPr>
      <t>2.-</t>
    </r>
    <r>
      <rPr>
        <sz val="10"/>
        <color rgb="FF000000"/>
        <rFont val="Arial Narrow"/>
        <family val="2"/>
      </rPr>
      <t xml:space="preserve"> Analizar requerimientos de automatización emergentes.
</t>
    </r>
    <r>
      <rPr>
        <b/>
        <sz val="9"/>
        <color rgb="FF000000"/>
        <rFont val="Century Schoolbook"/>
        <family val="1"/>
      </rPr>
      <t>3.-</t>
    </r>
    <r>
      <rPr>
        <sz val="10"/>
        <color rgb="FF000000"/>
        <rFont val="Arial Narrow"/>
        <family val="2"/>
      </rPr>
      <t xml:space="preserve"> Elaborar el Plan anual de contingencia de desarrollo de software.</t>
    </r>
  </si>
  <si>
    <r>
      <rPr>
        <b/>
        <sz val="9"/>
        <color rgb="FF000000"/>
        <rFont val="Century Schoolbook"/>
        <family val="1"/>
      </rPr>
      <t>1.-</t>
    </r>
    <r>
      <rPr>
        <sz val="10"/>
        <color rgb="FF000000"/>
        <rFont val="Arial Narrow"/>
        <family val="2"/>
      </rPr>
      <t xml:space="preserve"> Plan anual de contingencia de software.
</t>
    </r>
    <r>
      <rPr>
        <b/>
        <sz val="9"/>
        <color rgb="FF000000"/>
        <rFont val="Century Schoolbook"/>
        <family val="1"/>
      </rPr>
      <t>2.-</t>
    </r>
    <r>
      <rPr>
        <sz val="10"/>
        <color rgb="FF000000"/>
        <rFont val="Arial Narrow"/>
        <family val="2"/>
      </rPr>
      <t xml:space="preserve"> Informe semestral del estado de ejecución del plan de desarrollo de software.</t>
    </r>
  </si>
  <si>
    <r>
      <rPr>
        <sz val="10"/>
        <color rgb="FF000000"/>
        <rFont val="Arial Narrow"/>
        <family val="2"/>
      </rPr>
      <t xml:space="preserve">Fuentes de poder de </t>
    </r>
    <r>
      <rPr>
        <sz val="10"/>
        <color rgb="FF000000"/>
        <rFont val="Century Schoolbook"/>
        <family val="1"/>
      </rPr>
      <t>650</t>
    </r>
    <r>
      <rPr>
        <sz val="10"/>
        <color rgb="FF000000"/>
        <rFont val="Arial Narrow"/>
        <family val="2"/>
      </rPr>
      <t>W para equipo INTEL- AMD</t>
    </r>
  </si>
  <si>
    <r>
      <rPr>
        <sz val="10"/>
        <color rgb="FF000000"/>
        <rFont val="Arial Narrow"/>
        <family val="2"/>
      </rPr>
      <t xml:space="preserve">Disco Duro Externo de </t>
    </r>
    <r>
      <rPr>
        <sz val="10"/>
        <color rgb="FF000000"/>
        <rFont val="Century Schoolbook"/>
        <family val="1"/>
      </rPr>
      <t>1</t>
    </r>
    <r>
      <rPr>
        <sz val="10"/>
        <color rgb="FF000000"/>
        <rFont val="Arial Narrow"/>
        <family val="2"/>
      </rPr>
      <t xml:space="preserve"> TB</t>
    </r>
  </si>
  <si>
    <r>
      <rPr>
        <b/>
        <sz val="9"/>
        <color rgb="FF000000"/>
        <rFont val="Century Schoolbook"/>
        <family val="1"/>
      </rPr>
      <t>4.-</t>
    </r>
    <r>
      <rPr>
        <b/>
        <sz val="10"/>
        <color rgb="FF000000"/>
        <rFont val="Arial Narrow"/>
        <family val="2"/>
      </rPr>
      <t xml:space="preserve"> </t>
    </r>
    <r>
      <rPr>
        <sz val="10"/>
        <color rgb="FF000000"/>
        <rFont val="Arial Narrow"/>
        <family val="2"/>
      </rPr>
      <t>Analizar y desarrollar aplicaciones informáticas.</t>
    </r>
  </si>
  <si>
    <t>Aplicaciones informáticas, implementadas.</t>
  </si>
  <si>
    <t>N° de aplicaciones informáticas implementadas.</t>
  </si>
  <si>
    <r>
      <rPr>
        <b/>
        <sz val="9"/>
        <color rgb="FF000000"/>
        <rFont val="Century Schoolbook"/>
        <family val="1"/>
      </rPr>
      <t>1.-</t>
    </r>
    <r>
      <rPr>
        <sz val="10"/>
        <color rgb="FF000000"/>
        <rFont val="Arial Narrow"/>
        <family val="2"/>
      </rPr>
      <t xml:space="preserve"> Convocar a reuniones de trabajo con los usuarios de las aplicaciones.
</t>
    </r>
    <r>
      <rPr>
        <b/>
        <sz val="9"/>
        <color rgb="FF000000"/>
        <rFont val="Century Schoolbook"/>
        <family val="1"/>
      </rPr>
      <t>2.-</t>
    </r>
    <r>
      <rPr>
        <sz val="10"/>
        <color rgb="FF000000"/>
        <rFont val="Arial Narrow"/>
        <family val="2"/>
      </rPr>
      <t xml:space="preserve"> Realizar el análisis, diseño y programación del sistema informáticos.
</t>
    </r>
    <r>
      <rPr>
        <b/>
        <sz val="9"/>
        <color rgb="FF000000"/>
        <rFont val="Century Schoolbook"/>
        <family val="1"/>
      </rPr>
      <t>3.-</t>
    </r>
    <r>
      <rPr>
        <sz val="10"/>
        <color rgb="FF000000"/>
        <rFont val="Arial Narrow"/>
        <family val="2"/>
      </rPr>
      <t xml:space="preserve"> Implementar la aplicación.</t>
    </r>
  </si>
  <si>
    <r>
      <rPr>
        <b/>
        <sz val="9"/>
        <color rgb="FF000000"/>
        <rFont val="Century Schoolbook"/>
        <family val="1"/>
      </rPr>
      <t>1.-</t>
    </r>
    <r>
      <rPr>
        <sz val="10"/>
        <color rgb="FF000000"/>
        <rFont val="Arial Narrow"/>
        <family val="2"/>
      </rPr>
      <t xml:space="preserve"> Acta de entrega-recepción del software.</t>
    </r>
  </si>
  <si>
    <r>
      <rPr>
        <sz val="10"/>
        <color rgb="FF000000"/>
        <rFont val="Arial Narrow"/>
        <family val="2"/>
      </rPr>
      <t xml:space="preserve">Jabón de tocador líquido con válvula </t>
    </r>
    <r>
      <rPr>
        <sz val="10"/>
        <color rgb="FF000000"/>
        <rFont val="Century Schoolbook"/>
        <family val="1"/>
      </rPr>
      <t>1000</t>
    </r>
    <r>
      <rPr>
        <sz val="10"/>
        <color rgb="FF000000"/>
        <rFont val="Arial Narrow"/>
        <family val="2"/>
      </rPr>
      <t xml:space="preserve"> ml</t>
    </r>
  </si>
  <si>
    <t xml:space="preserve">Desinfectante amonio cuaternario </t>
  </si>
  <si>
    <t>Galón</t>
  </si>
  <si>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</si>
  <si>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Hipoclorito de sodio al </t>
    </r>
    <r>
      <rPr>
        <sz val="10"/>
        <color rgb="FF000000"/>
        <rFont val="Century Schoolbook"/>
        <family val="1"/>
      </rPr>
      <t>10</t>
    </r>
    <r>
      <rPr>
        <sz val="10"/>
        <color rgb="FF000000"/>
        <rFont val="Arial Narrow"/>
        <family val="2"/>
      </rPr>
      <t xml:space="preserve"> por ciento</t>
    </r>
  </si>
  <si>
    <t>Antisarro</t>
  </si>
  <si>
    <r>
      <rPr>
        <sz val="10"/>
        <color rgb="FF000000"/>
        <rFont val="Arial Narrow"/>
        <family val="2"/>
      </rPr>
      <t xml:space="preserve">Fundas de basura doméstica negra </t>
    </r>
    <r>
      <rPr>
        <sz val="10"/>
        <color rgb="FF000000"/>
        <rFont val="Century Schoolbook"/>
        <family val="1"/>
      </rPr>
      <t>23</t>
    </r>
    <r>
      <rPr>
        <sz val="10"/>
        <color rgb="FF000000"/>
        <rFont val="Arial Narrow"/>
        <family val="2"/>
      </rPr>
      <t>x</t>
    </r>
    <r>
      <rPr>
        <sz val="10"/>
        <color rgb="FF000000"/>
        <rFont val="Century Schoolbook"/>
        <family val="1"/>
      </rPr>
      <t>28</t>
    </r>
    <r>
      <rPr>
        <sz val="10"/>
        <color rgb="FF000000"/>
        <rFont val="Arial Narrow"/>
        <family val="2"/>
      </rPr>
      <t xml:space="preserve"> pulgadas</t>
    </r>
  </si>
  <si>
    <t>Paquete</t>
  </si>
  <si>
    <r>
      <rPr>
        <sz val="10"/>
        <color rgb="FF000000"/>
        <rFont val="Arial Narrow"/>
        <family val="2"/>
      </rPr>
      <t xml:space="preserve">Atomizador </t>
    </r>
    <r>
      <rPr>
        <sz val="10"/>
        <color rgb="FF000000"/>
        <rFont val="Century Schoolbook"/>
        <family val="1"/>
      </rPr>
      <t>500</t>
    </r>
    <r>
      <rPr>
        <sz val="10"/>
        <color rgb="FF000000"/>
        <rFont val="Arial Narrow"/>
        <family val="2"/>
      </rPr>
      <t xml:space="preserve"> cc</t>
    </r>
  </si>
  <si>
    <r>
      <rPr>
        <sz val="10"/>
        <color rgb="FF000000"/>
        <rFont val="Arial Narrow"/>
        <family val="2"/>
      </rPr>
      <t xml:space="preserve">Paño de limpieza para superficie </t>
    </r>
    <r>
      <rPr>
        <sz val="10"/>
        <color rgb="FF000000"/>
        <rFont val="Century Schoolbook"/>
        <family val="1"/>
      </rPr>
      <t>10</t>
    </r>
    <r>
      <rPr>
        <sz val="10"/>
        <color rgb="FF000000"/>
        <rFont val="Arial Narrow"/>
        <family val="2"/>
      </rPr>
      <t xml:space="preserve"> unidades</t>
    </r>
  </si>
  <si>
    <r>
      <rPr>
        <b/>
        <sz val="9"/>
        <color rgb="FF000000"/>
        <rFont val="Century Schoolbook"/>
        <family val="1"/>
      </rPr>
      <t>5.-</t>
    </r>
    <r>
      <rPr>
        <b/>
        <sz val="10"/>
        <color rgb="FF000000"/>
        <rFont val="Arial Narrow"/>
        <family val="2"/>
      </rPr>
      <t xml:space="preserve"> </t>
    </r>
    <r>
      <rPr>
        <sz val="10"/>
        <color rgb="FF000000"/>
        <rFont val="Arial Narrow"/>
        <family val="2"/>
      </rPr>
      <t>Planificar y supervisar el proceso de capacitación relacionado con las aplicaciones informáticas.</t>
    </r>
  </si>
  <si>
    <t>Planificación de capacitación en el uso de las aplicaciones informáticas, diseñada y supervisada.</t>
  </si>
  <si>
    <t>N° de planes de capacitación elaborados.</t>
  </si>
  <si>
    <r>
      <rPr>
        <b/>
        <sz val="9"/>
        <color rgb="FF000000"/>
        <rFont val="Century Schoolbook"/>
        <family val="1"/>
      </rPr>
      <t>1.-</t>
    </r>
    <r>
      <rPr>
        <sz val="10"/>
        <color rgb="FF000000"/>
        <rFont val="Arial Narrow"/>
        <family val="2"/>
      </rPr>
      <t xml:space="preserve"> Revisar el inventario de aplicaciones informáticas desarrolladas.
</t>
    </r>
    <r>
      <rPr>
        <b/>
        <sz val="9"/>
        <color rgb="FF000000"/>
        <rFont val="Century Schoolbook"/>
        <family val="1"/>
      </rPr>
      <t>2.-</t>
    </r>
    <r>
      <rPr>
        <sz val="10"/>
        <color rgb="FF000000"/>
        <rFont val="Arial Narrow"/>
        <family val="2"/>
      </rPr>
      <t xml:space="preserve"> Receptar requerimientos de capacitación.
</t>
    </r>
    <r>
      <rPr>
        <b/>
        <sz val="9"/>
        <color rgb="FF000000"/>
        <rFont val="Century Schoolbook"/>
        <family val="1"/>
      </rPr>
      <t>3.-</t>
    </r>
    <r>
      <rPr>
        <sz val="10"/>
        <color rgb="FF000000"/>
        <rFont val="Arial Narrow"/>
        <family val="2"/>
      </rPr>
      <t xml:space="preserve"> Analizar la necesidad de capacitación.
</t>
    </r>
    <r>
      <rPr>
        <b/>
        <sz val="9"/>
        <color rgb="FF000000"/>
        <rFont val="Century Schoolbook"/>
        <family val="1"/>
      </rPr>
      <t>4.-</t>
    </r>
    <r>
      <rPr>
        <sz val="10"/>
        <color rgb="FF000000"/>
        <rFont val="Arial Narrow"/>
        <family val="2"/>
      </rPr>
      <t xml:space="preserve"> Elaborar el plan de capacitación. 
</t>
    </r>
    <r>
      <rPr>
        <b/>
        <sz val="9"/>
        <color rgb="FF000000"/>
        <rFont val="Century Schoolbook"/>
        <family val="1"/>
      </rPr>
      <t>5.-</t>
    </r>
    <r>
      <rPr>
        <sz val="10"/>
        <color rgb="FF000000"/>
        <rFont val="Arial Narrow"/>
        <family val="2"/>
      </rPr>
      <t xml:space="preserve"> Coordinar la capacitación.</t>
    </r>
  </si>
  <si>
    <r>
      <rPr>
        <b/>
        <sz val="9"/>
        <color rgb="FF000000"/>
        <rFont val="Century Schoolbook"/>
        <family val="1"/>
      </rPr>
      <t>1.-</t>
    </r>
    <r>
      <rPr>
        <sz val="10"/>
        <color rgb="FF000000"/>
        <rFont val="Arial Narrow"/>
        <family val="2"/>
      </rPr>
      <t xml:space="preserve"> Plan anual del proceso de capacitación relacionado con las aplicaciones informáticas.
</t>
    </r>
    <r>
      <rPr>
        <b/>
        <sz val="9"/>
        <color rgb="FF000000"/>
        <rFont val="Century Schoolbook"/>
        <family val="1"/>
      </rPr>
      <t>2.-</t>
    </r>
    <r>
      <rPr>
        <sz val="10"/>
        <color rgb="FF000000"/>
        <rFont val="Arial Narrow"/>
        <family val="2"/>
      </rPr>
      <t xml:space="preserve"> Informe semestral del estado de ejecución del proceso de capacitación relacionado con las aplicaciones informáticas.</t>
    </r>
  </si>
  <si>
    <r>
      <rPr>
        <sz val="10"/>
        <color rgb="FF000000"/>
        <rFont val="Arial Narrow"/>
        <family val="2"/>
      </rPr>
      <t xml:space="preserve">UPS de </t>
    </r>
    <r>
      <rPr>
        <sz val="10"/>
        <color rgb="FF000000"/>
        <rFont val="Century Schoolbook"/>
        <family val="1"/>
      </rPr>
      <t>550</t>
    </r>
  </si>
  <si>
    <t>Pilas AAA</t>
  </si>
  <si>
    <r>
      <rPr>
        <b/>
        <sz val="9"/>
        <color rgb="FF000000"/>
        <rFont val="Century Schoolbook"/>
        <family val="1"/>
      </rPr>
      <t>6.-</t>
    </r>
    <r>
      <rPr>
        <b/>
        <sz val="10"/>
        <color rgb="FF000000"/>
        <rFont val="Arial Narrow"/>
        <family val="2"/>
      </rPr>
      <t xml:space="preserve"> </t>
    </r>
    <r>
      <rPr>
        <sz val="10"/>
        <color rgb="FF000000"/>
        <rFont val="Arial Narrow"/>
        <family val="2"/>
      </rPr>
      <t>Emitir criterios técnicos (informe de asesoría) para soporte a usuarios.</t>
    </r>
  </si>
  <si>
    <t>Soporte técnico a usuarios en lo relacionado al uso de las aplicaciones informáticas, coordinado.</t>
  </si>
  <si>
    <t>N° de soportes técnicos brindado a usuarios en lo relacionado al uso de las aplicaciones informáticas.</t>
  </si>
  <si>
    <r>
      <rPr>
        <b/>
        <sz val="9"/>
        <color rgb="FF000000"/>
        <rFont val="Century Schoolbook"/>
        <family val="1"/>
      </rPr>
      <t>1.-</t>
    </r>
    <r>
      <rPr>
        <sz val="10"/>
        <color rgb="FF000000"/>
        <rFont val="Arial Narrow"/>
        <family val="2"/>
      </rPr>
      <t xml:space="preserve"> Receptar el requerimiento de criterio técnico.
</t>
    </r>
    <r>
      <rPr>
        <b/>
        <sz val="9"/>
        <color rgb="FF000000"/>
        <rFont val="Century Schoolbook"/>
        <family val="1"/>
      </rPr>
      <t>2.-</t>
    </r>
    <r>
      <rPr>
        <sz val="10"/>
        <color rgb="FF000000"/>
        <rFont val="Arial Narrow"/>
        <family val="2"/>
      </rPr>
      <t xml:space="preserve"> Analizar el requerimiento solicitado.
</t>
    </r>
    <r>
      <rPr>
        <b/>
        <sz val="9"/>
        <color rgb="FF000000"/>
        <rFont val="Century Schoolbook"/>
        <family val="1"/>
      </rPr>
      <t>3.-</t>
    </r>
    <r>
      <rPr>
        <sz val="10"/>
        <color rgb="FF000000"/>
        <rFont val="Arial Narrow"/>
        <family val="2"/>
      </rPr>
      <t xml:space="preserve"> Notificar al usuario el soporte brindado.</t>
    </r>
  </si>
  <si>
    <r>
      <rPr>
        <b/>
        <sz val="9"/>
        <color rgb="FF000000"/>
        <rFont val="Century Schoolbook"/>
        <family val="1"/>
      </rPr>
      <t>1.-</t>
    </r>
    <r>
      <rPr>
        <sz val="10"/>
        <color rgb="FF000000"/>
        <rFont val="Arial Narrow"/>
        <family val="2"/>
      </rPr>
      <t xml:space="preserve"> Reporte de criterios técnicos para soporte de usuarios.</t>
    </r>
  </si>
  <si>
    <t>840103 0701 001</t>
  </si>
  <si>
    <t>Silla oficina ejecutiva giratoria ergonómica</t>
  </si>
  <si>
    <r>
      <rPr>
        <b/>
        <sz val="10"/>
        <color rgb="FF000000"/>
        <rFont val="Arial Narrow"/>
        <family val="2"/>
      </rPr>
      <t xml:space="preserve">7.- </t>
    </r>
    <r>
      <rPr>
        <sz val="10"/>
        <color rgb="FF000000"/>
        <rFont val="Arial Narrow"/>
        <family val="2"/>
      </rPr>
      <t>Coordinar la funcionalidad del aspecto tecnológico del sitio web oficial de la institución.</t>
    </r>
  </si>
  <si>
    <t>Funcionalidad del aspecto tecnológico del sitio web oficial de la institución, coordinado.</t>
  </si>
  <si>
    <t>N° de estudios de funcionalidad del sitio web oficial de la institución realizados.</t>
  </si>
  <si>
    <r>
      <rPr>
        <b/>
        <sz val="9"/>
        <color rgb="FF000000"/>
        <rFont val="Century Schoolbook"/>
        <family val="1"/>
      </rPr>
      <t>1.-</t>
    </r>
    <r>
      <rPr>
        <sz val="10"/>
        <color rgb="FF000000"/>
        <rFont val="Arial Narrow"/>
        <family val="2"/>
      </rPr>
      <t xml:space="preserve"> Revisar la capacidad de almacenamiento en el servidor.
</t>
    </r>
    <r>
      <rPr>
        <b/>
        <sz val="9"/>
        <color rgb="FF000000"/>
        <rFont val="Century Schoolbook"/>
        <family val="1"/>
      </rPr>
      <t>2.-</t>
    </r>
    <r>
      <rPr>
        <sz val="10"/>
        <color rgb="FF000000"/>
        <rFont val="Arial Narrow"/>
        <family val="2"/>
      </rPr>
      <t xml:space="preserve"> Analizar nuevas versiones de software para actualización de acuerdo a compatibilidad.
</t>
    </r>
    <r>
      <rPr>
        <b/>
        <sz val="9"/>
        <color rgb="FF000000"/>
        <rFont val="Century Schoolbook"/>
        <family val="1"/>
      </rPr>
      <t>3.-</t>
    </r>
    <r>
      <rPr>
        <sz val="10"/>
        <color rgb="FF000000"/>
        <rFont val="Arial Narrow"/>
        <family val="2"/>
      </rPr>
      <t xml:space="preserve"> Realizar la actualización de la versión del software del portal.</t>
    </r>
  </si>
  <si>
    <r>
      <rPr>
        <b/>
        <sz val="9"/>
        <color rgb="FF000000"/>
        <rFont val="Century Schoolbook"/>
        <family val="1"/>
      </rPr>
      <t>1.-</t>
    </r>
    <r>
      <rPr>
        <sz val="10"/>
        <color rgb="FF000000"/>
        <rFont val="Arial Narrow"/>
        <family val="2"/>
      </rPr>
      <t xml:space="preserve"> Informe de funcionalidad del sitio web oficial de la institución.</t>
    </r>
  </si>
  <si>
    <t>* Betty Pachucho Hernández,
  Jefe de la Unidad de Sistemas
* Analistas de Sistemas:
  Jorge Villalta Cuenca</t>
  </si>
  <si>
    <r>
      <rPr>
        <b/>
        <sz val="10"/>
        <color rgb="FF000000"/>
        <rFont val="Arial Narrow"/>
        <family val="2"/>
      </rPr>
      <t xml:space="preserve">8.- </t>
    </r>
    <r>
      <rPr>
        <sz val="10"/>
        <color rgb="FF000000"/>
        <rFont val="Arial Narrow"/>
        <family val="2"/>
      </rPr>
      <t>Coordinar y supervisar la administración del correo electrónico institucional.</t>
    </r>
  </si>
  <si>
    <t>Administración del correo electrónico institucional, coordinada y supervisada.</t>
  </si>
  <si>
    <t>N° de cuentas de correo electrónico institucional creadas.</t>
  </si>
  <si>
    <r>
      <rPr>
        <b/>
        <sz val="9"/>
        <color rgb="FF000000"/>
        <rFont val="Century Schoolbook"/>
        <family val="1"/>
      </rPr>
      <t>1.-</t>
    </r>
    <r>
      <rPr>
        <sz val="10"/>
        <color rgb="FF000000"/>
        <rFont val="Arial Narrow"/>
        <family val="2"/>
      </rPr>
      <t xml:space="preserve"> Efectuar la recepción de las solicitudes de creación de correos institucionales.
</t>
    </r>
    <r>
      <rPr>
        <b/>
        <sz val="9"/>
        <color rgb="FF000000"/>
        <rFont val="Century Schoolbook"/>
        <family val="1"/>
      </rPr>
      <t>2.-</t>
    </r>
    <r>
      <rPr>
        <sz val="10"/>
        <color rgb="FF000000"/>
        <rFont val="Arial Narrow"/>
        <family val="2"/>
      </rPr>
      <t xml:space="preserve"> Realizar la creación de las cuentas de correos institucionales.
</t>
    </r>
    <r>
      <rPr>
        <b/>
        <sz val="9"/>
        <color rgb="FF000000"/>
        <rFont val="Century Schoolbook"/>
        <family val="1"/>
      </rPr>
      <t>3.-</t>
    </r>
    <r>
      <rPr>
        <sz val="10"/>
        <color rgb="FF000000"/>
        <rFont val="Arial Narrow"/>
        <family val="2"/>
      </rPr>
      <t xml:space="preserve"> Realizar la actualización de la plataforma de correos institucionales.</t>
    </r>
  </si>
  <si>
    <r>
      <rPr>
        <b/>
        <sz val="9"/>
        <color rgb="FF000000"/>
        <rFont val="Century Schoolbook"/>
        <family val="1"/>
      </rPr>
      <t>1.-</t>
    </r>
    <r>
      <rPr>
        <sz val="10"/>
        <color rgb="FF000000"/>
        <rFont val="Arial Narrow"/>
        <family val="2"/>
      </rPr>
      <t xml:space="preserve"> Informe de administración del correo electrónico institucional.</t>
    </r>
  </si>
  <si>
    <t>* Betty Pachucho Hernández,
  Jefe de la Unidad de Sistemas
* Analistas de Sistemas:
  Oswaldo Chuquirima Camacho</t>
  </si>
  <si>
    <r>
      <rPr>
        <b/>
        <sz val="9"/>
        <color rgb="FF000000"/>
        <rFont val="Century Schoolbook"/>
        <family val="1"/>
      </rPr>
      <t>9.-</t>
    </r>
    <r>
      <rPr>
        <b/>
        <sz val="10"/>
        <color rgb="FF000000"/>
        <rFont val="Arial Narrow"/>
        <family val="2"/>
      </rPr>
      <t xml:space="preserve"> </t>
    </r>
    <r>
      <rPr>
        <sz val="10"/>
        <color rgb="FF000000"/>
        <rFont val="Arial Narrow"/>
        <family val="2"/>
      </rPr>
      <t>Emitir reportes de estado de aplicación de las políticas de seguridad de la información (sistemas informáticos).</t>
    </r>
  </si>
  <si>
    <t>Cumplimiento de la Política General de Seguridad de la Información, en el ámbito de las aplicaciones informáticas, coordinado.</t>
  </si>
  <si>
    <t>N° de accesos a las aplicaciones informáticas institucionales otorgados a usuarios.</t>
  </si>
  <si>
    <r>
      <rPr>
        <b/>
        <sz val="9"/>
        <color rgb="FF000000"/>
        <rFont val="Century Schoolbook"/>
        <family val="1"/>
      </rPr>
      <t>1.-</t>
    </r>
    <r>
      <rPr>
        <sz val="10"/>
        <color rgb="FF000000"/>
        <rFont val="Arial Narrow"/>
        <family val="2"/>
      </rPr>
      <t xml:space="preserve"> Otorgar acceso a las aplicaciones informáticas de acuerdo al uso de claves y seguridad.</t>
    </r>
  </si>
  <si>
    <r>
      <rPr>
        <b/>
        <sz val="9"/>
        <color rgb="FF000000"/>
        <rFont val="Century Schoolbook"/>
        <family val="1"/>
      </rPr>
      <t>1.-</t>
    </r>
    <r>
      <rPr>
        <sz val="10"/>
        <color rgb="FF000000"/>
        <rFont val="Arial Narrow"/>
        <family val="2"/>
      </rPr>
      <t xml:space="preserve"> Informe de estado de aplicación de las políticas de seguridad de la información.</t>
    </r>
  </si>
  <si>
    <r>
      <rPr>
        <b/>
        <sz val="9"/>
        <color rgb="FF000000"/>
        <rFont val="Century Schoolbook"/>
        <family val="1"/>
      </rPr>
      <t>10.-</t>
    </r>
    <r>
      <rPr>
        <b/>
        <sz val="10"/>
        <color rgb="FF000000"/>
        <rFont val="Arial Narrow"/>
        <family val="2"/>
      </rPr>
      <t xml:space="preserve"> </t>
    </r>
    <r>
      <rPr>
        <sz val="10"/>
        <color rgb="FF000000"/>
        <rFont val="Arial Narrow"/>
        <family val="2"/>
      </rPr>
      <t>Emitir reportes de estado de monitoreo y revisión de los riesgos.</t>
    </r>
  </si>
  <si>
    <t>Riesgos de seguridad de la información, identificados y controlados.</t>
  </si>
  <si>
    <t>N° de monitoreos de los riesgos.</t>
  </si>
  <si>
    <r>
      <rPr>
        <b/>
        <sz val="9"/>
        <color rgb="FF000000"/>
        <rFont val="Century Schoolbook"/>
        <family val="1"/>
      </rPr>
      <t>1.-</t>
    </r>
    <r>
      <rPr>
        <sz val="10"/>
        <color rgb="FF000000"/>
        <rFont val="Arial Narrow"/>
        <family val="2"/>
      </rPr>
      <t xml:space="preserve"> Supervisar el monitoreo y revisión de los riesgos.</t>
    </r>
  </si>
  <si>
    <r>
      <rPr>
        <b/>
        <sz val="9"/>
        <color rgb="FF000000"/>
        <rFont val="Century Schoolbook"/>
        <family val="1"/>
      </rPr>
      <t>1.-</t>
    </r>
    <r>
      <rPr>
        <sz val="10"/>
        <color rgb="FF000000"/>
        <rFont val="Arial Narrow"/>
        <family val="2"/>
      </rPr>
      <t xml:space="preserve"> Informe de resultados.</t>
    </r>
  </si>
  <si>
    <t>* Freddy Rojas Vilela,
  Analista de Sistemas</t>
  </si>
  <si>
    <r>
      <rPr>
        <b/>
        <sz val="9"/>
        <color rgb="FF000000"/>
        <rFont val="Century Schoolbook"/>
        <family val="1"/>
      </rPr>
      <t>11.-</t>
    </r>
    <r>
      <rPr>
        <b/>
        <sz val="10"/>
        <color rgb="FF000000"/>
        <rFont val="Arial Narrow"/>
        <family val="2"/>
      </rPr>
      <t xml:space="preserve"> </t>
    </r>
    <r>
      <rPr>
        <sz val="10"/>
        <color rgb="FF000000"/>
        <rFont val="Arial Narrow"/>
        <family val="2"/>
      </rPr>
      <t>Emitir reportes de cumplimiento de las soluciones tecnológicas.</t>
    </r>
  </si>
  <si>
    <t>Seguimiento del desempeño de las soluciones tecnológicas, coordinado.</t>
  </si>
  <si>
    <t>N° de procesos de seguimiento del desempeño de las soluciones tecnológicas, coordinado.</t>
  </si>
  <si>
    <r>
      <rPr>
        <b/>
        <sz val="9"/>
        <color rgb="FF000000"/>
        <rFont val="Century Schoolbook"/>
        <family val="1"/>
      </rPr>
      <t>1.-</t>
    </r>
    <r>
      <rPr>
        <sz val="10"/>
        <color rgb="FF000000"/>
        <rFont val="Arial Narrow"/>
        <family val="2"/>
      </rPr>
      <t xml:space="preserve"> Revisar las soluciones tecnológicas.
</t>
    </r>
    <r>
      <rPr>
        <b/>
        <sz val="9"/>
        <color rgb="FF000000"/>
        <rFont val="Century Schoolbook"/>
        <family val="1"/>
      </rPr>
      <t>2.-</t>
    </r>
    <r>
      <rPr>
        <sz val="10"/>
        <color rgb="FF000000"/>
        <rFont val="Arial Narrow"/>
        <family val="2"/>
      </rPr>
      <t xml:space="preserve"> Proponer el informe de cumplimiento.</t>
    </r>
  </si>
  <si>
    <r>
      <rPr>
        <b/>
        <sz val="9"/>
        <color rgb="FF000000"/>
        <rFont val="Century Schoolbook"/>
        <family val="1"/>
      </rPr>
      <t>1.-</t>
    </r>
    <r>
      <rPr>
        <sz val="10"/>
        <color rgb="FF000000"/>
        <rFont val="Arial Narrow"/>
        <family val="2"/>
      </rPr>
      <t xml:space="preserve"> Informe de cumplimiento.</t>
    </r>
  </si>
  <si>
    <r>
      <rPr>
        <b/>
        <sz val="9"/>
        <color rgb="FF000000"/>
        <rFont val="Century Schoolbook"/>
        <family val="1"/>
      </rPr>
      <t>12.-</t>
    </r>
    <r>
      <rPr>
        <b/>
        <sz val="10"/>
        <color rgb="FF000000"/>
        <rFont val="Arial Narrow"/>
        <family val="2"/>
      </rPr>
      <t xml:space="preserve"> </t>
    </r>
    <r>
      <rPr>
        <sz val="10"/>
        <color rgb="FF000000"/>
        <rFont val="Arial Narrow"/>
        <family val="2"/>
      </rPr>
      <t>Planificar y supervisar el proceso de capacitación relacionado con las soluciones tecnológicas.</t>
    </r>
  </si>
  <si>
    <t>Usuarios capacitados en el uso seguro de las soluciones tecnológicas.</t>
  </si>
  <si>
    <t>N° de usuarios capacitados en el uso seguro de las soluciones tecnológicas.</t>
  </si>
  <si>
    <r>
      <rPr>
        <b/>
        <sz val="9"/>
        <color rgb="FF000000"/>
        <rFont val="Century Schoolbook"/>
        <family val="1"/>
      </rPr>
      <t>1.-</t>
    </r>
    <r>
      <rPr>
        <sz val="10"/>
        <color rgb="FF000000"/>
        <rFont val="Arial Narrow"/>
        <family val="2"/>
      </rPr>
      <t xml:space="preserve"> Elaborar el plan de capacitación.
</t>
    </r>
    <r>
      <rPr>
        <b/>
        <sz val="9"/>
        <color rgb="FF000000"/>
        <rFont val="Century Schoolbook"/>
        <family val="1"/>
      </rPr>
      <t>2.-</t>
    </r>
    <r>
      <rPr>
        <sz val="10"/>
        <color rgb="FF000000"/>
        <rFont val="Arial Narrow"/>
        <family val="2"/>
      </rPr>
      <t xml:space="preserve"> Realizar la capacitación.</t>
    </r>
  </si>
  <si>
    <r>
      <rPr>
        <b/>
        <sz val="9"/>
        <color rgb="FF000000"/>
        <rFont val="Century Schoolbook"/>
        <family val="1"/>
      </rPr>
      <t>1.-</t>
    </r>
    <r>
      <rPr>
        <sz val="10"/>
        <color rgb="FF000000"/>
        <rFont val="Arial Narrow"/>
        <family val="2"/>
      </rPr>
      <t xml:space="preserve"> Plan anual del proceso de capacitación relacionado con las soluciones tecnológicas.
</t>
    </r>
    <r>
      <rPr>
        <b/>
        <sz val="9"/>
        <color rgb="FF000000"/>
        <rFont val="Century Schoolbook"/>
        <family val="1"/>
      </rPr>
      <t>2.-</t>
    </r>
    <r>
      <rPr>
        <sz val="10"/>
        <color rgb="FF000000"/>
        <rFont val="Arial Narrow"/>
        <family val="2"/>
      </rPr>
      <t xml:space="preserve"> Informe semestral del estado de ejecución del proceso de capacitación relacionado con las soluciones tecnológicas.</t>
    </r>
  </si>
  <si>
    <r>
      <rPr>
        <b/>
        <sz val="9"/>
        <color rgb="FF000000"/>
        <rFont val="Century Schoolbook"/>
        <family val="1"/>
      </rPr>
      <t>13.-</t>
    </r>
    <r>
      <rPr>
        <b/>
        <sz val="10"/>
        <color rgb="FF000000"/>
        <rFont val="Arial Narrow"/>
        <family val="2"/>
      </rPr>
      <t xml:space="preserve"> </t>
    </r>
    <r>
      <rPr>
        <sz val="10"/>
        <color rgb="FF000000"/>
        <rFont val="Arial Narrow"/>
        <family val="2"/>
      </rPr>
      <t>Entregar las Planificaciones Operativas Anuales y Evaluaciones de la Planificación Operativa Anual.</t>
    </r>
  </si>
  <si>
    <t>N° de planificaciones y evaluaciones del POA entregadas oportunamente.</t>
  </si>
  <si>
    <r>
      <rPr>
        <b/>
        <sz val="9"/>
        <color rgb="FF000000"/>
        <rFont val="Century Schoolbook"/>
        <family val="1"/>
      </rPr>
      <t>1.-</t>
    </r>
    <r>
      <rPr>
        <sz val="10"/>
        <color rgb="FF000000"/>
        <rFont val="Arial Narrow"/>
        <family val="2"/>
      </rPr>
      <t xml:space="preserve"> Determinar las metas a alcanzar en base a la necesidad institucional.
</t>
    </r>
    <r>
      <rPr>
        <b/>
        <sz val="9"/>
        <color rgb="FF000000"/>
        <rFont val="Century Schoolbook"/>
        <family val="1"/>
      </rPr>
      <t>2.-</t>
    </r>
    <r>
      <rPr>
        <sz val="10"/>
        <color rgb="FF000000"/>
        <rFont val="Arial Narrow"/>
        <family val="2"/>
      </rPr>
      <t xml:space="preserve"> Efectuar la relación de las evidencias a las metas planteadas.
</t>
    </r>
    <r>
      <rPr>
        <b/>
        <sz val="9"/>
        <color rgb="FF000000"/>
        <rFont val="Century Schoolbook"/>
        <family val="1"/>
      </rPr>
      <t>3.-</t>
    </r>
    <r>
      <rPr>
        <sz val="10"/>
        <color rgb="FF000000"/>
        <rFont val="Arial Narrow"/>
        <family val="2"/>
      </rPr>
      <t xml:space="preserve"> Elaborar los planes operativos anuales.
</t>
    </r>
    <r>
      <rPr>
        <b/>
        <sz val="9"/>
        <color rgb="FF000000"/>
        <rFont val="Century Schoolbook"/>
        <family val="1"/>
      </rPr>
      <t>4.-</t>
    </r>
    <r>
      <rPr>
        <sz val="10"/>
        <color rgb="FF000000"/>
        <rFont val="Arial Narrow"/>
        <family val="2"/>
      </rPr>
      <t xml:space="preserve"> Realizar la recolección de evidencias de cumplimiento.
</t>
    </r>
    <r>
      <rPr>
        <b/>
        <sz val="9"/>
        <color rgb="FF000000"/>
        <rFont val="Century Schoolbook"/>
        <family val="1"/>
      </rPr>
      <t>5.-</t>
    </r>
    <r>
      <rPr>
        <sz val="10"/>
        <color rgb="FF000000"/>
        <rFont val="Arial Narrow"/>
        <family val="2"/>
      </rPr>
      <t xml:space="preserve"> Elaborar matrices de evaluación del POA.</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</si>
  <si>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</si>
  <si>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b/>
        <sz val="9"/>
        <color rgb="FF000000"/>
        <rFont val="Century Schoolbook"/>
        <family val="1"/>
      </rPr>
      <t>14.-</t>
    </r>
    <r>
      <rPr>
        <b/>
        <sz val="10"/>
        <color rgb="FF000000"/>
        <rFont val="Arial Narrow"/>
        <family val="2"/>
      </rPr>
      <t xml:space="preserve"> </t>
    </r>
    <r>
      <rPr>
        <sz val="10"/>
        <color rgb="FF000000"/>
        <rFont val="Arial Narrow"/>
        <family val="2"/>
      </rPr>
      <t>Organizar el Archivo de Gestión.</t>
    </r>
  </si>
  <si>
    <t>N° de carpetas registradas en el inventario documental.</t>
  </si>
  <si>
    <r>
      <rPr>
        <b/>
        <sz val="9"/>
        <color rgb="FF000000"/>
        <rFont val="Century Schoolbook"/>
        <family val="1"/>
      </rPr>
      <t>1.-</t>
    </r>
    <r>
      <rPr>
        <sz val="10"/>
        <color rgb="FF000000"/>
        <rFont val="Arial Narrow"/>
        <family val="2"/>
      </rPr>
      <t xml:space="preserve"> Seleccionar y clasificar la documentación.
</t>
    </r>
    <r>
      <rPr>
        <b/>
        <sz val="9"/>
        <color rgb="FF000000"/>
        <rFont val="Century Schoolbook"/>
        <family val="1"/>
      </rPr>
      <t>2.-</t>
    </r>
    <r>
      <rPr>
        <sz val="10"/>
        <color rgb="FF000000"/>
        <rFont val="Arial Narrow"/>
        <family val="2"/>
      </rPr>
      <t xml:space="preserve"> Describir la documentación según la norma ISAD-G.
</t>
    </r>
    <r>
      <rPr>
        <b/>
        <sz val="9"/>
        <color rgb="FF000000"/>
        <rFont val="Century Schoolbook"/>
        <family val="1"/>
      </rPr>
      <t>3.-</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</si>
  <si>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</si>
  <si>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UNIDAD DE REDES Y TELECOMUNICACIONES</t>
  </si>
  <si>
    <r>
      <rPr>
        <b/>
        <sz val="10"/>
        <color rgb="FFFF0000"/>
        <rFont val="Arial Narrow"/>
        <family val="2"/>
      </rPr>
      <t>METAS OPERATIVAS</t>
    </r>
    <r>
      <rPr>
        <b/>
        <sz val="9"/>
        <color rgb="FF000000"/>
        <rFont val="Century Schoolbook"/>
        <family val="1"/>
      </rPr>
      <t xml:space="preserve">
1.-</t>
    </r>
    <r>
      <rPr>
        <b/>
        <sz val="10"/>
        <color rgb="FF000000"/>
        <rFont val="Arial Narrow"/>
        <family val="2"/>
      </rPr>
      <t xml:space="preserve"> </t>
    </r>
    <r>
      <rPr>
        <sz val="10"/>
        <color rgb="FF000000"/>
        <rFont val="Arial Narrow"/>
        <family val="2"/>
      </rPr>
      <t>Diseñar y/o actualizar Propuestas de políticas, procedimientos, proyectos, manuales y/o otros instrumentos, que contribuyan a la implementación del modelo de gestión institucional de tecnologías de la información y comunicación, relacionado con los procesos de la Unidad de Redes y Telecomunicaciones.</t>
    </r>
  </si>
  <si>
    <t>Propuestas de políticas, procedimientos, proyectos, manuales y otros instrumentos, que contribuyan a la implementación del modelo de gestión institucional de tecnologías de la información y comunicación, relacionado con los procesos de la Unidad de Redes y Telecomunicaciones, diseñar y/o actualizadas.</t>
  </si>
  <si>
    <t>N° de oficios o correos electrónicos enviados con Propuestas de políticas, procedimientos, proyectos, manuales y/o otros instrumentos, que contribuyan a la implementación del modelo de gestión institucional de tecnologías de la información y comunicación, relacionado con los procesos de la Unidad de Redes y Telecomunicaciones, diseñadas y/o actualizadas.</t>
  </si>
  <si>
    <r>
      <rPr>
        <b/>
        <sz val="9"/>
        <color rgb="FF000000"/>
        <rFont val="Century Schoolbook"/>
        <family val="1"/>
      </rPr>
      <t>1.-</t>
    </r>
    <r>
      <rPr>
        <sz val="10"/>
        <color rgb="FF000000"/>
        <rFont val="Arial Narrow"/>
        <family val="2"/>
      </rPr>
      <t xml:space="preserve"> Analizar el modelo de gestión institucional de Tic.
</t>
    </r>
    <r>
      <rPr>
        <b/>
        <sz val="9"/>
        <color rgb="FF000000"/>
        <rFont val="Century Schoolbook"/>
        <family val="1"/>
      </rPr>
      <t>2.-</t>
    </r>
    <r>
      <rPr>
        <sz val="10"/>
        <color rgb="FF000000"/>
        <rFont val="Arial Narrow"/>
        <family val="2"/>
      </rPr>
      <t xml:space="preserve"> Elaborar propuesta de políticas, procedimientos, proyectos manuales y otros instrumentos.</t>
    </r>
  </si>
  <si>
    <r>
      <rPr>
        <b/>
        <sz val="9"/>
        <color rgb="FF000000"/>
        <rFont val="Century Schoolbook"/>
        <family val="1"/>
      </rPr>
      <t>1.-</t>
    </r>
    <r>
      <rPr>
        <sz val="10"/>
        <color rgb="FF000000"/>
        <rFont val="Arial Narrow"/>
        <family val="2"/>
      </rPr>
      <t xml:space="preserve"> Oficios o correos enviados con Propuestas de políticas, procedimientos, proyectos, manuales y/o otros instrumentos, que contribuyan a la implementación del modelo de gestión institucional de tecnologías de la información y comunicación, relacionado con los procesos de la Unidad de Redes y Telecomunicaciones, diseñar y/o actualizadas.
</t>
    </r>
    <r>
      <rPr>
        <b/>
        <sz val="9"/>
        <color rgb="FF000000"/>
        <rFont val="Century Schoolbook"/>
        <family val="1"/>
      </rPr>
      <t>2.-</t>
    </r>
    <r>
      <rPr>
        <sz val="10"/>
        <color rgb="FF000000"/>
        <rFont val="Arial Narrow"/>
        <family val="2"/>
      </rPr>
      <t xml:space="preserve"> Plan de Contingencia de procesos tecnológicos.</t>
    </r>
  </si>
  <si>
    <t>* Ing. Byron Ramírez C.,
  Jefe de la URT</t>
  </si>
  <si>
    <t>530704 0701 001</t>
  </si>
  <si>
    <t>Mantenimiento y Reparación de Equipos y Sistemas Informáticos</t>
  </si>
  <si>
    <r>
      <rPr>
        <sz val="10"/>
        <color rgb="FF000000"/>
        <rFont val="Arial Narrow"/>
        <family val="2"/>
      </rPr>
      <t xml:space="preserve">Reparación de varios UPS de </t>
    </r>
    <r>
      <rPr>
        <sz val="10"/>
        <color rgb="FF000000"/>
        <rFont val="Century Schoolbook"/>
        <family val="1"/>
      </rPr>
      <t>6</t>
    </r>
    <r>
      <rPr>
        <sz val="10"/>
        <color rgb="FF000000"/>
        <rFont val="Arial Narrow"/>
        <family val="2"/>
      </rPr>
      <t xml:space="preserve"> Kva</t>
    </r>
  </si>
  <si>
    <t>530704 0701 002</t>
  </si>
  <si>
    <r>
      <rPr>
        <sz val="10"/>
        <color rgb="FF000000"/>
        <rFont val="Arial Narrow"/>
        <family val="2"/>
      </rPr>
      <t xml:space="preserve">Mantenimiento de UPS de TR FACULTADES UTMACH </t>
    </r>
    <r>
      <rPr>
        <sz val="10"/>
        <color rgb="FF000000"/>
        <rFont val="Century Schoolbook"/>
        <family val="1"/>
      </rPr>
      <t>2021</t>
    </r>
  </si>
  <si>
    <t>Mantenimiento preventivo para acondicionador de aire de precisión</t>
  </si>
  <si>
    <t>Varios repuestos y accesorios para aire acondicionado, varillas de plata y baterías para UPS</t>
  </si>
  <si>
    <t>530813 0701 002</t>
  </si>
  <si>
    <r>
      <rPr>
        <sz val="10"/>
        <color rgb="FF000000"/>
        <rFont val="Arial Narrow"/>
        <family val="2"/>
      </rPr>
      <t xml:space="preserve">Patchs FO dúplex monomodo sc/lc </t>
    </r>
    <r>
      <rPr>
        <sz val="10"/>
        <color rgb="FF000000"/>
        <rFont val="Century Schoolbook"/>
        <family val="1"/>
      </rPr>
      <t>2</t>
    </r>
    <r>
      <rPr>
        <sz val="10"/>
        <color rgb="FF000000"/>
        <rFont val="Arial Narrow"/>
        <family val="2"/>
      </rPr>
      <t>M</t>
    </r>
  </si>
  <si>
    <r>
      <rPr>
        <sz val="10"/>
        <color rgb="FF000000"/>
        <rFont val="Arial Narrow"/>
        <family val="2"/>
      </rPr>
      <t xml:space="preserve">Patch cords f/utp cat </t>
    </r>
    <r>
      <rPr>
        <sz val="10"/>
        <color rgb="FF000000"/>
        <rFont val="Century Schoolbook"/>
        <family val="1"/>
      </rPr>
      <t>6</t>
    </r>
    <r>
      <rPr>
        <sz val="10"/>
        <color rgb="FF000000"/>
        <rFont val="Arial Narrow"/>
        <family val="2"/>
      </rPr>
      <t xml:space="preserve"> color </t>
    </r>
    <r>
      <rPr>
        <sz val="10"/>
        <color rgb="FF000000"/>
        <rFont val="Century Schoolbook"/>
        <family val="1"/>
      </rPr>
      <t>1 7</t>
    </r>
    <r>
      <rPr>
        <sz val="10"/>
        <color rgb="FF000000"/>
        <rFont val="Arial Narrow"/>
        <family val="2"/>
      </rPr>
      <t xml:space="preserve">ft lszh </t>
    </r>
    <r>
      <rPr>
        <sz val="10"/>
        <color rgb="FF000000"/>
        <rFont val="Century Schoolbook"/>
        <family val="1"/>
      </rPr>
      <t>4</t>
    </r>
    <r>
      <rPr>
        <sz val="10"/>
        <color rgb="FF000000"/>
        <rFont val="Arial Narrow"/>
        <family val="2"/>
      </rPr>
      <t xml:space="preserve"> pares</t>
    </r>
  </si>
  <si>
    <r>
      <rPr>
        <sz val="10"/>
        <color rgb="FF000000"/>
        <rFont val="Arial Narrow"/>
        <family val="2"/>
      </rPr>
      <t xml:space="preserve">Patch cords f/utp cat </t>
    </r>
    <r>
      <rPr>
        <sz val="10"/>
        <color rgb="FF000000"/>
        <rFont val="Century Schoolbook"/>
        <family val="1"/>
      </rPr>
      <t>6</t>
    </r>
    <r>
      <rPr>
        <sz val="10"/>
        <color rgb="FF000000"/>
        <rFont val="Arial Narrow"/>
        <family val="2"/>
      </rPr>
      <t xml:space="preserve"> color </t>
    </r>
    <r>
      <rPr>
        <sz val="10"/>
        <color rgb="FF000000"/>
        <rFont val="Century Schoolbook"/>
        <family val="1"/>
      </rPr>
      <t>2 7</t>
    </r>
    <r>
      <rPr>
        <sz val="10"/>
        <color rgb="FF000000"/>
        <rFont val="Arial Narrow"/>
        <family val="2"/>
      </rPr>
      <t xml:space="preserve">ft lszh </t>
    </r>
    <r>
      <rPr>
        <sz val="10"/>
        <color rgb="FF000000"/>
        <rFont val="Century Schoolbook"/>
        <family val="1"/>
      </rPr>
      <t>4</t>
    </r>
    <r>
      <rPr>
        <sz val="10"/>
        <color rgb="FF000000"/>
        <rFont val="Arial Narrow"/>
        <family val="2"/>
      </rPr>
      <t xml:space="preserve"> pares</t>
    </r>
  </si>
  <si>
    <r>
      <rPr>
        <b/>
        <sz val="9"/>
        <color rgb="FF000000"/>
        <rFont val="Century Schoolbook"/>
        <family val="1"/>
      </rPr>
      <t>2.-</t>
    </r>
    <r>
      <rPr>
        <b/>
        <sz val="10"/>
        <color rgb="FF000000"/>
        <rFont val="Arial Narrow"/>
        <family val="2"/>
      </rPr>
      <t xml:space="preserve"> </t>
    </r>
    <r>
      <rPr>
        <sz val="10"/>
        <color rgb="FF000000"/>
        <rFont val="Arial Narrow"/>
        <family val="2"/>
      </rPr>
      <t>Planificar anualmente el proceso de mantenimiento de infraestructura de red (activa y/o pasiva).</t>
    </r>
  </si>
  <si>
    <t>Planificación del proceso de mantenimiento de infraestructura de red (activa y/o pasiva) diseñado.</t>
  </si>
  <si>
    <t>N° de procesos de contratación de mantenimiento iniciados o en ejecución.</t>
  </si>
  <si>
    <r>
      <rPr>
        <b/>
        <sz val="9"/>
        <color rgb="FF000000"/>
        <rFont val="Century Schoolbook"/>
        <family val="1"/>
      </rPr>
      <t>1.-</t>
    </r>
    <r>
      <rPr>
        <sz val="10"/>
        <color rgb="FF000000"/>
        <rFont val="Arial Narrow"/>
        <family val="2"/>
      </rPr>
      <t xml:space="preserve"> Revisar el estado de los contratos de mantenimiento activos.
</t>
    </r>
    <r>
      <rPr>
        <b/>
        <sz val="9"/>
        <color rgb="FF000000"/>
        <rFont val="Century Schoolbook"/>
        <family val="1"/>
      </rPr>
      <t>2.-</t>
    </r>
    <r>
      <rPr>
        <sz val="10"/>
        <color rgb="FF000000"/>
        <rFont val="Arial Narrow"/>
        <family val="2"/>
      </rPr>
      <t xml:space="preserve"> Revisar el estado inicial de los equipos de red activa y/o pasiva.
</t>
    </r>
    <r>
      <rPr>
        <b/>
        <sz val="9"/>
        <color rgb="FF000000"/>
        <rFont val="Century Schoolbook"/>
        <family val="1"/>
      </rPr>
      <t>3.-</t>
    </r>
    <r>
      <rPr>
        <sz val="10"/>
        <color rgb="FF000000"/>
        <rFont val="Arial Narrow"/>
        <family val="2"/>
      </rPr>
      <t xml:space="preserve"> Elaborar el plan de mantenimiento de infraestructura de red activa y/o pasiva.
</t>
    </r>
    <r>
      <rPr>
        <b/>
        <sz val="9"/>
        <color rgb="FF000000"/>
        <rFont val="Century Schoolbook"/>
        <family val="1"/>
      </rPr>
      <t>4.-</t>
    </r>
    <r>
      <rPr>
        <sz val="10"/>
        <color rgb="FF000000"/>
        <rFont val="Arial Narrow"/>
        <family val="2"/>
      </rPr>
      <t xml:space="preserve"> Elaborar los Términos de referencia para el proceso de contratación del mantenimiento de la red activa y/o pasiva.
</t>
    </r>
    <r>
      <rPr>
        <b/>
        <sz val="9"/>
        <color rgb="FF000000"/>
        <rFont val="Century Schoolbook"/>
        <family val="1"/>
      </rPr>
      <t>5.-</t>
    </r>
    <r>
      <rPr>
        <sz val="10"/>
        <color rgb="FF000000"/>
        <rFont val="Arial Narrow"/>
        <family val="2"/>
      </rPr>
      <t xml:space="preserve"> Solicitar el inicio del proceso de contratación.</t>
    </r>
  </si>
  <si>
    <r>
      <rPr>
        <b/>
        <sz val="9"/>
        <color rgb="FF000000"/>
        <rFont val="Century Schoolbook"/>
        <family val="1"/>
      </rPr>
      <t>1.-</t>
    </r>
    <r>
      <rPr>
        <sz val="10"/>
        <color rgb="FF000000"/>
        <rFont val="Arial Narrow"/>
        <family val="2"/>
      </rPr>
      <t xml:space="preserve"> Contratos Vigentes de mantenimiento.
</t>
    </r>
    <r>
      <rPr>
        <b/>
        <sz val="9"/>
        <color rgb="FF000000"/>
        <rFont val="Century Schoolbook"/>
        <family val="1"/>
      </rPr>
      <t>2.-</t>
    </r>
    <r>
      <rPr>
        <sz val="10"/>
        <color rgb="FF000000"/>
        <rFont val="Arial Narrow"/>
        <family val="2"/>
      </rPr>
      <t xml:space="preserve"> Plan de mantenimiento de infraestructura activa y/o pasiva.
</t>
    </r>
    <r>
      <rPr>
        <b/>
        <sz val="9"/>
        <color rgb="FF000000"/>
        <rFont val="Century Schoolbook"/>
        <family val="1"/>
      </rPr>
      <t>3.-</t>
    </r>
    <r>
      <rPr>
        <sz val="10"/>
        <color rgb="FF000000"/>
        <rFont val="Arial Narrow"/>
        <family val="2"/>
      </rPr>
      <t xml:space="preserve"> Documentos para inicio de proceso de contratación del servicio de mantenimiento de la infraestructura de red activa y/o pasiva.
</t>
    </r>
    <r>
      <rPr>
        <b/>
        <sz val="9"/>
        <color rgb="FF000000"/>
        <rFont val="Century Schoolbook"/>
        <family val="1"/>
      </rPr>
      <t>4.-</t>
    </r>
    <r>
      <rPr>
        <sz val="10"/>
        <color rgb="FF000000"/>
        <rFont val="Arial Narrow"/>
        <family val="2"/>
      </rPr>
      <t xml:space="preserve"> Oficio enviado solicitando el inicio del proceso de contratación, adjuntando formularios de requerimiento.</t>
    </r>
  </si>
  <si>
    <t>* Ing. Byron Ramírez C.,
  Jefe de la URT
* Paúl Cabrera,
  Analista de la URT</t>
  </si>
  <si>
    <t>530803 0701 001</t>
  </si>
  <si>
    <t>Combustibles y Lubricantes</t>
  </si>
  <si>
    <t>Gas Propano para limpieza de cañerías</t>
  </si>
  <si>
    <r>
      <rPr>
        <b/>
        <sz val="9"/>
        <color rgb="FF000000"/>
        <rFont val="Century Schoolbook"/>
        <family val="1"/>
      </rPr>
      <t>3.-</t>
    </r>
    <r>
      <rPr>
        <b/>
        <sz val="10"/>
        <color rgb="FF000000"/>
        <rFont val="Arial Narrow"/>
        <family val="2"/>
      </rPr>
      <t xml:space="preserve"> </t>
    </r>
    <r>
      <rPr>
        <sz val="10"/>
        <color rgb="FF000000"/>
        <rFont val="Arial Narrow"/>
        <family val="2"/>
      </rPr>
      <t>Supervisar la ejecución del proceso de mantenimiento de infraestructura de red (activa y/o pasiva).</t>
    </r>
  </si>
  <si>
    <t>Mantenimiento de la infraestructura de red (activa y/o pasiva), coordinado y evaluado.</t>
  </si>
  <si>
    <t>N° de contratos de mantenimiento ejecutados o en ejecución.</t>
  </si>
  <si>
    <r>
      <rPr>
        <b/>
        <sz val="9"/>
        <color rgb="FF000000"/>
        <rFont val="Century Schoolbook"/>
        <family val="1"/>
      </rPr>
      <t>1.-</t>
    </r>
    <r>
      <rPr>
        <sz val="10"/>
        <color rgb="FF000000"/>
        <rFont val="Arial Narrow"/>
        <family val="2"/>
      </rPr>
      <t xml:space="preserve"> Elaborar el cronograma para la ejecución del mantenimiento de infraestructura de red (activa y/o pasiva).
</t>
    </r>
    <r>
      <rPr>
        <b/>
        <sz val="9"/>
        <color rgb="FF000000"/>
        <rFont val="Century Schoolbook"/>
        <family val="1"/>
      </rPr>
      <t>2.-</t>
    </r>
    <r>
      <rPr>
        <sz val="10"/>
        <color rgb="FF000000"/>
        <rFont val="Arial Narrow"/>
        <family val="2"/>
      </rPr>
      <t xml:space="preserve"> Coordinar el mantenimiento con contratista.
</t>
    </r>
    <r>
      <rPr>
        <b/>
        <sz val="9"/>
        <color rgb="FF000000"/>
        <rFont val="Century Schoolbook"/>
        <family val="1"/>
      </rPr>
      <t>3.-</t>
    </r>
    <r>
      <rPr>
        <sz val="10"/>
        <color rgb="FF000000"/>
        <rFont val="Arial Narrow"/>
        <family val="2"/>
      </rPr>
      <t xml:space="preserve"> Revisar y aprobar el informe de ejecución de mantenimiento.</t>
    </r>
  </si>
  <si>
    <r>
      <rPr>
        <b/>
        <sz val="9"/>
        <color rgb="FF000000"/>
        <rFont val="Century Schoolbook"/>
        <family val="1"/>
      </rPr>
      <t>1.-</t>
    </r>
    <r>
      <rPr>
        <sz val="10"/>
        <color rgb="FF000000"/>
        <rFont val="Arial Narrow"/>
        <family val="2"/>
      </rPr>
      <t xml:space="preserve"> Cronograma de mantenimiento de infraestructura de red (activo y/o pasivo).
</t>
    </r>
    <r>
      <rPr>
        <b/>
        <sz val="9"/>
        <color rgb="FF000000"/>
        <rFont val="Century Schoolbook"/>
        <family val="1"/>
      </rPr>
      <t>2.-</t>
    </r>
    <r>
      <rPr>
        <sz val="10"/>
        <color rgb="FF000000"/>
        <rFont val="Arial Narrow"/>
        <family val="2"/>
      </rPr>
      <t xml:space="preserve"> Correo de confirmación al contratista para la ejecución del mantenimiento a la infraestructura de red (activo y/o) pasivo.
</t>
    </r>
    <r>
      <rPr>
        <b/>
        <sz val="9"/>
        <color rgb="FF000000"/>
        <rFont val="Century Schoolbook"/>
        <family val="1"/>
      </rPr>
      <t>3.-</t>
    </r>
    <r>
      <rPr>
        <sz val="10"/>
        <color rgb="FF000000"/>
        <rFont val="Arial Narrow"/>
        <family val="2"/>
      </rPr>
      <t xml:space="preserve"> Informe de ejecución de mantenimiento.</t>
    </r>
  </si>
  <si>
    <t>Adquisición de OTDR</t>
  </si>
  <si>
    <t>531406 0701 002</t>
  </si>
  <si>
    <t>Herramientas y Equipos Menores</t>
  </si>
  <si>
    <t>Ponchadora de impacto regulable para patch panel, Crimpadora RJ45 con ratchet y Crimpadora Cat 6a furukawa</t>
  </si>
  <si>
    <r>
      <rPr>
        <b/>
        <sz val="9"/>
        <color rgb="FF000000"/>
        <rFont val="Century Schoolbook"/>
        <family val="1"/>
      </rPr>
      <t>4.-</t>
    </r>
    <r>
      <rPr>
        <b/>
        <sz val="10"/>
        <color rgb="FF000000"/>
        <rFont val="Arial Narrow"/>
        <family val="2"/>
      </rPr>
      <t xml:space="preserve"> </t>
    </r>
    <r>
      <rPr>
        <sz val="10"/>
        <color rgb="FF000000"/>
        <rFont val="Arial Narrow"/>
        <family val="2"/>
      </rPr>
      <t>Diseñar y/o actualizar proyectos para la implementación de la infraestructura de red (activa y/o pasiva).</t>
    </r>
  </si>
  <si>
    <t>Proyectos para la implementación de la infraestructura de red (activa y/o pasiva) diseñados.</t>
  </si>
  <si>
    <t>N° de proyectos de infraestructura de red propuestos.</t>
  </si>
  <si>
    <r>
      <rPr>
        <b/>
        <sz val="9"/>
        <color rgb="FF000000"/>
        <rFont val="Century Schoolbook"/>
        <family val="1"/>
      </rPr>
      <t>1.-</t>
    </r>
    <r>
      <rPr>
        <sz val="10"/>
        <color rgb="FF000000"/>
        <rFont val="Arial Narrow"/>
        <family val="2"/>
      </rPr>
      <t xml:space="preserve"> Atender nuevas solicitudes de implementación de infraestructura de red (activa y/o pasiva).
</t>
    </r>
    <r>
      <rPr>
        <b/>
        <sz val="9"/>
        <color rgb="FF000000"/>
        <rFont val="Century Schoolbook"/>
        <family val="1"/>
      </rPr>
      <t>2.-</t>
    </r>
    <r>
      <rPr>
        <sz val="10"/>
        <color rgb="FF000000"/>
        <rFont val="Arial Narrow"/>
        <family val="2"/>
      </rPr>
      <t xml:space="preserve"> Levantar información en sitio.
</t>
    </r>
    <r>
      <rPr>
        <b/>
        <sz val="9"/>
        <color rgb="FF000000"/>
        <rFont val="Century Schoolbook"/>
        <family val="1"/>
      </rPr>
      <t>3.-</t>
    </r>
    <r>
      <rPr>
        <sz val="10"/>
        <color rgb="FF000000"/>
        <rFont val="Arial Narrow"/>
        <family val="2"/>
      </rPr>
      <t xml:space="preserve"> Elaborar Informe técnico o similares.
</t>
    </r>
    <r>
      <rPr>
        <b/>
        <sz val="9"/>
        <color rgb="FF000000"/>
        <rFont val="Century Schoolbook"/>
        <family val="1"/>
      </rPr>
      <t>4.-</t>
    </r>
    <r>
      <rPr>
        <sz val="10"/>
        <color rgb="FF000000"/>
        <rFont val="Arial Narrow"/>
        <family val="2"/>
      </rPr>
      <t xml:space="preserve"> Elaborar informe de estado de proyectos de infraestructura de red.</t>
    </r>
  </si>
  <si>
    <r>
      <rPr>
        <b/>
        <sz val="9"/>
        <color rgb="FF000000"/>
        <rFont val="Century Schoolbook"/>
        <family val="1"/>
      </rPr>
      <t>1.-</t>
    </r>
    <r>
      <rPr>
        <sz val="10"/>
        <color rgb="FF000000"/>
        <rFont val="Arial Narrow"/>
        <family val="2"/>
      </rPr>
      <t xml:space="preserve"> Oficios recibidos de solicitudes de implementación de infraestructura de red (activo y/o pasiva).
</t>
    </r>
    <r>
      <rPr>
        <b/>
        <sz val="9"/>
        <color rgb="FF000000"/>
        <rFont val="Century Schoolbook"/>
        <family val="1"/>
      </rPr>
      <t>2.-</t>
    </r>
    <r>
      <rPr>
        <sz val="10"/>
        <color rgb="FF000000"/>
        <rFont val="Arial Narrow"/>
        <family val="2"/>
      </rPr>
      <t xml:space="preserve"> Oficio enviado con informe técnico o similares referente a los proyectos de infraestructura de red.</t>
    </r>
  </si>
  <si>
    <t>Teléfono IP</t>
  </si>
  <si>
    <r>
      <rPr>
        <b/>
        <sz val="9"/>
        <color rgb="FF000000"/>
        <rFont val="Century Schoolbook"/>
        <family val="1"/>
      </rPr>
      <t>5.-</t>
    </r>
    <r>
      <rPr>
        <b/>
        <sz val="10"/>
        <color rgb="FF000000"/>
        <rFont val="Arial Narrow"/>
        <family val="2"/>
      </rPr>
      <t xml:space="preserve"> </t>
    </r>
    <r>
      <rPr>
        <sz val="10"/>
        <color rgb="FF000000"/>
        <rFont val="Arial Narrow"/>
        <family val="2"/>
      </rPr>
      <t>Emitir reportes del estado de aplicación de las políticas de seguridad de la información (acceso a la red).</t>
    </r>
  </si>
  <si>
    <t>Cumplimiento de la Política General de Seguridad de la Información, en el ámbito de las competencias de la Unidad de Redes y Telecomunicaciones, coordinado.</t>
  </si>
  <si>
    <t>N° de reportes semestrales emitidos del estado de aplicación de las políticas de seguridad de la información (acceso a la red).</t>
  </si>
  <si>
    <r>
      <rPr>
        <b/>
        <sz val="9"/>
        <color rgb="FF000000"/>
        <rFont val="Century Schoolbook"/>
        <family val="1"/>
      </rPr>
      <t>1.-</t>
    </r>
    <r>
      <rPr>
        <sz val="10"/>
        <color rgb="FF000000"/>
        <rFont val="Arial Narrow"/>
        <family val="2"/>
      </rPr>
      <t xml:space="preserve"> Monitorear el tráfico generado en la Red de UTMACH.
</t>
    </r>
    <r>
      <rPr>
        <b/>
        <sz val="9"/>
        <color rgb="FF000000"/>
        <rFont val="Century Schoolbook"/>
        <family val="1"/>
      </rPr>
      <t>2.-</t>
    </r>
    <r>
      <rPr>
        <sz val="10"/>
        <color rgb="FF000000"/>
        <rFont val="Arial Narrow"/>
        <family val="2"/>
      </rPr>
      <t xml:space="preserve"> Elaborar el informe semestral de estado de la aplicación de las Políticas de Seguridad de la Información.</t>
    </r>
  </si>
  <si>
    <r>
      <rPr>
        <b/>
        <sz val="9"/>
        <color rgb="FF000000"/>
        <rFont val="Century Schoolbook"/>
        <family val="1"/>
      </rPr>
      <t>1.-</t>
    </r>
    <r>
      <rPr>
        <sz val="10"/>
        <color rgb="FF000000"/>
        <rFont val="Arial Narrow"/>
        <family val="2"/>
      </rPr>
      <t xml:space="preserve"> Informe de monitoreo de servicio de tráfico generado en la Red de UTMACH.
</t>
    </r>
    <r>
      <rPr>
        <b/>
        <sz val="9"/>
        <color rgb="FF000000"/>
        <rFont val="Century Schoolbook"/>
        <family val="1"/>
      </rPr>
      <t>2.-</t>
    </r>
    <r>
      <rPr>
        <sz val="10"/>
        <color rgb="FF000000"/>
        <rFont val="Arial Narrow"/>
        <family val="2"/>
      </rPr>
      <t xml:space="preserve"> Informe semestral de estado de la aplicación de las Políticas de Seguridad de la Información.</t>
    </r>
  </si>
  <si>
    <r>
      <rPr>
        <b/>
        <sz val="9"/>
        <color rgb="FF000000"/>
        <rFont val="Century Schoolbook"/>
        <family val="1"/>
      </rPr>
      <t>6.-</t>
    </r>
    <r>
      <rPr>
        <b/>
        <sz val="10"/>
        <color rgb="FF000000"/>
        <rFont val="Arial Narrow"/>
        <family val="2"/>
      </rPr>
      <t xml:space="preserve"> </t>
    </r>
    <r>
      <rPr>
        <sz val="10"/>
        <color rgb="FF000000"/>
        <rFont val="Arial Narrow"/>
        <family val="2"/>
      </rPr>
      <t>Administrar los servicios del centro de datos.</t>
    </r>
  </si>
  <si>
    <t>Servicios del centro de datos, administrados.</t>
  </si>
  <si>
    <t>N° de reportes semestrales emitidos de los servicios del centro de datos.</t>
  </si>
  <si>
    <r>
      <rPr>
        <b/>
        <sz val="9"/>
        <color rgb="FF000000"/>
        <rFont val="Century Schoolbook"/>
        <family val="1"/>
      </rPr>
      <t>1.-</t>
    </r>
    <r>
      <rPr>
        <sz val="10"/>
        <color rgb="FF000000"/>
        <rFont val="Arial Narrow"/>
        <family val="2"/>
      </rPr>
      <t xml:space="preserve"> Monitorear el estado de servicio de virtualización.
</t>
    </r>
    <r>
      <rPr>
        <b/>
        <sz val="9"/>
        <color rgb="FF000000"/>
        <rFont val="Century Schoolbook"/>
        <family val="1"/>
      </rPr>
      <t>2.-</t>
    </r>
    <r>
      <rPr>
        <sz val="10"/>
        <color rgb="FF000000"/>
        <rFont val="Arial Narrow"/>
        <family val="2"/>
      </rPr>
      <t xml:space="preserve"> Mantener la infraestructura de Virtualización.
</t>
    </r>
    <r>
      <rPr>
        <b/>
        <sz val="9"/>
        <color rgb="FF000000"/>
        <rFont val="Century Schoolbook"/>
        <family val="1"/>
      </rPr>
      <t>3.-</t>
    </r>
    <r>
      <rPr>
        <sz val="10"/>
        <color rgb="FF000000"/>
        <rFont val="Arial Narrow"/>
        <family val="2"/>
      </rPr>
      <t xml:space="preserve"> Elaborar informe de estado de la infraestructura de Virtualización.</t>
    </r>
  </si>
  <si>
    <r>
      <rPr>
        <b/>
        <sz val="9"/>
        <color rgb="FF000000"/>
        <rFont val="Century Schoolbook"/>
        <family val="1"/>
      </rPr>
      <t>1.-</t>
    </r>
    <r>
      <rPr>
        <sz val="10"/>
        <color rgb="FF000000"/>
        <rFont val="Arial Narrow"/>
        <family val="2"/>
      </rPr>
      <t xml:space="preserve"> Informe de monitoreo de servicio de virtualización.
</t>
    </r>
    <r>
      <rPr>
        <b/>
        <sz val="9"/>
        <color rgb="FF000000"/>
        <rFont val="Century Schoolbook"/>
        <family val="1"/>
      </rPr>
      <t>2.-</t>
    </r>
    <r>
      <rPr>
        <sz val="10"/>
        <color rgb="FF000000"/>
        <rFont val="Arial Narrow"/>
        <family val="2"/>
      </rPr>
      <t xml:space="preserve"> Informe de mantenimiento de infraestructura de virtualización.
</t>
    </r>
    <r>
      <rPr>
        <b/>
        <sz val="9"/>
        <color rgb="FF000000"/>
        <rFont val="Century Schoolbook"/>
        <family val="1"/>
      </rPr>
      <t>3.-</t>
    </r>
    <r>
      <rPr>
        <sz val="10"/>
        <color rgb="FF000000"/>
        <rFont val="Arial Narrow"/>
        <family val="2"/>
      </rPr>
      <t xml:space="preserve"> Informe semestral de estado de la infraestructura de Virtualización.</t>
    </r>
  </si>
  <si>
    <r>
      <rPr>
        <b/>
        <sz val="9"/>
        <color rgb="FF000000"/>
        <rFont val="Century Schoolbook"/>
        <family val="1"/>
      </rPr>
      <t>7.-</t>
    </r>
    <r>
      <rPr>
        <b/>
        <sz val="10"/>
        <color rgb="FF000000"/>
        <rFont val="Arial Narrow"/>
        <family val="2"/>
      </rPr>
      <t xml:space="preserve"> </t>
    </r>
    <r>
      <rPr>
        <sz val="10"/>
        <color rgb="FF000000"/>
        <rFont val="Arial Narrow"/>
        <family val="2"/>
      </rPr>
      <t>Entregar las Planificaciones Operativas Anuales y Evaluaciones de las Planificaciones Operativas Anuales.</t>
    </r>
  </si>
  <si>
    <t>N° de Planificaciones Operativas Anuales y Evaluaciones de las Planificaciones Operativas Anuales entregadas oportunamente.</t>
  </si>
  <si>
    <r>
      <rPr>
        <b/>
        <sz val="9"/>
        <color rgb="FF000000"/>
        <rFont val="Century Schoolbook"/>
        <family val="1"/>
      </rPr>
      <t>1.-</t>
    </r>
    <r>
      <rPr>
        <sz val="10"/>
        <color rgb="FF000000"/>
        <rFont val="Arial Narrow"/>
        <family val="2"/>
      </rPr>
      <t xml:space="preserve"> Elaborar las Planificaciones Operativas.
</t>
    </r>
    <r>
      <rPr>
        <b/>
        <sz val="9"/>
        <color rgb="FF000000"/>
        <rFont val="Century Schoolbook"/>
        <family val="1"/>
      </rPr>
      <t>2.-</t>
    </r>
    <r>
      <rPr>
        <sz val="10"/>
        <color rgb="FF000000"/>
        <rFont val="Arial Narrow"/>
        <family val="2"/>
      </rPr>
      <t xml:space="preserve"> Elaborar la evaluación de las planificaciones operativas anuales del 1er y segundo semestre del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Analizar las adquisiciones acorde a las Planificaciones Operativas.
</t>
    </r>
    <r>
      <rPr>
        <b/>
        <sz val="9"/>
        <color rgb="FF000000"/>
        <rFont val="Century Schoolbook"/>
        <family val="1"/>
      </rPr>
      <t>4.-</t>
    </r>
    <r>
      <rPr>
        <sz val="10"/>
        <color rgb="FF000000"/>
        <rFont val="Arial Narrow"/>
        <family val="2"/>
      </rPr>
      <t xml:space="preserve"> Elaborar el Plan anual de contratación.
</t>
    </r>
    <r>
      <rPr>
        <b/>
        <sz val="9"/>
        <color rgb="FF000000"/>
        <rFont val="Century Schoolbook"/>
        <family val="1"/>
      </rPr>
      <t>5.-</t>
    </r>
    <r>
      <rPr>
        <sz val="10"/>
        <color rgb="FF000000"/>
        <rFont val="Arial Narrow"/>
        <family val="2"/>
      </rPr>
      <t xml:space="preserve"> Ejecutar el PAC.
</t>
    </r>
    <r>
      <rPr>
        <b/>
        <sz val="9"/>
        <color rgb="FF000000"/>
        <rFont val="Century Schoolbook"/>
        <family val="1"/>
      </rPr>
      <t>6.-</t>
    </r>
    <r>
      <rPr>
        <sz val="10"/>
        <color rgb="FF000000"/>
        <rFont val="Arial Narrow"/>
        <family val="2"/>
      </rPr>
      <t xml:space="preserve"> Evaluar el PAC.</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</si>
  <si>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</si>
  <si>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b/>
        <sz val="9"/>
        <color rgb="FF000000"/>
        <rFont val="Century Schoolbook"/>
        <family val="1"/>
      </rPr>
      <t>8.-</t>
    </r>
    <r>
      <rPr>
        <b/>
        <sz val="10"/>
        <color rgb="FF000000"/>
        <rFont val="Arial Narrow"/>
        <family val="2"/>
      </rPr>
      <t xml:space="preserve"> </t>
    </r>
    <r>
      <rPr>
        <sz val="10"/>
        <color rgb="FF000000"/>
        <rFont val="Arial Narrow"/>
        <family val="2"/>
      </rPr>
      <t>Organizar el Archivo de Gestión.</t>
    </r>
  </si>
  <si>
    <t>N° de carpetas registradas.</t>
  </si>
  <si>
    <r>
      <rPr>
        <b/>
        <sz val="9"/>
        <color rgb="FF000000"/>
        <rFont val="Century Schoolbook"/>
        <family val="1"/>
      </rPr>
      <t>1.-</t>
    </r>
    <r>
      <rPr>
        <sz val="10"/>
        <color rgb="FF000000"/>
        <rFont val="Arial Narrow"/>
        <family val="2"/>
      </rPr>
      <t xml:space="preserve"> Seleccionar y clasificar la documentación.
</t>
    </r>
    <r>
      <rPr>
        <b/>
        <sz val="9"/>
        <color rgb="FF000000"/>
        <rFont val="Century Schoolbook"/>
        <family val="1"/>
      </rPr>
      <t>2.-</t>
    </r>
    <r>
      <rPr>
        <sz val="10"/>
        <color rgb="FF000000"/>
        <rFont val="Arial Narrow"/>
        <family val="2"/>
      </rPr>
      <t xml:space="preserve"> Describir la documentación según la norma ISAD-G.
</t>
    </r>
    <r>
      <rPr>
        <b/>
        <sz val="9"/>
        <color rgb="FF000000"/>
        <rFont val="Century Schoolbook"/>
        <family val="1"/>
      </rPr>
      <t>3.-</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</si>
  <si>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</si>
  <si>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TOTAL PRESUPUESTO ESTIMATIVO DIRECCIÓN DE TECNOLOGÍAS DE LA INFORMACIÓN Y COMUNICACIÓN 2022:</t>
  </si>
  <si>
    <t>DIRECCIÓN DE TALENTO HUMANO</t>
  </si>
  <si>
    <r>
      <rPr>
        <b/>
        <sz val="9"/>
        <color rgb="FFFF0000"/>
        <rFont val="Arial Narrow"/>
        <family val="2"/>
      </rPr>
      <t>META ESTRATÉGICA</t>
    </r>
    <r>
      <rPr>
        <b/>
        <sz val="9"/>
        <color rgb="FF000000"/>
        <rFont val="Arial Narrow"/>
        <family val="2"/>
      </rPr>
      <t xml:space="preserve">
</t>
    </r>
    <r>
      <rPr>
        <b/>
        <sz val="9"/>
        <color rgb="FF000000"/>
        <rFont val="Century Schoolbook"/>
        <family val="1"/>
      </rPr>
      <t>1.-</t>
    </r>
    <r>
      <rPr>
        <b/>
        <sz val="10"/>
        <color rgb="FF000000"/>
        <rFont val="Arial Narrow"/>
        <family val="2"/>
      </rPr>
      <t xml:space="preserve"> </t>
    </r>
    <r>
      <rPr>
        <sz val="10"/>
        <color rgb="FF000000"/>
        <rFont val="Arial Narrow"/>
        <family val="2"/>
      </rPr>
      <t>Fortalecer las competencias tecnológicas de estudiantes, docentes y servidores a través de programas de capacitación continua.</t>
    </r>
  </si>
  <si>
    <t xml:space="preserve">Directrices para la ejecución de programas de capacitación </t>
  </si>
  <si>
    <t>Porcentaje de población estudiantil, docente y de servidores capacitados.</t>
  </si>
  <si>
    <r>
      <rPr>
        <b/>
        <sz val="9"/>
        <color rgb="FF000000"/>
        <rFont val="Century Schoolbook"/>
        <family val="1"/>
      </rPr>
      <t>1.-</t>
    </r>
    <r>
      <rPr>
        <sz val="10"/>
        <color rgb="FF000000"/>
        <rFont val="Arial Narrow"/>
        <family val="2"/>
      </rPr>
      <t xml:space="preserve"> Coordinar las directrices para la ejecución de capacitaciones al personal administrativo y trabajadores.
</t>
    </r>
    <r>
      <rPr>
        <b/>
        <sz val="9"/>
        <color rgb="FF000000"/>
        <rFont val="Century Schoolbook"/>
        <family val="1"/>
      </rPr>
      <t>2.-</t>
    </r>
    <r>
      <rPr>
        <sz val="10"/>
        <color rgb="FF000000"/>
        <rFont val="Arial Narrow"/>
        <family val="2"/>
      </rPr>
      <t xml:space="preserve"> Coordinar la designación del personal a participar en las capacitaciones.
</t>
    </r>
    <r>
      <rPr>
        <b/>
        <sz val="9"/>
        <color rgb="FF000000"/>
        <rFont val="Century Schoolbook"/>
        <family val="1"/>
      </rPr>
      <t>3.-</t>
    </r>
    <r>
      <rPr>
        <sz val="10"/>
        <color rgb="FF000000"/>
        <rFont val="Arial Narrow"/>
        <family val="2"/>
      </rPr>
      <t xml:space="preserve"> Realizar el seguimiento del informe final de las capacitaciones impartidas a los servidores y trabajadores.</t>
    </r>
  </si>
  <si>
    <r>
      <rPr>
        <b/>
        <sz val="9"/>
        <color rgb="FF000000"/>
        <rFont val="Century Schoolbook"/>
        <family val="1"/>
      </rPr>
      <t>1.-</t>
    </r>
    <r>
      <rPr>
        <sz val="10"/>
        <color rgb="FF000000"/>
        <rFont val="Arial Narrow"/>
        <family val="2"/>
      </rPr>
      <t xml:space="preserve"> Reporte de servidores administrativos y trabajadores capacitados.</t>
    </r>
  </si>
  <si>
    <t>* Ab. Mariuxi Apolo Silva,
  Directora de Talento Humano
* Ing. Rina Loayza,
  Jefe de Desarrollo de Talento Humano</t>
  </si>
  <si>
    <t>12. Modernizar los sistemas de gestión del talento humano.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</si>
  <si>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las directrices para la organización interna con las unidades que dependen de la Dirección de Talento Humano.</t>
    </r>
  </si>
  <si>
    <t>Directrices para la organización interna con las unidades que dependen de la Dirección de Talento Humano gestionadas.</t>
  </si>
  <si>
    <t>N° de directrices para la organización interna, emitidas.</t>
  </si>
  <si>
    <r>
      <rPr>
        <b/>
        <sz val="9"/>
        <color rgb="FF000000"/>
        <rFont val="Century Schoolbook"/>
        <family val="1"/>
      </rPr>
      <t>1.-</t>
    </r>
    <r>
      <rPr>
        <sz val="10"/>
        <color rgb="FF000000"/>
        <rFont val="Arial Narrow"/>
        <family val="2"/>
      </rPr>
      <t xml:space="preserve"> Emitir Directrices a las Unidades de esta Dirección de Talento Humano.
</t>
    </r>
    <r>
      <rPr>
        <b/>
        <sz val="9"/>
        <color rgb="FF000000"/>
        <rFont val="Century Schoolbook"/>
        <family val="1"/>
      </rPr>
      <t>2.-</t>
    </r>
    <r>
      <rPr>
        <sz val="10"/>
        <color rgb="FF000000"/>
        <rFont val="Arial Narrow"/>
        <family val="2"/>
      </rPr>
      <t xml:space="preserve"> Socializar lineamientos para los diversos procedimientos que se desarrollan en la Dirección de Talento Humano.</t>
    </r>
  </si>
  <si>
    <r>
      <rPr>
        <b/>
        <sz val="9"/>
        <color rgb="FF000000"/>
        <rFont val="Century Schoolbook"/>
        <family val="1"/>
      </rPr>
      <t>1.-</t>
    </r>
    <r>
      <rPr>
        <sz val="10"/>
        <color rgb="FF000000"/>
        <rFont val="Arial Narrow"/>
        <family val="2"/>
      </rPr>
      <t xml:space="preserve"> Reporte de directrices validadas con las unidades que dependen de la Dirección de Talento Humano.</t>
    </r>
  </si>
  <si>
    <t>* Ab. Mariuxi Apolo Silva,
  Directora de Talento Humano</t>
  </si>
  <si>
    <r>
      <rPr>
        <b/>
        <sz val="9"/>
        <color rgb="FF000000"/>
        <rFont val="Century Schoolbook"/>
        <family val="1"/>
      </rPr>
      <t>2.-</t>
    </r>
    <r>
      <rPr>
        <sz val="10"/>
        <color rgb="FF000000"/>
        <rFont val="Arial Narrow"/>
        <family val="2"/>
      </rPr>
      <t xml:space="preserve"> Gestionar el proceso de control de asistencia y permanencia de personal.</t>
    </r>
  </si>
  <si>
    <t>Control de asistencia y permanencia del personal, gestionados.</t>
  </si>
  <si>
    <t>N° de Controles de asistencia y permanencia del personal gestionados.</t>
  </si>
  <si>
    <r>
      <rPr>
        <b/>
        <sz val="9"/>
        <color rgb="FF000000"/>
        <rFont val="Century Schoolbook"/>
        <family val="1"/>
      </rPr>
      <t>1.-</t>
    </r>
    <r>
      <rPr>
        <sz val="10"/>
        <color rgb="FF000000"/>
        <rFont val="Arial Narrow"/>
        <family val="2"/>
      </rPr>
      <t xml:space="preserve"> Verificar del horario de trabajo y/o unidad administrativa en la que se encuentre el personal laborando.
</t>
    </r>
    <r>
      <rPr>
        <b/>
        <sz val="9"/>
        <color rgb="FF000000"/>
        <rFont val="Century Schoolbook"/>
        <family val="1"/>
      </rPr>
      <t xml:space="preserve">2.- </t>
    </r>
    <r>
      <rPr>
        <sz val="10"/>
        <color rgb="FF000000"/>
        <rFont val="Arial Narrow"/>
        <family val="2"/>
      </rPr>
      <t xml:space="preserve">Verificar la permanencia del personal de conformidad a su horario y lugar de trabajo.
</t>
    </r>
    <r>
      <rPr>
        <b/>
        <sz val="9"/>
        <color rgb="FF000000"/>
        <rFont val="Century Schoolbook"/>
        <family val="1"/>
      </rPr>
      <t>3.-</t>
    </r>
    <r>
      <rPr>
        <sz val="10"/>
        <color rgb="FF000000"/>
        <rFont val="Arial Narrow"/>
        <family val="2"/>
      </rPr>
      <t xml:space="preserve"> Emitir el informe final del control de asistencia y permanencia al personal a la Autoridad Nominadora.</t>
    </r>
  </si>
  <si>
    <r>
      <rPr>
        <b/>
        <sz val="9"/>
        <color rgb="FF000000"/>
        <rFont val="Century Schoolbook"/>
        <family val="1"/>
      </rPr>
      <t>1.-</t>
    </r>
    <r>
      <rPr>
        <sz val="10"/>
        <color rgb="FF000000"/>
        <rFont val="Arial Narrow"/>
        <family val="2"/>
      </rPr>
      <t xml:space="preserve"> Informe del resultado del proceso de control de asistencia y permanencia de personal.
</t>
    </r>
    <r>
      <rPr>
        <b/>
        <sz val="9"/>
        <color rgb="FF000000"/>
        <rFont val="Century Schoolbook"/>
        <family val="1"/>
      </rPr>
      <t xml:space="preserve">2.- </t>
    </r>
    <r>
      <rPr>
        <sz val="10"/>
        <color rgb="FF000000"/>
        <rFont val="Arial Narrow"/>
        <family val="2"/>
      </rPr>
      <t>Reportes para la verificación del control de asistencia y permanencia del personal.</t>
    </r>
  </si>
  <si>
    <t>* Ab. Mariuxi Apolo Silva,
  Directora de Talento Humano
* Ing. Liliana Campoverde Muñoz,
  Jefe de Gestión del Talento Humano</t>
  </si>
  <si>
    <t>530404 0701 001</t>
  </si>
  <si>
    <t>Maquinarias y Equipos (Instalación, Mantenimiento y Reparación)</t>
  </si>
  <si>
    <t xml:space="preserve">Mantenimiento Reloj Biométrico </t>
  </si>
  <si>
    <t>530404 0701 002</t>
  </si>
  <si>
    <t>Mantenimiento de Reloj Biométrico</t>
  </si>
  <si>
    <t>TIBBO</t>
  </si>
  <si>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(Network)amarillo amareto R</t>
    </r>
    <r>
      <rPr>
        <sz val="10"/>
        <color rgb="FF000000"/>
        <rFont val="Century Schoolbook"/>
        <family val="1"/>
      </rPr>
      <t>04</t>
    </r>
    <r>
      <rPr>
        <sz val="10"/>
        <color rgb="FF000000"/>
        <rFont val="Arial Narrow"/>
        <family val="2"/>
      </rPr>
      <t>L</t>
    </r>
  </si>
  <si>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 magenta R</t>
    </r>
    <r>
      <rPr>
        <sz val="10"/>
        <color rgb="FF000000"/>
        <rFont val="Century Schoolbook"/>
        <family val="1"/>
      </rPr>
      <t>04</t>
    </r>
    <r>
      <rPr>
        <sz val="10"/>
        <color rgb="FF000000"/>
        <rFont val="Arial Narrow"/>
        <family val="2"/>
      </rPr>
      <t>L</t>
    </r>
  </si>
  <si>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 Cuab/Ciano R</t>
    </r>
    <r>
      <rPr>
        <sz val="10"/>
        <color rgb="FF000000"/>
        <rFont val="Century Schoolbook"/>
        <family val="1"/>
      </rPr>
      <t>04</t>
    </r>
    <r>
      <rPr>
        <sz val="10"/>
        <color rgb="FF000000"/>
        <rFont val="Arial Narrow"/>
        <family val="2"/>
      </rPr>
      <t>L</t>
    </r>
  </si>
  <si>
    <r>
      <rPr>
        <b/>
        <sz val="9"/>
        <color rgb="FF000000"/>
        <rFont val="Century Schoolbook"/>
        <family val="1"/>
      </rPr>
      <t>3.-</t>
    </r>
    <r>
      <rPr>
        <sz val="10"/>
        <color rgb="FF000000"/>
        <rFont val="Arial Narrow"/>
        <family val="2"/>
      </rPr>
      <t xml:space="preserve"> Gestionar el proceso de planificación del Talento Humano.</t>
    </r>
  </si>
  <si>
    <t>Planificación del Talento Humano gestionada.</t>
  </si>
  <si>
    <t>N° de procesos de planificación del Talento Humano gestionado.</t>
  </si>
  <si>
    <r>
      <rPr>
        <b/>
        <sz val="9"/>
        <color rgb="FF000000"/>
        <rFont val="Century Schoolbook"/>
        <family val="1"/>
      </rPr>
      <t>1.-</t>
    </r>
    <r>
      <rPr>
        <sz val="10"/>
        <color rgb="FF000000"/>
        <rFont val="Arial Narrow"/>
        <family val="2"/>
      </rPr>
      <t xml:space="preserve"> Solicitar a las Unidades Administrativas y/o Facultades las plantillas para la Planificación del Talento Humano.
</t>
    </r>
    <r>
      <rPr>
        <b/>
        <sz val="9"/>
        <color rgb="FF000000"/>
        <rFont val="Century Schoolbook"/>
        <family val="1"/>
      </rPr>
      <t xml:space="preserve">2.- </t>
    </r>
    <r>
      <rPr>
        <sz val="10"/>
        <color rgb="FF000000"/>
        <rFont val="Arial Narrow"/>
        <family val="2"/>
      </rPr>
      <t xml:space="preserve">Realizar el seguimiento del proceso de planificación del Talento Humano.
</t>
    </r>
    <r>
      <rPr>
        <b/>
        <sz val="9"/>
        <color rgb="FF000000"/>
        <rFont val="Century Schoolbook"/>
        <family val="1"/>
      </rPr>
      <t>3.-</t>
    </r>
    <r>
      <rPr>
        <sz val="10"/>
        <color rgb="FF000000"/>
        <rFont val="Arial Narrow"/>
        <family val="2"/>
      </rPr>
      <t xml:space="preserve"> Elaborar el informe de Planificación del Talento Humano para la aprobación de la autoridad nominadora.</t>
    </r>
  </si>
  <si>
    <r>
      <rPr>
        <b/>
        <sz val="9"/>
        <color rgb="FF000000"/>
        <rFont val="Century Schoolbook"/>
        <family val="1"/>
      </rPr>
      <t>1.-</t>
    </r>
    <r>
      <rPr>
        <sz val="10"/>
        <color rgb="FF000000"/>
        <rFont val="Arial Narrow"/>
        <family val="2"/>
      </rPr>
      <t xml:space="preserve"> Informe de cumplimiento del proceso de Planificación del Talento Humano Gestionado.</t>
    </r>
  </si>
  <si>
    <t>* Ab. Mariuxi Apolo Silva,
  Directora de Talento Humano
* Ing. Nelly Zapata Eras,
  Jefe de Gestión Organizacional del Talento Humano</t>
  </si>
  <si>
    <r>
      <rPr>
        <b/>
        <sz val="9"/>
        <color rgb="FF000000"/>
        <rFont val="Century Schoolbook"/>
        <family val="1"/>
      </rPr>
      <t>4.-</t>
    </r>
    <r>
      <rPr>
        <b/>
        <sz val="10"/>
        <color rgb="FF000000"/>
        <rFont val="Arial Narrow"/>
        <family val="2"/>
      </rPr>
      <t xml:space="preserve"> </t>
    </r>
    <r>
      <rPr>
        <sz val="10"/>
        <color rgb="FF000000"/>
        <rFont val="Arial Narrow"/>
        <family val="2"/>
      </rPr>
      <t>Gestionar recursos para los procesos relacionados con la salud y seguridad ocupacional, prevención de riesgos laborales.</t>
    </r>
  </si>
  <si>
    <t>Recursos para los procesos relacionados con la salud y seguridad ocupacional, prevención de riesgos laborales, gestionados.</t>
  </si>
  <si>
    <t>N° de procesos para la obtención de recursos respecto a la salud y prevención de riesgos laborales, gestionados.</t>
  </si>
  <si>
    <r>
      <rPr>
        <b/>
        <sz val="9"/>
        <color rgb="FF000000"/>
        <rFont val="Century Schoolbook"/>
        <family val="1"/>
      </rPr>
      <t>1.-</t>
    </r>
    <r>
      <rPr>
        <sz val="10"/>
        <color rgb="FF000000"/>
        <rFont val="Arial Narrow"/>
        <family val="2"/>
      </rPr>
      <t xml:space="preserve"> Requerir a la Unidad de Seguridad Salud y Riesgos del trabajo detección de necesidades para atender procesos de prevención de riesgos laborales.
</t>
    </r>
    <r>
      <rPr>
        <b/>
        <sz val="9"/>
        <color rgb="FF000000"/>
        <rFont val="Century Schoolbook"/>
        <family val="1"/>
      </rPr>
      <t xml:space="preserve">2.- </t>
    </r>
    <r>
      <rPr>
        <sz val="10"/>
        <color rgb="FF000000"/>
        <rFont val="Arial Narrow"/>
        <family val="2"/>
      </rPr>
      <t xml:space="preserve">Gestionar la asignación de recursos en las partidas correspondientes para los procesos relacionados con la salud y seguridad ocupacional.
</t>
    </r>
    <r>
      <rPr>
        <b/>
        <sz val="9"/>
        <color rgb="FF000000"/>
        <rFont val="Century Schoolbook"/>
        <family val="1"/>
      </rPr>
      <t>3.-</t>
    </r>
    <r>
      <rPr>
        <sz val="10"/>
        <color rgb="FF000000"/>
        <rFont val="Arial Narrow"/>
        <family val="2"/>
      </rPr>
      <t xml:space="preserve"> Coordinar con la unidad respectiva para la ejecución de los recursos para la prevención de riesgos laborales.</t>
    </r>
  </si>
  <si>
    <r>
      <rPr>
        <b/>
        <sz val="9"/>
        <color rgb="FF000000"/>
        <rFont val="Century Schoolbook"/>
        <family val="1"/>
      </rPr>
      <t>1.-</t>
    </r>
    <r>
      <rPr>
        <sz val="10"/>
        <color rgb="FF000000"/>
        <rFont val="Arial Narrow"/>
        <family val="2"/>
      </rPr>
      <t xml:space="preserve"> Informe de cumplimiento de procesos para prevención en salud y riesgos laborales.</t>
    </r>
  </si>
  <si>
    <t>530802 0701 001</t>
  </si>
  <si>
    <t>Vestuario, Lencería, Prendas de Protección y Accesorios para Uniformes del Personal de Protección, Vigilancia y Seguridad</t>
  </si>
  <si>
    <t>Equipos y Prendas de Protección</t>
  </si>
  <si>
    <t>530802 0701 002</t>
  </si>
  <si>
    <t>Uniformes Personal LOSEP</t>
  </si>
  <si>
    <t>Uniformes Personal Código de trabajo</t>
  </si>
  <si>
    <t>530802 0701 003</t>
  </si>
  <si>
    <t>Uniformes personal Código de Trabajo</t>
  </si>
  <si>
    <r>
      <rPr>
        <b/>
        <sz val="9"/>
        <color rgb="FF000000"/>
        <rFont val="Century Schoolbook"/>
        <family val="1"/>
      </rPr>
      <t>5.-</t>
    </r>
    <r>
      <rPr>
        <sz val="10"/>
        <color rgb="FF000000"/>
        <rFont val="Arial Narrow"/>
        <family val="2"/>
      </rPr>
      <t xml:space="preserve"> Gestionar el proceso de conformación de comisiones para la elaboración y/o actualización de la estructura organizacional y manuales de descripción, valoración clasificación de puestos.</t>
    </r>
  </si>
  <si>
    <t>Proceso de elaboración y/o actualización de la Estructura Organizacional y Manual de Descripción y Valoración de Puestos, dirigido.</t>
  </si>
  <si>
    <t>N° de procesos sobre elaboración y/o actualización de Manuales para la descripción, valoración y clasificación de puestos, coordinados.</t>
  </si>
  <si>
    <r>
      <rPr>
        <b/>
        <sz val="9"/>
        <color rgb="FF000000"/>
        <rFont val="Century Schoolbook"/>
        <family val="1"/>
      </rPr>
      <t>1.-</t>
    </r>
    <r>
      <rPr>
        <sz val="10"/>
        <color rgb="FF000000"/>
        <rFont val="Arial Narrow"/>
        <family val="2"/>
      </rPr>
      <t xml:space="preserve"> Solicitar la Disponibilidad Económica a la Dirección Financiera.
</t>
    </r>
    <r>
      <rPr>
        <b/>
        <sz val="9"/>
        <color rgb="FF000000"/>
        <rFont val="Century Schoolbook"/>
        <family val="1"/>
      </rPr>
      <t>2.-</t>
    </r>
    <r>
      <rPr>
        <sz val="10"/>
        <color rgb="FF000000"/>
        <rFont val="Arial Narrow"/>
        <family val="2"/>
      </rPr>
      <t xml:space="preserve"> Emitir el informe técnico a la Autoridad Nominadora para la autorización de la planificación del concurso.
</t>
    </r>
    <r>
      <rPr>
        <b/>
        <sz val="9"/>
        <color rgb="FF000000"/>
        <rFont val="Century Schoolbook"/>
        <family val="1"/>
      </rPr>
      <t>3.-</t>
    </r>
    <r>
      <rPr>
        <sz val="10"/>
        <color rgb="FF000000"/>
        <rFont val="Arial Narrow"/>
        <family val="2"/>
      </rPr>
      <t xml:space="preserve"> Realizar etapas de concurso de méritos y oposición.</t>
    </r>
  </si>
  <si>
    <r>
      <rPr>
        <b/>
        <sz val="9"/>
        <color rgb="FF000000"/>
        <rFont val="Century Schoolbook"/>
        <family val="1"/>
      </rPr>
      <t>1.-</t>
    </r>
    <r>
      <rPr>
        <sz val="10"/>
        <color rgb="FF000000"/>
        <rFont val="Arial Narrow"/>
        <family val="2"/>
      </rPr>
      <t xml:space="preserve"> Reporte de la coordinación del proceso de elaboración y/o actualización de Manuales para la descripción, valoración y clasificación de puestos.</t>
    </r>
  </si>
  <si>
    <t>* Ing. Nelly Zapata Eras,
  Jefe de Gestión Organizacional
* Lic. Amparito Pogo Labanda,
  Analista de Gestión Organizacional</t>
  </si>
  <si>
    <t>Papel higiénico jumbo doble hoja</t>
  </si>
  <si>
    <t>Ambiental varias fragancias líquido galón</t>
  </si>
  <si>
    <t>Antisarro galón</t>
  </si>
  <si>
    <r>
      <rPr>
        <sz val="10"/>
        <color rgb="FF000000"/>
        <rFont val="Arial Narrow"/>
        <family val="2"/>
      </rPr>
      <t xml:space="preserve">Cloro líquido al </t>
    </r>
    <r>
      <rPr>
        <sz val="10"/>
        <color rgb="FF000000"/>
        <rFont val="Century Schoolbook"/>
        <family val="1"/>
      </rPr>
      <t>5</t>
    </r>
    <r>
      <rPr>
        <sz val="10"/>
        <color rgb="FF000000"/>
        <rFont val="Arial Narrow"/>
        <family val="2"/>
      </rPr>
      <t xml:space="preserve"> por ciento, galón</t>
    </r>
  </si>
  <si>
    <r>
      <rPr>
        <b/>
        <sz val="10"/>
        <color rgb="FF000000"/>
        <rFont val="Arial Narrow"/>
        <family val="2"/>
      </rPr>
      <t xml:space="preserve">6.- </t>
    </r>
    <r>
      <rPr>
        <sz val="10"/>
        <color rgb="FF000000"/>
        <rFont val="Arial Narrow"/>
        <family val="2"/>
      </rPr>
      <t>Dirigir Concursos de Méritos y Oposición para el personal administrativo.</t>
    </r>
  </si>
  <si>
    <t>Concursos de Méritos y Oposición para el personal administrativo dirigidos.</t>
  </si>
  <si>
    <t>N° de Informes técnicos para la toma de decisiones de la autoridad nominadora relacionados con los procesos de concursos de méritos y oposición para el ingreso de personal administrativo.</t>
  </si>
  <si>
    <r>
      <rPr>
        <b/>
        <sz val="9"/>
        <color rgb="FF000000"/>
        <rFont val="Century Schoolbook"/>
        <family val="1"/>
      </rPr>
      <t xml:space="preserve">1.- </t>
    </r>
    <r>
      <rPr>
        <sz val="10"/>
        <color rgb="FF000000"/>
        <rFont val="Arial Narrow"/>
        <family val="2"/>
      </rPr>
      <t xml:space="preserve">Solicitar la Disponibilidad Económica a la Dirección Financiera.
</t>
    </r>
    <r>
      <rPr>
        <b/>
        <sz val="9"/>
        <color rgb="FF000000"/>
        <rFont val="Century Schoolbook"/>
        <family val="1"/>
      </rPr>
      <t>2.-</t>
    </r>
    <r>
      <rPr>
        <sz val="10"/>
        <color rgb="FF000000"/>
        <rFont val="Arial Narrow"/>
        <family val="2"/>
      </rPr>
      <t xml:space="preserve"> Emitir el informe técnico a la Autoridad Nominadora para la autorización de la planificación del concurso.
</t>
    </r>
    <r>
      <rPr>
        <b/>
        <sz val="9"/>
        <color rgb="FF000000"/>
        <rFont val="Century Schoolbook"/>
        <family val="1"/>
      </rPr>
      <t>3.-</t>
    </r>
    <r>
      <rPr>
        <sz val="10"/>
        <color rgb="FF000000"/>
        <rFont val="Arial Narrow"/>
        <family val="2"/>
      </rPr>
      <t xml:space="preserve"> realizar etapas de concurso de méritos y oposición.</t>
    </r>
  </si>
  <si>
    <r>
      <rPr>
        <b/>
        <sz val="9"/>
        <color rgb="FF000000"/>
        <rFont val="Century Schoolbook"/>
        <family val="1"/>
      </rPr>
      <t>1.-</t>
    </r>
    <r>
      <rPr>
        <sz val="10"/>
        <color rgb="FF000000"/>
        <rFont val="Arial Narrow"/>
        <family val="2"/>
      </rPr>
      <t xml:space="preserve"> informes técnicos para la toma de decisiones de la autoridad nominadora relacionados con los procesos de concursos de méritos y oposición.</t>
    </r>
  </si>
  <si>
    <r>
      <rPr>
        <sz val="10"/>
        <color rgb="FF000000"/>
        <rFont val="Arial Narrow"/>
        <family val="2"/>
      </rPr>
      <t xml:space="preserve">Ambiental varias fragancias en aerosol </t>
    </r>
    <r>
      <rPr>
        <sz val="10"/>
        <color rgb="FF000000"/>
        <rFont val="Century Schoolbook"/>
        <family val="1"/>
      </rPr>
      <t>400</t>
    </r>
  </si>
  <si>
    <r>
      <rPr>
        <sz val="10"/>
        <color rgb="FF000000"/>
        <rFont val="Arial Narrow"/>
        <family val="2"/>
      </rPr>
      <t xml:space="preserve">Jabón de tocador liquido con válvula </t>
    </r>
    <r>
      <rPr>
        <sz val="10"/>
        <color rgb="FF000000"/>
        <rFont val="Century Schoolbook"/>
        <family val="1"/>
      </rPr>
      <t>500</t>
    </r>
    <r>
      <rPr>
        <sz val="10"/>
        <color rgb="FF000000"/>
        <rFont val="Arial Narrow"/>
        <family val="2"/>
      </rPr>
      <t xml:space="preserve"> ml</t>
    </r>
  </si>
  <si>
    <r>
      <rPr>
        <b/>
        <sz val="9"/>
        <color rgb="FF000000"/>
        <rFont val="Century Schoolbook"/>
        <family val="1"/>
      </rPr>
      <t>7.-</t>
    </r>
    <r>
      <rPr>
        <sz val="10"/>
        <color rgb="FF000000"/>
        <rFont val="Arial Narrow"/>
        <family val="2"/>
      </rPr>
      <t xml:space="preserve"> Emitir los informes técnicos para la toma de decisiones de la autoridad nominadora relacionados con los procesos de contratación y/o concursos de méritos y oposición para el ingreso de personal.</t>
    </r>
  </si>
  <si>
    <t>Cumplimiento de requisitos técnicos previo a la emisión de contratos o nombramientos para el personal académico y de apoyo académico, certificado.</t>
  </si>
  <si>
    <t>N° de Informes técnicos para la toma de decisiones de la autoridad nominadora relacionados con los procesos de contratación y/o concursos de méritos y oposición para el ingreso de personal emitidos.</t>
  </si>
  <si>
    <r>
      <rPr>
        <b/>
        <sz val="9"/>
        <color rgb="FF000000"/>
        <rFont val="Century Schoolbook"/>
        <family val="1"/>
      </rPr>
      <t xml:space="preserve">1.- </t>
    </r>
    <r>
      <rPr>
        <sz val="10"/>
        <color rgb="FF000000"/>
        <rFont val="Arial Narrow"/>
        <family val="2"/>
      </rPr>
      <t xml:space="preserve">Receptar las peticiones de las Unidades Administrativas y/o Facultades para su proceso de contratación.
</t>
    </r>
    <r>
      <rPr>
        <b/>
        <sz val="9"/>
        <color rgb="FF000000"/>
        <rFont val="Century Schoolbook"/>
        <family val="1"/>
      </rPr>
      <t>2.-</t>
    </r>
    <r>
      <rPr>
        <sz val="10"/>
        <color rgb="FF000000"/>
        <rFont val="Arial Narrow"/>
        <family val="2"/>
      </rPr>
      <t xml:space="preserve"> Solicitar la Disponibilidad Económica a la Dirección Financiera.
</t>
    </r>
    <r>
      <rPr>
        <b/>
        <sz val="9"/>
        <color rgb="FF000000"/>
        <rFont val="Century Schoolbook"/>
        <family val="1"/>
      </rPr>
      <t>3.-</t>
    </r>
    <r>
      <rPr>
        <sz val="10"/>
        <color rgb="FF000000"/>
        <rFont val="Arial Narrow"/>
        <family val="2"/>
      </rPr>
      <t xml:space="preserve"> Emitir el informe técnico a la Autoridad Nominadora conforme a la pertinencia del pedido.
</t>
    </r>
    <r>
      <rPr>
        <b/>
        <sz val="9"/>
        <color rgb="FF000000"/>
        <rFont val="Century Schoolbook"/>
        <family val="1"/>
      </rPr>
      <t xml:space="preserve">4.- </t>
    </r>
    <r>
      <rPr>
        <sz val="10"/>
        <color rgb="FF000000"/>
        <rFont val="Arial Narrow"/>
        <family val="2"/>
      </rPr>
      <t>Elaborar Contratos previa aprobación del Consejo Universitario.</t>
    </r>
  </si>
  <si>
    <r>
      <rPr>
        <b/>
        <sz val="9"/>
        <color rgb="FF000000"/>
        <rFont val="Century Schoolbook"/>
        <family val="1"/>
      </rPr>
      <t>1.-</t>
    </r>
    <r>
      <rPr>
        <sz val="10"/>
        <color rgb="FF000000"/>
        <rFont val="Arial Narrow"/>
        <family val="2"/>
      </rPr>
      <t xml:space="preserve"> Reporte de informes técnicos para la toma de decisiones de la autoridad nominadora relacionados con los procesos de contratación y/o concursos de méritos y oposición para el ingreso de personal.</t>
    </r>
  </si>
  <si>
    <t>* Fernanda Lorena Rojas Ramírez,
  Directora de Talento Humano
* Ing. Liliana Campoverde Muñoz,
  Jefe de Gestión del Talento Humano</t>
  </si>
  <si>
    <t>Adquisición de materiales de oficina</t>
  </si>
  <si>
    <r>
      <rPr>
        <sz val="10"/>
        <color rgb="FF000000"/>
        <rFont val="Arial Narrow"/>
        <family val="2"/>
      </rPr>
      <t>Tinta para impresora EPSON WF - C</t>
    </r>
    <r>
      <rPr>
        <sz val="10"/>
        <color rgb="FF000000"/>
        <rFont val="Century Schoolbook"/>
        <family val="1"/>
      </rPr>
      <t>5790</t>
    </r>
    <r>
      <rPr>
        <sz val="10"/>
        <color rgb="FF000000"/>
        <rFont val="Arial Narrow"/>
        <family val="2"/>
      </rPr>
      <t xml:space="preserve"> Series (Network) negro preto R</t>
    </r>
    <r>
      <rPr>
        <sz val="10"/>
        <color rgb="FF000000"/>
        <rFont val="Century Schoolbook"/>
        <family val="1"/>
      </rPr>
      <t>04</t>
    </r>
    <r>
      <rPr>
        <sz val="10"/>
        <color rgb="FF000000"/>
        <rFont val="Arial Narrow"/>
        <family val="2"/>
      </rPr>
      <t>X</t>
    </r>
  </si>
  <si>
    <r>
      <rPr>
        <b/>
        <sz val="9"/>
        <color rgb="FF000000"/>
        <rFont val="Century Schoolbook"/>
        <family val="1"/>
      </rPr>
      <t>8.-</t>
    </r>
    <r>
      <rPr>
        <sz val="10"/>
        <color rgb="FF000000"/>
        <rFont val="Arial Narrow"/>
        <family val="2"/>
      </rPr>
      <t xml:space="preserve"> Gestionar los recursos para la ejecución de la capacitación y formación de los servidores administrativos y de servicio.</t>
    </r>
  </si>
  <si>
    <t>Capacitación y formación de los servidores administrativos y de servicio gestionada.</t>
  </si>
  <si>
    <t>N° de las capacitaciones y formación de los servidores administrativos y de servicio gestionado.</t>
  </si>
  <si>
    <r>
      <rPr>
        <b/>
        <sz val="9"/>
        <color rgb="FF000000"/>
        <rFont val="Century Schoolbook"/>
        <family val="1"/>
      </rPr>
      <t>1.-</t>
    </r>
    <r>
      <rPr>
        <sz val="10"/>
        <color rgb="FF000000"/>
        <rFont val="Arial Narrow"/>
        <family val="2"/>
      </rPr>
      <t xml:space="preserve"> Gestionar la asignación de recursos en la partidas correspondientes para capacitación y formación de los servidores.
</t>
    </r>
    <r>
      <rPr>
        <b/>
        <sz val="9"/>
        <color rgb="FF000000"/>
        <rFont val="Century Schoolbook"/>
        <family val="1"/>
      </rPr>
      <t>2.-</t>
    </r>
    <r>
      <rPr>
        <sz val="10"/>
        <color rgb="FF000000"/>
        <rFont val="Arial Narrow"/>
        <family val="2"/>
      </rPr>
      <t xml:space="preserve"> Tramitar ante la Autoridad Nominadora el informe de pertinencia de las capacitaciones para el personal administrativo y de servicio.
</t>
    </r>
    <r>
      <rPr>
        <b/>
        <sz val="9"/>
        <color rgb="FF000000"/>
        <rFont val="Century Schoolbook"/>
        <family val="1"/>
      </rPr>
      <t>3.-</t>
    </r>
    <r>
      <rPr>
        <sz val="10"/>
        <color rgb="FF000000"/>
        <rFont val="Arial Narrow"/>
        <family val="2"/>
      </rPr>
      <t xml:space="preserve"> Coordinar el proceso de capacitación y formación de los servidores.
</t>
    </r>
    <r>
      <rPr>
        <b/>
        <sz val="9"/>
        <color rgb="FF000000"/>
        <rFont val="Century Schoolbook"/>
        <family val="1"/>
      </rPr>
      <t>4.-</t>
    </r>
    <r>
      <rPr>
        <sz val="10"/>
        <color rgb="FF000000"/>
        <rFont val="Arial Narrow"/>
        <family val="2"/>
      </rPr>
      <t xml:space="preserve"> Elaborar el reporte de capacitaciones efectuadas.</t>
    </r>
  </si>
  <si>
    <r>
      <rPr>
        <b/>
        <sz val="9"/>
        <color rgb="FF000000"/>
        <rFont val="Century Schoolbook"/>
        <family val="1"/>
      </rPr>
      <t>1.-</t>
    </r>
    <r>
      <rPr>
        <sz val="10"/>
        <color rgb="FF000000"/>
        <rFont val="Arial Narrow"/>
        <family val="2"/>
      </rPr>
      <t xml:space="preserve"> Informe de resultados de la ejecución de la capacitación y formación de los servidores administrativos y de servicio.</t>
    </r>
  </si>
  <si>
    <r>
      <rPr>
        <b/>
        <sz val="9"/>
        <color rgb="FF000000"/>
        <rFont val="Century Schoolbook"/>
        <family val="1"/>
      </rPr>
      <t>9.-</t>
    </r>
    <r>
      <rPr>
        <sz val="10"/>
        <color rgb="FF000000"/>
        <rFont val="Arial Narrow"/>
        <family val="2"/>
      </rPr>
      <t xml:space="preserve"> Gestionar el proceso de evaluación de desempeño del personal administrativo.</t>
    </r>
  </si>
  <si>
    <t>Evaluación de desempeño del personal administrativo gestionado.</t>
  </si>
  <si>
    <t>N° de Fases del Proceso de evaluación de desempeño del personal administrativo gestionadas.</t>
  </si>
  <si>
    <r>
      <rPr>
        <b/>
        <sz val="9"/>
        <color rgb="FF000000"/>
        <rFont val="Century Schoolbook"/>
        <family val="1"/>
      </rPr>
      <t xml:space="preserve">1.- </t>
    </r>
    <r>
      <rPr>
        <sz val="10"/>
        <color rgb="FF000000"/>
        <rFont val="Arial Narrow"/>
        <family val="2"/>
      </rPr>
      <t xml:space="preserve">Gestionar ante la Autoridad Nominadora la aprobación del proceso de evaluación de desempeño del personal administrativo.
</t>
    </r>
    <r>
      <rPr>
        <b/>
        <sz val="9"/>
        <color rgb="FF000000"/>
        <rFont val="Century Schoolbook"/>
        <family val="1"/>
      </rPr>
      <t xml:space="preserve">2.- </t>
    </r>
    <r>
      <rPr>
        <sz val="10"/>
        <color rgb="FF000000"/>
        <rFont val="Arial Narrow"/>
        <family val="2"/>
      </rPr>
      <t xml:space="preserve">Supervisar la ejecución del proceso de evaluación de desempeño.
</t>
    </r>
    <r>
      <rPr>
        <b/>
        <sz val="9"/>
        <color rgb="FF000000"/>
        <rFont val="Century Schoolbook"/>
        <family val="1"/>
      </rPr>
      <t xml:space="preserve">3.- </t>
    </r>
    <r>
      <rPr>
        <sz val="10"/>
        <color rgb="FF000000"/>
        <rFont val="Arial Narrow"/>
        <family val="2"/>
      </rPr>
      <t>Realizar el reporte final del proceso de evaluación de desempeño.</t>
    </r>
  </si>
  <si>
    <r>
      <rPr>
        <b/>
        <sz val="9"/>
        <color rgb="FF000000"/>
        <rFont val="Century Schoolbook"/>
        <family val="1"/>
      </rPr>
      <t>1.-</t>
    </r>
    <r>
      <rPr>
        <sz val="10"/>
        <color rgb="FF000000"/>
        <rFont val="Arial Narrow"/>
        <family val="2"/>
      </rPr>
      <t xml:space="preserve"> Informe de resultados del proceso de evaluación de desempeño del personal administrativo.</t>
    </r>
  </si>
  <si>
    <r>
      <rPr>
        <b/>
        <sz val="9"/>
        <color rgb="FF000000"/>
        <rFont val="Century Schoolbook"/>
        <family val="1"/>
      </rPr>
      <t>10.-</t>
    </r>
    <r>
      <rPr>
        <sz val="10"/>
        <color rgb="FF000000"/>
        <rFont val="Arial Narrow"/>
        <family val="2"/>
      </rPr>
      <t xml:space="preserve"> Emitir la información relacionada con el Talento Humano, solicitados por organismos externos que rigen a la institución.</t>
    </r>
  </si>
  <si>
    <t>Información solicitada por organismos externos respecto de la Administración del Talento Humano, gestionada.</t>
  </si>
  <si>
    <t>N° de Informes relacionados con el Talento Humano, solicitados por organismos externos.</t>
  </si>
  <si>
    <r>
      <rPr>
        <b/>
        <sz val="9"/>
        <color rgb="FF000000"/>
        <rFont val="Century Schoolbook"/>
        <family val="1"/>
      </rPr>
      <t>1.-</t>
    </r>
    <r>
      <rPr>
        <sz val="10"/>
        <color rgb="FF000000"/>
        <rFont val="Arial Narrow"/>
        <family val="2"/>
      </rPr>
      <t xml:space="preserve"> Coordinar con el personal de la Dirección de Talento Humano, para cumplir con la información solicitada por los Organismos externos.
</t>
    </r>
    <r>
      <rPr>
        <b/>
        <sz val="9"/>
        <color rgb="FF000000"/>
        <rFont val="Century Schoolbook"/>
        <family val="1"/>
      </rPr>
      <t>2.-</t>
    </r>
    <r>
      <rPr>
        <sz val="10"/>
        <color rgb="FF000000"/>
        <rFont val="Arial Narrow"/>
        <family val="2"/>
      </rPr>
      <t xml:space="preserve"> Dar seguimiento y evaluación a la información requerida por los organismos externos.
</t>
    </r>
    <r>
      <rPr>
        <b/>
        <sz val="9"/>
        <color rgb="FF000000"/>
        <rFont val="Century Schoolbook"/>
        <family val="1"/>
      </rPr>
      <t>3.-</t>
    </r>
    <r>
      <rPr>
        <sz val="10"/>
        <color rgb="FF000000"/>
        <rFont val="Arial Narrow"/>
        <family val="2"/>
      </rPr>
      <t xml:space="preserve"> Emitir el informe de cumplimiento de la información solicitada por los organismos externos.</t>
    </r>
  </si>
  <si>
    <r>
      <rPr>
        <b/>
        <sz val="9"/>
        <color rgb="FF000000"/>
        <rFont val="Century Schoolbook"/>
        <family val="1"/>
      </rPr>
      <t>1.-</t>
    </r>
    <r>
      <rPr>
        <sz val="10"/>
        <color rgb="FF000000"/>
        <rFont val="Arial Narrow"/>
        <family val="2"/>
      </rPr>
      <t xml:space="preserve"> Reporte de Cumplimiento de carga de información relacionada con el Talento Humano solicitados por organismos externos que rigen a la institución.</t>
    </r>
  </si>
  <si>
    <t>* Ab. Mariuxi Apolo Silva,
  Directora de Talento Humano
* Ing. Rina Loayza,
  Jefe de Desarrollo de Talento Humano
* Ing. Nely Zapata Eras,
  Jefe de Gestión Organizacional del Talento Humano
* Ing. Liliana Campoverde Muñoz,
  Jefe de Gestión del Talento Humano</t>
  </si>
  <si>
    <t>570201 0701 001</t>
  </si>
  <si>
    <t>Seguros</t>
  </si>
  <si>
    <t>Seguros de Fidelidad de Caución</t>
  </si>
  <si>
    <r>
      <rPr>
        <b/>
        <sz val="9"/>
        <color rgb="FF000000"/>
        <rFont val="Century Schoolbook"/>
        <family val="1"/>
      </rPr>
      <t>11.-</t>
    </r>
    <r>
      <rPr>
        <b/>
        <sz val="10"/>
        <color rgb="FF000000"/>
        <rFont val="Arial Narrow"/>
        <family val="2"/>
      </rPr>
      <t xml:space="preserve"> </t>
    </r>
    <r>
      <rPr>
        <sz val="10"/>
        <color rgb="FF000000"/>
        <rFont val="Arial Narrow"/>
        <family val="2"/>
      </rPr>
      <t>Gestionar procesos de desvinculación de los servidores de la institución.</t>
    </r>
  </si>
  <si>
    <t>Procesos de desvinculación de los servidores de la institución, gestionados.</t>
  </si>
  <si>
    <t>N° de procesos de desvinculación de personal gestionados.</t>
  </si>
  <si>
    <r>
      <rPr>
        <b/>
        <sz val="9"/>
        <color rgb="FF000000"/>
        <rFont val="Century Schoolbook"/>
        <family val="1"/>
      </rPr>
      <t>1.-</t>
    </r>
    <r>
      <rPr>
        <sz val="10"/>
        <color rgb="FF000000"/>
        <rFont val="Arial Narrow"/>
        <family val="2"/>
      </rPr>
      <t xml:space="preserve"> Elaborar el Plan de Desvinculación.
</t>
    </r>
    <r>
      <rPr>
        <b/>
        <sz val="9"/>
        <color rgb="FF000000"/>
        <rFont val="Century Schoolbook"/>
        <family val="1"/>
      </rPr>
      <t>2.-</t>
    </r>
    <r>
      <rPr>
        <sz val="10"/>
        <color rgb="FF000000"/>
        <rFont val="Arial Narrow"/>
        <family val="2"/>
      </rPr>
      <t xml:space="preserve"> Coordinar el seguimiento de la aplicación del Plan de Desvinculación del Personal.
</t>
    </r>
    <r>
      <rPr>
        <b/>
        <sz val="9"/>
        <color rgb="FF000000"/>
        <rFont val="Century Schoolbook"/>
        <family val="1"/>
      </rPr>
      <t>3.-</t>
    </r>
    <r>
      <rPr>
        <sz val="10"/>
        <color rgb="FF000000"/>
        <rFont val="Arial Narrow"/>
        <family val="2"/>
      </rPr>
      <t xml:space="preserve"> Elaborar Informes de Tiempo de Servicio para efectos de pago de Liquidación en la UTMACH y otras Instituciones del Sector Público (CODIGO DE TRABAJO, LOSEP Y LOES), así como para pago de Desahucio (CÓDIGO DEL TRABAJO).
</t>
    </r>
    <r>
      <rPr>
        <b/>
        <sz val="9"/>
        <color rgb="FF000000"/>
        <rFont val="Century Schoolbook"/>
        <family val="1"/>
      </rPr>
      <t xml:space="preserve">4.- </t>
    </r>
    <r>
      <rPr>
        <sz val="10"/>
        <color rgb="FF000000"/>
        <rFont val="Arial Narrow"/>
        <family val="2"/>
      </rPr>
      <t xml:space="preserve">Elaborar informes del Promedio de Horas Docencia durante tiempo de servicio del Docente en la UTMACH (LOES).
</t>
    </r>
    <r>
      <rPr>
        <b/>
        <sz val="9"/>
        <color rgb="FF000000"/>
        <rFont val="Century Schoolbook"/>
        <family val="1"/>
      </rPr>
      <t>5.-</t>
    </r>
    <r>
      <rPr>
        <sz val="10"/>
        <color rgb="FF000000"/>
        <rFont val="Arial Narrow"/>
        <family val="2"/>
      </rPr>
      <t xml:space="preserve"> Elaborar informes para Liquidación de Vacaciones del Personal Desvincularte de la UTMACH (CODIGO DE TRABAJO, LOSEP Y LOES).
</t>
    </r>
    <r>
      <rPr>
        <b/>
        <sz val="9"/>
        <color rgb="FF000000"/>
        <rFont val="Century Schoolbook"/>
        <family val="1"/>
      </rPr>
      <t>6.-</t>
    </r>
    <r>
      <rPr>
        <sz val="10"/>
        <color rgb="FF000000"/>
        <rFont val="Arial Narrow"/>
        <family val="2"/>
      </rPr>
      <t xml:space="preserve"> Elaborar Avisos de Entrada y Salida del IESS del Personal Cesante.</t>
    </r>
  </si>
  <si>
    <r>
      <rPr>
        <b/>
        <sz val="9"/>
        <color rgb="FF000000"/>
        <rFont val="Century Schoolbook"/>
        <family val="1"/>
      </rPr>
      <t>1.-</t>
    </r>
    <r>
      <rPr>
        <sz val="10"/>
        <color rgb="FF000000"/>
        <rFont val="Arial Narrow"/>
        <family val="2"/>
      </rPr>
      <t xml:space="preserve"> Informe semestral de los procesos de desvinculación de personal.</t>
    </r>
  </si>
  <si>
    <t>* JEFE DE GESTIÓN DE TALENTO HUMANO
  Liliana Campoverde
* ANALISTAS DE GESTIÓN DEL TALENTO HUMANO
  Walter Correa-Analista de GTH
  Ana Satán-Analista de GTH
  Lourdes Zhiminaycela
  Erwin Cevallos
  Rocío Espinoza
  Viviana Mendoza</t>
  </si>
  <si>
    <t>011 710704 0701 202</t>
  </si>
  <si>
    <t>Compensación por Desahucio</t>
  </si>
  <si>
    <t>01 011</t>
  </si>
  <si>
    <t>PROYECTO DE INVERSION</t>
  </si>
  <si>
    <t>Proyecto de Inversión: Implementación de Planes Institucionales de retiro voluntario y obligatorio con fines de jubilación, de los servidores de la UTMACH.</t>
  </si>
  <si>
    <t>011 710706 0701 202</t>
  </si>
  <si>
    <t>Beneficio por Jubilación</t>
  </si>
  <si>
    <r>
      <rPr>
        <b/>
        <sz val="9"/>
        <color rgb="FF000000"/>
        <rFont val="Century Schoolbook"/>
        <family val="1"/>
      </rPr>
      <t>12.-</t>
    </r>
    <r>
      <rPr>
        <b/>
        <sz val="10"/>
        <color rgb="FF000000"/>
        <rFont val="Arial Narrow"/>
        <family val="2"/>
      </rPr>
      <t xml:space="preserve"> </t>
    </r>
    <r>
      <rPr>
        <sz val="10"/>
        <color rgb="FF000000"/>
        <rFont val="Arial Narrow"/>
        <family val="2"/>
      </rPr>
      <t>Gestionar quejas y denuncias realizadas por usuarios internos y externos, en contra de servidores universitarios.</t>
    </r>
  </si>
  <si>
    <t>Quejas y denuncias realizadas por usuarios internos y externos, en contra de servidores universitarios, gestionadas.</t>
  </si>
  <si>
    <t>N° de quejas y denuncias gestionadas.</t>
  </si>
  <si>
    <r>
      <rPr>
        <b/>
        <sz val="9"/>
        <color rgb="FF000000"/>
        <rFont val="Century Schoolbook"/>
        <family val="1"/>
      </rPr>
      <t>1.-</t>
    </r>
    <r>
      <rPr>
        <sz val="10"/>
        <color rgb="FF000000"/>
        <rFont val="Arial Narrow"/>
        <family val="2"/>
      </rPr>
      <t xml:space="preserve"> Revisar y direccionar la quejas y denuncias, a la Unidad de Gestión Organizacional para el trámite respectivo.
</t>
    </r>
    <r>
      <rPr>
        <b/>
        <sz val="9"/>
        <color rgb="FF000000"/>
        <rFont val="Century Schoolbook"/>
        <family val="1"/>
      </rPr>
      <t xml:space="preserve">2.- </t>
    </r>
    <r>
      <rPr>
        <sz val="10"/>
        <color rgb="FF000000"/>
        <rFont val="Arial Narrow"/>
        <family val="2"/>
      </rPr>
      <t xml:space="preserve">Gestionar ante las Unidades Académicas o Administrativas, según el caso, las quejas para la solución pertinente.
</t>
    </r>
    <r>
      <rPr>
        <b/>
        <sz val="9"/>
        <color rgb="FF000000"/>
        <rFont val="Century Schoolbook"/>
        <family val="1"/>
      </rPr>
      <t>3.-</t>
    </r>
    <r>
      <rPr>
        <sz val="10"/>
        <color rgb="FF000000"/>
        <rFont val="Arial Narrow"/>
        <family val="2"/>
      </rPr>
      <t>.Coordinar el seguimiento de la solución de las quejas gestionadas.</t>
    </r>
  </si>
  <si>
    <r>
      <rPr>
        <b/>
        <sz val="9"/>
        <color rgb="FF000000"/>
        <rFont val="Century Schoolbook"/>
        <family val="1"/>
      </rPr>
      <t>1.-</t>
    </r>
    <r>
      <rPr>
        <sz val="10"/>
        <color rgb="FF000000"/>
        <rFont val="Arial Narrow"/>
        <family val="2"/>
      </rPr>
      <t xml:space="preserve"> Reporte de quejas y denuncias tramitadas.</t>
    </r>
  </si>
  <si>
    <r>
      <rPr>
        <b/>
        <sz val="9"/>
        <color rgb="FF000000"/>
        <rFont val="Century Schoolbook"/>
        <family val="1"/>
      </rPr>
      <t>13.-</t>
    </r>
    <r>
      <rPr>
        <b/>
        <sz val="10"/>
        <color rgb="FF000000"/>
        <rFont val="Arial Narrow"/>
        <family val="2"/>
      </rPr>
      <t xml:space="preserve"> </t>
    </r>
    <r>
      <rPr>
        <sz val="10"/>
        <color rgb="FF000000"/>
        <rFont val="Arial Narrow"/>
        <family val="2"/>
      </rPr>
      <t>Gestionar procesos de movimientos de personal.</t>
    </r>
  </si>
  <si>
    <t>Procesos de movimientos de personal, gestionados.</t>
  </si>
  <si>
    <t>N° de Procesos de movimientos de personal gestionados.</t>
  </si>
  <si>
    <r>
      <rPr>
        <b/>
        <sz val="9"/>
        <color rgb="FF000000"/>
        <rFont val="Century Schoolbook"/>
        <family val="1"/>
      </rPr>
      <t>1.-</t>
    </r>
    <r>
      <rPr>
        <sz val="10"/>
        <color rgb="FF000000"/>
        <rFont val="Arial Narrow"/>
        <family val="2"/>
      </rPr>
      <t xml:space="preserve"> Solicitar a la Autoridad Nominadora la autorización para legalización del movimiento de personal según la necesidad institucional.
</t>
    </r>
    <r>
      <rPr>
        <b/>
        <sz val="9"/>
        <color rgb="FF000000"/>
        <rFont val="Century Schoolbook"/>
        <family val="1"/>
      </rPr>
      <t xml:space="preserve">2.- </t>
    </r>
    <r>
      <rPr>
        <sz val="10"/>
        <color rgb="FF000000"/>
        <rFont val="Arial Narrow"/>
        <family val="2"/>
      </rPr>
      <t xml:space="preserve">Coordinar la elaboración y legalización de la Acción de Personal.
</t>
    </r>
    <r>
      <rPr>
        <b/>
        <sz val="9"/>
        <color rgb="FF000000"/>
        <rFont val="Century Schoolbook"/>
        <family val="1"/>
      </rPr>
      <t xml:space="preserve">3.- </t>
    </r>
    <r>
      <rPr>
        <sz val="10"/>
        <color rgb="FF000000"/>
        <rFont val="Arial Narrow"/>
        <family val="2"/>
      </rPr>
      <t>Remitir a la Unidad de Remuneraciones la Acción de Movimientos de Personal gestionados.</t>
    </r>
  </si>
  <si>
    <r>
      <rPr>
        <b/>
        <sz val="9"/>
        <color rgb="FF000000"/>
        <rFont val="Century Schoolbook"/>
        <family val="1"/>
      </rPr>
      <t>1.-</t>
    </r>
    <r>
      <rPr>
        <sz val="10"/>
        <color rgb="FF000000"/>
        <rFont val="Arial Narrow"/>
        <family val="2"/>
      </rPr>
      <t xml:space="preserve"> Reporte de Informes técnicos de movimientos de personal.</t>
    </r>
  </si>
  <si>
    <r>
      <rPr>
        <b/>
        <sz val="9"/>
        <color rgb="FF000000"/>
        <rFont val="Century Schoolbook"/>
        <family val="1"/>
      </rPr>
      <t>14.-</t>
    </r>
    <r>
      <rPr>
        <b/>
        <sz val="10"/>
        <color rgb="FF000000"/>
        <rFont val="Arial Narrow"/>
        <family val="2"/>
      </rPr>
      <t xml:space="preserve"> </t>
    </r>
    <r>
      <rPr>
        <sz val="10"/>
        <color rgb="FF000000"/>
        <rFont val="Arial Narrow"/>
        <family val="2"/>
      </rPr>
      <t>Gestionar la implementación de normativas e instrumentos relacionada con los procesos de Talento Humano.</t>
    </r>
  </si>
  <si>
    <t>Implementación de normativas e instrumentos relacionada con los procesos de Talento Humano, gestionada.</t>
  </si>
  <si>
    <t>N° de procesos relacionados con la actualización de la normativa para el Talento Humano, gestionada.</t>
  </si>
  <si>
    <r>
      <rPr>
        <b/>
        <sz val="9"/>
        <color rgb="FF000000"/>
        <rFont val="Century Schoolbook"/>
        <family val="1"/>
      </rPr>
      <t>1.-</t>
    </r>
    <r>
      <rPr>
        <sz val="10"/>
        <color rgb="FF000000"/>
        <rFont val="Arial Narrow"/>
        <family val="2"/>
      </rPr>
      <t xml:space="preserve"> Disponer la aplicación de normativas en procesos del Talento Humano.
</t>
    </r>
    <r>
      <rPr>
        <b/>
        <sz val="9"/>
        <color rgb="FF000000"/>
        <rFont val="Century Schoolbook"/>
        <family val="1"/>
      </rPr>
      <t>2.-</t>
    </r>
    <r>
      <rPr>
        <sz val="10"/>
        <color rgb="FF000000"/>
        <rFont val="Arial Narrow"/>
        <family val="2"/>
      </rPr>
      <t xml:space="preserve"> Realizar el seguimiento de la implementación de las normativas.</t>
    </r>
  </si>
  <si>
    <r>
      <rPr>
        <b/>
        <sz val="9"/>
        <color rgb="FF000000"/>
        <rFont val="Century Schoolbook"/>
        <family val="1"/>
      </rPr>
      <t xml:space="preserve">1.- </t>
    </r>
    <r>
      <rPr>
        <sz val="10"/>
        <color rgb="FF000000"/>
        <rFont val="Arial Narrow"/>
        <family val="2"/>
      </rPr>
      <t>Reporte de directrices de la implementación de normativa en los procesos de Talento Humano.</t>
    </r>
  </si>
  <si>
    <t>Silla Ergonómica</t>
  </si>
  <si>
    <t>570216 0701 003</t>
  </si>
  <si>
    <t>Obligaciones con el IESS por Responsabilidad Patronal</t>
  </si>
  <si>
    <t>570218 0701 001</t>
  </si>
  <si>
    <t>Interés Por Mora Patronal al IESS</t>
  </si>
  <si>
    <r>
      <rPr>
        <b/>
        <sz val="9"/>
        <color rgb="FF000000"/>
        <rFont val="Century Schoolbook"/>
        <family val="1"/>
      </rPr>
      <t>15.-</t>
    </r>
    <r>
      <rPr>
        <b/>
        <sz val="10"/>
        <color rgb="FF000000"/>
        <rFont val="Arial Narrow"/>
        <family val="2"/>
      </rPr>
      <t xml:space="preserve"> </t>
    </r>
    <r>
      <rPr>
        <sz val="10"/>
        <color rgb="FF000000"/>
        <rFont val="Arial Narrow"/>
        <family val="2"/>
      </rPr>
      <t>Gestionar el Proceso de diseño y/o actualización del sistema de evaluación de desempeño de los trabajadores amparados en el Código de Trabajo.</t>
    </r>
  </si>
  <si>
    <t>Proceso de diseño y/o actualización del sistema de evaluación de desempeño de los trabajadores amparados en el Código de Trabajo, gestionado.</t>
  </si>
  <si>
    <t>N° de procesos de diseño y/o actualización del sistema de evaluación de desempeño de los trabajadores, gestionada.</t>
  </si>
  <si>
    <r>
      <rPr>
        <b/>
        <sz val="9"/>
        <color rgb="FF000000"/>
        <rFont val="Century Schoolbook"/>
        <family val="1"/>
      </rPr>
      <t>1.-</t>
    </r>
    <r>
      <rPr>
        <sz val="10"/>
        <color rgb="FF000000"/>
        <rFont val="Arial Narrow"/>
        <family val="2"/>
      </rPr>
      <t xml:space="preserve"> Revisar y analizar normativa externa aplicada al proceso de evaluación de los trabajadores.
</t>
    </r>
    <r>
      <rPr>
        <b/>
        <sz val="9"/>
        <color rgb="FF000000"/>
        <rFont val="Century Schoolbook"/>
        <family val="1"/>
      </rPr>
      <t>2.-</t>
    </r>
    <r>
      <rPr>
        <sz val="10"/>
        <color rgb="FF000000"/>
        <rFont val="Arial Narrow"/>
        <family val="2"/>
      </rPr>
      <t xml:space="preserve"> Presentar ante la Autoridad Nominadora la propuesta del Diseño del Sistema de Evaluación de desempeño del personal sujeto al Código del Trabajo.</t>
    </r>
  </si>
  <si>
    <r>
      <rPr>
        <b/>
        <sz val="9"/>
        <color rgb="FF000000"/>
        <rFont val="Century Schoolbook"/>
        <family val="1"/>
      </rPr>
      <t>1.-</t>
    </r>
    <r>
      <rPr>
        <sz val="10"/>
        <color rgb="FF000000"/>
        <rFont val="Arial Narrow"/>
        <family val="2"/>
      </rPr>
      <t xml:space="preserve"> Propuesta del Diseño del Sistema de Evaluación de desempeño del personal sujeto al Código del Trabajo.</t>
    </r>
  </si>
  <si>
    <t>* Ab. Mariuxi Apolo Silva.
  Directora de Talento Humano
* Ing. Rina Loayza,
  Jefe de Desarrollo de Talento Humano</t>
  </si>
  <si>
    <t>Esta actividad requiere de análisis jurídico y pertinencia bajo factores externos.</t>
  </si>
  <si>
    <r>
      <rPr>
        <b/>
        <sz val="9"/>
        <color rgb="FF000000"/>
        <rFont val="Century Schoolbook"/>
        <family val="1"/>
      </rPr>
      <t>16.-</t>
    </r>
    <r>
      <rPr>
        <sz val="10"/>
        <color rgb="FF000000"/>
        <rFont val="Arial Narrow"/>
        <family val="2"/>
      </rPr>
      <t xml:space="preserve"> Presentación de la Planificación Operativa Anual y Evaluación de la Planificación Operativa Anual.</t>
    </r>
  </si>
  <si>
    <t>N° de Planificaciones Operativas Anuales y evaluaciones de las planificaciones operativas anuales, presentadas.</t>
  </si>
  <si>
    <r>
      <rPr>
        <b/>
        <sz val="9"/>
        <color rgb="FF000000"/>
        <rFont val="Century Schoolbook"/>
        <family val="1"/>
      </rPr>
      <t>1.-</t>
    </r>
    <r>
      <rPr>
        <sz val="10"/>
        <color rgb="FF000000"/>
        <rFont val="Arial Narrow"/>
        <family val="2"/>
      </rPr>
      <t xml:space="preserve"> Detectar necesidades.
</t>
    </r>
    <r>
      <rPr>
        <b/>
        <sz val="9"/>
        <color rgb="FF000000"/>
        <rFont val="Century Schoolbook"/>
        <family val="1"/>
      </rPr>
      <t>2.-</t>
    </r>
    <r>
      <rPr>
        <sz val="10"/>
        <color rgb="FF000000"/>
        <rFont val="Arial Narrow"/>
        <family val="2"/>
      </rPr>
      <t xml:space="preserve"> Elaborar el POA.
</t>
    </r>
    <r>
      <rPr>
        <b/>
        <sz val="9"/>
        <color rgb="FF000000"/>
        <rFont val="Century Schoolbook"/>
        <family val="1"/>
      </rPr>
      <t>3.-</t>
    </r>
    <r>
      <rPr>
        <sz val="10"/>
        <color rgb="FF000000"/>
        <rFont val="Arial Narrow"/>
        <family val="2"/>
      </rPr>
      <t xml:space="preserve"> Elaborar las evaluaciones semestrales del POA.
</t>
    </r>
    <r>
      <rPr>
        <b/>
        <sz val="9"/>
        <color rgb="FF000000"/>
        <rFont val="Century Schoolbook"/>
        <family val="1"/>
      </rPr>
      <t>4.-</t>
    </r>
    <r>
      <rPr>
        <sz val="10"/>
        <color rgb="FF000000"/>
        <rFont val="Arial Narrow"/>
        <family val="2"/>
      </rPr>
      <t xml:space="preserve"> Cargar evidencias del cumplimiento de las metas operativas en la carpeta de la Unidad de Desarrollo del Talento Humano en el google drive.
</t>
    </r>
    <r>
      <rPr>
        <b/>
        <sz val="9"/>
        <color rgb="FF000000"/>
        <rFont val="Century Schoolbook"/>
        <family val="1"/>
      </rPr>
      <t>5.-</t>
    </r>
    <r>
      <rPr>
        <sz val="10"/>
        <color rgb="FF000000"/>
        <rFont val="Arial Narrow"/>
        <family val="2"/>
      </rPr>
      <t xml:space="preserve"> Realizar la entrega de la planificación y evaluaciones semestrales del POA.</t>
    </r>
  </si>
  <si>
    <r>
      <rPr>
        <b/>
        <sz val="9"/>
        <color rgb="FF000000"/>
        <rFont val="Century Schoolbook"/>
        <family val="1"/>
      </rPr>
      <t>1.-</t>
    </r>
    <r>
      <rPr>
        <sz val="10"/>
        <color rgb="FF000000"/>
        <rFont val="Arial Narrow"/>
        <family val="2"/>
      </rPr>
      <t xml:space="preserve"> Planificación Operativa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de la Planificación Operativa Anual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Planificación Operativa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 la Planificación Operativa Anual </t>
    </r>
    <r>
      <rPr>
        <sz val="10"/>
        <color rgb="FF000000"/>
        <rFont val="Century Schoolbook"/>
        <family val="1"/>
      </rPr>
      <t>2022.</t>
    </r>
  </si>
  <si>
    <t>* Ab. Mariuxi Apolo Silva.
  Directora de Talento Humano</t>
  </si>
  <si>
    <r>
      <rPr>
        <b/>
        <sz val="9"/>
        <color rgb="FF000000"/>
        <rFont val="Century Schoolbook"/>
        <family val="1"/>
      </rPr>
      <t>17.-</t>
    </r>
    <r>
      <rPr>
        <sz val="10"/>
        <color rgb="FF000000"/>
        <rFont val="Arial Narrow"/>
        <family val="2"/>
      </rPr>
      <t xml:space="preserve"> Organizar el Archivo de Gestión.</t>
    </r>
  </si>
  <si>
    <t>N° de Cajas del Archivo de la Dirección de Talento Humano registradas en el Inventario Documental.</t>
  </si>
  <si>
    <r>
      <rPr>
        <b/>
        <sz val="9"/>
        <color rgb="FF000000"/>
        <rFont val="Century Schoolbook"/>
        <family val="1"/>
      </rPr>
      <t>1.-</t>
    </r>
    <r>
      <rPr>
        <sz val="10"/>
        <color rgb="FF000000"/>
        <rFont val="Arial Narrow"/>
        <family val="2"/>
      </rPr>
      <t xml:space="preserve"> Seleccionar y clasificar la documentación.
</t>
    </r>
    <r>
      <rPr>
        <b/>
        <sz val="9"/>
        <color rgb="FF000000"/>
        <rFont val="Century Schoolbook"/>
        <family val="1"/>
      </rPr>
      <t>2.-</t>
    </r>
    <r>
      <rPr>
        <sz val="10"/>
        <color rgb="FF000000"/>
        <rFont val="Arial Narrow"/>
        <family val="2"/>
      </rPr>
      <t xml:space="preserve"> Describir la documentación según la norma ISAD-G.
</t>
    </r>
    <r>
      <rPr>
        <b/>
        <sz val="9"/>
        <color rgb="FF000000"/>
        <rFont val="Century Schoolbook"/>
        <family val="1"/>
      </rPr>
      <t>3.-</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</si>
  <si>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</si>
  <si>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 Ab. Mariuxi Apolo Silva,
  Directora de Talento Humano
* Tlga. Nely Vera Encalada e
   Ing. Xavier Chávez Arciniegas,
  Técnicos de Documentación y Archivo</t>
  </si>
  <si>
    <t>UNIDAD DE GESTIÓN DEL TALENTO HUMANO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</si>
  <si>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y ejecutar los Procesos de contratación según competencias, y/o registros de concursos de méritos y oposición (LOSEP, para el ingreso del personal).</t>
    </r>
  </si>
  <si>
    <t>Procesos de contratación (todos los regímenes laborales, y en el caso de régimen LOES previa intervención de las instancias académicas pertinentes) y/o concursos de méritos y oposición (LOSEP) para el ingreso de personal coordinados y ejecutados.</t>
  </si>
  <si>
    <t xml:space="preserve">
N° de contratos registrados y/o registro de concursos de méritos y oposición.</t>
  </si>
  <si>
    <r>
      <rPr>
        <b/>
        <sz val="9"/>
        <color rgb="FF000000"/>
        <rFont val="Century Schoolbook"/>
        <family val="1"/>
      </rPr>
      <t>1.-</t>
    </r>
    <r>
      <rPr>
        <sz val="10"/>
        <color rgb="FF000000"/>
        <rFont val="Arial Narrow"/>
        <family val="2"/>
      </rPr>
      <t xml:space="preserve"> Receptar las notificaciones canalizadas desde la Dirección TH, coordinar y asignar al personal la elaboración de contratos o acciones de personal previo cumplimiento de requisitos notificados hasta la suscripción y firma de los servidores.
</t>
    </r>
    <r>
      <rPr>
        <b/>
        <sz val="9"/>
        <color rgb="FF000000"/>
        <rFont val="Century Schoolbook"/>
        <family val="1"/>
      </rPr>
      <t>2.-</t>
    </r>
    <r>
      <rPr>
        <sz val="10"/>
        <color rgb="FF000000"/>
        <rFont val="Arial Narrow"/>
        <family val="2"/>
      </rPr>
      <t xml:space="preserve"> Elaborar de avisos de entrada o salida al IESS, según reforma web de la UREM.
</t>
    </r>
    <r>
      <rPr>
        <b/>
        <sz val="9"/>
        <color rgb="FF000000"/>
        <rFont val="Century Schoolbook"/>
        <family val="1"/>
      </rPr>
      <t>3.-</t>
    </r>
    <r>
      <rPr>
        <sz val="10"/>
        <color rgb="FF000000"/>
        <rFont val="Arial Narrow"/>
        <family val="2"/>
      </rPr>
      <t xml:space="preserve"> Registrar las Actas de Declaratoria de Concursos de Méritos y Oposición canalizadas desde la DTH ante la Autoridad Nominadora.
</t>
    </r>
    <r>
      <rPr>
        <b/>
        <sz val="9"/>
        <color rgb="FF000000"/>
        <rFont val="Century Schoolbook"/>
        <family val="1"/>
      </rPr>
      <t xml:space="preserve">4.- </t>
    </r>
    <r>
      <rPr>
        <sz val="10"/>
        <color rgb="FF000000"/>
        <rFont val="Arial Narrow"/>
        <family val="2"/>
      </rPr>
      <t>Elaborar el Proceso de Elaboración de Acciones de Personal.</t>
    </r>
  </si>
  <si>
    <r>
      <rPr>
        <b/>
        <sz val="9"/>
        <color rgb="FF000000"/>
        <rFont val="Century Schoolbook"/>
        <family val="1"/>
      </rPr>
      <t>1.-</t>
    </r>
    <r>
      <rPr>
        <sz val="10"/>
        <color rgb="FF000000"/>
        <rFont val="Arial Narrow"/>
        <family val="2"/>
      </rPr>
      <t xml:space="preserve"> Reporte del estado de
Ejecución de los Procesos de
contratación y/o concursos de
méritos y oposición (LOSEP) para el ingreso de personal registrados.
</t>
    </r>
  </si>
  <si>
    <t>* Ing. Liliana Campoverde Muñoz,
  Jefe de Gestión del Talento Humano
* Lic. Erwin Cevallos Onofre,
  Supervisor de Gestión del Talento Humano
* Ing. Viviana Mendoza Ramia,
* ing. Xavier Chávez Arciniegas,
* Ing. Ana Satán Moreira,
* Ing. Walter Correa Anchundia,
* Lic. Rocío Espinoza González,
* Ing. Lourdes Zhiminaycela Pacheco,
  Analistas de Gestión del Talento Humano</t>
  </si>
  <si>
    <r>
      <rPr>
        <sz val="10"/>
        <color rgb="FF000000"/>
        <rFont val="Arial Narrow"/>
        <family val="2"/>
      </rPr>
      <t xml:space="preserve">Resmas de papel de </t>
    </r>
    <r>
      <rPr>
        <sz val="10"/>
        <color rgb="FF000000"/>
        <rFont val="Century Schoolbook"/>
        <family val="1"/>
      </rPr>
      <t>75</t>
    </r>
    <r>
      <rPr>
        <sz val="10"/>
        <color rgb="FF000000"/>
        <rFont val="Arial Narrow"/>
        <family val="2"/>
      </rPr>
      <t xml:space="preserve"> gr.</t>
    </r>
  </si>
  <si>
    <r>
      <rPr>
        <sz val="10"/>
        <color rgb="FF000000"/>
        <rFont val="Arial Narrow"/>
        <family val="2"/>
      </rPr>
      <t>Tinta para impresora EPSON WF - C</t>
    </r>
    <r>
      <rPr>
        <sz val="10"/>
        <color rgb="FF000000"/>
        <rFont val="Century Schoolbook"/>
        <family val="1"/>
      </rPr>
      <t>5790</t>
    </r>
    <r>
      <rPr>
        <sz val="10"/>
        <color rgb="FF000000"/>
        <rFont val="Arial Narrow"/>
        <family val="2"/>
      </rPr>
      <t xml:space="preserve"> Series (Network) negro preto R</t>
    </r>
    <r>
      <rPr>
        <sz val="10"/>
        <color rgb="FF000000"/>
        <rFont val="Century Schoolbook"/>
        <family val="1"/>
      </rPr>
      <t>04</t>
    </r>
    <r>
      <rPr>
        <sz val="10"/>
        <color rgb="FF000000"/>
        <rFont val="Arial Narrow"/>
        <family val="2"/>
      </rPr>
      <t>X</t>
    </r>
  </si>
  <si>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(Network)amarillo amareto R</t>
    </r>
    <r>
      <rPr>
        <sz val="10"/>
        <color rgb="FF000000"/>
        <rFont val="Century Schoolbook"/>
        <family val="1"/>
      </rPr>
      <t>04</t>
    </r>
    <r>
      <rPr>
        <sz val="10"/>
        <color rgb="FF000000"/>
        <rFont val="Arial Narrow"/>
        <family val="2"/>
      </rPr>
      <t>L</t>
    </r>
  </si>
  <si>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 magenta R</t>
    </r>
    <r>
      <rPr>
        <sz val="10"/>
        <color rgb="FF000000"/>
        <rFont val="Century Schoolbook"/>
        <family val="1"/>
      </rPr>
      <t>04</t>
    </r>
    <r>
      <rPr>
        <sz val="10"/>
        <color rgb="FF000000"/>
        <rFont val="Arial Narrow"/>
        <family val="2"/>
      </rPr>
      <t>L</t>
    </r>
  </si>
  <si>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 Cuab/Ciano R</t>
    </r>
    <r>
      <rPr>
        <sz val="10"/>
        <color rgb="FF000000"/>
        <rFont val="Century Schoolbook"/>
        <family val="1"/>
      </rPr>
      <t>04</t>
    </r>
    <r>
      <rPr>
        <sz val="10"/>
        <color rgb="FF000000"/>
        <rFont val="Arial Narrow"/>
        <family val="2"/>
      </rPr>
      <t>L</t>
    </r>
  </si>
  <si>
    <r>
      <rPr>
        <b/>
        <sz val="9"/>
        <color rgb="FF000000"/>
        <rFont val="Century Schoolbook"/>
        <family val="1"/>
      </rPr>
      <t>2.-</t>
    </r>
    <r>
      <rPr>
        <sz val="10"/>
        <color rgb="FF000000"/>
        <rFont val="Arial Narrow"/>
        <family val="2"/>
      </rPr>
      <t xml:space="preserve"> Ejecutar los requerimientos de cambios en los contratos y/o acciones de personal.</t>
    </r>
  </si>
  <si>
    <t>Requerimientos de cambios en los contratos y/o acciones de personal ejecutados.</t>
  </si>
  <si>
    <t>N° de procesos de contratos y/o acciones por cambios ejecutados y registrados.</t>
  </si>
  <si>
    <r>
      <rPr>
        <b/>
        <sz val="9"/>
        <color rgb="FF000000"/>
        <rFont val="Century Schoolbook"/>
        <family val="1"/>
      </rPr>
      <t>1.-</t>
    </r>
    <r>
      <rPr>
        <sz val="10"/>
        <color rgb="FF000000"/>
        <rFont val="Arial Narrow"/>
        <family val="2"/>
      </rPr>
      <t xml:space="preserve"> Receptar de la documentación sustento para trámite de modificación canalizada desde la Dirección.
</t>
    </r>
    <r>
      <rPr>
        <b/>
        <sz val="9"/>
        <color rgb="FF000000"/>
        <rFont val="Century Schoolbook"/>
        <family val="1"/>
      </rPr>
      <t>2.-</t>
    </r>
    <r>
      <rPr>
        <sz val="10"/>
        <color rgb="FF000000"/>
        <rFont val="Arial Narrow"/>
        <family val="2"/>
      </rPr>
      <t xml:space="preserve"> Registrar el reajuste de la disponibilidad económica, en caso de requerirlo.
</t>
    </r>
    <r>
      <rPr>
        <b/>
        <sz val="9"/>
        <color rgb="FF000000"/>
        <rFont val="Century Schoolbook"/>
        <family val="1"/>
      </rPr>
      <t>3.-</t>
    </r>
    <r>
      <rPr>
        <sz val="10"/>
        <color rgb="FF000000"/>
        <rFont val="Arial Narrow"/>
        <family val="2"/>
      </rPr>
      <t xml:space="preserve"> Elaborar del nuevo contrato y/o acción. de ser el caso y registrarlo.
</t>
    </r>
    <r>
      <rPr>
        <b/>
        <sz val="9"/>
        <color rgb="FF000000"/>
        <rFont val="Century Schoolbook"/>
        <family val="1"/>
      </rPr>
      <t>4.-</t>
    </r>
    <r>
      <rPr>
        <sz val="10"/>
        <color rgb="FF000000"/>
        <rFont val="Arial Narrow"/>
        <family val="2"/>
      </rPr>
      <t xml:space="preserve"> Realizar los Avisos de entrada y/o salida al IESS según corresponda.</t>
    </r>
  </si>
  <si>
    <r>
      <rPr>
        <b/>
        <sz val="9"/>
        <color rgb="FF000000"/>
        <rFont val="Century Schoolbook"/>
        <family val="1"/>
      </rPr>
      <t>1.-</t>
    </r>
    <r>
      <rPr>
        <sz val="10"/>
        <color rgb="FF000000"/>
        <rFont val="Arial Narrow"/>
        <family val="2"/>
      </rPr>
      <t xml:space="preserve"> Reporte de procesos de modificaciones a los
contratos y/o acciones de personal.</t>
    </r>
  </si>
  <si>
    <t>* Ing. Liliana Campoverde Muñoz,
  Jefe de Gestión del Talento Humano
* Lic. Erwin Cevallos Onofre,
* Ing. María Pacheco Carvajal,
  Supervisores de Gestión del Talento Humano
* Ing. Viviana Mendoza Ramia,
* Ing. Xavier Chávez Arciniega,
* Ing. Ana Satán Moreira,
* Ing. Walter Correa Anchundia,
* Lic. Rocío Espinoza González,
* Ing. Lourdes Zhiminaycela Pacheco,
  Analistas de Gestión del Talento Humano</t>
  </si>
  <si>
    <r>
      <rPr>
        <b/>
        <sz val="9"/>
        <color rgb="FF000000"/>
        <rFont val="Century Schoolbook"/>
        <family val="1"/>
      </rPr>
      <t>3.-</t>
    </r>
    <r>
      <rPr>
        <sz val="10"/>
        <color rgb="FF000000"/>
        <rFont val="Arial Narrow"/>
        <family val="2"/>
      </rPr>
      <t xml:space="preserve"> Supervisar el registro de asistencia (todos los regímenes laborales) y permanencia de personal (LOSEP, Código de Trabajo).</t>
    </r>
  </si>
  <si>
    <t>Registro de asistencia (todos los regímenes laborales) y permanencia de personal (LOSEP, Código de Trabajo), supervisado.</t>
  </si>
  <si>
    <t>N° de procesos realizados inherentes al registro de la asistencia y la permanencia de personal ejecutados y supervisados.</t>
  </si>
  <si>
    <r>
      <rPr>
        <b/>
        <sz val="9"/>
        <color rgb="FF000000"/>
        <rFont val="Century Schoolbook"/>
        <family val="1"/>
      </rPr>
      <t>1)</t>
    </r>
    <r>
      <rPr>
        <sz val="10"/>
        <color rgb="FF000000"/>
        <rFont val="Arial Narrow"/>
        <family val="2"/>
      </rPr>
      <t xml:space="preserve"> PERSONAL DOCENTE - REGISTROS DE ASISTENCIA Y PERMANENCIA
</t>
    </r>
    <r>
      <rPr>
        <b/>
        <sz val="9"/>
        <color rgb="FF000000"/>
        <rFont val="Century Schoolbook"/>
        <family val="1"/>
      </rPr>
      <t>1.-</t>
    </r>
    <r>
      <rPr>
        <sz val="10"/>
        <color rgb="FF000000"/>
        <rFont val="Arial Narrow"/>
        <family val="2"/>
      </rPr>
      <t xml:space="preserve"> Receptar notificación de documentación sustento de justificaciones canalizadas desde la Dirección TH.
</t>
    </r>
    <r>
      <rPr>
        <b/>
        <sz val="9"/>
        <color rgb="FF000000"/>
        <rFont val="Century Schoolbook"/>
        <family val="1"/>
      </rPr>
      <t>2.-</t>
    </r>
    <r>
      <rPr>
        <sz val="10"/>
        <color rgb="FF000000"/>
        <rFont val="Arial Narrow"/>
        <family val="2"/>
      </rPr>
      <t xml:space="preserve"> Ingresar horario de labores al sistema del reloj biométrico y descargar archivos de los relojes.
</t>
    </r>
    <r>
      <rPr>
        <b/>
        <sz val="9"/>
        <color rgb="FF000000"/>
        <rFont val="Century Schoolbook"/>
        <family val="1"/>
      </rPr>
      <t>3.-</t>
    </r>
    <r>
      <rPr>
        <sz val="10"/>
        <color rgb="FF000000"/>
        <rFont val="Arial Narrow"/>
        <family val="2"/>
      </rPr>
      <t xml:space="preserve"> Analizar y registrar en el sistema para obtener la generación del reporte de asistencia consolidado.
</t>
    </r>
    <r>
      <rPr>
        <b/>
        <sz val="9"/>
        <color rgb="FF000000"/>
        <rFont val="Century Schoolbook"/>
        <family val="1"/>
      </rPr>
      <t>4.-</t>
    </r>
    <r>
      <rPr>
        <sz val="10"/>
        <color rgb="FF000000"/>
        <rFont val="Arial Narrow"/>
        <family val="2"/>
      </rPr>
      <t xml:space="preserve"> Realizar el proceso de coactivas.
</t>
    </r>
    <r>
      <rPr>
        <b/>
        <sz val="9"/>
        <color rgb="FF000000"/>
        <rFont val="Century Schoolbook"/>
        <family val="1"/>
      </rPr>
      <t>5.-</t>
    </r>
    <r>
      <rPr>
        <sz val="10"/>
        <color rgb="FF000000"/>
        <rFont val="Arial Narrow"/>
        <family val="2"/>
      </rPr>
      <t xml:space="preserve"> Supervisar y/o monitorear la permanencia de personal, según requerimiento DTH y presentar informe de cumplimiento o novedades.
</t>
    </r>
    <r>
      <rPr>
        <b/>
        <sz val="9"/>
        <color rgb="FF000000"/>
        <rFont val="Century Schoolbook"/>
        <family val="1"/>
      </rPr>
      <t>2)</t>
    </r>
    <r>
      <rPr>
        <sz val="10"/>
        <color rgb="FF000000"/>
        <rFont val="Arial Narrow"/>
        <family val="2"/>
      </rPr>
      <t xml:space="preserve"> PERSONAL NO DOCENTE - REGISTROS DE ASISTENCIA Y PERMANENCIA
</t>
    </r>
    <r>
      <rPr>
        <b/>
        <sz val="9"/>
        <color rgb="FF000000"/>
        <rFont val="Century Schoolbook"/>
        <family val="1"/>
      </rPr>
      <t>1.-</t>
    </r>
    <r>
      <rPr>
        <sz val="10"/>
        <color rgb="FF000000"/>
        <rFont val="Arial Narrow"/>
        <family val="2"/>
      </rPr>
      <t xml:space="preserve"> Receptar y registrar horarios y justificaciones del Personal no docente, para consolidación de nóminas e información de informes para pago al personal no docente, por diferentes rubros de: Alimentación y Transporte del Personal (Código de Trabajo); para pago de Horas Suplementarias y/o extraordinarias de personal autorizado (LOSEP y Código de Trabajo), previa autorización de la Autoridad competente; de Cargas Familiares (Código de Trabajo).
</t>
    </r>
    <r>
      <rPr>
        <b/>
        <sz val="9"/>
        <color rgb="FF000000"/>
        <rFont val="Century Schoolbook"/>
        <family val="1"/>
      </rPr>
      <t>2.-</t>
    </r>
    <r>
      <rPr>
        <sz val="10"/>
        <color rgb="FF000000"/>
        <rFont val="Arial Narrow"/>
        <family val="2"/>
      </rPr>
      <t xml:space="preserve"> Supervisar y/o monitorear del buen uso del uniforme institucional y/o la permanencia del personal, según requerimiento, previo disposición canalizada desde la Dirección.</t>
    </r>
  </si>
  <si>
    <r>
      <rPr>
        <b/>
        <sz val="9"/>
        <color rgb="FF000000"/>
        <rFont val="Century Schoolbook"/>
        <family val="1"/>
      </rPr>
      <t>1.-</t>
    </r>
    <r>
      <rPr>
        <sz val="10"/>
        <color rgb="FF000000"/>
        <rFont val="Arial Narrow"/>
        <family val="2"/>
      </rPr>
      <t xml:space="preserve"> Reporte consolidado de Registro de la asistencia y de la
permanencia de personal.</t>
    </r>
  </si>
  <si>
    <t>* Ing. Liliana Campoverde Muñoz,
  Jefe de Gestión del Talento Humano
* Lic. Erwin Cevallos Onofre,
* Ing. María Pacheco Carvajal,
  Supervisores de Gestión del Talento Humano
* Lic. Rocío Espinoza González,
  Analistas de Gestión del Talento Humano</t>
  </si>
  <si>
    <r>
      <rPr>
        <b/>
        <sz val="9"/>
        <color rgb="FF000000"/>
        <rFont val="Century Schoolbook"/>
        <family val="1"/>
      </rPr>
      <t>4.-</t>
    </r>
    <r>
      <rPr>
        <b/>
        <sz val="10"/>
        <color rgb="FF000000"/>
        <rFont val="Arial Narrow"/>
        <family val="2"/>
      </rPr>
      <t xml:space="preserve"> </t>
    </r>
    <r>
      <rPr>
        <sz val="10"/>
        <color rgb="FF000000"/>
        <rFont val="Arial Narrow"/>
        <family val="2"/>
      </rPr>
      <t>Realizar la actualización de información en el sistema del ente rector del Control Fiscal, para efecto de validación de las declaraciones juramentadas patrimoniales de los servidores.</t>
    </r>
  </si>
  <si>
    <t>Actualización de información en el sistema del ente rector del Control Fiscal, para efecto de validación de las declaraciones juramentadas patrimoniales de los servidores, efectuada.</t>
  </si>
  <si>
    <t>N° de actualizaciones de información en el sistema del ente rector del Control Fiscal, sobre validación de las declaraciones juramentadas patrimoniales.</t>
  </si>
  <si>
    <r>
      <rPr>
        <sz val="10"/>
        <color rgb="FF000000"/>
        <rFont val="Arial Narrow"/>
        <family val="2"/>
      </rPr>
      <t xml:space="preserve">PROCESO DE REGISTRO EN EL SISTEMA DE CONTRALORIA LAS DECLARACIONES JURAMENTADAS
</t>
    </r>
    <r>
      <rPr>
        <b/>
        <sz val="9"/>
        <color rgb="FF000000"/>
        <rFont val="Century Schoolbook"/>
        <family val="1"/>
      </rPr>
      <t>1.-</t>
    </r>
    <r>
      <rPr>
        <sz val="10"/>
        <color rgb="FF000000"/>
        <rFont val="Arial Narrow"/>
        <family val="2"/>
      </rPr>
      <t xml:space="preserve"> Validar las declaraciones juramentadas de bienes en la Plataforma de la Contraloría General del Estado. Por inicio, fin de gestión y periódicas.
</t>
    </r>
    <r>
      <rPr>
        <b/>
        <sz val="9"/>
        <color rgb="FF000000"/>
        <rFont val="Century Schoolbook"/>
        <family val="1"/>
      </rPr>
      <t>2.-</t>
    </r>
    <r>
      <rPr>
        <sz val="10"/>
        <color rgb="FF000000"/>
        <rFont val="Arial Narrow"/>
        <family val="2"/>
      </rPr>
      <t xml:space="preserve"> Elaborar el Reporte mensual de declaraciones juramentadas de bienes en la plataforma de la CGE. Por inicio, fin de gestión y periódicas y carga del mismo.</t>
    </r>
  </si>
  <si>
    <r>
      <rPr>
        <b/>
        <sz val="9"/>
        <color rgb="FF000000"/>
        <rFont val="Century Schoolbook"/>
        <family val="1"/>
      </rPr>
      <t>1.-</t>
    </r>
    <r>
      <rPr>
        <sz val="10"/>
        <color rgb="FF000000"/>
        <rFont val="Arial Narrow"/>
        <family val="2"/>
      </rPr>
      <t xml:space="preserve"> Reporte del estado de la actualización de información en el sistema del ente rector del Control Fiscal, para efecto de validación de las declaraciones juramentadas patrimoniales de los servidores.</t>
    </r>
  </si>
  <si>
    <t>* Ing. Liliana Campoverde Muñoz,
  Jefe de Gestión del Talento Humano
* Ing. Ana Satán Moreira,
  Analista de Gestión del Talento Humano</t>
  </si>
  <si>
    <r>
      <rPr>
        <b/>
        <sz val="9"/>
        <color rgb="FF000000"/>
        <rFont val="Century Schoolbook"/>
        <family val="1"/>
      </rPr>
      <t>5.-</t>
    </r>
    <r>
      <rPr>
        <sz val="10"/>
        <color rgb="FF000000"/>
        <rFont val="Arial Narrow"/>
        <family val="2"/>
      </rPr>
      <t xml:space="preserve"> Registrar y/o actualizar los expedientes del personal respecto del ingreso, desvinculación y otros cambios de su situación laboral, en físico y digital.</t>
    </r>
  </si>
  <si>
    <t>Expedientes del personal respecto del ingreso, desvinculación y otros cambios de su situación laboral; organizados y/o actualizados.</t>
  </si>
  <si>
    <t>N° de servidores ingresados y/o actualizados en expedientes.</t>
  </si>
  <si>
    <r>
      <rPr>
        <b/>
        <sz val="9"/>
        <color rgb="FF000000"/>
        <rFont val="Century Schoolbook"/>
        <family val="1"/>
      </rPr>
      <t>1)</t>
    </r>
    <r>
      <rPr>
        <sz val="10"/>
        <color rgb="FF000000"/>
        <rFont val="Arial Narrow"/>
        <family val="2"/>
      </rPr>
      <t xml:space="preserve"> PROCESO EXPEDIENTES FISICO y DIGITAL ACTUALIZADOS
</t>
    </r>
    <r>
      <rPr>
        <b/>
        <sz val="9"/>
        <color rgb="FF000000"/>
        <rFont val="Century Schoolbook"/>
        <family val="1"/>
      </rPr>
      <t>1.-</t>
    </r>
    <r>
      <rPr>
        <sz val="10"/>
        <color rgb="FF000000"/>
        <rFont val="Arial Narrow"/>
        <family val="2"/>
      </rPr>
      <t xml:space="preserve"> Clasificar, Depurar, organizar y archivar la documentación en los expedientes del personal de la UTMACH.
</t>
    </r>
    <r>
      <rPr>
        <b/>
        <sz val="9"/>
        <color rgb="FF000000"/>
        <rFont val="Century Schoolbook"/>
        <family val="1"/>
      </rPr>
      <t>2.-</t>
    </r>
    <r>
      <rPr>
        <sz val="10"/>
        <color rgb="FF000000"/>
        <rFont val="Arial Narrow"/>
        <family val="2"/>
      </rPr>
      <t xml:space="preserve"> Elaborar Certificaciones laborales del personal requirente, con sustento al expediente.
</t>
    </r>
    <r>
      <rPr>
        <b/>
        <sz val="9"/>
        <color rgb="FF000000"/>
        <rFont val="Century Schoolbook"/>
        <family val="1"/>
      </rPr>
      <t>2)</t>
    </r>
    <r>
      <rPr>
        <sz val="10"/>
        <color rgb="FF000000"/>
        <rFont val="Arial Narrow"/>
        <family val="2"/>
      </rPr>
      <t xml:space="preserve"> SISTEMA INFORMATICO INSTITUCIONAL SIUTMACH
</t>
    </r>
    <r>
      <rPr>
        <b/>
        <sz val="9"/>
        <color rgb="FF000000"/>
        <rFont val="Century Schoolbook"/>
        <family val="1"/>
      </rPr>
      <t>1.-</t>
    </r>
    <r>
      <rPr>
        <sz val="10"/>
        <color rgb="FF000000"/>
        <rFont val="Arial Narrow"/>
        <family val="2"/>
      </rPr>
      <t xml:space="preserve"> Crear y asignar del currículo de servidores nuevos y pasantes; activar e inactivar puestos, en el sistema SIUTMACH.
</t>
    </r>
    <r>
      <rPr>
        <b/>
        <sz val="9"/>
        <color rgb="FF000000"/>
        <rFont val="Century Schoolbook"/>
        <family val="1"/>
      </rPr>
      <t>2.-</t>
    </r>
    <r>
      <rPr>
        <sz val="10"/>
        <color rgb="FF000000"/>
        <rFont val="Arial Narrow"/>
        <family val="2"/>
      </rPr>
      <t xml:space="preserve"> Ingresar y actualizar datos personales, instrucción, formal, trayectoria laboral de los servidores en el sistema.</t>
    </r>
  </si>
  <si>
    <r>
      <rPr>
        <b/>
        <sz val="9"/>
        <color rgb="FF000000"/>
        <rFont val="Century Schoolbook"/>
        <family val="1"/>
      </rPr>
      <t>1.-</t>
    </r>
    <r>
      <rPr>
        <sz val="10"/>
        <color rgb="FF000000"/>
        <rFont val="Arial Narrow"/>
        <family val="2"/>
      </rPr>
      <t xml:space="preserve"> Reporte consolidado de Registro y actualización de los expedientes del personal respecto del ingreso, desvinculación y otros cambios de su situación laboral, en físico y digital, según corresponda. Además el registro en el sistema informático institucional y/o del ente rector del trabajo.</t>
    </r>
  </si>
  <si>
    <t>* Ing. Liliana Campoverde Muñoz,
  Jefe de Gestión del Talento Humano
* Ing. Ana Satán Moreira,
* Ing. Lourdes Zhiminaycela Pacheco,
  Analistas de Gestión del Talento Humano</t>
  </si>
  <si>
    <r>
      <rPr>
        <sz val="10"/>
        <color rgb="FF000000"/>
        <rFont val="Arial Narrow"/>
        <family val="2"/>
      </rPr>
      <t xml:space="preserve">Grapas </t>
    </r>
    <r>
      <rPr>
        <sz val="10"/>
        <color rgb="FF000000"/>
        <rFont val="Century Schoolbook"/>
        <family val="1"/>
      </rPr>
      <t>26/6</t>
    </r>
    <r>
      <rPr>
        <sz val="10"/>
        <color rgb="FF000000"/>
        <rFont val="Arial Narrow"/>
        <family val="2"/>
      </rPr>
      <t xml:space="preserve"> Caja </t>
    </r>
    <r>
      <rPr>
        <sz val="10"/>
        <color rgb="FF000000"/>
        <rFont val="Century Schoolbook"/>
        <family val="1"/>
      </rPr>
      <t>5000</t>
    </r>
    <r>
      <rPr>
        <sz val="10"/>
        <color rgb="FF000000"/>
        <rFont val="Arial Narrow"/>
        <family val="2"/>
      </rPr>
      <t xml:space="preserve"> unidades</t>
    </r>
  </si>
  <si>
    <t>Folder colgante varios colores</t>
  </si>
  <si>
    <r>
      <rPr>
        <b/>
        <sz val="9"/>
        <color rgb="FF000000"/>
        <rFont val="Century Schoolbook"/>
        <family val="1"/>
      </rPr>
      <t xml:space="preserve">6.- </t>
    </r>
    <r>
      <rPr>
        <sz val="10"/>
        <color rgb="FF000000"/>
        <rFont val="Arial Narrow"/>
        <family val="2"/>
      </rPr>
      <t>Planificar y controlar la ejecución de las vacaciones del personal, en caso de la LOES, la aplicación es vinculante según calendario aprobado previa intervención de instancias académicas.</t>
    </r>
  </si>
  <si>
    <t>Planificación Anual de Vacaciones personal efectuada y controlada.</t>
  </si>
  <si>
    <t>N° de Procesos de Ejecución de las vacaciones del personal planificada y controlada.</t>
  </si>
  <si>
    <r>
      <rPr>
        <b/>
        <sz val="9"/>
        <color rgb="FF000000"/>
        <rFont val="Century Schoolbook"/>
        <family val="1"/>
      </rPr>
      <t>1)</t>
    </r>
    <r>
      <rPr>
        <sz val="10"/>
        <color rgb="FF000000"/>
        <rFont val="Arial Narrow"/>
        <family val="2"/>
      </rPr>
      <t xml:space="preserve"> PROCESO PLAN Y EJECUCIÓN ANUAL DE VACACIONES
</t>
    </r>
    <r>
      <rPr>
        <b/>
        <sz val="9"/>
        <color rgb="FF000000"/>
        <rFont val="Century Schoolbook"/>
        <family val="1"/>
      </rPr>
      <t>1.-</t>
    </r>
    <r>
      <rPr>
        <sz val="10"/>
        <color rgb="FF000000"/>
        <rFont val="Arial Narrow"/>
        <family val="2"/>
      </rPr>
      <t xml:space="preserve"> Elaborar Plan de Vacaciones, en consolidación con la información requerida a otras unidades.
</t>
    </r>
    <r>
      <rPr>
        <b/>
        <sz val="9"/>
        <color rgb="FF000000"/>
        <rFont val="Century Schoolbook"/>
        <family val="1"/>
      </rPr>
      <t>2.-</t>
    </r>
    <r>
      <rPr>
        <sz val="10"/>
        <color rgb="FF000000"/>
        <rFont val="Arial Narrow"/>
        <family val="2"/>
      </rPr>
      <t xml:space="preserve"> Aplicar el Plan mediante el control de marcaciones y/o consolidación de registros manuales de los servidores.
</t>
    </r>
    <r>
      <rPr>
        <b/>
        <sz val="9"/>
        <color rgb="FF000000"/>
        <rFont val="Century Schoolbook"/>
        <family val="1"/>
      </rPr>
      <t>3.-</t>
    </r>
    <r>
      <rPr>
        <sz val="10"/>
        <color rgb="FF000000"/>
        <rFont val="Arial Narrow"/>
        <family val="2"/>
      </rPr>
      <t xml:space="preserve"> Elaborar Acciones de personal por vacaciones, en los casos que se requiera, autorizadas por modificaciones fuera del calendario establecido, previo notificación desde la Dirección.
</t>
    </r>
    <r>
      <rPr>
        <b/>
        <sz val="9"/>
        <color rgb="FF000000"/>
        <rFont val="Century Schoolbook"/>
        <family val="1"/>
      </rPr>
      <t>4.-</t>
    </r>
    <r>
      <rPr>
        <sz val="10"/>
        <color rgb="FF000000"/>
        <rFont val="Arial Narrow"/>
        <family val="2"/>
      </rPr>
      <t xml:space="preserve"> Realizar Informes para Liquidación de vacaciones del personal NO TITULAR que se desvincula definitivamente de la UTMACH, en concordancia con las directrices del Ministerio de Finanzas.(CODIGO DE TRABAJO-LOSEP-LOES).</t>
    </r>
  </si>
  <si>
    <r>
      <rPr>
        <b/>
        <sz val="9"/>
        <color rgb="FF000000"/>
        <rFont val="Century Schoolbook"/>
        <family val="1"/>
      </rPr>
      <t>1.-</t>
    </r>
    <r>
      <rPr>
        <sz val="10"/>
        <color rgb="FF000000"/>
        <rFont val="Arial Narrow"/>
        <family val="2"/>
      </rPr>
      <t xml:space="preserve"> Reporte de la Ejecución de vacaciones del personal.</t>
    </r>
  </si>
  <si>
    <r>
      <rPr>
        <b/>
        <sz val="9"/>
        <color rgb="FF000000"/>
        <rFont val="Century Schoolbook"/>
        <family val="1"/>
      </rPr>
      <t>7.-</t>
    </r>
    <r>
      <rPr>
        <sz val="10"/>
        <color rgb="FF000000"/>
        <rFont val="Arial Narrow"/>
        <family val="2"/>
      </rPr>
      <t xml:space="preserve"> Coordinar los procesos de desvinculación de personal.</t>
    </r>
  </si>
  <si>
    <t>Procesos de desvinculación de personal, coordinados.</t>
  </si>
  <si>
    <t>N° de procesos de desvinculación de personal coordinados.</t>
  </si>
  <si>
    <r>
      <rPr>
        <sz val="10"/>
        <color rgb="FF000000"/>
        <rFont val="Arial Narrow"/>
        <family val="2"/>
      </rPr>
      <t xml:space="preserve">PROCESO PLAN DE DESVINCULACION
</t>
    </r>
    <r>
      <rPr>
        <b/>
        <sz val="9"/>
        <color rgb="FF000000"/>
        <rFont val="Century Schoolbook"/>
        <family val="1"/>
      </rPr>
      <t>1.-</t>
    </r>
    <r>
      <rPr>
        <sz val="10"/>
        <color rgb="FF000000"/>
        <rFont val="Arial Narrow"/>
        <family val="2"/>
      </rPr>
      <t xml:space="preserve"> Consolidar los requisitos en aplicación al Proceso del Plan Institucional de Retiro Voluntario y Obligatorio con fines de Jubilación, aprobado por instancias superiores.
</t>
    </r>
    <r>
      <rPr>
        <b/>
        <sz val="9"/>
        <color rgb="FF000000"/>
        <rFont val="Century Schoolbook"/>
        <family val="1"/>
      </rPr>
      <t>2.-</t>
    </r>
    <r>
      <rPr>
        <sz val="10"/>
        <color rgb="FF000000"/>
        <rFont val="Arial Narrow"/>
        <family val="2"/>
      </rPr>
      <t xml:space="preserve"> Realizar las actas de finiquito (CODIGO DE TRABAJO).
</t>
    </r>
    <r>
      <rPr>
        <b/>
        <sz val="9"/>
        <color rgb="FF000000"/>
        <rFont val="Century Schoolbook"/>
        <family val="1"/>
      </rPr>
      <t>3.-</t>
    </r>
    <r>
      <rPr>
        <sz val="10"/>
        <color rgb="FF000000"/>
        <rFont val="Arial Narrow"/>
        <family val="2"/>
      </rPr>
      <t xml:space="preserve"> Elaborar acciones de personal por desvinculación de personal titular LOSEP Y LOES).
</t>
    </r>
    <r>
      <rPr>
        <b/>
        <sz val="9"/>
        <color rgb="FF000000"/>
        <rFont val="Century Schoolbook"/>
        <family val="1"/>
      </rPr>
      <t>4.-</t>
    </r>
    <r>
      <rPr>
        <sz val="10"/>
        <color rgb="FF000000"/>
        <rFont val="Arial Narrow"/>
        <family val="2"/>
      </rPr>
      <t xml:space="preserve"> Efectuar informes para pago de indemnización de tiempo de servicio en la UTMACH y otras instituciones del sector público de todos los regímenes.
</t>
    </r>
    <r>
      <rPr>
        <b/>
        <sz val="9"/>
        <color rgb="FF000000"/>
        <rFont val="Century Schoolbook"/>
        <family val="1"/>
      </rPr>
      <t>5.-</t>
    </r>
    <r>
      <rPr>
        <sz val="10"/>
        <color rgb="FF000000"/>
        <rFont val="Arial Narrow"/>
        <family val="2"/>
      </rPr>
      <t xml:space="preserve"> Elaborar informes del promedio de horas de docencia durante el tiempo de servicio en la UTMACH (LOES).
</t>
    </r>
    <r>
      <rPr>
        <b/>
        <sz val="9"/>
        <color rgb="FF000000"/>
        <rFont val="Century Schoolbook"/>
        <family val="1"/>
      </rPr>
      <t>6.-</t>
    </r>
    <r>
      <rPr>
        <sz val="10"/>
        <color rgb="FF000000"/>
        <rFont val="Arial Narrow"/>
        <family val="2"/>
      </rPr>
      <t xml:space="preserve"> Realizar informes para liquidación de vacaciones del personal titular que se desvincula definitivamente (CODIGO DE TRABAJO, LOSEP Y LOES).
</t>
    </r>
    <r>
      <rPr>
        <b/>
        <sz val="9"/>
        <color rgb="FF000000"/>
        <rFont val="Century Schoolbook"/>
        <family val="1"/>
      </rPr>
      <t>7.-</t>
    </r>
    <r>
      <rPr>
        <sz val="10"/>
        <color rgb="FF000000"/>
        <rFont val="Arial Narrow"/>
        <family val="2"/>
      </rPr>
      <t xml:space="preserve"> Elaborar informes para pago por desahucio (CODIGO DE TRABAJO).
</t>
    </r>
    <r>
      <rPr>
        <b/>
        <sz val="9"/>
        <color rgb="FF000000"/>
        <rFont val="Century Schoolbook"/>
        <family val="1"/>
      </rPr>
      <t>8.-</t>
    </r>
    <r>
      <rPr>
        <sz val="10"/>
        <color rgb="FF000000"/>
        <rFont val="Arial Narrow"/>
        <family val="2"/>
      </rPr>
      <t xml:space="preserve"> Elaborar avisos de salida al IESS del personal cesante.</t>
    </r>
  </si>
  <si>
    <r>
      <rPr>
        <b/>
        <sz val="9"/>
        <color rgb="FF000000"/>
        <rFont val="Century Schoolbook"/>
        <family val="1"/>
      </rPr>
      <t>1.-</t>
    </r>
    <r>
      <rPr>
        <sz val="10"/>
        <color rgb="FF000000"/>
        <rFont val="Arial Narrow"/>
        <family val="2"/>
      </rPr>
      <t xml:space="preserve"> Informe semestral de los procesos de desvinculación de personal.</t>
    </r>
  </si>
  <si>
    <t>* Ing. Liliana Campoverde Muñoz,
  Jefe de Gestión del Talento Humano
* Lic. Erwin Cevallos Onofre,
* Ing. María Pacheco Carvajal,
  Supervisores de Gestión del Talento Humano
* Ing. Viviana Mendoza Ramia,
* Ing. Xavier Chávez Arciniegas,
* Ing. Ana Satán Moreira,
* Ing. Walter Correa Anchundia,
* Lic. Rocío Espinoza González,
* Ing. Lourdes Zhiminaycela Pacheco,
  Analistas de Gestión del Talento Humano</t>
  </si>
  <si>
    <r>
      <rPr>
        <b/>
        <sz val="9"/>
        <color rgb="FF000000"/>
        <rFont val="Century Schoolbook"/>
        <family val="1"/>
      </rPr>
      <t>8.-</t>
    </r>
    <r>
      <rPr>
        <b/>
        <sz val="10"/>
        <color rgb="FF000000"/>
        <rFont val="Arial Narrow"/>
        <family val="2"/>
      </rPr>
      <t xml:space="preserve"> </t>
    </r>
    <r>
      <rPr>
        <sz val="10"/>
        <color rgb="FF000000"/>
        <rFont val="Arial Narrow"/>
        <family val="2"/>
      </rPr>
      <t>Coordinar el proceso de aplicación de las resoluciones adoptadas por el máximo órgano colegiado superior, relacionado con sanciones impuestas por faltas disciplinarias a los servidores de la UTMACH.</t>
    </r>
  </si>
  <si>
    <t>Proceso de aplicación de las resoluciones adoptadas por el máximo órgano colegiado superior, relacionado con sanciones impuestas por faltas disciplinarias a los servidores de la UTMACH, coordinado.</t>
  </si>
  <si>
    <t>N° de sanciones disciplinarias ejecutadas mediante acciones de personal.</t>
  </si>
  <si>
    <r>
      <rPr>
        <sz val="10"/>
        <color rgb="FF000000"/>
        <rFont val="Arial Narrow"/>
        <family val="2"/>
      </rPr>
      <t xml:space="preserve">PROCESO SANCIONES 
</t>
    </r>
    <r>
      <rPr>
        <b/>
        <sz val="9"/>
        <color rgb="FF000000"/>
        <rFont val="Century Schoolbook"/>
        <family val="1"/>
      </rPr>
      <t>1.-</t>
    </r>
    <r>
      <rPr>
        <sz val="10"/>
        <color rgb="FF000000"/>
        <rFont val="Arial Narrow"/>
        <family val="2"/>
      </rPr>
      <t xml:space="preserve"> Receptar de la documentación sustento de la ejecución de la sanción de personal canalizada desde la Dirección.
</t>
    </r>
    <r>
      <rPr>
        <b/>
        <sz val="9"/>
        <color rgb="FF000000"/>
        <rFont val="Century Schoolbook"/>
        <family val="1"/>
      </rPr>
      <t>2.-</t>
    </r>
    <r>
      <rPr>
        <sz val="10"/>
        <color rgb="FF000000"/>
        <rFont val="Arial Narrow"/>
        <family val="2"/>
      </rPr>
      <t xml:space="preserve"> Solicitar a la Secretaría General informe si la sanción ha sido ejecutoriada.
</t>
    </r>
    <r>
      <rPr>
        <b/>
        <sz val="9"/>
        <color rgb="FF000000"/>
        <rFont val="Century Schoolbook"/>
        <family val="1"/>
      </rPr>
      <t>3.-</t>
    </r>
    <r>
      <rPr>
        <sz val="10"/>
        <color rgb="FF000000"/>
        <rFont val="Arial Narrow"/>
        <family val="2"/>
      </rPr>
      <t xml:space="preserve"> Consolidar la información con respuesta de lo antes solicitado.
</t>
    </r>
    <r>
      <rPr>
        <b/>
        <sz val="9"/>
        <color rgb="FF000000"/>
        <rFont val="Century Schoolbook"/>
        <family val="1"/>
      </rPr>
      <t>4.-</t>
    </r>
    <r>
      <rPr>
        <sz val="10"/>
        <color rgb="FF000000"/>
        <rFont val="Arial Narrow"/>
        <family val="2"/>
      </rPr>
      <t xml:space="preserve"> Registrar respuesta de Secretaría General cuando ha sido ejecutoriada la sanción impuesta.
</t>
    </r>
    <r>
      <rPr>
        <b/>
        <sz val="9"/>
        <color rgb="FF000000"/>
        <rFont val="Century Schoolbook"/>
        <family val="1"/>
      </rPr>
      <t>5.-</t>
    </r>
    <r>
      <rPr>
        <sz val="10"/>
        <color rgb="FF000000"/>
        <rFont val="Arial Narrow"/>
        <family val="2"/>
      </rPr>
      <t xml:space="preserve"> Elaborar la acción de personal por sanción y registro.
</t>
    </r>
    <r>
      <rPr>
        <b/>
        <sz val="9"/>
        <color rgb="FF000000"/>
        <rFont val="Century Schoolbook"/>
        <family val="1"/>
      </rPr>
      <t>6.-</t>
    </r>
    <r>
      <rPr>
        <sz val="10"/>
        <color rgb="FF000000"/>
        <rFont val="Arial Narrow"/>
        <family val="2"/>
      </rPr>
      <t xml:space="preserve"> Alimentar la Matriz de Sanciones UTMACH.
</t>
    </r>
    <r>
      <rPr>
        <b/>
        <sz val="9"/>
        <color rgb="FF000000"/>
        <rFont val="Century Schoolbook"/>
        <family val="1"/>
      </rPr>
      <t>7.-</t>
    </r>
    <r>
      <rPr>
        <sz val="10"/>
        <color rgb="FF000000"/>
        <rFont val="Arial Narrow"/>
        <family val="2"/>
      </rPr>
      <t xml:space="preserve"> Registrar en el Sistema Biométrico para control de la sanción vs asistencia del personal.</t>
    </r>
  </si>
  <si>
    <r>
      <rPr>
        <b/>
        <sz val="9"/>
        <color rgb="FF000000"/>
        <rFont val="Century Schoolbook"/>
        <family val="1"/>
      </rPr>
      <t>1.-</t>
    </r>
    <r>
      <rPr>
        <sz val="10"/>
        <color rgb="FF000000"/>
        <rFont val="Arial Narrow"/>
        <family val="2"/>
      </rPr>
      <t xml:space="preserve"> Reporte de acciones de personal emitidas para aplicación de las resoluciones adoptadas por el máximo órgano colegiado
superior, relacionado con
sanciones impuestas por faltas
disciplinarias a los servidores de la UTMACH.</t>
    </r>
  </si>
  <si>
    <t>* Ing. Liliana Campoverde Muñoz,
  Jefe de Gestión del Talento Humano
* Lic. Erwin Cevallos Onofre,
* Ing. María Pacheco Carvajal,
  Supervisores de Gestión del Talento Humano
* Ing. Viviana Mendoza Ramia,
* Ing. Xavier Chávez Arciniegas,
* Ing. Ana Satán Moreira,
* Lic. Rocío Espinoza González,
* Ing. Lourdes Zhiminaycela Pacheco,
  Analistas de Gestión del Talento Humano</t>
  </si>
  <si>
    <r>
      <rPr>
        <b/>
        <sz val="9"/>
        <color rgb="FF000000"/>
        <rFont val="Century Schoolbook"/>
        <family val="1"/>
      </rPr>
      <t>9.-</t>
    </r>
    <r>
      <rPr>
        <sz val="10"/>
        <color rgb="FF000000"/>
        <rFont val="Arial Narrow"/>
        <family val="2"/>
      </rPr>
      <t xml:space="preserve"> Emitir los Informes técnicos relacionados con permisos, licencias, comisiones de servicios, vacaciones, y demás procesos que se lleven a cabo en la Unidad de Gestión de Talento Humano.</t>
    </r>
  </si>
  <si>
    <t>Informes técnicos relacionados con permisos, licencias, comisiones de servicios, vacaciones, y demás procesos que se lleven a cabo en la Unidad de Gestión de Talento Humano emitidos.</t>
  </si>
  <si>
    <t>N° de Informes Técnicos por permisos, licencias en general y demás requerimientos atendidos.</t>
  </si>
  <si>
    <r>
      <rPr>
        <b/>
        <sz val="9"/>
        <color rgb="FF000000"/>
        <rFont val="Century Schoolbook"/>
        <family val="1"/>
      </rPr>
      <t>1)</t>
    </r>
    <r>
      <rPr>
        <sz val="10"/>
        <color rgb="FF000000"/>
        <rFont val="Arial Narrow"/>
        <family val="2"/>
      </rPr>
      <t xml:space="preserve"> PROCESO INFORMES TECNICOS DE ANTECEDENTES SOLICITADOS (NO LEGALES) RELACIONADOS CON PERMISOS, LICENCIAS, COMISIONES DE SERVICIOS, VACACIONES 
</t>
    </r>
    <r>
      <rPr>
        <b/>
        <sz val="9"/>
        <color rgb="FF000000"/>
        <rFont val="Century Schoolbook"/>
        <family val="1"/>
      </rPr>
      <t>1.-</t>
    </r>
    <r>
      <rPr>
        <sz val="10"/>
        <color rgb="FF000000"/>
        <rFont val="Arial Narrow"/>
        <family val="2"/>
      </rPr>
      <t xml:space="preserve"> Receptar la petición cuando lo requiera desde la Dirección TH.
</t>
    </r>
    <r>
      <rPr>
        <b/>
        <sz val="9"/>
        <color rgb="FF000000"/>
        <rFont val="Century Schoolbook"/>
        <family val="1"/>
      </rPr>
      <t>2.-</t>
    </r>
    <r>
      <rPr>
        <sz val="10"/>
        <color rgb="FF000000"/>
        <rFont val="Arial Narrow"/>
        <family val="2"/>
      </rPr>
      <t xml:space="preserve"> Analizar los Antecedentes.
</t>
    </r>
    <r>
      <rPr>
        <b/>
        <sz val="9"/>
        <color rgb="FF000000"/>
        <rFont val="Century Schoolbook"/>
        <family val="1"/>
      </rPr>
      <t>3.-</t>
    </r>
    <r>
      <rPr>
        <sz val="10"/>
        <color rgb="FF000000"/>
        <rFont val="Arial Narrow"/>
        <family val="2"/>
      </rPr>
      <t xml:space="preserve"> Elaborar informe Técnico de Antecedentes solicitado desde la Dirección.
</t>
    </r>
    <r>
      <rPr>
        <b/>
        <sz val="9"/>
        <color rgb="FF000000"/>
        <rFont val="Century Schoolbook"/>
        <family val="1"/>
      </rPr>
      <t>2)</t>
    </r>
    <r>
      <rPr>
        <sz val="10"/>
        <color rgb="FF000000"/>
        <rFont val="Arial Narrow"/>
        <family val="2"/>
      </rPr>
      <t xml:space="preserve"> PROCESO ACCIONES DE PERSONAL
</t>
    </r>
    <r>
      <rPr>
        <b/>
        <sz val="9"/>
        <color rgb="FF000000"/>
        <rFont val="Century Schoolbook"/>
        <family val="1"/>
      </rPr>
      <t>1.-</t>
    </r>
    <r>
      <rPr>
        <sz val="10"/>
        <color rgb="FF000000"/>
        <rFont val="Arial Narrow"/>
        <family val="2"/>
      </rPr>
      <t xml:space="preserve"> Receptar la autorización para elaborar la acción de personal canalizada desde la Dirección.
</t>
    </r>
    <r>
      <rPr>
        <b/>
        <sz val="9"/>
        <color rgb="FF000000"/>
        <rFont val="Century Schoolbook"/>
        <family val="1"/>
      </rPr>
      <t xml:space="preserve">2.- </t>
    </r>
    <r>
      <rPr>
        <sz val="10"/>
        <color rgb="FF000000"/>
        <rFont val="Arial Narrow"/>
        <family val="2"/>
      </rPr>
      <t>Elaborar acción de personal.</t>
    </r>
  </si>
  <si>
    <r>
      <rPr>
        <b/>
        <sz val="9"/>
        <color rgb="FF000000"/>
        <rFont val="Century Schoolbook"/>
        <family val="1"/>
      </rPr>
      <t>1.-</t>
    </r>
    <r>
      <rPr>
        <sz val="10"/>
        <color rgb="FF000000"/>
        <rFont val="Arial Narrow"/>
        <family val="2"/>
      </rPr>
      <t xml:space="preserve"> Reporte de informes técnicos
relacionados con permisos,
licencias, comisiones de servicios, vacaciones, y demás procesos que se lleven a cabo en la unidad de Gestión de Talento Humano.
</t>
    </r>
  </si>
  <si>
    <t>Tinta correctora tipo esfero</t>
  </si>
  <si>
    <r>
      <rPr>
        <b/>
        <sz val="9"/>
        <color rgb="FF000000"/>
        <rFont val="Century Schoolbook"/>
        <family val="1"/>
      </rPr>
      <t>10.-</t>
    </r>
    <r>
      <rPr>
        <sz val="10"/>
        <color rgb="FF000000"/>
        <rFont val="Arial Narrow"/>
        <family val="2"/>
      </rPr>
      <t xml:space="preserve"> Emitir la información relacionada con el Talento Humano, solicitados por organismos externo que rigen a la institución.</t>
    </r>
  </si>
  <si>
    <t>Información relacionada con el Talento Humano, solicitada por organismos externos que rigen a la institución en el área de competencia, emitidos.</t>
  </si>
  <si>
    <t>N° de Procesos solicitados por organismos externos atendidos.</t>
  </si>
  <si>
    <r>
      <rPr>
        <b/>
        <sz val="9"/>
        <color rgb="FF000000"/>
        <rFont val="Century Schoolbook"/>
        <family val="1"/>
      </rPr>
      <t>1)</t>
    </r>
    <r>
      <rPr>
        <sz val="10"/>
        <color rgb="FF000000"/>
        <rFont val="Arial Narrow"/>
        <family val="2"/>
      </rPr>
      <t xml:space="preserve"> </t>
    </r>
    <r>
      <rPr>
        <u/>
        <sz val="10"/>
        <color rgb="FF000000"/>
        <rFont val="Arial Narrow"/>
        <family val="2"/>
      </rPr>
      <t>PARTICIPACION EN PROCESO para ingreso de información al PAC</t>
    </r>
    <r>
      <rPr>
        <sz val="10"/>
        <color rgb="FF000000"/>
        <rFont val="Arial Narrow"/>
        <family val="2"/>
      </rPr>
      <t xml:space="preserve"> bajo la Dirección de Talento Humano
</t>
    </r>
    <r>
      <rPr>
        <b/>
        <sz val="9"/>
        <color rgb="FF000000"/>
        <rFont val="Century Schoolbook"/>
        <family val="1"/>
      </rPr>
      <t>2)</t>
    </r>
    <r>
      <rPr>
        <sz val="10"/>
        <color rgb="FF000000"/>
        <rFont val="Arial Narrow"/>
        <family val="2"/>
      </rPr>
      <t xml:space="preserve"> </t>
    </r>
    <r>
      <rPr>
        <u/>
        <sz val="10"/>
        <color rgb="FF000000"/>
        <rFont val="Arial Narrow"/>
        <family val="2"/>
      </rPr>
      <t>PROCESO SISTEMA INFORMATICO EXTERNO/ SIITH MDT EN AREA DE COMPETENCIA</t>
    </r>
    <r>
      <rPr>
        <sz val="10"/>
        <color rgb="FF000000"/>
        <rFont val="Arial Narrow"/>
        <family val="2"/>
      </rPr>
      <t xml:space="preserve">
</t>
    </r>
    <r>
      <rPr>
        <b/>
        <sz val="9"/>
        <color rgb="FF000000"/>
        <rFont val="Century Schoolbook"/>
        <family val="1"/>
      </rPr>
      <t>1.-</t>
    </r>
    <r>
      <rPr>
        <sz val="10"/>
        <color rgb="FF000000"/>
        <rFont val="Arial Narrow"/>
        <family val="2"/>
      </rPr>
      <t xml:space="preserve"> Ingresar datos personales, familiares e instrucción formal de los servidores en la plataforma del MDT.
</t>
    </r>
    <r>
      <rPr>
        <b/>
        <sz val="9"/>
        <color rgb="FF000000"/>
        <rFont val="Century Schoolbook"/>
        <family val="1"/>
      </rPr>
      <t>2.-</t>
    </r>
    <r>
      <rPr>
        <sz val="10"/>
        <color rgb="FF000000"/>
        <rFont val="Arial Narrow"/>
        <family val="2"/>
      </rPr>
      <t xml:space="preserve"> Vincular y actualizar a los servidores, a la institución en caso de existir en el sistema en la plataforma del MDT.
</t>
    </r>
    <r>
      <rPr>
        <b/>
        <sz val="9"/>
        <color rgb="FF000000"/>
        <rFont val="Century Schoolbook"/>
        <family val="1"/>
      </rPr>
      <t>3.-</t>
    </r>
    <r>
      <rPr>
        <sz val="10"/>
        <color rgb="FF000000"/>
        <rFont val="Arial Narrow"/>
        <family val="2"/>
      </rPr>
      <t xml:space="preserve"> Desvincular servidores por movimientos de renuncias, jubilaciones, visto bueno en la plataforma del MDT.
</t>
    </r>
    <r>
      <rPr>
        <b/>
        <sz val="9"/>
        <color rgb="FF000000"/>
        <rFont val="Century Schoolbook"/>
        <family val="1"/>
      </rPr>
      <t>4.-</t>
    </r>
    <r>
      <rPr>
        <sz val="10"/>
        <color rgb="FF000000"/>
        <rFont val="Arial Narrow"/>
        <family val="2"/>
      </rPr>
      <t xml:space="preserve"> Enlazar los puestos.
</t>
    </r>
    <r>
      <rPr>
        <b/>
        <sz val="9"/>
        <color rgb="FF000000"/>
        <rFont val="Century Schoolbook"/>
        <family val="1"/>
      </rPr>
      <t>3)</t>
    </r>
    <r>
      <rPr>
        <sz val="10"/>
        <color rgb="FF000000"/>
        <rFont val="Arial Narrow"/>
        <family val="2"/>
      </rPr>
      <t xml:space="preserve"> </t>
    </r>
    <r>
      <rPr>
        <u/>
        <sz val="10"/>
        <color rgb="FF000000"/>
        <rFont val="Arial Narrow"/>
        <family val="2"/>
      </rPr>
      <t>Otras Matrices que soliciten Organismos Externos en Área de Competencias.</t>
    </r>
  </si>
  <si>
    <r>
      <rPr>
        <b/>
        <sz val="9"/>
        <color rgb="FF000000"/>
        <rFont val="Century Schoolbook"/>
        <family val="1"/>
      </rPr>
      <t>1.-</t>
    </r>
    <r>
      <rPr>
        <sz val="10"/>
        <color rgb="FF000000"/>
        <rFont val="Arial Narrow"/>
        <family val="2"/>
      </rPr>
      <t xml:space="preserve"> Reporte de Cumplimiento de
carga de información relacionada
con el Talento Humano o matrices solicitados por organismos externos que rigen a la institución.</t>
    </r>
  </si>
  <si>
    <t>Lápiz hb con goma caja 12 unidades</t>
  </si>
  <si>
    <t>Mouse Pad con apoya muñeca de Gel</t>
  </si>
  <si>
    <r>
      <rPr>
        <b/>
        <sz val="9"/>
        <color rgb="FF000000"/>
        <rFont val="Century Schoolbook"/>
        <family val="1"/>
      </rPr>
      <t>11.-</t>
    </r>
    <r>
      <rPr>
        <sz val="10"/>
        <color rgb="FF000000"/>
        <rFont val="Arial Narrow"/>
        <family val="2"/>
      </rPr>
      <t xml:space="preserve"> Presentar la Planificación Operativa Anual y Evaluación de la Planificación Operativa Anual.</t>
    </r>
  </si>
  <si>
    <t>N° de Planificaciones Operativas Anuales y evaluaciones de la planificación operativa anual, presentadas.</t>
  </si>
  <si>
    <r>
      <rPr>
        <b/>
        <sz val="9"/>
        <color rgb="FF000000"/>
        <rFont val="Century Schoolbook"/>
        <family val="1"/>
      </rPr>
      <t>1.-</t>
    </r>
    <r>
      <rPr>
        <sz val="10"/>
        <color rgb="FF000000"/>
        <rFont val="Arial Narrow"/>
        <family val="2"/>
      </rPr>
      <t xml:space="preserve"> Detectar necesidades.
</t>
    </r>
    <r>
      <rPr>
        <b/>
        <sz val="9"/>
        <color rgb="FF000000"/>
        <rFont val="Century Schoolbook"/>
        <family val="1"/>
      </rPr>
      <t>2.-</t>
    </r>
    <r>
      <rPr>
        <sz val="10"/>
        <color rgb="FF000000"/>
        <rFont val="Arial Narrow"/>
        <family val="2"/>
      </rPr>
      <t xml:space="preserve"> Elaborar el POA de acuerdo a las directrices emitidas.
</t>
    </r>
    <r>
      <rPr>
        <b/>
        <sz val="9"/>
        <color rgb="FF000000"/>
        <rFont val="Century Schoolbook"/>
        <family val="1"/>
      </rPr>
      <t xml:space="preserve">3.- </t>
    </r>
    <r>
      <rPr>
        <sz val="10"/>
        <color rgb="FF000000"/>
        <rFont val="Arial Narrow"/>
        <family val="2"/>
      </rPr>
      <t xml:space="preserve">Efectuar las evaluaciones del POA.
</t>
    </r>
    <r>
      <rPr>
        <b/>
        <sz val="9"/>
        <color rgb="FF000000"/>
        <rFont val="Century Schoolbook"/>
        <family val="1"/>
      </rPr>
      <t>4.-</t>
    </r>
    <r>
      <rPr>
        <sz val="10"/>
        <color rgb="FF000000"/>
        <rFont val="Arial Narrow"/>
        <family val="2"/>
      </rPr>
      <t xml:space="preserve"> Preparar y cargar evidencias del POA en la carpeta asignada a la Unidad en google drive u otra.</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</si>
  <si>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 xml:space="preserve">2.- </t>
    </r>
    <r>
      <rPr>
        <sz val="10"/>
        <color rgb="FF000000"/>
        <rFont val="Arial Narrow"/>
        <family val="2"/>
      </rPr>
      <t xml:space="preserve">Evaluación del POA I Semestre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POA II Semestre </t>
    </r>
    <r>
      <rPr>
        <sz val="10"/>
        <color rgb="FF000000"/>
        <rFont val="Century Schoolbook"/>
        <family val="1"/>
      </rPr>
      <t>2022.</t>
    </r>
  </si>
  <si>
    <t>* Ing. Liliana Campoverde Muñoz,
  Jefe de Gestión del Talento Humano (POA)
EVAL POA:
* Lic. Erwin Cevallos Onofre,
* Ing. María Pacheco Carvajal,
  Supervisores de Gestión del Talento Humano
* Ing. Viviana Mendoza Ramia,
* Ing. Xavier Chávez Arciniegas,
* Ing. Ana Satán Moreira,
* Ing. Walter Correa Anchundia,
* Lic. Rocío Espinoza González,
* Ing. Lourdes Zhiminaycela Pacheco,
  Analistas de Gestión del Talento Humano</t>
  </si>
  <si>
    <r>
      <rPr>
        <b/>
        <sz val="9"/>
        <color rgb="FF000000"/>
        <rFont val="Century Schoolbook"/>
        <family val="1"/>
      </rPr>
      <t>12.-</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</si>
  <si>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Seleccionar la documentación para su depuración.
</t>
    </r>
    <r>
      <rPr>
        <b/>
        <sz val="9"/>
        <color rgb="FF000000"/>
        <rFont val="Century Schoolbook"/>
        <family val="1"/>
      </rPr>
      <t>2.-</t>
    </r>
    <r>
      <rPr>
        <sz val="10"/>
        <color rgb="FF000000"/>
        <rFont val="Arial Narrow"/>
        <family val="2"/>
      </rPr>
      <t xml:space="preserve"> Organizar las carpetas.
</t>
    </r>
    <r>
      <rPr>
        <b/>
        <sz val="9"/>
        <color rgb="FF000000"/>
        <rFont val="Century Schoolbook"/>
        <family val="1"/>
      </rPr>
      <t>3.-</t>
    </r>
    <r>
      <rPr>
        <sz val="10"/>
        <color rgb="FF000000"/>
        <rFont val="Arial Narrow"/>
        <family val="2"/>
      </rPr>
      <t xml:space="preserve"> Describir la documentación según la norma ISAD-G.
</t>
    </r>
    <r>
      <rPr>
        <b/>
        <sz val="9"/>
        <color rgb="FF000000"/>
        <rFont val="Century Schoolbook"/>
        <family val="1"/>
      </rPr>
      <t>4.-</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</si>
  <si>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</si>
  <si>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 Ing. Liliana Campoverde Muñoz,
  Jefe de Gestión del Talento Humano
* Lic. Erwin Cevallos Onofre,
 * Ing. María del Cisne Pacheco Carvajal
  Supervisor de Gestión del Talento Humano ..
* Lic. Rocío Espinoza González,
* Ing. Ana Satán Moreira,
* Ing. Lourdes Zhiminaycela Pacheco,
* Ing. Viviana Mendoza Ramia, (CONSOLIDACIÓN)           
* Ing. Xavier Chávez,
  Analistas de Gestión del Talento Humano</t>
  </si>
  <si>
    <r>
      <rPr>
        <sz val="10"/>
        <color rgb="FF000000"/>
        <rFont val="Arial Narrow"/>
        <family val="2"/>
      </rPr>
      <t xml:space="preserve">Archivador de cartón plegable lomo </t>
    </r>
    <r>
      <rPr>
        <sz val="10"/>
        <color rgb="FF000000"/>
        <rFont val="Century Schoolbook"/>
        <family val="1"/>
      </rPr>
      <t>16</t>
    </r>
    <r>
      <rPr>
        <sz val="10"/>
        <color rgb="FF000000"/>
        <rFont val="Arial Narrow"/>
        <family val="2"/>
      </rPr>
      <t xml:space="preserve"> cms N° </t>
    </r>
    <r>
      <rPr>
        <sz val="10"/>
        <color rgb="FF000000"/>
        <rFont val="Century Schoolbook"/>
        <family val="1"/>
      </rPr>
      <t>3</t>
    </r>
  </si>
  <si>
    <t>UNIDAD DE DESARROLLO DEL TALENTO HUMANO</t>
  </si>
  <si>
    <r>
      <rPr>
        <b/>
        <sz val="10"/>
        <color rgb="FFFF0000"/>
        <rFont val="Arial Narrow"/>
        <family val="2"/>
      </rPr>
      <t>METAS OPERATIVAS</t>
    </r>
    <r>
      <rPr>
        <b/>
        <sz val="9"/>
        <color rgb="FF000000"/>
        <rFont val="Century Schoolbook"/>
        <family val="1"/>
      </rPr>
      <t xml:space="preserve">
1.-</t>
    </r>
    <r>
      <rPr>
        <b/>
        <sz val="10"/>
        <color rgb="FF000000"/>
        <rFont val="Arial Narrow"/>
        <family val="2"/>
      </rPr>
      <t xml:space="preserve"> </t>
    </r>
    <r>
      <rPr>
        <sz val="10"/>
        <color rgb="FF000000"/>
        <rFont val="Arial Narrow"/>
        <family val="2"/>
      </rPr>
      <t>Coordinar la Planificación anual de capacitación del personal administrativo perteneciente a la Ley Orgánica de Servicio Público y trabajadores amparados bajo el régimen de Código de Trabajo.</t>
    </r>
  </si>
  <si>
    <t>Planificación anual de capacitación del personal administrativo perteneciente a la Ley Orgánica de Servicio Público y trabajadores amparados bajo el régimen de Código de Trabajo, coordinada.</t>
  </si>
  <si>
    <t>N° de Planes de Capacitación de los servidores amparados por la Ley Orgánica del Servicio Publico y Código del Trabajo, coordinados.</t>
  </si>
  <si>
    <r>
      <rPr>
        <b/>
        <sz val="9"/>
        <color rgb="FF000000"/>
        <rFont val="Century Schoolbook"/>
        <family val="1"/>
      </rPr>
      <t>1.-</t>
    </r>
    <r>
      <rPr>
        <sz val="10"/>
        <color rgb="FF000000"/>
        <rFont val="Arial Narrow"/>
        <family val="2"/>
      </rPr>
      <t xml:space="preserve"> Coordinar la elaboración y envío de los formularios para la detección de las necesidades de capacitación.
</t>
    </r>
    <r>
      <rPr>
        <b/>
        <sz val="9"/>
        <color rgb="FF000000"/>
        <rFont val="Century Schoolbook"/>
        <family val="1"/>
      </rPr>
      <t>2.-</t>
    </r>
    <r>
      <rPr>
        <sz val="10"/>
        <color rgb="FF000000"/>
        <rFont val="Arial Narrow"/>
        <family val="2"/>
      </rPr>
      <t xml:space="preserve"> Elaborar el reporte de necesidades de capacitación.
</t>
    </r>
    <r>
      <rPr>
        <b/>
        <sz val="9"/>
        <color rgb="FF000000"/>
        <rFont val="Century Schoolbook"/>
        <family val="1"/>
      </rPr>
      <t>3.-</t>
    </r>
    <r>
      <rPr>
        <sz val="10"/>
        <color rgb="FF000000"/>
        <rFont val="Arial Narrow"/>
        <family val="2"/>
      </rPr>
      <t xml:space="preserve"> Elaborar la propuesta del Plan Anual de Capacitación del personal administrativo y trabajadores.</t>
    </r>
  </si>
  <si>
    <r>
      <rPr>
        <b/>
        <sz val="9"/>
        <color rgb="FF000000"/>
        <rFont val="Century Schoolbook"/>
        <family val="1"/>
      </rPr>
      <t>1.-</t>
    </r>
    <r>
      <rPr>
        <sz val="10"/>
        <color rgb="FF000000"/>
        <rFont val="Arial Narrow"/>
        <family val="2"/>
      </rPr>
      <t xml:space="preserve"> Plan Anual de Capacitación de los servidores amparados por la Ley Orgánica del Servicio Público y Código del Trabajo.
</t>
    </r>
    <r>
      <rPr>
        <b/>
        <sz val="9"/>
        <color rgb="FF000000"/>
        <rFont val="Century Schoolbook"/>
        <family val="1"/>
      </rPr>
      <t>2.-</t>
    </r>
    <r>
      <rPr>
        <sz val="10"/>
        <color rgb="FF000000"/>
        <rFont val="Arial Narrow"/>
        <family val="2"/>
      </rPr>
      <t xml:space="preserve"> Resolución de Consejo Universitario de aprobación del Plan de Capacitación de los servidores amparados por la Ley Orgánica del Servicio Público y Código del Trabajo.</t>
    </r>
  </si>
  <si>
    <t>* Ab. Mariuxi Apolo Silva,
  Directora de Talento Humano
* Ing. Rina Loayza Ramírez,
  Jefe de Desarrollo del Talento Humano
* Ing. Verónica Delgado Bermeo,
  Analista de Desarrollo del Talento Humano</t>
  </si>
  <si>
    <t>530612 0701 002</t>
  </si>
  <si>
    <t>Capacitación a Servidores Públicos</t>
  </si>
  <si>
    <t>Capacitación a Servidores Públicos de la UTMACH</t>
  </si>
  <si>
    <r>
      <rPr>
        <b/>
        <sz val="9"/>
        <color rgb="FF000000"/>
        <rFont val="Century Schoolbook"/>
        <family val="1"/>
      </rPr>
      <t>2.-</t>
    </r>
    <r>
      <rPr>
        <sz val="10"/>
        <color rgb="FF000000"/>
        <rFont val="Arial Narrow"/>
        <family val="2"/>
      </rPr>
      <t xml:space="preserve"> Supervisar la ejecución del Plan Anual de Capacitación de los servidores administrativos y de servicio de la UTMACH.</t>
    </r>
  </si>
  <si>
    <t>Seguimiento y evaluación de la ejecución de la planificación anual de capacitación del personal, efectuada.</t>
  </si>
  <si>
    <t xml:space="preserve">N° de Cursos del Plan de Capacitación de los Servidores amparados por la Ley Orgánica del Servicio Público y Código del Trabajo, ejecutados. </t>
  </si>
  <si>
    <r>
      <rPr>
        <b/>
        <sz val="9"/>
        <color rgb="FF000000"/>
        <rFont val="Century Schoolbook"/>
        <family val="1"/>
      </rPr>
      <t>1.-</t>
    </r>
    <r>
      <rPr>
        <sz val="10"/>
        <color rgb="FF000000"/>
        <rFont val="Arial Narrow"/>
        <family val="2"/>
      </rPr>
      <t xml:space="preserve"> Preparar la logística de los eventos.
</t>
    </r>
    <r>
      <rPr>
        <b/>
        <sz val="9"/>
        <color rgb="FF000000"/>
        <rFont val="Century Schoolbook"/>
        <family val="1"/>
      </rPr>
      <t>2.-</t>
    </r>
    <r>
      <rPr>
        <sz val="10"/>
        <color rgb="FF000000"/>
        <rFont val="Arial Narrow"/>
        <family val="2"/>
      </rPr>
      <t xml:space="preserve"> Notificar a los servidores designados a los eventos de capacitación.
</t>
    </r>
    <r>
      <rPr>
        <b/>
        <sz val="9"/>
        <color rgb="FF000000"/>
        <rFont val="Century Schoolbook"/>
        <family val="1"/>
      </rPr>
      <t>3.-</t>
    </r>
    <r>
      <rPr>
        <sz val="10"/>
        <color rgb="FF000000"/>
        <rFont val="Arial Narrow"/>
        <family val="2"/>
      </rPr>
      <t xml:space="preserve"> Evaluar los Eventos de capacitación.
</t>
    </r>
    <r>
      <rPr>
        <b/>
        <sz val="9"/>
        <color rgb="FF000000"/>
        <rFont val="Century Schoolbook"/>
        <family val="1"/>
      </rPr>
      <t>4.-</t>
    </r>
    <r>
      <rPr>
        <sz val="10"/>
        <color rgb="FF000000"/>
        <rFont val="Arial Narrow"/>
        <family val="2"/>
      </rPr>
      <t xml:space="preserve"> Realizar informes de ejecución de los eventos de capacitación.
</t>
    </r>
    <r>
      <rPr>
        <b/>
        <sz val="9"/>
        <color rgb="FF000000"/>
        <rFont val="Century Schoolbook"/>
        <family val="1"/>
      </rPr>
      <t>5.-</t>
    </r>
    <r>
      <rPr>
        <sz val="10"/>
        <color rgb="FF000000"/>
        <rFont val="Arial Narrow"/>
        <family val="2"/>
      </rPr>
      <t xml:space="preserve"> Efectuar informes de impacto de capacitación.</t>
    </r>
  </si>
  <si>
    <r>
      <rPr>
        <b/>
        <sz val="9"/>
        <color rgb="FF000000"/>
        <rFont val="Century Schoolbook"/>
        <family val="1"/>
      </rPr>
      <t>1.-</t>
    </r>
    <r>
      <rPr>
        <sz val="10"/>
        <color rgb="FF000000"/>
        <rFont val="Arial Narrow"/>
        <family val="2"/>
      </rPr>
      <t xml:space="preserve"> Informes de ejecución de los eventos de capacitación.</t>
    </r>
  </si>
  <si>
    <t>Sillas ergonómicas</t>
  </si>
  <si>
    <r>
      <rPr>
        <sz val="10"/>
        <color rgb="FF000000"/>
        <rFont val="Arial Narrow"/>
        <family val="2"/>
      </rPr>
      <t xml:space="preserve">Pizarra líquida pedestal </t>
    </r>
    <r>
      <rPr>
        <sz val="10"/>
        <color rgb="FF000000"/>
        <rFont val="Century Schoolbook"/>
        <family val="1"/>
      </rPr>
      <t>200</t>
    </r>
    <r>
      <rPr>
        <sz val="10"/>
        <color rgb="FF000000"/>
        <rFont val="Arial Narrow"/>
        <family val="2"/>
      </rPr>
      <t xml:space="preserve"> cm x </t>
    </r>
    <r>
      <rPr>
        <sz val="10"/>
        <color rgb="FF000000"/>
        <rFont val="Century Schoolbook"/>
        <family val="1"/>
      </rPr>
      <t>120</t>
    </r>
    <r>
      <rPr>
        <sz val="10"/>
        <color rgb="FF000000"/>
        <rFont val="Arial Narrow"/>
        <family val="2"/>
      </rPr>
      <t xml:space="preserve"> cm</t>
    </r>
  </si>
  <si>
    <r>
      <rPr>
        <b/>
        <sz val="9"/>
        <color rgb="FF000000"/>
        <rFont val="Century Schoolbook"/>
        <family val="1"/>
      </rPr>
      <t>3.-</t>
    </r>
    <r>
      <rPr>
        <b/>
        <sz val="10"/>
        <color rgb="FF000000"/>
        <rFont val="Arial Narrow"/>
        <family val="2"/>
      </rPr>
      <t xml:space="preserve"> </t>
    </r>
    <r>
      <rPr>
        <sz val="10"/>
        <color rgb="FF000000"/>
        <rFont val="Arial Narrow"/>
        <family val="2"/>
      </rPr>
      <t>Coordinar la Planificación anual de apoyo institucional para formación de los servidores administrativos de la UTMACH.</t>
    </r>
  </si>
  <si>
    <t>Planificación anual de apoyo institucional para formación de los servidores administrativos de la UTMACH, coordinada.</t>
  </si>
  <si>
    <t>N° de Planes de Apoyo Institucional para formación de servidores administrativos, coordinados.</t>
  </si>
  <si>
    <r>
      <rPr>
        <b/>
        <sz val="9"/>
        <color rgb="FF000000"/>
        <rFont val="Century Schoolbook"/>
        <family val="1"/>
      </rPr>
      <t>1.-</t>
    </r>
    <r>
      <rPr>
        <sz val="10"/>
        <color rgb="FF000000"/>
        <rFont val="Arial Narrow"/>
        <family val="2"/>
      </rPr>
      <t xml:space="preserve"> Coordinar con la Directora de Talento Humano, el envío de circulares a servidores sobre plan.
</t>
    </r>
    <r>
      <rPr>
        <b/>
        <sz val="9"/>
        <color rgb="FF000000"/>
        <rFont val="Century Schoolbook"/>
        <family val="1"/>
      </rPr>
      <t>2.-</t>
    </r>
    <r>
      <rPr>
        <sz val="10"/>
        <color rgb="FF000000"/>
        <rFont val="Arial Narrow"/>
        <family val="2"/>
      </rPr>
      <t xml:space="preserve"> Elaborar la propuesta del Plan Anual de apoyo institucional tipo A, previo análisis de la documentación por parte de la Comisión.</t>
    </r>
  </si>
  <si>
    <r>
      <rPr>
        <b/>
        <sz val="9"/>
        <color rgb="FF000000"/>
        <rFont val="Century Schoolbook"/>
        <family val="1"/>
      </rPr>
      <t>1.-</t>
    </r>
    <r>
      <rPr>
        <sz val="10"/>
        <color rgb="FF000000"/>
        <rFont val="Arial Narrow"/>
        <family val="2"/>
      </rPr>
      <t xml:space="preserve"> Plan Anual de Apoyo Institucional Económico Tipo A.
</t>
    </r>
    <r>
      <rPr>
        <b/>
        <sz val="9"/>
        <color rgb="FF000000"/>
        <rFont val="Century Schoolbook"/>
        <family val="1"/>
      </rPr>
      <t>2.-</t>
    </r>
    <r>
      <rPr>
        <sz val="10"/>
        <color rgb="FF000000"/>
        <rFont val="Arial Narrow"/>
        <family val="2"/>
      </rPr>
      <t xml:space="preserve"> Resolución de Consejo Universitario de aprobación del Plan.</t>
    </r>
  </si>
  <si>
    <t>* Ab. Mariuxi Apolo Silva,
  Directora de Talento Humano
* Ing. Rina Loayza Ramírez,
  Jefe de Desarrollo del Talento Humano</t>
  </si>
  <si>
    <r>
      <rPr>
        <b/>
        <sz val="9"/>
        <color rgb="FF000000"/>
        <rFont val="Century Schoolbook"/>
        <family val="1"/>
      </rPr>
      <t>4.-</t>
    </r>
    <r>
      <rPr>
        <sz val="10"/>
        <color rgb="FF000000"/>
        <rFont val="Arial Narrow"/>
        <family val="2"/>
      </rPr>
      <t xml:space="preserve"> Supervisar la ejecución del Plan Anual de apoyo institucional económico tipo A para los servidores administrativos.</t>
    </r>
  </si>
  <si>
    <t>Seguimiento y evaluación de la planificación anual de apoyo institucional para los servidores administrativos, efectuado.</t>
  </si>
  <si>
    <t>N° de Servidores Administrativos atendidos.</t>
  </si>
  <si>
    <r>
      <rPr>
        <b/>
        <sz val="9"/>
        <color rgb="FF000000"/>
        <rFont val="Century Schoolbook"/>
        <family val="1"/>
      </rPr>
      <t>1.-</t>
    </r>
    <r>
      <rPr>
        <sz val="10"/>
        <color rgb="FF000000"/>
        <rFont val="Arial Narrow"/>
        <family val="2"/>
      </rPr>
      <t xml:space="preserve"> Realizar el seguimiento a los justificativos presentados por los servidores.
</t>
    </r>
    <r>
      <rPr>
        <b/>
        <sz val="9"/>
        <color rgb="FF000000"/>
        <rFont val="Century Schoolbook"/>
        <family val="1"/>
      </rPr>
      <t>2.-</t>
    </r>
    <r>
      <rPr>
        <sz val="10"/>
        <color rgb="FF000000"/>
        <rFont val="Arial Narrow"/>
        <family val="2"/>
      </rPr>
      <t xml:space="preserve"> Elaborar Informe de ejecución del Plan Anual de Apoyo Institucional.</t>
    </r>
  </si>
  <si>
    <r>
      <rPr>
        <b/>
        <sz val="9"/>
        <color rgb="FF000000"/>
        <rFont val="Century Schoolbook"/>
        <family val="1"/>
      </rPr>
      <t>1.-</t>
    </r>
    <r>
      <rPr>
        <sz val="10"/>
        <color rgb="FF000000"/>
        <rFont val="Arial Narrow"/>
        <family val="2"/>
      </rPr>
      <t xml:space="preserve"> Informe de la ejecución del Plan Anual de apoyo institucional económico tipo A para los servidores administrativos.</t>
    </r>
  </si>
  <si>
    <t>5. Desarrollar un sistema de incentivos que reconozca la eficiencia individual y colectiva en la gestión administrativa.</t>
  </si>
  <si>
    <r>
      <rPr>
        <b/>
        <sz val="9"/>
        <color rgb="FF000000"/>
        <rFont val="Century Schoolbook"/>
        <family val="1"/>
      </rPr>
      <t>5.-</t>
    </r>
    <r>
      <rPr>
        <b/>
        <sz val="10"/>
        <color rgb="FF000000"/>
        <rFont val="Arial Narrow"/>
        <family val="2"/>
      </rPr>
      <t xml:space="preserve"> </t>
    </r>
    <r>
      <rPr>
        <sz val="10"/>
        <color rgb="FF000000"/>
        <rFont val="Arial Narrow"/>
        <family val="2"/>
      </rPr>
      <t>Coordinar la Planificación anual de evaluación de desempeño de los servidores.</t>
    </r>
  </si>
  <si>
    <t>Planificación anual de evaluación de desempeño de los servidores, coordinada.</t>
  </si>
  <si>
    <t>N° de Planes de Evaluación de Desempeño, coordinados.</t>
  </si>
  <si>
    <r>
      <rPr>
        <b/>
        <sz val="9"/>
        <color rgb="FF000000"/>
        <rFont val="Century Schoolbook"/>
        <family val="1"/>
      </rPr>
      <t>1.-</t>
    </r>
    <r>
      <rPr>
        <sz val="10"/>
        <color rgb="FF000000"/>
        <rFont val="Arial Narrow"/>
        <family val="2"/>
      </rPr>
      <t xml:space="preserve"> Realizar el ingreso del cronograma en el SIITH.
</t>
    </r>
    <r>
      <rPr>
        <b/>
        <sz val="9"/>
        <color rgb="FF000000"/>
        <rFont val="Century Schoolbook"/>
        <family val="1"/>
      </rPr>
      <t>2.-</t>
    </r>
    <r>
      <rPr>
        <sz val="10"/>
        <color rgb="FF000000"/>
        <rFont val="Arial Narrow"/>
        <family val="2"/>
      </rPr>
      <t xml:space="preserve"> Elaborar la propuesta del Plan Anual de Evaluación del Desempeño.
</t>
    </r>
    <r>
      <rPr>
        <b/>
        <sz val="9"/>
        <color rgb="FF000000"/>
        <rFont val="Century Schoolbook"/>
        <family val="1"/>
      </rPr>
      <t>3.-</t>
    </r>
    <r>
      <rPr>
        <sz val="10"/>
        <color rgb="FF000000"/>
        <rFont val="Arial Narrow"/>
        <family val="2"/>
      </rPr>
      <t xml:space="preserve"> Coordinar la socialización del proceso de evaluación, ingreso de Metas por Unidad.
</t>
    </r>
    <r>
      <rPr>
        <b/>
        <sz val="9"/>
        <color rgb="FF000000"/>
        <rFont val="Century Schoolbook"/>
        <family val="1"/>
      </rPr>
      <t>4.-</t>
    </r>
    <r>
      <rPr>
        <sz val="10"/>
        <color rgb="FF000000"/>
        <rFont val="Arial Narrow"/>
        <family val="2"/>
      </rPr>
      <t xml:space="preserve"> Coordinar el proceso de asignación de responsabilidades en el SIITH.</t>
    </r>
  </si>
  <si>
    <r>
      <rPr>
        <b/>
        <sz val="9"/>
        <color rgb="FF000000"/>
        <rFont val="Century Schoolbook"/>
        <family val="1"/>
      </rPr>
      <t>1.-</t>
    </r>
    <r>
      <rPr>
        <sz val="10"/>
        <color rgb="FF000000"/>
        <rFont val="Arial Narrow"/>
        <family val="2"/>
      </rPr>
      <t xml:space="preserve"> Plan de Evaluación de Desempeño.
</t>
    </r>
    <r>
      <rPr>
        <b/>
        <sz val="9"/>
        <color rgb="FF000000"/>
        <rFont val="Century Schoolbook"/>
        <family val="1"/>
      </rPr>
      <t>2.-</t>
    </r>
    <r>
      <rPr>
        <sz val="10"/>
        <color rgb="FF000000"/>
        <rFont val="Arial Narrow"/>
        <family val="2"/>
      </rPr>
      <t xml:space="preserve"> Oficio Aprobación Plan de Evaluación de Desempeño.</t>
    </r>
  </si>
  <si>
    <r>
      <rPr>
        <sz val="10"/>
        <color rgb="FF000000"/>
        <rFont val="Arial Narrow"/>
        <family val="2"/>
      </rPr>
      <t xml:space="preserve">Ambiental varias fragancias en aerosol </t>
    </r>
    <r>
      <rPr>
        <sz val="10"/>
        <color rgb="FF000000"/>
        <rFont val="Century Schoolbook"/>
        <family val="1"/>
      </rPr>
      <t>400</t>
    </r>
  </si>
  <si>
    <r>
      <rPr>
        <sz val="10"/>
        <color rgb="FF000000"/>
        <rFont val="Arial Narrow"/>
        <family val="2"/>
      </rPr>
      <t xml:space="preserve">Jabón de tocador liquido con válvula </t>
    </r>
    <r>
      <rPr>
        <sz val="10"/>
        <color rgb="FF000000"/>
        <rFont val="Century Schoolbook"/>
        <family val="1"/>
      </rPr>
      <t>500</t>
    </r>
    <r>
      <rPr>
        <sz val="10"/>
        <color rgb="FF000000"/>
        <rFont val="Arial Narrow"/>
        <family val="2"/>
      </rPr>
      <t xml:space="preserve"> ml</t>
    </r>
  </si>
  <si>
    <r>
      <rPr>
        <b/>
        <sz val="9"/>
        <color rgb="FF000000"/>
        <rFont val="Century Schoolbook"/>
        <family val="1"/>
      </rPr>
      <t>6.-</t>
    </r>
    <r>
      <rPr>
        <sz val="10"/>
        <color rgb="FF000000"/>
        <rFont val="Arial Narrow"/>
        <family val="2"/>
      </rPr>
      <t xml:space="preserve"> Administrar el módulo relacionado con la evaluación del Talento Humano en la plataforma dispuesta por el ente rector del trabajo.</t>
    </r>
  </si>
  <si>
    <t>Seguimiento y evaluación de la planificación anual de evaluación del desempeño de los servidores, efectuado.</t>
  </si>
  <si>
    <t>N° de Fases del Proceso de Evaluación de Desempeño de los servidores amparados por la LOSEP, ejecutadas.</t>
  </si>
  <si>
    <r>
      <rPr>
        <b/>
        <sz val="9"/>
        <color rgb="FF000000"/>
        <rFont val="Century Schoolbook"/>
        <family val="1"/>
      </rPr>
      <t>1.-</t>
    </r>
    <r>
      <rPr>
        <sz val="10"/>
        <color rgb="FF000000"/>
        <rFont val="Arial Narrow"/>
        <family val="2"/>
      </rPr>
      <t xml:space="preserve"> Revisar en el SIITH el proceso de asignación de Responsabilidades, de ser necesario habilitar los formularios de metas y de asignación de responsabilidades.
</t>
    </r>
    <r>
      <rPr>
        <b/>
        <sz val="9"/>
        <color rgb="FF000000"/>
        <rFont val="Century Schoolbook"/>
        <family val="1"/>
      </rPr>
      <t>2.-</t>
    </r>
    <r>
      <rPr>
        <sz val="10"/>
        <color rgb="FF000000"/>
        <rFont val="Arial Narrow"/>
        <family val="2"/>
      </rPr>
      <t xml:space="preserve"> Coordinar la evaluación de Niveles de Eficiencia.
</t>
    </r>
    <r>
      <rPr>
        <b/>
        <sz val="9"/>
        <color rgb="FF000000"/>
        <rFont val="Century Schoolbook"/>
        <family val="1"/>
      </rPr>
      <t>3.-</t>
    </r>
    <r>
      <rPr>
        <sz val="10"/>
        <color rgb="FF000000"/>
        <rFont val="Arial Narrow"/>
        <family val="2"/>
      </rPr>
      <t xml:space="preserve"> Coordinar la evaluación de los Niveles de Satisfacción de Usuarios externos, así como la evaluación de los Niveles de Satisfacción de Usuarios Internos.
</t>
    </r>
    <r>
      <rPr>
        <b/>
        <sz val="9"/>
        <color rgb="FF000000"/>
        <rFont val="Century Schoolbook"/>
        <family val="1"/>
      </rPr>
      <t>4.-</t>
    </r>
    <r>
      <rPr>
        <sz val="10"/>
        <color rgb="FF000000"/>
        <rFont val="Arial Narrow"/>
        <family val="2"/>
      </rPr>
      <t xml:space="preserve"> Coordinar la evaluación a los servidores del Nivel Jerárquico Superior.
</t>
    </r>
    <r>
      <rPr>
        <b/>
        <sz val="9"/>
        <color rgb="FF000000"/>
        <rFont val="Century Schoolbook"/>
        <family val="1"/>
      </rPr>
      <t>5.-</t>
    </r>
    <r>
      <rPr>
        <sz val="10"/>
        <color rgb="FF000000"/>
        <rFont val="Arial Narrow"/>
        <family val="2"/>
      </rPr>
      <t xml:space="preserve"> Elaborar el Informe Anual del Plan de Evaluación del Desempeño.</t>
    </r>
  </si>
  <si>
    <r>
      <rPr>
        <b/>
        <sz val="9"/>
        <color rgb="FF000000"/>
        <rFont val="Century Schoolbook"/>
        <family val="1"/>
      </rPr>
      <t>1.-</t>
    </r>
    <r>
      <rPr>
        <sz val="10"/>
        <color rgb="FF000000"/>
        <rFont val="Arial Narrow"/>
        <family val="2"/>
      </rPr>
      <t xml:space="preserve"> Informe sobre la ejecución de las Fases del Plan Anual de Evaluación de Desempeño de los servidores régimen LOSEP.</t>
    </r>
  </si>
  <si>
    <t>* Ing. Rina Loayza Ramírez,
  Jefe de Desarrollo del Talento Humano
* Ing. Verónica Delgado Bermeo,
  Analista de Desarrollo del Talento Humano</t>
  </si>
  <si>
    <r>
      <rPr>
        <sz val="10"/>
        <color rgb="FF000000"/>
        <rFont val="Arial Narrow"/>
        <family val="2"/>
      </rPr>
      <t>Tinta para impresora EPSON WF - C</t>
    </r>
    <r>
      <rPr>
        <sz val="10"/>
        <color rgb="FF000000"/>
        <rFont val="Century Schoolbook"/>
        <family val="1"/>
      </rPr>
      <t>5790</t>
    </r>
    <r>
      <rPr>
        <sz val="10"/>
        <color rgb="FF000000"/>
        <rFont val="Arial Narrow"/>
        <family val="2"/>
      </rPr>
      <t xml:space="preserve"> Series (Network) negro preto R</t>
    </r>
    <r>
      <rPr>
        <sz val="10"/>
        <color rgb="FF000000"/>
        <rFont val="Century Schoolbook"/>
        <family val="1"/>
      </rPr>
      <t>04</t>
    </r>
    <r>
      <rPr>
        <sz val="10"/>
        <color rgb="FF000000"/>
        <rFont val="Arial Narrow"/>
        <family val="2"/>
      </rPr>
      <t>X</t>
    </r>
  </si>
  <si>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 amarillo amaretto R</t>
    </r>
    <r>
      <rPr>
        <sz val="10"/>
        <color rgb="FF000000"/>
        <rFont val="Century Schoolbook"/>
        <family val="1"/>
      </rPr>
      <t>04</t>
    </r>
    <r>
      <rPr>
        <sz val="10"/>
        <color rgb="FF000000"/>
        <rFont val="Arial Narrow"/>
        <family val="2"/>
      </rPr>
      <t>L</t>
    </r>
  </si>
  <si>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 magenta R</t>
    </r>
    <r>
      <rPr>
        <sz val="10"/>
        <color rgb="FF000000"/>
        <rFont val="Century Schoolbook"/>
        <family val="1"/>
      </rPr>
      <t>04</t>
    </r>
    <r>
      <rPr>
        <sz val="10"/>
        <color rgb="FF000000"/>
        <rFont val="Arial Narrow"/>
        <family val="2"/>
      </rPr>
      <t>L</t>
    </r>
  </si>
  <si>
    <r>
      <rPr>
        <b/>
        <sz val="9"/>
        <color rgb="FF000000"/>
        <rFont val="Century Schoolbook"/>
        <family val="1"/>
      </rPr>
      <t>7.-</t>
    </r>
    <r>
      <rPr>
        <sz val="10"/>
        <color rgb="FF000000"/>
        <rFont val="Arial Narrow"/>
        <family val="2"/>
      </rPr>
      <t xml:space="preserve"> Emitir informes técnicos relacionados con el desarrollo del talento humano (capacitación, formación y evaluación, peticiones de becas y/o ayudas económicas, apoyo institucional, comisiones de servicio, licencias y permisos para estudios de tercer o cuarto nivel).</t>
    </r>
  </si>
  <si>
    <t>Informes técnicos respecto a la capacitación, formación y evaluación, peticiones de becas y/o ayudas económicas, apoyo institucional, comisiones de servicio, licencias y permisos para estudios de tercer o cuarto nivel para los servidores universitarios; emitidos.</t>
  </si>
  <si>
    <t>N° de Informes técnicos solicitados por los servidores universitarios, relacionados con el desarrollo del talento humano (capacitación, formación y evaluación, peticiones de becas y/o ayudas económicas, apoyo institucional, comisiones de servicio, licencias y permisos para estudios de tercer o cuarto nivel), emitidos.</t>
  </si>
  <si>
    <r>
      <rPr>
        <b/>
        <sz val="9"/>
        <color rgb="FF000000"/>
        <rFont val="Century Schoolbook"/>
        <family val="1"/>
      </rPr>
      <t>1.-</t>
    </r>
    <r>
      <rPr>
        <sz val="10"/>
        <color rgb="FF000000"/>
        <rFont val="Arial Narrow"/>
        <family val="2"/>
      </rPr>
      <t xml:space="preserve"> Efectuar el análisis de la normativa interna y externa.
</t>
    </r>
    <r>
      <rPr>
        <b/>
        <sz val="9"/>
        <color rgb="FF000000"/>
        <rFont val="Century Schoolbook"/>
        <family val="1"/>
      </rPr>
      <t>2.-</t>
    </r>
    <r>
      <rPr>
        <sz val="10"/>
        <color rgb="FF000000"/>
        <rFont val="Arial Narrow"/>
        <family val="2"/>
      </rPr>
      <t xml:space="preserve"> Realizar la revisión de expedientes de los servidores.
</t>
    </r>
    <r>
      <rPr>
        <b/>
        <sz val="9"/>
        <color rgb="FF000000"/>
        <rFont val="Century Schoolbook"/>
        <family val="1"/>
      </rPr>
      <t>3.-</t>
    </r>
    <r>
      <rPr>
        <sz val="10"/>
        <color rgb="FF000000"/>
        <rFont val="Arial Narrow"/>
        <family val="2"/>
      </rPr>
      <t xml:space="preserve"> Efectuar los informes técnicos según los requerimientos.
</t>
    </r>
    <r>
      <rPr>
        <b/>
        <sz val="9"/>
        <color rgb="FF000000"/>
        <rFont val="Century Schoolbook"/>
        <family val="1"/>
      </rPr>
      <t>4.-</t>
    </r>
    <r>
      <rPr>
        <sz val="10"/>
        <color rgb="FF000000"/>
        <rFont val="Arial Narrow"/>
        <family val="2"/>
      </rPr>
      <t xml:space="preserve"> Elaborar reporte consolidado de informes técnicos emitidos.</t>
    </r>
  </si>
  <si>
    <r>
      <rPr>
        <b/>
        <sz val="9"/>
        <color rgb="FF000000"/>
        <rFont val="Century Schoolbook"/>
        <family val="1"/>
      </rPr>
      <t>1.-</t>
    </r>
    <r>
      <rPr>
        <sz val="10"/>
        <color rgb="FF000000"/>
        <rFont val="Arial Narrow"/>
        <family val="2"/>
      </rPr>
      <t xml:space="preserve"> Reporte consolidado de informes técnicos emitidos.</t>
    </r>
  </si>
  <si>
    <r>
      <rPr>
        <sz val="10"/>
        <color rgb="FF000000"/>
        <rFont val="Arial Narrow"/>
        <family val="2"/>
      </rPr>
      <t xml:space="preserve">Resmas de papel de </t>
    </r>
    <r>
      <rPr>
        <sz val="10"/>
        <color rgb="FF000000"/>
        <rFont val="Century Schoolbook"/>
        <family val="1"/>
      </rPr>
      <t>75</t>
    </r>
    <r>
      <rPr>
        <sz val="10"/>
        <color rgb="FF000000"/>
        <rFont val="Arial Narrow"/>
        <family val="2"/>
      </rPr>
      <t xml:space="preserve"> gr.</t>
    </r>
  </si>
  <si>
    <t>Sacagrapas</t>
  </si>
  <si>
    <r>
      <rPr>
        <sz val="10"/>
        <color rgb="FF000000"/>
        <rFont val="Arial Narrow"/>
        <family val="2"/>
      </rPr>
      <t xml:space="preserve">Anillos adhesivos refuerzos de hojas plástico </t>
    </r>
    <r>
      <rPr>
        <sz val="10"/>
        <color rgb="FF000000"/>
        <rFont val="Century Schoolbook"/>
        <family val="1"/>
      </rPr>
      <t>500</t>
    </r>
    <r>
      <rPr>
        <sz val="10"/>
        <color rgb="FF000000"/>
        <rFont val="Arial Narrow"/>
        <family val="2"/>
      </rPr>
      <t xml:space="preserve"> u</t>
    </r>
  </si>
  <si>
    <t>Mouse Pad con apoya muñecas de gel</t>
  </si>
  <si>
    <r>
      <rPr>
        <sz val="10"/>
        <color rgb="FF000000"/>
        <rFont val="Arial Narrow"/>
        <family val="2"/>
      </rPr>
      <t xml:space="preserve">Grapas </t>
    </r>
    <r>
      <rPr>
        <sz val="10"/>
        <color rgb="FF000000"/>
        <rFont val="Century Schoolbook"/>
        <family val="1"/>
      </rPr>
      <t>26/6</t>
    </r>
    <r>
      <rPr>
        <sz val="10"/>
        <color rgb="FF000000"/>
        <rFont val="Arial Narrow"/>
        <family val="2"/>
      </rPr>
      <t xml:space="preserve"> Caja </t>
    </r>
    <r>
      <rPr>
        <sz val="10"/>
        <color rgb="FF000000"/>
        <rFont val="Century Schoolbook"/>
        <family val="1"/>
      </rPr>
      <t>5000</t>
    </r>
    <r>
      <rPr>
        <sz val="10"/>
        <color rgb="FF000000"/>
        <rFont val="Arial Narrow"/>
        <family val="2"/>
      </rPr>
      <t xml:space="preserve"> unidades</t>
    </r>
  </si>
  <si>
    <r>
      <rPr>
        <sz val="10"/>
        <color rgb="FF000000"/>
        <rFont val="Arial Narrow"/>
        <family val="2"/>
      </rPr>
      <t>Tinta para impresora EPSON WF - C</t>
    </r>
    <r>
      <rPr>
        <sz val="10"/>
        <color rgb="FF000000"/>
        <rFont val="Century Schoolbook"/>
        <family val="1"/>
      </rPr>
      <t>5790</t>
    </r>
    <r>
      <rPr>
        <sz val="10"/>
        <color rgb="FF000000"/>
        <rFont val="Arial Narrow"/>
        <family val="2"/>
      </rPr>
      <t xml:space="preserve"> Series (Network) negro preto R</t>
    </r>
    <r>
      <rPr>
        <sz val="10"/>
        <color rgb="FF000000"/>
        <rFont val="Century Schoolbook"/>
        <family val="1"/>
      </rPr>
      <t>04</t>
    </r>
    <r>
      <rPr>
        <sz val="10"/>
        <color rgb="FF000000"/>
        <rFont val="Arial Narrow"/>
        <family val="2"/>
      </rPr>
      <t>X</t>
    </r>
  </si>
  <si>
    <r>
      <rPr>
        <sz val="10"/>
        <color rgb="FF000000"/>
        <rFont val="Arial Narrow"/>
        <family val="2"/>
      </rPr>
      <t>Tinta para impresora EPSONWF - C</t>
    </r>
    <r>
      <rPr>
        <sz val="10"/>
        <color rgb="FF000000"/>
        <rFont val="Century Schoolbook"/>
        <family val="1"/>
      </rPr>
      <t>5790</t>
    </r>
    <r>
      <rPr>
        <sz val="10"/>
        <color rgb="FF000000"/>
        <rFont val="Arial Narrow"/>
        <family val="2"/>
      </rPr>
      <t xml:space="preserve"> Series (Network) Cuab/Ciano R</t>
    </r>
    <r>
      <rPr>
        <sz val="10"/>
        <color rgb="FF000000"/>
        <rFont val="Century Schoolbook"/>
        <family val="1"/>
      </rPr>
      <t>04</t>
    </r>
    <r>
      <rPr>
        <sz val="10"/>
        <color rgb="FF000000"/>
        <rFont val="Arial Narrow"/>
        <family val="2"/>
      </rPr>
      <t>L</t>
    </r>
  </si>
  <si>
    <r>
      <rPr>
        <b/>
        <sz val="9"/>
        <color rgb="FF000000"/>
        <rFont val="Century Schoolbook"/>
        <family val="1"/>
      </rPr>
      <t>8.-</t>
    </r>
    <r>
      <rPr>
        <sz val="10"/>
        <color rgb="FF000000"/>
        <rFont val="Arial Narrow"/>
        <family val="2"/>
      </rPr>
      <t xml:space="preserve"> Administrar el módulo relacionado con la capacitación del Talento Humano en la plataforma dispuesta por el ente rector del trabajo.</t>
    </r>
  </si>
  <si>
    <t>Actualización de la información de capacitación de los servidores, ejecutada.</t>
  </si>
  <si>
    <t>N° de servidores con información en el módulo de Capacitación del SIITH, actualizada.</t>
  </si>
  <si>
    <r>
      <rPr>
        <b/>
        <sz val="9"/>
        <color rgb="FF000000"/>
        <rFont val="Century Schoolbook"/>
        <family val="1"/>
      </rPr>
      <t>1.-</t>
    </r>
    <r>
      <rPr>
        <sz val="10"/>
        <color rgb="FF000000"/>
        <rFont val="Arial Narrow"/>
        <family val="2"/>
      </rPr>
      <t xml:space="preserve"> Revisar expedientes y/o la información registrada en el Módulo Capacitaciones del SIUTMACH.
</t>
    </r>
    <r>
      <rPr>
        <b/>
        <sz val="9"/>
        <color rgb="FF000000"/>
        <rFont val="Century Schoolbook"/>
        <family val="1"/>
      </rPr>
      <t>2.-</t>
    </r>
    <r>
      <rPr>
        <sz val="10"/>
        <color rgb="FF000000"/>
        <rFont val="Arial Narrow"/>
        <family val="2"/>
      </rPr>
      <t xml:space="preserve"> Ingresar la información de capacitación de los servidores en el SIITH - módulo de capacitación.
</t>
    </r>
    <r>
      <rPr>
        <b/>
        <sz val="9"/>
        <color rgb="FF000000"/>
        <rFont val="Century Schoolbook"/>
        <family val="1"/>
      </rPr>
      <t>3.-</t>
    </r>
    <r>
      <rPr>
        <sz val="10"/>
        <color rgb="FF000000"/>
        <rFont val="Arial Narrow"/>
        <family val="2"/>
      </rPr>
      <t xml:space="preserve"> Realizar reportes de capacitaciones registradas en la plataforma.</t>
    </r>
  </si>
  <si>
    <r>
      <rPr>
        <b/>
        <sz val="9"/>
        <color rgb="FF000000"/>
        <rFont val="Century Schoolbook"/>
        <family val="1"/>
      </rPr>
      <t>1.-</t>
    </r>
    <r>
      <rPr>
        <sz val="10"/>
        <color rgb="FF000000"/>
        <rFont val="Arial Narrow"/>
        <family val="2"/>
      </rPr>
      <t xml:space="preserve"> Reporte de capacitaciones registradas en la plataforma dispuesta por el ente rector del trabajo.</t>
    </r>
  </si>
  <si>
    <r>
      <rPr>
        <b/>
        <sz val="9"/>
        <color rgb="FF000000"/>
        <rFont val="Century Schoolbook"/>
        <family val="1"/>
      </rPr>
      <t>9.-</t>
    </r>
    <r>
      <rPr>
        <sz val="10"/>
        <color rgb="FF000000"/>
        <rFont val="Arial Narrow"/>
        <family val="2"/>
      </rPr>
      <t xml:space="preserve"> Emitir información relacionada con el Talento Humano solicitada por Organismos Externos que rigen a la Institución.</t>
    </r>
  </si>
  <si>
    <t>Información solicitada por organismos externos respecto de la Administración de Talento Humano, coordinada.</t>
  </si>
  <si>
    <t>N° de solicitudes de información por parte de organismos externos atendidas.</t>
  </si>
  <si>
    <r>
      <rPr>
        <b/>
        <sz val="9"/>
        <color rgb="FF000000"/>
        <rFont val="Century Schoolbook"/>
        <family val="1"/>
      </rPr>
      <t>1.-</t>
    </r>
    <r>
      <rPr>
        <sz val="10"/>
        <color rgb="FF000000"/>
        <rFont val="Arial Narrow"/>
        <family val="2"/>
      </rPr>
      <t xml:space="preserve"> Obtener y revisar la información solicitada por organismos externos.
</t>
    </r>
    <r>
      <rPr>
        <b/>
        <sz val="9"/>
        <color rgb="FF000000"/>
        <rFont val="Century Schoolbook"/>
        <family val="1"/>
      </rPr>
      <t>2.-</t>
    </r>
    <r>
      <rPr>
        <sz val="10"/>
        <color rgb="FF000000"/>
        <rFont val="Arial Narrow"/>
        <family val="2"/>
      </rPr>
      <t xml:space="preserve"> Elaborar la matriz o reportes según los requerimientos de organismos externos.
</t>
    </r>
    <r>
      <rPr>
        <b/>
        <sz val="9"/>
        <color rgb="FF000000"/>
        <rFont val="Century Schoolbook"/>
        <family val="1"/>
      </rPr>
      <t>3.-</t>
    </r>
    <r>
      <rPr>
        <sz val="10"/>
        <color rgb="FF000000"/>
        <rFont val="Arial Narrow"/>
        <family val="2"/>
      </rPr>
      <t xml:space="preserve"> Revisar la información de ingresos y salida del personal.
</t>
    </r>
    <r>
      <rPr>
        <b/>
        <sz val="9"/>
        <color rgb="FF000000"/>
        <rFont val="Century Schoolbook"/>
        <family val="1"/>
      </rPr>
      <t>4.-</t>
    </r>
    <r>
      <rPr>
        <sz val="10"/>
        <color rgb="FF000000"/>
        <rFont val="Arial Narrow"/>
        <family val="2"/>
      </rPr>
      <t xml:space="preserve"> Elaborar la matriz del literal b)</t>
    </r>
    <r>
      <rPr>
        <sz val="10"/>
        <color rgb="FF000000"/>
        <rFont val="Century Schoolbook"/>
        <family val="1"/>
      </rPr>
      <t>1</t>
    </r>
    <r>
      <rPr>
        <sz val="10"/>
        <color rgb="FF000000"/>
        <rFont val="Arial Narrow"/>
        <family val="2"/>
      </rPr>
      <t xml:space="preserve"> Directorio de la Institución.</t>
    </r>
  </si>
  <si>
    <r>
      <rPr>
        <b/>
        <sz val="9"/>
        <color rgb="FF000000"/>
        <rFont val="Century Schoolbook"/>
        <family val="1"/>
      </rPr>
      <t>1.-</t>
    </r>
    <r>
      <rPr>
        <sz val="10"/>
        <color rgb="FF000000"/>
        <rFont val="Arial Narrow"/>
        <family val="2"/>
      </rPr>
      <t xml:space="preserve"> Reporte sobre información relacionada con el Talento Humano solicitados por organismos externos que rigen a la institución.
</t>
    </r>
    <r>
      <rPr>
        <b/>
        <sz val="9"/>
        <color rgb="FF000000"/>
        <rFont val="Century Schoolbook"/>
        <family val="1"/>
      </rPr>
      <t>2.-</t>
    </r>
    <r>
      <rPr>
        <sz val="10"/>
        <color rgb="FF000000"/>
        <rFont val="Arial Narrow"/>
        <family val="2"/>
      </rPr>
      <t xml:space="preserve"> Reporte de Plantillas del Directorio de la Institución.</t>
    </r>
  </si>
  <si>
    <t>UPS</t>
  </si>
  <si>
    <r>
      <rPr>
        <b/>
        <sz val="9"/>
        <color rgb="FF000000"/>
        <rFont val="Century Schoolbook"/>
        <family val="1"/>
      </rPr>
      <t>10.-</t>
    </r>
    <r>
      <rPr>
        <sz val="10"/>
        <color rgb="FF000000"/>
        <rFont val="Arial Narrow"/>
        <family val="2"/>
      </rPr>
      <t xml:space="preserve"> Presentar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</si>
  <si>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el POA de acuerdo a las directrices emitidas.
</t>
    </r>
    <r>
      <rPr>
        <b/>
        <sz val="9"/>
        <color rgb="FF000000"/>
        <rFont val="Century Schoolbook"/>
        <family val="1"/>
      </rPr>
      <t>2.-</t>
    </r>
    <r>
      <rPr>
        <sz val="10"/>
        <color rgb="FF000000"/>
        <rFont val="Arial Narrow"/>
        <family val="2"/>
      </rPr>
      <t xml:space="preserve"> Efectuar las evaluaciones del POA.
</t>
    </r>
    <r>
      <rPr>
        <b/>
        <sz val="9"/>
        <color rgb="FF000000"/>
        <rFont val="Century Schoolbook"/>
        <family val="1"/>
      </rPr>
      <t>3.-</t>
    </r>
    <r>
      <rPr>
        <sz val="10"/>
        <color rgb="FF000000"/>
        <rFont val="Arial Narrow"/>
        <family val="2"/>
      </rPr>
      <t xml:space="preserve"> Preparar y cargar evidencias del POA en la carpeta asignada a la Unidad.</t>
    </r>
  </si>
  <si>
    <r>
      <rPr>
        <b/>
        <sz val="9"/>
        <color rgb="FF000000"/>
        <rFont val="Century Schoolbook"/>
        <family val="1"/>
      </rPr>
      <t>1.-</t>
    </r>
    <r>
      <rPr>
        <sz val="10"/>
        <color rgb="FF000000"/>
        <rFont val="Arial Narrow"/>
        <family val="2"/>
      </rPr>
      <t xml:space="preserve"> Planificación Operativa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de la Planificación Operativa Anual </t>
    </r>
    <r>
      <rPr>
        <sz val="9"/>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Planificación Operativa Anual </t>
    </r>
    <r>
      <rPr>
        <sz val="9"/>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 la Planificación Operativa Anual </t>
    </r>
    <r>
      <rPr>
        <sz val="9"/>
        <color rgb="FF000000"/>
        <rFont val="Century Schoolbook"/>
        <family val="1"/>
      </rPr>
      <t>2022.</t>
    </r>
  </si>
  <si>
    <r>
      <rPr>
        <b/>
        <sz val="9"/>
        <color rgb="FF000000"/>
        <rFont val="Century Schoolbook"/>
        <family val="1"/>
      </rPr>
      <t>11.-</t>
    </r>
    <r>
      <rPr>
        <sz val="10"/>
        <color rgb="FF000000"/>
        <rFont val="Arial Narrow"/>
        <family val="2"/>
      </rPr>
      <t xml:space="preserve"> Organizar el Archivo de Gestión.</t>
    </r>
  </si>
  <si>
    <t>Archivo de Gestión Organizado</t>
  </si>
  <si>
    <r>
      <rPr>
        <b/>
        <sz val="9"/>
        <color rgb="FF000000"/>
        <rFont val="Century Schoolbook"/>
        <family val="1"/>
      </rPr>
      <t>1.-</t>
    </r>
    <r>
      <rPr>
        <sz val="10"/>
        <color rgb="FF000000"/>
        <rFont val="Arial Narrow"/>
        <family val="2"/>
      </rPr>
      <t xml:space="preserve"> Seleccionar la documentación para su depuración.
</t>
    </r>
    <r>
      <rPr>
        <b/>
        <sz val="9"/>
        <color rgb="FF000000"/>
        <rFont val="Century Schoolbook"/>
        <family val="1"/>
      </rPr>
      <t>2.-</t>
    </r>
    <r>
      <rPr>
        <sz val="10"/>
        <color rgb="FF000000"/>
        <rFont val="Arial Narrow"/>
        <family val="2"/>
      </rPr>
      <t xml:space="preserve"> Organizar las carpetas.
</t>
    </r>
    <r>
      <rPr>
        <b/>
        <sz val="9"/>
        <color rgb="FF000000"/>
        <rFont val="Century Schoolbook"/>
        <family val="1"/>
      </rPr>
      <t>3.-</t>
    </r>
    <r>
      <rPr>
        <sz val="10"/>
        <color rgb="FF000000"/>
        <rFont val="Arial Narrow"/>
        <family val="2"/>
      </rPr>
      <t xml:space="preserve"> Describir la documentación según la norma ISAD-G.
</t>
    </r>
    <r>
      <rPr>
        <b/>
        <sz val="9"/>
        <color rgb="FF000000"/>
        <rFont val="Century Schoolbook"/>
        <family val="1"/>
      </rPr>
      <t>4.-</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</si>
  <si>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</si>
  <si>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UNIDAD DE GESTIÓN ORGANIZACIONAL</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</si>
  <si>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el proceso de elaboración y/o actualización de la Estructura Organizacional y Manuales para la descripción, valoración y clasificación de puestos.</t>
    </r>
  </si>
  <si>
    <t>Proceso de elaboración y/o actualización de la Estructura Organizacional y Manual de Descripción y Valoración de Puestos, coordinado.</t>
  </si>
  <si>
    <t>N° de inicio de coordinación para el proceso de elaboración y/o actualización de la Estructura Organizacional, Reglamento Orgánico de Gestión Organizacional por Procesos y Manual de Descripción, Valoración y Clasificación de Puestos.</t>
  </si>
  <si>
    <r>
      <rPr>
        <b/>
        <sz val="9"/>
        <color rgb="FF000000"/>
        <rFont val="Century Schoolbook"/>
        <family val="1"/>
      </rPr>
      <t>1.-</t>
    </r>
    <r>
      <rPr>
        <sz val="10"/>
        <color rgb="FF000000"/>
        <rFont val="Arial Narrow"/>
        <family val="2"/>
      </rPr>
      <t xml:space="preserve"> Revisar, analizar, para reformar, actualizar y/o corregir la Estructura Orgánica y el Reglamento Orgánico de Gestión Organizacional por Procesos.
</t>
    </r>
    <r>
      <rPr>
        <b/>
        <sz val="9"/>
        <color rgb="FF000000"/>
        <rFont val="Century Schoolbook"/>
        <family val="1"/>
      </rPr>
      <t>2.-</t>
    </r>
    <r>
      <rPr>
        <sz val="10"/>
        <color rgb="FF000000"/>
        <rFont val="Arial Narrow"/>
        <family val="2"/>
      </rPr>
      <t xml:space="preserve"> Elaborar oficio para el proceso.
</t>
    </r>
    <r>
      <rPr>
        <b/>
        <sz val="9"/>
        <color rgb="FF000000"/>
        <rFont val="Century Schoolbook"/>
        <family val="1"/>
      </rPr>
      <t>3.-</t>
    </r>
    <r>
      <rPr>
        <sz val="10"/>
        <color rgb="FF000000"/>
        <rFont val="Arial Narrow"/>
        <family val="2"/>
      </rPr>
      <t xml:space="preserve"> Elaborar oficio, convocatoria y cronograma para el inicio del proceso de actualización y/o reforma Integral del Manual de Descripción, Valoración y Clasificación de Puestos, previa aprobación de la comisión que fue aprobada por el C.U. para el efecto.</t>
    </r>
  </si>
  <si>
    <r>
      <rPr>
        <b/>
        <sz val="9"/>
        <color rgb="FF000000"/>
        <rFont val="Century Schoolbook"/>
        <family val="1"/>
      </rPr>
      <t>1.-</t>
    </r>
    <r>
      <rPr>
        <sz val="10"/>
        <color rgb="FF000000"/>
        <rFont val="Arial Narrow"/>
        <family val="2"/>
      </rPr>
      <t xml:space="preserve"> Reporte de oficios para analizar, reformar o corregir Estructura Organizacional, Reglamento Orgánico de Gestión Organizacional por Procesos e inicio del Proceso de actualización del Manual de Puestos.
</t>
    </r>
    <r>
      <rPr>
        <b/>
        <sz val="9"/>
        <color rgb="FF000000"/>
        <rFont val="Century Schoolbook"/>
        <family val="1"/>
      </rPr>
      <t>2.-</t>
    </r>
    <r>
      <rPr>
        <sz val="10"/>
        <color rgb="FF000000"/>
        <rFont val="Arial Narrow"/>
        <family val="2"/>
      </rPr>
      <t xml:space="preserve"> Cronograma y Registro Asistencia de reuniones trabajo para reforma Integral del Manual de Puestos.</t>
    </r>
  </si>
  <si>
    <t>* Nelly Zapata Eras,
  Jefe de Gestión Organizacional
* Amparo Pogo Labanda,
  Analista de Gestión Organizacional</t>
  </si>
  <si>
    <t>En el Segundo semestre están programadas las reuniones de trabajo según cronograma que se elabora en el primer semestre, para revisar, analizar, y reformar el Manual de Descripción, Valoración y Clasificación de Puestos.</t>
  </si>
  <si>
    <r>
      <rPr>
        <sz val="10"/>
        <color rgb="FF000000"/>
        <rFont val="Arial Narrow"/>
        <family val="2"/>
      </rPr>
      <t xml:space="preserve">Resmas de papel de </t>
    </r>
    <r>
      <rPr>
        <sz val="10"/>
        <color rgb="FF000000"/>
        <rFont val="Century Schoolbook"/>
        <family val="1"/>
      </rPr>
      <t>75</t>
    </r>
    <r>
      <rPr>
        <sz val="10"/>
        <color rgb="FF000000"/>
        <rFont val="Arial Narrow"/>
        <family val="2"/>
      </rPr>
      <t xml:space="preserve"> gr.</t>
    </r>
  </si>
  <si>
    <r>
      <rPr>
        <sz val="10"/>
        <color rgb="FF000000"/>
        <rFont val="Arial Narrow"/>
        <family val="2"/>
      </rPr>
      <t>Tinta para impresora WF - C</t>
    </r>
    <r>
      <rPr>
        <sz val="10"/>
        <color rgb="FF000000"/>
        <rFont val="Century Schoolbook"/>
        <family val="1"/>
      </rPr>
      <t>5790</t>
    </r>
    <r>
      <rPr>
        <sz val="10"/>
        <color rgb="FF000000"/>
        <rFont val="Arial Narrow"/>
        <family val="2"/>
      </rPr>
      <t xml:space="preserve"> Series (Network) negro preto R</t>
    </r>
    <r>
      <rPr>
        <sz val="10"/>
        <color rgb="FF000000"/>
        <rFont val="Century Schoolbook"/>
        <family val="1"/>
      </rPr>
      <t>04</t>
    </r>
    <r>
      <rPr>
        <sz val="10"/>
        <color rgb="FF000000"/>
        <rFont val="Arial Narrow"/>
        <family val="2"/>
      </rPr>
      <t>X</t>
    </r>
  </si>
  <si>
    <r>
      <rPr>
        <b/>
        <sz val="9"/>
        <color rgb="FF000000"/>
        <rFont val="Century Schoolbook"/>
        <family val="1"/>
      </rPr>
      <t>2.-</t>
    </r>
    <r>
      <rPr>
        <sz val="10"/>
        <color rgb="FF000000"/>
        <rFont val="Arial Narrow"/>
        <family val="2"/>
      </rPr>
      <t xml:space="preserve"> Emitir Informes técnicos relacionados con cambios en la estructura organizacional, movimiento de personal y análisis de perfiles de puestos.</t>
    </r>
  </si>
  <si>
    <t>Criterios técnicos relacionados con cambios de la estructura organizacional, movimiento de personal y análisis de perfiles de puestos, emitidos.</t>
  </si>
  <si>
    <t>N° de Criterios técnicos relacionados con cambios de la estructura organizacional, movimiento de personal y análisis de perfiles de puestos, emitidos.</t>
  </si>
  <si>
    <r>
      <rPr>
        <b/>
        <sz val="9"/>
        <color rgb="FF000000"/>
        <rFont val="Century Schoolbook"/>
        <family val="1"/>
      </rPr>
      <t>1.-</t>
    </r>
    <r>
      <rPr>
        <sz val="10"/>
        <color rgb="FF000000"/>
        <rFont val="Arial Narrow"/>
        <family val="2"/>
      </rPr>
      <t xml:space="preserve"> Registrar los requerimientos sumillados por la Dirección de Talento Humano.
</t>
    </r>
    <r>
      <rPr>
        <b/>
        <sz val="9"/>
        <color rgb="FF000000"/>
        <rFont val="Century Schoolbook"/>
        <family val="1"/>
      </rPr>
      <t>2.-</t>
    </r>
    <r>
      <rPr>
        <sz val="10"/>
        <color rgb="FF000000"/>
        <rFont val="Arial Narrow"/>
        <family val="2"/>
      </rPr>
      <t xml:space="preserve"> Analizar la base legal, respecto de cada caso.
</t>
    </r>
    <r>
      <rPr>
        <b/>
        <sz val="9"/>
        <color rgb="FF000000"/>
        <rFont val="Century Schoolbook"/>
        <family val="1"/>
      </rPr>
      <t>3.-</t>
    </r>
    <r>
      <rPr>
        <sz val="10"/>
        <color rgb="FF000000"/>
        <rFont val="Arial Narrow"/>
        <family val="2"/>
      </rPr>
      <t xml:space="preserve"> Realizar el informe respectivo.</t>
    </r>
  </si>
  <si>
    <r>
      <rPr>
        <b/>
        <sz val="9"/>
        <color rgb="FF000000"/>
        <rFont val="Century Schoolbook"/>
        <family val="1"/>
      </rPr>
      <t>1.-</t>
    </r>
    <r>
      <rPr>
        <sz val="10"/>
        <color rgb="FF000000"/>
        <rFont val="Arial Narrow"/>
        <family val="2"/>
      </rPr>
      <t xml:space="preserve"> Reporte de entrega de Informes Técnicos Relacionados con cambios en la Estructura Organizacional, Perfiles de puestos, Traspasos, Cambios Administrativos y/o Traslados.</t>
    </r>
  </si>
  <si>
    <t xml:space="preserve">530804 0701 001 </t>
  </si>
  <si>
    <r>
      <rPr>
        <sz val="10"/>
        <color rgb="FF000000"/>
        <rFont val="Arial Narrow"/>
        <family val="2"/>
      </rPr>
      <t xml:space="preserve">Resmas de papel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</si>
  <si>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ANILLOS ADHESIVOS REFUERZOS DE HOJAS PLASTICO </t>
    </r>
    <r>
      <rPr>
        <sz val="10"/>
        <color rgb="FF000000"/>
        <rFont val="Century Schoolbook"/>
        <family val="1"/>
      </rPr>
      <t>500</t>
    </r>
    <r>
      <rPr>
        <sz val="10"/>
        <color rgb="FF000000"/>
        <rFont val="Arial Narrow"/>
        <family val="2"/>
      </rPr>
      <t>U</t>
    </r>
  </si>
  <si>
    <t>MOUSE PAD CON APOYA MUNECAS DE GEL</t>
  </si>
  <si>
    <r>
      <rPr>
        <sz val="10"/>
        <color rgb="FF000000"/>
        <rFont val="Arial Narrow"/>
        <family val="2"/>
      </rPr>
      <t xml:space="preserve">FLASH MEMORY </t>
    </r>
    <r>
      <rPr>
        <sz val="10"/>
        <color rgb="FF000000"/>
        <rFont val="Century Schoolbook"/>
        <family val="1"/>
      </rPr>
      <t>128</t>
    </r>
    <r>
      <rPr>
        <sz val="10"/>
        <color rgb="FF000000"/>
        <rFont val="Arial Narrow"/>
        <family val="2"/>
      </rPr>
      <t xml:space="preserve"> GB</t>
    </r>
  </si>
  <si>
    <r>
      <rPr>
        <sz val="10"/>
        <color rgb="FF000000"/>
        <rFont val="Arial Narrow"/>
        <family val="2"/>
      </rPr>
      <t>SOBRE MANILA F</t>
    </r>
    <r>
      <rPr>
        <sz val="10"/>
        <color rgb="FF000000"/>
        <rFont val="Century Schoolbook"/>
        <family val="1"/>
      </rPr>
      <t>6</t>
    </r>
  </si>
  <si>
    <r>
      <rPr>
        <sz val="10"/>
        <color rgb="FF000000"/>
        <rFont val="Arial Narrow"/>
        <family val="2"/>
      </rPr>
      <t>RESALTADORES VARIOS COLORES (</t>
    </r>
    <r>
      <rPr>
        <sz val="10"/>
        <color rgb="FF000000"/>
        <rFont val="Century Schoolbook"/>
        <family val="1"/>
      </rPr>
      <t>2</t>
    </r>
    <r>
      <rPr>
        <sz val="10"/>
        <color rgb="FF000000"/>
        <rFont val="Arial Narrow"/>
        <family val="2"/>
      </rPr>
      <t xml:space="preserve"> verdes, </t>
    </r>
    <r>
      <rPr>
        <sz val="10"/>
        <color rgb="FF000000"/>
        <rFont val="Century Schoolbook"/>
        <family val="1"/>
      </rPr>
      <t>2</t>
    </r>
    <r>
      <rPr>
        <sz val="10"/>
        <color rgb="FF000000"/>
        <rFont val="Arial Narrow"/>
        <family val="2"/>
      </rPr>
      <t xml:space="preserve"> naranja, </t>
    </r>
    <r>
      <rPr>
        <sz val="10"/>
        <color rgb="FF000000"/>
        <rFont val="Century Schoolbook"/>
        <family val="1"/>
      </rPr>
      <t>2</t>
    </r>
    <r>
      <rPr>
        <sz val="10"/>
        <color rgb="FF000000"/>
        <rFont val="Arial Narrow"/>
        <family val="2"/>
      </rPr>
      <t xml:space="preserve"> amarillo, </t>
    </r>
    <r>
      <rPr>
        <sz val="10"/>
        <color rgb="FF000000"/>
        <rFont val="Century Schoolbook"/>
        <family val="1"/>
      </rPr>
      <t>2</t>
    </r>
    <r>
      <rPr>
        <sz val="10"/>
        <color rgb="FF000000"/>
        <rFont val="Arial Narrow"/>
        <family val="2"/>
      </rPr>
      <t xml:space="preserve"> rosado)</t>
    </r>
  </si>
  <si>
    <r>
      <rPr>
        <sz val="10"/>
        <color rgb="FF000000"/>
        <rFont val="Arial Narrow"/>
        <family val="2"/>
      </rPr>
      <t xml:space="preserve">GRAPAS </t>
    </r>
    <r>
      <rPr>
        <sz val="10"/>
        <color rgb="FF000000"/>
        <rFont val="Century Schoolbook"/>
        <family val="1"/>
      </rPr>
      <t>26/6</t>
    </r>
    <r>
      <rPr>
        <sz val="10"/>
        <color rgb="FF000000"/>
        <rFont val="Arial Narrow"/>
        <family val="2"/>
      </rPr>
      <t xml:space="preserve"> CAJA DE </t>
    </r>
    <r>
      <rPr>
        <sz val="10"/>
        <color rgb="FF000000"/>
        <rFont val="Century Schoolbook"/>
        <family val="1"/>
      </rPr>
      <t>5000</t>
    </r>
    <r>
      <rPr>
        <sz val="10"/>
        <color rgb="FF000000"/>
        <rFont val="Arial Narrow"/>
        <family val="2"/>
      </rPr>
      <t xml:space="preserve"> U</t>
    </r>
  </si>
  <si>
    <t>SEÑALADORES TIPO BANDERITAS</t>
  </si>
  <si>
    <t>MARCADOR PARA CD</t>
  </si>
  <si>
    <r>
      <rPr>
        <sz val="10"/>
        <color rgb="FF000000"/>
        <rFont val="Arial Narrow"/>
        <family val="2"/>
      </rPr>
      <t xml:space="preserve">NOTAS ADHESIVAS CUBO DE </t>
    </r>
    <r>
      <rPr>
        <sz val="10"/>
        <color rgb="FF000000"/>
        <rFont val="Century Schoolbook"/>
        <family val="1"/>
      </rPr>
      <t>5</t>
    </r>
    <r>
      <rPr>
        <sz val="10"/>
        <color rgb="FF000000"/>
        <rFont val="Arial Narrow"/>
        <family val="2"/>
      </rPr>
      <t xml:space="preserve"> COLORES </t>
    </r>
    <r>
      <rPr>
        <sz val="10"/>
        <color rgb="FF000000"/>
        <rFont val="Century Schoolbook"/>
        <family val="1"/>
      </rPr>
      <t>3</t>
    </r>
    <r>
      <rPr>
        <sz val="10"/>
        <color rgb="FF000000"/>
        <rFont val="Arial Narrow"/>
        <family val="2"/>
      </rPr>
      <t>X</t>
    </r>
    <r>
      <rPr>
        <sz val="10"/>
        <color rgb="FF000000"/>
        <rFont val="Century Schoolbook"/>
        <family val="1"/>
      </rPr>
      <t>3</t>
    </r>
  </si>
  <si>
    <t>Cubo</t>
  </si>
  <si>
    <t>TABLA PARA APUNTES (APOYAMANOS) PLASTICO</t>
  </si>
  <si>
    <r>
      <rPr>
        <sz val="10"/>
        <color rgb="FF000000"/>
        <rFont val="Arial Narrow"/>
        <family val="2"/>
      </rPr>
      <t xml:space="preserve">GOMA EN BARRA DE </t>
    </r>
    <r>
      <rPr>
        <sz val="10"/>
        <color rgb="FF000000"/>
        <rFont val="Century Schoolbook"/>
        <family val="1"/>
      </rPr>
      <t>40</t>
    </r>
    <r>
      <rPr>
        <sz val="10"/>
        <color rgb="FF000000"/>
        <rFont val="Arial Narrow"/>
        <family val="2"/>
      </rPr>
      <t xml:space="preserve"> GR</t>
    </r>
  </si>
  <si>
    <r>
      <rPr>
        <sz val="10"/>
        <color rgb="FF000000"/>
        <rFont val="Arial Narrow"/>
        <family val="2"/>
      </rPr>
      <t xml:space="preserve">MASKING DE </t>
    </r>
    <r>
      <rPr>
        <sz val="10"/>
        <color rgb="FF000000"/>
        <rFont val="Century Schoolbook"/>
        <family val="1"/>
      </rPr>
      <t>2</t>
    </r>
    <r>
      <rPr>
        <sz val="10"/>
        <color rgb="FF000000"/>
        <rFont val="Arial Narrow"/>
        <family val="2"/>
      </rPr>
      <t xml:space="preserve"> PULG. X </t>
    </r>
    <r>
      <rPr>
        <sz val="10"/>
        <color rgb="FF000000"/>
        <rFont val="Century Schoolbook"/>
        <family val="1"/>
      </rPr>
      <t>40</t>
    </r>
    <r>
      <rPr>
        <sz val="10"/>
        <color rgb="FF000000"/>
        <rFont val="Arial Narrow"/>
        <family val="2"/>
      </rPr>
      <t xml:space="preserve"> YARDAS MULTIUSO</t>
    </r>
  </si>
  <si>
    <t>AGENDAS EJECUTIVAS</t>
  </si>
  <si>
    <t>COMPUTADOR DE ESCRITORIO</t>
  </si>
  <si>
    <t>SILLA TIPO SECRETARIA (ERGONOMICA)</t>
  </si>
  <si>
    <r>
      <rPr>
        <sz val="10"/>
        <color rgb="FF000000"/>
        <rFont val="Arial Narrow"/>
        <family val="2"/>
      </rPr>
      <t>Tinta para impresora WF - C</t>
    </r>
    <r>
      <rPr>
        <sz val="10"/>
        <color rgb="FF000000"/>
        <rFont val="Century Schoolbook"/>
        <family val="1"/>
      </rPr>
      <t>5790</t>
    </r>
    <r>
      <rPr>
        <sz val="10"/>
        <color rgb="FF000000"/>
        <rFont val="Arial Narrow"/>
        <family val="2"/>
      </rPr>
      <t xml:space="preserve"> Series (Network) amarillo amaretto R</t>
    </r>
    <r>
      <rPr>
        <sz val="10"/>
        <color rgb="FF000000"/>
        <rFont val="Century Schoolbook"/>
        <family val="1"/>
      </rPr>
      <t>04</t>
    </r>
    <r>
      <rPr>
        <sz val="10"/>
        <color rgb="FF000000"/>
        <rFont val="Arial Narrow"/>
        <family val="2"/>
      </rPr>
      <t>L</t>
    </r>
  </si>
  <si>
    <r>
      <rPr>
        <b/>
        <sz val="9"/>
        <color rgb="FF000000"/>
        <rFont val="Century Schoolbook"/>
        <family val="1"/>
      </rPr>
      <t>3.-</t>
    </r>
    <r>
      <rPr>
        <sz val="10"/>
        <color rgb="FF000000"/>
        <rFont val="Arial Narrow"/>
        <family val="2"/>
      </rPr>
      <t xml:space="preserve"> Coordinar el proceso de Planificación del Talento Humano.</t>
    </r>
  </si>
  <si>
    <t>Proceso de Planificación de Talento Humano, coordinado.</t>
  </si>
  <si>
    <t>N° de procesos de planificación del Talento Humano efectuados.</t>
  </si>
  <si>
    <r>
      <rPr>
        <b/>
        <sz val="9"/>
        <color rgb="FF000000"/>
        <rFont val="Century Schoolbook"/>
        <family val="1"/>
      </rPr>
      <t>1.-</t>
    </r>
    <r>
      <rPr>
        <sz val="10"/>
        <color rgb="FF000000"/>
        <rFont val="Arial Narrow"/>
        <family val="2"/>
      </rPr>
      <t xml:space="preserve"> Solicitar autorización para el inicio del proceso de planificación de talento humano. 
</t>
    </r>
    <r>
      <rPr>
        <b/>
        <sz val="9"/>
        <color rgb="FF000000"/>
        <rFont val="Century Schoolbook"/>
        <family val="1"/>
      </rPr>
      <t>2.-</t>
    </r>
    <r>
      <rPr>
        <sz val="10"/>
        <color rgb="FF000000"/>
        <rFont val="Arial Narrow"/>
        <family val="2"/>
      </rPr>
      <t xml:space="preserve"> Absolver consultas y asesorar a los responsables de unidad o proceso sobre el registro de información en las Plantillas antes mencionadas.
</t>
    </r>
    <r>
      <rPr>
        <b/>
        <sz val="9"/>
        <color rgb="FF000000"/>
        <rFont val="Century Schoolbook"/>
        <family val="1"/>
      </rPr>
      <t>3.-</t>
    </r>
    <r>
      <rPr>
        <sz val="10"/>
        <color rgb="FF000000"/>
        <rFont val="Arial Narrow"/>
        <family val="2"/>
      </rPr>
      <t xml:space="preserve"> Receptar y Revisar las Plantillas de Talento Humano emitidas por las diferentes unidades.
</t>
    </r>
    <r>
      <rPr>
        <b/>
        <sz val="9"/>
        <color rgb="FF000000"/>
        <rFont val="Century Schoolbook"/>
        <family val="1"/>
      </rPr>
      <t>4.-</t>
    </r>
    <r>
      <rPr>
        <sz val="10"/>
        <color rgb="FF000000"/>
        <rFont val="Arial Narrow"/>
        <family val="2"/>
      </rPr>
      <t xml:space="preserve"> Consolidar el resultado de las Plantilla de T. H. a fin de elaborar la Planificación para el año siguiente.
</t>
    </r>
    <r>
      <rPr>
        <b/>
        <sz val="9"/>
        <color rgb="FF000000"/>
        <rFont val="Century Schoolbook"/>
        <family val="1"/>
      </rPr>
      <t>5.-</t>
    </r>
    <r>
      <rPr>
        <sz val="10"/>
        <color rgb="FF000000"/>
        <rFont val="Arial Narrow"/>
        <family val="2"/>
      </rPr>
      <t xml:space="preserve"> Elaborar el Informe y Plan de Optimización y Racionalización del Talento Humano.</t>
    </r>
  </si>
  <si>
    <r>
      <rPr>
        <b/>
        <sz val="9"/>
        <color rgb="FF000000"/>
        <rFont val="Century Schoolbook"/>
        <family val="1"/>
      </rPr>
      <t>1.-</t>
    </r>
    <r>
      <rPr>
        <sz val="10"/>
        <color rgb="FF000000"/>
        <rFont val="Arial Narrow"/>
        <family val="2"/>
      </rPr>
      <t xml:space="preserve"> Matriz de Planificación de Talento Humano por Niveles Territoriales.
</t>
    </r>
    <r>
      <rPr>
        <b/>
        <sz val="9"/>
        <color rgb="FF000000"/>
        <rFont val="Century Schoolbook"/>
        <family val="1"/>
      </rPr>
      <t>2.-</t>
    </r>
    <r>
      <rPr>
        <sz val="10"/>
        <color rgb="FF000000"/>
        <rFont val="Arial Narrow"/>
        <family val="2"/>
      </rPr>
      <t xml:space="preserve"> Registro de Plantillas de Talento Humano, con reporte de brechas (servidores requeridos).
</t>
    </r>
    <r>
      <rPr>
        <b/>
        <sz val="9"/>
        <color rgb="FF000000"/>
        <rFont val="Century Schoolbook"/>
        <family val="1"/>
      </rPr>
      <t>3.-</t>
    </r>
    <r>
      <rPr>
        <sz val="10"/>
        <color rgb="FF000000"/>
        <rFont val="Arial Narrow"/>
        <family val="2"/>
      </rPr>
      <t xml:space="preserve"> Informe de optimización y racionalización por Nivel Territorial.
</t>
    </r>
    <r>
      <rPr>
        <b/>
        <sz val="9"/>
        <color rgb="FF000000"/>
        <rFont val="Century Schoolbook"/>
        <family val="1"/>
      </rPr>
      <t>4.-</t>
    </r>
    <r>
      <rPr>
        <sz val="10"/>
        <color rgb="FF000000"/>
        <rFont val="Arial Narrow"/>
        <family val="2"/>
      </rPr>
      <t xml:space="preserve"> Informe del Plan Consolidado de la Planificación de Talento Humano.</t>
    </r>
  </si>
  <si>
    <r>
      <rPr>
        <sz val="10"/>
        <color rgb="FF000000"/>
        <rFont val="Arial Narrow"/>
        <family val="2"/>
      </rPr>
      <t xml:space="preserve">Resmas de papel de </t>
    </r>
    <r>
      <rPr>
        <sz val="10"/>
        <color rgb="FF000000"/>
        <rFont val="Century Schoolbook"/>
        <family val="1"/>
      </rPr>
      <t>75</t>
    </r>
    <r>
      <rPr>
        <sz val="10"/>
        <color rgb="FF000000"/>
        <rFont val="Arial Narrow"/>
        <family val="2"/>
      </rPr>
      <t xml:space="preserve"> gr.</t>
    </r>
  </si>
  <si>
    <r>
      <rPr>
        <sz val="10"/>
        <color rgb="FF000000"/>
        <rFont val="Arial Narrow"/>
        <family val="2"/>
      </rPr>
      <t>Tinta para impresora WF - C</t>
    </r>
    <r>
      <rPr>
        <sz val="10"/>
        <color rgb="FF000000"/>
        <rFont val="Century Schoolbook"/>
        <family val="1"/>
      </rPr>
      <t>5790</t>
    </r>
    <r>
      <rPr>
        <sz val="10"/>
        <color rgb="FF000000"/>
        <rFont val="Arial Narrow"/>
        <family val="2"/>
      </rPr>
      <t xml:space="preserve"> Series (Network) magenta R</t>
    </r>
    <r>
      <rPr>
        <sz val="10"/>
        <color rgb="FF000000"/>
        <rFont val="Century Schoolbook"/>
        <family val="1"/>
      </rPr>
      <t>04</t>
    </r>
    <r>
      <rPr>
        <sz val="10"/>
        <color rgb="FF000000"/>
        <rFont val="Arial Narrow"/>
        <family val="2"/>
      </rPr>
      <t>L</t>
    </r>
  </si>
  <si>
    <r>
      <rPr>
        <sz val="10"/>
        <color rgb="FF000000"/>
        <rFont val="Arial Narrow"/>
        <family val="2"/>
      </rPr>
      <t>Tinta para impresora WF - C</t>
    </r>
    <r>
      <rPr>
        <sz val="10"/>
        <color rgb="FF000000"/>
        <rFont val="Century Schoolbook"/>
        <family val="1"/>
      </rPr>
      <t>5790</t>
    </r>
    <r>
      <rPr>
        <sz val="10"/>
        <color rgb="FF000000"/>
        <rFont val="Arial Narrow"/>
        <family val="2"/>
      </rPr>
      <t xml:space="preserve"> Series (Network) Cuab/Ciano R</t>
    </r>
    <r>
      <rPr>
        <sz val="10"/>
        <color rgb="FF000000"/>
        <rFont val="Century Schoolbook"/>
        <family val="1"/>
      </rPr>
      <t>04</t>
    </r>
    <r>
      <rPr>
        <sz val="10"/>
        <color rgb="FF000000"/>
        <rFont val="Arial Narrow"/>
        <family val="2"/>
      </rPr>
      <t>L</t>
    </r>
  </si>
  <si>
    <r>
      <rPr>
        <b/>
        <sz val="9"/>
        <color rgb="FF000000"/>
        <rFont val="Century Schoolbook"/>
        <family val="1"/>
      </rPr>
      <t>4.-</t>
    </r>
    <r>
      <rPr>
        <sz val="10"/>
        <color rgb="FF000000"/>
        <rFont val="Arial Narrow"/>
        <family val="2"/>
      </rPr>
      <t xml:space="preserve"> Coordinar procesos de auditoría de trabajo.</t>
    </r>
  </si>
  <si>
    <t>Auditoría administrativa con base a las brechas resultantes del proceso de planificación del Talento Humano, coordinada.</t>
  </si>
  <si>
    <t>N° de Planes de Auditoria elaborados.</t>
  </si>
  <si>
    <r>
      <rPr>
        <b/>
        <sz val="9"/>
        <color rgb="FF000000"/>
        <rFont val="Century Schoolbook"/>
        <family val="1"/>
      </rPr>
      <t>1.-</t>
    </r>
    <r>
      <rPr>
        <sz val="10"/>
        <color rgb="FF000000"/>
        <rFont val="Arial Narrow"/>
        <family val="2"/>
      </rPr>
      <t xml:space="preserve"> Analizar el resultado de las Brechas de la planificación de talento humano.
</t>
    </r>
    <r>
      <rPr>
        <b/>
        <sz val="9"/>
        <color rgb="FF000000"/>
        <rFont val="Century Schoolbook"/>
        <family val="1"/>
      </rPr>
      <t>2.-</t>
    </r>
    <r>
      <rPr>
        <sz val="10"/>
        <color rgb="FF000000"/>
        <rFont val="Arial Narrow"/>
        <family val="2"/>
      </rPr>
      <t xml:space="preserve"> Efectuar el calculo aleatorio para realizar el Plan de Auditoría.
</t>
    </r>
    <r>
      <rPr>
        <b/>
        <sz val="9"/>
        <color rgb="FF000000"/>
        <rFont val="Century Schoolbook"/>
        <family val="1"/>
      </rPr>
      <t>3.-</t>
    </r>
    <r>
      <rPr>
        <sz val="10"/>
        <color rgb="FF000000"/>
        <rFont val="Arial Narrow"/>
        <family val="2"/>
      </rPr>
      <t xml:space="preserve"> Elaborar el Plan de Auditoría.
</t>
    </r>
    <r>
      <rPr>
        <b/>
        <sz val="9"/>
        <color rgb="FF000000"/>
        <rFont val="Century Schoolbook"/>
        <family val="1"/>
      </rPr>
      <t>4.-</t>
    </r>
    <r>
      <rPr>
        <sz val="10"/>
        <color rgb="FF000000"/>
        <rFont val="Arial Narrow"/>
        <family val="2"/>
      </rPr>
      <t xml:space="preserve"> Solicitar a la Dirección de Talento Humano se gestione la aprobación del Plan.</t>
    </r>
  </si>
  <si>
    <r>
      <rPr>
        <b/>
        <sz val="9"/>
        <color rgb="FF000000"/>
        <rFont val="Century Schoolbook"/>
        <family val="1"/>
      </rPr>
      <t>1.-</t>
    </r>
    <r>
      <rPr>
        <sz val="10"/>
        <color rgb="FF000000"/>
        <rFont val="Arial Narrow"/>
        <family val="2"/>
      </rPr>
      <t xml:space="preserve"> Reporte de Brechas.
</t>
    </r>
    <r>
      <rPr>
        <b/>
        <sz val="9"/>
        <color rgb="FF000000"/>
        <rFont val="Century Schoolbook"/>
        <family val="1"/>
      </rPr>
      <t>2.-</t>
    </r>
    <r>
      <rPr>
        <sz val="10"/>
        <color rgb="FF000000"/>
        <rFont val="Arial Narrow"/>
        <family val="2"/>
      </rPr>
      <t xml:space="preserve"> Plan de Auditoría.</t>
    </r>
  </si>
  <si>
    <r>
      <rPr>
        <b/>
        <sz val="9"/>
        <color rgb="FF000000"/>
        <rFont val="Century Schoolbook"/>
        <family val="1"/>
      </rPr>
      <t>5.-</t>
    </r>
    <r>
      <rPr>
        <sz val="10"/>
        <color rgb="FF000000"/>
        <rFont val="Arial Narrow"/>
        <family val="2"/>
      </rPr>
      <t xml:space="preserve"> Administrar el Sistema Institucional de Quejas y Denuncias.</t>
    </r>
  </si>
  <si>
    <t>Quejas y denuncias realizadas por usuarios internos y externos, en contra de servidores universitarios, coordinadas y monitoreadas.</t>
  </si>
  <si>
    <t>N° de quejas administradas.</t>
  </si>
  <si>
    <r>
      <rPr>
        <b/>
        <sz val="9"/>
        <color rgb="FF000000"/>
        <rFont val="Century Schoolbook"/>
        <family val="1"/>
      </rPr>
      <t>1.-</t>
    </r>
    <r>
      <rPr>
        <sz val="10"/>
        <color rgb="FF000000"/>
        <rFont val="Arial Narrow"/>
        <family val="2"/>
      </rPr>
      <t xml:space="preserve"> Verificar, descargar y suscribir las quejas y denuncias realizadas por los usuarios.
</t>
    </r>
    <r>
      <rPr>
        <b/>
        <sz val="9"/>
        <color rgb="FF000000"/>
        <rFont val="Century Schoolbook"/>
        <family val="1"/>
      </rPr>
      <t>2.-</t>
    </r>
    <r>
      <rPr>
        <sz val="10"/>
        <color rgb="FF000000"/>
        <rFont val="Arial Narrow"/>
        <family val="2"/>
      </rPr>
      <t xml:space="preserve"> Elaborar oficio direccionando la queja y/o denuncia a la Unidad que corresponda.
</t>
    </r>
    <r>
      <rPr>
        <b/>
        <sz val="9"/>
        <color rgb="FF000000"/>
        <rFont val="Century Schoolbook"/>
        <family val="1"/>
      </rPr>
      <t>3.-</t>
    </r>
    <r>
      <rPr>
        <sz val="10"/>
        <color rgb="FF000000"/>
        <rFont val="Arial Narrow"/>
        <family val="2"/>
      </rPr>
      <t xml:space="preserve"> Registrar en el Buzón de Quejas en opción atendidas el nro. de oficio y a quien se dirigió la queja.
</t>
    </r>
    <r>
      <rPr>
        <b/>
        <sz val="9"/>
        <color rgb="FF000000"/>
        <rFont val="Century Schoolbook"/>
        <family val="1"/>
      </rPr>
      <t>4.-</t>
    </r>
    <r>
      <rPr>
        <sz val="10"/>
        <color rgb="FF000000"/>
        <rFont val="Arial Narrow"/>
        <family val="2"/>
      </rPr>
      <t xml:space="preserve"> Receptar y registrar la solución de las quejas ejecutadas por la Facultades y Unidades Administrativas a las que se les direccionó las quejas.</t>
    </r>
  </si>
  <si>
    <r>
      <rPr>
        <b/>
        <sz val="9"/>
        <color rgb="FF000000"/>
        <rFont val="Century Schoolbook"/>
        <family val="1"/>
      </rPr>
      <t>1.-</t>
    </r>
    <r>
      <rPr>
        <sz val="10"/>
        <color rgb="FF000000"/>
        <rFont val="Arial Narrow"/>
        <family val="2"/>
      </rPr>
      <t xml:space="preserve"> Reporte de quejas y denuncias tramitadas.
</t>
    </r>
    <r>
      <rPr>
        <b/>
        <sz val="9"/>
        <color rgb="FF000000"/>
        <rFont val="Century Schoolbook"/>
        <family val="1"/>
      </rPr>
      <t>2.-</t>
    </r>
    <r>
      <rPr>
        <sz val="10"/>
        <color rgb="FF000000"/>
        <rFont val="Arial Narrow"/>
        <family val="2"/>
      </rPr>
      <t xml:space="preserve"> Reporte de quejas generadas por el SIUTMACH.</t>
    </r>
  </si>
  <si>
    <r>
      <rPr>
        <b/>
        <sz val="9"/>
        <color rgb="FF000000"/>
        <rFont val="Century Schoolbook"/>
        <family val="1"/>
      </rPr>
      <t>6.-</t>
    </r>
    <r>
      <rPr>
        <sz val="10"/>
        <color rgb="FF000000"/>
        <rFont val="Arial Narrow"/>
        <family val="2"/>
      </rPr>
      <t xml:space="preserve"> Emitir Información del literal b </t>
    </r>
    <r>
      <rPr>
        <sz val="10"/>
        <color rgb="FF000000"/>
        <rFont val="Century Schoolbook"/>
        <family val="1"/>
      </rPr>
      <t>2</t>
    </r>
    <r>
      <rPr>
        <sz val="10"/>
        <color rgb="FF000000"/>
        <rFont val="Arial Narrow"/>
        <family val="2"/>
      </rPr>
      <t xml:space="preserve">) del Art. </t>
    </r>
    <r>
      <rPr>
        <sz val="10"/>
        <color rgb="FF000000"/>
        <rFont val="Century Schoolbook"/>
        <family val="1"/>
      </rPr>
      <t>7</t>
    </r>
    <r>
      <rPr>
        <sz val="10"/>
        <color rgb="FF000000"/>
        <rFont val="Arial Narrow"/>
        <family val="2"/>
      </rPr>
      <t xml:space="preserve"> de la Ley Orgánica de Transparencia y Acceso de Información Pública.</t>
    </r>
  </si>
  <si>
    <t>Información relacionada con distributivo de personal, establecida en la Ley Orgánica de Transparencia y Acceso de Información Pública, emitida.</t>
  </si>
  <si>
    <r>
      <rPr>
        <sz val="10"/>
        <color rgb="FF000000"/>
        <rFont val="Arial Narrow"/>
        <family val="2"/>
      </rPr>
      <t>N° de Plantillas correspondientes al Literal a</t>
    </r>
    <r>
      <rPr>
        <sz val="10"/>
        <color rgb="FF000000"/>
        <rFont val="Century Schoolbook"/>
        <family val="1"/>
      </rPr>
      <t>1</t>
    </r>
    <r>
      <rPr>
        <sz val="10"/>
        <color rgb="FF000000"/>
        <rFont val="Arial Narrow"/>
        <family val="2"/>
      </rPr>
      <t>) Estructura Organizacional y b</t>
    </r>
    <r>
      <rPr>
        <sz val="10"/>
        <color rgb="FF000000"/>
        <rFont val="Century Schoolbook"/>
        <family val="1"/>
      </rPr>
      <t>2</t>
    </r>
    <r>
      <rPr>
        <sz val="10"/>
        <color rgb="FF000000"/>
        <rFont val="Arial Narrow"/>
        <family val="2"/>
      </rPr>
      <t>) distributivo de personal emitidas.</t>
    </r>
  </si>
  <si>
    <r>
      <rPr>
        <b/>
        <sz val="9"/>
        <color rgb="FF000000"/>
        <rFont val="Century Schoolbook"/>
        <family val="1"/>
      </rPr>
      <t>1.-</t>
    </r>
    <r>
      <rPr>
        <sz val="10"/>
        <color rgb="FF000000"/>
        <rFont val="Arial Narrow"/>
        <family val="2"/>
      </rPr>
      <t xml:space="preserve"> Revisar la Información de Ingresos, Egresos, Movimientos de Personal y Estructura Organizacional de la IES. 
</t>
    </r>
    <r>
      <rPr>
        <b/>
        <sz val="9"/>
        <color rgb="FF000000"/>
        <rFont val="Century Schoolbook"/>
        <family val="1"/>
      </rPr>
      <t>2.-</t>
    </r>
    <r>
      <rPr>
        <sz val="10"/>
        <color rgb="FF000000"/>
        <rFont val="Arial Narrow"/>
        <family val="2"/>
      </rPr>
      <t xml:space="preserve"> Elaborar la matriz del Distributivo de Personal del literal b </t>
    </r>
    <r>
      <rPr>
        <sz val="10"/>
        <color rgb="FF000000"/>
        <rFont val="Century Schoolbook"/>
        <family val="1"/>
      </rPr>
      <t>2</t>
    </r>
    <r>
      <rPr>
        <sz val="10"/>
        <color rgb="FF000000"/>
        <rFont val="Arial Narrow"/>
        <family val="2"/>
      </rPr>
      <t>) Art.</t>
    </r>
    <r>
      <rPr>
        <sz val="10"/>
        <color rgb="FF000000"/>
        <rFont val="Century Schoolbook"/>
        <family val="1"/>
      </rPr>
      <t xml:space="preserve"> 7</t>
    </r>
    <r>
      <rPr>
        <sz val="10"/>
        <color rgb="FF000000"/>
        <rFont val="Arial Narrow"/>
        <family val="2"/>
      </rPr>
      <t xml:space="preserve"> de la Ley Orgánica de Transparencia y Acceso a la Información Pública.
</t>
    </r>
    <r>
      <rPr>
        <b/>
        <sz val="9"/>
        <color rgb="FF000000"/>
        <rFont val="Century Schoolbook"/>
        <family val="1"/>
      </rPr>
      <t>3.-</t>
    </r>
    <r>
      <rPr>
        <sz val="10"/>
        <color rgb="FF000000"/>
        <rFont val="Arial Narrow"/>
        <family val="2"/>
      </rPr>
      <t xml:space="preserve"> Elaborar la matriz Estructura Orgánica, del literal a </t>
    </r>
    <r>
      <rPr>
        <sz val="10"/>
        <color rgb="FF000000"/>
        <rFont val="Century Schoolbook"/>
        <family val="1"/>
      </rPr>
      <t>1</t>
    </r>
    <r>
      <rPr>
        <sz val="10"/>
        <color rgb="FF000000"/>
        <rFont val="Arial Narrow"/>
        <family val="2"/>
      </rPr>
      <t xml:space="preserve">) Art. </t>
    </r>
    <r>
      <rPr>
        <sz val="10"/>
        <color rgb="FF000000"/>
        <rFont val="Century Schoolbook"/>
        <family val="1"/>
      </rPr>
      <t>7</t>
    </r>
    <r>
      <rPr>
        <sz val="10"/>
        <color rgb="FF000000"/>
        <rFont val="Arial Narrow"/>
        <family val="2"/>
      </rPr>
      <t xml:space="preserve"> de la LOTAIP.</t>
    </r>
  </si>
  <si>
    <r>
      <rPr>
        <b/>
        <sz val="9"/>
        <color rgb="FF000000"/>
        <rFont val="Century Schoolbook"/>
        <family val="1"/>
      </rPr>
      <t>1.-</t>
    </r>
    <r>
      <rPr>
        <sz val="10"/>
        <color rgb="FF000000"/>
        <rFont val="Arial Narrow"/>
        <family val="2"/>
      </rPr>
      <t xml:space="preserve"> Reporte de entrega de plantillas de los literal a </t>
    </r>
    <r>
      <rPr>
        <sz val="10"/>
        <color rgb="FF000000"/>
        <rFont val="Century Schoolbook"/>
        <family val="1"/>
      </rPr>
      <t>1</t>
    </r>
    <r>
      <rPr>
        <sz val="10"/>
        <color rgb="FF000000"/>
        <rFont val="Arial Narrow"/>
        <family val="2"/>
      </rPr>
      <t xml:space="preserve">) y b </t>
    </r>
    <r>
      <rPr>
        <sz val="10"/>
        <color rgb="FF000000"/>
        <rFont val="Century Schoolbook"/>
        <family val="1"/>
      </rPr>
      <t>2</t>
    </r>
    <r>
      <rPr>
        <sz val="10"/>
        <color rgb="FF000000"/>
        <rFont val="Arial Narrow"/>
        <family val="2"/>
      </rPr>
      <t xml:space="preserve">) a la Dirección de Talento Humano para trámite al comité de transparencia.
</t>
    </r>
    <r>
      <rPr>
        <b/>
        <sz val="9"/>
        <color rgb="FF000000"/>
        <rFont val="Century Schoolbook"/>
        <family val="1"/>
      </rPr>
      <t>2.-</t>
    </r>
    <r>
      <rPr>
        <sz val="10"/>
        <color rgb="FF000000"/>
        <rFont val="Arial Narrow"/>
        <family val="2"/>
      </rPr>
      <t xml:space="preserve"> Plantillas mensuales del literal a</t>
    </r>
    <r>
      <rPr>
        <sz val="10"/>
        <color rgb="FF000000"/>
        <rFont val="Century Schoolbook"/>
        <family val="1"/>
      </rPr>
      <t>1</t>
    </r>
    <r>
      <rPr>
        <sz val="10"/>
        <color rgb="FF000000"/>
        <rFont val="Arial Narrow"/>
        <family val="2"/>
      </rPr>
      <t xml:space="preserve">) Estructura Orgánica.
</t>
    </r>
    <r>
      <rPr>
        <b/>
        <sz val="9"/>
        <color rgb="FF000000"/>
        <rFont val="Century Schoolbook"/>
        <family val="1"/>
      </rPr>
      <t>3.-</t>
    </r>
    <r>
      <rPr>
        <sz val="10"/>
        <color rgb="FF000000"/>
        <rFont val="Arial Narrow"/>
        <family val="2"/>
      </rPr>
      <t xml:space="preserve"> Plantillas mensuales del literal b</t>
    </r>
    <r>
      <rPr>
        <sz val="10"/>
        <color rgb="FF000000"/>
        <rFont val="Century Schoolbook"/>
        <family val="1"/>
      </rPr>
      <t>2</t>
    </r>
    <r>
      <rPr>
        <sz val="10"/>
        <color rgb="FF000000"/>
        <rFont val="Arial Narrow"/>
        <family val="2"/>
      </rPr>
      <t>), Distributivo de Personal para el cumplimiento de la Ley de Transparencia.</t>
    </r>
  </si>
  <si>
    <r>
      <rPr>
        <sz val="10"/>
        <color rgb="FF000000"/>
        <rFont val="Arial Narrow"/>
        <family val="2"/>
      </rPr>
      <t xml:space="preserve">JABON DE TOCADOR LIQUIDO CON VALVULA </t>
    </r>
    <r>
      <rPr>
        <sz val="10"/>
        <color rgb="FF000000"/>
        <rFont val="Century Schoolbook"/>
        <family val="1"/>
      </rPr>
      <t>500</t>
    </r>
    <r>
      <rPr>
        <sz val="10"/>
        <color rgb="FF000000"/>
        <rFont val="Arial Narrow"/>
        <family val="2"/>
      </rPr>
      <t xml:space="preserve"> ML</t>
    </r>
  </si>
  <si>
    <r>
      <rPr>
        <sz val="10"/>
        <color rgb="FF000000"/>
        <rFont val="Arial Narrow"/>
        <family val="2"/>
      </rPr>
      <t xml:space="preserve">AMBIENTAL VARIAS FRAGANCIAS EN AEROSOL </t>
    </r>
    <r>
      <rPr>
        <sz val="10"/>
        <color rgb="FF000000"/>
        <rFont val="Century Schoolbook"/>
        <family val="1"/>
      </rPr>
      <t>400</t>
    </r>
    <r>
      <rPr>
        <sz val="10"/>
        <color rgb="FF000000"/>
        <rFont val="Arial Narrow"/>
        <family val="2"/>
      </rPr>
      <t xml:space="preserve"> CC</t>
    </r>
  </si>
  <si>
    <r>
      <rPr>
        <sz val="10"/>
        <color rgb="FF000000"/>
        <rFont val="Arial Narrow"/>
        <family val="2"/>
      </rPr>
      <t xml:space="preserve">PAÑO DE LIMPIEZA PARA SUPERFICIES </t>
    </r>
    <r>
      <rPr>
        <sz val="10"/>
        <color rgb="FF000000"/>
        <rFont val="Century Schoolbook"/>
        <family val="1"/>
      </rPr>
      <t>10</t>
    </r>
    <r>
      <rPr>
        <sz val="10"/>
        <color rgb="FF000000"/>
        <rFont val="Arial Narrow"/>
        <family val="2"/>
      </rPr>
      <t xml:space="preserve"> UNIDADES</t>
    </r>
  </si>
  <si>
    <t>ATOMIZADOR 500 CC</t>
  </si>
  <si>
    <r>
      <rPr>
        <sz val="10"/>
        <color rgb="FF000000"/>
        <rFont val="Arial Narrow"/>
        <family val="2"/>
      </rPr>
      <t xml:space="preserve">GUANTES DE CAUCHO NO </t>
    </r>
    <r>
      <rPr>
        <sz val="10"/>
        <color rgb="FF000000"/>
        <rFont val="Century Schoolbook"/>
        <family val="1"/>
      </rPr>
      <t>8</t>
    </r>
    <r>
      <rPr>
        <sz val="10"/>
        <color rgb="FF000000"/>
        <rFont val="Arial Narrow"/>
        <family val="2"/>
      </rPr>
      <t xml:space="preserve"> Y MEDIO BICOLOR</t>
    </r>
  </si>
  <si>
    <r>
      <rPr>
        <sz val="10"/>
        <color rgb="FF000000"/>
        <rFont val="Arial Narrow"/>
        <family val="2"/>
      </rPr>
      <t xml:space="preserve">GUANTES DE CAUCHO NO </t>
    </r>
    <r>
      <rPr>
        <sz val="10"/>
        <color rgb="FF000000"/>
        <rFont val="Century Schoolbook"/>
        <family val="1"/>
      </rPr>
      <t>8</t>
    </r>
    <r>
      <rPr>
        <sz val="10"/>
        <color rgb="FF000000"/>
        <rFont val="Arial Narrow"/>
        <family val="2"/>
      </rPr>
      <t xml:space="preserve"> BICOLOR</t>
    </r>
  </si>
  <si>
    <r>
      <rPr>
        <b/>
        <sz val="9"/>
        <color rgb="FF000000"/>
        <rFont val="Century Schoolbook"/>
        <family val="1"/>
      </rPr>
      <t>7.-</t>
    </r>
    <r>
      <rPr>
        <sz val="10"/>
        <color rgb="FF000000"/>
        <rFont val="Arial Narrow"/>
        <family val="2"/>
      </rPr>
      <t xml:space="preserve"> Emitir Información relacionada con el Talento Humano, solicitados por organismos externo que rigen a la institución.</t>
    </r>
  </si>
  <si>
    <t>Información solicitada por organismos externos respecto de la Administración del Talento Humano, coordinada.</t>
  </si>
  <si>
    <r>
      <rPr>
        <b/>
        <sz val="9"/>
        <color rgb="FF000000"/>
        <rFont val="Century Schoolbook"/>
        <family val="1"/>
      </rPr>
      <t>1.-</t>
    </r>
    <r>
      <rPr>
        <sz val="10"/>
        <color rgb="FF000000"/>
        <rFont val="Arial Narrow"/>
        <family val="2"/>
      </rPr>
      <t xml:space="preserve"> Levantar información solicitada por los organismos externos y cumplir con la entrega de la misma.
</t>
    </r>
    <r>
      <rPr>
        <b/>
        <sz val="9"/>
        <color rgb="FF000000"/>
        <rFont val="Century Schoolbook"/>
        <family val="1"/>
      </rPr>
      <t>2.-</t>
    </r>
    <r>
      <rPr>
        <sz val="10"/>
        <color rgb="FF000000"/>
        <rFont val="Arial Narrow"/>
        <family val="2"/>
      </rPr>
      <t xml:space="preserve"> Solicitar y recopilar información sobre el Talento Humano de la Unidades correspondientes y elaborar la Encuesta mensual solicita por el MDT.
</t>
    </r>
    <r>
      <rPr>
        <b/>
        <sz val="9"/>
        <color rgb="FF000000"/>
        <rFont val="Century Schoolbook"/>
        <family val="1"/>
      </rPr>
      <t>3.-</t>
    </r>
    <r>
      <rPr>
        <sz val="10"/>
        <color rgb="FF000000"/>
        <rFont val="Arial Narrow"/>
        <family val="2"/>
      </rPr>
      <t xml:space="preserve"> Ingresar información de Talento Humano en el SIITH del MDT, respecto a puestos en Administración de Catálogo de Puestos, Estructura Organizacional, Asignación de puestos en el Organigrama de posición.</t>
    </r>
  </si>
  <si>
    <r>
      <rPr>
        <b/>
        <sz val="9"/>
        <color rgb="FF000000"/>
        <rFont val="Century Schoolbook"/>
        <family val="1"/>
      </rPr>
      <t>1.-</t>
    </r>
    <r>
      <rPr>
        <sz val="10"/>
        <color rgb="FF000000"/>
        <rFont val="Arial Narrow"/>
        <family val="2"/>
      </rPr>
      <t xml:space="preserve"> Reporte de Cumplimiento de carga de información relacionada con el Talento Humano solicitados por organismos externos que rigen a la institución.</t>
    </r>
  </si>
  <si>
    <r>
      <rPr>
        <b/>
        <sz val="9"/>
        <color rgb="FF000000"/>
        <rFont val="Century Schoolbook"/>
        <family val="1"/>
      </rPr>
      <t>8.-</t>
    </r>
    <r>
      <rPr>
        <sz val="10"/>
        <color rgb="FF000000"/>
        <rFont val="Arial Narrow"/>
        <family val="2"/>
      </rPr>
      <t xml:space="preserve"> Presentar la Planificación Operativa Anual y Evaluación de la Planificación Operativa Anual.</t>
    </r>
  </si>
  <si>
    <t>N° de Planificaciones Operativas Anuales y Evaluaciones de la Planificación Operativa Anual entregadas oportunamente.</t>
  </si>
  <si>
    <r>
      <rPr>
        <b/>
        <sz val="9"/>
        <color rgb="FF000000"/>
        <rFont val="Century Schoolbook"/>
        <family val="1"/>
      </rPr>
      <t>1.-</t>
    </r>
    <r>
      <rPr>
        <sz val="10"/>
        <color rgb="FF000000"/>
        <rFont val="Arial Narrow"/>
        <family val="2"/>
      </rPr>
      <t xml:space="preserve"> Consolidar los requerimientos de la Unidad.
</t>
    </r>
    <r>
      <rPr>
        <b/>
        <sz val="9"/>
        <color rgb="FF000000"/>
        <rFont val="Century Schoolbook"/>
        <family val="1"/>
      </rPr>
      <t>2.-</t>
    </r>
    <r>
      <rPr>
        <sz val="10"/>
        <color rgb="FF000000"/>
        <rFont val="Arial Narrow"/>
        <family val="2"/>
      </rPr>
      <t xml:space="preserve"> Elaborar el POA.
</t>
    </r>
    <r>
      <rPr>
        <b/>
        <sz val="9"/>
        <color rgb="FF000000"/>
        <rFont val="Century Schoolbook"/>
        <family val="1"/>
      </rPr>
      <t>3.-</t>
    </r>
    <r>
      <rPr>
        <sz val="10"/>
        <color rgb="FF000000"/>
        <rFont val="Arial Narrow"/>
        <family val="2"/>
      </rPr>
      <t xml:space="preserve"> Elaborar la evaluación del POA.
</t>
    </r>
    <r>
      <rPr>
        <b/>
        <sz val="9"/>
        <color rgb="FF000000"/>
        <rFont val="Century Schoolbook"/>
        <family val="1"/>
      </rPr>
      <t>4.-</t>
    </r>
    <r>
      <rPr>
        <sz val="10"/>
        <color rgb="FF000000"/>
        <rFont val="Arial Narrow"/>
        <family val="2"/>
      </rPr>
      <t xml:space="preserve"> Cargar evidencias del cumplimiento de las metas operativas en la carpeta de la Unidad de Gestión Organizacional en el google drive.
</t>
    </r>
    <r>
      <rPr>
        <b/>
        <sz val="9"/>
        <color rgb="FF000000"/>
        <rFont val="Century Schoolbook"/>
        <family val="1"/>
      </rPr>
      <t>5.-</t>
    </r>
    <r>
      <rPr>
        <sz val="10"/>
        <color rgb="FF000000"/>
        <rFont val="Arial Narrow"/>
        <family val="2"/>
      </rPr>
      <t xml:space="preserve"> Realizar la entrega de la planificación y evaluación del POA.</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</si>
  <si>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</si>
  <si>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b/>
        <sz val="9"/>
        <color rgb="FF000000"/>
        <rFont val="Century Schoolbook"/>
        <family val="1"/>
      </rPr>
      <t>9.-</t>
    </r>
    <r>
      <rPr>
        <sz val="10"/>
        <color rgb="FF000000"/>
        <rFont val="Arial Narrow"/>
        <family val="2"/>
      </rPr>
      <t xml:space="preserve"> Organizar el Archivo de Gestión.</t>
    </r>
  </si>
  <si>
    <t>N° de carpetas registradas en el Inventario Documental.</t>
  </si>
  <si>
    <r>
      <rPr>
        <b/>
        <sz val="9"/>
        <color rgb="FF000000"/>
        <rFont val="Century Schoolbook"/>
        <family val="1"/>
      </rPr>
      <t>1.-</t>
    </r>
    <r>
      <rPr>
        <sz val="10"/>
        <color rgb="FF000000"/>
        <rFont val="Arial Narrow"/>
        <family val="2"/>
      </rPr>
      <t xml:space="preserve"> Revisar y clasificar la documentación a ser archivada.
</t>
    </r>
    <r>
      <rPr>
        <b/>
        <sz val="9"/>
        <color rgb="FF000000"/>
        <rFont val="Century Schoolbook"/>
        <family val="1"/>
      </rPr>
      <t>2.-</t>
    </r>
    <r>
      <rPr>
        <sz val="10"/>
        <color rgb="FF000000"/>
        <rFont val="Arial Narrow"/>
        <family val="2"/>
      </rPr>
      <t xml:space="preserve"> Describir la documentación según la norma ISAD-G.
</t>
    </r>
    <r>
      <rPr>
        <b/>
        <sz val="9"/>
        <color rgb="FF000000"/>
        <rFont val="Century Schoolbook"/>
        <family val="1"/>
      </rPr>
      <t>3.-</t>
    </r>
    <r>
      <rPr>
        <sz val="10"/>
        <color rgb="FF000000"/>
        <rFont val="Arial Narrow"/>
        <family val="2"/>
      </rPr>
      <t xml:space="preserve"> Preservar la documentación en la UGO.</t>
    </r>
  </si>
  <si>
    <r>
      <rPr>
        <b/>
        <sz val="9"/>
        <color rgb="FF000000"/>
        <rFont val="Century Schoolbook"/>
        <family val="1"/>
      </rPr>
      <t>1.-</t>
    </r>
    <r>
      <rPr>
        <sz val="10"/>
        <color rgb="FF000000"/>
        <rFont val="Arial Narrow"/>
        <family val="2"/>
      </rPr>
      <t xml:space="preserve"> Inventario Documental.</t>
    </r>
  </si>
  <si>
    <t>* Amparo Pogo Labanda,
  Analista de Gestión Organizacional</t>
  </si>
  <si>
    <t>UNIDAD DE GESTIÓN DE SEGURIDAD, SALUD Y RIESGO DEL TRABAJO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</si>
  <si>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Ejecutar y Evaluar los Riegos en materia de Seguridad, Salud y Riesgos del Trabajo.</t>
    </r>
  </si>
  <si>
    <t>Programas, proyectos y planes relacionados con la seguridad y salud ocupacional, prevención de riesgos laborales y de respuesta a los riesgos identificados, implementados.</t>
  </si>
  <si>
    <t>N° DE SERVIDORES BENEFICIADOS.</t>
  </si>
  <si>
    <r>
      <rPr>
        <b/>
        <sz val="9"/>
        <color rgb="FF000000"/>
        <rFont val="Century Schoolbook"/>
        <family val="1"/>
      </rPr>
      <t>1.-</t>
    </r>
    <r>
      <rPr>
        <sz val="10"/>
        <color rgb="FF000000"/>
        <rFont val="Arial Narrow"/>
        <family val="2"/>
      </rPr>
      <t xml:space="preserve"> IDENTIFICAR RIEGOS EN LOS PUESTOS DE TRABAJO.
</t>
    </r>
    <r>
      <rPr>
        <b/>
        <sz val="9"/>
        <color rgb="FF000000"/>
        <rFont val="Century Schoolbook"/>
        <family val="1"/>
      </rPr>
      <t>2.-</t>
    </r>
    <r>
      <rPr>
        <sz val="10"/>
        <color rgb="FF000000"/>
        <rFont val="Arial Narrow"/>
        <family val="2"/>
      </rPr>
      <t xml:space="preserve"> EVALUAR LOS RIESGOS EN LOS PUESTOS DE TRABAJO.</t>
    </r>
  </si>
  <si>
    <r>
      <rPr>
        <b/>
        <sz val="9"/>
        <color rgb="FF000000"/>
        <rFont val="Century Schoolbook"/>
        <family val="1"/>
      </rPr>
      <t>1.-</t>
    </r>
    <r>
      <rPr>
        <sz val="10"/>
        <color rgb="FF000000"/>
        <rFont val="Arial Narrow"/>
        <family val="2"/>
      </rPr>
      <t xml:space="preserve"> REPORTE DE INFORME TECNICO SOBRE LOS RIESGOS EN MATERIA DE SEGURIDAD, SALUD Y RIESGO DEL TRABAJO EN SALUD.</t>
    </r>
  </si>
  <si>
    <t>* TS. ERNESTO CORREA PARRALES,
  JEFE SEGURIDAD
* DRA. GLORIA BRAVO LOOR,
  MEDICO OCUPACIONAL
* LCDO. JUAN ENCALADA REYES,
  SUPERVISOR SALUD Y SEGURIDAD OCUPACIONAL</t>
  </si>
  <si>
    <r>
      <rPr>
        <b/>
        <sz val="9"/>
        <color rgb="FF000000"/>
        <rFont val="Century Schoolbook"/>
        <family val="1"/>
      </rPr>
      <t>2.-</t>
    </r>
    <r>
      <rPr>
        <sz val="10"/>
        <color rgb="FF000000"/>
        <rFont val="Arial Narrow"/>
        <family val="2"/>
      </rPr>
      <t xml:space="preserve"> Implementar la Vigilancia de la Salud a los Servidores de la UTMACH.</t>
    </r>
  </si>
  <si>
    <t>Control y monitoreo de riesgos laborales, efectuado.</t>
  </si>
  <si>
    <t>N° DE ATENCIONES MEDICAS DE LA VIGILANCIA DE LA SALUD, BRINDADAS.</t>
  </si>
  <si>
    <r>
      <rPr>
        <b/>
        <sz val="9"/>
        <color rgb="FF000000"/>
        <rFont val="Century Schoolbook"/>
        <family val="1"/>
      </rPr>
      <t>1.-</t>
    </r>
    <r>
      <rPr>
        <sz val="10"/>
        <color rgb="FF000000"/>
        <rFont val="Arial Narrow"/>
        <family val="2"/>
      </rPr>
      <t xml:space="preserve"> ELABORAR FICHAS MEDICAS A SERVIDORES.
</t>
    </r>
    <r>
      <rPr>
        <b/>
        <sz val="9"/>
        <color rgb="FF000000"/>
        <rFont val="Century Schoolbook"/>
        <family val="1"/>
      </rPr>
      <t>2.-</t>
    </r>
    <r>
      <rPr>
        <sz val="10"/>
        <color rgb="FF000000"/>
        <rFont val="Arial Narrow"/>
        <family val="2"/>
      </rPr>
      <t xml:space="preserve"> REALIZAR ATENCIONES MEDICAS A SERVIDORES.</t>
    </r>
  </si>
  <si>
    <r>
      <rPr>
        <b/>
        <sz val="9"/>
        <color rgb="FF000000"/>
        <rFont val="Century Schoolbook"/>
        <family val="1"/>
      </rPr>
      <t>1.-</t>
    </r>
    <r>
      <rPr>
        <sz val="10"/>
        <color rgb="FF000000"/>
        <rFont val="Arial Narrow"/>
        <family val="2"/>
      </rPr>
      <t xml:space="preserve"> INFORME DE ELABORACION DE LAS FICHAS MEDICAS Y ATENCIONES MEDICAS.</t>
    </r>
  </si>
  <si>
    <t>* DRA. GLORIA BRAVO LOOR,
  MEDICO OCUPACIONAL
* TS. ERNESTO CORREA PARRALES,
  JEFE DE SEGURIDAD
* LCDO. JUAN ENCALADA REYES,
  SUPERVISOR SALUD Y SEGURIDAD OCUPACIONAL</t>
  </si>
  <si>
    <r>
      <rPr>
        <sz val="10"/>
        <color rgb="FF000000"/>
        <rFont val="Arial Narrow"/>
        <family val="2"/>
      </rPr>
      <t>TOALLA HIGIENICA AUTOADHESIVA X</t>
    </r>
    <r>
      <rPr>
        <sz val="10"/>
        <color rgb="FF000000"/>
        <rFont val="Century Schoolbook"/>
        <family val="1"/>
      </rPr>
      <t>10</t>
    </r>
    <r>
      <rPr>
        <sz val="10"/>
        <color rgb="FF000000"/>
        <rFont val="Arial Narrow"/>
        <family val="2"/>
      </rPr>
      <t xml:space="preserve"> UNIDADES CON ALAS</t>
    </r>
  </si>
  <si>
    <r>
      <rPr>
        <sz val="10"/>
        <color rgb="FF000000"/>
        <rFont val="Arial Narrow"/>
        <family val="2"/>
      </rPr>
      <t>PAPEL TOALLA DE MANO BLANCO EN Z DESCARTABLES X</t>
    </r>
    <r>
      <rPr>
        <sz val="10"/>
        <color rgb="FF000000"/>
        <rFont val="Century Schoolbook"/>
        <family val="1"/>
      </rPr>
      <t>150</t>
    </r>
    <r>
      <rPr>
        <sz val="10"/>
        <color rgb="FF000000"/>
        <rFont val="Arial Narrow"/>
        <family val="2"/>
      </rPr>
      <t xml:space="preserve"> UNIDADES</t>
    </r>
  </si>
  <si>
    <t>DETERGENTE ENZIMATICO</t>
  </si>
  <si>
    <t>DETERGENTE EN POLVO x 2kg</t>
  </si>
  <si>
    <t>ALCOHOL GEL</t>
  </si>
  <si>
    <t>530809 0701 001</t>
  </si>
  <si>
    <t>Medicamentos</t>
  </si>
  <si>
    <t xml:space="preserve">VOLTAREN GEL </t>
  </si>
  <si>
    <r>
      <rPr>
        <sz val="10"/>
        <color rgb="FF000000"/>
        <rFont val="Arial Narrow"/>
        <family val="2"/>
      </rPr>
      <t xml:space="preserve">PENICILINA BENZATINICA </t>
    </r>
    <r>
      <rPr>
        <sz val="10"/>
        <color rgb="FF000000"/>
        <rFont val="Century Schoolbook"/>
        <family val="1"/>
      </rPr>
      <t>2´400.000</t>
    </r>
    <r>
      <rPr>
        <sz val="10"/>
        <color rgb="FF000000"/>
        <rFont val="Arial Narrow"/>
        <family val="2"/>
      </rPr>
      <t xml:space="preserve"> UI</t>
    </r>
  </si>
  <si>
    <t>GENTAMICINA GOTAS</t>
  </si>
  <si>
    <r>
      <rPr>
        <sz val="10"/>
        <color rgb="FF000000"/>
        <rFont val="Arial Narrow"/>
        <family val="2"/>
      </rPr>
      <t xml:space="preserve">PARACETAMOL </t>
    </r>
    <r>
      <rPr>
        <sz val="10"/>
        <color rgb="FF000000"/>
        <rFont val="Century Schoolbook"/>
        <family val="1"/>
      </rPr>
      <t>500</t>
    </r>
    <r>
      <rPr>
        <sz val="10"/>
        <color rgb="FF000000"/>
        <rFont val="Arial Narrow"/>
        <family val="2"/>
      </rPr>
      <t xml:space="preserve"> mg</t>
    </r>
  </si>
  <si>
    <t>DICLOFENACO TABLETAS</t>
  </si>
  <si>
    <r>
      <rPr>
        <sz val="10"/>
        <color rgb="FF000000"/>
        <rFont val="Arial Narrow"/>
        <family val="2"/>
      </rPr>
      <t xml:space="preserve">AZITROMICINA </t>
    </r>
    <r>
      <rPr>
        <sz val="10"/>
        <color rgb="FF000000"/>
        <rFont val="Century Schoolbook"/>
        <family val="1"/>
      </rPr>
      <t>500</t>
    </r>
    <r>
      <rPr>
        <sz val="10"/>
        <color rgb="FF000000"/>
        <rFont val="Arial Narrow"/>
        <family val="2"/>
      </rPr>
      <t xml:space="preserve"> mg TABLETAS</t>
    </r>
  </si>
  <si>
    <t>OMEPRASOL</t>
  </si>
  <si>
    <r>
      <rPr>
        <sz val="10"/>
        <color rgb="FF000000"/>
        <rFont val="Arial Narrow"/>
        <family val="2"/>
      </rPr>
      <t xml:space="preserve">DICLOXACILINA </t>
    </r>
    <r>
      <rPr>
        <sz val="10"/>
        <color rgb="FF000000"/>
        <rFont val="Century Schoolbook"/>
        <family val="1"/>
      </rPr>
      <t>500</t>
    </r>
    <r>
      <rPr>
        <sz val="10"/>
        <color rgb="FF000000"/>
        <rFont val="Arial Narrow"/>
        <family val="2"/>
      </rPr>
      <t xml:space="preserve"> mg</t>
    </r>
  </si>
  <si>
    <t>CEFALEXINA</t>
  </si>
  <si>
    <t>IBUPROFENO</t>
  </si>
  <si>
    <t>DUOPASS</t>
  </si>
  <si>
    <r>
      <rPr>
        <sz val="10"/>
        <color rgb="FF000000"/>
        <rFont val="Arial Narrow"/>
        <family val="2"/>
      </rPr>
      <t xml:space="preserve">DESLORATADINA </t>
    </r>
    <r>
      <rPr>
        <sz val="10"/>
        <color rgb="FF000000"/>
        <rFont val="Century Schoolbook"/>
        <family val="1"/>
      </rPr>
      <t>5</t>
    </r>
    <r>
      <rPr>
        <sz val="10"/>
        <color rgb="FF000000"/>
        <rFont val="Arial Narrow"/>
        <family val="2"/>
      </rPr>
      <t xml:space="preserve"> mg</t>
    </r>
  </si>
  <si>
    <t>MAGALDRATO CON SIMETICONA SUSPENSION</t>
  </si>
  <si>
    <r>
      <rPr>
        <sz val="10"/>
        <color rgb="FF000000"/>
        <rFont val="Arial Narrow"/>
        <family val="2"/>
      </rPr>
      <t xml:space="preserve">DICLOFENACO AMPOLLA </t>
    </r>
    <r>
      <rPr>
        <sz val="10"/>
        <color rgb="FF000000"/>
        <rFont val="Century Schoolbook"/>
        <family val="1"/>
      </rPr>
      <t>75</t>
    </r>
    <r>
      <rPr>
        <sz val="10"/>
        <color rgb="FF000000"/>
        <rFont val="Arial Narrow"/>
        <family val="2"/>
      </rPr>
      <t xml:space="preserve"> ml</t>
    </r>
  </si>
  <si>
    <t>WARFERINA</t>
  </si>
  <si>
    <t>METOCLOPRAMIDA AMPOLLAS</t>
  </si>
  <si>
    <t>NITROFURANTOINA TABLETAS</t>
  </si>
  <si>
    <r>
      <rPr>
        <sz val="10"/>
        <color rgb="FF000000"/>
        <rFont val="Arial Narrow"/>
        <family val="2"/>
      </rPr>
      <t xml:space="preserve">LOSARTAN </t>
    </r>
    <r>
      <rPr>
        <sz val="10"/>
        <color rgb="FF000000"/>
        <rFont val="Century Schoolbook"/>
        <family val="1"/>
      </rPr>
      <t>50</t>
    </r>
    <r>
      <rPr>
        <sz val="10"/>
        <color rgb="FF000000"/>
        <rFont val="Arial Narrow"/>
        <family val="2"/>
      </rPr>
      <t xml:space="preserve"> mg</t>
    </r>
  </si>
  <si>
    <r>
      <rPr>
        <sz val="10"/>
        <color rgb="FF000000"/>
        <rFont val="Arial Narrow"/>
        <family val="2"/>
      </rPr>
      <t xml:space="preserve">ACICLOVIR </t>
    </r>
    <r>
      <rPr>
        <sz val="10"/>
        <color rgb="FF000000"/>
        <rFont val="Century Schoolbook"/>
        <family val="1"/>
      </rPr>
      <t>400</t>
    </r>
    <r>
      <rPr>
        <sz val="10"/>
        <color rgb="FF000000"/>
        <rFont val="Arial Narrow"/>
        <family val="2"/>
      </rPr>
      <t xml:space="preserve"> mg</t>
    </r>
  </si>
  <si>
    <r>
      <rPr>
        <sz val="10"/>
        <color rgb="FF000000"/>
        <rFont val="Arial Narrow"/>
        <family val="2"/>
      </rPr>
      <t xml:space="preserve">LACTULOSA AL </t>
    </r>
    <r>
      <rPr>
        <sz val="10"/>
        <color rgb="FF000000"/>
        <rFont val="Century Schoolbook"/>
        <family val="1"/>
      </rPr>
      <t>65%</t>
    </r>
    <r>
      <rPr>
        <sz val="10"/>
        <color rgb="FF000000"/>
        <rFont val="Arial Narrow"/>
        <family val="2"/>
      </rPr>
      <t xml:space="preserve"> FRASCO</t>
    </r>
  </si>
  <si>
    <t>LEMONFLU EN SOBRES</t>
  </si>
  <si>
    <r>
      <rPr>
        <sz val="10"/>
        <color rgb="FF000000"/>
        <rFont val="Arial Narrow"/>
        <family val="2"/>
      </rPr>
      <t xml:space="preserve">COMPLEXIGEME AMPOLLA </t>
    </r>
    <r>
      <rPr>
        <sz val="10"/>
        <color rgb="FF000000"/>
        <rFont val="Century Schoolbook"/>
        <family val="1"/>
      </rPr>
      <t>10</t>
    </r>
    <r>
      <rPr>
        <sz val="10"/>
        <color rgb="FF000000"/>
        <rFont val="Arial Narrow"/>
        <family val="2"/>
      </rPr>
      <t xml:space="preserve"> cc</t>
    </r>
  </si>
  <si>
    <t>COMPLEJO B TABLETAS</t>
  </si>
  <si>
    <r>
      <rPr>
        <sz val="10"/>
        <color rgb="FF000000"/>
        <rFont val="Arial Narrow"/>
        <family val="2"/>
      </rPr>
      <t xml:space="preserve">REDOXON </t>
    </r>
    <r>
      <rPr>
        <sz val="10"/>
        <color rgb="FF000000"/>
        <rFont val="Century Schoolbook"/>
        <family val="1"/>
      </rPr>
      <t>1</t>
    </r>
    <r>
      <rPr>
        <sz val="10"/>
        <color rgb="FF000000"/>
        <rFont val="Arial Narrow"/>
        <family val="2"/>
      </rPr>
      <t xml:space="preserve"> gr</t>
    </r>
  </si>
  <si>
    <t>Tubo</t>
  </si>
  <si>
    <t>FINALIN FORTE</t>
  </si>
  <si>
    <r>
      <rPr>
        <sz val="10"/>
        <color rgb="FF000000"/>
        <rFont val="Arial Narrow"/>
        <family val="2"/>
      </rPr>
      <t xml:space="preserve">CLORURO DE SODIO AL </t>
    </r>
    <r>
      <rPr>
        <sz val="10"/>
        <color rgb="FF000000"/>
        <rFont val="Century Schoolbook"/>
        <family val="1"/>
      </rPr>
      <t>0,9 1000</t>
    </r>
    <r>
      <rPr>
        <sz val="10"/>
        <color rgb="FF000000"/>
        <rFont val="Arial Narrow"/>
        <family val="2"/>
      </rPr>
      <t xml:space="preserve"> cc</t>
    </r>
  </si>
  <si>
    <r>
      <rPr>
        <sz val="10"/>
        <color rgb="FF000000"/>
        <rFont val="Arial Narrow"/>
        <family val="2"/>
      </rPr>
      <t xml:space="preserve">CLORURO DE SODIO AL </t>
    </r>
    <r>
      <rPr>
        <sz val="10"/>
        <color rgb="FF000000"/>
        <rFont val="Century Schoolbook"/>
        <family val="1"/>
      </rPr>
      <t>0,9 500</t>
    </r>
    <r>
      <rPr>
        <sz val="10"/>
        <color rgb="FF000000"/>
        <rFont val="Arial Narrow"/>
        <family val="2"/>
      </rPr>
      <t xml:space="preserve"> cc</t>
    </r>
  </si>
  <si>
    <r>
      <rPr>
        <sz val="10"/>
        <color rgb="FF000000"/>
        <rFont val="Arial Narrow"/>
        <family val="2"/>
      </rPr>
      <t xml:space="preserve">CAPTOPRIL </t>
    </r>
    <r>
      <rPr>
        <sz val="10"/>
        <color rgb="FF000000"/>
        <rFont val="Century Schoolbook"/>
        <family val="1"/>
      </rPr>
      <t>25</t>
    </r>
    <r>
      <rPr>
        <sz val="10"/>
        <color rgb="FF000000"/>
        <rFont val="Arial Narrow"/>
        <family val="2"/>
      </rPr>
      <t xml:space="preserve"> mg TABLETAS</t>
    </r>
  </si>
  <si>
    <t>ENTEROGEMINA</t>
  </si>
  <si>
    <t>NASTISOL</t>
  </si>
  <si>
    <t>CLOPAN TABLETAS</t>
  </si>
  <si>
    <t>DIGESTOTAL</t>
  </si>
  <si>
    <t>SILIMARINA+COMPLEJO B</t>
  </si>
  <si>
    <t>530826 0701 001</t>
  </si>
  <si>
    <t>Dispositivos Médicos de Uso General</t>
  </si>
  <si>
    <t>ADQUISICIÓN DE INSUMOS MÉDICOS PENDIENTE</t>
  </si>
  <si>
    <t>530826 0701 003</t>
  </si>
  <si>
    <t>ADQUISICIÓN DE INSUMOS MÉDICOS</t>
  </si>
  <si>
    <r>
      <rPr>
        <b/>
        <sz val="9"/>
        <color rgb="FF000000"/>
        <rFont val="Century Schoolbook"/>
        <family val="1"/>
      </rPr>
      <t>3.-</t>
    </r>
    <r>
      <rPr>
        <b/>
        <sz val="10"/>
        <color rgb="FF000000"/>
        <rFont val="Arial Narrow"/>
        <family val="2"/>
      </rPr>
      <t xml:space="preserve"> </t>
    </r>
    <r>
      <rPr>
        <sz val="10"/>
        <color rgb="FF000000"/>
        <rFont val="Arial Narrow"/>
        <family val="2"/>
      </rPr>
      <t>Desarrollar Procesos de promoción y capacitación a los servidores de la UTMACH, en materia de salud y riesgos laborales.</t>
    </r>
  </si>
  <si>
    <t>Procesos de promoción y capacitación a los servidores de la UTMACH, en materia de salud y riesgos laborales, desarrollados.</t>
  </si>
  <si>
    <t>N° DE SERVIDORES CAPACITADOS EN RIESGOS LABORALES.</t>
  </si>
  <si>
    <r>
      <rPr>
        <b/>
        <sz val="9"/>
        <color rgb="FF000000"/>
        <rFont val="Century Schoolbook"/>
        <family val="1"/>
      </rPr>
      <t>1.-</t>
    </r>
    <r>
      <rPr>
        <sz val="10"/>
        <color rgb="FF000000"/>
        <rFont val="Arial Narrow"/>
        <family val="2"/>
      </rPr>
      <t xml:space="preserve"> PROGRAMAR Y EJECUTAR CAPACITACIONES EN PREVENCION DE RIESGOS LABORALES.</t>
    </r>
  </si>
  <si>
    <r>
      <rPr>
        <b/>
        <sz val="9"/>
        <color rgb="FF000000"/>
        <rFont val="Century Schoolbook"/>
        <family val="1"/>
      </rPr>
      <t>1.-</t>
    </r>
    <r>
      <rPr>
        <sz val="10"/>
        <color rgb="FF000000"/>
        <rFont val="Arial Narrow"/>
        <family val="2"/>
      </rPr>
      <t xml:space="preserve"> INFORME DE LAS CAPACITACIONES EN PREVENCION DE RIESGOS LABORALES.</t>
    </r>
  </si>
  <si>
    <r>
      <rPr>
        <b/>
        <sz val="9"/>
        <color rgb="FF000000"/>
        <rFont val="Century Schoolbook"/>
        <family val="1"/>
      </rPr>
      <t>4.-</t>
    </r>
    <r>
      <rPr>
        <b/>
        <sz val="10"/>
        <color rgb="FF000000"/>
        <rFont val="Arial Narrow"/>
        <family val="2"/>
      </rPr>
      <t xml:space="preserve"> </t>
    </r>
    <r>
      <rPr>
        <sz val="10"/>
        <color rgb="FF000000"/>
        <rFont val="Arial Narrow"/>
        <family val="2"/>
      </rPr>
      <t>Emitir Informes técnicos relacionados con enfermedades profesionales, accidentes laborales e inspección y comprobación de buen funcionamiento de equipos.</t>
    </r>
  </si>
  <si>
    <t>Informes técnicos relacionados con enfermedades profesionales, accidentes laborales e inspección y comprobación de buen funcionamiento de equipos, emitidos.</t>
  </si>
  <si>
    <t>N° DE INFORMES VIGILANCIA DE SALUD OCUPACIONAL REALIZADOS.</t>
  </si>
  <si>
    <r>
      <rPr>
        <b/>
        <sz val="9"/>
        <color rgb="FF000000"/>
        <rFont val="Century Schoolbook"/>
        <family val="1"/>
      </rPr>
      <t>1.-</t>
    </r>
    <r>
      <rPr>
        <sz val="10"/>
        <color rgb="FF000000"/>
        <rFont val="Arial Narrow"/>
        <family val="2"/>
      </rPr>
      <t xml:space="preserve"> IDENTIFICAR LAS ENFERMEDADES PROFESIONALES Y ACCIDENTES LABORALES.</t>
    </r>
  </si>
  <si>
    <r>
      <rPr>
        <b/>
        <sz val="9"/>
        <color rgb="FF000000"/>
        <rFont val="Century Schoolbook"/>
        <family val="1"/>
      </rPr>
      <t>1.-</t>
    </r>
    <r>
      <rPr>
        <sz val="10"/>
        <color rgb="FF000000"/>
        <rFont val="Arial Narrow"/>
        <family val="2"/>
      </rPr>
      <t xml:space="preserve"> INFORME SEGUIMIENTOS EN SALUD PREVENTIVA.</t>
    </r>
  </si>
  <si>
    <t>* DRA. GLORIA BRAVO LOOR,
  MEDICO OCUPACIONAL
* TS. ERNESTO CORREA PARRALES,
  JEFE SEGURIDAD</t>
  </si>
  <si>
    <r>
      <rPr>
        <b/>
        <sz val="9"/>
        <color rgb="FF000000"/>
        <rFont val="Century Schoolbook"/>
        <family val="1"/>
      </rPr>
      <t>5.-</t>
    </r>
    <r>
      <rPr>
        <b/>
        <sz val="10"/>
        <color rgb="FF000000"/>
        <rFont val="Arial Narrow"/>
        <family val="2"/>
      </rPr>
      <t xml:space="preserve"> </t>
    </r>
    <r>
      <rPr>
        <sz val="10"/>
        <color rgb="FF000000"/>
        <rFont val="Arial Narrow"/>
        <family val="2"/>
      </rPr>
      <t>Actualizar los Registros de accidentalidad, ausentismo y evaluación estadística de los resultados.</t>
    </r>
  </si>
  <si>
    <t>Registros de accidentalidad, ausentismo y evaluación estadística de los resultados, actualizados.</t>
  </si>
  <si>
    <t>N° DE INFORME DE SEGUIMIENTO CON ACCIDENTABILIDAD Y AUSENTISMO DE SERVIDORES, REALIZADOS.</t>
  </si>
  <si>
    <r>
      <rPr>
        <b/>
        <sz val="9"/>
        <color rgb="FF000000"/>
        <rFont val="Century Schoolbook"/>
        <family val="1"/>
      </rPr>
      <t>1.-</t>
    </r>
    <r>
      <rPr>
        <sz val="10"/>
        <color rgb="FF000000"/>
        <rFont val="Arial Narrow"/>
        <family val="2"/>
      </rPr>
      <t xml:space="preserve"> PROGRAMAR E INFORMAR SEGUIMIENTO DE ACCIDENTABILIDAD Y AUSENTISMO.</t>
    </r>
  </si>
  <si>
    <r>
      <rPr>
        <b/>
        <sz val="9"/>
        <color rgb="FF000000"/>
        <rFont val="Century Schoolbook"/>
        <family val="1"/>
      </rPr>
      <t>1.-</t>
    </r>
    <r>
      <rPr>
        <sz val="10"/>
        <color rgb="FF000000"/>
        <rFont val="Arial Narrow"/>
        <family val="2"/>
      </rPr>
      <t xml:space="preserve"> INFORME DE SEGUIMIENTOS EN RIESGOS LABORALES.</t>
    </r>
  </si>
  <si>
    <t>NO SE PLANIFICA POR NO TENER EL TRABAJADOR SOCIAL</t>
  </si>
  <si>
    <t>NO SE CUENTA CON EL TRABAJADOR SOCIAL PARA CUMPLIR ESTA ACTIVIDAD.</t>
  </si>
  <si>
    <r>
      <rPr>
        <b/>
        <sz val="9"/>
        <color rgb="FF000000"/>
        <rFont val="Century Schoolbook"/>
        <family val="1"/>
      </rPr>
      <t>6.-</t>
    </r>
    <r>
      <rPr>
        <b/>
        <sz val="10"/>
        <color rgb="FF000000"/>
        <rFont val="Arial Narrow"/>
        <family val="2"/>
      </rPr>
      <t xml:space="preserve"> </t>
    </r>
    <r>
      <rPr>
        <sz val="10"/>
        <color rgb="FF000000"/>
        <rFont val="Arial Narrow"/>
        <family val="2"/>
      </rPr>
      <t>Ejecutar el Asesoramiento técnico en prevención de riesgos laborales.</t>
    </r>
  </si>
  <si>
    <t>Asesoramiento técnico en prevención de riesgos laborales, ejecutado.</t>
  </si>
  <si>
    <t>N° DE ASESORAMIENTOS EN PREVENCION DE RIESGOS LABORALES, EJECUTADOS.</t>
  </si>
  <si>
    <r>
      <rPr>
        <b/>
        <sz val="9"/>
        <color rgb="FF000000"/>
        <rFont val="Century Schoolbook"/>
        <family val="1"/>
      </rPr>
      <t>1.-</t>
    </r>
    <r>
      <rPr>
        <sz val="10"/>
        <color rgb="FF000000"/>
        <rFont val="Arial Narrow"/>
        <family val="2"/>
      </rPr>
      <t xml:space="preserve"> EJECUTAR ASESORAMIENTO TECNICO EN RIESGOS LABORALES.</t>
    </r>
  </si>
  <si>
    <r>
      <rPr>
        <b/>
        <sz val="9"/>
        <color rgb="FF000000"/>
        <rFont val="Century Schoolbook"/>
        <family val="1"/>
      </rPr>
      <t>1.-</t>
    </r>
    <r>
      <rPr>
        <sz val="10"/>
        <color rgb="FF000000"/>
        <rFont val="Arial Narrow"/>
        <family val="2"/>
      </rPr>
      <t xml:space="preserve"> INFORME EN ASESORAMIENTO EN RIESGOS LABORALES.</t>
    </r>
  </si>
  <si>
    <r>
      <rPr>
        <b/>
        <sz val="9"/>
        <color rgb="FF000000"/>
        <rFont val="Century Schoolbook"/>
        <family val="1"/>
      </rPr>
      <t>7.-</t>
    </r>
    <r>
      <rPr>
        <sz val="10"/>
        <color rgb="FF000000"/>
        <rFont val="Arial Narrow"/>
        <family val="2"/>
      </rPr>
      <t xml:space="preserve"> Coordinar la estructuración y funcionamiento de los Comité y Subcomité Paritarios de la Universidad Técnica de Machala.</t>
    </r>
  </si>
  <si>
    <t>Comité Paritario, Subcomités y delegados de Seguridad y Salud Ocupacional, Comité Interinstitucional y otros que determinen los organismos competentes; conformados.</t>
  </si>
  <si>
    <t>N° DE COMITÉ Y LOS SUBCOMITES ESTRUCTURADOS.</t>
  </si>
  <si>
    <r>
      <rPr>
        <b/>
        <sz val="9"/>
        <color rgb="FF000000"/>
        <rFont val="Century Schoolbook"/>
        <family val="1"/>
      </rPr>
      <t>1.-</t>
    </r>
    <r>
      <rPr>
        <sz val="10"/>
        <color rgb="FF000000"/>
        <rFont val="Arial Narrow"/>
        <family val="2"/>
      </rPr>
      <t xml:space="preserve"> PROGRAMAR LA CONFORMACION DEL COMITÉ Y LOS SUBCOMITES PARITARIOS.
</t>
    </r>
    <r>
      <rPr>
        <b/>
        <sz val="9"/>
        <color rgb="FF000000"/>
        <rFont val="Century Schoolbook"/>
        <family val="1"/>
      </rPr>
      <t>2.-</t>
    </r>
    <r>
      <rPr>
        <sz val="10"/>
        <color rgb="FF000000"/>
        <rFont val="Arial Narrow"/>
        <family val="2"/>
      </rPr>
      <t xml:space="preserve"> ELABORAR LAS ACTAS ESTRUCTURACION DEL COMITÉ Y LOS SUBCOMITES.</t>
    </r>
  </si>
  <si>
    <r>
      <rPr>
        <b/>
        <sz val="9"/>
        <color rgb="FF000000"/>
        <rFont val="Century Schoolbook"/>
        <family val="1"/>
      </rPr>
      <t>1.-</t>
    </r>
    <r>
      <rPr>
        <sz val="10"/>
        <color rgb="FF000000"/>
        <rFont val="Arial Narrow"/>
        <family val="2"/>
      </rPr>
      <t xml:space="preserve"> REPORTE ESTRUCTURACION DE LOS COMITÉ Y SUBCOMITE PARITARIO.</t>
    </r>
  </si>
  <si>
    <r>
      <rPr>
        <b/>
        <sz val="9"/>
        <color rgb="FF000000"/>
        <rFont val="Century Schoolbook"/>
        <family val="1"/>
      </rPr>
      <t>8.-</t>
    </r>
    <r>
      <rPr>
        <sz val="10"/>
        <color rgb="FF000000"/>
        <rFont val="Arial Narrow"/>
        <family val="2"/>
      </rPr>
      <t xml:space="preserve"> Coordinar el proceso de Auditoria en Seguridad, Salud y Riesgo del Trabajo.</t>
    </r>
  </si>
  <si>
    <t>Cumplimiento de las normativas sobre prevención de riesgos laborales y salud ocupacional, verificado.</t>
  </si>
  <si>
    <t>N° DE AUDITORIAS EN SEGURIDAD, SALUD Y RIESGO DEL TRABAJO, EJECUTADAS.</t>
  </si>
  <si>
    <r>
      <rPr>
        <b/>
        <sz val="9"/>
        <color rgb="FF000000"/>
        <rFont val="Century Schoolbook"/>
        <family val="1"/>
      </rPr>
      <t>1.-</t>
    </r>
    <r>
      <rPr>
        <sz val="10"/>
        <color rgb="FF000000"/>
        <rFont val="Arial Narrow"/>
        <family val="2"/>
      </rPr>
      <t xml:space="preserve"> ELABORAR INFORME DE AUDITORIA DOCUMENTAL.</t>
    </r>
  </si>
  <si>
    <r>
      <rPr>
        <b/>
        <sz val="9"/>
        <color rgb="FF000000"/>
        <rFont val="Century Schoolbook"/>
        <family val="1"/>
      </rPr>
      <t>1.-</t>
    </r>
    <r>
      <rPr>
        <sz val="10"/>
        <color rgb="FF000000"/>
        <rFont val="Arial Narrow"/>
        <family val="2"/>
      </rPr>
      <t xml:space="preserve"> REPORTE RESULTADO DE EJECUCION PROCESO AUDITORIA EN SEGURIDAD, SALUD Y RIESGO DEL TRABAJO.</t>
    </r>
  </si>
  <si>
    <r>
      <rPr>
        <b/>
        <sz val="9"/>
        <color rgb="FF000000"/>
        <rFont val="Century Schoolbook"/>
        <family val="1"/>
      </rPr>
      <t>9.-</t>
    </r>
    <r>
      <rPr>
        <sz val="10"/>
        <color rgb="FF000000"/>
        <rFont val="Arial Narrow"/>
        <family val="2"/>
      </rPr>
      <t xml:space="preserve"> Ejecución de los Programas de Seguridad y Salud Ocupacional.</t>
    </r>
  </si>
  <si>
    <t>Prestación de servicios asistenciales, coordinado.</t>
  </si>
  <si>
    <t>N° DE PROGRAMA DE SEGURIDAD Y SALUD OCUPACIONAL, EJECUTADOS.</t>
  </si>
  <si>
    <r>
      <rPr>
        <b/>
        <sz val="9"/>
        <color rgb="FF000000"/>
        <rFont val="Century Schoolbook"/>
        <family val="1"/>
      </rPr>
      <t>1.-</t>
    </r>
    <r>
      <rPr>
        <sz val="10"/>
        <color rgb="FF000000"/>
        <rFont val="Arial Narrow"/>
        <family val="2"/>
      </rPr>
      <t xml:space="preserve"> REALIZAR PROGRAMA DE SEGURIDAD Y SALUD OCUPACIONAL.</t>
    </r>
  </si>
  <si>
    <r>
      <rPr>
        <b/>
        <sz val="9"/>
        <color rgb="FF000000"/>
        <rFont val="Century Schoolbook"/>
        <family val="1"/>
      </rPr>
      <t>1.-</t>
    </r>
    <r>
      <rPr>
        <sz val="10"/>
        <color rgb="FF000000"/>
        <rFont val="Arial Narrow"/>
        <family val="2"/>
      </rPr>
      <t xml:space="preserve"> INFORME PROGRAMA EN PREVENCION DE RIESGOS LABORALES.</t>
    </r>
  </si>
  <si>
    <r>
      <rPr>
        <b/>
        <sz val="9"/>
        <color rgb="FF000000"/>
        <rFont val="Century Schoolbook"/>
        <family val="1"/>
      </rPr>
      <t>10.-</t>
    </r>
    <r>
      <rPr>
        <sz val="10"/>
        <color rgb="FF000000"/>
        <rFont val="Arial Narrow"/>
        <family val="2"/>
      </rPr>
      <t xml:space="preserve"> Coordinar la elaboración del Reglamento de Higiene y Seguridad.</t>
    </r>
  </si>
  <si>
    <t>Propuesta de políticas institucionales, reglamento interno y demás normativa vinculada a la seguridad y salud ocupacional, emitidas y/o actualizadas.</t>
  </si>
  <si>
    <t>N° DE REGLAMENTO DE HIGIENE Y SEGURIDAD, ELABORADO.</t>
  </si>
  <si>
    <r>
      <rPr>
        <b/>
        <sz val="9"/>
        <color rgb="FF000000"/>
        <rFont val="Century Schoolbook"/>
        <family val="1"/>
      </rPr>
      <t>1.-</t>
    </r>
    <r>
      <rPr>
        <sz val="10"/>
        <color rgb="FF000000"/>
        <rFont val="Arial Narrow"/>
        <family val="2"/>
      </rPr>
      <t xml:space="preserve"> REVISAR PROPUESTA DEL REGLAMENTO DE HIGIENE Y SEGURIDAD.
</t>
    </r>
    <r>
      <rPr>
        <b/>
        <sz val="9"/>
        <color rgb="FF000000"/>
        <rFont val="Century Schoolbook"/>
        <family val="1"/>
      </rPr>
      <t>2.-</t>
    </r>
    <r>
      <rPr>
        <sz val="10"/>
        <color rgb="FF000000"/>
        <rFont val="Arial Narrow"/>
        <family val="2"/>
      </rPr>
      <t xml:space="preserve"> GESTIONAR APROBACION DEL REGLAMENTO DE HIGIENE Y SEGURIDAD EN MDT.</t>
    </r>
  </si>
  <si>
    <r>
      <rPr>
        <b/>
        <sz val="9"/>
        <color rgb="FF000000"/>
        <rFont val="Century Schoolbook"/>
        <family val="1"/>
      </rPr>
      <t>1.-</t>
    </r>
    <r>
      <rPr>
        <sz val="10"/>
        <color rgb="FF000000"/>
        <rFont val="Arial Narrow"/>
        <family val="2"/>
      </rPr>
      <t xml:space="preserve"> REPORTE ELABORACION Y APROBACION DEL REGLAMENTO DE HIGIENE Y SEGURIDAD.</t>
    </r>
  </si>
  <si>
    <r>
      <rPr>
        <b/>
        <sz val="9"/>
        <color rgb="FF000000"/>
        <rFont val="Century Schoolbook"/>
        <family val="1"/>
      </rPr>
      <t>11.-</t>
    </r>
    <r>
      <rPr>
        <sz val="10"/>
        <color rgb="FF000000"/>
        <rFont val="Arial Narrow"/>
        <family val="2"/>
      </rPr>
      <t xml:space="preserve"> Presentar la Planificaciones Operativas Anuales y Evaluaciones de la Planificación Operativa Anual.</t>
    </r>
  </si>
  <si>
    <t>N° DE PLANIFICACIONES OPERATIVAS ANUALES Y EVALUACIONES DE LAS PLANIFICACIONES OPERATIVAS ANUALES ENTREGADAS OPORTUNAMENTE.</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</si>
  <si>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 xml:space="preserve">2.- </t>
    </r>
    <r>
      <rPr>
        <sz val="10"/>
        <color rgb="FF000000"/>
        <rFont val="Arial Narrow"/>
        <family val="2"/>
      </rPr>
      <t xml:space="preserve">ELABORAR Y ENTREGAR LAS EVALUACIONES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ELABORAR EL POA </t>
    </r>
    <r>
      <rPr>
        <sz val="10"/>
        <color rgb="FF000000"/>
        <rFont val="Century Schoolbook"/>
        <family val="1"/>
      </rPr>
      <t>2023.</t>
    </r>
  </si>
  <si>
    <r>
      <rPr>
        <b/>
        <sz val="9"/>
        <color rgb="FF000000"/>
        <rFont val="Century Schoolbook"/>
        <family val="1"/>
      </rPr>
      <t>1.-</t>
    </r>
    <r>
      <rPr>
        <sz val="10"/>
        <color rgb="FF000000"/>
        <rFont val="Arial Narrow"/>
        <family val="2"/>
      </rPr>
      <t xml:space="preserve"> INFORME DE ELABORACION DEL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EVALUACIONES DEL </t>
    </r>
    <r>
      <rPr>
        <sz val="10"/>
        <color rgb="FF000000"/>
        <rFont val="Century Schoolbook"/>
        <family val="1"/>
      </rPr>
      <t>1</t>
    </r>
    <r>
      <rPr>
        <sz val="10"/>
        <color rgb="FF000000"/>
        <rFont val="Arial Narrow"/>
        <family val="2"/>
      </rPr>
      <t xml:space="preserve">er. y </t>
    </r>
    <r>
      <rPr>
        <sz val="10"/>
        <color rgb="FF000000"/>
        <rFont val="Century Schoolbook"/>
        <family val="1"/>
      </rPr>
      <t>2</t>
    </r>
    <r>
      <rPr>
        <sz val="10"/>
        <color rgb="FF000000"/>
        <rFont val="Arial Narrow"/>
        <family val="2"/>
      </rPr>
      <t xml:space="preserve">do. SEMESTRE DEL POA.
</t>
    </r>
    <r>
      <rPr>
        <b/>
        <sz val="9"/>
        <color rgb="FF000000"/>
        <rFont val="Century Schoolbook"/>
        <family val="1"/>
      </rPr>
      <t>3.-</t>
    </r>
    <r>
      <rPr>
        <sz val="10"/>
        <color rgb="FF000000"/>
        <rFont val="Arial Narrow"/>
        <family val="2"/>
      </rPr>
      <t xml:space="preserve"> INFORME DE ELABORACION DEL POA </t>
    </r>
    <r>
      <rPr>
        <sz val="10"/>
        <color rgb="FF000000"/>
        <rFont val="Century Schoolbook"/>
        <family val="1"/>
      </rPr>
      <t>2023.</t>
    </r>
  </si>
  <si>
    <t>* TS. ERNESTO CORREA PARRALES,
  JEFE SEGURIDAD.
* DRA. GLORIA BRAVO LOOR,
  MEDICO OCUPACIONAL.
* LCDO. JUAN ENCALADA REYES,
  SUPERVISOR SALUD Y SEGURIDAD OCUPACIONAL.</t>
  </si>
  <si>
    <r>
      <rPr>
        <b/>
        <sz val="9"/>
        <color rgb="FF000000"/>
        <rFont val="Century Schoolbook"/>
        <family val="1"/>
      </rPr>
      <t>12.-</t>
    </r>
    <r>
      <rPr>
        <sz val="10"/>
        <color rgb="FF000000"/>
        <rFont val="Arial Narrow"/>
        <family val="2"/>
      </rPr>
      <t xml:space="preserve"> Organizar el Archivo de Gestión.</t>
    </r>
  </si>
  <si>
    <t>N° DE CARPETAS CON INFORMACION DE LA USSRT REGISTRADAS EN EL INVENTARIO.</t>
  </si>
  <si>
    <r>
      <rPr>
        <b/>
        <sz val="9"/>
        <color rgb="FF000000"/>
        <rFont val="Century Schoolbook"/>
        <family val="1"/>
      </rPr>
      <t>1.-</t>
    </r>
    <r>
      <rPr>
        <sz val="10"/>
        <color rgb="FF000000"/>
        <rFont val="Arial Narrow"/>
        <family val="2"/>
      </rPr>
      <t xml:space="preserve"> ORGANIZAR EL ARCHIVO DOCUMENTAL DE LA USSRT.</t>
    </r>
  </si>
  <si>
    <r>
      <rPr>
        <b/>
        <sz val="9"/>
        <color rgb="FF000000"/>
        <rFont val="Century Schoolbook"/>
        <family val="1"/>
      </rPr>
      <t>1.-</t>
    </r>
    <r>
      <rPr>
        <sz val="10"/>
        <color rgb="FF000000"/>
        <rFont val="Arial Narrow"/>
        <family val="2"/>
      </rPr>
      <t xml:space="preserve"> INVENTARIO DOCUMENTAL.</t>
    </r>
  </si>
  <si>
    <t>* TS. ERNESTO CORREA PARRALES,
  JEFE SEGURIDAD
* LCDO. PATRICIO ROJAS MUÑOZ</t>
  </si>
  <si>
    <t>TOTAL PRESUPUESTO ESTIMATIVO DIRECCIÓN DE TALENTO HUMANO 2022:</t>
  </si>
  <si>
    <t>DIRECCIÓN FINANCIERA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</si>
  <si>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y/o actualizar directrices y/o normativas anuales para la coordinación de trabajo con las Unidades de Presupuesto, Contabilidad, Tesorería, Remuneraciones y Coactivas.</t>
    </r>
  </si>
  <si>
    <t>Directrices emitidas y/o actualizadas para la coordinación del trabajo con las Unidades de Presupuesto, Contabilidad, Tesorería, Remuneraciones y Control Interno y Coactivas.</t>
  </si>
  <si>
    <t>N° de directrices y/o normativas emitidas.</t>
  </si>
  <si>
    <r>
      <rPr>
        <b/>
        <sz val="9"/>
        <color rgb="FF000000"/>
        <rFont val="Century Schoolbook"/>
        <family val="1"/>
      </rPr>
      <t>1.-</t>
    </r>
    <r>
      <rPr>
        <sz val="10"/>
        <color rgb="FF000000"/>
        <rFont val="Arial Narrow"/>
        <family val="2"/>
      </rPr>
      <t xml:space="preserve"> Trasladar a las unidades correspondiente las directrices enmarcadas por los ente que nos regulan.</t>
    </r>
  </si>
  <si>
    <r>
      <rPr>
        <b/>
        <sz val="9"/>
        <color rgb="FF000000"/>
        <rFont val="Century Schoolbook"/>
        <family val="1"/>
      </rPr>
      <t>1.-</t>
    </r>
    <r>
      <rPr>
        <sz val="10"/>
        <color rgb="FF000000"/>
        <rFont val="Arial Narrow"/>
        <family val="2"/>
      </rPr>
      <t xml:space="preserve"> Reporte de directrices validadas con los responsables de las Unidades que dependen de la Dirección.</t>
    </r>
  </si>
  <si>
    <t>* Ing. Mariela Espinoza Torres,
  Directora Financiera
* Ing. Vilma Vega,
  Jefe de la Unidad de Presupuesto
* Ing. Norma Solano,
  Jefe de la Unidad de Contabilidad
* Ing. Luis Feijoo,
  Jefe de la Unidad de Remuneraciones
* Ing. Blanca Carvajal,
  Jefe de la Unidad de Tesorería</t>
  </si>
  <si>
    <t>Servicio de mantenimiento de impresoras</t>
  </si>
  <si>
    <r>
      <rPr>
        <b/>
        <sz val="9"/>
        <color rgb="FF000000"/>
        <rFont val="Century Schoolbook"/>
        <family val="1"/>
      </rPr>
      <t>2.-</t>
    </r>
    <r>
      <rPr>
        <sz val="10"/>
        <color rgb="FF000000"/>
        <rFont val="Arial Narrow"/>
        <family val="2"/>
      </rPr>
      <t xml:space="preserve"> Coordinar el proceso de elaboración de la Proforma Presupuestaria Anual y/o de Reformas Presupuestarias en la plataforma dispuesta por el ente rector de la Finanzas Públicas.</t>
    </r>
  </si>
  <si>
    <t>Proceso de elaboración de la Proforma Presupuestaria Anual de la institución coordinada.</t>
  </si>
  <si>
    <t>N° de procesos de elaboración de la proforma y/o reformas presupuestarias coordinadas.</t>
  </si>
  <si>
    <r>
      <rPr>
        <b/>
        <sz val="9"/>
        <color rgb="FF000000"/>
        <rFont val="Century Schoolbook"/>
        <family val="1"/>
      </rPr>
      <t>1.-</t>
    </r>
    <r>
      <rPr>
        <sz val="10"/>
        <color rgb="FF000000"/>
        <rFont val="Arial Narrow"/>
        <family val="2"/>
      </rPr>
      <t xml:space="preserve"> Recopilar información para elaboración para proforma presupuestaria, y reformas presupuestarias.</t>
    </r>
  </si>
  <si>
    <r>
      <rPr>
        <b/>
        <sz val="9"/>
        <color rgb="FF000000"/>
        <rFont val="Century Schoolbook"/>
        <family val="1"/>
      </rPr>
      <t>1.-</t>
    </r>
    <r>
      <rPr>
        <sz val="10"/>
        <color rgb="FF000000"/>
        <rFont val="Arial Narrow"/>
        <family val="2"/>
      </rPr>
      <t xml:space="preserve"> Proforma presupuestaria.
</t>
    </r>
    <r>
      <rPr>
        <b/>
        <sz val="9"/>
        <color rgb="FF000000"/>
        <rFont val="Century Schoolbook"/>
        <family val="1"/>
      </rPr>
      <t>2.-</t>
    </r>
    <r>
      <rPr>
        <sz val="10"/>
        <color rgb="FF000000"/>
        <rFont val="Arial Narrow"/>
        <family val="2"/>
      </rPr>
      <t xml:space="preserve"> Registro de reformas presupuestarias.</t>
    </r>
  </si>
  <si>
    <t>* Ing. Mariela Espinoza Torres,
  Directora Financiera
* Ing. Vilma Vega,
  Jefe de la Unidad de Presupuesto</t>
  </si>
  <si>
    <t>Pilas AAA alcalinas</t>
  </si>
  <si>
    <t>Pilas AA alcalinas</t>
  </si>
  <si>
    <t>Archivadores tamaño oficio</t>
  </si>
  <si>
    <r>
      <rPr>
        <b/>
        <sz val="9"/>
        <color rgb="FF000000"/>
        <rFont val="Century Schoolbook"/>
        <family val="1"/>
      </rPr>
      <t>3.-</t>
    </r>
    <r>
      <rPr>
        <sz val="10"/>
        <color rgb="FF000000"/>
        <rFont val="Arial Narrow"/>
        <family val="2"/>
      </rPr>
      <t xml:space="preserve"> Legalizar la información financiera y/o estados financieros.</t>
    </r>
  </si>
  <si>
    <t>Información financiera y/o estados financieros, legalizados.</t>
  </si>
  <si>
    <t>N° de documentos financieros legalizados.</t>
  </si>
  <si>
    <r>
      <rPr>
        <b/>
        <sz val="9"/>
        <color rgb="FF000000"/>
        <rFont val="Century Schoolbook"/>
        <family val="1"/>
      </rPr>
      <t>1.-</t>
    </r>
    <r>
      <rPr>
        <sz val="10"/>
        <color rgb="FF000000"/>
        <rFont val="Arial Narrow"/>
        <family val="2"/>
      </rPr>
      <t xml:space="preserve"> Legalizar los comprobantes únicos de registro de pago de las obligaciones de la Institución y de los Estados Financieros.</t>
    </r>
  </si>
  <si>
    <r>
      <rPr>
        <b/>
        <sz val="9"/>
        <color rgb="FF000000"/>
        <rFont val="Century Schoolbook"/>
        <family val="1"/>
      </rPr>
      <t>1.-</t>
    </r>
    <r>
      <rPr>
        <sz val="10"/>
        <color rgb="FF000000"/>
        <rFont val="Arial Narrow"/>
        <family val="2"/>
      </rPr>
      <t xml:space="preserve"> Reporte de la información financiera y /o Estados Financieros legalizados.</t>
    </r>
  </si>
  <si>
    <t>* Ing. Mariela Espinoza Torres,
  Directora Financiera</t>
  </si>
  <si>
    <r>
      <rPr>
        <sz val="10"/>
        <color rgb="FF000000"/>
        <rFont val="Arial Narrow"/>
        <family val="2"/>
      </rPr>
      <t xml:space="preserve">Las partidas que se detallan a continuación no corresponden a procesos de contratación pública:
</t>
    </r>
    <r>
      <rPr>
        <sz val="10"/>
        <color rgb="FF000000"/>
        <rFont val="Century Schoolbook"/>
        <family val="1"/>
      </rPr>
      <t>580209 0701 001
990101 0701 001
990101 0701 003</t>
    </r>
  </si>
  <si>
    <t>580204 0701 002</t>
  </si>
  <si>
    <t>Transferencias al Sector Privado No Financiero</t>
  </si>
  <si>
    <r>
      <rPr>
        <b/>
        <sz val="9"/>
        <color rgb="FF000000"/>
        <rFont val="Century Schoolbook"/>
        <family val="1"/>
      </rPr>
      <t>4.-</t>
    </r>
    <r>
      <rPr>
        <sz val="10"/>
        <color rgb="FF000000"/>
        <rFont val="Arial Narrow"/>
        <family val="2"/>
      </rPr>
      <t xml:space="preserve"> Entregar la Planificación Operativa Anual y Evaluación de la Planificación Operativa Anual.</t>
    </r>
  </si>
  <si>
    <t>Planificación Operativa Anual y Evaluación de la Planificación Operativa Anual entregados oportunamente.</t>
  </si>
  <si>
    <t>N° de Planes Operativos anuales entregados oportunamente y Evaluación del POA.</t>
  </si>
  <si>
    <r>
      <rPr>
        <b/>
        <sz val="9"/>
        <color rgb="FF000000"/>
        <rFont val="Century Schoolbook"/>
        <family val="1"/>
      </rPr>
      <t>1.-</t>
    </r>
    <r>
      <rPr>
        <sz val="10"/>
        <color rgb="FF000000"/>
        <rFont val="Arial Narrow"/>
        <family val="2"/>
      </rPr>
      <t xml:space="preserve"> Recopilar información para elaborar el POA.
</t>
    </r>
    <r>
      <rPr>
        <b/>
        <sz val="9"/>
        <color rgb="FF000000"/>
        <rFont val="Century Schoolbook"/>
        <family val="1"/>
      </rPr>
      <t>2.-</t>
    </r>
    <r>
      <rPr>
        <sz val="10"/>
        <color rgb="FF000000"/>
        <rFont val="Arial Narrow"/>
        <family val="2"/>
      </rPr>
      <t xml:space="preserve"> Recopilar evidencia la para evaluación del Plan Operativo Anual.</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</si>
  <si>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</si>
  <si>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Ing. Mariela Espinoza Torres,
  Directora Financiera
* Ing. Patricia Niebla,
  Analista Financiera</t>
  </si>
  <si>
    <t>Materiales de Impresión, Fotografías, Reproducción y Publicaciones</t>
  </si>
  <si>
    <t>Tinta para impresora EPSON -L color negro</t>
  </si>
  <si>
    <t>Botella</t>
  </si>
  <si>
    <t xml:space="preserve">Tinta para impresora EPSON -L color amarillo </t>
  </si>
  <si>
    <t>Tinta para impresora EPSON -L color azul</t>
  </si>
  <si>
    <t>Tinta para impresora EPSON -L color rojo</t>
  </si>
  <si>
    <r>
      <rPr>
        <b/>
        <sz val="9"/>
        <color rgb="FF000000"/>
        <rFont val="Century Schoolbook"/>
        <family val="1"/>
      </rPr>
      <t>5.-</t>
    </r>
    <r>
      <rPr>
        <b/>
        <sz val="10"/>
        <color rgb="FF000000"/>
        <rFont val="Arial Narrow"/>
        <family val="2"/>
      </rPr>
      <t xml:space="preserve"> </t>
    </r>
    <r>
      <rPr>
        <sz val="10"/>
        <color rgb="FF000000"/>
        <rFont val="Arial Narrow"/>
        <family val="2"/>
      </rPr>
      <t>Organizar el Archivo de Gestión.</t>
    </r>
  </si>
  <si>
    <r>
      <rPr>
        <sz val="10"/>
        <color rgb="FF000000"/>
        <rFont val="Arial Narrow"/>
        <family val="2"/>
      </rPr>
      <t xml:space="preserve">N° de cajas de los archivos de la Dirección Financiera y registrado en el archivo documental año </t>
    </r>
    <r>
      <rPr>
        <sz val="10"/>
        <color rgb="FF000000"/>
        <rFont val="Century Schoolbook"/>
        <family val="1"/>
      </rPr>
      <t>2020.</t>
    </r>
  </si>
  <si>
    <r>
      <rPr>
        <b/>
        <sz val="9"/>
        <color rgb="FF000000"/>
        <rFont val="Century Schoolbook"/>
        <family val="1"/>
      </rPr>
      <t>1.-</t>
    </r>
    <r>
      <rPr>
        <sz val="10"/>
        <color rgb="FF000000"/>
        <rFont val="Arial Narrow"/>
        <family val="2"/>
      </rPr>
      <t xml:space="preserve"> Archivar y clasificar la documentación recibida y enviada de la Dirección Financiera.</t>
    </r>
  </si>
  <si>
    <r>
      <rPr>
        <b/>
        <sz val="9"/>
        <color rgb="FF000000"/>
        <rFont val="Century Schoolbook"/>
        <family val="1"/>
      </rPr>
      <t>1.-</t>
    </r>
    <r>
      <rPr>
        <sz val="10"/>
        <color rgb="FF000000"/>
        <rFont val="Arial Narrow"/>
        <family val="2"/>
      </rPr>
      <t xml:space="preserve"> Inventario documental.</t>
    </r>
  </si>
  <si>
    <t>* Lcda. Johanna Vega Moscoso,
  Asistente Administrativo</t>
  </si>
  <si>
    <t>GASTO DE CAPITAL</t>
  </si>
  <si>
    <t>Computador de escritorio</t>
  </si>
  <si>
    <r>
      <rPr>
        <sz val="10"/>
        <color rgb="FF000000"/>
        <rFont val="Arial Narrow"/>
        <family val="2"/>
      </rPr>
      <t xml:space="preserve">Papel higiénico hoja simple blanco </t>
    </r>
    <r>
      <rPr>
        <sz val="10"/>
        <color rgb="FF000000"/>
        <rFont val="Century Schoolbook"/>
        <family val="1"/>
      </rPr>
      <t>400</t>
    </r>
    <r>
      <rPr>
        <sz val="10"/>
        <color rgb="FF000000"/>
        <rFont val="Arial Narrow"/>
        <family val="2"/>
      </rPr>
      <t>m.</t>
    </r>
  </si>
  <si>
    <t>Rollos</t>
  </si>
  <si>
    <t>Liquido limpiador de vidrio atomizador</t>
  </si>
  <si>
    <t>Frascos</t>
  </si>
  <si>
    <r>
      <rPr>
        <sz val="10"/>
        <color rgb="FF000000"/>
        <rFont val="Arial Narrow"/>
        <family val="2"/>
      </rPr>
      <t xml:space="preserve">Fundas de basura doméstica negra </t>
    </r>
    <r>
      <rPr>
        <sz val="10"/>
        <color rgb="FF000000"/>
        <rFont val="Century Schoolbook"/>
        <family val="1"/>
      </rPr>
      <t>23</t>
    </r>
    <r>
      <rPr>
        <sz val="10"/>
        <color rgb="FF000000"/>
        <rFont val="Arial Narrow"/>
        <family val="2"/>
      </rPr>
      <t>x</t>
    </r>
    <r>
      <rPr>
        <sz val="10"/>
        <color rgb="FF000000"/>
        <rFont val="Century Schoolbook"/>
        <family val="1"/>
      </rPr>
      <t>28</t>
    </r>
    <r>
      <rPr>
        <sz val="10"/>
        <color rgb="FF000000"/>
        <rFont val="Arial Narrow"/>
        <family val="2"/>
      </rPr>
      <t xml:space="preserve"> pulgadas</t>
    </r>
  </si>
  <si>
    <r>
      <rPr>
        <sz val="10"/>
        <color rgb="FF000000"/>
        <rFont val="Arial Narrow"/>
        <family val="2"/>
      </rPr>
      <t xml:space="preserve">Guantes de caucho N° </t>
    </r>
    <r>
      <rPr>
        <sz val="10"/>
        <color rgb="FF000000"/>
        <rFont val="Century Schoolbook"/>
        <family val="1"/>
      </rPr>
      <t xml:space="preserve">9 </t>
    </r>
    <r>
      <rPr>
        <sz val="10"/>
        <color rgb="FF000000"/>
        <rFont val="Arial Narrow"/>
        <family val="2"/>
      </rPr>
      <t>bicolor</t>
    </r>
  </si>
  <si>
    <t>Pares</t>
  </si>
  <si>
    <r>
      <rPr>
        <sz val="10"/>
        <color rgb="FF000000"/>
        <rFont val="Arial Narrow"/>
        <family val="2"/>
      </rPr>
      <t xml:space="preserve">Fundas de basura semindustrial </t>
    </r>
    <r>
      <rPr>
        <sz val="10"/>
        <color rgb="FF000000"/>
        <rFont val="Century Schoolbook"/>
        <family val="1"/>
      </rPr>
      <t>30</t>
    </r>
    <r>
      <rPr>
        <sz val="10"/>
        <color rgb="FF000000"/>
        <rFont val="Arial Narrow"/>
        <family val="2"/>
      </rPr>
      <t>x</t>
    </r>
    <r>
      <rPr>
        <sz val="10"/>
        <color rgb="FF000000"/>
        <rFont val="Century Schoolbook"/>
        <family val="1"/>
      </rPr>
      <t>36</t>
    </r>
    <r>
      <rPr>
        <sz val="10"/>
        <color rgb="FF000000"/>
        <rFont val="Arial Narrow"/>
        <family val="2"/>
      </rPr>
      <t xml:space="preserve"> pulgadas</t>
    </r>
  </si>
  <si>
    <t>UNIDAD DE PRESUPUESTO</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</si>
  <si>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Registrar la Proforma Presupuestaria Anual de la institución en la plataforma dispuesta por el ente rector de las Finanzas Publicas.</t>
    </r>
  </si>
  <si>
    <t>Proforma Presupuestaria Anual de la institución registrada.</t>
  </si>
  <si>
    <t>Nº de Proformas Presupuestarias subidas al sistema e-sigef, en espera de la aprobación del Ministerio de Finanzas.</t>
  </si>
  <si>
    <r>
      <rPr>
        <b/>
        <sz val="9"/>
        <color rgb="FF000000"/>
        <rFont val="Century Schoolbook"/>
        <family val="1"/>
      </rPr>
      <t>1.-</t>
    </r>
    <r>
      <rPr>
        <sz val="10"/>
        <color rgb="FF000000"/>
        <rFont val="Arial Narrow"/>
        <family val="2"/>
      </rPr>
      <t xml:space="preserve"> Efectuar cálculos estimados de la masa salarial.
</t>
    </r>
    <r>
      <rPr>
        <b/>
        <sz val="9"/>
        <color rgb="FF000000"/>
        <rFont val="Century Schoolbook"/>
        <family val="1"/>
      </rPr>
      <t>2.-</t>
    </r>
    <r>
      <rPr>
        <sz val="10"/>
        <color rgb="FF000000"/>
        <rFont val="Arial Narrow"/>
        <family val="2"/>
      </rPr>
      <t xml:space="preserve"> Revisar el POA/PAC aprobado, los mismos que servirán de insumos para elaborar la proforma presupuestaria.
</t>
    </r>
    <r>
      <rPr>
        <b/>
        <sz val="9"/>
        <color rgb="FF000000"/>
        <rFont val="Century Schoolbook"/>
        <family val="1"/>
      </rPr>
      <t>3.-</t>
    </r>
    <r>
      <rPr>
        <sz val="10"/>
        <color rgb="FF000000"/>
        <rFont val="Arial Narrow"/>
        <family val="2"/>
      </rPr>
      <t xml:space="preserve"> Emitir el informe del proyecto de Proforma para aprobación del HCU.
</t>
    </r>
    <r>
      <rPr>
        <b/>
        <sz val="9"/>
        <color rgb="FF000000"/>
        <rFont val="Century Schoolbook"/>
        <family val="1"/>
      </rPr>
      <t>4.-</t>
    </r>
    <r>
      <rPr>
        <sz val="10"/>
        <color rgb="FF000000"/>
        <rFont val="Arial Narrow"/>
        <family val="2"/>
      </rPr>
      <t xml:space="preserve"> Registro de la proforma en el sistema informático del Ministerio de Finanzas.</t>
    </r>
  </si>
  <si>
    <r>
      <rPr>
        <b/>
        <sz val="9"/>
        <color rgb="FF000000"/>
        <rFont val="Century Schoolbook"/>
        <family val="1"/>
      </rPr>
      <t>1.-</t>
    </r>
    <r>
      <rPr>
        <sz val="10"/>
        <color rgb="FF000000"/>
        <rFont val="Arial Narrow"/>
        <family val="2"/>
      </rPr>
      <t xml:space="preserve"> Memoria gráfica del estado solicitado de la Proforma Presupuestaria.</t>
    </r>
  </si>
  <si>
    <t>* Ing. Vilma Vega,
  Jefe de Presupuesto
* Ing. Xavier Jumbo,
  Supervisor de Presupuesto</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</si>
  <si>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g</t>
    </r>
  </si>
  <si>
    <t>Resaltadores de punta gruesa biselada color verde</t>
  </si>
  <si>
    <t>Resaltadores de punta gruesa biselada color amarillo</t>
  </si>
  <si>
    <t>Resaltadores de punta gruesa biselada color rosa</t>
  </si>
  <si>
    <t>Resaltadores de punta gruesa biselada color naranja</t>
  </si>
  <si>
    <t>Borrador (Grande) para lápiz</t>
  </si>
  <si>
    <r>
      <rPr>
        <sz val="10"/>
        <color rgb="FF000000"/>
        <rFont val="Arial Narrow"/>
        <family val="2"/>
      </rPr>
      <t>Sobre Manila F</t>
    </r>
    <r>
      <rPr>
        <sz val="10"/>
        <color rgb="FF000000"/>
        <rFont val="Century Schoolbook"/>
        <family val="1"/>
      </rPr>
      <t>6</t>
    </r>
  </si>
  <si>
    <t>Señaladores Tipo Banderitas</t>
  </si>
  <si>
    <r>
      <rPr>
        <sz val="10"/>
        <color rgb="FF000000"/>
        <rFont val="Arial Narrow"/>
        <family val="2"/>
      </rPr>
      <t>Papel Sumadora (</t>
    </r>
    <r>
      <rPr>
        <sz val="10"/>
        <color rgb="FF000000"/>
        <rFont val="Century Schoolbook"/>
        <family val="1"/>
      </rPr>
      <t>57</t>
    </r>
    <r>
      <rPr>
        <sz val="10"/>
        <color rgb="FF000000"/>
        <rFont val="Arial Narrow"/>
        <family val="2"/>
      </rPr>
      <t xml:space="preserve">mm x </t>
    </r>
    <r>
      <rPr>
        <sz val="10"/>
        <color rgb="FF000000"/>
        <rFont val="Century Schoolbook"/>
        <family val="1"/>
      </rPr>
      <t>30</t>
    </r>
    <r>
      <rPr>
        <sz val="10"/>
        <color rgb="FF000000"/>
        <rFont val="Arial Narrow"/>
        <family val="2"/>
      </rPr>
      <t>m)</t>
    </r>
  </si>
  <si>
    <t>Pares de pilas AA (Alcalina)</t>
  </si>
  <si>
    <t>Pares de pilas AAA (Alcalina)</t>
  </si>
  <si>
    <r>
      <rPr>
        <sz val="10"/>
        <color rgb="FF000000"/>
        <rFont val="Arial Narrow"/>
        <family val="2"/>
      </rPr>
      <t xml:space="preserve">Notas adhesivas grandes </t>
    </r>
    <r>
      <rPr>
        <sz val="10"/>
        <color rgb="FF000000"/>
        <rFont val="Century Schoolbook"/>
        <family val="1"/>
      </rPr>
      <t>3</t>
    </r>
    <r>
      <rPr>
        <sz val="10"/>
        <color rgb="FF000000"/>
        <rFont val="Arial Narrow"/>
        <family val="2"/>
      </rPr>
      <t xml:space="preserve"> x </t>
    </r>
    <r>
      <rPr>
        <sz val="10"/>
        <color rgb="FF000000"/>
        <rFont val="Century Schoolbook"/>
        <family val="1"/>
      </rPr>
      <t xml:space="preserve">3 </t>
    </r>
    <r>
      <rPr>
        <sz val="10"/>
        <color rgb="FF000000"/>
        <rFont val="Arial Narrow"/>
        <family val="2"/>
      </rPr>
      <t>pulg.</t>
    </r>
  </si>
  <si>
    <r>
      <rPr>
        <b/>
        <sz val="9"/>
        <color rgb="FF000000"/>
        <rFont val="Century Schoolbook"/>
        <family val="1"/>
      </rPr>
      <t>2.-</t>
    </r>
    <r>
      <rPr>
        <sz val="10"/>
        <color rgb="FF000000"/>
        <rFont val="Arial Narrow"/>
        <family val="2"/>
      </rPr>
      <t xml:space="preserve"> Registrar y notificar Reformas Presupuestarias.</t>
    </r>
  </si>
  <si>
    <t>Reformas presupuestarias registradas y notificadas.</t>
  </si>
  <si>
    <t>Nº de comprobantes de Reformas Presupuestarias registrados y notificados.</t>
  </si>
  <si>
    <r>
      <rPr>
        <b/>
        <sz val="9"/>
        <color rgb="FF000000"/>
        <rFont val="Century Schoolbook"/>
        <family val="1"/>
      </rPr>
      <t>1.-</t>
    </r>
    <r>
      <rPr>
        <sz val="10"/>
        <color rgb="FF000000"/>
        <rFont val="Arial Narrow"/>
        <family val="2"/>
      </rPr>
      <t xml:space="preserve"> Receptar y analizar los oficios de requerimientos de reformas en conjunto con el departamento de Planificación y Financiero.
</t>
    </r>
    <r>
      <rPr>
        <b/>
        <sz val="9"/>
        <color rgb="FF000000"/>
        <rFont val="Century Schoolbook"/>
        <family val="1"/>
      </rPr>
      <t>2.-</t>
    </r>
    <r>
      <rPr>
        <sz val="10"/>
        <color rgb="FF000000"/>
        <rFont val="Arial Narrow"/>
        <family val="2"/>
      </rPr>
      <t xml:space="preserve"> Efectuar informe del proyecto de reforma y registrar en el sistema informático del Ministerio de Finanzas.</t>
    </r>
  </si>
  <si>
    <r>
      <rPr>
        <b/>
        <sz val="9"/>
        <color rgb="FF000000"/>
        <rFont val="Century Schoolbook"/>
        <family val="1"/>
      </rPr>
      <t>1.-</t>
    </r>
    <r>
      <rPr>
        <sz val="10"/>
        <color rgb="FF000000"/>
        <rFont val="Arial Narrow"/>
        <family val="2"/>
      </rPr>
      <t xml:space="preserve"> Reporte de comprobantes de reformas presupuestarias.</t>
    </r>
  </si>
  <si>
    <r>
      <rPr>
        <b/>
        <sz val="9"/>
        <color rgb="FF000000"/>
        <rFont val="Century Schoolbook"/>
        <family val="1"/>
      </rPr>
      <t>3.-</t>
    </r>
    <r>
      <rPr>
        <sz val="10"/>
        <color rgb="FF000000"/>
        <rFont val="Arial Narrow"/>
        <family val="2"/>
      </rPr>
      <t xml:space="preserve"> Emitir Certificaciones Presupuestarias previa aplicación de control interno.</t>
    </r>
  </si>
  <si>
    <t>Certificaciones Presupuestarias previa aplicación de control interno emitidas.</t>
  </si>
  <si>
    <t>Nº de Certificaciones Presupuestarias emitidas para la adquisición de bienes y servicios.</t>
  </si>
  <si>
    <r>
      <rPr>
        <b/>
        <sz val="9"/>
        <color rgb="FF000000"/>
        <rFont val="Century Schoolbook"/>
        <family val="1"/>
      </rPr>
      <t>1.-</t>
    </r>
    <r>
      <rPr>
        <sz val="10"/>
        <color rgb="FF000000"/>
        <rFont val="Arial Narrow"/>
        <family val="2"/>
      </rPr>
      <t xml:space="preserve"> Revisar la documentación y elaborar la Certificación Presupuestaria en el sistema informático del Ministerio de Finanzas de acuerdo a la solicitud presentada.</t>
    </r>
  </si>
  <si>
    <r>
      <rPr>
        <b/>
        <sz val="9"/>
        <color rgb="FF000000"/>
        <rFont val="Century Schoolbook"/>
        <family val="1"/>
      </rPr>
      <t>1.-</t>
    </r>
    <r>
      <rPr>
        <sz val="10"/>
        <color rgb="FF000000"/>
        <rFont val="Arial Narrow"/>
        <family val="2"/>
      </rPr>
      <t xml:space="preserve"> Matriz de certificaciones presupuestarias previa aplicación del control interno.</t>
    </r>
  </si>
  <si>
    <t>* Ing. Xavier Jumbo,
  Supervisor de Presupuesto
* Ing. Eduardo Villavicencio,
  Analista de Presupuesto
* Ing. Alfonso Silva,
  Analista de Presupuesto</t>
  </si>
  <si>
    <r>
      <rPr>
        <sz val="10"/>
        <color rgb="FF000000"/>
        <rFont val="Arial Narrow"/>
        <family val="2"/>
      </rPr>
      <t>Cartucho de tinta Impresora EPSON WF-</t>
    </r>
    <r>
      <rPr>
        <sz val="10"/>
        <color rgb="FF000000"/>
        <rFont val="Century Schoolbook"/>
        <family val="1"/>
      </rPr>
      <t>6590</t>
    </r>
    <r>
      <rPr>
        <sz val="10"/>
        <color rgb="FF000000"/>
        <rFont val="Arial Narrow"/>
        <family val="2"/>
      </rPr>
      <t xml:space="preserve"> (Amarillo)</t>
    </r>
  </si>
  <si>
    <r>
      <rPr>
        <sz val="10"/>
        <color rgb="FF000000"/>
        <rFont val="Arial Narrow"/>
        <family val="2"/>
      </rPr>
      <t>Cartucho de tinta Impresora EPSON WF-</t>
    </r>
    <r>
      <rPr>
        <sz val="10"/>
        <color rgb="FF000000"/>
        <rFont val="Century Schoolbook"/>
        <family val="1"/>
      </rPr>
      <t>6590</t>
    </r>
    <r>
      <rPr>
        <sz val="10"/>
        <color rgb="FF000000"/>
        <rFont val="Arial Narrow"/>
        <family val="2"/>
      </rPr>
      <t xml:space="preserve"> (Cian)</t>
    </r>
  </si>
  <si>
    <r>
      <rPr>
        <sz val="10"/>
        <color rgb="FF000000"/>
        <rFont val="Arial Narrow"/>
        <family val="2"/>
      </rPr>
      <t>Cartucho de tinta Impresora EPSON WF-</t>
    </r>
    <r>
      <rPr>
        <sz val="10"/>
        <color rgb="FF000000"/>
        <rFont val="Century Schoolbook"/>
        <family val="1"/>
      </rPr>
      <t>6590</t>
    </r>
    <r>
      <rPr>
        <sz val="10"/>
        <color rgb="FF000000"/>
        <rFont val="Arial Narrow"/>
        <family val="2"/>
      </rPr>
      <t xml:space="preserve"> (Magenta)</t>
    </r>
  </si>
  <si>
    <r>
      <rPr>
        <sz val="10"/>
        <color rgb="FF000000"/>
        <rFont val="Arial Narrow"/>
        <family val="2"/>
      </rPr>
      <t>Cartucho de tinta Impresora EPSON WF-</t>
    </r>
    <r>
      <rPr>
        <sz val="10"/>
        <color rgb="FF000000"/>
        <rFont val="Century Schoolbook"/>
        <family val="1"/>
      </rPr>
      <t>6590</t>
    </r>
    <r>
      <rPr>
        <sz val="10"/>
        <color rgb="FF000000"/>
        <rFont val="Arial Narrow"/>
        <family val="2"/>
      </rPr>
      <t xml:space="preserve"> (Negro)</t>
    </r>
  </si>
  <si>
    <r>
      <rPr>
        <b/>
        <sz val="9"/>
        <color rgb="FF000000"/>
        <rFont val="Century Schoolbook"/>
        <family val="1"/>
      </rPr>
      <t>4.-</t>
    </r>
    <r>
      <rPr>
        <sz val="10"/>
        <color rgb="FF000000"/>
        <rFont val="Arial Narrow"/>
        <family val="2"/>
      </rPr>
      <t xml:space="preserve"> Aplicar el control a la utilización de las Certificaciones Presupuestarias.</t>
    </r>
  </si>
  <si>
    <t>Control a la utilización de las Certificaciones Presupuestarias, aplicado.</t>
  </si>
  <si>
    <t>N° de controles aplicados a la utilización de certificaciones presupuestarias.</t>
  </si>
  <si>
    <r>
      <rPr>
        <b/>
        <sz val="9"/>
        <color rgb="FF000000"/>
        <rFont val="Century Schoolbook"/>
        <family val="1"/>
      </rPr>
      <t>1.-</t>
    </r>
    <r>
      <rPr>
        <sz val="10"/>
        <color rgb="FF000000"/>
        <rFont val="Arial Narrow"/>
        <family val="2"/>
      </rPr>
      <t xml:space="preserve"> Ingresar todas las certificaciones emitidas a la matriz para su control y revisión.</t>
    </r>
  </si>
  <si>
    <r>
      <rPr>
        <b/>
        <sz val="9"/>
        <color rgb="FF000000"/>
        <rFont val="Century Schoolbook"/>
        <family val="1"/>
      </rPr>
      <t>1.-</t>
    </r>
    <r>
      <rPr>
        <sz val="10"/>
        <color rgb="FF000000"/>
        <rFont val="Arial Narrow"/>
        <family val="2"/>
      </rPr>
      <t xml:space="preserve"> Matriz del estado de las certificaciones presupuestarias emitidas.</t>
    </r>
  </si>
  <si>
    <t>* Ing. Eduardo Villavicencio,
  Analista de Presupuesto</t>
  </si>
  <si>
    <r>
      <rPr>
        <sz val="10"/>
        <color rgb="FF000000"/>
        <rFont val="Arial Narrow"/>
        <family val="2"/>
      </rPr>
      <t xml:space="preserve">Regulador UPS </t>
    </r>
    <r>
      <rPr>
        <sz val="10"/>
        <color rgb="FF000000"/>
        <rFont val="Century Schoolbook"/>
        <family val="1"/>
      </rPr>
      <t>750</t>
    </r>
    <r>
      <rPr>
        <sz val="10"/>
        <color rgb="FF000000"/>
        <rFont val="Arial Narrow"/>
        <family val="2"/>
      </rPr>
      <t xml:space="preserve">va </t>
    </r>
    <r>
      <rPr>
        <sz val="10"/>
        <color rgb="FF000000"/>
        <rFont val="Century Schoolbook"/>
        <family val="1"/>
      </rPr>
      <t>375</t>
    </r>
    <r>
      <rPr>
        <sz val="10"/>
        <color rgb="FF000000"/>
        <rFont val="Arial Narrow"/>
        <family val="2"/>
      </rPr>
      <t xml:space="preserve">w de </t>
    </r>
    <r>
      <rPr>
        <sz val="10"/>
        <color rgb="FF000000"/>
        <rFont val="Century Schoolbook"/>
        <family val="1"/>
      </rPr>
      <t>8</t>
    </r>
    <r>
      <rPr>
        <sz val="10"/>
        <color rgb="FF000000"/>
        <rFont val="Arial Narrow"/>
        <family val="2"/>
      </rPr>
      <t xml:space="preserve"> tomas</t>
    </r>
  </si>
  <si>
    <r>
      <rPr>
        <sz val="10"/>
        <color rgb="FF000000"/>
        <rFont val="Arial Narrow"/>
        <family val="2"/>
      </rPr>
      <t xml:space="preserve">Regulador de voltage </t>
    </r>
    <r>
      <rPr>
        <sz val="10"/>
        <color rgb="FF000000"/>
        <rFont val="Century Schoolbook"/>
        <family val="1"/>
      </rPr>
      <t>3000</t>
    </r>
    <r>
      <rPr>
        <sz val="10"/>
        <color rgb="FF000000"/>
        <rFont val="Arial Narrow"/>
        <family val="2"/>
      </rPr>
      <t xml:space="preserve">va </t>
    </r>
    <r>
      <rPr>
        <sz val="10"/>
        <color rgb="FF000000"/>
        <rFont val="Century Schoolbook"/>
        <family val="1"/>
      </rPr>
      <t>120</t>
    </r>
    <r>
      <rPr>
        <sz val="10"/>
        <color rgb="FF000000"/>
        <rFont val="Arial Narrow"/>
        <family val="2"/>
      </rPr>
      <t xml:space="preserve">v </t>
    </r>
    <r>
      <rPr>
        <sz val="10"/>
        <color rgb="FF000000"/>
        <rFont val="Century Schoolbook"/>
        <family val="1"/>
      </rPr>
      <t>2</t>
    </r>
    <r>
      <rPr>
        <sz val="10"/>
        <color rgb="FF000000"/>
        <rFont val="Arial Narrow"/>
        <family val="2"/>
      </rPr>
      <t xml:space="preserve"> tomas</t>
    </r>
  </si>
  <si>
    <r>
      <rPr>
        <b/>
        <sz val="9"/>
        <color rgb="FF000000"/>
        <rFont val="Century Schoolbook"/>
        <family val="1"/>
      </rPr>
      <t>5.-</t>
    </r>
    <r>
      <rPr>
        <sz val="10"/>
        <color rgb="FF000000"/>
        <rFont val="Arial Narrow"/>
        <family val="2"/>
      </rPr>
      <t xml:space="preserve"> Elaborar Comprobantes Únicos de Registro, (CUR) de compromiso, previa aplicación de control interno.</t>
    </r>
  </si>
  <si>
    <t>Comprobantes Únicos de Registro (CUR) de compromiso previa aplicación de control interno elaborados.</t>
  </si>
  <si>
    <t>Nº de CURs de Compromiso elaborados para el pago a Proveedores de bienes y servicios.</t>
  </si>
  <si>
    <r>
      <rPr>
        <b/>
        <sz val="9"/>
        <color rgb="FF000000"/>
        <rFont val="Century Schoolbook"/>
        <family val="1"/>
      </rPr>
      <t>1.-</t>
    </r>
    <r>
      <rPr>
        <sz val="10"/>
        <color rgb="FF000000"/>
        <rFont val="Arial Narrow"/>
        <family val="2"/>
      </rPr>
      <t xml:space="preserve"> Elaborar el CUR de compromiso en el sistema informático del Ministerio de Finanzas, según la certificación presupuestaria emitida.</t>
    </r>
  </si>
  <si>
    <r>
      <rPr>
        <b/>
        <sz val="9"/>
        <color rgb="FF000000"/>
        <rFont val="Century Schoolbook"/>
        <family val="1"/>
      </rPr>
      <t>1.-</t>
    </r>
    <r>
      <rPr>
        <sz val="10"/>
        <color rgb="FF000000"/>
        <rFont val="Arial Narrow"/>
        <family val="2"/>
      </rPr>
      <t xml:space="preserve"> Matriz de Comprobantes Únicos de Registro, CUR de compromiso, previa aplicación del control interno.</t>
    </r>
  </si>
  <si>
    <r>
      <rPr>
        <b/>
        <sz val="9"/>
        <color rgb="FF000000"/>
        <rFont val="Century Schoolbook"/>
        <family val="1"/>
      </rPr>
      <t>6.-</t>
    </r>
    <r>
      <rPr>
        <sz val="10"/>
        <color rgb="FF000000"/>
        <rFont val="Arial Narrow"/>
        <family val="2"/>
      </rPr>
      <t xml:space="preserve"> Elaborar informes de ejecución y evaluación presupuestaria.</t>
    </r>
  </si>
  <si>
    <t>Informes de ejecución y evaluación presupuestaria elaborados.</t>
  </si>
  <si>
    <t>Nº de Informes de ejecución y evaluación presupuestaria presentados.</t>
  </si>
  <si>
    <r>
      <rPr>
        <b/>
        <sz val="9"/>
        <color rgb="FF000000"/>
        <rFont val="Century Schoolbook"/>
        <family val="1"/>
      </rPr>
      <t>1.-</t>
    </r>
    <r>
      <rPr>
        <sz val="10"/>
        <color rgb="FF000000"/>
        <rFont val="Arial Narrow"/>
        <family val="2"/>
      </rPr>
      <t xml:space="preserve"> Elaborar los Informes de evaluación y ejecución presupuestaria semestral y cuatrimestral.</t>
    </r>
  </si>
  <si>
    <r>
      <rPr>
        <b/>
        <sz val="9"/>
        <color rgb="FF000000"/>
        <rFont val="Century Schoolbook"/>
        <family val="1"/>
      </rPr>
      <t>1.-</t>
    </r>
    <r>
      <rPr>
        <sz val="10"/>
        <color rgb="FF000000"/>
        <rFont val="Arial Narrow"/>
        <family val="2"/>
      </rPr>
      <t xml:space="preserve"> Reporte de informes presentados.</t>
    </r>
  </si>
  <si>
    <r>
      <rPr>
        <b/>
        <sz val="9"/>
        <color rgb="FF000000"/>
        <rFont val="Century Schoolbook"/>
        <family val="1"/>
      </rPr>
      <t>7.-</t>
    </r>
    <r>
      <rPr>
        <sz val="10"/>
        <color rgb="FF000000"/>
        <rFont val="Arial Narrow"/>
        <family val="2"/>
      </rPr>
      <t xml:space="preserve"> Elaborar Comprobantes de Reprogramación Financiera.</t>
    </r>
  </si>
  <si>
    <t>Comprobantes de Reprogramación Financiera elaborados.</t>
  </si>
  <si>
    <t>Nº de comprobantes de Reprogramación Financiera elaborados.</t>
  </si>
  <si>
    <r>
      <rPr>
        <b/>
        <sz val="9"/>
        <color rgb="FF000000"/>
        <rFont val="Century Schoolbook"/>
        <family val="1"/>
      </rPr>
      <t>1.-</t>
    </r>
    <r>
      <rPr>
        <sz val="10"/>
        <color rgb="FF000000"/>
        <rFont val="Arial Narrow"/>
        <family val="2"/>
      </rPr>
      <t xml:space="preserve"> Revisar en el sistema e-sigef los saldos disponibles de la cuota del compromiso y devengado de la programación financiera del cuatrimestre, a fin de efectuar la reprogramación según las modificaciones presupuestarias efectuadas.</t>
    </r>
  </si>
  <si>
    <r>
      <rPr>
        <b/>
        <sz val="9"/>
        <color rgb="FF000000"/>
        <rFont val="Century Schoolbook"/>
        <family val="1"/>
      </rPr>
      <t>1.-</t>
    </r>
    <r>
      <rPr>
        <sz val="10"/>
        <color rgb="FF000000"/>
        <rFont val="Arial Narrow"/>
        <family val="2"/>
      </rPr>
      <t xml:space="preserve"> Reporte de comprobantes de reprogramación financiera.</t>
    </r>
  </si>
  <si>
    <r>
      <rPr>
        <b/>
        <sz val="9"/>
        <color rgb="FF000000"/>
        <rFont val="Century Schoolbook"/>
        <family val="1"/>
      </rPr>
      <t>8.-</t>
    </r>
    <r>
      <rPr>
        <sz val="10"/>
        <color rgb="FF000000"/>
        <rFont val="Arial Narrow"/>
        <family val="2"/>
      </rPr>
      <t xml:space="preserve"> Emitir información de los literales g) y l) del Art. </t>
    </r>
    <r>
      <rPr>
        <sz val="10"/>
        <color rgb="FF000000"/>
        <rFont val="Century Schoolbook"/>
        <family val="1"/>
      </rPr>
      <t>7</t>
    </r>
    <r>
      <rPr>
        <sz val="10"/>
        <color rgb="FF000000"/>
        <rFont val="Arial Narrow"/>
        <family val="2"/>
      </rPr>
      <t xml:space="preserve"> de la Ley Orgánica de Transparencia y Acceso de Información Pública.</t>
    </r>
  </si>
  <si>
    <r>
      <rPr>
        <sz val="10"/>
        <color rgb="FF000000"/>
        <rFont val="Arial Narrow"/>
        <family val="2"/>
      </rPr>
      <t xml:space="preserve">Informar de los literales g) y l) del Art. </t>
    </r>
    <r>
      <rPr>
        <sz val="10"/>
        <color rgb="FF000000"/>
        <rFont val="Century Schoolbook"/>
        <family val="1"/>
      </rPr>
      <t>7</t>
    </r>
    <r>
      <rPr>
        <sz val="10"/>
        <color rgb="FF000000"/>
        <rFont val="Arial Narrow"/>
        <family val="2"/>
      </rPr>
      <t xml:space="preserve"> de la Ley Orgánica de Transparencia y Acceso de Información Pública, emitida.</t>
    </r>
  </si>
  <si>
    <t>Nº de plantillas emitidas del literal g y el literal l.</t>
  </si>
  <si>
    <r>
      <rPr>
        <b/>
        <sz val="9"/>
        <color rgb="FF000000"/>
        <rFont val="Century Schoolbook"/>
        <family val="1"/>
      </rPr>
      <t>1.-</t>
    </r>
    <r>
      <rPr>
        <sz val="10"/>
        <color rgb="FF000000"/>
        <rFont val="Arial Narrow"/>
        <family val="2"/>
      </rPr>
      <t xml:space="preserve"> Elaborar las plantillas según la matriz establecida para cada literal.</t>
    </r>
  </si>
  <si>
    <r>
      <rPr>
        <b/>
        <sz val="9"/>
        <color rgb="FF000000"/>
        <rFont val="Century Schoolbook"/>
        <family val="1"/>
      </rPr>
      <t>1.-</t>
    </r>
    <r>
      <rPr>
        <sz val="10"/>
        <color rgb="FF000000"/>
        <rFont val="Arial Narrow"/>
        <family val="2"/>
      </rPr>
      <t xml:space="preserve"> Matriz de entrega de plantillas de los literales g) y l).</t>
    </r>
  </si>
  <si>
    <r>
      <rPr>
        <b/>
        <sz val="9"/>
        <color rgb="FF000000"/>
        <rFont val="Century Schoolbook"/>
        <family val="1"/>
      </rPr>
      <t>9.-</t>
    </r>
    <r>
      <rPr>
        <sz val="10"/>
        <color rgb="FF000000"/>
        <rFont val="Arial Narrow"/>
        <family val="2"/>
      </rPr>
      <t xml:space="preserve"> Entregar la Planificación Operativa Anual y Evaluar Planificación Operativa Anual.</t>
    </r>
  </si>
  <si>
    <t>Nº de Planes Operativos Anuales y Evaluaciones del POA presentados.</t>
  </si>
  <si>
    <r>
      <rPr>
        <b/>
        <sz val="9"/>
        <color rgb="FF000000"/>
        <rFont val="Century Schoolbook"/>
        <family val="1"/>
      </rPr>
      <t>1.-</t>
    </r>
    <r>
      <rPr>
        <sz val="10"/>
        <color rgb="FF000000"/>
        <rFont val="Arial Narrow"/>
        <family val="2"/>
      </rPr>
      <t xml:space="preserve"> Elaborar los dos POA/PAC año </t>
    </r>
    <r>
      <rPr>
        <sz val="10"/>
        <color rgb="FF000000"/>
        <rFont val="Century Schoolbook"/>
        <family val="1"/>
      </rPr>
      <t>2022</t>
    </r>
    <r>
      <rPr>
        <sz val="10"/>
        <color rgb="FF000000"/>
        <rFont val="Arial Narrow"/>
        <family val="2"/>
      </rPr>
      <t xml:space="preserve"> y </t>
    </r>
    <r>
      <rPr>
        <sz val="10"/>
        <color rgb="FF000000"/>
        <rFont val="Century Schoolbook"/>
        <family val="1"/>
      </rPr>
      <t>2023</t>
    </r>
    <r>
      <rPr>
        <sz val="10"/>
        <color rgb="FF000000"/>
        <rFont val="Arial Narrow"/>
        <family val="2"/>
      </rPr>
      <t xml:space="preserve"> para su revisión y aprobación, en coordinación con los departamentos de Planificación y Compras Públicas y recopilar evidencia para las dos evaluaciones </t>
    </r>
    <r>
      <rPr>
        <sz val="10"/>
        <color rgb="FF000000"/>
        <rFont val="Century Schoolbook"/>
        <family val="1"/>
      </rPr>
      <t>1</t>
    </r>
    <r>
      <rPr>
        <sz val="10"/>
        <color rgb="FF000000"/>
        <rFont val="Arial Narrow"/>
        <family val="2"/>
      </rPr>
      <t xml:space="preserve">er semestre </t>
    </r>
    <r>
      <rPr>
        <sz val="10"/>
        <color rgb="FF000000"/>
        <rFont val="Century Schoolbook"/>
        <family val="1"/>
      </rPr>
      <t>2022</t>
    </r>
    <r>
      <rPr>
        <sz val="10"/>
        <color rgb="FF000000"/>
        <rFont val="Arial Narrow"/>
        <family val="2"/>
      </rPr>
      <t xml:space="preserve"> y</t>
    </r>
    <r>
      <rPr>
        <sz val="10"/>
        <color rgb="FF000000"/>
        <rFont val="Century Schoolbook"/>
        <family val="1"/>
      </rPr>
      <t xml:space="preserve"> 2</t>
    </r>
    <r>
      <rPr>
        <sz val="10"/>
        <color rgb="FF000000"/>
        <rFont val="Arial Narrow"/>
        <family val="2"/>
      </rPr>
      <t xml:space="preserve">do semestre </t>
    </r>
    <r>
      <rPr>
        <sz val="10"/>
        <color rgb="FF000000"/>
        <rFont val="Century Schoolbook"/>
        <family val="1"/>
      </rPr>
      <t>2022</t>
    </r>
    <r>
      <rPr>
        <sz val="10"/>
        <color rgb="FF000000"/>
        <rFont val="Arial Narrow"/>
        <family val="2"/>
      </rPr>
      <t xml:space="preserve"> del Plan Operativo Anual.</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</si>
  <si>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</si>
  <si>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Ing. Xavier Jumbo,
  Supervisor de Presupuesto
* Ing. Alfonso Silva,
  Analista de Presupuesto</t>
  </si>
  <si>
    <r>
      <rPr>
        <b/>
        <sz val="9"/>
        <color rgb="FF000000"/>
        <rFont val="Century Schoolbook"/>
        <family val="1"/>
      </rPr>
      <t>10.-</t>
    </r>
    <r>
      <rPr>
        <sz val="10"/>
        <color rgb="FF000000"/>
        <rFont val="Arial Narrow"/>
        <family val="2"/>
      </rPr>
      <t xml:space="preserve"> Organizar el Archivo de Gestión.</t>
    </r>
  </si>
  <si>
    <t>Nº de Cajas del archivo de la Unidad de Presupuesto registradas en el inventario documental.</t>
  </si>
  <si>
    <r>
      <rPr>
        <b/>
        <sz val="9"/>
        <color rgb="FF000000"/>
        <rFont val="Century Schoolbook"/>
        <family val="1"/>
      </rPr>
      <t>1.-</t>
    </r>
    <r>
      <rPr>
        <sz val="10"/>
        <color rgb="FF000000"/>
        <rFont val="Arial Narrow"/>
        <family val="2"/>
      </rPr>
      <t xml:space="preserve"> Ordenar, etiquetar y registrar la documentación en las cajas del inventario documental.</t>
    </r>
  </si>
  <si>
    <r>
      <rPr>
        <b/>
        <sz val="9"/>
        <color rgb="FF000000"/>
        <rFont val="Century Schoolbook"/>
        <family val="1"/>
      </rPr>
      <t>1.-</t>
    </r>
    <r>
      <rPr>
        <sz val="10"/>
        <color rgb="FF000000"/>
        <rFont val="Arial Narrow"/>
        <family val="2"/>
      </rPr>
      <t xml:space="preserve"> Inventario Documental.</t>
    </r>
  </si>
  <si>
    <t>UNIDAD DE CONTABILIDAD</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</si>
  <si>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Elaborar Comprobantes de Registro Único de ingreso y Comprobantes únicos de registro de gastos con sus respectivas retenciones electrónicas previa aplicación del control interno.</t>
    </r>
  </si>
  <si>
    <t>Comprobantes de Registro Único de ingreso elaborados previa aplicación del control interno, Comprobantes únicos de registro de gastos con sus respectivas retenciones electrónicas, previa aplicación del control interno elaborados.</t>
  </si>
  <si>
    <t xml:space="preserve">N° de Comprobantes Únicos de Registros de Ingresos, de Gastos, Retenciones y Comprobante Interno elaborados. </t>
  </si>
  <si>
    <r>
      <rPr>
        <b/>
        <sz val="9"/>
        <color rgb="FF000000"/>
        <rFont val="Century Schoolbook"/>
        <family val="1"/>
      </rPr>
      <t>1.-</t>
    </r>
    <r>
      <rPr>
        <sz val="10"/>
        <color rgb="FF000000"/>
        <rFont val="Arial Narrow"/>
        <family val="2"/>
      </rPr>
      <t xml:space="preserve"> Verificar y contabilizar los ingresos por recaudaciones y transferencias realizadas en la cuenta del Banco de Machala y transferidas al Banco Central en el Sistema E-sigef y Sistema Contable Interno.
</t>
    </r>
    <r>
      <rPr>
        <b/>
        <sz val="9"/>
        <color rgb="FF000000"/>
        <rFont val="Century Schoolbook"/>
        <family val="1"/>
      </rPr>
      <t>2.-</t>
    </r>
    <r>
      <rPr>
        <sz val="10"/>
        <color rgb="FF000000"/>
        <rFont val="Arial Narrow"/>
        <family val="2"/>
      </rPr>
      <t xml:space="preserve"> Recibir y distribuir: Cur(s) de compromisos de Pagos, Oficios, Actas y Resoluciones.
</t>
    </r>
    <r>
      <rPr>
        <b/>
        <sz val="9"/>
        <color rgb="FF000000"/>
        <rFont val="Century Schoolbook"/>
        <family val="1"/>
      </rPr>
      <t>3.-</t>
    </r>
    <r>
      <rPr>
        <sz val="10"/>
        <color rgb="FF000000"/>
        <rFont val="Arial Narrow"/>
        <family val="2"/>
      </rPr>
      <t xml:space="preserve"> Revisar, registrar y control de contratos.
</t>
    </r>
    <r>
      <rPr>
        <b/>
        <sz val="9"/>
        <color rgb="FF000000"/>
        <rFont val="Century Schoolbook"/>
        <family val="1"/>
      </rPr>
      <t>4.-</t>
    </r>
    <r>
      <rPr>
        <sz val="10"/>
        <color rgb="FF000000"/>
        <rFont val="Arial Narrow"/>
        <family val="2"/>
      </rPr>
      <t xml:space="preserve"> Ejecutar los CUR(s) de pago por las compras de bienes, servicios. en sistema e-SIGEF, eByE y Sistema Interno.
</t>
    </r>
    <r>
      <rPr>
        <b/>
        <sz val="9"/>
        <color rgb="FF000000"/>
        <rFont val="Century Schoolbook"/>
        <family val="1"/>
      </rPr>
      <t>5.-</t>
    </r>
    <r>
      <rPr>
        <sz val="10"/>
        <color rgb="FF000000"/>
        <rFont val="Arial Narrow"/>
        <family val="2"/>
      </rPr>
      <t xml:space="preserve"> Elaborar, Solicitar a S.R.I. autorización de Comprobante de Retención Electrónico.</t>
    </r>
  </si>
  <si>
    <r>
      <rPr>
        <b/>
        <sz val="9"/>
        <color rgb="FF000000"/>
        <rFont val="Century Schoolbook"/>
        <family val="1"/>
      </rPr>
      <t>1.-</t>
    </r>
    <r>
      <rPr>
        <sz val="10"/>
        <color rgb="FF000000"/>
        <rFont val="Arial Narrow"/>
        <family val="2"/>
      </rPr>
      <t xml:space="preserve"> Reporte de comprobante de Registro Único de ingreso previa aplicación del control interno.
</t>
    </r>
    <r>
      <rPr>
        <b/>
        <sz val="9"/>
        <color rgb="FF000000"/>
        <rFont val="Century Schoolbook"/>
        <family val="1"/>
      </rPr>
      <t>2.-</t>
    </r>
    <r>
      <rPr>
        <sz val="10"/>
        <color rgb="FF000000"/>
        <rFont val="Arial Narrow"/>
        <family val="2"/>
      </rPr>
      <t xml:space="preserve"> Reporte de comprobantes únicos de registro de gastos devengados, con sus respectivas retenciones electrónicas.</t>
    </r>
  </si>
  <si>
    <t>* Ing. Norma Solano,
  Jefe de Contabilidad
* Ing. Nancy Aguilar R.
* Ing. Nidia Gorotiza M.
* Ing. Fanny Ulloa P.
* Ing. Indira Mosquera
* Ing. Renato Gómez,
  Analistas de Contabilidad</t>
  </si>
  <si>
    <t xml:space="preserve">Materiales de Oficina </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</si>
  <si>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</si>
  <si>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t>
    </r>
  </si>
  <si>
    <r>
      <rPr>
        <sz val="10"/>
        <color rgb="FF000000"/>
        <rFont val="Arial Narrow"/>
        <family val="2"/>
      </rPr>
      <t xml:space="preserve">Funda de basura semindustrial amarilla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</si>
  <si>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 xml:space="preserve">Paquete x </t>
    </r>
    <r>
      <rPr>
        <sz val="10"/>
        <color rgb="FF000000"/>
        <rFont val="Century Schoolbook"/>
        <family val="1"/>
      </rPr>
      <t>10</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</si>
  <si>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</si>
  <si>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t>Rollo</t>
  </si>
  <si>
    <t>Ambiental varias fragancias liquido galón</t>
  </si>
  <si>
    <t>Escobas plásticas cerda suave</t>
  </si>
  <si>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Negro</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</si>
  <si>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Amarillo</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</si>
  <si>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Cian</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</si>
  <si>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Magenta</t>
    </r>
  </si>
  <si>
    <r>
      <rPr>
        <sz val="10"/>
        <color rgb="FF000000"/>
        <rFont val="Arial Narrow"/>
        <family val="2"/>
      </rPr>
      <t>Tóner de tinta MP</t>
    </r>
    <r>
      <rPr>
        <sz val="10"/>
        <color rgb="FF000000"/>
        <rFont val="Century Schoolbook"/>
        <family val="1"/>
      </rPr>
      <t>305</t>
    </r>
    <r>
      <rPr>
        <sz val="10"/>
        <color rgb="FF000000"/>
        <rFont val="Arial Narrow"/>
        <family val="2"/>
      </rPr>
      <t xml:space="preserve"> marca RICOH</t>
    </r>
  </si>
  <si>
    <t>Impresora copiadora</t>
  </si>
  <si>
    <r>
      <rPr>
        <b/>
        <sz val="9"/>
        <color rgb="FF000000"/>
        <rFont val="Century Schoolbook"/>
        <family val="1"/>
      </rPr>
      <t>2.-</t>
    </r>
    <r>
      <rPr>
        <sz val="10"/>
        <color rgb="FF000000"/>
        <rFont val="Arial Narrow"/>
        <family val="2"/>
      </rPr>
      <t xml:space="preserve"> Consolidar Estados Financieros y sus respectivas notas explicativas.</t>
    </r>
  </si>
  <si>
    <t>Estados Financieros consolidados y sus respectivas notas explicativas.</t>
  </si>
  <si>
    <t>N° de Estados Financieros y Anexo presentados dentro de los plazos establecidos.</t>
  </si>
  <si>
    <r>
      <rPr>
        <sz val="10"/>
        <color rgb="FF000000"/>
        <rFont val="Century Schoolbook"/>
        <family val="1"/>
      </rPr>
      <t>1.-</t>
    </r>
    <r>
      <rPr>
        <sz val="10"/>
        <color rgb="FF000000"/>
        <rFont val="Arial Narrow"/>
        <family val="2"/>
      </rPr>
      <t xml:space="preserve"> Revisar y actualizar saldos.
</t>
    </r>
    <r>
      <rPr>
        <b/>
        <sz val="9"/>
        <color rgb="FF000000"/>
        <rFont val="Century Schoolbook"/>
        <family val="1"/>
      </rPr>
      <t>2.-</t>
    </r>
    <r>
      <rPr>
        <sz val="10"/>
        <color rgb="FF000000"/>
        <rFont val="Arial Narrow"/>
        <family val="2"/>
      </rPr>
      <t xml:space="preserve"> Entregar la información financiera a la entidad y al Ministerio de Finanzas.</t>
    </r>
  </si>
  <si>
    <r>
      <rPr>
        <b/>
        <sz val="9"/>
        <color rgb="FF000000"/>
        <rFont val="Century Schoolbook"/>
        <family val="1"/>
      </rPr>
      <t>1.-</t>
    </r>
    <r>
      <rPr>
        <sz val="10"/>
        <color rgb="FF000000"/>
        <rFont val="Arial Narrow"/>
        <family val="2"/>
      </rPr>
      <t xml:space="preserve"> Balance de Comprobación de sumas y saldos presentados.</t>
    </r>
  </si>
  <si>
    <t>* Ing. Norma Solano,
  Jefe de Contabilidad
* Ing. Nancy Aguilar,
  Analista de Contabilidad</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</si>
  <si>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</si>
  <si>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Negro</t>
    </r>
  </si>
  <si>
    <r>
      <rPr>
        <b/>
        <sz val="9"/>
        <color rgb="FF000000"/>
        <rFont val="Century Schoolbook"/>
        <family val="1"/>
      </rPr>
      <t>3.-</t>
    </r>
    <r>
      <rPr>
        <sz val="10"/>
        <color rgb="FF000000"/>
        <rFont val="Arial Narrow"/>
        <family val="2"/>
      </rPr>
      <t xml:space="preserve"> Pagar oportunamente Obligaciones Tributarias en base a los anexos, ingresados a la plataforma del ente rector de Rentas Internas.</t>
    </r>
  </si>
  <si>
    <t>Obligaciones Tributarias pagadas oportunamente.</t>
  </si>
  <si>
    <t>N° de Obligaciones Tributarias, realizadas oportunamente.</t>
  </si>
  <si>
    <r>
      <rPr>
        <b/>
        <sz val="9"/>
        <color rgb="FF000000"/>
        <rFont val="Century Schoolbook"/>
        <family val="1"/>
      </rPr>
      <t>1.-</t>
    </r>
    <r>
      <rPr>
        <sz val="10"/>
        <color rgb="FF000000"/>
        <rFont val="Arial Narrow"/>
        <family val="2"/>
      </rPr>
      <t xml:space="preserve"> Revisar, ingresar ATS, controlar y elaborar las Declaraciones y otras obligaciones tributarias de la entidad.</t>
    </r>
  </si>
  <si>
    <r>
      <rPr>
        <b/>
        <sz val="9"/>
        <color rgb="FF000000"/>
        <rFont val="Century Schoolbook"/>
        <family val="1"/>
      </rPr>
      <t>1.-</t>
    </r>
    <r>
      <rPr>
        <sz val="10"/>
        <color rgb="FF000000"/>
        <rFont val="Arial Narrow"/>
        <family val="2"/>
      </rPr>
      <t xml:space="preserve"> Reporte de obligaciones tributarias cumplidas.</t>
    </r>
  </si>
  <si>
    <t>* Norma Solano C.-
  Jefe de Contabilidad
* Ing. Nidia Gorotiza
* Ing. Indira Mosquera,
  Analistas de Contabilidad</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</si>
  <si>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</si>
  <si>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t>
    </r>
  </si>
  <si>
    <r>
      <rPr>
        <sz val="10"/>
        <color rgb="FF000000"/>
        <rFont val="Arial Narrow"/>
        <family val="2"/>
      </rPr>
      <t xml:space="preserve">Funda de basura semindustrial amarilla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</si>
  <si>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 xml:space="preserve">Paquete x </t>
    </r>
    <r>
      <rPr>
        <sz val="10"/>
        <color rgb="FF000000"/>
        <rFont val="Century Schoolbook"/>
        <family val="1"/>
      </rPr>
      <t>10</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</si>
  <si>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</si>
  <si>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b/>
        <sz val="9"/>
        <color rgb="FF000000"/>
        <rFont val="Century Schoolbook"/>
        <family val="1"/>
      </rPr>
      <t>4.-</t>
    </r>
    <r>
      <rPr>
        <sz val="10"/>
        <color rgb="FF000000"/>
        <rFont val="Arial Narrow"/>
        <family val="2"/>
      </rPr>
      <t xml:space="preserve"> Elaborar comprobantes de anticipo, rendición, reposición y liquidación de fondos por viáticos y movilización; y de caja chica.</t>
    </r>
  </si>
  <si>
    <t>Comprobantes de anticipo, rendición, reposición y liquidación de fondos por viáticos y movilización; y de caja chica elaborados.</t>
  </si>
  <si>
    <t>N° de Comprobantes de anticipo, rendición, reposición y liquidación de fondos por viáticos y movilización, elaborados.</t>
  </si>
  <si>
    <r>
      <rPr>
        <b/>
        <sz val="9"/>
        <color rgb="FF000000"/>
        <rFont val="Century Schoolbook"/>
        <family val="1"/>
      </rPr>
      <t>1.-</t>
    </r>
    <r>
      <rPr>
        <sz val="10"/>
        <color rgb="FF000000"/>
        <rFont val="Arial Narrow"/>
        <family val="2"/>
      </rPr>
      <t xml:space="preserve"> Registrar, crear, Aprobar CUR de: Anticipos, Rendición, Reposición y Liquidación con la documentación sustentatoria de gastos de fondos de viáticos entregados por la entidad.</t>
    </r>
  </si>
  <si>
    <r>
      <rPr>
        <b/>
        <sz val="9"/>
        <color rgb="FF000000"/>
        <rFont val="Century Schoolbook"/>
        <family val="1"/>
      </rPr>
      <t>1.-</t>
    </r>
    <r>
      <rPr>
        <sz val="10"/>
        <color rgb="FF000000"/>
        <rFont val="Arial Narrow"/>
        <family val="2"/>
      </rPr>
      <t xml:space="preserve"> Matriz consolidada de comprobantes de anticipo, rendición, reposición y liquidación de fondos por viáticos y movilización.</t>
    </r>
  </si>
  <si>
    <t>* Ing. Norma Solano,
  Jefe de Contabilidad
* Ing. Nancy Aguilar R.
* Ing. Renato Gómez,
  Analistas de Contabilidad</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</si>
  <si>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</si>
  <si>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Funda de basura semindustrial amarilla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</si>
  <si>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 xml:space="preserve">Paquete x </t>
    </r>
    <r>
      <rPr>
        <sz val="10"/>
        <color rgb="FF000000"/>
        <rFont val="Century Schoolbook"/>
        <family val="1"/>
      </rPr>
      <t>10</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</si>
  <si>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</si>
  <si>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Negro</t>
    </r>
  </si>
  <si>
    <r>
      <rPr>
        <b/>
        <sz val="9"/>
        <color rgb="FF000000"/>
        <rFont val="Century Schoolbook"/>
        <family val="1"/>
      </rPr>
      <t>5.-</t>
    </r>
    <r>
      <rPr>
        <sz val="10"/>
        <color rgb="FF000000"/>
        <rFont val="Arial Narrow"/>
        <family val="2"/>
      </rPr>
      <t xml:space="preserve"> Realizar ajuste y actualizar saldos de inventarios de bienes muebles e inmuebles, semovientes, suministros y especies.</t>
    </r>
  </si>
  <si>
    <t>Saldos de inventarios de bienes muebles e inmuebles, semovientes, suministros y especies, ajustados y actualizados.</t>
  </si>
  <si>
    <t>N° de Ajustes y Actualizaciones de saldos de bienes e inventarios elaborados.</t>
  </si>
  <si>
    <r>
      <rPr>
        <b/>
        <sz val="9"/>
        <color rgb="FF000000"/>
        <rFont val="Century Schoolbook"/>
        <family val="1"/>
      </rPr>
      <t>1.-</t>
    </r>
    <r>
      <rPr>
        <sz val="10"/>
        <color rgb="FF000000"/>
        <rFont val="Arial Narrow"/>
        <family val="2"/>
      </rPr>
      <t xml:space="preserve"> Revisar, registrar actualizaciones contables en e-SIGEF y Sistema Interno.</t>
    </r>
  </si>
  <si>
    <r>
      <rPr>
        <b/>
        <sz val="9"/>
        <color rgb="FF000000"/>
        <rFont val="Century Schoolbook"/>
        <family val="1"/>
      </rPr>
      <t>1.-</t>
    </r>
    <r>
      <rPr>
        <sz val="10"/>
        <color rgb="FF000000"/>
        <rFont val="Arial Narrow"/>
        <family val="2"/>
      </rPr>
      <t xml:space="preserve"> Reporte de saldos de inventarios de bienes muebles e inmuebles, semovientes, suministros y especies.</t>
    </r>
  </si>
  <si>
    <t>* Ing. Norma Solano,
  Jefe de Contabilidad
* Ing. Nancy Aguilar R.,
  Analistas de Contabilidad</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</si>
  <si>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</si>
  <si>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t>
    </r>
  </si>
  <si>
    <r>
      <rPr>
        <b/>
        <sz val="9"/>
        <color rgb="FF000000"/>
        <rFont val="Century Schoolbook"/>
        <family val="1"/>
      </rPr>
      <t>6.-</t>
    </r>
    <r>
      <rPr>
        <sz val="10"/>
        <color rgb="FF000000"/>
        <rFont val="Arial Narrow"/>
        <family val="2"/>
      </rPr>
      <t xml:space="preserve"> Elaborar ajustes por depreciación de bienes muebles e inmuebles, y de cierre del ejercicio fiscal.</t>
    </r>
  </si>
  <si>
    <t>Ajustes por depreciación de bienes muebles e inmuebles, y de cierre del ejercicio fiscal elaborados.</t>
  </si>
  <si>
    <t>N° de Ajustes de depreciaciones y de cierre del ejercicio fiscal elaborados.</t>
  </si>
  <si>
    <r>
      <rPr>
        <b/>
        <sz val="9"/>
        <color rgb="FF000000"/>
        <rFont val="Century Schoolbook"/>
        <family val="1"/>
      </rPr>
      <t>1.-</t>
    </r>
    <r>
      <rPr>
        <sz val="10"/>
        <color rgb="FF000000"/>
        <rFont val="Arial Narrow"/>
        <family val="2"/>
      </rPr>
      <t xml:space="preserve"> Registrar, contabilizar valores por depreciación de los activos fijos y otros de consumo y existencia en el Sistema E-sigef.</t>
    </r>
  </si>
  <si>
    <r>
      <rPr>
        <b/>
        <sz val="9"/>
        <color rgb="FF000000"/>
        <rFont val="Century Schoolbook"/>
        <family val="1"/>
      </rPr>
      <t>1.-</t>
    </r>
    <r>
      <rPr>
        <sz val="10"/>
        <color rgb="FF000000"/>
        <rFont val="Arial Narrow"/>
        <family val="2"/>
      </rPr>
      <t xml:space="preserve"> Reporte de ajustes por depreciación de bienes muebles e inmuebles, y de cierre del ejercicio fiscal.</t>
    </r>
  </si>
  <si>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</si>
  <si>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t>
    </r>
  </si>
  <si>
    <r>
      <rPr>
        <sz val="10"/>
        <color rgb="FF000000"/>
        <rFont val="Arial Narrow"/>
        <family val="2"/>
      </rPr>
      <t xml:space="preserve">Funda de basura semindustrial amarilla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</si>
  <si>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 xml:space="preserve">Paquete x </t>
    </r>
    <r>
      <rPr>
        <sz val="10"/>
        <color rgb="FF000000"/>
        <rFont val="Century Schoolbook"/>
        <family val="1"/>
      </rPr>
      <t>10</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</si>
  <si>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</si>
  <si>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Amarillo</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</si>
  <si>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Cian</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</si>
  <si>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Magenta</t>
    </r>
  </si>
  <si>
    <t>Equipo electrónico/Impresoras/Impresora multifunciones</t>
  </si>
  <si>
    <r>
      <rPr>
        <b/>
        <sz val="9"/>
        <color rgb="FF000000"/>
        <rFont val="Century Schoolbook"/>
        <family val="1"/>
      </rPr>
      <t>7.-</t>
    </r>
    <r>
      <rPr>
        <sz val="10"/>
        <color rgb="FF000000"/>
        <rFont val="Arial Narrow"/>
        <family val="2"/>
      </rPr>
      <t xml:space="preserve"> Ejecutar procesos para el trámite de devolución del IVA, ante el ente rector de Rentas Internas.</t>
    </r>
  </si>
  <si>
    <t>Proceso ejecutado para el trámite de devolución del IVA, ante el ente rector de Rentas Internas.</t>
  </si>
  <si>
    <t>N° de trámites de devoluciones de IVA elaboradas y resoluciones recibidas.</t>
  </si>
  <si>
    <r>
      <rPr>
        <b/>
        <sz val="9"/>
        <color rgb="FF000000"/>
        <rFont val="Century Schoolbook"/>
        <family val="1"/>
      </rPr>
      <t>1.-</t>
    </r>
    <r>
      <rPr>
        <sz val="10"/>
        <color rgb="FF000000"/>
        <rFont val="Arial Narrow"/>
        <family val="2"/>
      </rPr>
      <t xml:space="preserve"> Revisar y Elaborar plantilla en Excel de cada mes, llenar solicitud de devolución, en medio físicos y magnéticos.
</t>
    </r>
    <r>
      <rPr>
        <b/>
        <sz val="9"/>
        <color rgb="FF000000"/>
        <rFont val="Century Schoolbook"/>
        <family val="1"/>
      </rPr>
      <t>2.-</t>
    </r>
    <r>
      <rPr>
        <sz val="10"/>
        <color rgb="FF000000"/>
        <rFont val="Arial Narrow"/>
        <family val="2"/>
      </rPr>
      <t xml:space="preserve"> Realizar Prevalidación en Sistema SRI.</t>
    </r>
  </si>
  <si>
    <r>
      <rPr>
        <b/>
        <sz val="9"/>
        <color rgb="FF000000"/>
        <rFont val="Century Schoolbook"/>
        <family val="1"/>
      </rPr>
      <t>1.-</t>
    </r>
    <r>
      <rPr>
        <sz val="10"/>
        <color rgb="FF000000"/>
        <rFont val="Arial Narrow"/>
        <family val="2"/>
      </rPr>
      <t xml:space="preserve"> Informe consolidado de los valores aprobados por concepto de Devolución del IVA.</t>
    </r>
  </si>
  <si>
    <t xml:space="preserve">* Norma Solano C.,
  Jefe de Contabilidad
* Ing. Nidia Gorotiza
* Ing. Indira Mosquera,
  Analistas de Contabilidad
</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</si>
  <si>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</si>
  <si>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t>CDS grabables con caja CD-R</t>
  </si>
  <si>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t>
    </r>
  </si>
  <si>
    <r>
      <rPr>
        <sz val="10"/>
        <color rgb="FF000000"/>
        <rFont val="Arial Narrow"/>
        <family val="2"/>
      </rPr>
      <t xml:space="preserve">Funda de basura semindustrial amarilla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</si>
  <si>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 xml:space="preserve">Paquete x </t>
    </r>
    <r>
      <rPr>
        <sz val="10"/>
        <color rgb="FF000000"/>
        <rFont val="Century Schoolbook"/>
        <family val="1"/>
      </rPr>
      <t>10</t>
    </r>
  </si>
  <si>
    <r>
      <rPr>
        <sz val="10"/>
        <color rgb="FF000000"/>
        <rFont val="Arial Narrow"/>
        <family val="2"/>
      </rPr>
      <t>Tóner de tinta MP</t>
    </r>
    <r>
      <rPr>
        <sz val="10"/>
        <color rgb="FF000000"/>
        <rFont val="Century Schoolbook"/>
        <family val="1"/>
      </rPr>
      <t>305</t>
    </r>
    <r>
      <rPr>
        <sz val="10"/>
        <color rgb="FF000000"/>
        <rFont val="Arial Narrow"/>
        <family val="2"/>
      </rPr>
      <t xml:space="preserve"> marca RICOH</t>
    </r>
  </si>
  <si>
    <t>570203 0701 002</t>
  </si>
  <si>
    <t>Comisiones Bancarias</t>
  </si>
  <si>
    <r>
      <rPr>
        <b/>
        <sz val="9"/>
        <color rgb="FF000000"/>
        <rFont val="Century Schoolbook"/>
        <family val="1"/>
      </rPr>
      <t>8.-</t>
    </r>
    <r>
      <rPr>
        <sz val="10"/>
        <color rgb="FF000000"/>
        <rFont val="Arial Narrow"/>
        <family val="2"/>
      </rPr>
      <t xml:space="preserve"> Revisar y registrar Asientos Contables de Roles de Pago en el Sistema Interno.</t>
    </r>
  </si>
  <si>
    <t>Asientos Contables de Roles de Pago revisados y registrados en el Sistema Interno.</t>
  </si>
  <si>
    <t>N° de Registros Contable de roles en sistema interno registrados.</t>
  </si>
  <si>
    <r>
      <rPr>
        <b/>
        <sz val="9"/>
        <color rgb="FF000000"/>
        <rFont val="Century Schoolbook"/>
        <family val="1"/>
      </rPr>
      <t>1.-</t>
    </r>
    <r>
      <rPr>
        <sz val="10"/>
        <color rgb="FF000000"/>
        <rFont val="Arial Narrow"/>
        <family val="2"/>
      </rPr>
      <t xml:space="preserve"> Receptar y registrar en Sistema Contable Interno roles de pago de los servidores.</t>
    </r>
  </si>
  <si>
    <r>
      <rPr>
        <b/>
        <sz val="9"/>
        <color rgb="FF000000"/>
        <rFont val="Century Schoolbook"/>
        <family val="1"/>
      </rPr>
      <t>1.-</t>
    </r>
    <r>
      <rPr>
        <sz val="10"/>
        <color rgb="FF000000"/>
        <rFont val="Arial Narrow"/>
        <family val="2"/>
      </rPr>
      <t xml:space="preserve"> Reporte de Registros Contables de Roles de Pagados.</t>
    </r>
  </si>
  <si>
    <t>* Ing. Norma Solano,
  Jefe de Contabilidad
* Ing. Renato Gómez,
  Analista de Contabilidad</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</si>
  <si>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</si>
  <si>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t>
    </r>
  </si>
  <si>
    <r>
      <rPr>
        <sz val="10"/>
        <color rgb="FF000000"/>
        <rFont val="Arial Narrow"/>
        <family val="2"/>
      </rPr>
      <t>Tóner de tinta MP</t>
    </r>
    <r>
      <rPr>
        <sz val="10"/>
        <color rgb="FF000000"/>
        <rFont val="Century Schoolbook"/>
        <family val="1"/>
      </rPr>
      <t>305</t>
    </r>
    <r>
      <rPr>
        <sz val="10"/>
        <color rgb="FF000000"/>
        <rFont val="Arial Narrow"/>
        <family val="2"/>
      </rPr>
      <t xml:space="preserve"> marca RICOH</t>
    </r>
  </si>
  <si>
    <r>
      <rPr>
        <b/>
        <sz val="9"/>
        <color rgb="FF000000"/>
        <rFont val="Century Schoolbook"/>
        <family val="1"/>
      </rPr>
      <t>9.-</t>
    </r>
    <r>
      <rPr>
        <sz val="10"/>
        <color rgb="FF000000"/>
        <rFont val="Arial Narrow"/>
        <family val="2"/>
      </rPr>
      <t xml:space="preserve"> Elaborar informes de ingresos y gastos de los Programas Generados con los fondos propios y/o provenientes de convenios interinstitucionales.</t>
    </r>
  </si>
  <si>
    <t>Informes de ingresos y gastos de los Programas Generados con los fondos propios y provenientes de convenios interinstitucionales, elaborados.</t>
  </si>
  <si>
    <t>N° de Informes de ingresos y gastos de los programas realizados.</t>
  </si>
  <si>
    <r>
      <rPr>
        <b/>
        <sz val="9"/>
        <color rgb="FF000000"/>
        <rFont val="Century Schoolbook"/>
        <family val="1"/>
      </rPr>
      <t>1.-</t>
    </r>
    <r>
      <rPr>
        <sz val="10"/>
        <color rgb="FF000000"/>
        <rFont val="Arial Narrow"/>
        <family val="2"/>
      </rPr>
      <t xml:space="preserve"> Revisar, verificar y elaborar informes de ingresos y gastos.</t>
    </r>
  </si>
  <si>
    <r>
      <rPr>
        <b/>
        <sz val="9"/>
        <color rgb="FF000000"/>
        <rFont val="Century Schoolbook"/>
        <family val="1"/>
      </rPr>
      <t>1.-</t>
    </r>
    <r>
      <rPr>
        <sz val="10"/>
        <color rgb="FF000000"/>
        <rFont val="Arial Narrow"/>
        <family val="2"/>
      </rPr>
      <t xml:space="preserve"> Informes de Programas Generados con los fondos Propios y de convenios interinstitucionales elaborados.</t>
    </r>
  </si>
  <si>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</si>
  <si>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t>
    </r>
  </si>
  <si>
    <r>
      <rPr>
        <b/>
        <sz val="9"/>
        <color rgb="FF000000"/>
        <rFont val="Century Schoolbook"/>
        <family val="1"/>
      </rPr>
      <t>10.-</t>
    </r>
    <r>
      <rPr>
        <sz val="10"/>
        <color rgb="FF000000"/>
        <rFont val="Arial Narrow"/>
        <family val="2"/>
      </rPr>
      <t xml:space="preserve"> Entregar la Planificación Operativa Anual y Evaluación de la Planificación Operativa Anual.</t>
    </r>
  </si>
  <si>
    <r>
      <rPr>
        <b/>
        <sz val="9"/>
        <color rgb="FF000000"/>
        <rFont val="Century Schoolbook"/>
        <family val="1"/>
      </rPr>
      <t>1.-</t>
    </r>
    <r>
      <rPr>
        <sz val="10"/>
        <color rgb="FF000000"/>
        <rFont val="Arial Narrow"/>
        <family val="2"/>
      </rPr>
      <t xml:space="preserve"> Elaborar los POAS del año </t>
    </r>
    <r>
      <rPr>
        <sz val="10"/>
        <color rgb="FF000000"/>
        <rFont val="Century Schoolbook"/>
        <family val="1"/>
      </rPr>
      <t>2022</t>
    </r>
    <r>
      <rPr>
        <sz val="10"/>
        <color rgb="FF000000"/>
        <rFont val="Arial Narrow"/>
        <family val="2"/>
      </rPr>
      <t xml:space="preserve"> y año </t>
    </r>
    <r>
      <rPr>
        <sz val="10"/>
        <color rgb="FF000000"/>
        <rFont val="Century Schoolbook"/>
        <family val="1"/>
      </rPr>
      <t xml:space="preserve">2023.
</t>
    </r>
    <r>
      <rPr>
        <b/>
        <sz val="9"/>
        <color rgb="FF000000"/>
        <rFont val="Century Schoolbook"/>
        <family val="1"/>
      </rPr>
      <t>2.-</t>
    </r>
    <r>
      <rPr>
        <sz val="10"/>
        <color rgb="FF000000"/>
        <rFont val="Arial Narrow"/>
        <family val="2"/>
      </rPr>
      <t xml:space="preserve"> Elaborar las evaluaciones del POA del I y II semestre </t>
    </r>
    <r>
      <rPr>
        <sz val="10"/>
        <color rgb="FF000000"/>
        <rFont val="Century Schoolbook"/>
        <family val="1"/>
      </rPr>
      <t>2022.</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</si>
  <si>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I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II Semestre del POA </t>
    </r>
    <r>
      <rPr>
        <sz val="10"/>
        <color rgb="FF000000"/>
        <rFont val="Century Schoolbook"/>
        <family val="1"/>
      </rPr>
      <t>2022.</t>
    </r>
  </si>
  <si>
    <t>* Ing. Noma Solano,
  Jefe de Contabilidad
* Ing. Nancy Aguilar
* Ing. Indira Mosquera,
  Analistas de Contabilidad</t>
  </si>
  <si>
    <r>
      <rPr>
        <sz val="10"/>
        <color rgb="FF000000"/>
        <rFont val="Arial Narrow"/>
        <family val="2"/>
      </rPr>
      <t xml:space="preserve">Resma de papel bond A4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</si>
  <si>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Funda de basura semindustrial amarilla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</si>
  <si>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 xml:space="preserve">Paquete x </t>
    </r>
    <r>
      <rPr>
        <sz val="10"/>
        <color rgb="FF000000"/>
        <rFont val="Century Schoolbook"/>
        <family val="1"/>
      </rPr>
      <t>10</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</si>
  <si>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</si>
  <si>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Negro</t>
    </r>
  </si>
  <si>
    <r>
      <rPr>
        <b/>
        <sz val="9"/>
        <color rgb="FF000000"/>
        <rFont val="Century Schoolbook"/>
        <family val="1"/>
      </rPr>
      <t>11.-</t>
    </r>
    <r>
      <rPr>
        <sz val="10"/>
        <color rgb="FF000000"/>
        <rFont val="Arial Narrow"/>
        <family val="2"/>
      </rPr>
      <t xml:space="preserve"> Organizar el Archivo de Gestión.</t>
    </r>
  </si>
  <si>
    <r>
      <rPr>
        <sz val="10"/>
        <color rgb="FF000000"/>
        <rFont val="Arial Narrow"/>
        <family val="2"/>
      </rPr>
      <t xml:space="preserve">N° de Cajas de procesos a partir del año </t>
    </r>
    <r>
      <rPr>
        <sz val="10"/>
        <color rgb="FF000000"/>
        <rFont val="Century Schoolbook"/>
        <family val="1"/>
      </rPr>
      <t>2021</t>
    </r>
    <r>
      <rPr>
        <sz val="10"/>
        <color rgb="FF000000"/>
        <rFont val="Arial Narrow"/>
        <family val="2"/>
      </rPr>
      <t xml:space="preserve"> registradas en inventario documental.</t>
    </r>
  </si>
  <si>
    <r>
      <rPr>
        <b/>
        <sz val="9"/>
        <color rgb="FF000000"/>
        <rFont val="Century Schoolbook"/>
        <family val="1"/>
      </rPr>
      <t>1.-</t>
    </r>
    <r>
      <rPr>
        <sz val="10"/>
        <color rgb="FF000000"/>
        <rFont val="Arial Narrow"/>
        <family val="2"/>
      </rPr>
      <t xml:space="preserve"> Revisar, Ordenar los procesos contables de conformidad a las Normas de Control Interno establecidas por la Contraloría General del Estado.</t>
    </r>
  </si>
  <si>
    <r>
      <rPr>
        <b/>
        <sz val="9"/>
        <color rgb="FF000000"/>
        <rFont val="Century Schoolbook"/>
        <family val="1"/>
      </rPr>
      <t>1.-</t>
    </r>
    <r>
      <rPr>
        <sz val="10"/>
        <color rgb="FF000000"/>
        <rFont val="Arial Narrow"/>
        <family val="2"/>
      </rPr>
      <t xml:space="preserve"> Inventario Documental desde </t>
    </r>
    <r>
      <rPr>
        <sz val="10"/>
        <color rgb="FF000000"/>
        <rFont val="Century Schoolbook"/>
        <family val="1"/>
      </rPr>
      <t>2021.</t>
    </r>
  </si>
  <si>
    <t>* Ing. Norma Solano,
  Jefe de Contabilidad
* Ing. Nancy Aguilar R.
* Ing. Nidia Gorotiza M.
* Ing. Fanny Ulloa P.
* Ing. Indira Mosquera
* Ing. Renato Gómez,
  Analistas de Contabilidad
* Sr. Jesús Navia,
  Auxiliar de Servicio</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</si>
  <si>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</si>
  <si>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cm</t>
    </r>
  </si>
  <si>
    <t>Cartulina esmaltada</t>
  </si>
  <si>
    <r>
      <rPr>
        <sz val="10"/>
        <color rgb="FF000000"/>
        <rFont val="Arial Narrow"/>
        <family val="2"/>
      </rPr>
      <t xml:space="preserve">Goma líquida </t>
    </r>
    <r>
      <rPr>
        <sz val="10"/>
        <color rgb="FF000000"/>
        <rFont val="Century Schoolbook"/>
        <family val="1"/>
      </rPr>
      <t>120</t>
    </r>
    <r>
      <rPr>
        <sz val="10"/>
        <color rgb="FF000000"/>
        <rFont val="Arial Narrow"/>
        <family val="2"/>
      </rPr>
      <t xml:space="preserve"> gr</t>
    </r>
  </si>
  <si>
    <r>
      <rPr>
        <sz val="10"/>
        <color rgb="FF000000"/>
        <rFont val="Arial Narrow"/>
        <family val="2"/>
      </rPr>
      <t xml:space="preserve">Archivadores de cartón plegable lomo </t>
    </r>
    <r>
      <rPr>
        <sz val="10"/>
        <color rgb="FF000000"/>
        <rFont val="Century Schoolbook"/>
        <family val="1"/>
      </rPr>
      <t>16</t>
    </r>
    <r>
      <rPr>
        <sz val="10"/>
        <color rgb="FF000000"/>
        <rFont val="Arial Narrow"/>
        <family val="2"/>
      </rPr>
      <t xml:space="preserve"> cm N° </t>
    </r>
    <r>
      <rPr>
        <sz val="10"/>
        <color rgb="FF000000"/>
        <rFont val="Century Schoolbook"/>
        <family val="1"/>
      </rPr>
      <t>3</t>
    </r>
  </si>
  <si>
    <t xml:space="preserve">Carpetas FOLDER Kraft con vinchas incluidas </t>
  </si>
  <si>
    <t>Recogedor de basura</t>
  </si>
  <si>
    <r>
      <rPr>
        <sz val="10"/>
        <color rgb="FF000000"/>
        <rFont val="Arial Narrow"/>
        <family val="2"/>
      </rPr>
      <t xml:space="preserve">Funda de basura semindustrial amarilla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</si>
  <si>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</si>
  <si>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Hipoclorito de sodio al </t>
    </r>
    <r>
      <rPr>
        <sz val="10"/>
        <color rgb="FF000000"/>
        <rFont val="Century Schoolbook"/>
        <family val="1"/>
      </rPr>
      <t>5</t>
    </r>
    <r>
      <rPr>
        <sz val="10"/>
        <color rgb="FF000000"/>
        <rFont val="Arial Narrow"/>
        <family val="2"/>
      </rPr>
      <t xml:space="preserve"> por ciento, caneca</t>
    </r>
  </si>
  <si>
    <t>Caneca</t>
  </si>
  <si>
    <r>
      <rPr>
        <sz val="10"/>
        <color rgb="FF000000"/>
        <rFont val="Century Schoolbook"/>
        <family val="1"/>
      </rPr>
      <t>5</t>
    </r>
    <r>
      <rPr>
        <sz val="10"/>
        <color rgb="FF000000"/>
        <rFont val="Arial Narrow"/>
        <family val="2"/>
      </rPr>
      <t>Kg</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</si>
  <si>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Negro</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</si>
  <si>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Amarillo</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</si>
  <si>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Cian</t>
    </r>
  </si>
  <si>
    <r>
      <rPr>
        <sz val="10"/>
        <color rgb="FF000000"/>
        <rFont val="Arial Narrow"/>
        <family val="2"/>
      </rPr>
      <t>Botella de Tinta original EPSON - T</t>
    </r>
    <r>
      <rPr>
        <sz val="10"/>
        <color rgb="FF000000"/>
        <rFont val="Century Schoolbook"/>
        <family val="1"/>
      </rPr>
      <t>544</t>
    </r>
    <r>
      <rPr>
        <sz val="10"/>
        <color rgb="FF000000"/>
        <rFont val="Arial Narrow"/>
        <family val="2"/>
      </rPr>
      <t xml:space="preserve"> Magenta</t>
    </r>
  </si>
  <si>
    <t>UNIDAD DE TESORERÍA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</si>
  <si>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Emitir Comprobantes Únicos de Ingreso por recaudación de valores.</t>
    </r>
  </si>
  <si>
    <t>Comprobantes Únicos de Ingreso por recaudación de valores, emitidos.</t>
  </si>
  <si>
    <t>N° de comprobantes Únicos de Ingreso a caja emitidos.</t>
  </si>
  <si>
    <r>
      <rPr>
        <b/>
        <sz val="9"/>
        <color rgb="FF000000"/>
        <rFont val="Century Schoolbook"/>
        <family val="1"/>
      </rPr>
      <t>1.-</t>
    </r>
    <r>
      <rPr>
        <sz val="10"/>
        <color rgb="FF000000"/>
        <rFont val="Arial Narrow"/>
        <family val="2"/>
      </rPr>
      <t xml:space="preserve"> Receptar el efectivo o papeleta de depósito y previa su revisión proceder al ingreso en el sistema GESCONT.
</t>
    </r>
    <r>
      <rPr>
        <b/>
        <sz val="9"/>
        <color rgb="FF000000"/>
        <rFont val="Century Schoolbook"/>
        <family val="1"/>
      </rPr>
      <t>2.-</t>
    </r>
    <r>
      <rPr>
        <sz val="10"/>
        <color rgb="FF000000"/>
        <rFont val="Arial Narrow"/>
        <family val="2"/>
      </rPr>
      <t xml:space="preserve"> Revisar las papeletas de depósito subidas a la Plataforma SIUTMACH, verificada su validez se realiza la recaudación.
</t>
    </r>
    <r>
      <rPr>
        <b/>
        <sz val="9"/>
        <color rgb="FF000000"/>
        <rFont val="Century Schoolbook"/>
        <family val="1"/>
      </rPr>
      <t>3.-</t>
    </r>
    <r>
      <rPr>
        <sz val="10"/>
        <color rgb="FF000000"/>
        <rFont val="Arial Narrow"/>
        <family val="2"/>
      </rPr>
      <t xml:space="preserve"> Revisar la legalidad de la Documentación y se genera la Factura Electrónica.
</t>
    </r>
    <r>
      <rPr>
        <b/>
        <sz val="9"/>
        <color rgb="FF000000"/>
        <rFont val="Century Schoolbook"/>
        <family val="1"/>
      </rPr>
      <t>4.-</t>
    </r>
    <r>
      <rPr>
        <sz val="10"/>
        <color rgb="FF000000"/>
        <rFont val="Arial Narrow"/>
        <family val="2"/>
      </rPr>
      <t xml:space="preserve"> Ejecutar la Revisión y Contabilización de los Ingresos, previo al envío a la Unidad de Contabilidad.
</t>
    </r>
    <r>
      <rPr>
        <b/>
        <sz val="9"/>
        <color rgb="FF000000"/>
        <rFont val="Century Schoolbook"/>
        <family val="1"/>
      </rPr>
      <t>5.-</t>
    </r>
    <r>
      <rPr>
        <sz val="10"/>
        <color rgb="FF000000"/>
        <rFont val="Arial Narrow"/>
        <family val="2"/>
      </rPr>
      <t xml:space="preserve"> Revisar la recaudación, para presentar un reporte del Estado Económico de los Arrendatarios de espacios físicos de la Universidad Técnica de Machala.
</t>
    </r>
    <r>
      <rPr>
        <b/>
        <sz val="9"/>
        <color rgb="FF000000"/>
        <rFont val="Century Schoolbook"/>
        <family val="1"/>
      </rPr>
      <t>6.-</t>
    </r>
    <r>
      <rPr>
        <sz val="10"/>
        <color rgb="FF000000"/>
        <rFont val="Arial Narrow"/>
        <family val="2"/>
      </rPr>
      <t xml:space="preserve"> Revisar si en el Reporte de Control del Estado Económico de los arrendatarios se encuentran incumplidos más de dos meses se les comunica mediante oficio para que hagan el pago inmediato caso contrario se notifica a Procuraduría para la terminación unilateral del contrato.</t>
    </r>
  </si>
  <si>
    <r>
      <rPr>
        <b/>
        <sz val="9"/>
        <color rgb="FF000000"/>
        <rFont val="Century Schoolbook"/>
        <family val="1"/>
      </rPr>
      <t>1.-</t>
    </r>
    <r>
      <rPr>
        <sz val="10"/>
        <color rgb="FF000000"/>
        <rFont val="Arial Narrow"/>
        <family val="2"/>
      </rPr>
      <t xml:space="preserve"> Reporte de comprobantes de Ingresos a Caja.
</t>
    </r>
    <r>
      <rPr>
        <b/>
        <sz val="9"/>
        <color rgb="FF000000"/>
        <rFont val="Century Schoolbook"/>
        <family val="1"/>
      </rPr>
      <t>2.-</t>
    </r>
    <r>
      <rPr>
        <sz val="10"/>
        <color rgb="FF000000"/>
        <rFont val="Arial Narrow"/>
        <family val="2"/>
      </rPr>
      <t xml:space="preserve"> Cuadro Resumen de: Ingresos a caja; facturas; reportes de ingresos a caja/reportes de especies y otros; comprobantes de ingresos a caja (contabilizaciones).
</t>
    </r>
    <r>
      <rPr>
        <b/>
        <sz val="9"/>
        <color rgb="FF000000"/>
        <rFont val="Century Schoolbook"/>
        <family val="1"/>
      </rPr>
      <t>3.-</t>
    </r>
    <r>
      <rPr>
        <sz val="10"/>
        <color rgb="FF000000"/>
        <rFont val="Arial Narrow"/>
        <family val="2"/>
      </rPr>
      <t xml:space="preserve"> Resumen de reportes de control de contratos de arrendamientos.</t>
    </r>
  </si>
  <si>
    <t>* Ing. Blanca Carvajal Albán,
  Jefe de Tesorería General Subrogante
* Ing. Sandra Ramírez Romero,
  Analista de Tesorería</t>
  </si>
  <si>
    <r>
      <rPr>
        <sz val="10"/>
        <color rgb="FF000000"/>
        <rFont val="Arial Narrow"/>
        <family val="2"/>
      </rPr>
      <t xml:space="preserve">Tinta EPSON </t>
    </r>
    <r>
      <rPr>
        <sz val="10"/>
        <color rgb="FF000000"/>
        <rFont val="Century Schoolbook"/>
        <family val="1"/>
      </rPr>
      <t>664120</t>
    </r>
  </si>
  <si>
    <r>
      <rPr>
        <sz val="10"/>
        <color rgb="FF000000"/>
        <rFont val="Arial Narrow"/>
        <family val="2"/>
      </rPr>
      <t xml:space="preserve">Tinta EPSON </t>
    </r>
    <r>
      <rPr>
        <sz val="10"/>
        <color rgb="FF000000"/>
        <rFont val="Century Schoolbook"/>
        <family val="1"/>
      </rPr>
      <t>664320</t>
    </r>
  </si>
  <si>
    <r>
      <rPr>
        <sz val="10"/>
        <color rgb="FF000000"/>
        <rFont val="Arial Narrow"/>
        <family val="2"/>
      </rPr>
      <t xml:space="preserve">Tinta EPSON </t>
    </r>
    <r>
      <rPr>
        <sz val="10"/>
        <color rgb="FF000000"/>
        <rFont val="Century Schoolbook"/>
        <family val="1"/>
      </rPr>
      <t>664420</t>
    </r>
  </si>
  <si>
    <r>
      <rPr>
        <sz val="10"/>
        <color rgb="FF000000"/>
        <rFont val="Arial Narrow"/>
        <family val="2"/>
      </rPr>
      <t xml:space="preserve">Tinta EPSON </t>
    </r>
    <r>
      <rPr>
        <sz val="10"/>
        <color rgb="FF000000"/>
        <rFont val="Century Schoolbook"/>
        <family val="1"/>
      </rPr>
      <t>664220</t>
    </r>
  </si>
  <si>
    <r>
      <rPr>
        <b/>
        <sz val="9"/>
        <color rgb="FF000000"/>
        <rFont val="Century Schoolbook"/>
        <family val="1"/>
      </rPr>
      <t>2.-</t>
    </r>
    <r>
      <rPr>
        <sz val="10"/>
        <color rgb="FF000000"/>
        <rFont val="Arial Narrow"/>
        <family val="2"/>
      </rPr>
      <t xml:space="preserve"> Custodiar y entregar especies para su impresión.</t>
    </r>
  </si>
  <si>
    <t>Especies custodiadas y entregadas para su impresión.</t>
  </si>
  <si>
    <t>N° de Actas de Entrega-Recepción de Especies Suscritas.</t>
  </si>
  <si>
    <r>
      <rPr>
        <b/>
        <sz val="9"/>
        <color rgb="FF000000"/>
        <rFont val="Century Schoolbook"/>
        <family val="1"/>
      </rPr>
      <t>1.-</t>
    </r>
    <r>
      <rPr>
        <sz val="10"/>
        <color rgb="FF000000"/>
        <rFont val="Arial Narrow"/>
        <family val="2"/>
      </rPr>
      <t xml:space="preserve"> Revisar y proceder con la preparación del acta de entrega-recepción de las especies a la Secretaria General para la Emisión de Títulos.
</t>
    </r>
    <r>
      <rPr>
        <b/>
        <sz val="9"/>
        <color rgb="FF000000"/>
        <rFont val="Century Schoolbook"/>
        <family val="1"/>
      </rPr>
      <t>2.-</t>
    </r>
    <r>
      <rPr>
        <sz val="10"/>
        <color rgb="FF000000"/>
        <rFont val="Arial Narrow"/>
        <family val="2"/>
      </rPr>
      <t xml:space="preserve"> Realizar Reporte para la Unidad de Contabilidad de la entrega de especies para la Emisión de Títulos y Certificados de Inglés.</t>
    </r>
  </si>
  <si>
    <r>
      <rPr>
        <b/>
        <sz val="9"/>
        <color rgb="FF000000"/>
        <rFont val="Century Schoolbook"/>
        <family val="1"/>
      </rPr>
      <t>1.-</t>
    </r>
    <r>
      <rPr>
        <sz val="10"/>
        <color rgb="FF000000"/>
        <rFont val="Arial Narrow"/>
        <family val="2"/>
      </rPr>
      <t xml:space="preserve"> Reporte de Especies Custodiadas y entregadas a Secretaria. 
</t>
    </r>
    <r>
      <rPr>
        <b/>
        <sz val="9"/>
        <color rgb="FF000000"/>
        <rFont val="Century Schoolbook"/>
        <family val="1"/>
      </rPr>
      <t>2.-</t>
    </r>
    <r>
      <rPr>
        <sz val="10"/>
        <color rgb="FF000000"/>
        <rFont val="Arial Narrow"/>
        <family val="2"/>
      </rPr>
      <t xml:space="preserve"> Reporte de especies entregadas a la Unidad de Contabilidad.</t>
    </r>
  </si>
  <si>
    <t>* Ing. Blanca Carvajal Albán, 
  Jefe de Tesorería General Subrogante
* Ing. Sandra Ramírez Romero,
  Analista de Tesorería</t>
  </si>
  <si>
    <t>Edición, Impresión, Reproducción, Publicaciones Suscripciones, Fotocopiado, Traducción, Empastado, Enmarcación, Serigrafía, Fotografía, Carnetización Filmación e Imágenes Satelitales</t>
  </si>
  <si>
    <t>Especies para impresión de títulos profesionales</t>
  </si>
  <si>
    <r>
      <rPr>
        <sz val="10"/>
        <color rgb="FF000000"/>
        <rFont val="Arial Narrow"/>
        <family val="2"/>
      </rPr>
      <t xml:space="preserve">Tinta EPSON </t>
    </r>
    <r>
      <rPr>
        <sz val="10"/>
        <color rgb="FF000000"/>
        <rFont val="Century Schoolbook"/>
        <family val="1"/>
      </rPr>
      <t>664120</t>
    </r>
  </si>
  <si>
    <r>
      <rPr>
        <sz val="10"/>
        <color rgb="FF000000"/>
        <rFont val="Arial Narrow"/>
        <family val="2"/>
      </rPr>
      <t xml:space="preserve">Tinta EPSON </t>
    </r>
    <r>
      <rPr>
        <sz val="10"/>
        <color rgb="FF000000"/>
        <rFont val="Century Schoolbook"/>
        <family val="1"/>
      </rPr>
      <t>664320</t>
    </r>
  </si>
  <si>
    <r>
      <rPr>
        <sz val="10"/>
        <color rgb="FF000000"/>
        <rFont val="Arial Narrow"/>
        <family val="2"/>
      </rPr>
      <t xml:space="preserve">Tinta EPSON </t>
    </r>
    <r>
      <rPr>
        <sz val="10"/>
        <color rgb="FF000000"/>
        <rFont val="Century Schoolbook"/>
        <family val="1"/>
      </rPr>
      <t>664420</t>
    </r>
  </si>
  <si>
    <r>
      <rPr>
        <sz val="10"/>
        <color rgb="FF000000"/>
        <rFont val="Arial Narrow"/>
        <family val="2"/>
      </rPr>
      <t xml:space="preserve">Tinta EPSON </t>
    </r>
    <r>
      <rPr>
        <sz val="10"/>
        <color rgb="FF000000"/>
        <rFont val="Century Schoolbook"/>
        <family val="1"/>
      </rPr>
      <t>664220</t>
    </r>
  </si>
  <si>
    <r>
      <rPr>
        <b/>
        <sz val="9"/>
        <color rgb="FF000000"/>
        <rFont val="Century Schoolbook"/>
        <family val="1"/>
      </rPr>
      <t>3.-</t>
    </r>
    <r>
      <rPr>
        <sz val="10"/>
        <color rgb="FF000000"/>
        <rFont val="Arial Narrow"/>
        <family val="2"/>
      </rPr>
      <t xml:space="preserve"> Aprobar Comprobantes de Registro Único de Ingresos por reanudación de valores, amortizaciones en la plataforma del ente rector de las Finanzas Públicas.</t>
    </r>
  </si>
  <si>
    <t>Comprobantes de Registro Único de Ingresos por recaudación de valores y amortizaciones aprobadas en la plataforma del ente rector de las Finanzas Públicas.</t>
  </si>
  <si>
    <t>N° de Comprobantes de Registro Único de Ingresos por Recaudaciones de Valores y Amortizaciones aprobados en el sistema eSIGEF.</t>
  </si>
  <si>
    <r>
      <rPr>
        <b/>
        <sz val="9"/>
        <color rgb="FF000000"/>
        <rFont val="Century Schoolbook"/>
        <family val="1"/>
      </rPr>
      <t>1.-</t>
    </r>
    <r>
      <rPr>
        <sz val="10"/>
        <color rgb="FF000000"/>
        <rFont val="Arial Narrow"/>
        <family val="2"/>
      </rPr>
      <t xml:space="preserve"> Recibir de la Unidad de Contabilidad los Comprobantes de Ingresos y previa su revisión proceder a aprobarlos en la Plataforma del Ente Rector de las Finanzas Públicas.
</t>
    </r>
    <r>
      <rPr>
        <b/>
        <sz val="9"/>
        <color rgb="FF000000"/>
        <rFont val="Century Schoolbook"/>
        <family val="1"/>
      </rPr>
      <t>2.-</t>
    </r>
    <r>
      <rPr>
        <sz val="10"/>
        <color rgb="FF000000"/>
        <rFont val="Arial Narrow"/>
        <family val="2"/>
      </rPr>
      <t xml:space="preserve"> Recibir la documentación respectiva de la Unidad de Contabilidad para proceder con las amortizaciones en la plataforma del ente Rector de las Finanzas Públicas.</t>
    </r>
  </si>
  <si>
    <r>
      <rPr>
        <b/>
        <sz val="9"/>
        <color rgb="FF000000"/>
        <rFont val="Century Schoolbook"/>
        <family val="1"/>
      </rPr>
      <t>1.-</t>
    </r>
    <r>
      <rPr>
        <sz val="10"/>
        <color rgb="FF000000"/>
        <rFont val="Arial Narrow"/>
        <family val="2"/>
      </rPr>
      <t xml:space="preserve"> Reporte de CUR de Ingresos por recaudación de valores y amortizaciones.</t>
    </r>
  </si>
  <si>
    <t>* Ing. Blanca Carvajal Albán,
  Jefe de Tesorería General Subrogante 
* Ing. Eduardo Palomeque Garcés,
  Analista de Tesorería</t>
  </si>
  <si>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negro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</si>
  <si>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amarillo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</si>
  <si>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magenta</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</si>
  <si>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cian</t>
    </r>
  </si>
  <si>
    <r>
      <rPr>
        <b/>
        <sz val="9"/>
        <color rgb="FF000000"/>
        <rFont val="Century Schoolbook"/>
        <family val="1"/>
      </rPr>
      <t>4.-</t>
    </r>
    <r>
      <rPr>
        <sz val="10"/>
        <color rgb="FF000000"/>
        <rFont val="Arial Narrow"/>
        <family val="2"/>
      </rPr>
      <t xml:space="preserve"> Crear y aprobar: beneficiarios, cuentas monetarias y fondos globales en la plataforma del ente rector de las Finanzas Públicas.</t>
    </r>
  </si>
  <si>
    <t>Beneficiarios, cuentas monetarias y fondos globales creados y aprobados en la plataforma del ente rector de las Finanzas Públicas.</t>
  </si>
  <si>
    <t>N° de Beneficiarios, Cuentas Monetarias y Fondos Globales creados y aprobados en el sistema eSIGEF.</t>
  </si>
  <si>
    <r>
      <rPr>
        <b/>
        <sz val="9"/>
        <color rgb="FF000000"/>
        <rFont val="Century Schoolbook"/>
        <family val="1"/>
      </rPr>
      <t>1.-</t>
    </r>
    <r>
      <rPr>
        <sz val="10"/>
        <color rgb="FF000000"/>
        <rFont val="Arial Narrow"/>
        <family val="2"/>
      </rPr>
      <t xml:space="preserve"> Recibir la documentación pertinente para proceder con la creación y aprobación de beneficiarios, cuentas monetarias y fondos globales en la plataforma del ente Rector de las Finanzas Públicas.</t>
    </r>
  </si>
  <si>
    <r>
      <rPr>
        <b/>
        <sz val="9"/>
        <color rgb="FF000000"/>
        <rFont val="Century Schoolbook"/>
        <family val="1"/>
      </rPr>
      <t>1.-</t>
    </r>
    <r>
      <rPr>
        <sz val="10"/>
        <color rgb="FF000000"/>
        <rFont val="Arial Narrow"/>
        <family val="2"/>
      </rPr>
      <t xml:space="preserve"> Reporte de Beneficiarios y cuentas monetarias y fondos globales.</t>
    </r>
  </si>
  <si>
    <t>* Ing. Blanca Carvajal Albán,
  Jefe de Tesorería General Subrogante
* Ing. Eduardo Palomeque Garcés,
  Analista de Tesorería</t>
  </si>
  <si>
    <r>
      <rPr>
        <b/>
        <sz val="9"/>
        <color rgb="FF000000"/>
        <rFont val="Century Schoolbook"/>
        <family val="1"/>
      </rPr>
      <t>5.-</t>
    </r>
    <r>
      <rPr>
        <sz val="10"/>
        <color rgb="FF000000"/>
        <rFont val="Arial Narrow"/>
        <family val="2"/>
      </rPr>
      <t xml:space="preserve"> Controlar el vencimiento de las pólizas de garantía y letras de cambio.</t>
    </r>
  </si>
  <si>
    <t>Pólizas de garantía y de letras de cambio controladas.</t>
  </si>
  <si>
    <t>N° de Reportes de Control de Vencimiento y solicitud de Renovación de Garantías Contractuales, Pólizas de Cauciones y Fidelidad, Letras de Cambio.</t>
  </si>
  <si>
    <r>
      <rPr>
        <b/>
        <sz val="9"/>
        <color rgb="FF000000"/>
        <rFont val="Century Schoolbook"/>
        <family val="1"/>
      </rPr>
      <t>1.-</t>
    </r>
    <r>
      <rPr>
        <sz val="10"/>
        <color rgb="FF000000"/>
        <rFont val="Arial Narrow"/>
        <family val="2"/>
      </rPr>
      <t xml:space="preserve"> Recibir las Garantías contractuales, Pólizas de Cauciones y Fidelidad, Letras de Cambio con toda la documentación inherentes.
</t>
    </r>
    <r>
      <rPr>
        <b/>
        <sz val="9"/>
        <color rgb="FF000000"/>
        <rFont val="Century Schoolbook"/>
        <family val="1"/>
      </rPr>
      <t>2.-</t>
    </r>
    <r>
      <rPr>
        <sz val="10"/>
        <color rgb="FF000000"/>
        <rFont val="Arial Narrow"/>
        <family val="2"/>
      </rPr>
      <t xml:space="preserve"> Realizar el archivo administrativo, cumpliendo con la recomendación de la Contraloría General del Estado.
</t>
    </r>
    <r>
      <rPr>
        <b/>
        <sz val="9"/>
        <color rgb="FF000000"/>
        <rFont val="Century Schoolbook"/>
        <family val="1"/>
      </rPr>
      <t>3.-</t>
    </r>
    <r>
      <rPr>
        <sz val="10"/>
        <color rgb="FF000000"/>
        <rFont val="Arial Narrow"/>
        <family val="2"/>
      </rPr>
      <t xml:space="preserve"> Mantener un Control constante sobre la vigencia y vencimiento de las garantías contractuales, pólizas de cauciones y fidelidad, letras de cambio y solicitar la renovación de las mismas cuando lo amerite.
</t>
    </r>
    <r>
      <rPr>
        <b/>
        <sz val="9"/>
        <color rgb="FF000000"/>
        <rFont val="Century Schoolbook"/>
        <family val="1"/>
      </rPr>
      <t>4.-</t>
    </r>
    <r>
      <rPr>
        <sz val="10"/>
        <color rgb="FF000000"/>
        <rFont val="Arial Narrow"/>
        <family val="2"/>
      </rPr>
      <t xml:space="preserve"> Presentar un Informe mensual a la máxima autoridad sobre la vigencia vencimiento y renovaciones solicitadas de las garantías contractuales, pólizas de cauciones y fidelidad, letras de cambio.</t>
    </r>
  </si>
  <si>
    <r>
      <rPr>
        <b/>
        <sz val="9"/>
        <color rgb="FF000000"/>
        <rFont val="Century Schoolbook"/>
        <family val="1"/>
      </rPr>
      <t>1.-</t>
    </r>
    <r>
      <rPr>
        <sz val="10"/>
        <color rgb="FF000000"/>
        <rFont val="Arial Narrow"/>
        <family val="2"/>
      </rPr>
      <t xml:space="preserve"> Reporte de control de vencimiento de garantías y de letras de cambio.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</si>
  <si>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negro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</si>
  <si>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amarillo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</si>
  <si>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magenta</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</si>
  <si>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cian</t>
    </r>
  </si>
  <si>
    <r>
      <rPr>
        <b/>
        <sz val="9"/>
        <color rgb="FF000000"/>
        <rFont val="Century Schoolbook"/>
        <family val="1"/>
      </rPr>
      <t>6.-</t>
    </r>
    <r>
      <rPr>
        <sz val="10"/>
        <color rgb="FF000000"/>
        <rFont val="Arial Narrow"/>
        <family val="2"/>
      </rPr>
      <t xml:space="preserve"> Emitir información del literal n) Viáticos, informes de trabajo y justificativos de movilización nacional o internacional del Art. </t>
    </r>
    <r>
      <rPr>
        <sz val="10"/>
        <color rgb="FF000000"/>
        <rFont val="Century Schoolbook"/>
        <family val="1"/>
      </rPr>
      <t>7</t>
    </r>
    <r>
      <rPr>
        <sz val="10"/>
        <color rgb="FF000000"/>
        <rFont val="Arial Narrow"/>
        <family val="2"/>
      </rPr>
      <t xml:space="preserve"> de la Ley Orgánica y Acceso de la Información Pública.</t>
    </r>
  </si>
  <si>
    <r>
      <rPr>
        <sz val="10"/>
        <color rgb="FF000000"/>
        <rFont val="Arial Narrow"/>
        <family val="2"/>
      </rPr>
      <t xml:space="preserve">Información del literal n) del Art. </t>
    </r>
    <r>
      <rPr>
        <sz val="10"/>
        <color rgb="FF000000"/>
        <rFont val="Century Schoolbook"/>
        <family val="1"/>
      </rPr>
      <t>7</t>
    </r>
    <r>
      <rPr>
        <sz val="10"/>
        <color rgb="FF000000"/>
        <rFont val="Arial Narrow"/>
        <family val="2"/>
      </rPr>
      <t xml:space="preserve"> de la Ley Orgánica de Transparencia y Acceso de Información Pública, emitida.</t>
    </r>
  </si>
  <si>
    <t>N° de Plantillas mensuales de Reembolsos y Anticipos de Viáticos, Informes de trabajo y Justificativos por Movilizaciones nacional o internacional de Autoridades y servidores de la Institución para cumplimiento de la Ley de Transparencia, entregados.</t>
  </si>
  <si>
    <r>
      <rPr>
        <b/>
        <sz val="9"/>
        <color rgb="FF000000"/>
        <rFont val="Century Schoolbook"/>
        <family val="1"/>
      </rPr>
      <t>1.-</t>
    </r>
    <r>
      <rPr>
        <sz val="10"/>
        <color rgb="FF000000"/>
        <rFont val="Arial Narrow"/>
        <family val="2"/>
      </rPr>
      <t xml:space="preserve"> Llenar la matriz proporcionada por transparencia de los valores pagados por concepto de anticipo de viáticos, nacionales e internacionales, reembolsos y pago de combustible a servidores de la institución, cumpliendo con los parámetros e indicaciones recibidas.
</t>
    </r>
    <r>
      <rPr>
        <b/>
        <sz val="9"/>
        <color rgb="FF000000"/>
        <rFont val="Century Schoolbook"/>
        <family val="1"/>
      </rPr>
      <t>2.-</t>
    </r>
    <r>
      <rPr>
        <sz val="10"/>
        <color rgb="FF000000"/>
        <rFont val="Arial Narrow"/>
        <family val="2"/>
      </rPr>
      <t xml:space="preserve"> Escanear el Informe de cumplimiento de cada servidor presentado y el mayor general descargado desde la plataforma del ente rector de las finanzas públicas, cumpliendo con los requisitos establecidos.
</t>
    </r>
    <r>
      <rPr>
        <b/>
        <sz val="9"/>
        <color rgb="FF000000"/>
        <rFont val="Century Schoolbook"/>
        <family val="1"/>
      </rPr>
      <t>3.-</t>
    </r>
    <r>
      <rPr>
        <sz val="10"/>
        <color rgb="FF000000"/>
        <rFont val="Arial Narrow"/>
        <family val="2"/>
      </rPr>
      <t xml:space="preserve"> Preparar el archivo digital y oficio para presentar la matriz de pago de anticipo de viáticos, nacionales e internaciones, reembolsos y combustible, presentados por los servidores dentro de los cinco primeros días de cada mes.</t>
    </r>
  </si>
  <si>
    <r>
      <rPr>
        <b/>
        <sz val="9"/>
        <color rgb="FF000000"/>
        <rFont val="Century Schoolbook"/>
        <family val="1"/>
      </rPr>
      <t>1.-</t>
    </r>
    <r>
      <rPr>
        <sz val="10"/>
        <color rgb="FF000000"/>
        <rFont val="Arial Narrow"/>
        <family val="2"/>
      </rPr>
      <t xml:space="preserve"> Reporte de entrega de plantillas del literal n) el Art. </t>
    </r>
    <r>
      <rPr>
        <sz val="10"/>
        <color rgb="FF000000"/>
        <rFont val="Century Schoolbook"/>
        <family val="1"/>
      </rPr>
      <t>7</t>
    </r>
    <r>
      <rPr>
        <sz val="10"/>
        <color rgb="FF000000"/>
        <rFont val="Arial Narrow"/>
        <family val="2"/>
      </rPr>
      <t xml:space="preserve"> de la Ley Orgánica de Transparencia y Acceso de Información Pública.</t>
    </r>
  </si>
  <si>
    <r>
      <rPr>
        <sz val="10"/>
        <color rgb="FF000000"/>
        <rFont val="Arial Narrow"/>
        <family val="2"/>
      </rPr>
      <t xml:space="preserve">Tinta EPSON </t>
    </r>
    <r>
      <rPr>
        <sz val="10"/>
        <color rgb="FF000000"/>
        <rFont val="Century Schoolbook"/>
        <family val="1"/>
      </rPr>
      <t>664120</t>
    </r>
  </si>
  <si>
    <r>
      <rPr>
        <sz val="10"/>
        <color rgb="FF000000"/>
        <rFont val="Arial Narrow"/>
        <family val="2"/>
      </rPr>
      <t xml:space="preserve">Tinta EPSON </t>
    </r>
    <r>
      <rPr>
        <sz val="10"/>
        <color rgb="FF000000"/>
        <rFont val="Century Schoolbook"/>
        <family val="1"/>
      </rPr>
      <t>664320</t>
    </r>
  </si>
  <si>
    <r>
      <rPr>
        <sz val="10"/>
        <color rgb="FF000000"/>
        <rFont val="Arial Narrow"/>
        <family val="2"/>
      </rPr>
      <t xml:space="preserve">Tinta EPSON </t>
    </r>
    <r>
      <rPr>
        <sz val="10"/>
        <color rgb="FF000000"/>
        <rFont val="Century Schoolbook"/>
        <family val="1"/>
      </rPr>
      <t>664420</t>
    </r>
  </si>
  <si>
    <r>
      <rPr>
        <sz val="10"/>
        <color rgb="FF000000"/>
        <rFont val="Arial Narrow"/>
        <family val="2"/>
      </rPr>
      <t xml:space="preserve">Tinta EPSON </t>
    </r>
    <r>
      <rPr>
        <sz val="10"/>
        <color rgb="FF000000"/>
        <rFont val="Century Schoolbook"/>
        <family val="1"/>
      </rPr>
      <t>664220</t>
    </r>
  </si>
  <si>
    <r>
      <rPr>
        <b/>
        <sz val="9"/>
        <color rgb="FF000000"/>
        <rFont val="Century Schoolbook"/>
        <family val="1"/>
      </rPr>
      <t>7.-</t>
    </r>
    <r>
      <rPr>
        <sz val="10"/>
        <color rgb="FF000000"/>
        <rFont val="Arial Narrow"/>
        <family val="2"/>
      </rPr>
      <t xml:space="preserve"> Realizar la transferencia, seguimiento y confirmación de fondos a proveedores previa aplicación del control interno.</t>
    </r>
  </si>
  <si>
    <t>Fondos transferidos a proveedores previa aplicación del control interno.</t>
  </si>
  <si>
    <t>N° de CURS revisados y aprobados para pagar a Proveedores.</t>
  </si>
  <si>
    <r>
      <rPr>
        <b/>
        <sz val="9"/>
        <color rgb="FF000000"/>
        <rFont val="Century Schoolbook"/>
        <family val="1"/>
      </rPr>
      <t>1.-</t>
    </r>
    <r>
      <rPr>
        <sz val="10"/>
        <color rgb="FF000000"/>
        <rFont val="Arial Narrow"/>
        <family val="2"/>
      </rPr>
      <t xml:space="preserve"> Receptar y revisar los CUR con su documentación habilitante, cumplido el control previo se procede a la autorización del pago.
</t>
    </r>
    <r>
      <rPr>
        <b/>
        <sz val="9"/>
        <color rgb="FF000000"/>
        <rFont val="Century Schoolbook"/>
        <family val="1"/>
      </rPr>
      <t>2.-</t>
    </r>
    <r>
      <rPr>
        <sz val="10"/>
        <color rgb="FF000000"/>
        <rFont val="Arial Narrow"/>
        <family val="2"/>
      </rPr>
      <t xml:space="preserve"> Revisar e imprimir desde la plataforma del Ente Rector de las Finanzas Públicas los CUR confirmados de cada pago para remitir a la Unidad de Contabilidad.
</t>
    </r>
    <r>
      <rPr>
        <b/>
        <sz val="9"/>
        <color rgb="FF000000"/>
        <rFont val="Century Schoolbook"/>
        <family val="1"/>
      </rPr>
      <t>3.-</t>
    </r>
    <r>
      <rPr>
        <sz val="10"/>
        <color rgb="FF000000"/>
        <rFont val="Arial Narrow"/>
        <family val="2"/>
      </rPr>
      <t xml:space="preserve"> Clasificar e imprimir los CUR confirmados de compras y servicios adjuntando copia de facturas para ser remitidos a la unidad de compras públicas.
</t>
    </r>
    <r>
      <rPr>
        <b/>
        <sz val="9"/>
        <color rgb="FF000000"/>
        <rFont val="Century Schoolbook"/>
        <family val="1"/>
      </rPr>
      <t>4.-</t>
    </r>
    <r>
      <rPr>
        <sz val="10"/>
        <color rgb="FF000000"/>
        <rFont val="Arial Narrow"/>
        <family val="2"/>
      </rPr>
      <t xml:space="preserve"> Receptar documentación con sumilla de dirección financiera se procede a elaborar las liquidaciones de compras de bienes y/o servicios.</t>
    </r>
  </si>
  <si>
    <r>
      <rPr>
        <b/>
        <sz val="9"/>
        <color rgb="FF000000"/>
        <rFont val="Century Schoolbook"/>
        <family val="1"/>
      </rPr>
      <t>1.-</t>
    </r>
    <r>
      <rPr>
        <sz val="10"/>
        <color rgb="FF000000"/>
        <rFont val="Arial Narrow"/>
        <family val="2"/>
      </rPr>
      <t xml:space="preserve"> Reporte de CUR pagados.
</t>
    </r>
    <r>
      <rPr>
        <b/>
        <sz val="9"/>
        <color rgb="FF000000"/>
        <rFont val="Century Schoolbook"/>
        <family val="1"/>
      </rPr>
      <t>2.-</t>
    </r>
    <r>
      <rPr>
        <sz val="10"/>
        <color rgb="FF000000"/>
        <rFont val="Arial Narrow"/>
        <family val="2"/>
      </rPr>
      <t xml:space="preserve"> Resumen de listados de CUR confirmados impresos entregados a la unidad de contabilidad.
</t>
    </r>
    <r>
      <rPr>
        <b/>
        <sz val="9"/>
        <color rgb="FF000000"/>
        <rFont val="Century Schoolbook"/>
        <family val="1"/>
      </rPr>
      <t>3.-</t>
    </r>
    <r>
      <rPr>
        <sz val="10"/>
        <color rgb="FF000000"/>
        <rFont val="Arial Narrow"/>
        <family val="2"/>
      </rPr>
      <t xml:space="preserve"> Resumen de Oficios entregados a la Unidad de Compras Públicas adjuntando los impresos de los CUR confirmados por compras y servicios.</t>
    </r>
  </si>
  <si>
    <t>* Ing. Blanca Carvajal Albán,
  Jefe de Tesorería General Subrogante
* Ing. Sandra Ramírez Romero,
* Ing. Eduardo Palomeque Garcés,
  Analistas de Tesorería</t>
  </si>
  <si>
    <r>
      <rPr>
        <sz val="10"/>
        <color rgb="FF000000"/>
        <rFont val="Arial Narrow"/>
        <family val="2"/>
      </rPr>
      <t xml:space="preserve">Tinta EPSON </t>
    </r>
    <r>
      <rPr>
        <sz val="10"/>
        <color rgb="FF000000"/>
        <rFont val="Century Schoolbook"/>
        <family val="1"/>
      </rPr>
      <t>664120</t>
    </r>
  </si>
  <si>
    <r>
      <rPr>
        <sz val="10"/>
        <color rgb="FF000000"/>
        <rFont val="Arial Narrow"/>
        <family val="2"/>
      </rPr>
      <t xml:space="preserve">Tinta EPSON </t>
    </r>
    <r>
      <rPr>
        <sz val="10"/>
        <color rgb="FF000000"/>
        <rFont val="Century Schoolbook"/>
        <family val="1"/>
      </rPr>
      <t>664320</t>
    </r>
  </si>
  <si>
    <r>
      <rPr>
        <sz val="10"/>
        <color rgb="FF000000"/>
        <rFont val="Arial Narrow"/>
        <family val="2"/>
      </rPr>
      <t xml:space="preserve">Tinta EPSON </t>
    </r>
    <r>
      <rPr>
        <sz val="10"/>
        <color rgb="FF000000"/>
        <rFont val="Century Schoolbook"/>
        <family val="1"/>
      </rPr>
      <t>664420</t>
    </r>
  </si>
  <si>
    <r>
      <rPr>
        <sz val="10"/>
        <color rgb="FF000000"/>
        <rFont val="Arial Narrow"/>
        <family val="2"/>
      </rPr>
      <t xml:space="preserve">Tinta EPSON </t>
    </r>
    <r>
      <rPr>
        <sz val="10"/>
        <color rgb="FF000000"/>
        <rFont val="Century Schoolbook"/>
        <family val="1"/>
      </rPr>
      <t>664220</t>
    </r>
  </si>
  <si>
    <r>
      <rPr>
        <b/>
        <sz val="9"/>
        <color rgb="FF000000"/>
        <rFont val="Century Schoolbook"/>
        <family val="1"/>
      </rPr>
      <t>8.-</t>
    </r>
    <r>
      <rPr>
        <sz val="10"/>
        <color rgb="FF000000"/>
        <rFont val="Arial Narrow"/>
        <family val="2"/>
      </rPr>
      <t xml:space="preserve"> Emitir y validar certificaciones de remuneraciones percibidas y roles de pagos respectivamente.</t>
    </r>
  </si>
  <si>
    <t>Certificaciones de remuneraciones percibidas y roles de pago emitidos y validadas.</t>
  </si>
  <si>
    <t>N° de Certificaciones de Remuneraciones percibidas y Roles de Pagos entregados.</t>
  </si>
  <si>
    <r>
      <rPr>
        <b/>
        <sz val="9"/>
        <color rgb="FF000000"/>
        <rFont val="Century Schoolbook"/>
        <family val="1"/>
      </rPr>
      <t>1.-</t>
    </r>
    <r>
      <rPr>
        <sz val="10"/>
        <color rgb="FF000000"/>
        <rFont val="Arial Narrow"/>
        <family val="2"/>
      </rPr>
      <t xml:space="preserve"> Recibir desde la Unidad de Remuneraciones las solicitudes con certificaciones de remuneraciones y roles de pago.
</t>
    </r>
    <r>
      <rPr>
        <b/>
        <sz val="9"/>
        <color rgb="FF000000"/>
        <rFont val="Century Schoolbook"/>
        <family val="1"/>
      </rPr>
      <t>2.-</t>
    </r>
    <r>
      <rPr>
        <sz val="10"/>
        <color rgb="FF000000"/>
        <rFont val="Arial Narrow"/>
        <family val="2"/>
      </rPr>
      <t xml:space="preserve"> Elaborar las certificaciones de remuneraciones.
</t>
    </r>
    <r>
      <rPr>
        <b/>
        <sz val="9"/>
        <color rgb="FF000000"/>
        <rFont val="Century Schoolbook"/>
        <family val="1"/>
      </rPr>
      <t>3.-</t>
    </r>
    <r>
      <rPr>
        <sz val="10"/>
        <color rgb="FF000000"/>
        <rFont val="Arial Narrow"/>
        <family val="2"/>
      </rPr>
      <t xml:space="preserve"> Validar las certificaciones de remuneraciones y roles de pago.
</t>
    </r>
    <r>
      <rPr>
        <b/>
        <sz val="9"/>
        <color rgb="FF000000"/>
        <rFont val="Century Schoolbook"/>
        <family val="1"/>
      </rPr>
      <t>4.-</t>
    </r>
    <r>
      <rPr>
        <sz val="10"/>
        <color rgb="FF000000"/>
        <rFont val="Arial Narrow"/>
        <family val="2"/>
      </rPr>
      <t xml:space="preserve"> Entregar a los solicitantes las certificaciones de remuneraciones y roles de pago solicitadas.</t>
    </r>
  </si>
  <si>
    <r>
      <rPr>
        <b/>
        <sz val="9"/>
        <color rgb="FF000000"/>
        <rFont val="Century Schoolbook"/>
        <family val="1"/>
      </rPr>
      <t>1.-</t>
    </r>
    <r>
      <rPr>
        <sz val="10"/>
        <color rgb="FF000000"/>
        <rFont val="Arial Narrow"/>
        <family val="2"/>
      </rPr>
      <t xml:space="preserve"> Registro de entrega de certificaciones de remuneraciones percibidas y roles de pago.</t>
    </r>
  </si>
  <si>
    <r>
      <rPr>
        <b/>
        <sz val="9"/>
        <color rgb="FF000000"/>
        <rFont val="Century Schoolbook"/>
        <family val="1"/>
      </rPr>
      <t>9.-</t>
    </r>
    <r>
      <rPr>
        <sz val="10"/>
        <color rgb="FF000000"/>
        <rFont val="Arial Narrow"/>
        <family val="2"/>
      </rPr>
      <t xml:space="preserve"> Realizar la conciliación de depósitos y transferencias entre el banco corresponsal y el Banco Central del Ecuador.</t>
    </r>
  </si>
  <si>
    <t>Depósitos y transferencias conciliadas entre el banco corresponsal y el Banco Central del Ecuador.</t>
  </si>
  <si>
    <t>N° de Conciliaciones Bancarias realizadas.</t>
  </si>
  <si>
    <r>
      <rPr>
        <b/>
        <sz val="9"/>
        <color rgb="FF000000"/>
        <rFont val="Century Schoolbook"/>
        <family val="1"/>
      </rPr>
      <t>1.-</t>
    </r>
    <r>
      <rPr>
        <sz val="10"/>
        <color rgb="FF000000"/>
        <rFont val="Arial Narrow"/>
        <family val="2"/>
      </rPr>
      <t xml:space="preserve"> Recibir el Estado Bancario Mensual del Banco Corresponsal, Banco Central y documentos habilitantes de la recaudación se procede a conciliar: Depósitos realizados en el banco corresponsal transferidos al banco Central.
</t>
    </r>
    <r>
      <rPr>
        <b/>
        <sz val="9"/>
        <color rgb="FF000000"/>
        <rFont val="Century Schoolbook"/>
        <family val="1"/>
      </rPr>
      <t>2.-</t>
    </r>
    <r>
      <rPr>
        <sz val="10"/>
        <color rgb="FF000000"/>
        <rFont val="Arial Narrow"/>
        <family val="2"/>
      </rPr>
      <t xml:space="preserve"> Proceder a conciliar los depósitos realizados en el Banco corresponsal y archivos físicos de los valores registrados por recaudación diaria en las diferentes unidades de la Universidad Técnica de Machala.</t>
    </r>
  </si>
  <si>
    <r>
      <rPr>
        <b/>
        <sz val="9"/>
        <color rgb="FF000000"/>
        <rFont val="Century Schoolbook"/>
        <family val="1"/>
      </rPr>
      <t>1.-</t>
    </r>
    <r>
      <rPr>
        <sz val="10"/>
        <color rgb="FF000000"/>
        <rFont val="Arial Narrow"/>
        <family val="2"/>
      </rPr>
      <t xml:space="preserve"> Reporte de Conciliación Bancaria.</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</si>
  <si>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negro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</si>
  <si>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amarillo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</si>
  <si>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magenta</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</si>
  <si>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cian</t>
    </r>
  </si>
  <si>
    <r>
      <rPr>
        <b/>
        <sz val="9"/>
        <color rgb="FF000000"/>
        <rFont val="Century Schoolbook"/>
        <family val="1"/>
      </rPr>
      <t>10.-</t>
    </r>
    <r>
      <rPr>
        <b/>
        <sz val="10"/>
        <color rgb="FF000000"/>
        <rFont val="Arial Narrow"/>
        <family val="2"/>
      </rPr>
      <t xml:space="preserve"> </t>
    </r>
    <r>
      <rPr>
        <sz val="10"/>
        <color rgb="FF000000"/>
        <rFont val="Arial Narrow"/>
        <family val="2"/>
      </rPr>
      <t>Recaudar procesos coactivos.</t>
    </r>
  </si>
  <si>
    <t>Procesos coactivos tramitados.</t>
  </si>
  <si>
    <t>N° de Trámites realizados para Proceso de Cuentas por Cobrar.</t>
  </si>
  <si>
    <t>NO APLICA</t>
  </si>
  <si>
    <t>En el Reglamento Orgánico de Gestión Organizacional por Procesos se crea la Unidad de Coactivas, en la misma que consta este producto, por ello ya no le compete a la Unidad de Tesorería.</t>
  </si>
  <si>
    <r>
      <rPr>
        <b/>
        <sz val="9"/>
        <color rgb="FF000000"/>
        <rFont val="Century Schoolbook"/>
        <family val="1"/>
      </rPr>
      <t>11.-</t>
    </r>
    <r>
      <rPr>
        <sz val="10"/>
        <color rgb="FF000000"/>
        <rFont val="Arial Narrow"/>
        <family val="2"/>
      </rPr>
      <t xml:space="preserve"> Entregar la Planificación Operativa Anual y Evaluación de la Planificación Operativa Anual.</t>
    </r>
  </si>
  <si>
    <t>N° de POA y Evaluaciones entregadas.</t>
  </si>
  <si>
    <r>
      <rPr>
        <b/>
        <sz val="9"/>
        <color rgb="FF000000"/>
        <rFont val="Century Schoolbook"/>
        <family val="1"/>
      </rPr>
      <t>1.-</t>
    </r>
    <r>
      <rPr>
        <sz val="10"/>
        <color rgb="FF000000"/>
        <rFont val="Arial Narrow"/>
        <family val="2"/>
      </rPr>
      <t xml:space="preserve"> Recibir las Directrices y valores asignados a la Unidad para proceder a la elaboración del POA.
</t>
    </r>
    <r>
      <rPr>
        <b/>
        <sz val="9"/>
        <color rgb="FF000000"/>
        <rFont val="Century Schoolbook"/>
        <family val="1"/>
      </rPr>
      <t>2.-</t>
    </r>
    <r>
      <rPr>
        <sz val="10"/>
        <color rgb="FF000000"/>
        <rFont val="Arial Narrow"/>
        <family val="2"/>
      </rPr>
      <t xml:space="preserve"> Elaborar el POA y socializarlo con los integrantes de la unidad.
</t>
    </r>
    <r>
      <rPr>
        <b/>
        <sz val="9"/>
        <color rgb="FF000000"/>
        <rFont val="Century Schoolbook"/>
        <family val="1"/>
      </rPr>
      <t>3.-</t>
    </r>
    <r>
      <rPr>
        <sz val="10"/>
        <color rgb="FF000000"/>
        <rFont val="Arial Narrow"/>
        <family val="2"/>
      </rPr>
      <t xml:space="preserve"> Preparar los medios de verificación y las evidencias que sustentaran la evaluación del POA.
</t>
    </r>
    <r>
      <rPr>
        <b/>
        <sz val="9"/>
        <color rgb="FF000000"/>
        <rFont val="Century Schoolbook"/>
        <family val="1"/>
      </rPr>
      <t>4.-</t>
    </r>
    <r>
      <rPr>
        <sz val="10"/>
        <color rgb="FF000000"/>
        <rFont val="Arial Narrow"/>
        <family val="2"/>
      </rPr>
      <t xml:space="preserve"> Remitir el POA de la unidad, vía correo electrónico a la dirección de planificación para la revisión y validación del mismo, previo a la realización del oficio para formalizar la entrega del POA y de la Evaluación.</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</si>
  <si>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</si>
  <si>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Ing. Blanca Carvajal Albán,
  Jefe de Tesorería General Subrogante
* Ing. Sandra Ramírez Romero,
  Analista de Tesorería
* Ing. Eduardo Palomeque Garcés,
  Analista de Tesorería</t>
  </si>
  <si>
    <r>
      <rPr>
        <sz val="10"/>
        <color rgb="FF000000"/>
        <rFont val="Arial Narrow"/>
        <family val="2"/>
      </rPr>
      <t>Fundas de basura domestica negra (</t>
    </r>
    <r>
      <rPr>
        <sz val="10"/>
        <color rgb="FF000000"/>
        <rFont val="Century Schoolbook"/>
        <family val="1"/>
      </rPr>
      <t>23</t>
    </r>
    <r>
      <rPr>
        <sz val="10"/>
        <color rgb="FF000000"/>
        <rFont val="Arial Narrow"/>
        <family val="2"/>
      </rPr>
      <t>x</t>
    </r>
    <r>
      <rPr>
        <sz val="10"/>
        <color rgb="FF000000"/>
        <rFont val="Century Schoolbook"/>
        <family val="1"/>
      </rPr>
      <t>26</t>
    </r>
    <r>
      <rPr>
        <sz val="10"/>
        <color rgb="FF000000"/>
        <rFont val="Arial Narrow"/>
        <family val="2"/>
      </rPr>
      <t xml:space="preserve">) (paq x </t>
    </r>
    <r>
      <rPr>
        <sz val="10"/>
        <color rgb="FF000000"/>
        <rFont val="Century Schoolbook"/>
        <family val="1"/>
      </rPr>
      <t>10</t>
    </r>
    <r>
      <rPr>
        <sz val="10"/>
        <color rgb="FF000000"/>
        <rFont val="Arial Narrow"/>
        <family val="2"/>
      </rPr>
      <t>)</t>
    </r>
  </si>
  <si>
    <t>UPS regulador</t>
  </si>
  <si>
    <t>Impresora tinta</t>
  </si>
  <si>
    <r>
      <rPr>
        <sz val="10"/>
        <color rgb="FF000000"/>
        <rFont val="Arial Narrow"/>
        <family val="2"/>
      </rPr>
      <t xml:space="preserve">Computadora todo en uno software libre modelo </t>
    </r>
    <r>
      <rPr>
        <sz val="10"/>
        <color rgb="FF000000"/>
        <rFont val="Century Schoolbook"/>
        <family val="1"/>
      </rPr>
      <t>2</t>
    </r>
  </si>
  <si>
    <r>
      <rPr>
        <b/>
        <sz val="9"/>
        <color rgb="FF000000"/>
        <rFont val="Century Schoolbook"/>
        <family val="1"/>
      </rPr>
      <t>12.-</t>
    </r>
    <r>
      <rPr>
        <sz val="10"/>
        <color rgb="FF000000"/>
        <rFont val="Arial Narrow"/>
        <family val="2"/>
      </rPr>
      <t xml:space="preserve"> Organizar el Archivo de Gestión.</t>
    </r>
  </si>
  <si>
    <t>N° de Cajas registradas en el Inventario Documental.</t>
  </si>
  <si>
    <r>
      <rPr>
        <b/>
        <sz val="9"/>
        <color rgb="FF000000"/>
        <rFont val="Century Schoolbook"/>
        <family val="1"/>
      </rPr>
      <t>1.-</t>
    </r>
    <r>
      <rPr>
        <sz val="10"/>
        <color rgb="FF000000"/>
        <rFont val="Arial Narrow"/>
        <family val="2"/>
      </rPr>
      <t xml:space="preserve"> Receptar, registrar en el SIUTMACH y archivar las comunicaciones recibidas.
</t>
    </r>
    <r>
      <rPr>
        <b/>
        <sz val="9"/>
        <color rgb="FF000000"/>
        <rFont val="Century Schoolbook"/>
        <family val="1"/>
      </rPr>
      <t>2.-</t>
    </r>
    <r>
      <rPr>
        <sz val="10"/>
        <color rgb="FF000000"/>
        <rFont val="Arial Narrow"/>
        <family val="2"/>
      </rPr>
      <t xml:space="preserve"> Recibir de la Unidad de Remuneraciones los Formularios 107 para entregar a los servidores de la Universidad Técnica de Machala.
</t>
    </r>
    <r>
      <rPr>
        <b/>
        <sz val="9"/>
        <color rgb="FF000000"/>
        <rFont val="Century Schoolbook"/>
        <family val="1"/>
      </rPr>
      <t>3.-</t>
    </r>
    <r>
      <rPr>
        <sz val="10"/>
        <color rgb="FF000000"/>
        <rFont val="Arial Narrow"/>
        <family val="2"/>
      </rPr>
      <t xml:space="preserve"> Recibir y revisar que cumplan con lo señalado por la Ley de Régimen Tributario los formularios de Gastos Personales de los Servidores de la Institución para remitir a Unidad de Remuneraciones.
</t>
    </r>
    <r>
      <rPr>
        <b/>
        <sz val="9"/>
        <color rgb="FF000000"/>
        <rFont val="Century Schoolbook"/>
        <family val="1"/>
      </rPr>
      <t>4.-</t>
    </r>
    <r>
      <rPr>
        <sz val="10"/>
        <color rgb="FF000000"/>
        <rFont val="Arial Narrow"/>
        <family val="2"/>
      </rPr>
      <t xml:space="preserve"> Realizar, despachar y registrar en el SIUTMACH las comunicaciones enviadas.
</t>
    </r>
    <r>
      <rPr>
        <b/>
        <sz val="9"/>
        <color rgb="FF000000"/>
        <rFont val="Century Schoolbook"/>
        <family val="1"/>
      </rPr>
      <t>5.-</t>
    </r>
    <r>
      <rPr>
        <sz val="10"/>
        <color rgb="FF000000"/>
        <rFont val="Arial Narrow"/>
        <family val="2"/>
      </rPr>
      <t xml:space="preserve"> Seleccionar y clasificar la documentación.
</t>
    </r>
    <r>
      <rPr>
        <b/>
        <sz val="9"/>
        <color rgb="FF000000"/>
        <rFont val="Century Schoolbook"/>
        <family val="1"/>
      </rPr>
      <t>6.-</t>
    </r>
    <r>
      <rPr>
        <sz val="10"/>
        <color rgb="FF000000"/>
        <rFont val="Arial Narrow"/>
        <family val="2"/>
      </rPr>
      <t xml:space="preserve"> Describir la documentación según la norma ISAD-G.
</t>
    </r>
    <r>
      <rPr>
        <b/>
        <sz val="9"/>
        <color rgb="FF000000"/>
        <rFont val="Century Schoolbook"/>
        <family val="1"/>
      </rPr>
      <t>7.-</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</si>
  <si>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
</t>
    </r>
    <r>
      <rPr>
        <b/>
        <sz val="9"/>
        <color rgb="FF000000"/>
        <rFont val="Century Schoolbook"/>
        <family val="1"/>
      </rPr>
      <t>2.-</t>
    </r>
    <r>
      <rPr>
        <sz val="10"/>
        <color rgb="FF000000"/>
        <rFont val="Arial Narrow"/>
        <family val="2"/>
      </rPr>
      <t xml:space="preserve"> Resumen de la recepción, revisión y despacho a la Unidad de Nómina de Formularios de Proyección de Gastos Personales de Servidores.
</t>
    </r>
    <r>
      <rPr>
        <b/>
        <sz val="9"/>
        <color rgb="FF000000"/>
        <rFont val="Century Schoolbook"/>
        <family val="1"/>
      </rPr>
      <t>3.-</t>
    </r>
    <r>
      <rPr>
        <sz val="10"/>
        <color rgb="FF000000"/>
        <rFont val="Arial Narrow"/>
        <family val="2"/>
      </rPr>
      <t xml:space="preserve"> Registro de Formulario </t>
    </r>
    <r>
      <rPr>
        <sz val="10"/>
        <color rgb="FF000000"/>
        <rFont val="Century Schoolbook"/>
        <family val="1"/>
      </rPr>
      <t>107</t>
    </r>
    <r>
      <rPr>
        <sz val="10"/>
        <color rgb="FF000000"/>
        <rFont val="Arial Narrow"/>
        <family val="2"/>
      </rPr>
      <t xml:space="preserve"> entregados a Servidores.
</t>
    </r>
    <r>
      <rPr>
        <b/>
        <sz val="9"/>
        <color rgb="FF000000"/>
        <rFont val="Century Schoolbook"/>
        <family val="1"/>
      </rPr>
      <t>4.-</t>
    </r>
    <r>
      <rPr>
        <sz val="10"/>
        <color rgb="FF000000"/>
        <rFont val="Arial Narrow"/>
        <family val="2"/>
      </rPr>
      <t xml:space="preserve"> Resumen de Oficios recibidos y enviados.</t>
    </r>
  </si>
  <si>
    <t>* Ing. Eduardo Palomeque Garcés,
  Analista de Tesorería</t>
  </si>
  <si>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negro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</si>
  <si>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amarillo</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</si>
  <si>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magenta</t>
    </r>
  </si>
  <si>
    <r>
      <rPr>
        <sz val="10"/>
        <color rgb="FF000000"/>
        <rFont val="Arial Narrow"/>
        <family val="2"/>
      </rPr>
      <t xml:space="preserve">Tinta EPSON </t>
    </r>
    <r>
      <rPr>
        <sz val="10"/>
        <color rgb="FF000000"/>
        <rFont val="Century Schoolbook"/>
        <family val="1"/>
      </rPr>
      <t>544</t>
    </r>
    <r>
      <rPr>
        <sz val="10"/>
        <color rgb="FF000000"/>
        <rFont val="Arial Narrow"/>
        <family val="2"/>
      </rPr>
      <t xml:space="preserve"> cian</t>
    </r>
  </si>
  <si>
    <r>
      <rPr>
        <b/>
        <sz val="10"/>
        <color rgb="FFFF0000"/>
        <rFont val="Arial Narrow"/>
        <family val="2"/>
      </rPr>
      <t>METAS OPERATIVAS</t>
    </r>
    <r>
      <rPr>
        <b/>
        <sz val="10"/>
        <color rgb="FF000000"/>
        <rFont val="Century Schoolbook"/>
        <family val="1"/>
      </rPr>
      <t xml:space="preserve">
1.-</t>
    </r>
    <r>
      <rPr>
        <sz val="10"/>
        <color rgb="FF000000"/>
        <rFont val="Arial Narrow"/>
        <family val="2"/>
      </rPr>
      <t xml:space="preserve"> Elaborar roles de pago, previa aplicación de control interno.</t>
    </r>
  </si>
  <si>
    <t>Roles de pago elaborados previa aplicación de control interno.</t>
  </si>
  <si>
    <t>N° de roles de pago ejecutados.</t>
  </si>
  <si>
    <r>
      <rPr>
        <b/>
        <sz val="9"/>
        <color rgb="FF000000"/>
        <rFont val="Century Schoolbook"/>
        <family val="1"/>
      </rPr>
      <t>1.-</t>
    </r>
    <r>
      <rPr>
        <sz val="10"/>
        <color rgb="FF000000"/>
        <rFont val="Arial Narrow"/>
        <family val="2"/>
      </rPr>
      <t xml:space="preserve"> Receptar los documentos para aplicarse en roles de pago del personal docente y administrativo titular, trabajadores titulares, personal docente, administrativo y trabajadores contratados y jubilados, sumillados por el Jefe de Nómina y Remuneraciones.
</t>
    </r>
    <r>
      <rPr>
        <b/>
        <sz val="9"/>
        <color rgb="FF000000"/>
        <rFont val="Century Schoolbook"/>
        <family val="1"/>
      </rPr>
      <t>2.-</t>
    </r>
    <r>
      <rPr>
        <sz val="10"/>
        <color rgb="FF000000"/>
        <rFont val="Arial Narrow"/>
        <family val="2"/>
      </rPr>
      <t xml:space="preserve"> Revisar las bases legales para el pago.
</t>
    </r>
    <r>
      <rPr>
        <b/>
        <sz val="9"/>
        <color rgb="FF000000"/>
        <rFont val="Century Schoolbook"/>
        <family val="1"/>
      </rPr>
      <t>3.-</t>
    </r>
    <r>
      <rPr>
        <sz val="10"/>
        <color rgb="FF000000"/>
        <rFont val="Arial Narrow"/>
        <family val="2"/>
      </rPr>
      <t xml:space="preserve"> Recopilar la información.
</t>
    </r>
    <r>
      <rPr>
        <b/>
        <sz val="9"/>
        <color rgb="FF000000"/>
        <rFont val="Century Schoolbook"/>
        <family val="1"/>
      </rPr>
      <t>4.-</t>
    </r>
    <r>
      <rPr>
        <sz val="10"/>
        <color rgb="FF000000"/>
        <rFont val="Arial Narrow"/>
        <family val="2"/>
      </rPr>
      <t xml:space="preserve"> Elaborar la orden de pago en el SUPA, para determinar los valores que deben descontarse en los roles de pago.
</t>
    </r>
    <r>
      <rPr>
        <b/>
        <sz val="9"/>
        <color rgb="FF000000"/>
        <rFont val="Century Schoolbook"/>
        <family val="1"/>
      </rPr>
      <t>5.-</t>
    </r>
    <r>
      <rPr>
        <sz val="10"/>
        <color rgb="FF000000"/>
        <rFont val="Arial Narrow"/>
        <family val="2"/>
      </rPr>
      <t xml:space="preserve"> Parametrizar en el sistema SPRYN los cambios que sean necesarios para la ejecución de las nóminas.
</t>
    </r>
    <r>
      <rPr>
        <b/>
        <sz val="9"/>
        <color rgb="FF000000"/>
        <rFont val="Century Schoolbook"/>
        <family val="1"/>
      </rPr>
      <t>6.-</t>
    </r>
    <r>
      <rPr>
        <sz val="10"/>
        <color rgb="FF000000"/>
        <rFont val="Arial Narrow"/>
        <family val="2"/>
      </rPr>
      <t xml:space="preserve"> Consultar vía telefónica al Centro de Servicio del Ministerio de Finanzas sobre varios aspectos relacionados a la aplicación de cambios en las parametrizaciones en el sistema SPRYN.
</t>
    </r>
    <r>
      <rPr>
        <b/>
        <sz val="9"/>
        <color rgb="FF000000"/>
        <rFont val="Century Schoolbook"/>
        <family val="1"/>
      </rPr>
      <t>7.-</t>
    </r>
    <r>
      <rPr>
        <sz val="10"/>
        <color rgb="FF000000"/>
        <rFont val="Arial Narrow"/>
        <family val="2"/>
      </rPr>
      <t xml:space="preserve"> Calcular valores para la elaboración de los roles de pago, tanto en el programa interno como en Excel, de acuerdo a las necesidades.
</t>
    </r>
    <r>
      <rPr>
        <b/>
        <sz val="9"/>
        <color rgb="FF000000"/>
        <rFont val="Century Schoolbook"/>
        <family val="1"/>
      </rPr>
      <t>8.-</t>
    </r>
    <r>
      <rPr>
        <sz val="10"/>
        <color rgb="FF000000"/>
        <rFont val="Arial Narrow"/>
        <family val="2"/>
      </rPr>
      <t xml:space="preserve"> Modificar en el programa interno de roles de pago para adaptarlo a las necesidades de la nomina vigente, así como correcciones a roles efectuados en Excel.
</t>
    </r>
    <r>
      <rPr>
        <b/>
        <sz val="9"/>
        <color rgb="FF000000"/>
        <rFont val="Century Schoolbook"/>
        <family val="1"/>
      </rPr>
      <t>9.-</t>
    </r>
    <r>
      <rPr>
        <sz val="10"/>
        <color rgb="FF000000"/>
        <rFont val="Arial Narrow"/>
        <family val="2"/>
      </rPr>
      <t xml:space="preserve"> Ingresar datos en el sistema interno de roles de pago, así como en Excel cuando se trata de nóminas adicionales.
</t>
    </r>
    <r>
      <rPr>
        <b/>
        <sz val="9"/>
        <color rgb="FF000000"/>
        <rFont val="Century Schoolbook"/>
        <family val="1"/>
      </rPr>
      <t>10.-</t>
    </r>
    <r>
      <rPr>
        <sz val="10"/>
        <color rgb="FF000000"/>
        <rFont val="Arial Narrow"/>
        <family val="2"/>
      </rPr>
      <t xml:space="preserve"> Procesar la nómina para la obtención de resultados.
</t>
    </r>
    <r>
      <rPr>
        <b/>
        <sz val="9"/>
        <color rgb="FF000000"/>
        <rFont val="Century Schoolbook"/>
        <family val="1"/>
      </rPr>
      <t>11.-</t>
    </r>
    <r>
      <rPr>
        <sz val="10"/>
        <color rgb="FF000000"/>
        <rFont val="Arial Narrow"/>
        <family val="2"/>
      </rPr>
      <t xml:space="preserve"> Imprimir borradores de balances, roles de pagos, reportes, para la revisión y cuadre.
</t>
    </r>
    <r>
      <rPr>
        <b/>
        <sz val="9"/>
        <color rgb="FF000000"/>
        <rFont val="Century Schoolbook"/>
        <family val="1"/>
      </rPr>
      <t>12.-</t>
    </r>
    <r>
      <rPr>
        <sz val="10"/>
        <color rgb="FF000000"/>
        <rFont val="Arial Narrow"/>
        <family val="2"/>
      </rPr>
      <t xml:space="preserve"> Corregir errores encontrados.
</t>
    </r>
    <r>
      <rPr>
        <b/>
        <sz val="9"/>
        <color rgb="FF000000"/>
        <rFont val="Century Schoolbook"/>
        <family val="1"/>
      </rPr>
      <t>13.-</t>
    </r>
    <r>
      <rPr>
        <sz val="10"/>
        <color rgb="FF000000"/>
        <rFont val="Arial Narrow"/>
        <family val="2"/>
      </rPr>
      <t xml:space="preserve"> Transportar datos de las nóminas en el sistema SPRYN y validarlas.
</t>
    </r>
    <r>
      <rPr>
        <b/>
        <sz val="9"/>
        <color rgb="FF000000"/>
        <rFont val="Century Schoolbook"/>
        <family val="1"/>
      </rPr>
      <t>14.-</t>
    </r>
    <r>
      <rPr>
        <sz val="10"/>
        <color rgb="FF000000"/>
        <rFont val="Arial Narrow"/>
        <family val="2"/>
      </rPr>
      <t xml:space="preserve"> Aprobar y generar el cur de pagos de las nóminas por parte del Jefe de la Sección.
</t>
    </r>
    <r>
      <rPr>
        <b/>
        <sz val="9"/>
        <color rgb="FF000000"/>
        <rFont val="Century Schoolbook"/>
        <family val="1"/>
      </rPr>
      <t>15.-</t>
    </r>
    <r>
      <rPr>
        <sz val="10"/>
        <color rgb="FF000000"/>
        <rFont val="Arial Narrow"/>
        <family val="2"/>
      </rPr>
      <t xml:space="preserve"> Reproducir roles, reportes y más documentos que sirven como base legal para la ejecución de la nómina.</t>
    </r>
  </si>
  <si>
    <r>
      <rPr>
        <b/>
        <sz val="9"/>
        <color rgb="FF000000"/>
        <rFont val="Century Schoolbook"/>
        <family val="1"/>
      </rPr>
      <t>1.-</t>
    </r>
    <r>
      <rPr>
        <sz val="10"/>
        <color rgb="FF000000"/>
        <rFont val="Arial Narrow"/>
        <family val="2"/>
      </rPr>
      <t xml:space="preserve"> Reportes de roles de pago por tipo de nómina.</t>
    </r>
  </si>
  <si>
    <t>* Ing. Luis Feijoo Pogo,
  Jefe de Nómina y Remuneraciones 
* Ing. Dyana Aguilar Rojas,
  Supervisora de Nómina y Remuneraciones
* Ing. Marieliza Cabrera Morocho,
  Analista de Nómina y Remuneraciones
* Ing. David Correa Carreño,
  Analista de Nómina y Remuneraciones
* Lcda. María Espinoza Bajaña,
  Analista de Nómina y Remuneraciones
* Ing. Patricio Tapia Pesantez,
  Analista de Nómina y Remuneraciones</t>
  </si>
  <si>
    <r>
      <rPr>
        <sz val="10"/>
        <color rgb="FF000000"/>
        <rFont val="Arial Narrow"/>
        <family val="2"/>
      </rPr>
      <t>Resmas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</si>
  <si>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Papel continuo bond </t>
    </r>
    <r>
      <rPr>
        <sz val="10"/>
        <color rgb="FF000000"/>
        <rFont val="Century Schoolbook"/>
        <family val="1"/>
      </rPr>
      <t>901 - 1</t>
    </r>
    <r>
      <rPr>
        <sz val="10"/>
        <color rgb="FF000000"/>
        <rFont val="Arial Narrow"/>
        <family val="2"/>
      </rPr>
      <t xml:space="preserve">p - </t>
    </r>
    <r>
      <rPr>
        <sz val="10"/>
        <color rgb="FF000000"/>
        <rFont val="Century Schoolbook"/>
        <family val="1"/>
      </rPr>
      <t>1400</t>
    </r>
    <r>
      <rPr>
        <sz val="10"/>
        <color rgb="FF000000"/>
        <rFont val="Arial Narrow"/>
        <family val="2"/>
      </rPr>
      <t xml:space="preserve"> hojas</t>
    </r>
  </si>
  <si>
    <r>
      <rPr>
        <sz val="10"/>
        <color rgb="FF000000"/>
        <rFont val="Arial Narrow"/>
        <family val="2"/>
      </rPr>
      <t xml:space="preserve">Papel continuo bond </t>
    </r>
    <r>
      <rPr>
        <sz val="10"/>
        <color rgb="FF000000"/>
        <rFont val="Century Schoolbook"/>
        <family val="1"/>
      </rPr>
      <t>901 - 2</t>
    </r>
    <r>
      <rPr>
        <sz val="10"/>
        <color rgb="FF000000"/>
        <rFont val="Arial Narrow"/>
        <family val="2"/>
      </rPr>
      <t xml:space="preserve">p - </t>
    </r>
    <r>
      <rPr>
        <sz val="10"/>
        <color rgb="FF000000"/>
        <rFont val="Century Schoolbook"/>
        <family val="1"/>
      </rPr>
      <t>550</t>
    </r>
    <r>
      <rPr>
        <sz val="10"/>
        <color rgb="FF000000"/>
        <rFont val="Arial Narrow"/>
        <family val="2"/>
      </rPr>
      <t xml:space="preserve"> juegos</t>
    </r>
  </si>
  <si>
    <r>
      <rPr>
        <sz val="10"/>
        <color rgb="FF000000"/>
        <rFont val="Arial Narrow"/>
        <family val="2"/>
      </rPr>
      <t>Botella de tinta de color cyan, marca EPSON L</t>
    </r>
    <r>
      <rPr>
        <sz val="10"/>
        <color rgb="FF000000"/>
        <rFont val="Century Schoolbook"/>
        <family val="1"/>
      </rPr>
      <t>6171</t>
    </r>
  </si>
  <si>
    <r>
      <rPr>
        <sz val="10"/>
        <color rgb="FF000000"/>
        <rFont val="Arial Narrow"/>
        <family val="2"/>
      </rPr>
      <t>Botella de tinta de color amarillo, marca EPSON L</t>
    </r>
    <r>
      <rPr>
        <sz val="10"/>
        <color rgb="FF000000"/>
        <rFont val="Century Schoolbook"/>
        <family val="1"/>
      </rPr>
      <t>6171</t>
    </r>
  </si>
  <si>
    <r>
      <rPr>
        <sz val="10"/>
        <color rgb="FF000000"/>
        <rFont val="Arial Narrow"/>
        <family val="2"/>
      </rPr>
      <t>Botella de tinta de color negro, marca EPSON L</t>
    </r>
    <r>
      <rPr>
        <sz val="10"/>
        <color rgb="FF000000"/>
        <rFont val="Century Schoolbook"/>
        <family val="1"/>
      </rPr>
      <t>6171</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</si>
  <si>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</si>
  <si>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Jabón de tocador liquido con válvula </t>
    </r>
    <r>
      <rPr>
        <sz val="10"/>
        <color rgb="FF000000"/>
        <rFont val="Century Schoolbook"/>
        <family val="1"/>
      </rPr>
      <t>1000</t>
    </r>
    <r>
      <rPr>
        <sz val="10"/>
        <color rgb="FF000000"/>
        <rFont val="Arial Narrow"/>
        <family val="2"/>
      </rPr>
      <t xml:space="preserve"> ml.</t>
    </r>
  </si>
  <si>
    <r>
      <rPr>
        <sz val="10"/>
        <color rgb="FF000000"/>
        <rFont val="Arial Narrow"/>
        <family val="2"/>
      </rPr>
      <t xml:space="preserve">Guantes de caucho No. </t>
    </r>
    <r>
      <rPr>
        <sz val="10"/>
        <color rgb="FF000000"/>
        <rFont val="Century Schoolbook"/>
        <family val="1"/>
      </rPr>
      <t>9</t>
    </r>
    <r>
      <rPr>
        <sz val="10"/>
        <color rgb="FF000000"/>
        <rFont val="Arial Narrow"/>
        <family val="2"/>
      </rPr>
      <t xml:space="preserve"> bicolor</t>
    </r>
  </si>
  <si>
    <t>Desinfectante amonio cuaternario galón</t>
  </si>
  <si>
    <r>
      <rPr>
        <sz val="10"/>
        <color rgb="FF000000"/>
        <rFont val="Arial Narrow"/>
        <family val="2"/>
      </rPr>
      <t xml:space="preserve">Trapeador redondo de </t>
    </r>
    <r>
      <rPr>
        <sz val="10"/>
        <color rgb="FF000000"/>
        <rFont val="Century Schoolbook"/>
        <family val="1"/>
      </rPr>
      <t>24 -30</t>
    </r>
    <r>
      <rPr>
        <sz val="10"/>
        <color rgb="FF000000"/>
        <rFont val="Arial Narrow"/>
        <family val="2"/>
      </rPr>
      <t xml:space="preserve"> cm.</t>
    </r>
  </si>
  <si>
    <t xml:space="preserve">Recogedor de basura </t>
  </si>
  <si>
    <r>
      <rPr>
        <sz val="10"/>
        <color rgb="FF000000"/>
        <rFont val="Arial Narrow"/>
        <family val="2"/>
      </rPr>
      <t xml:space="preserve">Funda de basura doméstica amarillo </t>
    </r>
    <r>
      <rPr>
        <sz val="10"/>
        <color rgb="FF000000"/>
        <rFont val="Century Schoolbook"/>
        <family val="1"/>
      </rPr>
      <t>23 x 28</t>
    </r>
  </si>
  <si>
    <r>
      <rPr>
        <sz val="10"/>
        <color rgb="FF000000"/>
        <rFont val="Arial Narrow"/>
        <family val="2"/>
      </rPr>
      <t xml:space="preserve">Funda de basura uso industrial negra </t>
    </r>
    <r>
      <rPr>
        <sz val="10"/>
        <color rgb="FF000000"/>
        <rFont val="Century Schoolbook"/>
        <family val="1"/>
      </rPr>
      <t>35 x 47</t>
    </r>
  </si>
  <si>
    <r>
      <rPr>
        <sz val="10"/>
        <color rgb="FF000000"/>
        <rFont val="Arial Narrow"/>
        <family val="2"/>
      </rPr>
      <t xml:space="preserve">Set de mopa (mango, base, mopa) de </t>
    </r>
    <r>
      <rPr>
        <sz val="10"/>
        <color rgb="FF000000"/>
        <rFont val="Century Schoolbook"/>
        <family val="1"/>
      </rPr>
      <t xml:space="preserve">46 </t>
    </r>
    <r>
      <rPr>
        <sz val="10"/>
        <color rgb="FF000000"/>
        <rFont val="Arial Narrow"/>
        <family val="2"/>
      </rPr>
      <t>cm.</t>
    </r>
  </si>
  <si>
    <r>
      <rPr>
        <b/>
        <sz val="9"/>
        <color rgb="FF000000"/>
        <rFont val="Century Schoolbook"/>
        <family val="1"/>
      </rPr>
      <t>2.-</t>
    </r>
    <r>
      <rPr>
        <sz val="10"/>
        <color rgb="FF000000"/>
        <rFont val="Arial Narrow"/>
        <family val="2"/>
      </rPr>
      <t xml:space="preserve"> Elaborar Roles de Liquidación de haberes del personal que cesa en sus funciones, previa aplicación de control interno.</t>
    </r>
  </si>
  <si>
    <t>Roles de Liquidación de haberes y/o bonificaciones e indemnizaciones por desvinculación de los Servidores universitarios.</t>
  </si>
  <si>
    <t>N° de roles elaborados de liquidación de haberes personal que cesa en sus funciones.</t>
  </si>
  <si>
    <r>
      <rPr>
        <b/>
        <sz val="9"/>
        <color rgb="FF000000"/>
        <rFont val="Century Schoolbook"/>
        <family val="1"/>
      </rPr>
      <t>1.-</t>
    </r>
    <r>
      <rPr>
        <sz val="10"/>
        <color rgb="FF000000"/>
        <rFont val="Arial Narrow"/>
        <family val="2"/>
      </rPr>
      <t xml:space="preserve"> Controlar previamente la documentación, sumillados por el Jefe de la Sección, para la aplicación en las liquidaciones de haberes.
</t>
    </r>
    <r>
      <rPr>
        <b/>
        <sz val="9"/>
        <color rgb="FF000000"/>
        <rFont val="Century Schoolbook"/>
        <family val="1"/>
      </rPr>
      <t>2.-</t>
    </r>
    <r>
      <rPr>
        <sz val="10"/>
        <color rgb="FF000000"/>
        <rFont val="Arial Narrow"/>
        <family val="2"/>
      </rPr>
      <t xml:space="preserve"> Parametrizar en el Subsistema SPRYN los cambios que sean necesarios para la ejecución de las nóminas.
</t>
    </r>
    <r>
      <rPr>
        <b/>
        <sz val="9"/>
        <color rgb="FF000000"/>
        <rFont val="Century Schoolbook"/>
        <family val="1"/>
      </rPr>
      <t>3.-</t>
    </r>
    <r>
      <rPr>
        <sz val="10"/>
        <color rgb="FF000000"/>
        <rFont val="Arial Narrow"/>
        <family val="2"/>
      </rPr>
      <t xml:space="preserve"> Calcular valores para la elaboración de las liquidaciones en Excel, de acuerdo a las necesidades.
</t>
    </r>
    <r>
      <rPr>
        <b/>
        <sz val="9"/>
        <color rgb="FF000000"/>
        <rFont val="Century Schoolbook"/>
        <family val="1"/>
      </rPr>
      <t>4.-</t>
    </r>
    <r>
      <rPr>
        <sz val="10"/>
        <color rgb="FF000000"/>
        <rFont val="Arial Narrow"/>
        <family val="2"/>
      </rPr>
      <t xml:space="preserve"> Transportar datos de las nóminas en el Subsistema SPRYN y validarlas.
</t>
    </r>
    <r>
      <rPr>
        <b/>
        <sz val="9"/>
        <color rgb="FF000000"/>
        <rFont val="Century Schoolbook"/>
        <family val="1"/>
      </rPr>
      <t>5.-</t>
    </r>
    <r>
      <rPr>
        <sz val="10"/>
        <color rgb="FF000000"/>
        <rFont val="Arial Narrow"/>
        <family val="2"/>
      </rPr>
      <t xml:space="preserve"> Aprobar y generar los cur de pagos de las nóminas por parte del Jefe de la Sección.
</t>
    </r>
    <r>
      <rPr>
        <b/>
        <sz val="9"/>
        <color rgb="FF000000"/>
        <rFont val="Century Schoolbook"/>
        <family val="1"/>
      </rPr>
      <t>6.-</t>
    </r>
    <r>
      <rPr>
        <sz val="10"/>
        <color rgb="FF000000"/>
        <rFont val="Arial Narrow"/>
        <family val="2"/>
      </rPr>
      <t xml:space="preserve"> Reproducir roles, reportes y más documentos que sirven como base legal para la ejecución de la nómina.</t>
    </r>
  </si>
  <si>
    <r>
      <rPr>
        <b/>
        <sz val="9"/>
        <color rgb="FF000000"/>
        <rFont val="Century Schoolbook"/>
        <family val="1"/>
      </rPr>
      <t>1.-</t>
    </r>
    <r>
      <rPr>
        <sz val="10"/>
        <color rgb="FF000000"/>
        <rFont val="Arial Narrow"/>
        <family val="2"/>
      </rPr>
      <t xml:space="preserve"> Reportes de roles de pago por liquidación de haberes.</t>
    </r>
  </si>
  <si>
    <t>* Ing. Dyana Aguilar Rojas,
  Supervisora de Nómina y Remuneraciones
* Ing. Marieliza Cabrera Morocho,
  Analista de Nómina y Remuneraciones
* Ing. David Correa Correa,
  Analista de Nómina y Remuneraciones
* Ing. Patricio Tapia Pesantez,
  Analista de Nómina y Remuneraciones</t>
  </si>
  <si>
    <r>
      <rPr>
        <sz val="10"/>
        <color rgb="FF000000"/>
        <rFont val="Arial Narrow"/>
        <family val="2"/>
      </rPr>
      <t>Resmas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</si>
  <si>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Papel continuo bond </t>
    </r>
    <r>
      <rPr>
        <sz val="10"/>
        <color rgb="FF000000"/>
        <rFont val="Century Schoolbook"/>
        <family val="1"/>
      </rPr>
      <t>901 - 1</t>
    </r>
    <r>
      <rPr>
        <sz val="10"/>
        <color rgb="FF000000"/>
        <rFont val="Arial Narrow"/>
        <family val="2"/>
      </rPr>
      <t xml:space="preserve">p - </t>
    </r>
    <r>
      <rPr>
        <sz val="10"/>
        <color rgb="FF000000"/>
        <rFont val="Century Schoolbook"/>
        <family val="1"/>
      </rPr>
      <t>1400</t>
    </r>
    <r>
      <rPr>
        <sz val="10"/>
        <color rgb="FF000000"/>
        <rFont val="Arial Narrow"/>
        <family val="2"/>
      </rPr>
      <t xml:space="preserve"> hojas</t>
    </r>
  </si>
  <si>
    <r>
      <rPr>
        <sz val="10"/>
        <color rgb="FF000000"/>
        <rFont val="Arial Narrow"/>
        <family val="2"/>
      </rPr>
      <t xml:space="preserve">Papel continuo bond </t>
    </r>
    <r>
      <rPr>
        <sz val="10"/>
        <color rgb="FF000000"/>
        <rFont val="Century Schoolbook"/>
        <family val="1"/>
      </rPr>
      <t>901 - 2</t>
    </r>
    <r>
      <rPr>
        <sz val="10"/>
        <color rgb="FF000000"/>
        <rFont val="Arial Narrow"/>
        <family val="2"/>
      </rPr>
      <t xml:space="preserve">p - </t>
    </r>
    <r>
      <rPr>
        <sz val="10"/>
        <color rgb="FF000000"/>
        <rFont val="Century Schoolbook"/>
        <family val="1"/>
      </rPr>
      <t>550</t>
    </r>
    <r>
      <rPr>
        <sz val="10"/>
        <color rgb="FF000000"/>
        <rFont val="Arial Narrow"/>
        <family val="2"/>
      </rPr>
      <t xml:space="preserve"> juegos</t>
    </r>
  </si>
  <si>
    <r>
      <rPr>
        <sz val="10"/>
        <color rgb="FF000000"/>
        <rFont val="Arial Narrow"/>
        <family val="2"/>
      </rPr>
      <t>Botella de tinta de color magenta, marca EPSON L</t>
    </r>
    <r>
      <rPr>
        <sz val="10"/>
        <color rgb="FF000000"/>
        <rFont val="Century Schoolbook"/>
        <family val="1"/>
      </rPr>
      <t>6171</t>
    </r>
  </si>
  <si>
    <r>
      <rPr>
        <sz val="10"/>
        <color rgb="FF000000"/>
        <rFont val="Arial Narrow"/>
        <family val="2"/>
      </rPr>
      <t>Botella de tinta de color cyan, marca EPSON L</t>
    </r>
    <r>
      <rPr>
        <sz val="10"/>
        <color rgb="FF000000"/>
        <rFont val="Century Schoolbook"/>
        <family val="1"/>
      </rPr>
      <t>6171</t>
    </r>
  </si>
  <si>
    <r>
      <rPr>
        <sz val="10"/>
        <color rgb="FF000000"/>
        <rFont val="Arial Narrow"/>
        <family val="2"/>
      </rPr>
      <t>Botella de tinta de color negro, marca EPSON L</t>
    </r>
    <r>
      <rPr>
        <sz val="10"/>
        <color rgb="FF000000"/>
        <rFont val="Century Schoolbook"/>
        <family val="1"/>
      </rPr>
      <t>6171</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</si>
  <si>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</si>
  <si>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Jabón de tocador liquido con válvula </t>
    </r>
    <r>
      <rPr>
        <sz val="10"/>
        <color rgb="FF000000"/>
        <rFont val="Century Schoolbook"/>
        <family val="1"/>
      </rPr>
      <t>1000</t>
    </r>
    <r>
      <rPr>
        <sz val="10"/>
        <color rgb="FF000000"/>
        <rFont val="Arial Narrow"/>
        <family val="2"/>
      </rPr>
      <t xml:space="preserve"> ml.</t>
    </r>
  </si>
  <si>
    <r>
      <rPr>
        <sz val="10"/>
        <color rgb="FF000000"/>
        <rFont val="Arial Narrow"/>
        <family val="2"/>
      </rPr>
      <t xml:space="preserve">Guantes de caucho No. </t>
    </r>
    <r>
      <rPr>
        <sz val="10"/>
        <color rgb="FF000000"/>
        <rFont val="Century Schoolbook"/>
        <family val="1"/>
      </rPr>
      <t>9</t>
    </r>
    <r>
      <rPr>
        <sz val="10"/>
        <color rgb="FF000000"/>
        <rFont val="Arial Narrow"/>
        <family val="2"/>
      </rPr>
      <t xml:space="preserve"> bicolor</t>
    </r>
  </si>
  <si>
    <r>
      <rPr>
        <sz val="10"/>
        <color rgb="FF000000"/>
        <rFont val="Arial Narrow"/>
        <family val="2"/>
      </rPr>
      <t xml:space="preserve">Funda de basura uso industrial negra </t>
    </r>
    <r>
      <rPr>
        <sz val="10"/>
        <color rgb="FF000000"/>
        <rFont val="Century Schoolbook"/>
        <family val="1"/>
      </rPr>
      <t>35 x 47</t>
    </r>
  </si>
  <si>
    <r>
      <rPr>
        <sz val="10"/>
        <color rgb="FF000000"/>
        <rFont val="Arial Narrow"/>
        <family val="2"/>
      </rPr>
      <t xml:space="preserve">Funda de basura doméstica amarillo </t>
    </r>
    <r>
      <rPr>
        <sz val="10"/>
        <color rgb="FF000000"/>
        <rFont val="Century Schoolbook"/>
        <family val="1"/>
      </rPr>
      <t>23 x 28</t>
    </r>
  </si>
  <si>
    <r>
      <rPr>
        <b/>
        <sz val="9"/>
        <color rgb="FF000000"/>
        <rFont val="Century Schoolbook"/>
        <family val="1"/>
      </rPr>
      <t>3.-</t>
    </r>
    <r>
      <rPr>
        <sz val="10"/>
        <color rgb="FF000000"/>
        <rFont val="Arial Narrow"/>
        <family val="2"/>
      </rPr>
      <t xml:space="preserve"> Elaborar Reformas Web centralizadas y/o descentralizadas.</t>
    </r>
  </si>
  <si>
    <t>Reformas web centralizadas y/o descentralizadas, elaboradas.</t>
  </si>
  <si>
    <t>N° de reformas web centralizadas y/o descentralizadas elaboradas.</t>
  </si>
  <si>
    <r>
      <rPr>
        <b/>
        <sz val="9"/>
        <color rgb="FF000000"/>
        <rFont val="Century Schoolbook"/>
        <family val="1"/>
      </rPr>
      <t>1.-</t>
    </r>
    <r>
      <rPr>
        <sz val="10"/>
        <color rgb="FF000000"/>
        <rFont val="Arial Narrow"/>
        <family val="2"/>
      </rPr>
      <t xml:space="preserve"> Revisar previamente los documentos enviados por la Dirección Financiera y las acciones de personal remitidas por la Dirección de Talento Humano, que constituyen la base legal para la aplicación en las reformas web, tanto centralizadas como desconcentradas para la modificación del distributivo institucional registrado en el Subsistema SPRYN del Ministerio de Finanzas. Gestionar la aprobación de las mismas.
</t>
    </r>
    <r>
      <rPr>
        <b/>
        <sz val="9"/>
        <color rgb="FF000000"/>
        <rFont val="Century Schoolbook"/>
        <family val="1"/>
      </rPr>
      <t>2.-</t>
    </r>
    <r>
      <rPr>
        <sz val="10"/>
        <color rgb="FF000000"/>
        <rFont val="Arial Narrow"/>
        <family val="2"/>
      </rPr>
      <t xml:space="preserve"> Elaborar cuadros en el formato emitido por el Ministerio de Finanzas para justificar la disponibilidad presupuestaria y efectuar los movimientos del personal en el distributivo institucional.
</t>
    </r>
    <r>
      <rPr>
        <b/>
        <sz val="9"/>
        <color rgb="FF000000"/>
        <rFont val="Century Schoolbook"/>
        <family val="1"/>
      </rPr>
      <t>3.-</t>
    </r>
    <r>
      <rPr>
        <sz val="10"/>
        <color rgb="FF000000"/>
        <rFont val="Arial Narrow"/>
        <family val="2"/>
      </rPr>
      <t xml:space="preserve"> Elaborar informes en el Subsistema SPRYN para la emisión de la resolución que respaldará la aprobación de las reformas desconcentradas.
</t>
    </r>
    <r>
      <rPr>
        <b/>
        <sz val="9"/>
        <color rgb="FF000000"/>
        <rFont val="Century Schoolbook"/>
        <family val="1"/>
      </rPr>
      <t>4.-</t>
    </r>
    <r>
      <rPr>
        <sz val="10"/>
        <color rgb="FF000000"/>
        <rFont val="Arial Narrow"/>
        <family val="2"/>
      </rPr>
      <t xml:space="preserve"> Consultar vía telefónica al Centro de Servicio del Ministerio de Finanzas sobre varios aspectos relacionados a la aplicación de cambios en las parametrizaciones en el sistema SPRYN.</t>
    </r>
  </si>
  <si>
    <r>
      <rPr>
        <b/>
        <sz val="9"/>
        <color rgb="FF000000"/>
        <rFont val="Century Schoolbook"/>
        <family val="1"/>
      </rPr>
      <t>1.-</t>
    </r>
    <r>
      <rPr>
        <sz val="10"/>
        <color rgb="FF000000"/>
        <rFont val="Arial Narrow"/>
        <family val="2"/>
      </rPr>
      <t xml:space="preserve"> Reportes de reformas web centralizadas y/o desconcentradas.</t>
    </r>
  </si>
  <si>
    <t>* Ing. Luis Feijoo Pogo,
  Jefe de Nómina y Remuneraciones</t>
  </si>
  <si>
    <r>
      <rPr>
        <sz val="10"/>
        <color rgb="FF000000"/>
        <rFont val="Arial Narrow"/>
        <family val="2"/>
      </rPr>
      <t>Resmas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</si>
  <si>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Botella de tinta de color magenta, marca EPSON L</t>
    </r>
    <r>
      <rPr>
        <sz val="10"/>
        <color rgb="FF000000"/>
        <rFont val="Century Schoolbook"/>
        <family val="1"/>
      </rPr>
      <t>6171</t>
    </r>
  </si>
  <si>
    <r>
      <rPr>
        <sz val="10"/>
        <color rgb="FF000000"/>
        <rFont val="Arial Narrow"/>
        <family val="2"/>
      </rPr>
      <t>Botella de tinta de color cyan, marca EPSON L</t>
    </r>
    <r>
      <rPr>
        <sz val="10"/>
        <color rgb="FF000000"/>
        <rFont val="Century Schoolbook"/>
        <family val="1"/>
      </rPr>
      <t>6171</t>
    </r>
  </si>
  <si>
    <r>
      <rPr>
        <sz val="10"/>
        <color rgb="FF000000"/>
        <rFont val="Arial Narrow"/>
        <family val="2"/>
      </rPr>
      <t>Botella de tinta de color negro, marca EPSON L</t>
    </r>
    <r>
      <rPr>
        <sz val="10"/>
        <color rgb="FF000000"/>
        <rFont val="Century Schoolbook"/>
        <family val="1"/>
      </rPr>
      <t>6171</t>
    </r>
  </si>
  <si>
    <r>
      <rPr>
        <b/>
        <sz val="9"/>
        <color rgb="FF000000"/>
        <rFont val="Century Schoolbook"/>
        <family val="1"/>
      </rPr>
      <t>4.-</t>
    </r>
    <r>
      <rPr>
        <sz val="10"/>
        <color rgb="FF000000"/>
        <rFont val="Arial Narrow"/>
        <family val="2"/>
      </rPr>
      <t xml:space="preserve"> Elaborar cuadre de sueldos y aportaciones de los servidores universitarios entre el subsistema de nóminas del ente rector de las Finanzas Públicas y el IESS.</t>
    </r>
  </si>
  <si>
    <t>Cuadre de sueldos y aportaciones de los servidores universitarios entre el subsistema de nóminas del ente rector de las Finanzas Públicas y el IESS, elaborado.</t>
  </si>
  <si>
    <t>N° de cuadres mensuales de sueldos y aportaciones de los servidores universitarios elaborados.</t>
  </si>
  <si>
    <r>
      <rPr>
        <b/>
        <sz val="9"/>
        <color rgb="FF000000"/>
        <rFont val="Century Schoolbook"/>
        <family val="1"/>
      </rPr>
      <t>1.-</t>
    </r>
    <r>
      <rPr>
        <sz val="10"/>
        <color rgb="FF000000"/>
        <rFont val="Arial Narrow"/>
        <family val="2"/>
      </rPr>
      <t xml:space="preserve"> Recopilar información del pago de nóminas en el Subsistema SPRYN, para revisar montos de aportes enviados al IESS.
</t>
    </r>
    <r>
      <rPr>
        <b/>
        <sz val="9"/>
        <color rgb="FF000000"/>
        <rFont val="Century Schoolbook"/>
        <family val="1"/>
      </rPr>
      <t>2.-</t>
    </r>
    <r>
      <rPr>
        <sz val="10"/>
        <color rgb="FF000000"/>
        <rFont val="Arial Narrow"/>
        <family val="2"/>
      </rPr>
      <t xml:space="preserve"> Controlar previamente los monos de sueldos registrados en el IESS frente a los cancelados por la institución a través del Subsistema SPRYN.
</t>
    </r>
    <r>
      <rPr>
        <b/>
        <sz val="9"/>
        <color rgb="FF000000"/>
        <rFont val="Century Schoolbook"/>
        <family val="1"/>
      </rPr>
      <t>3.-</t>
    </r>
    <r>
      <rPr>
        <sz val="10"/>
        <color rgb="FF000000"/>
        <rFont val="Arial Narrow"/>
        <family val="2"/>
      </rPr>
      <t xml:space="preserve"> Imprimir planillas generadas en el IESS para elaborar el reporte de cuadre de aportaciones por régimen laboral.
</t>
    </r>
    <r>
      <rPr>
        <b/>
        <sz val="9"/>
        <color rgb="FF000000"/>
        <rFont val="Century Schoolbook"/>
        <family val="1"/>
      </rPr>
      <t>4.-</t>
    </r>
    <r>
      <rPr>
        <sz val="10"/>
        <color rgb="FF000000"/>
        <rFont val="Arial Narrow"/>
        <family val="2"/>
      </rPr>
      <t xml:space="preserve"> Elaborar el reporte mensual del cuadre de aportes al IESS.</t>
    </r>
  </si>
  <si>
    <r>
      <rPr>
        <b/>
        <sz val="9"/>
        <color rgb="FF000000"/>
        <rFont val="Century Schoolbook"/>
        <family val="1"/>
      </rPr>
      <t>1.-</t>
    </r>
    <r>
      <rPr>
        <sz val="10"/>
        <color rgb="FF000000"/>
        <rFont val="Arial Narrow"/>
        <family val="2"/>
      </rPr>
      <t xml:space="preserve"> Reportes de cuadre de sueldos y aportes de los servidores universitarios entre el subsistema SPRYN del Ministerio de Finanzas y el IESS.</t>
    </r>
  </si>
  <si>
    <t>* Ing. Luis Feijoo Pogo,
  Jefe de Nómina y Remuneraciones
* Ing. Marieliza Cabrera Morocho.
   Analista de Nómina y Remuneraciones</t>
  </si>
  <si>
    <r>
      <rPr>
        <sz val="10"/>
        <color rgb="FF000000"/>
        <rFont val="Arial Narrow"/>
        <family val="2"/>
      </rPr>
      <t>Resmas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</si>
  <si>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Botella de tinta de color magenta, marca EPSON L</t>
    </r>
    <r>
      <rPr>
        <sz val="10"/>
        <color rgb="FF000000"/>
        <rFont val="Century Schoolbook"/>
        <family val="1"/>
      </rPr>
      <t>6171</t>
    </r>
  </si>
  <si>
    <r>
      <rPr>
        <sz val="10"/>
        <color rgb="FF000000"/>
        <rFont val="Arial Narrow"/>
        <family val="2"/>
      </rPr>
      <t>Botella de tinta de color negro, marca EPSON L</t>
    </r>
    <r>
      <rPr>
        <sz val="10"/>
        <color rgb="FF000000"/>
        <rFont val="Century Schoolbook"/>
        <family val="1"/>
      </rPr>
      <t>6171</t>
    </r>
  </si>
  <si>
    <r>
      <rPr>
        <b/>
        <sz val="9"/>
        <color rgb="FF000000"/>
        <rFont val="Century Schoolbook"/>
        <family val="1"/>
      </rPr>
      <t>5.-</t>
    </r>
    <r>
      <rPr>
        <sz val="10"/>
        <color rgb="FF000000"/>
        <rFont val="Arial Narrow"/>
        <family val="2"/>
      </rPr>
      <t xml:space="preserve"> Emitir información del literal c) del Art.</t>
    </r>
    <r>
      <rPr>
        <sz val="10"/>
        <color rgb="FF000000"/>
        <rFont val="Century Schoolbook"/>
        <family val="1"/>
      </rPr>
      <t>7</t>
    </r>
    <r>
      <rPr>
        <sz val="10"/>
        <color rgb="FF000000"/>
        <rFont val="Arial Narrow"/>
        <family val="2"/>
      </rPr>
      <t xml:space="preserve"> de la Ley Orgánica de Transparencia y Acceso de Información Pública.</t>
    </r>
  </si>
  <si>
    <r>
      <rPr>
        <sz val="10"/>
        <color rgb="FF000000"/>
        <rFont val="Arial Narrow"/>
        <family val="2"/>
      </rPr>
      <t xml:space="preserve">Información del literal c) del Art. </t>
    </r>
    <r>
      <rPr>
        <sz val="10"/>
        <color rgb="FF000000"/>
        <rFont val="Century Schoolbook"/>
        <family val="1"/>
      </rPr>
      <t>7</t>
    </r>
    <r>
      <rPr>
        <sz val="10"/>
        <color rgb="FF000000"/>
        <rFont val="Arial Narrow"/>
        <family val="2"/>
      </rPr>
      <t xml:space="preserve"> de la Ley Orgánica de Transparencia y Acceso de Información Pública, emitida.</t>
    </r>
  </si>
  <si>
    <r>
      <rPr>
        <sz val="10"/>
        <color rgb="FF000000"/>
        <rFont val="Arial Narrow"/>
        <family val="2"/>
      </rPr>
      <t>N° de plantillas mensuales con la información del literal c) del Art.</t>
    </r>
    <r>
      <rPr>
        <sz val="10"/>
        <color rgb="FF000000"/>
        <rFont val="Century Schoolbook"/>
        <family val="1"/>
      </rPr>
      <t>7</t>
    </r>
    <r>
      <rPr>
        <sz val="10"/>
        <color rgb="FF000000"/>
        <rFont val="Arial Narrow"/>
        <family val="2"/>
      </rPr>
      <t xml:space="preserve"> de la LOTAIP, entregadas oportunamente.</t>
    </r>
  </si>
  <si>
    <r>
      <rPr>
        <b/>
        <sz val="9"/>
        <color rgb="FF000000"/>
        <rFont val="Century Schoolbook"/>
        <family val="1"/>
      </rPr>
      <t>1.-</t>
    </r>
    <r>
      <rPr>
        <sz val="10"/>
        <color rgb="FF000000"/>
        <rFont val="Arial Narrow"/>
        <family val="2"/>
      </rPr>
      <t xml:space="preserve"> Bajar el distributivo registrado en el Subsistema SPRYN con corte al último movimiento del mes que se va a reportar.
</t>
    </r>
    <r>
      <rPr>
        <b/>
        <sz val="9"/>
        <color rgb="FF000000"/>
        <rFont val="Century Schoolbook"/>
        <family val="1"/>
      </rPr>
      <t>2.-</t>
    </r>
    <r>
      <rPr>
        <sz val="10"/>
        <color rgb="FF000000"/>
        <rFont val="Arial Narrow"/>
        <family val="2"/>
      </rPr>
      <t xml:space="preserve"> Migrar la información de nombres y sueldos constantes en el distributivo a las plantillas descargadas de la página web de la Defensoría del Pueblo.
</t>
    </r>
    <r>
      <rPr>
        <b/>
        <sz val="9"/>
        <color rgb="FF000000"/>
        <rFont val="Century Schoolbook"/>
        <family val="1"/>
      </rPr>
      <t>3.-</t>
    </r>
    <r>
      <rPr>
        <sz val="10"/>
        <color rgb="FF000000"/>
        <rFont val="Arial Narrow"/>
        <family val="2"/>
      </rPr>
      <t xml:space="preserve"> Ejecutar el control previo de los montos totales en remuneraciones canceladas por la institución a través del Subsistema SPRYN frente a lo descargado en el distributivo institucional.
</t>
    </r>
    <r>
      <rPr>
        <b/>
        <sz val="9"/>
        <color rgb="FF000000"/>
        <rFont val="Century Schoolbook"/>
        <family val="1"/>
      </rPr>
      <t>4.-</t>
    </r>
    <r>
      <rPr>
        <sz val="10"/>
        <color rgb="FF000000"/>
        <rFont val="Arial Narrow"/>
        <family val="2"/>
      </rPr>
      <t xml:space="preserve"> Emitir la plantilla mensual para la entrega respectiva.</t>
    </r>
  </si>
  <si>
    <r>
      <rPr>
        <b/>
        <sz val="9"/>
        <color rgb="FF000000"/>
        <rFont val="Century Schoolbook"/>
        <family val="1"/>
      </rPr>
      <t>1.-</t>
    </r>
    <r>
      <rPr>
        <sz val="10"/>
        <color rgb="FF000000"/>
        <rFont val="Arial Narrow"/>
        <family val="2"/>
      </rPr>
      <t xml:space="preserve"> Reportes de entrega de plantillas del literal c).</t>
    </r>
  </si>
  <si>
    <t>* Ing. Luis Feijoo Pogo,
  Jefe de Nómina y Remuneraciones
* Ing. Patricio Tapia Pesantez.
  Analista de Nómina y Remuneraciones</t>
  </si>
  <si>
    <r>
      <rPr>
        <sz val="10"/>
        <color rgb="FF000000"/>
        <rFont val="Arial Narrow"/>
        <family val="2"/>
      </rPr>
      <t>Resmas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</si>
  <si>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Botella de tinta de color amarillo, marca EPSON L</t>
    </r>
    <r>
      <rPr>
        <sz val="10"/>
        <color rgb="FF000000"/>
        <rFont val="Century Schoolbook"/>
        <family val="1"/>
      </rPr>
      <t>6171</t>
    </r>
  </si>
  <si>
    <r>
      <rPr>
        <sz val="10"/>
        <color rgb="FF000000"/>
        <rFont val="Arial Narrow"/>
        <family val="2"/>
      </rPr>
      <t>Botella de tinta de color negro, marca EPSON L</t>
    </r>
    <r>
      <rPr>
        <sz val="10"/>
        <color rgb="FF000000"/>
        <rFont val="Century Schoolbook"/>
        <family val="1"/>
      </rPr>
      <t>6171</t>
    </r>
  </si>
  <si>
    <r>
      <rPr>
        <b/>
        <sz val="9"/>
        <color rgb="FF000000"/>
        <rFont val="Century Schoolbook"/>
        <family val="1"/>
      </rPr>
      <t>6.-</t>
    </r>
    <r>
      <rPr>
        <sz val="10"/>
        <color rgb="FF000000"/>
        <rFont val="Arial Narrow"/>
        <family val="2"/>
      </rPr>
      <t xml:space="preserve"> Entregar la Planificación Operativa Anual y Evaluación de la Planificación Operativa Anual.</t>
    </r>
  </si>
  <si>
    <t>N° de Planificaciones y Evaluaciones del POA entregadas oportunamente.</t>
  </si>
  <si>
    <r>
      <rPr>
        <b/>
        <sz val="9"/>
        <color rgb="FF000000"/>
        <rFont val="Century Schoolbook"/>
        <family val="1"/>
      </rPr>
      <t>1.-</t>
    </r>
    <r>
      <rPr>
        <sz val="10"/>
        <color rgb="FF000000"/>
        <rFont val="Arial Narrow"/>
        <family val="2"/>
      </rPr>
      <t xml:space="preserve"> Revisar la normativa y metodología emitida por la Dirección de Planificación para la elaboración del POA.
</t>
    </r>
    <r>
      <rPr>
        <b/>
        <sz val="9"/>
        <color rgb="FF000000"/>
        <rFont val="Century Schoolbook"/>
        <family val="1"/>
      </rPr>
      <t>2.-</t>
    </r>
    <r>
      <rPr>
        <sz val="10"/>
        <color rgb="FF000000"/>
        <rFont val="Arial Narrow"/>
        <family val="2"/>
      </rPr>
      <t xml:space="preserve"> Cuantificar las metas que se programan alcanzar en el primer y segundo semestre.
</t>
    </r>
    <r>
      <rPr>
        <b/>
        <sz val="9"/>
        <color rgb="FF000000"/>
        <rFont val="Century Schoolbook"/>
        <family val="1"/>
      </rPr>
      <t>3.-</t>
    </r>
    <r>
      <rPr>
        <sz val="10"/>
        <color rgb="FF000000"/>
        <rFont val="Arial Narrow"/>
        <family val="2"/>
      </rPr>
      <t xml:space="preserve"> Describir las actividades a realizarse en cada meta.
</t>
    </r>
    <r>
      <rPr>
        <b/>
        <sz val="9"/>
        <color rgb="FF000000"/>
        <rFont val="Century Schoolbook"/>
        <family val="1"/>
      </rPr>
      <t>4.-</t>
    </r>
    <r>
      <rPr>
        <sz val="10"/>
        <color rgb="FF000000"/>
        <rFont val="Arial Narrow"/>
        <family val="2"/>
      </rPr>
      <t xml:space="preserve"> Establecer el material o insumos que serán necesarios para el desarrollo de cada meta.
</t>
    </r>
    <r>
      <rPr>
        <b/>
        <sz val="9"/>
        <color rgb="FF000000"/>
        <rFont val="Century Schoolbook"/>
        <family val="1"/>
      </rPr>
      <t>5.-</t>
    </r>
    <r>
      <rPr>
        <sz val="10"/>
        <color rgb="FF000000"/>
        <rFont val="Arial Narrow"/>
        <family val="2"/>
      </rPr>
      <t xml:space="preserve"> Obtener precios actuales de los materiales para establecer el monto presupuestado o estimado del gasto en el que se incurrirá por cada meta.
</t>
    </r>
    <r>
      <rPr>
        <b/>
        <sz val="9"/>
        <color rgb="FF000000"/>
        <rFont val="Century Schoolbook"/>
        <family val="1"/>
      </rPr>
      <t>6.-</t>
    </r>
    <r>
      <rPr>
        <sz val="10"/>
        <color rgb="FF000000"/>
        <rFont val="Arial Narrow"/>
        <family val="2"/>
      </rPr>
      <t xml:space="preserve"> Aplicar montos de gasto en compra de materiales a cada partida presupuestaria por meta.</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</si>
  <si>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10"/>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10"/>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</si>
  <si>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Ing. Luis Feijoo Pogo,
  Jefe de Nómina y Remuneraciones
* Ing. Marieliza Cabrera Morocho,
  Analista de Nómina y Remuneraciones
* Lcda. María Espinoza Bajaña,
  Analista de Nómina y Remuneraciones</t>
  </si>
  <si>
    <r>
      <rPr>
        <sz val="10"/>
        <color rgb="FF000000"/>
        <rFont val="Arial Narrow"/>
        <family val="2"/>
      </rPr>
      <t>Resmas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</si>
  <si>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Botella de tinta de color amarillo, marca EPSON L</t>
    </r>
    <r>
      <rPr>
        <sz val="10"/>
        <color rgb="FF000000"/>
        <rFont val="Century Schoolbook"/>
        <family val="1"/>
      </rPr>
      <t>6171</t>
    </r>
  </si>
  <si>
    <r>
      <rPr>
        <sz val="10"/>
        <color rgb="FF000000"/>
        <rFont val="Arial Narrow"/>
        <family val="2"/>
      </rPr>
      <t>Botella de tinta de color negro, marca EPSON L</t>
    </r>
    <r>
      <rPr>
        <sz val="10"/>
        <color rgb="FF000000"/>
        <rFont val="Century Schoolbook"/>
        <family val="1"/>
      </rPr>
      <t>6171</t>
    </r>
  </si>
  <si>
    <r>
      <rPr>
        <sz val="10"/>
        <color rgb="FF000000"/>
        <rFont val="Arial Narrow"/>
        <family val="2"/>
      </rPr>
      <t xml:space="preserve">Funda de basura doméstica amarillo </t>
    </r>
    <r>
      <rPr>
        <sz val="10"/>
        <color rgb="FF000000"/>
        <rFont val="Century Schoolbook"/>
        <family val="1"/>
      </rPr>
      <t>23 x 28</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</si>
  <si>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</si>
  <si>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Jabón de tocador liquido con válvula </t>
    </r>
    <r>
      <rPr>
        <sz val="10"/>
        <color rgb="FF000000"/>
        <rFont val="Century Schoolbook"/>
        <family val="1"/>
      </rPr>
      <t>1000</t>
    </r>
    <r>
      <rPr>
        <sz val="10"/>
        <color rgb="FF000000"/>
        <rFont val="Arial Narrow"/>
        <family val="2"/>
      </rPr>
      <t xml:space="preserve"> ml.</t>
    </r>
  </si>
  <si>
    <r>
      <rPr>
        <sz val="10"/>
        <color rgb="FF000000"/>
        <rFont val="Arial Narrow"/>
        <family val="2"/>
      </rPr>
      <t xml:space="preserve">Funda de basura uso industrial negra </t>
    </r>
    <r>
      <rPr>
        <sz val="10"/>
        <color rgb="FF000000"/>
        <rFont val="Century Schoolbook"/>
        <family val="1"/>
      </rPr>
      <t>35 x 47</t>
    </r>
  </si>
  <si>
    <r>
      <rPr>
        <b/>
        <sz val="9"/>
        <color rgb="FF000000"/>
        <rFont val="Century Schoolbook"/>
        <family val="1"/>
      </rPr>
      <t>7.-</t>
    </r>
    <r>
      <rPr>
        <sz val="10"/>
        <color rgb="FF000000"/>
        <rFont val="Arial Narrow"/>
        <family val="2"/>
      </rPr>
      <t xml:space="preserve"> Organizar el Archivo de Gestión.</t>
    </r>
  </si>
  <si>
    <t>N° de cajas donde reposa la documentación de la unidad registrada en el inventario documental.</t>
  </si>
  <si>
    <r>
      <rPr>
        <b/>
        <sz val="9"/>
        <color rgb="FF000000"/>
        <rFont val="Century Schoolbook"/>
        <family val="1"/>
      </rPr>
      <t>1.-</t>
    </r>
    <r>
      <rPr>
        <sz val="10"/>
        <color rgb="FF000000"/>
        <rFont val="Arial Narrow"/>
        <family val="2"/>
      </rPr>
      <t xml:space="preserve"> Revisar la normativa vigente para la organización del archivo de la Sección.
</t>
    </r>
    <r>
      <rPr>
        <b/>
        <sz val="9"/>
        <color rgb="FF000000"/>
        <rFont val="Century Schoolbook"/>
        <family val="1"/>
      </rPr>
      <t>2.-</t>
    </r>
    <r>
      <rPr>
        <sz val="10"/>
        <color rgb="FF000000"/>
        <rFont val="Arial Narrow"/>
        <family val="2"/>
      </rPr>
      <t xml:space="preserve"> Recopilar los documentos que contendrán las carpetas destinadas a cada cajas.
</t>
    </r>
    <r>
      <rPr>
        <b/>
        <sz val="9"/>
        <color rgb="FF000000"/>
        <rFont val="Century Schoolbook"/>
        <family val="1"/>
      </rPr>
      <t>3.-</t>
    </r>
    <r>
      <rPr>
        <sz val="10"/>
        <color rgb="FF000000"/>
        <rFont val="Arial Narrow"/>
        <family val="2"/>
      </rPr>
      <t xml:space="preserve"> Entregar el inventario documental de la Sección.</t>
    </r>
  </si>
  <si>
    <r>
      <rPr>
        <b/>
        <sz val="9"/>
        <color rgb="FF000000"/>
        <rFont val="Century Schoolbook"/>
        <family val="1"/>
      </rPr>
      <t>1.-</t>
    </r>
    <r>
      <rPr>
        <sz val="10"/>
        <color rgb="FF000000"/>
        <rFont val="Arial Narrow"/>
        <family val="2"/>
      </rPr>
      <t xml:space="preserve"> Inventario Documental.</t>
    </r>
  </si>
  <si>
    <t>* Ing. Luis Feijoo Pogo,
  Jefe de Nómina y Remuneraciones
* Ing. Dyana Aguilar Rojas,
  Supervisora de Nómina y Remuneraciones
* Ing. Marieliza Cabrera Morocho,
  Analista de Nómina y Remuneraciones
* Ing. David Correa Carreño,
  Analista de Nómina y Remuneraciones
* Lcda. María Espinoza Bajaña,
  Analista de Nómina y Remuneraciones
* Ing. Patricio Tapia Pesantez,
  Analista de Nómina y Remuneraciones</t>
  </si>
  <si>
    <r>
      <rPr>
        <sz val="10"/>
        <color rgb="FF000000"/>
        <rFont val="Arial Narrow"/>
        <family val="2"/>
      </rPr>
      <t xml:space="preserve">Archivador de cartón plegable lomo </t>
    </r>
    <r>
      <rPr>
        <sz val="10"/>
        <color rgb="FF000000"/>
        <rFont val="Century Schoolbook"/>
        <family val="1"/>
      </rPr>
      <t>16</t>
    </r>
    <r>
      <rPr>
        <sz val="10"/>
        <color rgb="FF000000"/>
        <rFont val="Arial Narrow"/>
        <family val="2"/>
      </rPr>
      <t xml:space="preserve"> cms No. </t>
    </r>
    <r>
      <rPr>
        <sz val="10"/>
        <color rgb="FF000000"/>
        <rFont val="Century Schoolbook"/>
        <family val="1"/>
      </rPr>
      <t>3</t>
    </r>
  </si>
  <si>
    <r>
      <rPr>
        <sz val="10"/>
        <color rgb="FF000000"/>
        <rFont val="Arial Narrow"/>
        <family val="2"/>
      </rPr>
      <t xml:space="preserve">Jabón de tocador liquido con válvula </t>
    </r>
    <r>
      <rPr>
        <sz val="10"/>
        <color rgb="FF000000"/>
        <rFont val="Century Schoolbook"/>
        <family val="1"/>
      </rPr>
      <t>1000</t>
    </r>
    <r>
      <rPr>
        <sz val="10"/>
        <color rgb="FF000000"/>
        <rFont val="Arial Narrow"/>
        <family val="2"/>
      </rPr>
      <t xml:space="preserve"> ml.</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</si>
  <si>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</si>
  <si>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t>UNIDAD DE COACTIVAS</t>
  </si>
  <si>
    <r>
      <rPr>
        <b/>
        <sz val="10"/>
        <color rgb="FFFF0000"/>
        <rFont val="Arial Narrow"/>
        <family val="2"/>
      </rPr>
      <t>METAS OPERATIVAS</t>
    </r>
    <r>
      <rPr>
        <b/>
        <sz val="10"/>
        <color rgb="FF000000"/>
        <rFont val="Century Schoolbook"/>
        <family val="1"/>
      </rPr>
      <t xml:space="preserve">
1.-</t>
    </r>
    <r>
      <rPr>
        <sz val="10"/>
        <color rgb="FF000000"/>
        <rFont val="Arial Narrow"/>
        <family val="2"/>
      </rPr>
      <t xml:space="preserve"> Coordinar la emisión de Títulos de Crédito.</t>
    </r>
  </si>
  <si>
    <t>Procedimientos coactivos ejecutados.</t>
  </si>
  <si>
    <t>N° de procedimientos coactivos ejecutados.</t>
  </si>
  <si>
    <r>
      <rPr>
        <b/>
        <sz val="9"/>
        <color rgb="FF000000"/>
        <rFont val="Century Schoolbook"/>
        <family val="1"/>
      </rPr>
      <t>1.-</t>
    </r>
    <r>
      <rPr>
        <sz val="10"/>
        <color rgb="FF000000"/>
        <rFont val="Arial Narrow"/>
        <family val="2"/>
      </rPr>
      <t xml:space="preserve"> Verificar resoluciones de Consejo Universitario para emitir títulos de crédito.
</t>
    </r>
    <r>
      <rPr>
        <b/>
        <sz val="9"/>
        <color rgb="FF000000"/>
        <rFont val="Century Schoolbook"/>
        <family val="1"/>
      </rPr>
      <t>2.-</t>
    </r>
    <r>
      <rPr>
        <sz val="10"/>
        <color rgb="FF000000"/>
        <rFont val="Arial Narrow"/>
        <family val="2"/>
      </rPr>
      <t xml:space="preserve"> Emitir Títulos de Crédito.
</t>
    </r>
    <r>
      <rPr>
        <b/>
        <sz val="9"/>
        <color rgb="FF000000"/>
        <rFont val="Century Schoolbook"/>
        <family val="1"/>
      </rPr>
      <t>3.-</t>
    </r>
    <r>
      <rPr>
        <sz val="10"/>
        <color rgb="FF000000"/>
        <rFont val="Arial Narrow"/>
        <family val="2"/>
      </rPr>
      <t xml:space="preserve"> Emitir ordenes de pago.
</t>
    </r>
    <r>
      <rPr>
        <b/>
        <sz val="9"/>
        <color rgb="FF000000"/>
        <rFont val="Century Schoolbook"/>
        <family val="1"/>
      </rPr>
      <t>4.-</t>
    </r>
    <r>
      <rPr>
        <sz val="10"/>
        <color rgb="FF000000"/>
        <rFont val="Arial Narrow"/>
        <family val="2"/>
      </rPr>
      <t xml:space="preserve"> Emitir Medidas cautelares.</t>
    </r>
  </si>
  <si>
    <r>
      <rPr>
        <b/>
        <sz val="9"/>
        <color rgb="FF000000"/>
        <rFont val="Century Schoolbook"/>
        <family val="1"/>
      </rPr>
      <t>1.-</t>
    </r>
    <r>
      <rPr>
        <sz val="10"/>
        <color rgb="FF000000"/>
        <rFont val="Arial Narrow"/>
        <family val="2"/>
      </rPr>
      <t xml:space="preserve"> Notificaciones realizadas.</t>
    </r>
  </si>
  <si>
    <t>* Ab. Fernanda Rojas Ramírez,
  Jefe de Coactivas</t>
  </si>
  <si>
    <r>
      <rPr>
        <sz val="10"/>
        <color rgb="FF000000"/>
        <rFont val="Arial Narrow"/>
        <family val="2"/>
      </rPr>
      <t xml:space="preserve">Unidad entra en vigencia desde el </t>
    </r>
    <r>
      <rPr>
        <sz val="10"/>
        <color rgb="FF000000"/>
        <rFont val="Century Schoolbook"/>
        <family val="1"/>
      </rPr>
      <t>01</t>
    </r>
    <r>
      <rPr>
        <sz val="10"/>
        <color rgb="FF000000"/>
        <rFont val="Arial Narrow"/>
        <family val="2"/>
      </rPr>
      <t xml:space="preserve"> de enero de </t>
    </r>
    <r>
      <rPr>
        <sz val="10"/>
        <color rgb="FF000000"/>
        <rFont val="Century Schoolbook"/>
        <family val="1"/>
      </rPr>
      <t>2022</t>
    </r>
    <r>
      <rPr>
        <sz val="10"/>
        <color rgb="FF000000"/>
        <rFont val="Arial Narrow"/>
        <family val="2"/>
      </rPr>
      <t>, todavía no hay procesos en esa etapa.</t>
    </r>
  </si>
  <si>
    <r>
      <rPr>
        <b/>
        <sz val="9"/>
        <color rgb="FF000000"/>
        <rFont val="Century Schoolbook"/>
        <family val="1"/>
      </rPr>
      <t>2.-</t>
    </r>
    <r>
      <rPr>
        <sz val="10"/>
        <color rgb="FF000000"/>
        <rFont val="Arial Narrow"/>
        <family val="2"/>
      </rPr>
      <t xml:space="preserve"> Seguimiento de la elaboración del Convenio de Pago.</t>
    </r>
  </si>
  <si>
    <t>Suscripción de convenios de pago gestionada.</t>
  </si>
  <si>
    <t>N° de Convenios de Pago suscritos.</t>
  </si>
  <si>
    <r>
      <rPr>
        <b/>
        <sz val="9"/>
        <color rgb="FF000000"/>
        <rFont val="Century Schoolbook"/>
        <family val="1"/>
      </rPr>
      <t>1.-</t>
    </r>
    <r>
      <rPr>
        <sz val="10"/>
        <color rgb="FF000000"/>
        <rFont val="Arial Narrow"/>
        <family val="2"/>
      </rPr>
      <t xml:space="preserve"> Realizar notificaciones previas a deudores.
</t>
    </r>
    <r>
      <rPr>
        <b/>
        <sz val="9"/>
        <color rgb="FF000000"/>
        <rFont val="Century Schoolbook"/>
        <family val="1"/>
      </rPr>
      <t>2.-</t>
    </r>
    <r>
      <rPr>
        <sz val="10"/>
        <color rgb="FF000000"/>
        <rFont val="Arial Narrow"/>
        <family val="2"/>
      </rPr>
      <t xml:space="preserve"> Coordinar la elaboración de Convenio de Pagos por parte de Procuraduría General.</t>
    </r>
  </si>
  <si>
    <r>
      <rPr>
        <b/>
        <sz val="9"/>
        <color rgb="FF000000"/>
        <rFont val="Century Schoolbook"/>
        <family val="1"/>
      </rPr>
      <t>1.-</t>
    </r>
    <r>
      <rPr>
        <sz val="10"/>
        <color rgb="FF000000"/>
        <rFont val="Arial Narrow"/>
        <family val="2"/>
      </rPr>
      <t xml:space="preserve"> Resolución Administrativa para la elaboración del Convenio de Pago.</t>
    </r>
  </si>
  <si>
    <t>* Ab. Fernanda Rojas Ramírez,
  Jefe de Coactivas
* Abg. Ruth Moscoso Parra,
  Procuradora General</t>
  </si>
  <si>
    <r>
      <rPr>
        <b/>
        <sz val="9"/>
        <color rgb="FF000000"/>
        <rFont val="Century Schoolbook"/>
        <family val="1"/>
      </rPr>
      <t>3.-</t>
    </r>
    <r>
      <rPr>
        <sz val="10"/>
        <color rgb="FF000000"/>
        <rFont val="Arial Narrow"/>
        <family val="2"/>
      </rPr>
      <t xml:space="preserve"> Realizar comunicaciones para emitir medidas cautelares. </t>
    </r>
  </si>
  <si>
    <t>Medidas cautelares ejecutadas.</t>
  </si>
  <si>
    <t>N° de medidas cautelares ejecutadas.</t>
  </si>
  <si>
    <r>
      <rPr>
        <b/>
        <sz val="9"/>
        <color rgb="FF000000"/>
        <rFont val="Century Schoolbook"/>
        <family val="1"/>
      </rPr>
      <t>1.-</t>
    </r>
    <r>
      <rPr>
        <sz val="10"/>
        <color rgb="FF000000"/>
        <rFont val="Arial Narrow"/>
        <family val="2"/>
      </rPr>
      <t xml:space="preserve"> Realizar oficios a entidades como Superintendencia de Economía Popular y Solidaria; Superintendencia de Bancos; Registro de la Propiedad.</t>
    </r>
  </si>
  <si>
    <r>
      <rPr>
        <b/>
        <sz val="9"/>
        <color rgb="FF000000"/>
        <rFont val="Century Schoolbook"/>
        <family val="1"/>
      </rPr>
      <t>1.-</t>
    </r>
    <r>
      <rPr>
        <sz val="10"/>
        <color rgb="FF000000"/>
        <rFont val="Arial Narrow"/>
        <family val="2"/>
      </rPr>
      <t xml:space="preserve"> Oficios para cumplimiento de Medidas cautelares emitidas.</t>
    </r>
  </si>
  <si>
    <r>
      <rPr>
        <sz val="10"/>
        <color rgb="FF000000"/>
        <rFont val="Arial Narrow"/>
        <family val="2"/>
      </rPr>
      <t xml:space="preserve">Unidad entra en vigencia desde el </t>
    </r>
    <r>
      <rPr>
        <sz val="10"/>
        <color rgb="FF000000"/>
        <rFont val="Century Schoolbook"/>
        <family val="1"/>
      </rPr>
      <t>01</t>
    </r>
    <r>
      <rPr>
        <sz val="10"/>
        <color rgb="FF000000"/>
        <rFont val="Arial Narrow"/>
        <family val="2"/>
      </rPr>
      <t xml:space="preserve"> de enero de </t>
    </r>
    <r>
      <rPr>
        <sz val="10"/>
        <color rgb="FF000000"/>
        <rFont val="Century Schoolbook"/>
        <family val="1"/>
      </rPr>
      <t>2022</t>
    </r>
    <r>
      <rPr>
        <sz val="10"/>
        <color rgb="FF000000"/>
        <rFont val="Arial Narrow"/>
        <family val="2"/>
      </rPr>
      <t>, todavía no hay procesos en esa etapa.</t>
    </r>
  </si>
  <si>
    <r>
      <rPr>
        <b/>
        <sz val="9"/>
        <color rgb="FF000000"/>
        <rFont val="Century Schoolbook"/>
        <family val="1"/>
      </rPr>
      <t>4.-</t>
    </r>
    <r>
      <rPr>
        <sz val="10"/>
        <color rgb="FF000000"/>
        <rFont val="Arial Narrow"/>
        <family val="2"/>
      </rPr>
      <t xml:space="preserve"> Coordinar embargos.</t>
    </r>
  </si>
  <si>
    <t>Embargos ejecutados.</t>
  </si>
  <si>
    <t>N° de embargos ejecutados.</t>
  </si>
  <si>
    <r>
      <rPr>
        <b/>
        <sz val="9"/>
        <color rgb="FF000000"/>
        <rFont val="Century Schoolbook"/>
        <family val="1"/>
      </rPr>
      <t>1.-</t>
    </r>
    <r>
      <rPr>
        <sz val="10"/>
        <color rgb="FF000000"/>
        <rFont val="Arial Narrow"/>
        <family val="2"/>
      </rPr>
      <t xml:space="preserve"> Receptar las comunicaciones de organismos externos sobre embargos a cuentas bancarias o bienes muebles o inmuebles del deudor.</t>
    </r>
  </si>
  <si>
    <r>
      <rPr>
        <b/>
        <sz val="9"/>
        <color rgb="FF000000"/>
        <rFont val="Century Schoolbook"/>
        <family val="1"/>
      </rPr>
      <t>1.-</t>
    </r>
    <r>
      <rPr>
        <sz val="10"/>
        <color rgb="FF000000"/>
        <rFont val="Arial Narrow"/>
        <family val="2"/>
      </rPr>
      <t xml:space="preserve"> Comunicaciones de organismos externos por embargos realizados.</t>
    </r>
  </si>
  <si>
    <r>
      <rPr>
        <sz val="10"/>
        <color rgb="FF000000"/>
        <rFont val="Arial Narrow"/>
        <family val="2"/>
      </rPr>
      <t xml:space="preserve">Unidad entra en vigencia desde el </t>
    </r>
    <r>
      <rPr>
        <sz val="10"/>
        <color rgb="FF000000"/>
        <rFont val="Century Schoolbook"/>
        <family val="1"/>
      </rPr>
      <t>01</t>
    </r>
    <r>
      <rPr>
        <sz val="10"/>
        <color rgb="FF000000"/>
        <rFont val="Arial Narrow"/>
        <family val="2"/>
      </rPr>
      <t xml:space="preserve"> de enero de </t>
    </r>
    <r>
      <rPr>
        <sz val="10"/>
        <color rgb="FF000000"/>
        <rFont val="Century Schoolbook"/>
        <family val="1"/>
      </rPr>
      <t>2022</t>
    </r>
    <r>
      <rPr>
        <sz val="10"/>
        <color rgb="FF000000"/>
        <rFont val="Arial Narrow"/>
        <family val="2"/>
      </rPr>
      <t>, todavía no hay procesos en esa etapa.</t>
    </r>
  </si>
  <si>
    <r>
      <rPr>
        <b/>
        <sz val="9"/>
        <color rgb="FF000000"/>
        <rFont val="Century Schoolbook"/>
        <family val="1"/>
      </rPr>
      <t>5.-</t>
    </r>
    <r>
      <rPr>
        <sz val="10"/>
        <color rgb="FF000000"/>
        <rFont val="Arial Narrow"/>
        <family val="2"/>
      </rPr>
      <t xml:space="preserve"> Coordinar la realización de remates.</t>
    </r>
  </si>
  <si>
    <t>Remates ejecutados.</t>
  </si>
  <si>
    <t>N° de remates ejecutados.</t>
  </si>
  <si>
    <r>
      <rPr>
        <b/>
        <sz val="9"/>
        <color rgb="FF000000"/>
        <rFont val="Century Schoolbook"/>
        <family val="1"/>
      </rPr>
      <t>1.-</t>
    </r>
    <r>
      <rPr>
        <sz val="10"/>
        <color rgb="FF000000"/>
        <rFont val="Arial Narrow"/>
        <family val="2"/>
      </rPr>
      <t xml:space="preserve"> Ordenar el remate de bienes embargados.</t>
    </r>
  </si>
  <si>
    <r>
      <rPr>
        <b/>
        <sz val="9"/>
        <color rgb="FF000000"/>
        <rFont val="Century Schoolbook"/>
        <family val="1"/>
      </rPr>
      <t>1.-</t>
    </r>
    <r>
      <rPr>
        <sz val="10"/>
        <color rgb="FF000000"/>
        <rFont val="Arial Narrow"/>
        <family val="2"/>
      </rPr>
      <t xml:space="preserve"> Oficios para cumplimiento de remates ordenados.</t>
    </r>
  </si>
  <si>
    <r>
      <rPr>
        <sz val="10"/>
        <color rgb="FF000000"/>
        <rFont val="Arial Narrow"/>
        <family val="2"/>
      </rPr>
      <t xml:space="preserve">Unidad entra en vigencia desde el </t>
    </r>
    <r>
      <rPr>
        <sz val="10"/>
        <color rgb="FF000000"/>
        <rFont val="Century Schoolbook"/>
        <family val="1"/>
      </rPr>
      <t>01</t>
    </r>
    <r>
      <rPr>
        <sz val="10"/>
        <color rgb="FF000000"/>
        <rFont val="Arial Narrow"/>
        <family val="2"/>
      </rPr>
      <t xml:space="preserve"> de enero de </t>
    </r>
    <r>
      <rPr>
        <sz val="10"/>
        <color rgb="FF000000"/>
        <rFont val="Century Schoolbook"/>
        <family val="1"/>
      </rPr>
      <t>2022</t>
    </r>
    <r>
      <rPr>
        <sz val="10"/>
        <color rgb="FF000000"/>
        <rFont val="Arial Narrow"/>
        <family val="2"/>
      </rPr>
      <t>, todavía no hay procesos en esa etapa.</t>
    </r>
  </si>
  <si>
    <r>
      <rPr>
        <b/>
        <sz val="9"/>
        <color rgb="FF000000"/>
        <rFont val="Century Schoolbook"/>
        <family val="1"/>
      </rPr>
      <t>6.-</t>
    </r>
    <r>
      <rPr>
        <sz val="10"/>
        <color rgb="FF000000"/>
        <rFont val="Arial Narrow"/>
        <family val="2"/>
      </rPr>
      <t xml:space="preserve"> Coordinar las ventas por embargos realizados.</t>
    </r>
  </si>
  <si>
    <t>Ventas directas ejecutadas.</t>
  </si>
  <si>
    <t>N° de Ventas directas ejecutadas.</t>
  </si>
  <si>
    <r>
      <rPr>
        <b/>
        <sz val="9"/>
        <color rgb="FF000000"/>
        <rFont val="Century Schoolbook"/>
        <family val="1"/>
      </rPr>
      <t>1.-</t>
    </r>
    <r>
      <rPr>
        <sz val="10"/>
        <color rgb="FF000000"/>
        <rFont val="Arial Narrow"/>
        <family val="2"/>
      </rPr>
      <t xml:space="preserve"> Coordinar la ejecución de ventas directas.
</t>
    </r>
    <r>
      <rPr>
        <b/>
        <sz val="9"/>
        <color rgb="FF000000"/>
        <rFont val="Century Schoolbook"/>
        <family val="1"/>
      </rPr>
      <t>2.-</t>
    </r>
    <r>
      <rPr>
        <sz val="10"/>
        <color rgb="FF000000"/>
        <rFont val="Arial Narrow"/>
        <family val="2"/>
      </rPr>
      <t xml:space="preserve"> Oficiar si fuere el caso a Organismos externos para la ejecución de la venta.</t>
    </r>
  </si>
  <si>
    <r>
      <rPr>
        <b/>
        <sz val="9"/>
        <color rgb="FF000000"/>
        <rFont val="Century Schoolbook"/>
        <family val="1"/>
      </rPr>
      <t>1.-</t>
    </r>
    <r>
      <rPr>
        <sz val="10"/>
        <color rgb="FF000000"/>
        <rFont val="Arial Narrow"/>
        <family val="2"/>
      </rPr>
      <t xml:space="preserve"> Actas de ventas directas realizadas.</t>
    </r>
  </si>
  <si>
    <r>
      <rPr>
        <sz val="10"/>
        <color rgb="FF000000"/>
        <rFont val="Arial Narrow"/>
        <family val="2"/>
      </rPr>
      <t xml:space="preserve">Unidad entra en vigencia desde el </t>
    </r>
    <r>
      <rPr>
        <sz val="10"/>
        <color rgb="FF000000"/>
        <rFont val="Century Schoolbook"/>
        <family val="1"/>
      </rPr>
      <t>01</t>
    </r>
    <r>
      <rPr>
        <sz val="10"/>
        <color rgb="FF000000"/>
        <rFont val="Arial Narrow"/>
        <family val="2"/>
      </rPr>
      <t xml:space="preserve"> de enero de </t>
    </r>
    <r>
      <rPr>
        <sz val="10"/>
        <color rgb="FF000000"/>
        <rFont val="Century Schoolbook"/>
        <family val="1"/>
      </rPr>
      <t>2022</t>
    </r>
    <r>
      <rPr>
        <sz val="10"/>
        <color rgb="FF000000"/>
        <rFont val="Arial Narrow"/>
        <family val="2"/>
      </rPr>
      <t>, todavía no hay procesos en esa etapa.</t>
    </r>
  </si>
  <si>
    <r>
      <rPr>
        <b/>
        <sz val="9"/>
        <color rgb="FF000000"/>
        <rFont val="Century Schoolbook"/>
        <family val="1"/>
      </rPr>
      <t>7.-</t>
    </r>
    <r>
      <rPr>
        <sz val="10"/>
        <color rgb="FF000000"/>
        <rFont val="Arial Narrow"/>
        <family val="2"/>
      </rPr>
      <t xml:space="preserve"> Realización de la Planificación Operativa Anual. </t>
    </r>
  </si>
  <si>
    <r>
      <rPr>
        <b/>
        <sz val="9"/>
        <color rgb="FF000000"/>
        <rFont val="Century Schoolbook"/>
        <family val="1"/>
      </rPr>
      <t>1.-</t>
    </r>
    <r>
      <rPr>
        <sz val="10"/>
        <color rgb="FF000000"/>
        <rFont val="Arial Narrow"/>
        <family val="2"/>
      </rPr>
      <t xml:space="preserve"> Elaboración de las Planificaciones Operativas Anuales de acuerdo a las directrices emitidas.
</t>
    </r>
    <r>
      <rPr>
        <b/>
        <sz val="9"/>
        <color rgb="FF000000"/>
        <rFont val="Century Schoolbook"/>
        <family val="1"/>
      </rPr>
      <t>2.-</t>
    </r>
    <r>
      <rPr>
        <sz val="10"/>
        <color rgb="FF000000"/>
        <rFont val="Arial Narrow"/>
        <family val="2"/>
      </rPr>
      <t xml:space="preserve"> Efectuar las evaluaciones de las Planificaciones Operativas Anuales.
</t>
    </r>
    <r>
      <rPr>
        <b/>
        <sz val="9"/>
        <color rgb="FF000000"/>
        <rFont val="Century Schoolbook"/>
        <family val="1"/>
      </rPr>
      <t xml:space="preserve">3.- </t>
    </r>
    <r>
      <rPr>
        <sz val="10"/>
        <color rgb="FF000000"/>
        <rFont val="Arial Narrow"/>
        <family val="2"/>
      </rPr>
      <t>Preparación y cargar evidencias del POA en la carpeta asignada a la Unidad.</t>
    </r>
  </si>
  <si>
    <r>
      <rPr>
        <b/>
        <sz val="9"/>
        <color rgb="FF000000"/>
        <rFont val="Century Schoolbook"/>
        <family val="1"/>
      </rPr>
      <t>1.-</t>
    </r>
    <r>
      <rPr>
        <sz val="10"/>
        <color rgb="FF000000"/>
        <rFont val="Arial Narrow"/>
        <family val="2"/>
      </rPr>
      <t xml:space="preserve"> Planificaciones Operativas Anuales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Evaluaciones del Primer Semestre de las Planificaciones Operativas Anuales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Planificaciones Operativas Anuales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Evaluaciones del Segundo Semestre de las Planificaciones Operativas Anuales </t>
    </r>
    <r>
      <rPr>
        <sz val="10"/>
        <color rgb="FF000000"/>
        <rFont val="Century Schoolbook"/>
        <family val="1"/>
      </rPr>
      <t>2022.</t>
    </r>
  </si>
  <si>
    <t>* Ab. Fernanda Rojas Ramírez,
  Jefe de Coactivas
* Ing. Mariela Espinoza Torres,
  Directora Financiera</t>
  </si>
  <si>
    <r>
      <rPr>
        <b/>
        <sz val="9"/>
        <color rgb="FF000000"/>
        <rFont val="Century Schoolbook"/>
        <family val="1"/>
      </rPr>
      <t>8.-</t>
    </r>
    <r>
      <rPr>
        <sz val="10"/>
        <color rgb="FF000000"/>
        <rFont val="Arial Narrow"/>
        <family val="2"/>
      </rPr>
      <t xml:space="preserve"> Realizar el Archivo de la Unidad de Coactivas.</t>
    </r>
  </si>
  <si>
    <r>
      <rPr>
        <b/>
        <sz val="9"/>
        <color rgb="FF000000"/>
        <rFont val="Century Schoolbook"/>
        <family val="1"/>
      </rPr>
      <t>1.-</t>
    </r>
    <r>
      <rPr>
        <sz val="10"/>
        <color rgb="FF000000"/>
        <rFont val="Arial Narrow"/>
        <family val="2"/>
      </rPr>
      <t xml:space="preserve"> Seleccionar la documentación para su archivo correspondiente.
</t>
    </r>
    <r>
      <rPr>
        <b/>
        <sz val="9"/>
        <color rgb="FF000000"/>
        <rFont val="Century Schoolbook"/>
        <family val="1"/>
      </rPr>
      <t>2.-</t>
    </r>
    <r>
      <rPr>
        <sz val="10"/>
        <color rgb="FF000000"/>
        <rFont val="Arial Narrow"/>
        <family val="2"/>
      </rPr>
      <t xml:space="preserve"> Organizar los expedientes.
</t>
    </r>
    <r>
      <rPr>
        <b/>
        <sz val="9"/>
        <color rgb="FF000000"/>
        <rFont val="Century Schoolbook"/>
        <family val="1"/>
      </rPr>
      <t>3.-</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</si>
  <si>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</si>
  <si>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TOTAL PRESUPUESTO ESTIMATIVO DIRECCIÓN FINANCIERA 2022:</t>
  </si>
  <si>
    <t>DIRECCIÓN ADMINISTRATIVA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</si>
  <si>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Aprobar la Planificación Anual de Contrataciones y sus Reformas.</t>
    </r>
  </si>
  <si>
    <t>Planificación Anual de Contrataciones, aprobada.</t>
  </si>
  <si>
    <t>N° de Planificaciones Anuales de Contrataciones y sus Reformas.</t>
  </si>
  <si>
    <r>
      <rPr>
        <b/>
        <sz val="9"/>
        <color rgb="FF000000"/>
        <rFont val="Century Schoolbook"/>
        <family val="1"/>
      </rPr>
      <t>1.-</t>
    </r>
    <r>
      <rPr>
        <sz val="10"/>
        <color rgb="FF000000"/>
        <rFont val="Arial Narrow"/>
        <family val="2"/>
      </rPr>
      <t xml:space="preserve"> Solicitar a Dirección de Planificación la asignación de techos presupuestarios por dependencias (grupo de gasto, fuente, programa).
</t>
    </r>
    <r>
      <rPr>
        <b/>
        <sz val="9"/>
        <color rgb="FF000000"/>
        <rFont val="Century Schoolbook"/>
        <family val="1"/>
      </rPr>
      <t>2.-</t>
    </r>
    <r>
      <rPr>
        <sz val="10"/>
        <color rgb="FF000000"/>
        <rFont val="Arial Narrow"/>
        <family val="2"/>
      </rPr>
      <t xml:space="preserve"> Efectuar notificación a dependencias y solicitud de detalle de compras a efectuarse con el recurso previamente asignado.
</t>
    </r>
    <r>
      <rPr>
        <b/>
        <sz val="9"/>
        <color rgb="FF000000"/>
        <rFont val="Century Schoolbook"/>
        <family val="1"/>
      </rPr>
      <t>3.-</t>
    </r>
    <r>
      <rPr>
        <sz val="10"/>
        <color rgb="FF000000"/>
        <rFont val="Arial Narrow"/>
        <family val="2"/>
      </rPr>
      <t xml:space="preserve"> Receptar y consolidar propuestas de PAC de dependencias a ser revisadas y analizadas por parte de la Unidad de Compras Públicas.
</t>
    </r>
    <r>
      <rPr>
        <b/>
        <sz val="9"/>
        <color rgb="FF000000"/>
        <rFont val="Century Schoolbook"/>
        <family val="1"/>
      </rPr>
      <t>4.-</t>
    </r>
    <r>
      <rPr>
        <sz val="10"/>
        <color rgb="FF000000"/>
        <rFont val="Arial Narrow"/>
        <family val="2"/>
      </rPr>
      <t xml:space="preserve"> Remitir a la Unidad de Compras Públicas dicho insumo a fin de elaborar el PAC institucional de acuerdo a la normativa expuesta en la LONSCP.
</t>
    </r>
    <r>
      <rPr>
        <b/>
        <sz val="9"/>
        <color rgb="FF000000"/>
        <rFont val="Century Schoolbook"/>
        <family val="1"/>
      </rPr>
      <t>5.-</t>
    </r>
    <r>
      <rPr>
        <sz val="10"/>
        <color rgb="FF000000"/>
        <rFont val="Arial Narrow"/>
        <family val="2"/>
      </rPr>
      <t xml:space="preserve"> Solicitar PAC depurado a la Unidad de Compras Públicas a fin de ser remitido al máximo órgano colegiado de la IES (Consejo Universitario).</t>
    </r>
  </si>
  <si>
    <r>
      <rPr>
        <b/>
        <sz val="9"/>
        <color rgb="FF000000"/>
        <rFont val="Century Schoolbook"/>
        <family val="1"/>
      </rPr>
      <t>1.-</t>
    </r>
    <r>
      <rPr>
        <sz val="10"/>
        <color rgb="FF000000"/>
        <rFont val="Arial Narrow"/>
        <family val="2"/>
      </rPr>
      <t xml:space="preserve"> Resoluciones del PAC inicial y sus reformas.</t>
    </r>
  </si>
  <si>
    <t>* Diana Reinoso Miranda,
  Directora Administrativa
* Juan Merino Gaona,
  Analista Dirección Administrativa
* Diego Pesantez Ochoa,
  Analista Dirección Administrativa</t>
  </si>
  <si>
    <t>FIEL WEB</t>
  </si>
  <si>
    <r>
      <rPr>
        <b/>
        <sz val="9"/>
        <color rgb="FF000000"/>
        <rFont val="Century Schoolbook"/>
        <family val="1"/>
      </rPr>
      <t>2.-</t>
    </r>
    <r>
      <rPr>
        <sz val="10"/>
        <color rgb="FF000000"/>
        <rFont val="Arial Narrow"/>
        <family val="2"/>
      </rPr>
      <t xml:space="preserve"> Gestionar proceso de adquisición de bienes y servicios institucionales.</t>
    </r>
  </si>
  <si>
    <t>Procesos de adquisición de bienes y servicios institucionales, gestionados.</t>
  </si>
  <si>
    <t>N° de Procesos de Contrataciones Públicas despachados.</t>
  </si>
  <si>
    <r>
      <rPr>
        <b/>
        <sz val="9"/>
        <color rgb="FF000000"/>
        <rFont val="Century Schoolbook"/>
        <family val="1"/>
      </rPr>
      <t>1.-</t>
    </r>
    <r>
      <rPr>
        <sz val="10"/>
        <color rgb="FF000000"/>
        <rFont val="Arial Narrow"/>
        <family val="2"/>
      </rPr>
      <t xml:space="preserve"> Remitir circular haciendo conocer las directrices generales y formatos para el inicio de procesos de contratación pública.
</t>
    </r>
    <r>
      <rPr>
        <b/>
        <sz val="9"/>
        <color rgb="FF000000"/>
        <rFont val="Century Schoolbook"/>
        <family val="1"/>
      </rPr>
      <t>2.-</t>
    </r>
    <r>
      <rPr>
        <sz val="10"/>
        <color rgb="FF000000"/>
        <rFont val="Arial Narrow"/>
        <family val="2"/>
      </rPr>
      <t xml:space="preserve"> Receptar procesos de contratación derivados desde el Vicerrectorado Administrativo a fin de ser revisados por el personal de dirección en lo que corresponde a formatos acorde a lo difundido, habilitantes en general.
</t>
    </r>
    <r>
      <rPr>
        <b/>
        <sz val="9"/>
        <color rgb="FF000000"/>
        <rFont val="Century Schoolbook"/>
        <family val="1"/>
      </rPr>
      <t>3.-</t>
    </r>
    <r>
      <rPr>
        <sz val="10"/>
        <color rgb="FF000000"/>
        <rFont val="Arial Narrow"/>
        <family val="2"/>
      </rPr>
      <t xml:space="preserve"> Emitir certificación PAC, a fin de que Unidad de Compras Públicas continúe con el proceso de compra.</t>
    </r>
  </si>
  <si>
    <r>
      <rPr>
        <b/>
        <sz val="9"/>
        <color rgb="FF000000"/>
        <rFont val="Century Schoolbook"/>
        <family val="1"/>
      </rPr>
      <t>1.-</t>
    </r>
    <r>
      <rPr>
        <sz val="10"/>
        <color rgb="FF000000"/>
        <rFont val="Arial Narrow"/>
        <family val="2"/>
      </rPr>
      <t xml:space="preserve"> Matriz de adquisición de bienes y/o servicios.</t>
    </r>
  </si>
  <si>
    <t>530405 0701 002</t>
  </si>
  <si>
    <t>Vehículos (Servicio para Mantenimiento y Reparación)</t>
  </si>
  <si>
    <t>MANTENIMIENTO FLOTA VEHICULAR</t>
  </si>
  <si>
    <t>530602 0701 001</t>
  </si>
  <si>
    <t>Servicio de Auditoria</t>
  </si>
  <si>
    <t>Servicio de Auditoria para la UTMACH</t>
  </si>
  <si>
    <r>
      <rPr>
        <b/>
        <sz val="9"/>
        <color rgb="FF000000"/>
        <rFont val="Century Schoolbook"/>
        <family val="1"/>
      </rPr>
      <t>3.-</t>
    </r>
    <r>
      <rPr>
        <sz val="10"/>
        <color rgb="FF000000"/>
        <rFont val="Arial Narrow"/>
        <family val="2"/>
      </rPr>
      <t xml:space="preserve"> Monitorear la ejecución presupuestaria de los procesos de adquisición de bienes y servicios.</t>
    </r>
  </si>
  <si>
    <t>Ejecución presupuestaria de los procesos de adquisición de bienes y servicios, monitoreada.</t>
  </si>
  <si>
    <t>N° de Ejecuciones realizadas a los Procesos de Adquisición de Bienes y Servicios.</t>
  </si>
  <si>
    <r>
      <rPr>
        <b/>
        <sz val="9"/>
        <color rgb="FF000000"/>
        <rFont val="Century Schoolbook"/>
        <family val="1"/>
      </rPr>
      <t>1.-</t>
    </r>
    <r>
      <rPr>
        <sz val="10"/>
        <color rgb="FF000000"/>
        <rFont val="Arial Narrow"/>
        <family val="2"/>
      </rPr>
      <t xml:space="preserve"> Realizar convocatoria a sesión de trabajo semestral con la Unidad de Compras Públicas.
</t>
    </r>
    <r>
      <rPr>
        <b/>
        <sz val="9"/>
        <color rgb="FF000000"/>
        <rFont val="Century Schoolbook"/>
        <family val="1"/>
      </rPr>
      <t>2.-</t>
    </r>
    <r>
      <rPr>
        <sz val="10"/>
        <color rgb="FF000000"/>
        <rFont val="Arial Narrow"/>
        <family val="2"/>
      </rPr>
      <t xml:space="preserve"> Efectuar análisis de compras tramitadas a la fecha de sesión.
</t>
    </r>
    <r>
      <rPr>
        <b/>
        <sz val="9"/>
        <color rgb="FF000000"/>
        <rFont val="Century Schoolbook"/>
        <family val="1"/>
      </rPr>
      <t>3.-</t>
    </r>
    <r>
      <rPr>
        <sz val="10"/>
        <color rgb="FF000000"/>
        <rFont val="Arial Narrow"/>
        <family val="2"/>
      </rPr>
      <t xml:space="preserve"> Levantar reporte de compras con su estado de trámite a fin de ser informado a Vicerrectorado Administrativo.</t>
    </r>
  </si>
  <si>
    <r>
      <rPr>
        <b/>
        <sz val="9"/>
        <color rgb="FF000000"/>
        <rFont val="Century Schoolbook"/>
        <family val="1"/>
      </rPr>
      <t>1.-</t>
    </r>
    <r>
      <rPr>
        <sz val="10"/>
        <color rgb="FF000000"/>
        <rFont val="Arial Narrow"/>
        <family val="2"/>
      </rPr>
      <t xml:space="preserve"> Convocatoria reuniones.
</t>
    </r>
    <r>
      <rPr>
        <b/>
        <sz val="9"/>
        <color rgb="FF000000"/>
        <rFont val="Century Schoolbook"/>
        <family val="1"/>
      </rPr>
      <t>2.-</t>
    </r>
    <r>
      <rPr>
        <sz val="10"/>
        <color rgb="FF000000"/>
        <rFont val="Arial Narrow"/>
        <family val="2"/>
      </rPr>
      <t xml:space="preserve"> Informe de adquisición de bienes y/o servicios.</t>
    </r>
  </si>
  <si>
    <t>COMBUSTIBLE PARA LA FLOTA VEHICULAR</t>
  </si>
  <si>
    <t>530803 0701 002</t>
  </si>
  <si>
    <r>
      <rPr>
        <sz val="10"/>
        <color rgb="FF000000"/>
        <rFont val="Arial Narrow"/>
        <family val="2"/>
      </rPr>
      <t xml:space="preserve">BOTELLA DE TINTA ORIGNAL EPSON </t>
    </r>
    <r>
      <rPr>
        <sz val="10"/>
        <color rgb="FF000000"/>
        <rFont val="Century Schoolbook"/>
        <family val="1"/>
      </rPr>
      <t>544</t>
    </r>
    <r>
      <rPr>
        <sz val="10"/>
        <color rgb="FF000000"/>
        <rFont val="Arial Narrow"/>
        <family val="2"/>
      </rPr>
      <t xml:space="preserve"> COLOR NEGRO</t>
    </r>
  </si>
  <si>
    <r>
      <rPr>
        <sz val="10"/>
        <color rgb="FF000000"/>
        <rFont val="Arial Narrow"/>
        <family val="2"/>
      </rPr>
      <t xml:space="preserve">BOTELLA DE TINTA ORIGNAL EPSON </t>
    </r>
    <r>
      <rPr>
        <sz val="10"/>
        <color rgb="FF000000"/>
        <rFont val="Century Schoolbook"/>
        <family val="1"/>
      </rPr>
      <t>544</t>
    </r>
    <r>
      <rPr>
        <sz val="10"/>
        <color rgb="FF000000"/>
        <rFont val="Arial Narrow"/>
        <family val="2"/>
      </rPr>
      <t xml:space="preserve"> COLOR CYAN</t>
    </r>
  </si>
  <si>
    <r>
      <rPr>
        <sz val="10"/>
        <color rgb="FF000000"/>
        <rFont val="Arial Narrow"/>
        <family val="2"/>
      </rPr>
      <t xml:space="preserve">BOTELLA DE TINTA ORIGNAL EPSON </t>
    </r>
    <r>
      <rPr>
        <sz val="10"/>
        <color rgb="FF000000"/>
        <rFont val="Century Schoolbook"/>
        <family val="1"/>
      </rPr>
      <t>544</t>
    </r>
    <r>
      <rPr>
        <sz val="10"/>
        <color rgb="FF000000"/>
        <rFont val="Arial Narrow"/>
        <family val="2"/>
      </rPr>
      <t xml:space="preserve"> COLOR MAGENTA</t>
    </r>
  </si>
  <si>
    <r>
      <rPr>
        <sz val="10"/>
        <color rgb="FF000000"/>
        <rFont val="Arial Narrow"/>
        <family val="2"/>
      </rPr>
      <t xml:space="preserve">BOTELLA DE TINTA ORIGNAL EPSON </t>
    </r>
    <r>
      <rPr>
        <sz val="10"/>
        <color rgb="FF000000"/>
        <rFont val="Century Schoolbook"/>
        <family val="1"/>
      </rPr>
      <t>544</t>
    </r>
    <r>
      <rPr>
        <sz val="10"/>
        <color rgb="FF000000"/>
        <rFont val="Arial Narrow"/>
        <family val="2"/>
      </rPr>
      <t xml:space="preserve"> COLOR AMARILLO</t>
    </r>
  </si>
  <si>
    <r>
      <rPr>
        <b/>
        <sz val="9"/>
        <color rgb="FF000000"/>
        <rFont val="Century Schoolbook"/>
        <family val="1"/>
      </rPr>
      <t>4.-</t>
    </r>
    <r>
      <rPr>
        <sz val="10"/>
        <color rgb="FF000000"/>
        <rFont val="Arial Narrow"/>
        <family val="2"/>
      </rPr>
      <t xml:space="preserve"> Coordinar la definición del Plan Operativo Anual de Contrataciones.</t>
    </r>
  </si>
  <si>
    <t>Definición del Plan Anual de Contrataciones, coordinado.</t>
  </si>
  <si>
    <t>-</t>
  </si>
  <si>
    <r>
      <rPr>
        <sz val="10"/>
        <color rgb="FF000000"/>
        <rFont val="Arial Narrow"/>
        <family val="2"/>
      </rPr>
      <t>Este producto esta considerado en la planificación anual de contrataciones, aprobada, adicional es importante indicar que mediante el oficio N° UTMACH-DADM-</t>
    </r>
    <r>
      <rPr>
        <sz val="10"/>
        <color rgb="FF000000"/>
        <rFont val="Century Schoolbook"/>
        <family val="1"/>
      </rPr>
      <t>2021-621</t>
    </r>
    <r>
      <rPr>
        <sz val="10"/>
        <color rgb="FF000000"/>
        <rFont val="Arial Narrow"/>
        <family val="2"/>
      </rPr>
      <t xml:space="preserve">-OF de fecha </t>
    </r>
    <r>
      <rPr>
        <sz val="10"/>
        <color rgb="FF000000"/>
        <rFont val="Century Schoolbook"/>
        <family val="1"/>
      </rPr>
      <t>17</t>
    </r>
    <r>
      <rPr>
        <sz val="10"/>
        <color rgb="FF000000"/>
        <rFont val="Arial Narrow"/>
        <family val="2"/>
      </rPr>
      <t xml:space="preserve"> de septiembre del año </t>
    </r>
    <r>
      <rPr>
        <sz val="10"/>
        <color rgb="FF000000"/>
        <rFont val="Century Schoolbook"/>
        <family val="1"/>
      </rPr>
      <t>2021</t>
    </r>
    <r>
      <rPr>
        <sz val="10"/>
        <color rgb="FF000000"/>
        <rFont val="Arial Narrow"/>
        <family val="2"/>
      </rPr>
      <t xml:space="preserve"> se reporto al señor rector novedades en relación a la plantilla de la DTH; derivadas del ROGOP </t>
    </r>
    <r>
      <rPr>
        <sz val="10"/>
        <color rgb="FF000000"/>
        <rFont val="Century Schoolbook"/>
        <family val="1"/>
      </rPr>
      <t>2021</t>
    </r>
    <r>
      <rPr>
        <sz val="10"/>
        <color rgb="FF000000"/>
        <rFont val="Arial Narrow"/>
        <family val="2"/>
      </rPr>
      <t xml:space="preserve"> (Resol. </t>
    </r>
    <r>
      <rPr>
        <sz val="10"/>
        <color rgb="FF000000"/>
        <rFont val="Century Schoolbook"/>
        <family val="1"/>
      </rPr>
      <t>345/2021</t>
    </r>
    <r>
      <rPr>
        <sz val="10"/>
        <color rgb="FF000000"/>
        <rFont val="Arial Narrow"/>
        <family val="2"/>
      </rPr>
      <t>) y sus productos con la siguiente petición "me permito solicitar a usted, se haga conocer dichas observaciones a la comisión designada en este proceso, a fin de proceder a subsanar dicha observaciones y esta dirección y sus dependencias pueda proceder a llenar las plantillas correspondientes".</t>
    </r>
  </si>
  <si>
    <r>
      <rPr>
        <b/>
        <sz val="9"/>
        <color rgb="FF000000"/>
        <rFont val="Century Schoolbook"/>
        <family val="1"/>
      </rPr>
      <t>5.-</t>
    </r>
    <r>
      <rPr>
        <b/>
        <sz val="10"/>
        <color rgb="FF000000"/>
        <rFont val="Arial Narrow"/>
        <family val="2"/>
      </rPr>
      <t xml:space="preserve"> </t>
    </r>
    <r>
      <rPr>
        <sz val="10"/>
        <color rgb="FF000000"/>
        <rFont val="Arial Narrow"/>
        <family val="2"/>
      </rPr>
      <t>Coordinar los Procesos de contratación pública de acuerdo a los lineamientos institucionales y disposiciones legales.</t>
    </r>
  </si>
  <si>
    <t>Procesos de contratación pública de acuerdo a los lineamientos institucionales y disposiciones legales, coordinado.</t>
  </si>
  <si>
    <r>
      <rPr>
        <sz val="10"/>
        <color rgb="FF000000"/>
        <rFont val="Arial Narrow"/>
        <family val="2"/>
      </rPr>
      <t>Este producto esta considerado en la planificación anual de contrataciones, aprobada, adicional es importante indicar que mediante el oficio N° UTMACH-DADM-</t>
    </r>
    <r>
      <rPr>
        <sz val="10"/>
        <color rgb="FF000000"/>
        <rFont val="Century Schoolbook"/>
        <family val="1"/>
      </rPr>
      <t>2021-621</t>
    </r>
    <r>
      <rPr>
        <sz val="10"/>
        <color rgb="FF000000"/>
        <rFont val="Arial Narrow"/>
        <family val="2"/>
      </rPr>
      <t xml:space="preserve">-OF de fecha </t>
    </r>
    <r>
      <rPr>
        <sz val="10"/>
        <color rgb="FF000000"/>
        <rFont val="Century Schoolbook"/>
        <family val="1"/>
      </rPr>
      <t>17</t>
    </r>
    <r>
      <rPr>
        <sz val="10"/>
        <color rgb="FF000000"/>
        <rFont val="Arial Narrow"/>
        <family val="2"/>
      </rPr>
      <t xml:space="preserve"> de septiembre del año </t>
    </r>
    <r>
      <rPr>
        <sz val="10"/>
        <color rgb="FF000000"/>
        <rFont val="Century Schoolbook"/>
        <family val="1"/>
      </rPr>
      <t>2021</t>
    </r>
    <r>
      <rPr>
        <sz val="10"/>
        <color rgb="FF000000"/>
        <rFont val="Arial Narrow"/>
        <family val="2"/>
      </rPr>
      <t xml:space="preserve"> se reporto al señor rector novedades en relación a la plantilla de la DTH; derivadas del ROGOP </t>
    </r>
    <r>
      <rPr>
        <sz val="10"/>
        <color rgb="FF000000"/>
        <rFont val="Century Schoolbook"/>
        <family val="1"/>
      </rPr>
      <t>2021</t>
    </r>
    <r>
      <rPr>
        <sz val="10"/>
        <color rgb="FF000000"/>
        <rFont val="Arial Narrow"/>
        <family val="2"/>
      </rPr>
      <t xml:space="preserve"> (Resol. </t>
    </r>
    <r>
      <rPr>
        <sz val="10"/>
        <color rgb="FF000000"/>
        <rFont val="Century Schoolbook"/>
        <family val="1"/>
      </rPr>
      <t>345/2021</t>
    </r>
    <r>
      <rPr>
        <sz val="10"/>
        <color rgb="FF000000"/>
        <rFont val="Arial Narrow"/>
        <family val="2"/>
      </rPr>
      <t>) y sus productos con la siguiente petición "me permito solicitar a usted, se haga conocer dichas observaciones a la comisión designada en este proceso, a fin de proceder a subsanar dicha observaciones y esta dirección y sus dependencias pueda proceder a llenar las plantillas correspondientes".</t>
    </r>
  </si>
  <si>
    <r>
      <rPr>
        <b/>
        <sz val="9"/>
        <color rgb="FF000000"/>
        <rFont val="Century Schoolbook"/>
        <family val="1"/>
      </rPr>
      <t>6.-</t>
    </r>
    <r>
      <rPr>
        <sz val="10"/>
        <color rgb="FF000000"/>
        <rFont val="Arial Narrow"/>
        <family val="2"/>
      </rPr>
      <t xml:space="preserve"> Planificación, organización y uso de los espacios físicos de la institución.</t>
    </r>
  </si>
  <si>
    <t>Organización y uso de los espacios físicos de la Institución, planificada.</t>
  </si>
  <si>
    <t>N° de Peticiones de Espacios atendidos.</t>
  </si>
  <si>
    <r>
      <rPr>
        <b/>
        <sz val="9"/>
        <color rgb="FF000000"/>
        <rFont val="Century Schoolbook"/>
        <family val="1"/>
      </rPr>
      <t>1.-</t>
    </r>
    <r>
      <rPr>
        <sz val="10"/>
        <color rgb="FF000000"/>
        <rFont val="Arial Narrow"/>
        <family val="2"/>
      </rPr>
      <t xml:space="preserve"> Tramitar la autorización de las autoridades de la ies que exista disponibilidad de espacio físico.
</t>
    </r>
    <r>
      <rPr>
        <b/>
        <sz val="9"/>
        <color rgb="FF000000"/>
        <rFont val="Century Schoolbook"/>
        <family val="1"/>
      </rPr>
      <t>2.-</t>
    </r>
    <r>
      <rPr>
        <sz val="10"/>
        <color rgb="FF000000"/>
        <rFont val="Arial Narrow"/>
        <family val="2"/>
      </rPr>
      <t xml:space="preserve"> Controlar el ingreso de las peticiones para el préstamo y/o uso de los salones: auditórium nuevo, auditórium antiguo, salón de eventos_</t>
    </r>
    <r>
      <rPr>
        <sz val="10"/>
        <color rgb="FF000000"/>
        <rFont val="Century Schoolbook"/>
        <family val="1"/>
      </rPr>
      <t>1</t>
    </r>
    <r>
      <rPr>
        <sz val="10"/>
        <color rgb="FF000000"/>
        <rFont val="Arial Narrow"/>
        <family val="2"/>
      </rPr>
      <t>, salón de eventos_</t>
    </r>
    <r>
      <rPr>
        <sz val="10"/>
        <color rgb="FF000000"/>
        <rFont val="Century Schoolbook"/>
        <family val="1"/>
      </rPr>
      <t>2</t>
    </r>
    <r>
      <rPr>
        <sz val="10"/>
        <color rgb="FF000000"/>
        <rFont val="Arial Narrow"/>
        <family val="2"/>
      </rPr>
      <t>, plazoleta, espacios y mobiliario de la UTMACH.</t>
    </r>
  </si>
  <si>
    <r>
      <rPr>
        <b/>
        <sz val="9"/>
        <color rgb="FF000000"/>
        <rFont val="Century Schoolbook"/>
        <family val="1"/>
      </rPr>
      <t>1.-</t>
    </r>
    <r>
      <rPr>
        <sz val="10"/>
        <color rgb="FF000000"/>
        <rFont val="Arial Narrow"/>
        <family val="2"/>
      </rPr>
      <t xml:space="preserve"> Actas de prestamos de espacios físicos.</t>
    </r>
  </si>
  <si>
    <t>* Diana Reinoso Miranda,
  Directora Administrativa
* Juan Merino Gaona,
  Analista Dirección Administrativa
* Diego Pesantez Ochoa,
  Analista Dirección Administrativa
* Patricia Silva Bravo,
  Administrador Campus</t>
  </si>
  <si>
    <t>VARIOS FILTROS PARA LA FLOTA VEHICULAR</t>
  </si>
  <si>
    <t>CAPACITORES PARA AIRES ACONDICIONADOS</t>
  </si>
  <si>
    <t>VARIOS NEUMÁTICOS PARA LA FLOTA VEHICULAR</t>
  </si>
  <si>
    <t>530402 0701 002</t>
  </si>
  <si>
    <t>Edificios, Locales, Residencias y Cableado Estructurado (Instalación, Mantenimiento y Reparación)</t>
  </si>
  <si>
    <t>Mantenimiento y reparación de servicios higiénicos de facultades y edificio administrativo</t>
  </si>
  <si>
    <t>Mobialiarios para actividades académicas y administrativas</t>
  </si>
  <si>
    <t>Varios Mobiliarios para actividades académicas y administrativas.</t>
  </si>
  <si>
    <r>
      <rPr>
        <b/>
        <sz val="9"/>
        <color rgb="FF000000"/>
        <rFont val="Century Schoolbook"/>
        <family val="1"/>
      </rPr>
      <t>7.-</t>
    </r>
    <r>
      <rPr>
        <sz val="10"/>
        <color rgb="FF000000"/>
        <rFont val="Arial Narrow"/>
        <family val="2"/>
      </rPr>
      <t xml:space="preserve"> Dirigir el proceso de administración de activos, bienes sujetos de control y existencias de la institución.</t>
    </r>
  </si>
  <si>
    <t xml:space="preserve">Proceso de administración de activos, bienes sujetos de control y existencias de la institución, dirigido. </t>
  </si>
  <si>
    <t>N° de Procesos ejecutados de las constataciones físicas y existencias.</t>
  </si>
  <si>
    <r>
      <rPr>
        <sz val="10"/>
        <color rgb="FF000000"/>
        <rFont val="Arial Narrow"/>
        <family val="2"/>
      </rPr>
      <t xml:space="preserve">Con base al reglamento sustitutivos de bienes y las normas de control interno: 
</t>
    </r>
    <r>
      <rPr>
        <b/>
        <sz val="9"/>
        <color rgb="FF000000"/>
        <rFont val="Century Schoolbook"/>
        <family val="1"/>
      </rPr>
      <t>1.-</t>
    </r>
    <r>
      <rPr>
        <sz val="10"/>
        <color rgb="FF000000"/>
        <rFont val="Arial Narrow"/>
        <family val="2"/>
      </rPr>
      <t xml:space="preserve"> Levantar al menos un procedimiento para la reasignaciones, bajas, ingreso, salida de los bienes institucionales en coordinación con las unidades de bienes y control de bienes.
</t>
    </r>
    <r>
      <rPr>
        <b/>
        <sz val="9"/>
        <color rgb="FF000000"/>
        <rFont val="Century Schoolbook"/>
        <family val="1"/>
      </rPr>
      <t>2.-</t>
    </r>
    <r>
      <rPr>
        <sz val="10"/>
        <color rgb="FF000000"/>
        <rFont val="Arial Narrow"/>
        <family val="2"/>
      </rPr>
      <t xml:space="preserve"> Solicitar de manera mensual; con fines de conciliación reporte de existencias a la Unidad de Bienes y Transporte.
</t>
    </r>
    <r>
      <rPr>
        <b/>
        <sz val="9"/>
        <color rgb="FF000000"/>
        <rFont val="Century Schoolbook"/>
        <family val="1"/>
      </rPr>
      <t>3.-</t>
    </r>
    <r>
      <rPr>
        <sz val="10"/>
        <color rgb="FF000000"/>
        <rFont val="Arial Narrow"/>
        <family val="2"/>
      </rPr>
      <t xml:space="preserve"> Solicitar al menos una vez al año; con fines de conciliación el acta de constatación física de bienes de la UTMACH a la unidad de control de bienes.</t>
    </r>
  </si>
  <si>
    <r>
      <rPr>
        <b/>
        <sz val="9"/>
        <color rgb="FF000000"/>
        <rFont val="Century Schoolbook"/>
        <family val="1"/>
      </rPr>
      <t>1.-</t>
    </r>
    <r>
      <rPr>
        <sz val="10"/>
        <color rgb="FF000000"/>
        <rFont val="Arial Narrow"/>
        <family val="2"/>
      </rPr>
      <t xml:space="preserve"> Cuadro resumen de las constataciones física de bienes.
</t>
    </r>
    <r>
      <rPr>
        <b/>
        <sz val="9"/>
        <color rgb="FF000000"/>
        <rFont val="Century Schoolbook"/>
        <family val="1"/>
      </rPr>
      <t>2.-</t>
    </r>
    <r>
      <rPr>
        <sz val="10"/>
        <color rgb="FF000000"/>
        <rFont val="Arial Narrow"/>
        <family val="2"/>
      </rPr>
      <t xml:space="preserve"> Cuadro resumen de existencias y consumibles.</t>
    </r>
  </si>
  <si>
    <r>
      <rPr>
        <b/>
        <sz val="9"/>
        <color rgb="FF000000"/>
        <rFont val="Century Schoolbook"/>
        <family val="1"/>
      </rPr>
      <t>8.-</t>
    </r>
    <r>
      <rPr>
        <b/>
        <sz val="10"/>
        <color rgb="FF000000"/>
        <rFont val="Arial Narrow"/>
        <family val="2"/>
      </rPr>
      <t xml:space="preserve"> </t>
    </r>
    <r>
      <rPr>
        <sz val="10"/>
        <color rgb="FF000000"/>
        <rFont val="Arial Narrow"/>
        <family val="2"/>
      </rPr>
      <t>Gestionar el proceso de aseguramiento de los bienes institucionales.</t>
    </r>
  </si>
  <si>
    <t>Aseguramiento de los bienes institucionales, gestionado.</t>
  </si>
  <si>
    <t>N° de Procesos ejecutados para aseguramiento de los bienes.</t>
  </si>
  <si>
    <r>
      <rPr>
        <b/>
        <sz val="9"/>
        <color rgb="FF000000"/>
        <rFont val="Century Schoolbook"/>
        <family val="1"/>
      </rPr>
      <t>1.-</t>
    </r>
    <r>
      <rPr>
        <sz val="10"/>
        <color rgb="FF000000"/>
        <rFont val="Arial Narrow"/>
        <family val="2"/>
      </rPr>
      <t xml:space="preserve"> Solicitar a la Unidad de Control de Bienes reporte de los bienes muebles e inmuebles que se desean asegurar.
</t>
    </r>
    <r>
      <rPr>
        <b/>
        <sz val="9"/>
        <color rgb="FF000000"/>
        <rFont val="Century Schoolbook"/>
        <family val="1"/>
      </rPr>
      <t>2.-</t>
    </r>
    <r>
      <rPr>
        <sz val="10"/>
        <color rgb="FF000000"/>
        <rFont val="Arial Narrow"/>
        <family val="2"/>
      </rPr>
      <t xml:space="preserve"> Socializar con el Vicerrectorado Administrativo, los insumos (reporte y cotización) para verificar los bienes a asegurar según la disponibilidad planificada en el PAC.
</t>
    </r>
    <r>
      <rPr>
        <b/>
        <sz val="9"/>
        <color rgb="FF000000"/>
        <rFont val="Century Schoolbook"/>
        <family val="1"/>
      </rPr>
      <t>3.-</t>
    </r>
    <r>
      <rPr>
        <sz val="10"/>
        <color rgb="FF000000"/>
        <rFont val="Arial Narrow"/>
        <family val="2"/>
      </rPr>
      <t xml:space="preserve"> Proceder a elaborar los formularios (informe de necesidad, calculo y otros) para iniciar el proceso de contratación de la póliza de seguro de bienes.
</t>
    </r>
    <r>
      <rPr>
        <b/>
        <sz val="9"/>
        <color rgb="FF000000"/>
        <rFont val="Century Schoolbook"/>
        <family val="1"/>
      </rPr>
      <t>4.-</t>
    </r>
    <r>
      <rPr>
        <sz val="10"/>
        <color rgb="FF000000"/>
        <rFont val="Arial Narrow"/>
        <family val="2"/>
      </rPr>
      <t xml:space="preserve"> Verificar el proceso de póliza de seguros, hasta verificar que servidor esta como responsable de la póliza – administrador de contrato.</t>
    </r>
  </si>
  <si>
    <r>
      <rPr>
        <b/>
        <sz val="9"/>
        <color rgb="FF000000"/>
        <rFont val="Century Schoolbook"/>
        <family val="1"/>
      </rPr>
      <t>1.-</t>
    </r>
    <r>
      <rPr>
        <sz val="10"/>
        <color rgb="FF000000"/>
        <rFont val="Arial Narrow"/>
        <family val="2"/>
      </rPr>
      <t xml:space="preserve"> Formularios y habilitantes para el proceso de adquisición del servicio de los bienes de la UTMACH a asegurar.</t>
    </r>
  </si>
  <si>
    <r>
      <rPr>
        <b/>
        <sz val="9"/>
        <color rgb="FF000000"/>
        <rFont val="Century Schoolbook"/>
        <family val="1"/>
      </rPr>
      <t>9.-</t>
    </r>
    <r>
      <rPr>
        <b/>
        <sz val="10"/>
        <color rgb="FF000000"/>
        <rFont val="Arial Narrow"/>
        <family val="2"/>
      </rPr>
      <t xml:space="preserve"> </t>
    </r>
    <r>
      <rPr>
        <sz val="10"/>
        <color rgb="FF000000"/>
        <rFont val="Arial Narrow"/>
        <family val="2"/>
      </rPr>
      <t>Gestionar el funcionamiento del parque automotor institucional.</t>
    </r>
  </si>
  <si>
    <t>Funcionamiento del parque automotor institucional, gestionado.</t>
  </si>
  <si>
    <t>N° de Procesos ejecutados del funcionamiento del parque automotor.</t>
  </si>
  <si>
    <r>
      <rPr>
        <b/>
        <sz val="9"/>
        <color rgb="FF000000"/>
        <rFont val="Century Schoolbook"/>
        <family val="1"/>
      </rPr>
      <t>1.-</t>
    </r>
    <r>
      <rPr>
        <sz val="10"/>
        <color rgb="FF000000"/>
        <rFont val="Arial Narrow"/>
        <family val="2"/>
      </rPr>
      <t xml:space="preserve"> Elaborar el inventario inicial de vehículos y obtener características de los mismos.
</t>
    </r>
    <r>
      <rPr>
        <b/>
        <sz val="9"/>
        <color rgb="FF000000"/>
        <rFont val="Century Schoolbook"/>
        <family val="1"/>
      </rPr>
      <t>2.-</t>
    </r>
    <r>
      <rPr>
        <sz val="10"/>
        <color rgb="FF000000"/>
        <rFont val="Arial Narrow"/>
        <family val="2"/>
      </rPr>
      <t xml:space="preserve"> Elaborar de ficha técnica de cada vehículo.
</t>
    </r>
    <r>
      <rPr>
        <b/>
        <sz val="9"/>
        <color rgb="FF000000"/>
        <rFont val="Century Schoolbook"/>
        <family val="1"/>
      </rPr>
      <t>3.-</t>
    </r>
    <r>
      <rPr>
        <sz val="10"/>
        <color rgb="FF000000"/>
        <rFont val="Arial Narrow"/>
        <family val="2"/>
      </rPr>
      <t xml:space="preserve"> Elaborar un Plan Anual de Mantenimiento Mecánico del parque automotor.
</t>
    </r>
    <r>
      <rPr>
        <b/>
        <sz val="9"/>
        <color rgb="FF000000"/>
        <rFont val="Century Schoolbook"/>
        <family val="1"/>
      </rPr>
      <t>4.-</t>
    </r>
    <r>
      <rPr>
        <sz val="10"/>
        <color rgb="FF000000"/>
        <rFont val="Arial Narrow"/>
        <family val="2"/>
      </rPr>
      <t xml:space="preserve"> Emitir órdenes de combustible y suministrar el mismo a todo el parque automotor.
</t>
    </r>
    <r>
      <rPr>
        <b/>
        <sz val="9"/>
        <color rgb="FF000000"/>
        <rFont val="Century Schoolbook"/>
        <family val="1"/>
      </rPr>
      <t>5.-</t>
    </r>
    <r>
      <rPr>
        <sz val="10"/>
        <color rgb="FF000000"/>
        <rFont val="Arial Narrow"/>
        <family val="2"/>
      </rPr>
      <t xml:space="preserve"> Elaborar el inventario inicial de lubricantes, filtros y neumáticos del parque automotor.
</t>
    </r>
    <r>
      <rPr>
        <b/>
        <sz val="9"/>
        <color rgb="FF000000"/>
        <rFont val="Century Schoolbook"/>
        <family val="1"/>
      </rPr>
      <t>6.-</t>
    </r>
    <r>
      <rPr>
        <sz val="10"/>
        <color rgb="FF000000"/>
        <rFont val="Arial Narrow"/>
        <family val="2"/>
      </rPr>
      <t xml:space="preserve"> Registrar el inventario inicial en kardex del área de transporte.
</t>
    </r>
    <r>
      <rPr>
        <b/>
        <sz val="9"/>
        <color rgb="FF000000"/>
        <rFont val="Century Schoolbook"/>
        <family val="1"/>
      </rPr>
      <t>7.-</t>
    </r>
    <r>
      <rPr>
        <sz val="10"/>
        <color rgb="FF000000"/>
        <rFont val="Arial Narrow"/>
        <family val="2"/>
      </rPr>
      <t xml:space="preserve"> Registrar mensualmente los movimientos del inventario de lubricantes, filtros y neumáticos.
</t>
    </r>
    <r>
      <rPr>
        <b/>
        <sz val="9"/>
        <color rgb="FF000000"/>
        <rFont val="Century Schoolbook"/>
        <family val="1"/>
      </rPr>
      <t>8.-</t>
    </r>
    <r>
      <rPr>
        <sz val="10"/>
        <color rgb="FF000000"/>
        <rFont val="Arial Narrow"/>
        <family val="2"/>
      </rPr>
      <t xml:space="preserve"> Organizar y dirigir las actividades de conductores y sus órdenes de movilización.
</t>
    </r>
    <r>
      <rPr>
        <b/>
        <sz val="9"/>
        <color rgb="FF000000"/>
        <rFont val="Century Schoolbook"/>
        <family val="1"/>
      </rPr>
      <t>9.-</t>
    </r>
    <r>
      <rPr>
        <sz val="10"/>
        <color rgb="FF000000"/>
        <rFont val="Arial Narrow"/>
        <family val="2"/>
      </rPr>
      <t xml:space="preserve"> Elaborar órdenes de movilización con formato interno y formato de la contraloría general del estado.
</t>
    </r>
    <r>
      <rPr>
        <b/>
        <sz val="9"/>
        <color rgb="FF000000"/>
        <rFont val="Century Schoolbook"/>
        <family val="1"/>
      </rPr>
      <t>10.-</t>
    </r>
    <r>
      <rPr>
        <sz val="10"/>
        <color rgb="FF000000"/>
        <rFont val="Arial Narrow"/>
        <family val="2"/>
      </rPr>
      <t xml:space="preserve"> Informar a talento humano y a vicerrectorado la emisión de las órdenes de movilización realizadas semanalmente.</t>
    </r>
  </si>
  <si>
    <r>
      <rPr>
        <b/>
        <sz val="9"/>
        <color rgb="FF000000"/>
        <rFont val="Century Schoolbook"/>
        <family val="1"/>
      </rPr>
      <t>1.-</t>
    </r>
    <r>
      <rPr>
        <sz val="10"/>
        <color rgb="FF000000"/>
        <rFont val="Arial Narrow"/>
        <family val="2"/>
      </rPr>
      <t xml:space="preserve"> Informe con actividades ejecutadas desde el parque automotor de la IES.</t>
    </r>
  </si>
  <si>
    <t>* Diana Reinoso Miranda,
  Directora Administrativa
* Leonardo Bowen Briones,
  Analista Gestión Dirección Administrativa</t>
  </si>
  <si>
    <t>PAGO DE SEGUROS DE LA FLOTA VEHICULAR</t>
  </si>
  <si>
    <t>570201 0701 002</t>
  </si>
  <si>
    <t>SEGURO DE LOS BIENES DE LA UTMACH - DETALLAR</t>
  </si>
  <si>
    <r>
      <rPr>
        <b/>
        <sz val="9"/>
        <color rgb="FF000000"/>
        <rFont val="Century Schoolbook"/>
        <family val="1"/>
      </rPr>
      <t>10.-</t>
    </r>
    <r>
      <rPr>
        <b/>
        <sz val="10"/>
        <color rgb="FF000000"/>
        <rFont val="Arial Narrow"/>
        <family val="2"/>
      </rPr>
      <t xml:space="preserve"> </t>
    </r>
    <r>
      <rPr>
        <sz val="10"/>
        <color rgb="FF000000"/>
        <rFont val="Arial Narrow"/>
        <family val="2"/>
      </rPr>
      <t>Ejecutar la seguridad y vigilancia institucional.</t>
    </r>
  </si>
  <si>
    <t>Seguridad y vigilancia institucional, ejecutada.</t>
  </si>
  <si>
    <t>N° de Procesos de vigilancia ejecutados.</t>
  </si>
  <si>
    <r>
      <rPr>
        <b/>
        <sz val="9"/>
        <color rgb="FF000000"/>
        <rFont val="Century Schoolbook"/>
        <family val="1"/>
      </rPr>
      <t>1.-</t>
    </r>
    <r>
      <rPr>
        <sz val="10"/>
        <color rgb="FF000000"/>
        <rFont val="Arial Narrow"/>
        <family val="2"/>
      </rPr>
      <t xml:space="preserve"> Elaborar distributivos.
</t>
    </r>
    <r>
      <rPr>
        <b/>
        <sz val="9"/>
        <color rgb="FF000000"/>
        <rFont val="Century Schoolbook"/>
        <family val="1"/>
      </rPr>
      <t>2.-</t>
    </r>
    <r>
      <rPr>
        <sz val="10"/>
        <color rgb="FF000000"/>
        <rFont val="Arial Narrow"/>
        <family val="2"/>
      </rPr>
      <t xml:space="preserve"> Realizar recorridos dentro de los predios.
</t>
    </r>
    <r>
      <rPr>
        <b/>
        <sz val="9"/>
        <color rgb="FF000000"/>
        <rFont val="Century Schoolbook"/>
        <family val="1"/>
      </rPr>
      <t>3.-</t>
    </r>
    <r>
      <rPr>
        <sz val="10"/>
        <color rgb="FF000000"/>
        <rFont val="Arial Narrow"/>
        <family val="2"/>
      </rPr>
      <t xml:space="preserve"> Custodiar los bienes muebles e inmuebles de la institución.
</t>
    </r>
    <r>
      <rPr>
        <b/>
        <sz val="9"/>
        <color rgb="FF000000"/>
        <rFont val="Century Schoolbook"/>
        <family val="1"/>
      </rPr>
      <t>4.-</t>
    </r>
    <r>
      <rPr>
        <sz val="10"/>
        <color rgb="FF000000"/>
        <rFont val="Arial Narrow"/>
        <family val="2"/>
      </rPr>
      <t xml:space="preserve"> Monitorear el sistema de video vigilancia.
</t>
    </r>
    <r>
      <rPr>
        <b/>
        <sz val="9"/>
        <color rgb="FF000000"/>
        <rFont val="Century Schoolbook"/>
        <family val="1"/>
      </rPr>
      <t>5.-</t>
    </r>
    <r>
      <rPr>
        <sz val="10"/>
        <color rgb="FF000000"/>
        <rFont val="Arial Narrow"/>
        <family val="2"/>
      </rPr>
      <t xml:space="preserve"> Revisar y limpia del sistema de video vigilancia cuando hay novedades.
</t>
    </r>
    <r>
      <rPr>
        <b/>
        <sz val="9"/>
        <color rgb="FF000000"/>
        <rFont val="Century Schoolbook"/>
        <family val="1"/>
      </rPr>
      <t>6.-</t>
    </r>
    <r>
      <rPr>
        <sz val="10"/>
        <color rgb="FF000000"/>
        <rFont val="Arial Narrow"/>
        <family val="2"/>
      </rPr>
      <t xml:space="preserve"> Revisar y limpiar las cámaras y lentes del sistema de video vigilancia.</t>
    </r>
  </si>
  <si>
    <r>
      <rPr>
        <b/>
        <sz val="9"/>
        <color rgb="FF000000"/>
        <rFont val="Century Schoolbook"/>
        <family val="1"/>
      </rPr>
      <t>1.-</t>
    </r>
    <r>
      <rPr>
        <sz val="10"/>
        <color rgb="FF000000"/>
        <rFont val="Arial Narrow"/>
        <family val="2"/>
      </rPr>
      <t xml:space="preserve"> Informes de actividades del área de vigilancia y seguridad.
</t>
    </r>
    <r>
      <rPr>
        <b/>
        <sz val="9"/>
        <color rgb="FF000000"/>
        <rFont val="Century Schoolbook"/>
        <family val="1"/>
      </rPr>
      <t>2.-</t>
    </r>
    <r>
      <rPr>
        <sz val="10"/>
        <color rgb="FF000000"/>
        <rFont val="Arial Narrow"/>
        <family val="2"/>
      </rPr>
      <t xml:space="preserve"> Resolución de aprobación del plan de vigilancia y seguridad.</t>
    </r>
  </si>
  <si>
    <t>* Diana Reinoso Miranda,
  Directora Administrativa
* Raúl Carpio Silva,
  Supervisor Vigilancia y Seguridad</t>
  </si>
  <si>
    <t>Proceso de adquisición de aires acondicionados</t>
  </si>
  <si>
    <t>Proceso de adquisición de microscopio para la FCQS.</t>
  </si>
  <si>
    <t>Varias Maquinarias asignado por DPLAN</t>
  </si>
  <si>
    <t>012 730208 0701 202</t>
  </si>
  <si>
    <t>Seguridad y Vigilancia</t>
  </si>
  <si>
    <t>01 012</t>
  </si>
  <si>
    <t>Proyecto de Inversión: Fortalecimiento de la Seguridad Ciudadana de la Comunidad Universitaria.</t>
  </si>
  <si>
    <t>012 840104 0701 202</t>
  </si>
  <si>
    <t>012 840107 0701 202</t>
  </si>
  <si>
    <r>
      <rPr>
        <b/>
        <sz val="9"/>
        <color rgb="FF000000"/>
        <rFont val="Century Schoolbook"/>
        <family val="1"/>
      </rPr>
      <t>11.-</t>
    </r>
    <r>
      <rPr>
        <sz val="10"/>
        <color rgb="FF000000"/>
        <rFont val="Arial Narrow"/>
        <family val="2"/>
      </rPr>
      <t xml:space="preserve"> Aprobación e implementación de la Planificación de Construcciones, adecuaciones menores, mantenimiento correctivo y limpieza de los espacios físicos de la institución y mantenimiento anual preventivo y correctivo de la flota vehicular.</t>
    </r>
  </si>
  <si>
    <t>Planificación de Construcciones, adecuaciones menores, mantenimiento correctivo y limpieza de los espacios físicos de la institución y mantenimiento anual preventivo y correctivo de la flota vehicular, aprobada e implementada.</t>
  </si>
  <si>
    <t>N° de procesos ejecutados en el área de transporte y de la Unidad de Obras Universitarias.</t>
  </si>
  <si>
    <r>
      <rPr>
        <b/>
        <sz val="9"/>
        <color rgb="FF000000"/>
        <rFont val="Century Schoolbook"/>
        <family val="1"/>
      </rPr>
      <t>1.-</t>
    </r>
    <r>
      <rPr>
        <sz val="10"/>
        <color rgb="FF000000"/>
        <rFont val="Arial Narrow"/>
        <family val="2"/>
      </rPr>
      <t xml:space="preserve"> Solicitar a la Unidad de Obras e Infraestructura Universitaria los planes de mantenimiento de obras universitarias (incluido el de mantenimiento general).
</t>
    </r>
    <r>
      <rPr>
        <b/>
        <sz val="9"/>
        <color rgb="FF000000"/>
        <rFont val="Century Schoolbook"/>
        <family val="1"/>
      </rPr>
      <t>2.-</t>
    </r>
    <r>
      <rPr>
        <sz val="10"/>
        <color rgb="FF000000"/>
        <rFont val="Arial Narrow"/>
        <family val="2"/>
      </rPr>
      <t xml:space="preserve"> Gestionar ante el Vicerrectorado Administrativo se presente dichos planes de mantenimiento ante consejo universitario, para su aprobación y financiamiento.
</t>
    </r>
    <r>
      <rPr>
        <b/>
        <sz val="9"/>
        <color rgb="FF000000"/>
        <rFont val="Century Schoolbook"/>
        <family val="1"/>
      </rPr>
      <t>3.-</t>
    </r>
    <r>
      <rPr>
        <sz val="10"/>
        <color rgb="FF000000"/>
        <rFont val="Arial Narrow"/>
        <family val="2"/>
      </rPr>
      <t xml:space="preserve"> Solicitar en el último mes del año a la Unidad de Obras e Infraestructura Universitaria informe de la ejecución de los planes de mantenimiento de obras universitarias (incluido el de mantenimiento general).
</t>
    </r>
    <r>
      <rPr>
        <b/>
        <sz val="9"/>
        <color rgb="FF000000"/>
        <rFont val="Century Schoolbook"/>
        <family val="1"/>
      </rPr>
      <t>4.-</t>
    </r>
    <r>
      <rPr>
        <sz val="10"/>
        <color rgb="FF000000"/>
        <rFont val="Arial Narrow"/>
        <family val="2"/>
      </rPr>
      <t xml:space="preserve"> Realizar estudio de mercado de mano de obra mecánica para solicitar la contratación del mantenimiento preventivo y correctivo anual del área de transporte.
</t>
    </r>
    <r>
      <rPr>
        <b/>
        <sz val="9"/>
        <color rgb="FF000000"/>
        <rFont val="Century Schoolbook"/>
        <family val="1"/>
      </rPr>
      <t>5.-</t>
    </r>
    <r>
      <rPr>
        <sz val="10"/>
        <color rgb="FF000000"/>
        <rFont val="Arial Narrow"/>
        <family val="2"/>
      </rPr>
      <t xml:space="preserve"> Elaborar la documentación habilitante para ejecutar la solicitud de contratación de mantenimiento preventivo y correctivo del parque automotor de la institución.
</t>
    </r>
    <r>
      <rPr>
        <b/>
        <sz val="9"/>
        <color rgb="FF000000"/>
        <rFont val="Century Schoolbook"/>
        <family val="1"/>
      </rPr>
      <t>6.-</t>
    </r>
    <r>
      <rPr>
        <sz val="10"/>
        <color rgb="FF000000"/>
        <rFont val="Arial Narrow"/>
        <family val="2"/>
      </rPr>
      <t xml:space="preserve"> Ejecutar el plan de mantenimiento preventivo y correctivo con el plan anual de mantenimiento mecánico preventivo y correctivo de la institución.
</t>
    </r>
    <r>
      <rPr>
        <b/>
        <sz val="9"/>
        <color rgb="FF000000"/>
        <rFont val="Century Schoolbook"/>
        <family val="1"/>
      </rPr>
      <t>7.-</t>
    </r>
    <r>
      <rPr>
        <sz val="10"/>
        <color rgb="FF000000"/>
        <rFont val="Arial Narrow"/>
        <family val="2"/>
      </rPr>
      <t xml:space="preserve"> Controlar a través de visita in situ al taller mecánico para constatar que se le hagan los mantenimientos respectivos a cada vehículo.
</t>
    </r>
    <r>
      <rPr>
        <b/>
        <sz val="9"/>
        <color rgb="FF000000"/>
        <rFont val="Century Schoolbook"/>
        <family val="1"/>
      </rPr>
      <t xml:space="preserve">8.- </t>
    </r>
    <r>
      <rPr>
        <sz val="10"/>
        <color rgb="FF000000"/>
        <rFont val="Arial Narrow"/>
        <family val="2"/>
      </rPr>
      <t>Elaborar informes y documentación habilitante para solicitar el pago mensual de los mantenimientos efectuados a los vehículos.</t>
    </r>
  </si>
  <si>
    <r>
      <rPr>
        <b/>
        <sz val="9"/>
        <color rgb="FF000000"/>
        <rFont val="Century Schoolbook"/>
        <family val="1"/>
      </rPr>
      <t>1.-</t>
    </r>
    <r>
      <rPr>
        <sz val="10"/>
        <color rgb="FF000000"/>
        <rFont val="Arial Narrow"/>
        <family val="2"/>
      </rPr>
      <t xml:space="preserve"> Informes de actividades de los proceso del área de transporte.
</t>
    </r>
    <r>
      <rPr>
        <b/>
        <sz val="9"/>
        <color rgb="FF000000"/>
        <rFont val="Century Schoolbook"/>
        <family val="1"/>
      </rPr>
      <t>2.-</t>
    </r>
    <r>
      <rPr>
        <sz val="10"/>
        <color rgb="FF000000"/>
        <rFont val="Arial Narrow"/>
        <family val="2"/>
      </rPr>
      <t xml:space="preserve"> Planes de mantenimiento de la Unidad de Obras.
</t>
    </r>
    <r>
      <rPr>
        <b/>
        <sz val="9"/>
        <color rgb="FF000000"/>
        <rFont val="Century Schoolbook"/>
        <family val="1"/>
      </rPr>
      <t>3.-</t>
    </r>
    <r>
      <rPr>
        <sz val="10"/>
        <color rgb="FF000000"/>
        <rFont val="Arial Narrow"/>
        <family val="2"/>
      </rPr>
      <t xml:space="preserve"> Cuadro resumen de la ejecución de los planes de mantenimiento de la Unidad de Obras.
</t>
    </r>
    <r>
      <rPr>
        <b/>
        <sz val="9"/>
        <color rgb="FF000000"/>
        <rFont val="Century Schoolbook"/>
        <family val="1"/>
      </rPr>
      <t>4.-</t>
    </r>
    <r>
      <rPr>
        <sz val="10"/>
        <color rgb="FF000000"/>
        <rFont val="Arial Narrow"/>
        <family val="2"/>
      </rPr>
      <t xml:space="preserve"> Resolución de aprobación de los planes de mantenimiento.</t>
    </r>
  </si>
  <si>
    <t>* Diana Reinoso Miranda,
  Directora Administrativa
* Leonardo Bowen Briones,
  Analista Gestión Dirección Administrativa
* Marlo Villamar Piedra,
  Supervisor Áreas Verdes
* Martin Sarmiento Sánchez,
  Supervisor Mantenimiento General</t>
  </si>
  <si>
    <t>840105 0701 003</t>
  </si>
  <si>
    <t>Vehículos</t>
  </si>
  <si>
    <t>Motocicleta</t>
  </si>
  <si>
    <r>
      <rPr>
        <b/>
        <sz val="9"/>
        <color rgb="FF000000"/>
        <rFont val="Century Schoolbook"/>
        <family val="1"/>
      </rPr>
      <t>12.-</t>
    </r>
    <r>
      <rPr>
        <sz val="10"/>
        <color rgb="FF000000"/>
        <rFont val="Arial Narrow"/>
        <family val="2"/>
      </rPr>
      <t xml:space="preserve"> Aprobación e implementación de la planificación del mantenimiento de áreas verdes, escenarios deportivos.</t>
    </r>
  </si>
  <si>
    <t>Planificación del mantenimiento de áreas verdes, escenarios deportivos; aprobada e implementada.</t>
  </si>
  <si>
    <t>N° de Procesos ejecutados del mantenimiento de áreas verdes, escenarios deportivos.</t>
  </si>
  <si>
    <r>
      <rPr>
        <b/>
        <sz val="9"/>
        <color rgb="FF000000"/>
        <rFont val="Century Schoolbook"/>
        <family val="1"/>
      </rPr>
      <t>1.-</t>
    </r>
    <r>
      <rPr>
        <sz val="10"/>
        <color rgb="FF000000"/>
        <rFont val="Arial Narrow"/>
        <family val="2"/>
      </rPr>
      <t xml:space="preserve"> Solicitar a la Unidad de Obras e Infraestructura Universitaria los planes de mantenimiento (obras universitarias de las áreas verdes y escenarios deportivos.
</t>
    </r>
    <r>
      <rPr>
        <b/>
        <sz val="9"/>
        <color rgb="FF000000"/>
        <rFont val="Century Schoolbook"/>
        <family val="1"/>
      </rPr>
      <t>2.-</t>
    </r>
    <r>
      <rPr>
        <sz val="10"/>
        <color rgb="FF000000"/>
        <rFont val="Arial Narrow"/>
        <family val="2"/>
      </rPr>
      <t xml:space="preserve"> Solicitar en el último mes del año a la Unidad de Obras e Infraestructura Universitaria informe de la ejecución de los planes de mantenimiento de las áreas verdes y escenarios deportivos.</t>
    </r>
  </si>
  <si>
    <r>
      <rPr>
        <b/>
        <sz val="9"/>
        <color rgb="FF000000"/>
        <rFont val="Century Schoolbook"/>
        <family val="1"/>
      </rPr>
      <t>1.-</t>
    </r>
    <r>
      <rPr>
        <sz val="10"/>
        <color rgb="FF000000"/>
        <rFont val="Arial Narrow"/>
        <family val="2"/>
      </rPr>
      <t xml:space="preserve"> Planes de mantenimiento de la Unidad de Obras.
</t>
    </r>
    <r>
      <rPr>
        <b/>
        <sz val="9"/>
        <color rgb="FF000000"/>
        <rFont val="Century Schoolbook"/>
        <family val="1"/>
      </rPr>
      <t>2.-</t>
    </r>
    <r>
      <rPr>
        <sz val="10"/>
        <color rgb="FF000000"/>
        <rFont val="Arial Narrow"/>
        <family val="2"/>
      </rPr>
      <t xml:space="preserve"> Resolución de aprobación de los planes de mantenimiento (áreas verdes y escenarios deportivos).</t>
    </r>
  </si>
  <si>
    <t>* Diana Reinoso Miranda,
  Directora Administrativa
* Juan Merino Gaona,
  Analista Dirección Administrativa
* Ing. Marco Carrión Limones,
  Jefe Unidad de Obras de Infraestructura</t>
  </si>
  <si>
    <r>
      <rPr>
        <b/>
        <sz val="9"/>
        <color rgb="FF000000"/>
        <rFont val="Century Schoolbook"/>
        <family val="1"/>
      </rPr>
      <t>13.-</t>
    </r>
    <r>
      <rPr>
        <sz val="10"/>
        <color rgb="FF000000"/>
        <rFont val="Arial Narrow"/>
        <family val="2"/>
      </rPr>
      <t xml:space="preserve"> Gestionar el proceso de contratación o renovación de las pólizas de seguros y de matriculación de los vehículos oficiales gestionados.</t>
    </r>
  </si>
  <si>
    <t>Procesos de contratación o renovación de las pólizas de seguros y de matriculación de los vehículos oficiales gestionados.</t>
  </si>
  <si>
    <t>N° de Procesos ejecutados de la renovación de las pólizas de seguros.</t>
  </si>
  <si>
    <r>
      <rPr>
        <b/>
        <sz val="9"/>
        <color rgb="FF000000"/>
        <rFont val="Century Schoolbook"/>
        <family val="1"/>
      </rPr>
      <t>1.-</t>
    </r>
    <r>
      <rPr>
        <sz val="10"/>
        <color rgb="FF000000"/>
        <rFont val="Arial Narrow"/>
        <family val="2"/>
      </rPr>
      <t xml:space="preserve"> Realizar un estudio de mercado, solicitando proformas de proveedores de seguros.
</t>
    </r>
    <r>
      <rPr>
        <b/>
        <sz val="9"/>
        <color rgb="FF000000"/>
        <rFont val="Century Schoolbook"/>
        <family val="1"/>
      </rPr>
      <t>2.-</t>
    </r>
    <r>
      <rPr>
        <sz val="10"/>
        <color rgb="FF000000"/>
        <rFont val="Arial Narrow"/>
        <family val="2"/>
      </rPr>
      <t xml:space="preserve"> Solicitar al proveedor la inspección técnica vehicular.
</t>
    </r>
    <r>
      <rPr>
        <b/>
        <sz val="9"/>
        <color rgb="FF000000"/>
        <rFont val="Century Schoolbook"/>
        <family val="1"/>
      </rPr>
      <t>3.-</t>
    </r>
    <r>
      <rPr>
        <sz val="10"/>
        <color rgb="FF000000"/>
        <rFont val="Arial Narrow"/>
        <family val="2"/>
      </rPr>
      <t xml:space="preserve"> Ejecutar la póliza de seguro vehicular en caso de haber un accidente de tránsito.
</t>
    </r>
    <r>
      <rPr>
        <b/>
        <sz val="9"/>
        <color rgb="FF000000"/>
        <rFont val="Century Schoolbook"/>
        <family val="1"/>
      </rPr>
      <t xml:space="preserve">4.- </t>
    </r>
    <r>
      <rPr>
        <sz val="10"/>
        <color rgb="FF000000"/>
        <rFont val="Arial Narrow"/>
        <family val="2"/>
      </rPr>
      <t>Ejecutar la matriculación vehicular en la Empresa Movilidad Machala, trasladando los vehículos para ser revisados técnicamente.</t>
    </r>
  </si>
  <si>
    <r>
      <rPr>
        <b/>
        <sz val="9"/>
        <color rgb="FF000000"/>
        <rFont val="Century Schoolbook"/>
        <family val="1"/>
      </rPr>
      <t>1.-</t>
    </r>
    <r>
      <rPr>
        <sz val="10"/>
        <color rgb="FF000000"/>
        <rFont val="Arial Narrow"/>
        <family val="2"/>
      </rPr>
      <t xml:space="preserve"> Formularios y habilitantes del proceso de adquisición de renovación de las pólizas de seguro de los vehículos oficiales.
</t>
    </r>
    <r>
      <rPr>
        <b/>
        <sz val="9"/>
        <color rgb="FF000000"/>
        <rFont val="Century Schoolbook"/>
        <family val="1"/>
      </rPr>
      <t>2.-</t>
    </r>
    <r>
      <rPr>
        <sz val="10"/>
        <color rgb="FF000000"/>
        <rFont val="Arial Narrow"/>
        <family val="2"/>
      </rPr>
      <t xml:space="preserve"> Póliza ramo vehículos con plazo de </t>
    </r>
    <r>
      <rPr>
        <sz val="10"/>
        <color rgb="FF000000"/>
        <rFont val="Century Schoolbook"/>
        <family val="1"/>
      </rPr>
      <t>365</t>
    </r>
    <r>
      <rPr>
        <sz val="10"/>
        <color rgb="FF000000"/>
        <rFont val="Arial Narrow"/>
        <family val="2"/>
      </rPr>
      <t xml:space="preserve"> días.</t>
    </r>
  </si>
  <si>
    <t>570102 0701 001</t>
  </si>
  <si>
    <t>Tasas Generales, Impuestos, Contribuciones, Permisos, Licencias y Patentes</t>
  </si>
  <si>
    <t>PAGOS DE TASAS DE LA IES (PREDIOS UTMACH)</t>
  </si>
  <si>
    <t xml:space="preserve">PAGOS DE MATRICULAR FLOTA VEHICULAR </t>
  </si>
  <si>
    <t>REEMBOLSOS PAGOS VARIOS CHOFERES POR PEAJE</t>
  </si>
  <si>
    <t>570102 0701 002</t>
  </si>
  <si>
    <t>Pago de permiso de funcionamiento</t>
  </si>
  <si>
    <t>TASAS VARIAS</t>
  </si>
  <si>
    <t>MATRICULA FLOTA VEHICULAR UTMACH</t>
  </si>
  <si>
    <r>
      <rPr>
        <b/>
        <sz val="9"/>
        <color rgb="FF000000"/>
        <rFont val="Century Schoolbook"/>
        <family val="1"/>
      </rPr>
      <t>14.-</t>
    </r>
    <r>
      <rPr>
        <sz val="10"/>
        <color rgb="FF000000"/>
        <rFont val="Arial Narrow"/>
        <family val="2"/>
      </rPr>
      <t xml:space="preserve"> Gestionar proyectos de inversión para la construcción de obras para la mejora continua de la infraestructura de la institución.</t>
    </r>
  </si>
  <si>
    <t>Proyectos de inversión para la construcción de obras para la mejora continua de la infraestructura de la institución gestionados.</t>
  </si>
  <si>
    <r>
      <rPr>
        <sz val="10"/>
        <color rgb="FF000000"/>
        <rFont val="Arial Narrow"/>
        <family val="2"/>
      </rPr>
      <t>Este producto esta considerado en la planificación anual de contrataciones, aprobada, adicional es importante indicar que mediante el oficio N° UTMACH-DADM-</t>
    </r>
    <r>
      <rPr>
        <sz val="10"/>
        <color rgb="FF000000"/>
        <rFont val="Century Schoolbook"/>
        <family val="1"/>
      </rPr>
      <t>2021-621</t>
    </r>
    <r>
      <rPr>
        <sz val="10"/>
        <color rgb="FF000000"/>
        <rFont val="Arial Narrow"/>
        <family val="2"/>
      </rPr>
      <t xml:space="preserve">-OF de fecha </t>
    </r>
    <r>
      <rPr>
        <sz val="10"/>
        <color rgb="FF000000"/>
        <rFont val="Century Schoolbook"/>
        <family val="1"/>
      </rPr>
      <t>17</t>
    </r>
    <r>
      <rPr>
        <sz val="10"/>
        <color rgb="FF000000"/>
        <rFont val="Arial Narrow"/>
        <family val="2"/>
      </rPr>
      <t xml:space="preserve"> de septiembre del año </t>
    </r>
    <r>
      <rPr>
        <sz val="10"/>
        <color rgb="FF000000"/>
        <rFont val="Century Schoolbook"/>
        <family val="1"/>
      </rPr>
      <t>2021</t>
    </r>
    <r>
      <rPr>
        <sz val="10"/>
        <color rgb="FF000000"/>
        <rFont val="Arial Narrow"/>
        <family val="2"/>
      </rPr>
      <t xml:space="preserve"> se reporto al señor rector novedades en relación a la plantilla de la DTH; derivadas del ROGOP </t>
    </r>
    <r>
      <rPr>
        <sz val="10"/>
        <color rgb="FF000000"/>
        <rFont val="Century Schoolbook"/>
        <family val="1"/>
      </rPr>
      <t>2021</t>
    </r>
    <r>
      <rPr>
        <sz val="10"/>
        <color rgb="FF000000"/>
        <rFont val="Arial Narrow"/>
        <family val="2"/>
      </rPr>
      <t xml:space="preserve"> (Resol. </t>
    </r>
    <r>
      <rPr>
        <sz val="10"/>
        <color rgb="FF000000"/>
        <rFont val="Century Schoolbook"/>
        <family val="1"/>
      </rPr>
      <t>345/2021</t>
    </r>
    <r>
      <rPr>
        <sz val="10"/>
        <color rgb="FF000000"/>
        <rFont val="Arial Narrow"/>
        <family val="2"/>
      </rPr>
      <t>) y sus productos con la siguiente petición "me permito solicitar a usted, se haga conocer dichas observaciones a la comisión designada en este proceso, a fin de proceder a subsanar dicha observaciones y esta dirección y sus dependencias pueda proceder a llenar las plantillas correspondientes".</t>
    </r>
  </si>
  <si>
    <r>
      <rPr>
        <b/>
        <sz val="9"/>
        <color rgb="FF000000"/>
        <rFont val="Century Schoolbook"/>
        <family val="1"/>
      </rPr>
      <t>15.-</t>
    </r>
    <r>
      <rPr>
        <sz val="10"/>
        <color rgb="FF000000"/>
        <rFont val="Arial Narrow"/>
        <family val="2"/>
      </rPr>
      <t xml:space="preserve"> Gestionar los procesos de fiscalización de las obras de infraestructura institucionales.</t>
    </r>
  </si>
  <si>
    <t>Procesos de fiscalización de las obras de infraestructura institucionales, gestionados.</t>
  </si>
  <si>
    <r>
      <rPr>
        <sz val="10"/>
        <color rgb="FF000000"/>
        <rFont val="Arial Narrow"/>
        <family val="2"/>
      </rPr>
      <t>Este producto esta considerado en la planificación anual de contrataciones, aprobada, adicional es importante indicar que mediante el oficio N° UTMACH-DADM-</t>
    </r>
    <r>
      <rPr>
        <sz val="10"/>
        <color rgb="FF000000"/>
        <rFont val="Century Schoolbook"/>
        <family val="1"/>
      </rPr>
      <t>2021-621</t>
    </r>
    <r>
      <rPr>
        <sz val="10"/>
        <color rgb="FF000000"/>
        <rFont val="Arial Narrow"/>
        <family val="2"/>
      </rPr>
      <t xml:space="preserve">-OF de fecha </t>
    </r>
    <r>
      <rPr>
        <sz val="10"/>
        <color rgb="FF000000"/>
        <rFont val="Century Schoolbook"/>
        <family val="1"/>
      </rPr>
      <t>17</t>
    </r>
    <r>
      <rPr>
        <sz val="10"/>
        <color rgb="FF000000"/>
        <rFont val="Arial Narrow"/>
        <family val="2"/>
      </rPr>
      <t xml:space="preserve"> de septiembre del año </t>
    </r>
    <r>
      <rPr>
        <sz val="10"/>
        <color rgb="FF000000"/>
        <rFont val="Century Schoolbook"/>
        <family val="1"/>
      </rPr>
      <t>2021</t>
    </r>
    <r>
      <rPr>
        <sz val="10"/>
        <color rgb="FF000000"/>
        <rFont val="Arial Narrow"/>
        <family val="2"/>
      </rPr>
      <t xml:space="preserve"> se reporto al señor rector novedades en relación a la plantilla de la DTH; derivadas del ROGOP </t>
    </r>
    <r>
      <rPr>
        <sz val="10"/>
        <color rgb="FF000000"/>
        <rFont val="Century Schoolbook"/>
        <family val="1"/>
      </rPr>
      <t>2021</t>
    </r>
    <r>
      <rPr>
        <sz val="10"/>
        <color rgb="FF000000"/>
        <rFont val="Arial Narrow"/>
        <family val="2"/>
      </rPr>
      <t xml:space="preserve"> (Resol. </t>
    </r>
    <r>
      <rPr>
        <sz val="10"/>
        <color rgb="FF000000"/>
        <rFont val="Century Schoolbook"/>
        <family val="1"/>
      </rPr>
      <t>345/2021</t>
    </r>
    <r>
      <rPr>
        <sz val="10"/>
        <color rgb="FF000000"/>
        <rFont val="Arial Narrow"/>
        <family val="2"/>
      </rPr>
      <t>) y sus productos con la siguiente petición "me permito solicitar a usted, se haga conocer dichas observaciones a la comisión designada en este proceso, a fin de proceder a subsanar dicha observaciones y esta dirección y sus dependencias pueda proceder a llenar las plantillas correspondientes".</t>
    </r>
  </si>
  <si>
    <r>
      <rPr>
        <b/>
        <sz val="9"/>
        <color rgb="FF000000"/>
        <rFont val="Century Schoolbook"/>
        <family val="1"/>
      </rPr>
      <t>16.-</t>
    </r>
    <r>
      <rPr>
        <sz val="10"/>
        <color rgb="FF000000"/>
        <rFont val="Arial Narrow"/>
        <family val="2"/>
      </rPr>
      <t xml:space="preserve"> Gestionar estudios técnicos para la construcción de obras y/o adecuación de infraestructura.</t>
    </r>
  </si>
  <si>
    <t>Estudios técnicos para la construcción de obras y/o adecuación de infraestructura, gestionados.</t>
  </si>
  <si>
    <r>
      <rPr>
        <sz val="10"/>
        <color rgb="FF000000"/>
        <rFont val="Arial Narrow"/>
        <family val="2"/>
      </rPr>
      <t>Este producto esta considerado en la planificación anual de contrataciones, aprobada, adicional es importante indicar que mediante el oficio N° UTMACH-DADM-</t>
    </r>
    <r>
      <rPr>
        <sz val="10"/>
        <color rgb="FF000000"/>
        <rFont val="Century Schoolbook"/>
        <family val="1"/>
      </rPr>
      <t>2021-621</t>
    </r>
    <r>
      <rPr>
        <sz val="10"/>
        <color rgb="FF000000"/>
        <rFont val="Arial Narrow"/>
        <family val="2"/>
      </rPr>
      <t xml:space="preserve">-OF de fecha </t>
    </r>
    <r>
      <rPr>
        <sz val="10"/>
        <color rgb="FF000000"/>
        <rFont val="Century Schoolbook"/>
        <family val="1"/>
      </rPr>
      <t>17</t>
    </r>
    <r>
      <rPr>
        <sz val="10"/>
        <color rgb="FF000000"/>
        <rFont val="Arial Narrow"/>
        <family val="2"/>
      </rPr>
      <t xml:space="preserve"> de septiembre del año </t>
    </r>
    <r>
      <rPr>
        <sz val="10"/>
        <color rgb="FF000000"/>
        <rFont val="Century Schoolbook"/>
        <family val="1"/>
      </rPr>
      <t>2021</t>
    </r>
    <r>
      <rPr>
        <sz val="10"/>
        <color rgb="FF000000"/>
        <rFont val="Arial Narrow"/>
        <family val="2"/>
      </rPr>
      <t xml:space="preserve"> se reporto al señor rector novedades en relación a la plantilla de la DTH; derivadas del ROGOP </t>
    </r>
    <r>
      <rPr>
        <sz val="10"/>
        <color rgb="FF000000"/>
        <rFont val="Century Schoolbook"/>
        <family val="1"/>
      </rPr>
      <t>2021</t>
    </r>
    <r>
      <rPr>
        <sz val="10"/>
        <color rgb="FF000000"/>
        <rFont val="Arial Narrow"/>
        <family val="2"/>
      </rPr>
      <t xml:space="preserve"> (Resol. </t>
    </r>
    <r>
      <rPr>
        <sz val="10"/>
        <color rgb="FF000000"/>
        <rFont val="Century Schoolbook"/>
        <family val="1"/>
      </rPr>
      <t>345/2021</t>
    </r>
    <r>
      <rPr>
        <sz val="10"/>
        <color rgb="FF000000"/>
        <rFont val="Arial Narrow"/>
        <family val="2"/>
      </rPr>
      <t>) y sus productos con la siguiente petición "me permito solicitar a usted, se haga conocer dichas observaciones a la comisión designada en este proceso, a fin de proceder a subsanar dicha observaciones y esta dirección y sus dependencias pueda proceder a llenar las plantillas correspondientes".</t>
    </r>
  </si>
  <si>
    <r>
      <rPr>
        <b/>
        <sz val="9"/>
        <color rgb="FF000000"/>
        <rFont val="Century Schoolbook"/>
        <family val="1"/>
      </rPr>
      <t>17.-</t>
    </r>
    <r>
      <rPr>
        <sz val="10"/>
        <color rgb="FF000000"/>
        <rFont val="Arial Narrow"/>
        <family val="2"/>
      </rPr>
      <t xml:space="preserve"> Entrega oportuna de la Planificación Operativo Anual y Evaluación de la Planificación Operativa Anual.</t>
    </r>
  </si>
  <si>
    <r>
      <rPr>
        <b/>
        <sz val="9"/>
        <color rgb="FF000000"/>
        <rFont val="Century Schoolbook"/>
        <family val="1"/>
      </rPr>
      <t>1.-</t>
    </r>
    <r>
      <rPr>
        <sz val="10"/>
        <color rgb="FF000000"/>
        <rFont val="Arial Narrow"/>
        <family val="2"/>
      </rPr>
      <t xml:space="preserve"> Elaborar el pac conjuntamente con los supervisores adscritos a la Dirección Administrativa.
</t>
    </r>
    <r>
      <rPr>
        <b/>
        <sz val="9"/>
        <color rgb="FF000000"/>
        <rFont val="Century Schoolbook"/>
        <family val="1"/>
      </rPr>
      <t>2.-</t>
    </r>
    <r>
      <rPr>
        <sz val="10"/>
        <color rgb="FF000000"/>
        <rFont val="Arial Narrow"/>
        <family val="2"/>
      </rPr>
      <t xml:space="preserve"> Evaluar el PAC conjuntamente con los supervisores adscritos a la Dirección Administrativa.</t>
    </r>
  </si>
  <si>
    <r>
      <rPr>
        <b/>
        <sz val="9"/>
        <color rgb="FF000000"/>
        <rFont val="Century Schoolbook"/>
        <family val="1"/>
      </rPr>
      <t>1.-</t>
    </r>
    <r>
      <rPr>
        <sz val="10"/>
        <color rgb="FF000000"/>
        <rFont val="Arial Narrow"/>
        <family val="2"/>
      </rPr>
      <t xml:space="preserve"> POA entregado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POA primer semestre.
</t>
    </r>
    <r>
      <rPr>
        <b/>
        <sz val="9"/>
        <color rgb="FF000000"/>
        <rFont val="Century Schoolbook"/>
        <family val="1"/>
      </rPr>
      <t>3.-</t>
    </r>
    <r>
      <rPr>
        <sz val="10"/>
        <color rgb="FF000000"/>
        <rFont val="Arial Narrow"/>
        <family val="2"/>
      </rPr>
      <t xml:space="preserve"> Evaluación del POA segundo semestre.
</t>
    </r>
    <r>
      <rPr>
        <b/>
        <sz val="9"/>
        <color rgb="FF000000"/>
        <rFont val="Century Schoolbook"/>
        <family val="1"/>
      </rPr>
      <t>4.-</t>
    </r>
    <r>
      <rPr>
        <sz val="10"/>
        <color rgb="FF000000"/>
        <rFont val="Arial Narrow"/>
        <family val="2"/>
      </rPr>
      <t xml:space="preserve"> POA entregado </t>
    </r>
    <r>
      <rPr>
        <sz val="10"/>
        <color rgb="FF000000"/>
        <rFont val="Century Schoolbook"/>
        <family val="1"/>
      </rPr>
      <t>2023.</t>
    </r>
  </si>
  <si>
    <t>* Diana Reinoso Miranda,
  Directora Administrativa
* Juan Merino Gaona,
  Analista Dirección Administrativa
* Diego Pesantez Ochoa,
  Analista Dirección Administrativa
* Raúl Carpio Silva,
  Supervisor Vigilancia y Seguridad</t>
  </si>
  <si>
    <t>530805 0701 002</t>
  </si>
  <si>
    <t>ESPONJA PARA LAVAR PLATOS FIBRA MIXTA</t>
  </si>
  <si>
    <t>ESPONJA CON MANGA TEJIDA</t>
  </si>
  <si>
    <t>CEPILLO PARA SANITARIO CON BASE PLASTICA</t>
  </si>
  <si>
    <r>
      <rPr>
        <sz val="10"/>
        <color rgb="FF000000"/>
        <rFont val="Arial Narrow"/>
        <family val="2"/>
      </rPr>
      <t xml:space="preserve">ATOMIZADOR </t>
    </r>
    <r>
      <rPr>
        <sz val="10"/>
        <color rgb="FF000000"/>
        <rFont val="Century Schoolbook"/>
        <family val="1"/>
      </rPr>
      <t>500</t>
    </r>
    <r>
      <rPr>
        <sz val="10"/>
        <color rgb="FF000000"/>
        <rFont val="Arial Narrow"/>
        <family val="2"/>
      </rPr>
      <t xml:space="preserve"> CC</t>
    </r>
  </si>
  <si>
    <t>RECOGEDOR DE BASURA</t>
  </si>
  <si>
    <r>
      <rPr>
        <sz val="10"/>
        <color rgb="FF000000"/>
        <rFont val="Arial Narrow"/>
        <family val="2"/>
      </rPr>
      <t xml:space="preserve">GUANTES DE CAUCHO NO </t>
    </r>
    <r>
      <rPr>
        <sz val="10"/>
        <color rgb="FF000000"/>
        <rFont val="Century Schoolbook"/>
        <family val="1"/>
      </rPr>
      <t>9</t>
    </r>
    <r>
      <rPr>
        <sz val="10"/>
        <color rgb="FF000000"/>
        <rFont val="Arial Narrow"/>
        <family val="2"/>
      </rPr>
      <t xml:space="preserve"> BICOLOR</t>
    </r>
  </si>
  <si>
    <r>
      <rPr>
        <sz val="10"/>
        <color rgb="FF000000"/>
        <rFont val="Arial Narrow"/>
        <family val="2"/>
      </rPr>
      <t xml:space="preserve">PAPEL TOALLA DE MANOS BLANCO EN Z </t>
    </r>
    <r>
      <rPr>
        <sz val="10"/>
        <color rgb="FF000000"/>
        <rFont val="Century Schoolbook"/>
        <family val="1"/>
      </rPr>
      <t>150</t>
    </r>
    <r>
      <rPr>
        <sz val="10"/>
        <color rgb="FF000000"/>
        <rFont val="Arial Narrow"/>
        <family val="2"/>
      </rPr>
      <t xml:space="preserve"> UNIDADES</t>
    </r>
  </si>
  <si>
    <r>
      <rPr>
        <sz val="10"/>
        <color rgb="FF000000"/>
        <rFont val="Arial Narrow"/>
        <family val="2"/>
      </rPr>
      <t xml:space="preserve">FUNDA DE BASURA SEMINDUSTRIAL AMARILLA </t>
    </r>
    <r>
      <rPr>
        <sz val="10"/>
        <color rgb="FF000000"/>
        <rFont val="Century Schoolbook"/>
        <family val="1"/>
      </rPr>
      <t>30</t>
    </r>
    <r>
      <rPr>
        <sz val="10"/>
        <color rgb="FF000000"/>
        <rFont val="Arial Narrow"/>
        <family val="2"/>
      </rPr>
      <t>"X</t>
    </r>
    <r>
      <rPr>
        <sz val="10"/>
        <color rgb="FF000000"/>
        <rFont val="Century Schoolbook"/>
        <family val="1"/>
      </rPr>
      <t>36</t>
    </r>
  </si>
  <si>
    <r>
      <rPr>
        <sz val="10"/>
        <color rgb="FF000000"/>
        <rFont val="Arial Narrow"/>
        <family val="2"/>
      </rPr>
      <t>Paquete X</t>
    </r>
    <r>
      <rPr>
        <sz val="10"/>
        <color rgb="FF000000"/>
        <rFont val="Century Schoolbook"/>
        <family val="1"/>
      </rPr>
      <t>10</t>
    </r>
  </si>
  <si>
    <r>
      <rPr>
        <sz val="10"/>
        <color rgb="FF000000"/>
        <rFont val="Arial Narrow"/>
        <family val="2"/>
      </rPr>
      <t xml:space="preserve">LIQUIDO (ACEITE) LIMPIA MUEBLES FRASCO </t>
    </r>
    <r>
      <rPr>
        <sz val="10"/>
        <color rgb="FF000000"/>
        <rFont val="Century Schoolbook"/>
        <family val="1"/>
      </rPr>
      <t>250</t>
    </r>
    <r>
      <rPr>
        <sz val="10"/>
        <color rgb="FF000000"/>
        <rFont val="Arial Narrow"/>
        <family val="2"/>
      </rPr>
      <t xml:space="preserve"> CC</t>
    </r>
  </si>
  <si>
    <r>
      <rPr>
        <sz val="10"/>
        <color rgb="FF000000"/>
        <rFont val="Arial Narrow"/>
        <family val="2"/>
      </rPr>
      <t xml:space="preserve">PAÑO DE LIMPIEZA PARA SUPERFICIES </t>
    </r>
    <r>
      <rPr>
        <sz val="10"/>
        <color rgb="FF000000"/>
        <rFont val="Century Schoolbook"/>
        <family val="1"/>
      </rPr>
      <t>10</t>
    </r>
    <r>
      <rPr>
        <sz val="10"/>
        <color rgb="FF000000"/>
        <rFont val="Arial Narrow"/>
        <family val="2"/>
      </rPr>
      <t xml:space="preserve"> UNIDADES</t>
    </r>
  </si>
  <si>
    <r>
      <rPr>
        <sz val="10"/>
        <color rgb="FF000000"/>
        <rFont val="Arial Narrow"/>
        <family val="2"/>
      </rPr>
      <t xml:space="preserve">PAPEL HIGIENICO JUMBO DOBLE HOJA BLANCO </t>
    </r>
    <r>
      <rPr>
        <sz val="10"/>
        <color rgb="FF000000"/>
        <rFont val="Century Schoolbook"/>
        <family val="1"/>
      </rPr>
      <t>250</t>
    </r>
    <r>
      <rPr>
        <sz val="10"/>
        <color rgb="FF000000"/>
        <rFont val="Arial Narrow"/>
        <family val="2"/>
      </rPr>
      <t xml:space="preserve"> METROS</t>
    </r>
  </si>
  <si>
    <t>ANTISARRO GALON</t>
  </si>
  <si>
    <r>
      <rPr>
        <sz val="10"/>
        <color rgb="FF000000"/>
        <rFont val="Arial Narrow"/>
        <family val="2"/>
      </rPr>
      <t xml:space="preserve">AMBIENTAL VARIAS FRAGANCIAS EN AEROSOL </t>
    </r>
    <r>
      <rPr>
        <sz val="10"/>
        <color rgb="FF000000"/>
        <rFont val="Century Schoolbook"/>
        <family val="1"/>
      </rPr>
      <t>400</t>
    </r>
    <r>
      <rPr>
        <sz val="10"/>
        <color rgb="FF000000"/>
        <rFont val="Arial Narrow"/>
        <family val="2"/>
      </rPr>
      <t xml:space="preserve"> CC</t>
    </r>
  </si>
  <si>
    <t>AMBIENTAL VARIAS FRAGANCIAS LIQUIDO GALON</t>
  </si>
  <si>
    <t>DISPENSADOR DE TOALLAS DE MANO EN Z O V</t>
  </si>
  <si>
    <r>
      <rPr>
        <sz val="10"/>
        <color rgb="FF000000"/>
        <rFont val="Arial Narrow"/>
        <family val="2"/>
      </rPr>
      <t xml:space="preserve">HIPOCLORITO DE SODIO AL </t>
    </r>
    <r>
      <rPr>
        <sz val="10"/>
        <color rgb="FF000000"/>
        <rFont val="Century Schoolbook"/>
        <family val="1"/>
      </rPr>
      <t>5</t>
    </r>
    <r>
      <rPr>
        <sz val="10"/>
        <color rgb="FF000000"/>
        <rFont val="Arial Narrow"/>
        <family val="2"/>
      </rPr>
      <t xml:space="preserve"> POR CIENTO, CANECA</t>
    </r>
  </si>
  <si>
    <r>
      <rPr>
        <sz val="10"/>
        <color rgb="FF000000"/>
        <rFont val="Arial Narrow"/>
        <family val="2"/>
      </rPr>
      <t xml:space="preserve">JABON FRESH EN BARRA DE </t>
    </r>
    <r>
      <rPr>
        <sz val="10"/>
        <color rgb="FF000000"/>
        <rFont val="Century Schoolbook"/>
        <family val="1"/>
      </rPr>
      <t>110</t>
    </r>
    <r>
      <rPr>
        <sz val="10"/>
        <color rgb="FF000000"/>
        <rFont val="Arial Narrow"/>
        <family val="2"/>
      </rPr>
      <t xml:space="preserve">G. ELIMINA EL </t>
    </r>
    <r>
      <rPr>
        <sz val="10"/>
        <color rgb="FF000000"/>
        <rFont val="Century Schoolbook"/>
        <family val="1"/>
      </rPr>
      <t>99.9%</t>
    </r>
    <r>
      <rPr>
        <sz val="10"/>
        <color rgb="FF000000"/>
        <rFont val="Arial Narrow"/>
        <family val="2"/>
      </rPr>
      <t xml:space="preserve"> DE LAS BACTERIAS DE LA PIEL</t>
    </r>
  </si>
  <si>
    <t>MASCARILLA QUIRURGICA CON ELASTICO PARA LAS OREJAS</t>
  </si>
  <si>
    <r>
      <rPr>
        <sz val="10"/>
        <color rgb="FF000000"/>
        <rFont val="Arial Narrow"/>
        <family val="2"/>
      </rPr>
      <t xml:space="preserve">Caja de </t>
    </r>
    <r>
      <rPr>
        <sz val="10"/>
        <color rgb="FF000000"/>
        <rFont val="Century Schoolbook"/>
        <family val="1"/>
      </rPr>
      <t>50</t>
    </r>
  </si>
  <si>
    <r>
      <rPr>
        <sz val="10"/>
        <color rgb="FF000000"/>
        <rFont val="Arial Narrow"/>
        <family val="2"/>
      </rPr>
      <t xml:space="preserve">DESINFECTANTE EN AEROSOL DE </t>
    </r>
    <r>
      <rPr>
        <sz val="10"/>
        <color rgb="FF000000"/>
        <rFont val="Century Schoolbook"/>
        <family val="1"/>
      </rPr>
      <t>360</t>
    </r>
    <r>
      <rPr>
        <sz val="10"/>
        <color rgb="FF000000"/>
        <rFont val="Arial Narrow"/>
        <family val="2"/>
      </rPr>
      <t xml:space="preserve">ML., QUE DESINFECTE Y ELIMINE EL </t>
    </r>
    <r>
      <rPr>
        <sz val="10"/>
        <color rgb="FF000000"/>
        <rFont val="Century Schoolbook"/>
        <family val="1"/>
      </rPr>
      <t>99.9%</t>
    </r>
    <r>
      <rPr>
        <sz val="10"/>
        <color rgb="FF000000"/>
        <rFont val="Arial Narrow"/>
        <family val="2"/>
      </rPr>
      <t xml:space="preserve"> DEL VIRUS SARS-COV-</t>
    </r>
    <r>
      <rPr>
        <sz val="10"/>
        <color rgb="FF000000"/>
        <rFont val="Century Schoolbook"/>
        <family val="1"/>
      </rPr>
      <t>2</t>
    </r>
    <r>
      <rPr>
        <sz val="10"/>
        <color rgb="FF000000"/>
        <rFont val="Arial Narrow"/>
        <family val="2"/>
      </rPr>
      <t>, CAUSANTE DE COVID-</t>
    </r>
    <r>
      <rPr>
        <sz val="10"/>
        <color rgb="FF000000"/>
        <rFont val="Century Schoolbook"/>
        <family val="1"/>
      </rPr>
      <t>19</t>
    </r>
  </si>
  <si>
    <r>
      <rPr>
        <sz val="10"/>
        <color rgb="FF000000"/>
        <rFont val="Arial Narrow"/>
        <family val="2"/>
      </rPr>
      <t xml:space="preserve">ALCOHOL LÍQUIDO AL </t>
    </r>
    <r>
      <rPr>
        <sz val="10"/>
        <color rgb="FF000000"/>
        <rFont val="Century Schoolbook"/>
        <family val="1"/>
      </rPr>
      <t>70%</t>
    </r>
  </si>
  <si>
    <r>
      <rPr>
        <sz val="10"/>
        <color rgb="FF000000"/>
        <rFont val="Arial Narrow"/>
        <family val="2"/>
      </rPr>
      <t xml:space="preserve">DETERGENTE EN POLVO FRAGANCIA FLORAL, FUNDA DE </t>
    </r>
    <r>
      <rPr>
        <sz val="10"/>
        <color rgb="FF000000"/>
        <rFont val="Century Schoolbook"/>
        <family val="1"/>
      </rPr>
      <t>5</t>
    </r>
    <r>
      <rPr>
        <sz val="10"/>
        <color rgb="FF000000"/>
        <rFont val="Arial Narrow"/>
        <family val="2"/>
      </rPr>
      <t>KG.</t>
    </r>
  </si>
  <si>
    <t>ESCOBAS PLASTICAS CERDA SUAVE CON PALO O TUBO ENRROSCABLE</t>
  </si>
  <si>
    <r>
      <rPr>
        <sz val="10"/>
        <color rgb="FF000000"/>
        <rFont val="Arial Narrow"/>
        <family val="2"/>
      </rPr>
      <t xml:space="preserve">FRENELA ROJA DE </t>
    </r>
    <r>
      <rPr>
        <sz val="10"/>
        <color rgb="FF000000"/>
        <rFont val="Century Schoolbook"/>
        <family val="1"/>
      </rPr>
      <t>1*0,5</t>
    </r>
    <r>
      <rPr>
        <sz val="10"/>
        <color rgb="FF000000"/>
        <rFont val="Arial Narrow"/>
        <family val="2"/>
      </rPr>
      <t>M.</t>
    </r>
  </si>
  <si>
    <r>
      <rPr>
        <sz val="10"/>
        <color rgb="FF000000"/>
        <rFont val="Arial Narrow"/>
        <family val="2"/>
      </rPr>
      <t xml:space="preserve">INSECTICIDA EN AEROSOL USO DOMESTICO, DOBLE ACCIÓN MOSQUITOS Y MOSCAS, CATEGORÍA TOXICOLÓGICA: III. FRASCO DE </t>
    </r>
    <r>
      <rPr>
        <sz val="10"/>
        <color rgb="FF000000"/>
        <rFont val="Century Schoolbook"/>
        <family val="1"/>
      </rPr>
      <t>400</t>
    </r>
    <r>
      <rPr>
        <sz val="10"/>
        <color rgb="FF000000"/>
        <rFont val="Arial Narrow"/>
        <family val="2"/>
      </rPr>
      <t>CC.</t>
    </r>
  </si>
  <si>
    <r>
      <rPr>
        <sz val="10"/>
        <color rgb="FF000000"/>
        <rFont val="Arial Narrow"/>
        <family val="2"/>
      </rPr>
      <t xml:space="preserve">MOPA MICROFIBRA DE </t>
    </r>
    <r>
      <rPr>
        <sz val="10"/>
        <color rgb="FF000000"/>
        <rFont val="Century Schoolbook"/>
        <family val="1"/>
      </rPr>
      <t>14,5</t>
    </r>
    <r>
      <rPr>
        <sz val="10"/>
        <color rgb="FF000000"/>
        <rFont val="Arial Narrow"/>
        <family val="2"/>
      </rPr>
      <t xml:space="preserve">CM DE ANCHO Y </t>
    </r>
    <r>
      <rPr>
        <sz val="10"/>
        <color rgb="FF000000"/>
        <rFont val="Century Schoolbook"/>
        <family val="1"/>
      </rPr>
      <t>62</t>
    </r>
    <r>
      <rPr>
        <sz val="10"/>
        <color rgb="FF000000"/>
        <rFont val="Arial Narrow"/>
        <family val="2"/>
      </rPr>
      <t xml:space="preserve">CM DE LARGO COSIDO A LA MITAD </t>
    </r>
  </si>
  <si>
    <r>
      <rPr>
        <sz val="10"/>
        <color rgb="FF000000"/>
        <rFont val="Arial Narrow"/>
        <family val="2"/>
      </rPr>
      <t xml:space="preserve">TRAPEADOR CON TUBO DE ALUMINIO Y PRENSA CON ROSCA AJUSTABLE PLASTICA DE </t>
    </r>
    <r>
      <rPr>
        <sz val="10"/>
        <color rgb="FF000000"/>
        <rFont val="Century Schoolbook"/>
        <family val="1"/>
      </rPr>
      <t>18,5</t>
    </r>
    <r>
      <rPr>
        <sz val="10"/>
        <color rgb="FF000000"/>
        <rFont val="Arial Narrow"/>
        <family val="2"/>
      </rPr>
      <t xml:space="preserve"> CM DE ANCHO</t>
    </r>
  </si>
  <si>
    <r>
      <rPr>
        <sz val="10"/>
        <color rgb="FF000000"/>
        <rFont val="Arial Narrow"/>
        <family val="2"/>
      </rPr>
      <t xml:space="preserve">PASTILLA AMBIENTAL PERFUMA Y DESINFECTA AMBIENTES </t>
    </r>
    <r>
      <rPr>
        <sz val="10"/>
        <color rgb="FF000000"/>
        <rFont val="Century Schoolbook"/>
        <family val="1"/>
      </rPr>
      <t>95</t>
    </r>
    <r>
      <rPr>
        <sz val="10"/>
        <color rgb="FF000000"/>
        <rFont val="Arial Narrow"/>
        <family val="2"/>
      </rPr>
      <t>G.</t>
    </r>
  </si>
  <si>
    <r>
      <rPr>
        <b/>
        <sz val="9"/>
        <color rgb="FF000000"/>
        <rFont val="Century Schoolbook"/>
        <family val="1"/>
      </rPr>
      <t>18.-</t>
    </r>
    <r>
      <rPr>
        <sz val="10"/>
        <color rgb="FF000000"/>
        <rFont val="Arial Narrow"/>
        <family val="2"/>
      </rPr>
      <t xml:space="preserve"> Organizar el Archivo de Gestión.</t>
    </r>
  </si>
  <si>
    <r>
      <rPr>
        <b/>
        <sz val="9"/>
        <color rgb="FF000000"/>
        <rFont val="Century Schoolbook"/>
        <family val="1"/>
      </rPr>
      <t>1.-</t>
    </r>
    <r>
      <rPr>
        <sz val="10"/>
        <color rgb="FF000000"/>
        <rFont val="Arial Narrow"/>
        <family val="2"/>
      </rPr>
      <t xml:space="preserve"> Solicitar a las supervisiones adscritas a la Dirección Administrativa organizar el archivo de gestión.
</t>
    </r>
    <r>
      <rPr>
        <b/>
        <sz val="9"/>
        <color rgb="FF000000"/>
        <rFont val="Century Schoolbook"/>
        <family val="1"/>
      </rPr>
      <t>2.-</t>
    </r>
    <r>
      <rPr>
        <sz val="10"/>
        <color rgb="FF000000"/>
        <rFont val="Arial Narrow"/>
        <family val="2"/>
      </rPr>
      <t xml:space="preserve"> Organizar el archivo de gestión de la Dirección Administrativa </t>
    </r>
    <r>
      <rPr>
        <sz val="10"/>
        <color rgb="FF000000"/>
        <rFont val="Century Schoolbook"/>
        <family val="1"/>
      </rPr>
      <t>2019</t>
    </r>
    <r>
      <rPr>
        <sz val="10"/>
        <color rgb="FF000000"/>
        <rFont val="Arial Narrow"/>
        <family val="2"/>
      </rPr>
      <t xml:space="preserve"> y </t>
    </r>
    <r>
      <rPr>
        <sz val="10"/>
        <color rgb="FF000000"/>
        <rFont val="Century Schoolbook"/>
        <family val="1"/>
      </rPr>
      <t>2020.</t>
    </r>
  </si>
  <si>
    <r>
      <rPr>
        <b/>
        <sz val="9"/>
        <color rgb="FF000000"/>
        <rFont val="Century Schoolbook"/>
        <family val="1"/>
      </rPr>
      <t>1.-</t>
    </r>
    <r>
      <rPr>
        <sz val="10"/>
        <color rgb="FF000000"/>
        <rFont val="Arial Narrow"/>
        <family val="2"/>
      </rPr>
      <t xml:space="preserve"> Inventario documental </t>
    </r>
    <r>
      <rPr>
        <sz val="10"/>
        <color rgb="FF000000"/>
        <rFont val="Century Schoolbook"/>
        <family val="1"/>
      </rPr>
      <t>2019</t>
    </r>
    <r>
      <rPr>
        <sz val="10"/>
        <color rgb="FF000000"/>
        <rFont val="Arial Narrow"/>
        <family val="2"/>
      </rPr>
      <t xml:space="preserve"> y </t>
    </r>
    <r>
      <rPr>
        <sz val="10"/>
        <color rgb="FF000000"/>
        <rFont val="Century Schoolbook"/>
        <family val="1"/>
      </rPr>
      <t>2020.</t>
    </r>
  </si>
  <si>
    <t>* Diana Reinoso Miranda,
  Directora Administrativa
* Juan Merino Gaona,
  Analista Dirección Administrativa
* Diego Pesantez Ochoa,
  Analista Dirección Administrativa
* Raúl Carpio Silva,
  Supervisor Vigilancia y Seguridad
* Patricia Silva Bravo,
  Administrador Campus</t>
  </si>
  <si>
    <r>
      <rPr>
        <sz val="10"/>
        <color rgb="FF000000"/>
        <rFont val="Arial Narrow"/>
        <family val="2"/>
      </rPr>
      <t xml:space="preserve">APRIETA PAPELES TIPO PINZA </t>
    </r>
    <r>
      <rPr>
        <sz val="10"/>
        <color rgb="FF000000"/>
        <rFont val="Century Schoolbook"/>
        <family val="1"/>
      </rPr>
      <t>51</t>
    </r>
    <r>
      <rPr>
        <sz val="10"/>
        <color rgb="FF000000"/>
        <rFont val="Arial Narrow"/>
        <family val="2"/>
      </rPr>
      <t xml:space="preserve"> MM</t>
    </r>
  </si>
  <si>
    <r>
      <rPr>
        <sz val="10"/>
        <color rgb="FF000000"/>
        <rFont val="Arial Narrow"/>
        <family val="2"/>
      </rPr>
      <t xml:space="preserve">ARCHIVADOR DE CARTON PLEGABLE LOMO </t>
    </r>
    <r>
      <rPr>
        <sz val="10"/>
        <color rgb="FF000000"/>
        <rFont val="Century Schoolbook"/>
        <family val="1"/>
      </rPr>
      <t>16</t>
    </r>
    <r>
      <rPr>
        <sz val="10"/>
        <color rgb="FF000000"/>
        <rFont val="Arial Narrow"/>
        <family val="2"/>
      </rPr>
      <t xml:space="preserve"> CMS NO </t>
    </r>
    <r>
      <rPr>
        <sz val="10"/>
        <color rgb="FF000000"/>
        <rFont val="Century Schoolbook"/>
        <family val="1"/>
      </rPr>
      <t>3</t>
    </r>
  </si>
  <si>
    <t>BORRADOR (GRANDE) PARA LAPIZ</t>
  </si>
  <si>
    <t>CARPETAS PLASTICAS UN LADO TRANSPARENTE</t>
  </si>
  <si>
    <r>
      <rPr>
        <sz val="10"/>
        <color rgb="FF000000"/>
        <rFont val="Arial Narrow"/>
        <family val="2"/>
      </rPr>
      <t xml:space="preserve">CINTA ADHESIVA TRANSPARENTE </t>
    </r>
    <r>
      <rPr>
        <sz val="10"/>
        <color rgb="FF000000"/>
        <rFont val="Century Schoolbook"/>
        <family val="1"/>
      </rPr>
      <t>18</t>
    </r>
    <r>
      <rPr>
        <sz val="10"/>
        <color rgb="FF000000"/>
        <rFont val="Arial Narrow"/>
        <family val="2"/>
      </rPr>
      <t xml:space="preserve"> X </t>
    </r>
    <r>
      <rPr>
        <sz val="10"/>
        <color rgb="FF000000"/>
        <rFont val="Century Schoolbook"/>
        <family val="1"/>
      </rPr>
      <t>25</t>
    </r>
    <r>
      <rPr>
        <sz val="10"/>
        <color rgb="FF000000"/>
        <rFont val="Arial Narrow"/>
        <family val="2"/>
      </rPr>
      <t xml:space="preserve"> YDAS</t>
    </r>
  </si>
  <si>
    <r>
      <rPr>
        <sz val="10"/>
        <color rgb="FF000000"/>
        <rFont val="Arial Narrow"/>
        <family val="2"/>
      </rPr>
      <t xml:space="preserve">CINTA DE EMBALAJE TRANSPARENTE </t>
    </r>
    <r>
      <rPr>
        <sz val="10"/>
        <color rgb="FF000000"/>
        <rFont val="Century Schoolbook"/>
        <family val="1"/>
      </rPr>
      <t>2</t>
    </r>
    <r>
      <rPr>
        <sz val="10"/>
        <color rgb="FF000000"/>
        <rFont val="Arial Narrow"/>
        <family val="2"/>
      </rPr>
      <t xml:space="preserve"> PULGADAS X </t>
    </r>
    <r>
      <rPr>
        <sz val="10"/>
        <color rgb="FF000000"/>
        <rFont val="Century Schoolbook"/>
        <family val="1"/>
      </rPr>
      <t>40</t>
    </r>
    <r>
      <rPr>
        <sz val="10"/>
        <color rgb="FF000000"/>
        <rFont val="Arial Narrow"/>
        <family val="2"/>
      </rPr>
      <t xml:space="preserve"> YDAS</t>
    </r>
  </si>
  <si>
    <r>
      <rPr>
        <sz val="10"/>
        <color rgb="FF000000"/>
        <rFont val="Arial Narrow"/>
        <family val="2"/>
      </rPr>
      <t xml:space="preserve">CLIPS STANDAR </t>
    </r>
    <r>
      <rPr>
        <sz val="10"/>
        <color rgb="FF000000"/>
        <rFont val="Century Schoolbook"/>
        <family val="1"/>
      </rPr>
      <t>32</t>
    </r>
    <r>
      <rPr>
        <sz val="10"/>
        <color rgb="FF000000"/>
        <rFont val="Arial Narrow"/>
        <family val="2"/>
      </rPr>
      <t xml:space="preserve"> MM METALICOS</t>
    </r>
  </si>
  <si>
    <r>
      <rPr>
        <sz val="10"/>
        <color rgb="FF000000"/>
        <rFont val="Arial Narrow"/>
        <family val="2"/>
      </rPr>
      <t xml:space="preserve">CUCHILLAS PARA ESTILETE (REPUESTO) GRANDE </t>
    </r>
    <r>
      <rPr>
        <sz val="10"/>
        <color rgb="FF000000"/>
        <rFont val="Century Schoolbook"/>
        <family val="1"/>
      </rPr>
      <t>10</t>
    </r>
    <r>
      <rPr>
        <sz val="10"/>
        <color rgb="FF000000"/>
        <rFont val="Arial Narrow"/>
        <family val="2"/>
      </rPr>
      <t>U</t>
    </r>
  </si>
  <si>
    <t>DISPENSADOR DE CINTA PEQUEÑO</t>
  </si>
  <si>
    <t>ESTILETE (REFORZADO PUNTA METALICA)</t>
  </si>
  <si>
    <r>
      <rPr>
        <sz val="10"/>
        <color rgb="FF000000"/>
        <rFont val="Arial Narrow"/>
        <family val="2"/>
      </rPr>
      <t xml:space="preserve">FLASH MEMORY </t>
    </r>
    <r>
      <rPr>
        <sz val="10"/>
        <color rgb="FF000000"/>
        <rFont val="Century Schoolbook"/>
        <family val="1"/>
      </rPr>
      <t>128</t>
    </r>
    <r>
      <rPr>
        <sz val="10"/>
        <color rgb="FF000000"/>
        <rFont val="Arial Narrow"/>
        <family val="2"/>
      </rPr>
      <t xml:space="preserve"> GB</t>
    </r>
  </si>
  <si>
    <r>
      <rPr>
        <sz val="10"/>
        <color rgb="FF000000"/>
        <rFont val="Arial Narrow"/>
        <family val="2"/>
      </rPr>
      <t xml:space="preserve">GOMA LIQUIDA </t>
    </r>
    <r>
      <rPr>
        <sz val="10"/>
        <color rgb="FF000000"/>
        <rFont val="Century Schoolbook"/>
        <family val="1"/>
      </rPr>
      <t>250</t>
    </r>
    <r>
      <rPr>
        <sz val="10"/>
        <color rgb="FF000000"/>
        <rFont val="Arial Narrow"/>
        <family val="2"/>
      </rPr>
      <t xml:space="preserve"> GR</t>
    </r>
  </si>
  <si>
    <t>GRAPADORA NORMAL METALICA GRANDE</t>
  </si>
  <si>
    <r>
      <rPr>
        <sz val="10"/>
        <color rgb="FF000000"/>
        <rFont val="Arial Narrow"/>
        <family val="2"/>
      </rPr>
      <t xml:space="preserve">GRAPAS </t>
    </r>
    <r>
      <rPr>
        <sz val="10"/>
        <color rgb="FF000000"/>
        <rFont val="Century Schoolbook"/>
        <family val="1"/>
      </rPr>
      <t>23/10</t>
    </r>
    <r>
      <rPr>
        <sz val="10"/>
        <color rgb="FF000000"/>
        <rFont val="Arial Narrow"/>
        <family val="2"/>
      </rPr>
      <t xml:space="preserve"> CAJA </t>
    </r>
    <r>
      <rPr>
        <sz val="10"/>
        <color rgb="FF000000"/>
        <rFont val="Century Schoolbook"/>
        <family val="1"/>
      </rPr>
      <t>1000</t>
    </r>
    <r>
      <rPr>
        <sz val="10"/>
        <color rgb="FF000000"/>
        <rFont val="Arial Narrow"/>
        <family val="2"/>
      </rPr>
      <t xml:space="preserve"> U</t>
    </r>
  </si>
  <si>
    <r>
      <rPr>
        <sz val="10"/>
        <color rgb="FF000000"/>
        <rFont val="Arial Narrow"/>
        <family val="2"/>
      </rPr>
      <t xml:space="preserve">GRAPAS </t>
    </r>
    <r>
      <rPr>
        <sz val="10"/>
        <color rgb="FF000000"/>
        <rFont val="Century Schoolbook"/>
        <family val="1"/>
      </rPr>
      <t>26/6</t>
    </r>
    <r>
      <rPr>
        <sz val="10"/>
        <color rgb="FF000000"/>
        <rFont val="Arial Narrow"/>
        <family val="2"/>
      </rPr>
      <t xml:space="preserve"> CAJA DE </t>
    </r>
    <r>
      <rPr>
        <sz val="10"/>
        <color rgb="FF000000"/>
        <rFont val="Century Schoolbook"/>
        <family val="1"/>
      </rPr>
      <t>5000</t>
    </r>
    <r>
      <rPr>
        <sz val="10"/>
        <color rgb="FF000000"/>
        <rFont val="Arial Narrow"/>
        <family val="2"/>
      </rPr>
      <t xml:space="preserve"> U</t>
    </r>
  </si>
  <si>
    <r>
      <rPr>
        <sz val="10"/>
        <color rgb="FF000000"/>
        <rFont val="Arial Narrow"/>
        <family val="2"/>
      </rPr>
      <t xml:space="preserve">LIGAS </t>
    </r>
    <r>
      <rPr>
        <sz val="10"/>
        <color rgb="FF000000"/>
        <rFont val="Century Schoolbook"/>
        <family val="1"/>
      </rPr>
      <t>8</t>
    </r>
    <r>
      <rPr>
        <sz val="10"/>
        <color rgb="FF000000"/>
        <rFont val="Arial Narrow"/>
        <family val="2"/>
      </rPr>
      <t xml:space="preserve"> CM FUNDA DE </t>
    </r>
    <r>
      <rPr>
        <sz val="10"/>
        <color rgb="FF000000"/>
        <rFont val="Century Schoolbook"/>
        <family val="1"/>
      </rPr>
      <t>500</t>
    </r>
    <r>
      <rPr>
        <sz val="10"/>
        <color rgb="FF000000"/>
        <rFont val="Arial Narrow"/>
        <family val="2"/>
      </rPr>
      <t xml:space="preserve"> GR</t>
    </r>
  </si>
  <si>
    <r>
      <rPr>
        <sz val="10"/>
        <color rgb="FF000000"/>
        <rFont val="Arial Narrow"/>
        <family val="2"/>
      </rPr>
      <t xml:space="preserve">MASKING DE </t>
    </r>
    <r>
      <rPr>
        <sz val="10"/>
        <color rgb="FF000000"/>
        <rFont val="Century Schoolbook"/>
        <family val="1"/>
      </rPr>
      <t>2</t>
    </r>
    <r>
      <rPr>
        <sz val="10"/>
        <color rgb="FF000000"/>
        <rFont val="Arial Narrow"/>
        <family val="2"/>
      </rPr>
      <t xml:space="preserve"> PULG. X </t>
    </r>
    <r>
      <rPr>
        <sz val="10"/>
        <color rgb="FF000000"/>
        <rFont val="Century Schoolbook"/>
        <family val="1"/>
      </rPr>
      <t>40</t>
    </r>
    <r>
      <rPr>
        <sz val="10"/>
        <color rgb="FF000000"/>
        <rFont val="Arial Narrow"/>
        <family val="2"/>
      </rPr>
      <t xml:space="preserve"> YARDAS MULTIUSO</t>
    </r>
  </si>
  <si>
    <r>
      <rPr>
        <sz val="10"/>
        <color rgb="FF000000"/>
        <rFont val="Arial Narrow"/>
        <family val="2"/>
      </rPr>
      <t xml:space="preserve">PAPELERA METALICA </t>
    </r>
    <r>
      <rPr>
        <sz val="10"/>
        <color rgb="FF000000"/>
        <rFont val="Century Schoolbook"/>
        <family val="1"/>
      </rPr>
      <t>2</t>
    </r>
    <r>
      <rPr>
        <sz val="10"/>
        <color rgb="FF000000"/>
        <rFont val="Arial Narrow"/>
        <family val="2"/>
      </rPr>
      <t xml:space="preserve"> SERVICIOS</t>
    </r>
  </si>
  <si>
    <t>PARES DE PILAS AA (ALCALINA)</t>
  </si>
  <si>
    <t>PARES DE PILAS AAA (ALCALINA)</t>
  </si>
  <si>
    <r>
      <rPr>
        <sz val="10"/>
        <color rgb="FF000000"/>
        <rFont val="Arial Narrow"/>
        <family val="2"/>
      </rPr>
      <t xml:space="preserve">PERFORADORA SEMINDUSTRIAL </t>
    </r>
    <r>
      <rPr>
        <sz val="10"/>
        <color rgb="FF000000"/>
        <rFont val="Century Schoolbook"/>
        <family val="1"/>
      </rPr>
      <t>100</t>
    </r>
    <r>
      <rPr>
        <sz val="10"/>
        <color rgb="FF000000"/>
        <rFont val="Arial Narrow"/>
        <family val="2"/>
      </rPr>
      <t xml:space="preserve"> HOJAS</t>
    </r>
  </si>
  <si>
    <t>PORTA CLIPS MAGNETICOS</t>
  </si>
  <si>
    <t>RESALTADORES VARIOS COLORES (COLOR AMARILLO)</t>
  </si>
  <si>
    <r>
      <rPr>
        <sz val="10"/>
        <color rgb="FF000000"/>
        <rFont val="Arial Narrow"/>
        <family val="2"/>
      </rPr>
      <t>SOBRE MANILA F</t>
    </r>
    <r>
      <rPr>
        <sz val="10"/>
        <color rgb="FF000000"/>
        <rFont val="Century Schoolbook"/>
        <family val="1"/>
      </rPr>
      <t>5</t>
    </r>
  </si>
  <si>
    <r>
      <rPr>
        <sz val="10"/>
        <color rgb="FF000000"/>
        <rFont val="Arial Narrow"/>
        <family val="2"/>
      </rPr>
      <t xml:space="preserve">TIJERA GRANDE DE </t>
    </r>
    <r>
      <rPr>
        <sz val="10"/>
        <color rgb="FF000000"/>
        <rFont val="Century Schoolbook"/>
        <family val="1"/>
      </rPr>
      <t>8</t>
    </r>
    <r>
      <rPr>
        <sz val="10"/>
        <color rgb="FF000000"/>
        <rFont val="Arial Narrow"/>
        <family val="2"/>
      </rPr>
      <t xml:space="preserve"> PULG.</t>
    </r>
  </si>
  <si>
    <t>TINTA CORRECTORA TIPO ESFERO</t>
  </si>
  <si>
    <t>ESFEROGRAFICO AZUL PUNTA MEDIA</t>
  </si>
  <si>
    <r>
      <rPr>
        <sz val="10"/>
        <color rgb="FF000000"/>
        <rFont val="Arial Narrow"/>
        <family val="2"/>
      </rPr>
      <t xml:space="preserve">CUADERNO ESPIRAL UNIVERSITARIO CUADRO </t>
    </r>
    <r>
      <rPr>
        <sz val="10"/>
        <color rgb="FF000000"/>
        <rFont val="Century Schoolbook"/>
        <family val="1"/>
      </rPr>
      <t>100</t>
    </r>
    <r>
      <rPr>
        <sz val="10"/>
        <color rgb="FF000000"/>
        <rFont val="Arial Narrow"/>
        <family val="2"/>
      </rPr>
      <t xml:space="preserve"> HOJAS </t>
    </r>
  </si>
  <si>
    <t>ESFEROGRÁFICO ROJO PUNTA MEDIA</t>
  </si>
  <si>
    <r>
      <rPr>
        <sz val="10"/>
        <color rgb="FF000000"/>
        <rFont val="Arial Narrow"/>
        <family val="2"/>
      </rPr>
      <t xml:space="preserve">MINAS </t>
    </r>
    <r>
      <rPr>
        <sz val="10"/>
        <color rgb="FF000000"/>
        <rFont val="Century Schoolbook"/>
        <family val="1"/>
      </rPr>
      <t>2</t>
    </r>
    <r>
      <rPr>
        <sz val="10"/>
        <color rgb="FF000000"/>
        <rFont val="Arial Narrow"/>
        <family val="2"/>
      </rPr>
      <t xml:space="preserve">H </t>
    </r>
    <r>
      <rPr>
        <sz val="10"/>
        <color rgb="FF000000"/>
        <rFont val="Century Schoolbook"/>
        <family val="1"/>
      </rPr>
      <t>0,5</t>
    </r>
    <r>
      <rPr>
        <sz val="10"/>
        <color rgb="FF000000"/>
        <rFont val="Arial Narrow"/>
        <family val="2"/>
      </rPr>
      <t xml:space="preserve"> MM</t>
    </r>
  </si>
  <si>
    <t>UNIDAD DE COMPRAS PÚBLICAS</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</si>
  <si>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Registrar del Plan Anual de Contrataciones en el Portal del Órgano Rector de la Contratación Pública.</t>
    </r>
  </si>
  <si>
    <t>Plan Anual de Contrataciones registrado en el Portal del Órgano Rector de la Contratación Pública.</t>
  </si>
  <si>
    <t>N° de Plan Anual de Contratación en el portal del SERCOP de acuerdo a lo recibido.</t>
  </si>
  <si>
    <r>
      <rPr>
        <b/>
        <sz val="9"/>
        <color rgb="FF000000"/>
        <rFont val="Century Schoolbook"/>
        <family val="1"/>
      </rPr>
      <t>1.-</t>
    </r>
    <r>
      <rPr>
        <sz val="10"/>
        <color rgb="FF000000"/>
        <rFont val="Arial Narrow"/>
        <family val="2"/>
      </rPr>
      <t xml:space="preserve"> Receptar el plan anual de contratación autorizado por Dirección Administrativa.
</t>
    </r>
    <r>
      <rPr>
        <b/>
        <sz val="9"/>
        <color rgb="FF000000"/>
        <rFont val="Century Schoolbook"/>
        <family val="1"/>
      </rPr>
      <t>2.-</t>
    </r>
    <r>
      <rPr>
        <sz val="10"/>
        <color rgb="FF000000"/>
        <rFont val="Arial Narrow"/>
        <family val="2"/>
      </rPr>
      <t xml:space="preserve"> Unificar el Plan anual de contratación por grupo, fuente, partida, Ítem.</t>
    </r>
  </si>
  <si>
    <r>
      <rPr>
        <b/>
        <sz val="9"/>
        <color rgb="FF000000"/>
        <rFont val="Century Schoolbook"/>
        <family val="1"/>
      </rPr>
      <t>1.-</t>
    </r>
    <r>
      <rPr>
        <sz val="10"/>
        <color rgb="FF000000"/>
        <rFont val="Arial Narrow"/>
        <family val="2"/>
      </rPr>
      <t xml:space="preserve"> Plan Anual de contratación publicado en el Portal del SERCOP.</t>
    </r>
  </si>
  <si>
    <t>* Ing. Fausto Figueroa,
  Jefe de Compras Públicas
* Ing. Thayana Juárez Núñez,
  Analista de Compras Públicas</t>
  </si>
  <si>
    <r>
      <rPr>
        <b/>
        <sz val="9"/>
        <color rgb="FF000000"/>
        <rFont val="Century Schoolbook"/>
        <family val="1"/>
      </rPr>
      <t>2.-</t>
    </r>
    <r>
      <rPr>
        <sz val="10"/>
        <color rgb="FF000000"/>
        <rFont val="Arial Narrow"/>
        <family val="2"/>
      </rPr>
      <t xml:space="preserve"> Revisar y publicar los Procesos de Contratación Pública en el Portal del Órgano Rector de la Contratación Pública.</t>
    </r>
  </si>
  <si>
    <t>Procesos de Contratación Pública revisados y publicados en el Portal del Órgano Rector de la Contratación Pública.</t>
  </si>
  <si>
    <t>N° de requerimiento ejecutados de acuerdo al PAC.</t>
  </si>
  <si>
    <r>
      <rPr>
        <b/>
        <sz val="9"/>
        <color rgb="FF000000"/>
        <rFont val="Century Schoolbook"/>
        <family val="1"/>
      </rPr>
      <t>1.-</t>
    </r>
    <r>
      <rPr>
        <sz val="10"/>
        <color rgb="FF000000"/>
        <rFont val="Arial Narrow"/>
        <family val="2"/>
      </rPr>
      <t xml:space="preserve"> Receptar requerimientos de adquisiciones bienes/servicios.
</t>
    </r>
    <r>
      <rPr>
        <b/>
        <sz val="9"/>
        <color rgb="FF000000"/>
        <rFont val="Century Schoolbook"/>
        <family val="1"/>
      </rPr>
      <t>2.-</t>
    </r>
    <r>
      <rPr>
        <sz val="10"/>
        <color rgb="FF000000"/>
        <rFont val="Arial Narrow"/>
        <family val="2"/>
      </rPr>
      <t xml:space="preserve"> Verificar la documentación y constatar si es procedente.
</t>
    </r>
    <r>
      <rPr>
        <b/>
        <sz val="9"/>
        <color rgb="FF000000"/>
        <rFont val="Century Schoolbook"/>
        <family val="1"/>
      </rPr>
      <t>3.-</t>
    </r>
    <r>
      <rPr>
        <sz val="10"/>
        <color rgb="FF000000"/>
        <rFont val="Arial Narrow"/>
        <family val="2"/>
      </rPr>
      <t xml:space="preserve"> Realizar Informe de selección de procedimiento según el caso.
</t>
    </r>
    <r>
      <rPr>
        <b/>
        <sz val="9"/>
        <color rgb="FF000000"/>
        <rFont val="Century Schoolbook"/>
        <family val="1"/>
      </rPr>
      <t>4.-</t>
    </r>
    <r>
      <rPr>
        <sz val="10"/>
        <color rgb="FF000000"/>
        <rFont val="Arial Narrow"/>
        <family val="2"/>
      </rPr>
      <t xml:space="preserve"> Solicitar Disponibilidad Presupuestaria al área Financiera.
</t>
    </r>
    <r>
      <rPr>
        <b/>
        <sz val="9"/>
        <color rgb="FF000000"/>
        <rFont val="Century Schoolbook"/>
        <family val="1"/>
      </rPr>
      <t>5.-</t>
    </r>
    <r>
      <rPr>
        <sz val="10"/>
        <color rgb="FF000000"/>
        <rFont val="Arial Narrow"/>
        <family val="2"/>
      </rPr>
      <t xml:space="preserve"> Ejecutar la compra de Bienes/servicios.</t>
    </r>
  </si>
  <si>
    <r>
      <rPr>
        <b/>
        <sz val="9"/>
        <color rgb="FF000000"/>
        <rFont val="Century Schoolbook"/>
        <family val="1"/>
      </rPr>
      <t>1.-</t>
    </r>
    <r>
      <rPr>
        <sz val="10"/>
        <color rgb="FF000000"/>
        <rFont val="Arial Narrow"/>
        <family val="2"/>
      </rPr>
      <t xml:space="preserve"> Oficios autorizados por el Vicerrectorado Administrativo.
</t>
    </r>
    <r>
      <rPr>
        <b/>
        <sz val="9"/>
        <color rgb="FF000000"/>
        <rFont val="Century Schoolbook"/>
        <family val="1"/>
      </rPr>
      <t>2.-</t>
    </r>
    <r>
      <rPr>
        <sz val="10"/>
        <color rgb="FF000000"/>
        <rFont val="Arial Narrow"/>
        <family val="2"/>
      </rPr>
      <t xml:space="preserve"> Oficio de Verificación de Documentos.
</t>
    </r>
    <r>
      <rPr>
        <b/>
        <sz val="9"/>
        <color rgb="FF000000"/>
        <rFont val="Century Schoolbook"/>
        <family val="1"/>
      </rPr>
      <t>3.-</t>
    </r>
    <r>
      <rPr>
        <sz val="10"/>
        <color rgb="FF000000"/>
        <rFont val="Arial Narrow"/>
        <family val="2"/>
      </rPr>
      <t xml:space="preserve"> Oficios autorizados por la Máxima Autoridad.
</t>
    </r>
    <r>
      <rPr>
        <b/>
        <sz val="9"/>
        <color rgb="FF000000"/>
        <rFont val="Century Schoolbook"/>
        <family val="1"/>
      </rPr>
      <t>4.-</t>
    </r>
    <r>
      <rPr>
        <sz val="10"/>
        <color rgb="FF000000"/>
        <rFont val="Arial Narrow"/>
        <family val="2"/>
      </rPr>
      <t xml:space="preserve"> Certificación Presupuestaria.
</t>
    </r>
    <r>
      <rPr>
        <b/>
        <sz val="9"/>
        <color rgb="FF000000"/>
        <rFont val="Century Schoolbook"/>
        <family val="1"/>
      </rPr>
      <t>5.-</t>
    </r>
    <r>
      <rPr>
        <sz val="10"/>
        <color rgb="FF000000"/>
        <rFont val="Arial Narrow"/>
        <family val="2"/>
      </rPr>
      <t xml:space="preserve"> Ordenes de compras, ordenes de trabajo.</t>
    </r>
  </si>
  <si>
    <t>* Ing. Fausto Figueroa,
  Jefe de Compras Públicas
* Janeth Granda Eras,
  Analista Administrativo
* Ing. Tatiana Vanegas Jiménez,
  Analista de Compras Públicas
* Ing. Mabel Armijos León,  
  Analista de Compras Públicas
* Ing. Thayana Juárez Núñez,
  Analista de Compras Públicas</t>
  </si>
  <si>
    <r>
      <rPr>
        <sz val="10"/>
        <color rgb="FF000000"/>
        <rFont val="Arial Narrow"/>
        <family val="2"/>
      </rPr>
      <t xml:space="preserve">NOTAS ADHESIVAS CUBO DE </t>
    </r>
    <r>
      <rPr>
        <sz val="10"/>
        <color rgb="FF000000"/>
        <rFont val="Century Schoolbook"/>
        <family val="1"/>
      </rPr>
      <t>5</t>
    </r>
    <r>
      <rPr>
        <sz val="10"/>
        <color rgb="FF000000"/>
        <rFont val="Arial Narrow"/>
        <family val="2"/>
      </rPr>
      <t xml:space="preserve"> COLORES </t>
    </r>
    <r>
      <rPr>
        <sz val="10"/>
        <color rgb="FF000000"/>
        <rFont val="Century Schoolbook"/>
        <family val="1"/>
      </rPr>
      <t>3</t>
    </r>
    <r>
      <rPr>
        <sz val="10"/>
        <color rgb="FF000000"/>
        <rFont val="Arial Narrow"/>
        <family val="2"/>
      </rPr>
      <t>X</t>
    </r>
    <r>
      <rPr>
        <sz val="10"/>
        <color rgb="FF000000"/>
        <rFont val="Century Schoolbook"/>
        <family val="1"/>
      </rPr>
      <t>3</t>
    </r>
  </si>
  <si>
    <r>
      <rPr>
        <sz val="10"/>
        <color rgb="FF000000"/>
        <rFont val="Arial Narrow"/>
        <family val="2"/>
      </rPr>
      <t xml:space="preserve">GRAPAS </t>
    </r>
    <r>
      <rPr>
        <sz val="10"/>
        <color rgb="FF000000"/>
        <rFont val="Century Schoolbook"/>
        <family val="1"/>
      </rPr>
      <t>26/6</t>
    </r>
    <r>
      <rPr>
        <sz val="10"/>
        <color rgb="FF000000"/>
        <rFont val="Arial Narrow"/>
        <family val="2"/>
      </rPr>
      <t xml:space="preserve"> CAJA DE </t>
    </r>
    <r>
      <rPr>
        <sz val="10"/>
        <color rgb="FF000000"/>
        <rFont val="Century Schoolbook"/>
        <family val="1"/>
      </rPr>
      <t>5000</t>
    </r>
    <r>
      <rPr>
        <sz val="10"/>
        <color rgb="FF000000"/>
        <rFont val="Arial Narrow"/>
        <family val="2"/>
      </rPr>
      <t xml:space="preserve"> U</t>
    </r>
  </si>
  <si>
    <r>
      <rPr>
        <sz val="10"/>
        <color rgb="FF000000"/>
        <rFont val="Arial Narrow"/>
        <family val="2"/>
      </rPr>
      <t xml:space="preserve">LAPIZ HB CON GOMA CAJA </t>
    </r>
    <r>
      <rPr>
        <sz val="10"/>
        <color rgb="FF000000"/>
        <rFont val="Century Schoolbook"/>
        <family val="1"/>
      </rPr>
      <t>12</t>
    </r>
    <r>
      <rPr>
        <sz val="10"/>
        <color rgb="FF000000"/>
        <rFont val="Arial Narrow"/>
        <family val="2"/>
      </rPr>
      <t xml:space="preserve"> UNIDADES</t>
    </r>
  </si>
  <si>
    <r>
      <rPr>
        <sz val="10"/>
        <color rgb="FF000000"/>
        <rFont val="Arial Narrow"/>
        <family val="2"/>
      </rPr>
      <t xml:space="preserve">CALCULADORA TIPO SUMADORA </t>
    </r>
    <r>
      <rPr>
        <sz val="10"/>
        <color rgb="FF000000"/>
        <rFont val="Century Schoolbook"/>
        <family val="1"/>
      </rPr>
      <t>12</t>
    </r>
    <r>
      <rPr>
        <sz val="10"/>
        <color rgb="FF000000"/>
        <rFont val="Arial Narrow"/>
        <family val="2"/>
      </rPr>
      <t xml:space="preserve"> DIGITOS</t>
    </r>
  </si>
  <si>
    <t>CERA PARA DEDOS/CREMA CONTAR BILLETES (GRANDE)</t>
  </si>
  <si>
    <r>
      <rPr>
        <sz val="10"/>
        <color rgb="FF000000"/>
        <rFont val="Arial Narrow"/>
        <family val="2"/>
      </rPr>
      <t xml:space="preserve">CINTA DE EMPAQUE </t>
    </r>
    <r>
      <rPr>
        <sz val="10"/>
        <color rgb="FF000000"/>
        <rFont val="Century Schoolbook"/>
        <family val="1"/>
      </rPr>
      <t>48</t>
    </r>
    <r>
      <rPr>
        <sz val="10"/>
        <color rgb="FF000000"/>
        <rFont val="Arial Narrow"/>
        <family val="2"/>
      </rPr>
      <t>X</t>
    </r>
    <r>
      <rPr>
        <sz val="10"/>
        <color rgb="FF000000"/>
        <rFont val="Century Schoolbook"/>
        <family val="1"/>
      </rPr>
      <t>80</t>
    </r>
    <r>
      <rPr>
        <sz val="10"/>
        <color rgb="FF000000"/>
        <rFont val="Arial Narrow"/>
        <family val="2"/>
      </rPr>
      <t xml:space="preserve"> YDAS COLOR CAFÉ </t>
    </r>
  </si>
  <si>
    <r>
      <rPr>
        <sz val="10"/>
        <color rgb="FF000000"/>
        <rFont val="Arial Narrow"/>
        <family val="2"/>
      </rPr>
      <t xml:space="preserve">CINTA ADHESIVA TRANSPARENTE </t>
    </r>
    <r>
      <rPr>
        <sz val="10"/>
        <color rgb="FF000000"/>
        <rFont val="Century Schoolbook"/>
        <family val="1"/>
      </rPr>
      <t>18</t>
    </r>
    <r>
      <rPr>
        <sz val="10"/>
        <color rgb="FF000000"/>
        <rFont val="Arial Narrow"/>
        <family val="2"/>
      </rPr>
      <t xml:space="preserve"> X </t>
    </r>
    <r>
      <rPr>
        <sz val="10"/>
        <color rgb="FF000000"/>
        <rFont val="Century Schoolbook"/>
        <family val="1"/>
      </rPr>
      <t>25</t>
    </r>
    <r>
      <rPr>
        <sz val="10"/>
        <color rgb="FF000000"/>
        <rFont val="Arial Narrow"/>
        <family val="2"/>
      </rPr>
      <t xml:space="preserve"> YDAS</t>
    </r>
  </si>
  <si>
    <t>PERFORADORA DE ESCRITORIO GRANDE</t>
  </si>
  <si>
    <t>PARES DE PILAS AAA RECARGABLE</t>
  </si>
  <si>
    <r>
      <rPr>
        <sz val="10"/>
        <color rgb="FF000000"/>
        <rFont val="Arial Narrow"/>
        <family val="2"/>
      </rPr>
      <t xml:space="preserve">REGLA METALICA </t>
    </r>
    <r>
      <rPr>
        <sz val="10"/>
        <color rgb="FF000000"/>
        <rFont val="Century Schoolbook"/>
        <family val="1"/>
      </rPr>
      <t>30</t>
    </r>
    <r>
      <rPr>
        <sz val="10"/>
        <color rgb="FF000000"/>
        <rFont val="Arial Narrow"/>
        <family val="2"/>
      </rPr>
      <t xml:space="preserve"> CM</t>
    </r>
  </si>
  <si>
    <t>RESALTADORES VARIOS COLORES</t>
  </si>
  <si>
    <t>SACAGRAPAS</t>
  </si>
  <si>
    <r>
      <rPr>
        <sz val="10"/>
        <color rgb="FF000000"/>
        <rFont val="Arial Narrow"/>
        <family val="2"/>
      </rPr>
      <t>SOBRE MANILA F</t>
    </r>
    <r>
      <rPr>
        <sz val="10"/>
        <color rgb="FF000000"/>
        <rFont val="Century Schoolbook"/>
        <family val="1"/>
      </rPr>
      <t>4</t>
    </r>
  </si>
  <si>
    <r>
      <rPr>
        <sz val="10"/>
        <color rgb="FF000000"/>
        <rFont val="Arial Narrow"/>
        <family val="2"/>
      </rPr>
      <t xml:space="preserve">TIJERA GRANDE DE </t>
    </r>
    <r>
      <rPr>
        <sz val="10"/>
        <color rgb="FF000000"/>
        <rFont val="Century Schoolbook"/>
        <family val="1"/>
      </rPr>
      <t>8</t>
    </r>
    <r>
      <rPr>
        <sz val="10"/>
        <color rgb="FF000000"/>
        <rFont val="Arial Narrow"/>
        <family val="2"/>
      </rPr>
      <t xml:space="preserve"> PULG.</t>
    </r>
  </si>
  <si>
    <t xml:space="preserve">TINTA CORRECTORA TIPO ESFERO </t>
  </si>
  <si>
    <r>
      <rPr>
        <sz val="10"/>
        <color rgb="FF000000"/>
        <rFont val="Arial Narrow"/>
        <family val="2"/>
      </rPr>
      <t xml:space="preserve">ARCHIVADORES TAMAÑO OFICIO LOMO </t>
    </r>
    <r>
      <rPr>
        <sz val="10"/>
        <color rgb="FF000000"/>
        <rFont val="Century Schoolbook"/>
        <family val="1"/>
      </rPr>
      <t>8</t>
    </r>
    <r>
      <rPr>
        <sz val="10"/>
        <color rgb="FF000000"/>
        <rFont val="Arial Narrow"/>
        <family val="2"/>
      </rPr>
      <t xml:space="preserve"> CMS</t>
    </r>
  </si>
  <si>
    <t xml:space="preserve">ESFEROGRAFICOS PUNTA FINA COLOR AZUL </t>
  </si>
  <si>
    <r>
      <rPr>
        <b/>
        <sz val="9"/>
        <color rgb="FF000000"/>
        <rFont val="Century Schoolbook"/>
        <family val="1"/>
      </rPr>
      <t>3.-</t>
    </r>
    <r>
      <rPr>
        <b/>
        <sz val="10"/>
        <color rgb="FF000000"/>
        <rFont val="Arial Narrow"/>
        <family val="2"/>
      </rPr>
      <t xml:space="preserve"> </t>
    </r>
    <r>
      <rPr>
        <sz val="10"/>
        <color rgb="FF000000"/>
        <rFont val="Arial Narrow"/>
        <family val="2"/>
      </rPr>
      <t>Supervisar la ejecución del Plan Anual de Compras.</t>
    </r>
  </si>
  <si>
    <t>Plan Anual de Compras supervisado.</t>
  </si>
  <si>
    <t>N° de procesos adjudicados.</t>
  </si>
  <si>
    <r>
      <rPr>
        <b/>
        <sz val="9"/>
        <color rgb="FF000000"/>
        <rFont val="Century Schoolbook"/>
        <family val="1"/>
      </rPr>
      <t>1.-</t>
    </r>
    <r>
      <rPr>
        <sz val="10"/>
        <color rgb="FF000000"/>
        <rFont val="Arial Narrow"/>
        <family val="2"/>
      </rPr>
      <t xml:space="preserve"> Elaborar el reporte de todos los procesos de contratación pública.</t>
    </r>
  </si>
  <si>
    <r>
      <rPr>
        <b/>
        <sz val="9"/>
        <color rgb="FF000000"/>
        <rFont val="Century Schoolbook"/>
        <family val="1"/>
      </rPr>
      <t>1.-</t>
    </r>
    <r>
      <rPr>
        <sz val="10"/>
        <color rgb="FF000000"/>
        <rFont val="Arial Narrow"/>
        <family val="2"/>
      </rPr>
      <t xml:space="preserve"> Procesos adjudicados y que hayan sido pagados.</t>
    </r>
  </si>
  <si>
    <t>* Ing. Fausto Figueroa,
  Jefe de Compras Públicas
* Ing. Mabel Armijos,
  Analista de Compras
* Ing. Tatiana Vanegas,
* Ing. Thayana Juárez Núñez,
  Analista de Compras Públicas
* Srta. Janeth Granda Eras,
  Analista Administrativa</t>
  </si>
  <si>
    <r>
      <rPr>
        <b/>
        <sz val="9"/>
        <color rgb="FF000000"/>
        <rFont val="Century Schoolbook"/>
        <family val="1"/>
      </rPr>
      <t>4.-</t>
    </r>
    <r>
      <rPr>
        <sz val="10"/>
        <color rgb="FF000000"/>
        <rFont val="Arial Narrow"/>
        <family val="2"/>
      </rPr>
      <t xml:space="preserve"> Emitir las directrices para el cumplimiento del Plan Anual de Contratación.</t>
    </r>
  </si>
  <si>
    <t>Directrices para el cumplimiento del Plan Anual de Contratación emitidas.</t>
  </si>
  <si>
    <t>N° de formularios actualizados de acuerdo a la normativa vigente del Sercop para un mejor desarrollo del Plan Anual de Contratación.</t>
  </si>
  <si>
    <r>
      <rPr>
        <b/>
        <sz val="9"/>
        <color rgb="FF000000"/>
        <rFont val="Century Schoolbook"/>
        <family val="1"/>
      </rPr>
      <t>1.-</t>
    </r>
    <r>
      <rPr>
        <sz val="10"/>
        <color rgb="FF000000"/>
        <rFont val="Arial Narrow"/>
        <family val="2"/>
      </rPr>
      <t xml:space="preserve"> Elaborar formularios para las adquisiciones de compras.</t>
    </r>
  </si>
  <si>
    <r>
      <rPr>
        <b/>
        <sz val="9"/>
        <color rgb="FF000000"/>
        <rFont val="Century Schoolbook"/>
        <family val="1"/>
      </rPr>
      <t>1.-</t>
    </r>
    <r>
      <rPr>
        <sz val="10"/>
        <color rgb="FF000000"/>
        <rFont val="Arial Narrow"/>
        <family val="2"/>
      </rPr>
      <t xml:space="preserve"> Requerimientos solicitados por las diferentes Unidades Administrativas y Facultades de la Utmach.</t>
    </r>
  </si>
  <si>
    <t>* Ing. Fausto Figueroa,
  Jefe de Compras Públicas
* Ing. Mabel Armijos,
  Analista de Compras
* Ing. Tatiana Vanegas,
* Ing. Thayana Juárez Núñez,
  Analista de Compras Públicas</t>
  </si>
  <si>
    <r>
      <rPr>
        <b/>
        <sz val="9"/>
        <color rgb="FF000000"/>
        <rFont val="Century Schoolbook"/>
        <family val="1"/>
      </rPr>
      <t>5.-</t>
    </r>
    <r>
      <rPr>
        <sz val="10"/>
        <color rgb="FF000000"/>
        <rFont val="Arial Narrow"/>
        <family val="2"/>
      </rPr>
      <t xml:space="preserve"> Entregar la Planificación Operativa Anual y Evaluación de la Planificación Operativa Anual.</t>
    </r>
  </si>
  <si>
    <r>
      <rPr>
        <b/>
        <sz val="9"/>
        <color rgb="FF000000"/>
        <rFont val="Century Schoolbook"/>
        <family val="1"/>
      </rPr>
      <t xml:space="preserve">1.- </t>
    </r>
    <r>
      <rPr>
        <sz val="10"/>
        <color rgb="FF000000"/>
        <rFont val="Arial Narrow"/>
        <family val="2"/>
      </rPr>
      <t xml:space="preserve">Mejorar y detallar cada una de las actividades para elaborar los POAS </t>
    </r>
    <r>
      <rPr>
        <sz val="10"/>
        <color rgb="FF000000"/>
        <rFont val="Century Schoolbook"/>
        <family val="1"/>
      </rPr>
      <t>2022</t>
    </r>
    <r>
      <rPr>
        <sz val="10"/>
        <color rgb="FF000000"/>
        <rFont val="Arial Narrow"/>
        <family val="2"/>
      </rPr>
      <t xml:space="preserve"> y POA </t>
    </r>
    <r>
      <rPr>
        <sz val="10"/>
        <color rgb="FF000000"/>
        <rFont val="Century Schoolbook"/>
        <family val="1"/>
      </rPr>
      <t>2023</t>
    </r>
    <r>
      <rPr>
        <sz val="10"/>
        <color rgb="FF000000"/>
        <rFont val="Arial Narrow"/>
        <family val="2"/>
      </rPr>
      <t xml:space="preserve"> y las Evaluaciones del POA </t>
    </r>
    <r>
      <rPr>
        <sz val="10"/>
        <color rgb="FF000000"/>
        <rFont val="Century Schoolbook"/>
        <family val="1"/>
      </rPr>
      <t>2022</t>
    </r>
    <r>
      <rPr>
        <sz val="10"/>
        <color rgb="FF000000"/>
        <rFont val="Arial Narrow"/>
        <family val="2"/>
      </rPr>
      <t xml:space="preserve"> (</t>
    </r>
    <r>
      <rPr>
        <sz val="10"/>
        <color rgb="FF000000"/>
        <rFont val="Century Schoolbook"/>
        <family val="1"/>
      </rPr>
      <t>1</t>
    </r>
    <r>
      <rPr>
        <sz val="10"/>
        <color rgb="FF000000"/>
        <rFont val="Arial Narrow"/>
        <family val="2"/>
      </rPr>
      <t xml:space="preserve">er y </t>
    </r>
    <r>
      <rPr>
        <sz val="10"/>
        <color rgb="FF000000"/>
        <rFont val="Century Schoolbook"/>
        <family val="1"/>
      </rPr>
      <t>2</t>
    </r>
    <r>
      <rPr>
        <sz val="10"/>
        <color rgb="FF000000"/>
        <rFont val="Arial Narrow"/>
        <family val="2"/>
      </rPr>
      <t>do semestre).</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</si>
  <si>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10"/>
        <color rgb="FF000000"/>
        <rFont val="Century Schoolbook"/>
        <family val="1"/>
      </rPr>
      <t>3</t>
    </r>
    <r>
      <rPr>
        <b/>
        <sz val="9"/>
        <color rgb="FF000000"/>
        <rFont val="Century Schoolbook"/>
        <family val="1"/>
      </rPr>
      <t xml:space="preserve">.- </t>
    </r>
    <r>
      <rPr>
        <sz val="10"/>
        <color rgb="FF000000"/>
        <rFont val="Arial Narrow"/>
        <family val="2"/>
      </rPr>
      <t xml:space="preserve">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 xml:space="preserve">2022.
</t>
    </r>
    <r>
      <rPr>
        <b/>
        <sz val="9"/>
        <color rgb="FF000000"/>
        <rFont val="Century Schoolbook"/>
        <family val="1"/>
      </rPr>
      <t>4.-</t>
    </r>
    <r>
      <rPr>
        <sz val="10"/>
        <color rgb="FF000000"/>
        <rFont val="Century Schoolbook"/>
        <family val="1"/>
      </rPr>
      <t xml:space="preserve"> </t>
    </r>
    <r>
      <rPr>
        <sz val="10"/>
        <color rgb="FF000000"/>
        <rFont val="Arial Narrow"/>
        <family val="2"/>
      </rPr>
      <t>POA</t>
    </r>
    <r>
      <rPr>
        <sz val="10"/>
        <color rgb="FF000000"/>
        <rFont val="Century Schoolbook"/>
        <family val="1"/>
      </rPr>
      <t xml:space="preserve"> 2023.</t>
    </r>
  </si>
  <si>
    <t>* Ing. Fausto Figueroa Samaniego,
  Jefe de Compras Públicas
* Ing. Tatiana Vanegas Jiménez,
  Analista de Compra Públicas</t>
  </si>
  <si>
    <r>
      <rPr>
        <sz val="10"/>
        <color rgb="FF000000"/>
        <rFont val="Arial Narrow"/>
        <family val="2"/>
      </rPr>
      <t>TINTA EPSON L</t>
    </r>
    <r>
      <rPr>
        <sz val="10"/>
        <color rgb="FF000000"/>
        <rFont val="Century Schoolbook"/>
        <family val="1"/>
      </rPr>
      <t>5190</t>
    </r>
    <r>
      <rPr>
        <sz val="10"/>
        <color rgb="FF000000"/>
        <rFont val="Arial Narrow"/>
        <family val="2"/>
      </rPr>
      <t xml:space="preserve"> TINTA NEGRA T</t>
    </r>
    <r>
      <rPr>
        <sz val="10"/>
        <color rgb="FF000000"/>
        <rFont val="Century Schoolbook"/>
        <family val="1"/>
      </rPr>
      <t>544120</t>
    </r>
    <r>
      <rPr>
        <sz val="10"/>
        <color rgb="FF000000"/>
        <rFont val="Arial Narrow"/>
        <family val="2"/>
      </rPr>
      <t>AL</t>
    </r>
  </si>
  <si>
    <r>
      <rPr>
        <sz val="10"/>
        <color rgb="FF000000"/>
        <rFont val="Arial Narrow"/>
        <family val="2"/>
      </rPr>
      <t>TINTA EPSON L</t>
    </r>
    <r>
      <rPr>
        <sz val="10"/>
        <color rgb="FF000000"/>
        <rFont val="Century Schoolbook"/>
        <family val="1"/>
      </rPr>
      <t>5190</t>
    </r>
    <r>
      <rPr>
        <sz val="10"/>
        <color rgb="FF000000"/>
        <rFont val="Arial Narrow"/>
        <family val="2"/>
      </rPr>
      <t xml:space="preserve"> TINTA CYAN T</t>
    </r>
    <r>
      <rPr>
        <sz val="10"/>
        <color rgb="FF000000"/>
        <rFont val="Century Schoolbook"/>
        <family val="1"/>
      </rPr>
      <t>544220</t>
    </r>
    <r>
      <rPr>
        <sz val="10"/>
        <color rgb="FF000000"/>
        <rFont val="Arial Narrow"/>
        <family val="2"/>
      </rPr>
      <t>AL</t>
    </r>
  </si>
  <si>
    <r>
      <rPr>
        <sz val="10"/>
        <color rgb="FF000000"/>
        <rFont val="Arial Narrow"/>
        <family val="2"/>
      </rPr>
      <t>TINTA EPSON L</t>
    </r>
    <r>
      <rPr>
        <sz val="10"/>
        <color rgb="FF000000"/>
        <rFont val="Century Schoolbook"/>
        <family val="1"/>
      </rPr>
      <t>5190</t>
    </r>
    <r>
      <rPr>
        <sz val="10"/>
        <color rgb="FF000000"/>
        <rFont val="Arial Narrow"/>
        <family val="2"/>
      </rPr>
      <t xml:space="preserve"> TINTA MAGENTA T</t>
    </r>
    <r>
      <rPr>
        <sz val="10"/>
        <color rgb="FF000000"/>
        <rFont val="Century Schoolbook"/>
        <family val="1"/>
      </rPr>
      <t>544320</t>
    </r>
    <r>
      <rPr>
        <sz val="10"/>
        <color rgb="FF000000"/>
        <rFont val="Arial Narrow"/>
        <family val="2"/>
      </rPr>
      <t>AL</t>
    </r>
  </si>
  <si>
    <r>
      <rPr>
        <sz val="10"/>
        <color rgb="FF000000"/>
        <rFont val="Arial Narrow"/>
        <family val="2"/>
      </rPr>
      <t>TINTA EPSON L</t>
    </r>
    <r>
      <rPr>
        <sz val="10"/>
        <color rgb="FF000000"/>
        <rFont val="Century Schoolbook"/>
        <family val="1"/>
      </rPr>
      <t>5190</t>
    </r>
    <r>
      <rPr>
        <sz val="10"/>
        <color rgb="FF000000"/>
        <rFont val="Arial Narrow"/>
        <family val="2"/>
      </rPr>
      <t xml:space="preserve"> TINTA YELLOW T</t>
    </r>
    <r>
      <rPr>
        <sz val="10"/>
        <color rgb="FF000000"/>
        <rFont val="Century Schoolbook"/>
        <family val="1"/>
      </rPr>
      <t>544420</t>
    </r>
    <r>
      <rPr>
        <sz val="10"/>
        <color rgb="FF000000"/>
        <rFont val="Arial Narrow"/>
        <family val="2"/>
      </rPr>
      <t>AL</t>
    </r>
  </si>
  <si>
    <r>
      <rPr>
        <b/>
        <sz val="9"/>
        <color rgb="FF000000"/>
        <rFont val="Century Schoolbook"/>
        <family val="1"/>
      </rPr>
      <t>6.-</t>
    </r>
    <r>
      <rPr>
        <sz val="10"/>
        <color rgb="FF000000"/>
        <rFont val="Arial Narrow"/>
        <family val="2"/>
      </rPr>
      <t xml:space="preserve"> Organizar el Archivo de Gestión.</t>
    </r>
  </si>
  <si>
    <t>N° de procesos archivados en digital.</t>
  </si>
  <si>
    <r>
      <rPr>
        <b/>
        <sz val="9"/>
        <color rgb="FF000000"/>
        <rFont val="Century Schoolbook"/>
        <family val="1"/>
      </rPr>
      <t>1.-</t>
    </r>
    <r>
      <rPr>
        <sz val="10"/>
        <color rgb="FF000000"/>
        <rFont val="Arial Narrow"/>
        <family val="2"/>
      </rPr>
      <t xml:space="preserve"> Archivar y ordenar los procesos de contratación pública por código en forma digital.</t>
    </r>
  </si>
  <si>
    <r>
      <rPr>
        <b/>
        <sz val="9"/>
        <color rgb="FF000000"/>
        <rFont val="Century Schoolbook"/>
        <family val="1"/>
      </rPr>
      <t>1.-</t>
    </r>
    <r>
      <rPr>
        <sz val="10"/>
        <color rgb="FF000000"/>
        <rFont val="Arial Narrow"/>
        <family val="2"/>
      </rPr>
      <t xml:space="preserve"> Procesos archivados y almacenados digitalmente. </t>
    </r>
  </si>
  <si>
    <t>* Srta. Janeth Granda Eras,
  Analista administrativa</t>
  </si>
  <si>
    <t>TELEFONO IP</t>
  </si>
  <si>
    <t>UNIDAD DE BIENES</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</si>
  <si>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Realizar el Ingreso de Bienes.</t>
    </r>
  </si>
  <si>
    <t>Bienes Ingresados.</t>
  </si>
  <si>
    <t>N° de ingresos de bienes.</t>
  </si>
  <si>
    <r>
      <rPr>
        <b/>
        <sz val="9"/>
        <color rgb="FF000000"/>
        <rFont val="Century Schoolbook"/>
        <family val="1"/>
      </rPr>
      <t>1.-</t>
    </r>
    <r>
      <rPr>
        <sz val="10"/>
        <color rgb="FF000000"/>
        <rFont val="Arial Narrow"/>
        <family val="2"/>
      </rPr>
      <t xml:space="preserve"> Realizar la recepción y verificación de especificaciones de bienes de larga duración o de bienes sujetos a control administrativo.
</t>
    </r>
    <r>
      <rPr>
        <b/>
        <sz val="9"/>
        <color rgb="FF000000"/>
        <rFont val="Century Schoolbook"/>
        <family val="1"/>
      </rPr>
      <t>2.-</t>
    </r>
    <r>
      <rPr>
        <sz val="10"/>
        <color rgb="FF000000"/>
        <rFont val="Arial Narrow"/>
        <family val="2"/>
      </rPr>
      <t xml:space="preserve"> Realizar la recepción y verificación de especificaciones de inventarios.
</t>
    </r>
    <r>
      <rPr>
        <b/>
        <sz val="9"/>
        <color rgb="FF000000"/>
        <rFont val="Century Schoolbook"/>
        <family val="1"/>
      </rPr>
      <t>3.-</t>
    </r>
    <r>
      <rPr>
        <sz val="10"/>
        <color rgb="FF000000"/>
        <rFont val="Arial Narrow"/>
        <family val="2"/>
      </rPr>
      <t xml:space="preserve"> Realizar el ingreso de los bienes en el sistema de bienes.
</t>
    </r>
    <r>
      <rPr>
        <b/>
        <sz val="9"/>
        <color rgb="FF000000"/>
        <rFont val="Century Schoolbook"/>
        <family val="1"/>
      </rPr>
      <t>4.-</t>
    </r>
    <r>
      <rPr>
        <sz val="10"/>
        <color rgb="FF000000"/>
        <rFont val="Arial Narrow"/>
        <family val="2"/>
      </rPr>
      <t xml:space="preserve"> Realizar la codificación de los bienes con el código generado en el sistema de bienes.
</t>
    </r>
    <r>
      <rPr>
        <b/>
        <sz val="9"/>
        <color rgb="FF000000"/>
        <rFont val="Century Schoolbook"/>
        <family val="1"/>
      </rPr>
      <t>5.-</t>
    </r>
    <r>
      <rPr>
        <sz val="10"/>
        <color rgb="FF000000"/>
        <rFont val="Arial Narrow"/>
        <family val="2"/>
      </rPr>
      <t xml:space="preserve"> Elaborar ordenes de ingreso para registrar la adquisición de inventarios.
</t>
    </r>
  </si>
  <si>
    <r>
      <rPr>
        <b/>
        <sz val="9"/>
        <color rgb="FF000000"/>
        <rFont val="Century Schoolbook"/>
        <family val="1"/>
      </rPr>
      <t>1.-</t>
    </r>
    <r>
      <rPr>
        <sz val="10"/>
        <color rgb="FF000000"/>
        <rFont val="Arial Narrow"/>
        <family val="2"/>
      </rPr>
      <t xml:space="preserve"> Actas de Recepción de Bienes en Bodega.
</t>
    </r>
    <r>
      <rPr>
        <b/>
        <sz val="9"/>
        <color rgb="FF000000"/>
        <rFont val="Century Schoolbook"/>
        <family val="1"/>
      </rPr>
      <t>2.-</t>
    </r>
    <r>
      <rPr>
        <sz val="10"/>
        <color rgb="FF000000"/>
        <rFont val="Arial Narrow"/>
        <family val="2"/>
      </rPr>
      <t xml:space="preserve"> Órdenes de Ingreso de Bienes de Inventario (Consumo Corriente).
</t>
    </r>
    <r>
      <rPr>
        <b/>
        <sz val="9"/>
        <color rgb="FF000000"/>
        <rFont val="Century Schoolbook"/>
        <family val="1"/>
      </rPr>
      <t>3.-</t>
    </r>
    <r>
      <rPr>
        <sz val="10"/>
        <color rgb="FF000000"/>
        <rFont val="Arial Narrow"/>
        <family val="2"/>
      </rPr>
      <t xml:space="preserve"> Actas de Ingreso de bienes de larga duración y control administrativo- Sistema ESBYE.
</t>
    </r>
    <r>
      <rPr>
        <b/>
        <sz val="9"/>
        <color rgb="FF000000"/>
        <rFont val="Century Schoolbook"/>
        <family val="1"/>
      </rPr>
      <t>4.-</t>
    </r>
    <r>
      <rPr>
        <sz val="10"/>
        <color rgb="FF000000"/>
        <rFont val="Arial Narrow"/>
        <family val="2"/>
      </rPr>
      <t xml:space="preserve"> Bienes adquiridos etiquetados con el código generado en el Sistema de Bienes.</t>
    </r>
  </si>
  <si>
    <t>* ING. JANNINA CHALA SALDARRIAGA,
  Jefa de Unidad de Bienes
* ING. GEOVANNY MOCHA GUACHO,
  Analista de Bienes
* ING. FERNANDO SÁNCHEZ ALVARADO,
  Analista de Bienes
* ING. JONATHAN ARMIJOS ARROBO,
  Auxiliar Administrativo
* ING. MARTHA ZHIMINAYCELA PACHECO,
  Auxiliar de Servicios
* SR. JORGE LANDÍN ZAPATA,
  Auxiliar de Bodega</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</si>
  <si>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</si>
  <si>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t>Esferográfico azul punta media</t>
  </si>
  <si>
    <r>
      <rPr>
        <sz val="10"/>
        <color rgb="FF000000"/>
        <rFont val="Arial Narrow"/>
        <family val="2"/>
      </rPr>
      <t xml:space="preserve">Cinta de embalaje transparente </t>
    </r>
    <r>
      <rPr>
        <sz val="10"/>
        <color rgb="FF000000"/>
        <rFont val="Century Schoolbook"/>
        <family val="1"/>
      </rPr>
      <t>2"x40</t>
    </r>
    <r>
      <rPr>
        <sz val="10"/>
        <color rgb="FF000000"/>
        <rFont val="Arial Narrow"/>
        <family val="2"/>
      </rPr>
      <t xml:space="preserve"> yardas</t>
    </r>
  </si>
  <si>
    <r>
      <rPr>
        <sz val="10"/>
        <color rgb="FF000000"/>
        <rFont val="Arial Narrow"/>
        <family val="2"/>
      </rPr>
      <t xml:space="preserve">Archivador de cartón plegable lomo </t>
    </r>
    <r>
      <rPr>
        <sz val="10"/>
        <color rgb="FF000000"/>
        <rFont val="Century Schoolbook"/>
        <family val="1"/>
      </rPr>
      <t>16</t>
    </r>
    <r>
      <rPr>
        <sz val="10"/>
        <color rgb="FF000000"/>
        <rFont val="Arial Narrow"/>
        <family val="2"/>
      </rPr>
      <t xml:space="preserve"> cm N° </t>
    </r>
    <r>
      <rPr>
        <sz val="10"/>
        <color rgb="FF000000"/>
        <rFont val="Century Schoolbook"/>
        <family val="1"/>
      </rPr>
      <t>3</t>
    </r>
  </si>
  <si>
    <t xml:space="preserve">Carpeta Cartulina Kraft Vincha Plástica Incluida </t>
  </si>
  <si>
    <r>
      <rPr>
        <sz val="10"/>
        <color rgb="FF000000"/>
        <rFont val="Arial Narrow"/>
        <family val="2"/>
      </rPr>
      <t xml:space="preserve">Señaladores tipo banderita varios colores x </t>
    </r>
    <r>
      <rPr>
        <sz val="10"/>
        <color rgb="FF000000"/>
        <rFont val="Century Schoolbook"/>
        <family val="1"/>
      </rPr>
      <t>30</t>
    </r>
  </si>
  <si>
    <t>Sacagrapas de plástico y metal</t>
  </si>
  <si>
    <t>Mouse pad con apoya muñecas de gel</t>
  </si>
  <si>
    <r>
      <rPr>
        <sz val="10"/>
        <color rgb="FF000000"/>
        <rFont val="Arial Narrow"/>
        <family val="2"/>
      </rPr>
      <t xml:space="preserve">Botella de Tinta Negra Epson </t>
    </r>
    <r>
      <rPr>
        <sz val="10"/>
        <color rgb="FF000000"/>
        <rFont val="Century Schoolbook"/>
        <family val="1"/>
      </rPr>
      <t>664</t>
    </r>
  </si>
  <si>
    <r>
      <rPr>
        <sz val="10"/>
        <color rgb="FF000000"/>
        <rFont val="Arial Narrow"/>
        <family val="2"/>
      </rPr>
      <t xml:space="preserve">Funda de basura semindustrial negra </t>
    </r>
    <r>
      <rPr>
        <sz val="10"/>
        <color rgb="FF000000"/>
        <rFont val="Century Schoolbook"/>
        <family val="1"/>
      </rPr>
      <t>30x36</t>
    </r>
    <r>
      <rPr>
        <sz val="10"/>
        <color rgb="FF000000"/>
        <rFont val="Arial Narrow"/>
        <family val="2"/>
      </rPr>
      <t xml:space="preserve"> Pulgas X </t>
    </r>
    <r>
      <rPr>
        <sz val="10"/>
        <color rgb="FF000000"/>
        <rFont val="Century Schoolbook"/>
        <family val="1"/>
      </rPr>
      <t>10</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</si>
  <si>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</si>
  <si>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Ambiental varias fragancias en aerosol </t>
    </r>
    <r>
      <rPr>
        <sz val="10"/>
        <color rgb="FF000000"/>
        <rFont val="Century Schoolbook"/>
        <family val="1"/>
      </rPr>
      <t>400</t>
    </r>
    <r>
      <rPr>
        <sz val="10"/>
        <color rgb="FF000000"/>
        <rFont val="Arial Narrow"/>
        <family val="2"/>
      </rPr>
      <t xml:space="preserve"> cc</t>
    </r>
  </si>
  <si>
    <r>
      <rPr>
        <sz val="10"/>
        <color rgb="FF000000"/>
        <rFont val="Arial Narrow"/>
        <family val="2"/>
      </rPr>
      <t xml:space="preserve">Insecticida Aerosol </t>
    </r>
    <r>
      <rPr>
        <sz val="10"/>
        <color rgb="FF000000"/>
        <rFont val="Century Schoolbook"/>
        <family val="1"/>
      </rPr>
      <t>360</t>
    </r>
    <r>
      <rPr>
        <sz val="10"/>
        <color rgb="FF000000"/>
        <rFont val="Arial Narrow"/>
        <family val="2"/>
      </rPr>
      <t xml:space="preserve"> cc</t>
    </r>
  </si>
  <si>
    <r>
      <rPr>
        <b/>
        <sz val="9"/>
        <color rgb="FF000000"/>
        <rFont val="Century Schoolbook"/>
        <family val="1"/>
      </rPr>
      <t>2.-</t>
    </r>
    <r>
      <rPr>
        <sz val="10"/>
        <color rgb="FF000000"/>
        <rFont val="Arial Narrow"/>
        <family val="2"/>
      </rPr>
      <t xml:space="preserve"> Realizar la Asignación de bienes.</t>
    </r>
  </si>
  <si>
    <t>Bienes adquiridos asignados a los Administradores de Bienes o Custodios Administrativos.</t>
  </si>
  <si>
    <t>Nº de bienes asignados y entregados a los usuarios finales.</t>
  </si>
  <si>
    <r>
      <rPr>
        <b/>
        <sz val="9"/>
        <color rgb="FF000000"/>
        <rFont val="Century Schoolbook"/>
        <family val="1"/>
      </rPr>
      <t>1.-</t>
    </r>
    <r>
      <rPr>
        <sz val="10"/>
        <color rgb="FF000000"/>
        <rFont val="Arial Narrow"/>
        <family val="2"/>
      </rPr>
      <t xml:space="preserve"> Realizar la asignación y entrega de los de bienes a los custodios según el expediente de compra.
</t>
    </r>
    <r>
      <rPr>
        <b/>
        <sz val="9"/>
        <color rgb="FF000000"/>
        <rFont val="Century Schoolbook"/>
        <family val="1"/>
      </rPr>
      <t>2.-</t>
    </r>
    <r>
      <rPr>
        <sz val="10"/>
        <color rgb="FF000000"/>
        <rFont val="Arial Narrow"/>
        <family val="2"/>
      </rPr>
      <t xml:space="preserve"> Realizar la reasignación de bienes a los custodios según solicitudes recibidas y autorizadas.
</t>
    </r>
    <r>
      <rPr>
        <b/>
        <sz val="9"/>
        <color rgb="FF000000"/>
        <rFont val="Century Schoolbook"/>
        <family val="1"/>
      </rPr>
      <t>3.-</t>
    </r>
    <r>
      <rPr>
        <sz val="10"/>
        <color rgb="FF000000"/>
        <rFont val="Arial Narrow"/>
        <family val="2"/>
      </rPr>
      <t xml:space="preserve"> Realizar la asignación y entrega de inventarios (existencias) a los custodios según el expediente de compra.</t>
    </r>
  </si>
  <si>
    <r>
      <rPr>
        <b/>
        <sz val="9"/>
        <color rgb="FF000000"/>
        <rFont val="Century Schoolbook"/>
        <family val="1"/>
      </rPr>
      <t>1.-</t>
    </r>
    <r>
      <rPr>
        <sz val="10"/>
        <color rgb="FF000000"/>
        <rFont val="Arial Narrow"/>
        <family val="2"/>
      </rPr>
      <t xml:space="preserve"> Actas de asignación-reasignación y por traspaso masivo firmadas por los usuarios finales o custodios administrativos.
</t>
    </r>
    <r>
      <rPr>
        <b/>
        <sz val="9"/>
        <color rgb="FF000000"/>
        <rFont val="Century Schoolbook"/>
        <family val="1"/>
      </rPr>
      <t>2.-</t>
    </r>
    <r>
      <rPr>
        <sz val="10"/>
        <color rgb="FF000000"/>
        <rFont val="Arial Narrow"/>
        <family val="2"/>
      </rPr>
      <t xml:space="preserve"> Reporte de bienes muebles ingresados y asignados en el año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Documentos de entrega de inventarios firmados por los usuarios finales o custodios administrativos.</t>
    </r>
  </si>
  <si>
    <t>* ING. JANNINA CHALA SALDARRIAGA,
  Jefa de Unidad de Bienes
* ING. GEOVANNY MOCHA GUACHO,
  Analista de Bienes
* ING. FERNANDO SÁNCHEZ ALVARADO,
  Analista de Bienes
* ING. JONATHAN ARMIJOS ARROBO,
  Auxiliar Administrativo
* SR. JORGE LANDÍN ZAPATA,
  Auxiliar de Bodega</t>
  </si>
  <si>
    <r>
      <rPr>
        <sz val="10"/>
        <color rgb="FF000000"/>
        <rFont val="Arial Narrow"/>
        <family val="2"/>
      </rPr>
      <t>Resma de papel bond A</t>
    </r>
    <r>
      <rPr>
        <sz val="10"/>
        <color rgb="FF000000"/>
        <rFont val="Century Schoolbook"/>
        <family val="1"/>
      </rPr>
      <t>4 75</t>
    </r>
    <r>
      <rPr>
        <sz val="10"/>
        <color rgb="FF000000"/>
        <rFont val="Arial Narrow"/>
        <family val="2"/>
      </rPr>
      <t xml:space="preserve"> gr</t>
    </r>
  </si>
  <si>
    <r>
      <rPr>
        <sz val="10"/>
        <color rgb="FF000000"/>
        <rFont val="Arial Narrow"/>
        <family val="2"/>
      </rPr>
      <t xml:space="preserve">Archivador tamaño oficio lomo </t>
    </r>
    <r>
      <rPr>
        <sz val="10"/>
        <color rgb="FF000000"/>
        <rFont val="Century Schoolbook"/>
        <family val="1"/>
      </rPr>
      <t>8</t>
    </r>
    <r>
      <rPr>
        <sz val="10"/>
        <color rgb="FF000000"/>
        <rFont val="Arial Narrow"/>
        <family val="2"/>
      </rPr>
      <t xml:space="preserve"> cm</t>
    </r>
  </si>
  <si>
    <r>
      <rPr>
        <sz val="10"/>
        <color rgb="FF000000"/>
        <rFont val="Arial Narrow"/>
        <family val="2"/>
      </rPr>
      <t xml:space="preserve">Cinta de embalaje transparente </t>
    </r>
    <r>
      <rPr>
        <sz val="10"/>
        <color rgb="FF000000"/>
        <rFont val="Century Schoolbook"/>
        <family val="1"/>
      </rPr>
      <t>2"x40</t>
    </r>
    <r>
      <rPr>
        <sz val="10"/>
        <color rgb="FF000000"/>
        <rFont val="Arial Narrow"/>
        <family val="2"/>
      </rPr>
      <t xml:space="preserve"> yardas</t>
    </r>
  </si>
  <si>
    <r>
      <rPr>
        <sz val="10"/>
        <color rgb="FF000000"/>
        <rFont val="Arial Narrow"/>
        <family val="2"/>
      </rPr>
      <t xml:space="preserve">Archivador de cartón plegable lomo </t>
    </r>
    <r>
      <rPr>
        <sz val="10"/>
        <color rgb="FF000000"/>
        <rFont val="Century Schoolbook"/>
        <family val="1"/>
      </rPr>
      <t>16</t>
    </r>
    <r>
      <rPr>
        <sz val="10"/>
        <color rgb="FF000000"/>
        <rFont val="Arial Narrow"/>
        <family val="2"/>
      </rPr>
      <t xml:space="preserve"> cm N° </t>
    </r>
    <r>
      <rPr>
        <sz val="10"/>
        <color rgb="FF000000"/>
        <rFont val="Century Schoolbook"/>
        <family val="1"/>
      </rPr>
      <t>3</t>
    </r>
  </si>
  <si>
    <r>
      <rPr>
        <sz val="10"/>
        <color rgb="FF000000"/>
        <rFont val="Arial Narrow"/>
        <family val="2"/>
      </rPr>
      <t xml:space="preserve">Etiquetas de </t>
    </r>
    <r>
      <rPr>
        <sz val="10"/>
        <color rgb="FF000000"/>
        <rFont val="Century Schoolbook"/>
        <family val="1"/>
      </rPr>
      <t xml:space="preserve">6.4 x2.5 </t>
    </r>
    <r>
      <rPr>
        <sz val="10"/>
        <color rgb="FF000000"/>
        <rFont val="Arial Narrow"/>
        <family val="2"/>
      </rPr>
      <t>cm poly trans silver void 2260 rollo</t>
    </r>
  </si>
  <si>
    <r>
      <rPr>
        <sz val="10"/>
        <color rgb="FF000000"/>
        <rFont val="Arial Narrow"/>
        <family val="2"/>
      </rPr>
      <t xml:space="preserve">Señaladores tipo banderita varios colores x </t>
    </r>
    <r>
      <rPr>
        <sz val="10"/>
        <color rgb="FF000000"/>
        <rFont val="Century Schoolbook"/>
        <family val="1"/>
      </rPr>
      <t>30</t>
    </r>
  </si>
  <si>
    <r>
      <rPr>
        <sz val="10"/>
        <color rgb="FF000000"/>
        <rFont val="Arial Narrow"/>
        <family val="2"/>
      </rPr>
      <t xml:space="preserve">Notas adhesivas cubo de </t>
    </r>
    <r>
      <rPr>
        <sz val="10"/>
        <color rgb="FF000000"/>
        <rFont val="Century Schoolbook"/>
        <family val="1"/>
      </rPr>
      <t>5</t>
    </r>
    <r>
      <rPr>
        <sz val="10"/>
        <color rgb="FF000000"/>
        <rFont val="Arial Narrow"/>
        <family val="2"/>
      </rPr>
      <t xml:space="preserve"> colores </t>
    </r>
    <r>
      <rPr>
        <sz val="10"/>
        <color rgb="FF000000"/>
        <rFont val="Century Schoolbook"/>
        <family val="1"/>
      </rPr>
      <t>3x3</t>
    </r>
    <r>
      <rPr>
        <sz val="10"/>
        <color rgb="FF000000"/>
        <rFont val="Arial Narrow"/>
        <family val="2"/>
      </rPr>
      <t>"</t>
    </r>
  </si>
  <si>
    <r>
      <rPr>
        <sz val="10"/>
        <color rgb="FF000000"/>
        <rFont val="Arial Narrow"/>
        <family val="2"/>
      </rPr>
      <t xml:space="preserve">Botella de Tinta Negra Epson </t>
    </r>
    <r>
      <rPr>
        <sz val="10"/>
        <color rgb="FF000000"/>
        <rFont val="Century Schoolbook"/>
        <family val="1"/>
      </rPr>
      <t>664</t>
    </r>
  </si>
  <si>
    <r>
      <rPr>
        <sz val="10"/>
        <color rgb="FF000000"/>
        <rFont val="Arial Narrow"/>
        <family val="2"/>
      </rPr>
      <t xml:space="preserve">Cintas de resina Zebra premium, </t>
    </r>
    <r>
      <rPr>
        <sz val="10"/>
        <color rgb="FF000000"/>
        <rFont val="Century Schoolbook"/>
        <family val="1"/>
      </rPr>
      <t>83</t>
    </r>
    <r>
      <rPr>
        <sz val="10"/>
        <color rgb="FF000000"/>
        <rFont val="Arial Narrow"/>
        <family val="2"/>
      </rPr>
      <t xml:space="preserve"> mm x </t>
    </r>
    <r>
      <rPr>
        <sz val="10"/>
        <color rgb="FF000000"/>
        <rFont val="Century Schoolbook"/>
        <family val="1"/>
      </rPr>
      <t>74</t>
    </r>
    <r>
      <rPr>
        <sz val="10"/>
        <color rgb="FF000000"/>
        <rFont val="Arial Narrow"/>
        <family val="2"/>
      </rPr>
      <t xml:space="preserve"> m. código </t>
    </r>
    <r>
      <rPr>
        <sz val="10"/>
        <color rgb="FF000000"/>
        <rFont val="Century Schoolbook"/>
        <family val="1"/>
      </rPr>
      <t>05095</t>
    </r>
    <r>
      <rPr>
        <sz val="10"/>
        <color rgb="FF000000"/>
        <rFont val="Arial Narrow"/>
        <family val="2"/>
      </rPr>
      <t>gs</t>
    </r>
    <r>
      <rPr>
        <sz val="10"/>
        <color rgb="FF000000"/>
        <rFont val="Century Schoolbook"/>
        <family val="1"/>
      </rPr>
      <t>08407</t>
    </r>
  </si>
  <si>
    <r>
      <rPr>
        <sz val="10"/>
        <color rgb="FF000000"/>
        <rFont val="Arial Narrow"/>
        <family val="2"/>
      </rPr>
      <t>Tóner Lexmark Laser Cx</t>
    </r>
    <r>
      <rPr>
        <sz val="10"/>
        <color rgb="FF000000"/>
        <rFont val="Century Schoolbook"/>
        <family val="1"/>
      </rPr>
      <t>725</t>
    </r>
    <r>
      <rPr>
        <sz val="10"/>
        <color rgb="FF000000"/>
        <rFont val="Arial Narrow"/>
        <family val="2"/>
      </rPr>
      <t xml:space="preserve"> negro</t>
    </r>
  </si>
  <si>
    <r>
      <rPr>
        <sz val="10"/>
        <color rgb="FF000000"/>
        <rFont val="Arial Narrow"/>
        <family val="2"/>
      </rPr>
      <t xml:space="preserve">Funda de basura doméstica negra </t>
    </r>
    <r>
      <rPr>
        <sz val="10"/>
        <color rgb="FF000000"/>
        <rFont val="Century Schoolbook"/>
        <family val="1"/>
      </rPr>
      <t>23"x28</t>
    </r>
    <r>
      <rPr>
        <sz val="10"/>
        <color rgb="FF000000"/>
        <rFont val="Arial Narrow"/>
        <family val="2"/>
      </rPr>
      <t xml:space="preserve">" Pulgadas X </t>
    </r>
    <r>
      <rPr>
        <sz val="10"/>
        <color rgb="FF000000"/>
        <rFont val="Century Schoolbook"/>
        <family val="1"/>
      </rPr>
      <t>10</t>
    </r>
  </si>
  <si>
    <r>
      <rPr>
        <sz val="10"/>
        <color rgb="FF000000"/>
        <rFont val="Arial Narrow"/>
        <family val="2"/>
      </rPr>
      <t xml:space="preserve">Funda de basura semindustrial negra </t>
    </r>
    <r>
      <rPr>
        <sz val="10"/>
        <color rgb="FF000000"/>
        <rFont val="Century Schoolbook"/>
        <family val="1"/>
      </rPr>
      <t>30x36</t>
    </r>
    <r>
      <rPr>
        <sz val="10"/>
        <color rgb="FF000000"/>
        <rFont val="Arial Narrow"/>
        <family val="2"/>
      </rPr>
      <t xml:space="preserve"> Pulgas X </t>
    </r>
    <r>
      <rPr>
        <sz val="10"/>
        <color rgb="FF000000"/>
        <rFont val="Century Schoolbook"/>
        <family val="1"/>
      </rPr>
      <t>10</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</si>
  <si>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</si>
  <si>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Ambiental varias fragancias en aerosol </t>
    </r>
    <r>
      <rPr>
        <sz val="10"/>
        <color rgb="FF000000"/>
        <rFont val="Century Schoolbook"/>
        <family val="1"/>
      </rPr>
      <t>400</t>
    </r>
    <r>
      <rPr>
        <sz val="10"/>
        <color rgb="FF000000"/>
        <rFont val="Arial Narrow"/>
        <family val="2"/>
      </rPr>
      <t xml:space="preserve"> cc</t>
    </r>
  </si>
  <si>
    <r>
      <rPr>
        <b/>
        <sz val="9"/>
        <color rgb="FF000000"/>
        <rFont val="Century Schoolbook"/>
        <family val="1"/>
      </rPr>
      <t>3.-</t>
    </r>
    <r>
      <rPr>
        <b/>
        <sz val="10"/>
        <color rgb="FF000000"/>
        <rFont val="Arial Narrow"/>
        <family val="2"/>
      </rPr>
      <t xml:space="preserve"> </t>
    </r>
    <r>
      <rPr>
        <sz val="10"/>
        <color rgb="FF000000"/>
        <rFont val="Arial Narrow"/>
        <family val="2"/>
      </rPr>
      <t>Proporcionar documentos de propiedad de los bienes.</t>
    </r>
  </si>
  <si>
    <t>Documentos de propiedad de los bienes proporcionados.</t>
  </si>
  <si>
    <t>Nº de peticiones de entrega de información de bienes atendidas.</t>
  </si>
  <si>
    <r>
      <rPr>
        <b/>
        <sz val="9"/>
        <color rgb="FF000000"/>
        <rFont val="Century Schoolbook"/>
        <family val="1"/>
      </rPr>
      <t>1.-</t>
    </r>
    <r>
      <rPr>
        <sz val="10"/>
        <color rgb="FF000000"/>
        <rFont val="Arial Narrow"/>
        <family val="2"/>
      </rPr>
      <t xml:space="preserve"> Efectuar la entrega de los documentos de propiedad solicitados.</t>
    </r>
  </si>
  <si>
    <r>
      <rPr>
        <b/>
        <sz val="9"/>
        <color rgb="FF000000"/>
        <rFont val="Century Schoolbook"/>
        <family val="1"/>
      </rPr>
      <t>1.-</t>
    </r>
    <r>
      <rPr>
        <sz val="10"/>
        <color rgb="FF000000"/>
        <rFont val="Arial Narrow"/>
        <family val="2"/>
      </rPr>
      <t xml:space="preserve"> Oficio con anexos.</t>
    </r>
  </si>
  <si>
    <r>
      <rPr>
        <b/>
        <sz val="9"/>
        <color rgb="FF000000"/>
        <rFont val="Century Schoolbook"/>
        <family val="1"/>
      </rPr>
      <t>4.-</t>
    </r>
    <r>
      <rPr>
        <sz val="10"/>
        <color rgb="FF000000"/>
        <rFont val="Arial Narrow"/>
        <family val="2"/>
      </rPr>
      <t xml:space="preserve"> Gestionar la aplicación de garantías de bienes de larga duración o bienes sujetos a control administrativo.</t>
    </r>
  </si>
  <si>
    <t>Garantías técnicas de bienes muebles aplicadas.</t>
  </si>
  <si>
    <t>N° de garantías de bienes de larga duración o sujetos a control administrativo gestionadas.</t>
  </si>
  <si>
    <r>
      <rPr>
        <b/>
        <sz val="9"/>
        <color rgb="FF000000"/>
        <rFont val="Century Schoolbook"/>
        <family val="1"/>
      </rPr>
      <t>1.-</t>
    </r>
    <r>
      <rPr>
        <sz val="10"/>
        <color rgb="FF000000"/>
        <rFont val="Arial Narrow"/>
        <family val="2"/>
      </rPr>
      <t xml:space="preserve"> Realizar la recepción del bien e informes requeridos para aplicar garantía.
</t>
    </r>
    <r>
      <rPr>
        <b/>
        <sz val="9"/>
        <color rgb="FF000000"/>
        <rFont val="Century Schoolbook"/>
        <family val="1"/>
      </rPr>
      <t>2.-</t>
    </r>
    <r>
      <rPr>
        <sz val="10"/>
        <color rgb="FF000000"/>
        <rFont val="Arial Narrow"/>
        <family val="2"/>
      </rPr>
      <t xml:space="preserve"> Coordinar con el proveedor la aplicación de la garantía.
</t>
    </r>
    <r>
      <rPr>
        <b/>
        <sz val="9"/>
        <color rgb="FF000000"/>
        <rFont val="Century Schoolbook"/>
        <family val="1"/>
      </rPr>
      <t>3.-</t>
    </r>
    <r>
      <rPr>
        <sz val="10"/>
        <color rgb="FF000000"/>
        <rFont val="Arial Narrow"/>
        <family val="2"/>
      </rPr>
      <t xml:space="preserve"> Comunicar al custodio o usuario final el resultado de la aplicación de la garantía y entregar el bien.
</t>
    </r>
  </si>
  <si>
    <r>
      <rPr>
        <b/>
        <sz val="9"/>
        <color rgb="FF000000"/>
        <rFont val="Century Schoolbook"/>
        <family val="1"/>
      </rPr>
      <t>1.-</t>
    </r>
    <r>
      <rPr>
        <sz val="10"/>
        <color rgb="FF000000"/>
        <rFont val="Arial Narrow"/>
        <family val="2"/>
      </rPr>
      <t xml:space="preserve"> Constancia de entrega del bien al proveedor o servicio técnico autorizado para aplicación de garantía.
</t>
    </r>
    <r>
      <rPr>
        <b/>
        <sz val="9"/>
        <color rgb="FF000000"/>
        <rFont val="Century Schoolbook"/>
        <family val="1"/>
      </rPr>
      <t>2.-</t>
    </r>
    <r>
      <rPr>
        <sz val="10"/>
        <color rgb="FF000000"/>
        <rFont val="Arial Narrow"/>
        <family val="2"/>
      </rPr>
      <t xml:space="preserve"> Oficio de comunicación de resultados al usuario final o custodio del bien.</t>
    </r>
  </si>
  <si>
    <t>* ING. JANNINA CHALA SALDARRIAGA,
  Jefa de Unidad de Bienes
* ING. GEOVANNY MOCHA GUACHO,
  Analista de Bienes
* ING. FERNANDO SÁNCHEZ ALVARADO,
  Analista de Bienes
* ING. JONATHAN ARMIJOS ARROBO,
  Auxiliar Administrativo</t>
  </si>
  <si>
    <r>
      <rPr>
        <b/>
        <sz val="9"/>
        <color rgb="FF000000"/>
        <rFont val="Century Schoolbook"/>
        <family val="1"/>
      </rPr>
      <t>5.-</t>
    </r>
    <r>
      <rPr>
        <sz val="10"/>
        <color rgb="FF000000"/>
        <rFont val="Arial Narrow"/>
        <family val="2"/>
      </rPr>
      <t xml:space="preserve"> Realizar la emisión de reportes de bienes.</t>
    </r>
  </si>
  <si>
    <t>Reportes de bienes entregados.</t>
  </si>
  <si>
    <t>Nº de reportes de bienes entregados a los usuarios finales.</t>
  </si>
  <si>
    <r>
      <rPr>
        <b/>
        <sz val="9"/>
        <color rgb="FF000000"/>
        <rFont val="Century Schoolbook"/>
        <family val="1"/>
      </rPr>
      <t>1.-</t>
    </r>
    <r>
      <rPr>
        <sz val="10"/>
        <color rgb="FF000000"/>
        <rFont val="Arial Narrow"/>
        <family val="2"/>
      </rPr>
      <t xml:space="preserve"> Realizar la emisión de reportes del sistema de bienes.
</t>
    </r>
    <r>
      <rPr>
        <b/>
        <sz val="9"/>
        <color rgb="FF000000"/>
        <rFont val="Century Schoolbook"/>
        <family val="1"/>
      </rPr>
      <t>2.-</t>
    </r>
    <r>
      <rPr>
        <sz val="10"/>
        <color rgb="FF000000"/>
        <rFont val="Arial Narrow"/>
        <family val="2"/>
      </rPr>
      <t xml:space="preserve"> Realizar la verificación de documentos de entrega de bienes e inventarios.
</t>
    </r>
    <r>
      <rPr>
        <b/>
        <sz val="9"/>
        <color rgb="FF000000"/>
        <rFont val="Century Schoolbook"/>
        <family val="1"/>
      </rPr>
      <t>3.-</t>
    </r>
    <r>
      <rPr>
        <sz val="10"/>
        <color rgb="FF000000"/>
        <rFont val="Arial Narrow"/>
        <family val="2"/>
      </rPr>
      <t xml:space="preserve"> Elaborar reporte de bienes e inventarios entregados.</t>
    </r>
  </si>
  <si>
    <r>
      <rPr>
        <b/>
        <sz val="9"/>
        <color rgb="FF000000"/>
        <rFont val="Century Schoolbook"/>
        <family val="1"/>
      </rPr>
      <t>1.-</t>
    </r>
    <r>
      <rPr>
        <sz val="10"/>
        <color rgb="FF000000"/>
        <rFont val="Arial Narrow"/>
        <family val="2"/>
      </rPr>
      <t xml:space="preserve"> Reportes de bienes entregados a los usuarios finales.</t>
    </r>
  </si>
  <si>
    <r>
      <rPr>
        <b/>
        <sz val="9"/>
        <color rgb="FF000000"/>
        <rFont val="Century Schoolbook"/>
        <family val="1"/>
      </rPr>
      <t>6.-</t>
    </r>
    <r>
      <rPr>
        <sz val="10"/>
        <color rgb="FF000000"/>
        <rFont val="Arial Narrow"/>
        <family val="2"/>
      </rPr>
      <t xml:space="preserve"> </t>
    </r>
    <r>
      <rPr>
        <sz val="10"/>
        <color rgb="FF000000"/>
        <rFont val="Arial Narrow"/>
        <family val="2"/>
      </rPr>
      <t>Emitir</t>
    </r>
    <r>
      <rPr>
        <sz val="10"/>
        <color rgb="FFFF0000"/>
        <rFont val="Arial Narrow"/>
        <family val="2"/>
      </rPr>
      <t xml:space="preserve"> </t>
    </r>
    <r>
      <rPr>
        <sz val="10"/>
        <color rgb="FF000000"/>
        <rFont val="Arial Narrow"/>
        <family val="2"/>
      </rPr>
      <t>inventarios de existencias de suministros y materiales (o equivalentes).</t>
    </r>
  </si>
  <si>
    <t>Inventario de bienes actualizado.</t>
  </si>
  <si>
    <t>Nº de inventarios de existencias de suministros y materiales actualizado.</t>
  </si>
  <si>
    <r>
      <rPr>
        <b/>
        <sz val="9"/>
        <color rgb="FF000000"/>
        <rFont val="Century Schoolbook"/>
        <family val="1"/>
      </rPr>
      <t>1.-</t>
    </r>
    <r>
      <rPr>
        <sz val="10"/>
        <color rgb="FF000000"/>
        <rFont val="Arial Narrow"/>
        <family val="2"/>
      </rPr>
      <t xml:space="preserve"> Realizar la emisión de reportes del sistema de bienes.
</t>
    </r>
    <r>
      <rPr>
        <b/>
        <sz val="9"/>
        <color rgb="FF000000"/>
        <rFont val="Century Schoolbook"/>
        <family val="1"/>
      </rPr>
      <t>2.-</t>
    </r>
    <r>
      <rPr>
        <sz val="10"/>
        <color rgb="FF000000"/>
        <rFont val="Arial Narrow"/>
        <family val="2"/>
      </rPr>
      <t xml:space="preserve"> Realizar la verificación de documentos de entrega de bienes e inventarios.
</t>
    </r>
    <r>
      <rPr>
        <b/>
        <sz val="9"/>
        <color rgb="FF000000"/>
        <rFont val="Century Schoolbook"/>
        <family val="1"/>
      </rPr>
      <t>3.-</t>
    </r>
    <r>
      <rPr>
        <sz val="10"/>
        <color rgb="FF000000"/>
        <rFont val="Arial Narrow"/>
        <family val="2"/>
      </rPr>
      <t xml:space="preserve"> Elaborar reporte de bienes e inventarios entregados.
</t>
    </r>
  </si>
  <si>
    <r>
      <rPr>
        <b/>
        <sz val="9"/>
        <color rgb="FF000000"/>
        <rFont val="Century Schoolbook"/>
        <family val="1"/>
      </rPr>
      <t>1.-</t>
    </r>
    <r>
      <rPr>
        <sz val="10"/>
        <color rgb="FF000000"/>
        <rFont val="Arial Narrow"/>
        <family val="2"/>
      </rPr>
      <t xml:space="preserve"> Reportes de inventarios de existencias de suministros y materiales emitidos.</t>
    </r>
  </si>
  <si>
    <r>
      <rPr>
        <b/>
        <sz val="9"/>
        <color rgb="FF000000"/>
        <rFont val="Century Schoolbook"/>
        <family val="1"/>
      </rPr>
      <t>7.-</t>
    </r>
    <r>
      <rPr>
        <sz val="10"/>
        <color rgb="FF000000"/>
        <rFont val="Arial Narrow"/>
        <family val="2"/>
      </rPr>
      <t xml:space="preserve"> </t>
    </r>
    <r>
      <rPr>
        <sz val="10"/>
        <color rgb="FF000000"/>
        <rFont val="Arial Narrow"/>
        <family val="2"/>
      </rPr>
      <t>Entregar</t>
    </r>
    <r>
      <rPr>
        <sz val="10"/>
        <color rgb="FFFF0000"/>
        <rFont val="Arial Narrow"/>
        <family val="2"/>
      </rPr>
      <t xml:space="preserve"> </t>
    </r>
    <r>
      <rPr>
        <sz val="10"/>
        <color rgb="FF000000"/>
        <rFont val="Arial Narrow"/>
        <family val="2"/>
      </rPr>
      <t>existencias de suministros y materiales (o equivalentes).</t>
    </r>
  </si>
  <si>
    <t>Levantamiento de información para el registro del gasto de las existencias de la Institución, coordinado.</t>
  </si>
  <si>
    <t>Nº de procesos de levantamiento de información para el registro del gasto de las existencias de la Institución, coordinado.</t>
  </si>
  <si>
    <r>
      <rPr>
        <b/>
        <sz val="9"/>
        <color rgb="FF000000"/>
        <rFont val="Century Schoolbook"/>
        <family val="1"/>
      </rPr>
      <t>1.-</t>
    </r>
    <r>
      <rPr>
        <sz val="10"/>
        <color rgb="FF000000"/>
        <rFont val="Arial Narrow"/>
        <family val="2"/>
      </rPr>
      <t xml:space="preserve"> Solicitar reporte de entregas de bienes de inventario a administradores de bienes y custodios administrativos.
</t>
    </r>
    <r>
      <rPr>
        <b/>
        <sz val="9"/>
        <color rgb="FF000000"/>
        <rFont val="Century Schoolbook"/>
        <family val="1"/>
      </rPr>
      <t>2.-</t>
    </r>
    <r>
      <rPr>
        <sz val="10"/>
        <color rgb="FF000000"/>
        <rFont val="Arial Narrow"/>
        <family val="2"/>
      </rPr>
      <t xml:space="preserve"> Realizar reporte de inventarios entregados.
</t>
    </r>
    <r>
      <rPr>
        <b/>
        <sz val="9"/>
        <color rgb="FF000000"/>
        <rFont val="Century Schoolbook"/>
        <family val="1"/>
      </rPr>
      <t>3.-</t>
    </r>
    <r>
      <rPr>
        <sz val="10"/>
        <color rgb="FF000000"/>
        <rFont val="Arial Narrow"/>
        <family val="2"/>
      </rPr>
      <t xml:space="preserve"> Efectuar la emisión del informe de entregas de inventarios para registro de gasto.
</t>
    </r>
  </si>
  <si>
    <r>
      <rPr>
        <b/>
        <sz val="9"/>
        <color rgb="FF000000"/>
        <rFont val="Century Schoolbook"/>
        <family val="1"/>
      </rPr>
      <t>1.-</t>
    </r>
    <r>
      <rPr>
        <sz val="10"/>
        <color rgb="FF000000"/>
        <rFont val="Arial Narrow"/>
        <family val="2"/>
      </rPr>
      <t xml:space="preserve"> Informes para registro de consumo de existencias.</t>
    </r>
  </si>
  <si>
    <r>
      <rPr>
        <b/>
        <sz val="9"/>
        <color rgb="FF000000"/>
        <rFont val="Century Schoolbook"/>
        <family val="1"/>
      </rPr>
      <t>8.-</t>
    </r>
    <r>
      <rPr>
        <sz val="10"/>
        <color rgb="FF000000"/>
        <rFont val="Arial Narrow"/>
        <family val="2"/>
      </rPr>
      <t xml:space="preserve"> Entregar la Planificación Operativa Anual y Evaluación de la Planificación Operativa Anual.</t>
    </r>
  </si>
  <si>
    <t>N° de Planificaciones Operativas Anuales y Evaluaciones de la Planificación Operativa Anual entregadas.</t>
  </si>
  <si>
    <r>
      <rPr>
        <b/>
        <sz val="9"/>
        <color rgb="FF000000"/>
        <rFont val="Century Schoolbook"/>
        <family val="1"/>
      </rPr>
      <t>1.-</t>
    </r>
    <r>
      <rPr>
        <sz val="10"/>
        <color rgb="FF000000"/>
        <rFont val="Arial Narrow"/>
        <family val="2"/>
      </rPr>
      <t xml:space="preserve"> Realizar las planificaciones de las actividades operativas anuales para la unidad de bienes.
</t>
    </r>
    <r>
      <rPr>
        <b/>
        <sz val="9"/>
        <color rgb="FF000000"/>
        <rFont val="Century Schoolbook"/>
        <family val="1"/>
      </rPr>
      <t>2.-</t>
    </r>
    <r>
      <rPr>
        <sz val="10"/>
        <color rgb="FF000000"/>
        <rFont val="Arial Narrow"/>
        <family val="2"/>
      </rPr>
      <t xml:space="preserve"> Evaluar el cumplimiento de las planificaciones operativas anuales.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</si>
  <si>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y ajustes.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</si>
  <si>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ING. JANNINA CHALA SALDARRIAGA,
  Jefa de Unidad de Bienes
* ING. FERNANDO SÁNCHEZ ALVARADO,
  Analista de Bienes</t>
  </si>
  <si>
    <r>
      <rPr>
        <b/>
        <sz val="9"/>
        <color rgb="FF000000"/>
        <rFont val="Century Schoolbook"/>
        <family val="1"/>
      </rPr>
      <t>9.-</t>
    </r>
    <r>
      <rPr>
        <sz val="10"/>
        <color rgb="FF000000"/>
        <rFont val="Arial Narrow"/>
        <family val="2"/>
      </rPr>
      <t xml:space="preserve"> Organizar el Archivo de Gestión.</t>
    </r>
  </si>
  <si>
    <r>
      <rPr>
        <sz val="10"/>
        <color rgb="FF000000"/>
        <rFont val="Arial Narrow"/>
        <family val="2"/>
      </rPr>
      <t xml:space="preserve">N° de Archivos de gestión organizados del año </t>
    </r>
    <r>
      <rPr>
        <sz val="10"/>
        <color rgb="FF000000"/>
        <rFont val="Century Schoolbook"/>
        <family val="1"/>
      </rPr>
      <t>2021</t>
    </r>
    <r>
      <rPr>
        <sz val="10"/>
        <color rgb="FF000000"/>
        <rFont val="Arial Narrow"/>
        <family val="2"/>
      </rPr>
      <t xml:space="preserve"> en el inventario documental.</t>
    </r>
  </si>
  <si>
    <r>
      <rPr>
        <b/>
        <sz val="9"/>
        <color rgb="FF000000"/>
        <rFont val="Century Schoolbook"/>
        <family val="1"/>
      </rPr>
      <t>1.-</t>
    </r>
    <r>
      <rPr>
        <sz val="10"/>
        <color rgb="FF000000"/>
        <rFont val="Arial Narrow"/>
        <family val="2"/>
      </rPr>
      <t xml:space="preserve"> Efectuar la organización del archivo de la unidad de bienes según las directrices de la unidad de archivo.
</t>
    </r>
    <r>
      <rPr>
        <b/>
        <sz val="9"/>
        <color rgb="FF000000"/>
        <rFont val="Century Schoolbook"/>
        <family val="1"/>
      </rPr>
      <t>2.-</t>
    </r>
    <r>
      <rPr>
        <sz val="10"/>
        <color rgb="FF000000"/>
        <rFont val="Arial Narrow"/>
        <family val="2"/>
      </rPr>
      <t xml:space="preserve"> Efectuar la elaboración del informe del archivo de gestión organizado de la unidad de bienes.</t>
    </r>
  </si>
  <si>
    <r>
      <rPr>
        <b/>
        <sz val="9"/>
        <color rgb="FF000000"/>
        <rFont val="Century Schoolbook"/>
        <family val="1"/>
      </rPr>
      <t>1.-</t>
    </r>
    <r>
      <rPr>
        <sz val="10"/>
        <color rgb="FF000000"/>
        <rFont val="Arial Narrow"/>
        <family val="2"/>
      </rPr>
      <t xml:space="preserve"> Formulario de Inventario Documental - UNIDAD DE BIENES.</t>
    </r>
  </si>
  <si>
    <t>* ING. JANNINA CHALA SALDARRIAGA,
  Jefa de Unidad de Bienes
* ING. JONATHAN ARMIJOS ARROBO,
  Auxiliar Administrativo</t>
  </si>
  <si>
    <t>UNIDAD DE CONTROL DE BIENES</t>
  </si>
  <si>
    <r>
      <rPr>
        <b/>
        <sz val="10"/>
        <color rgb="FFFF0000"/>
        <rFont val="Arial Narrow"/>
        <family val="2"/>
      </rPr>
      <t>METAS OPERATIVAS</t>
    </r>
    <r>
      <rPr>
        <b/>
        <sz val="9"/>
        <color rgb="FF000000"/>
        <rFont val="Century Schoolbook"/>
        <family val="1"/>
      </rPr>
      <t xml:space="preserve">
1.- </t>
    </r>
    <r>
      <rPr>
        <sz val="10"/>
        <color rgb="FF000000"/>
        <rFont val="Arial Narrow"/>
        <family val="2"/>
      </rPr>
      <t>Realizar la constatación de los Bienes Institucionales.</t>
    </r>
  </si>
  <si>
    <t>Bienes Institucionales constatados.</t>
  </si>
  <si>
    <t>N° de Actas de Constataciones Físicas de Bienes elaboradas y aprobadas.</t>
  </si>
  <si>
    <r>
      <rPr>
        <sz val="10"/>
        <color rgb="FF000000"/>
        <rFont val="Arial Narrow"/>
        <family val="2"/>
      </rPr>
      <t xml:space="preserve">Constatación física de bienes por petición de usuarios finales o custodios administrativos:
</t>
    </r>
    <r>
      <rPr>
        <b/>
        <sz val="9"/>
        <color rgb="FF000000"/>
        <rFont val="Century Schoolbook"/>
        <family val="1"/>
      </rPr>
      <t>1.-</t>
    </r>
    <r>
      <rPr>
        <sz val="10"/>
        <color rgb="FF000000"/>
        <rFont val="Arial Narrow"/>
        <family val="2"/>
      </rPr>
      <t xml:space="preserve"> Recibir la solicitud de constatación física de bienes.
</t>
    </r>
    <r>
      <rPr>
        <b/>
        <sz val="9"/>
        <color rgb="FF000000"/>
        <rFont val="Century Schoolbook"/>
        <family val="1"/>
      </rPr>
      <t>2.-</t>
    </r>
    <r>
      <rPr>
        <sz val="10"/>
        <color rgb="FF000000"/>
        <rFont val="Arial Narrow"/>
        <family val="2"/>
      </rPr>
      <t xml:space="preserve"> Solicitar a la Unidad de Bienes los listados de bienes.
</t>
    </r>
    <r>
      <rPr>
        <b/>
        <sz val="9"/>
        <color rgb="FF000000"/>
        <rFont val="Century Schoolbook"/>
        <family val="1"/>
      </rPr>
      <t>3.-</t>
    </r>
    <r>
      <rPr>
        <sz val="10"/>
        <color rgb="FF000000"/>
        <rFont val="Arial Narrow"/>
        <family val="2"/>
      </rPr>
      <t xml:space="preserve"> Coordinar la constatación física de los bienes. 
</t>
    </r>
    <r>
      <rPr>
        <b/>
        <sz val="9"/>
        <color rgb="FF000000"/>
        <rFont val="Century Schoolbook"/>
        <family val="1"/>
      </rPr>
      <t>4.-</t>
    </r>
    <r>
      <rPr>
        <sz val="10"/>
        <color rgb="FF000000"/>
        <rFont val="Arial Narrow"/>
        <family val="2"/>
      </rPr>
      <t xml:space="preserve"> Realizar la constatación física de los bienes.
</t>
    </r>
    <r>
      <rPr>
        <b/>
        <sz val="9"/>
        <color rgb="FF000000"/>
        <rFont val="Century Schoolbook"/>
        <family val="1"/>
      </rPr>
      <t>5.-</t>
    </r>
    <r>
      <rPr>
        <sz val="10"/>
        <color rgb="FF000000"/>
        <rFont val="Arial Narrow"/>
        <family val="2"/>
      </rPr>
      <t xml:space="preserve"> Elaborar Acta de Constatación física.
</t>
    </r>
    <r>
      <rPr>
        <b/>
        <sz val="9"/>
        <color rgb="FF000000"/>
        <rFont val="Century Schoolbook"/>
        <family val="1"/>
      </rPr>
      <t>6.-</t>
    </r>
    <r>
      <rPr>
        <sz val="10"/>
        <color rgb="FF000000"/>
        <rFont val="Arial Narrow"/>
        <family val="2"/>
      </rPr>
      <t xml:space="preserve"> Realizar la entrega del acta de Constatación Física al usuario final o custodio administrativo con todas las firmas requeridas.
Informe de Constatación física de bienes anual:
</t>
    </r>
    <r>
      <rPr>
        <b/>
        <sz val="9"/>
        <color rgb="FF000000"/>
        <rFont val="Century Schoolbook"/>
        <family val="1"/>
      </rPr>
      <t>1.-</t>
    </r>
    <r>
      <rPr>
        <sz val="10"/>
        <color rgb="FF000000"/>
        <rFont val="Arial Narrow"/>
        <family val="2"/>
      </rPr>
      <t xml:space="preserve"> Solicitar a la unidad de bienes el reporte de todos los bienes muebles e inmuebles institucionales y el reporte de bienes de inventario que han sido entregados.
</t>
    </r>
    <r>
      <rPr>
        <b/>
        <sz val="9"/>
        <color rgb="FF000000"/>
        <rFont val="Century Schoolbook"/>
        <family val="1"/>
      </rPr>
      <t>2.-</t>
    </r>
    <r>
      <rPr>
        <sz val="10"/>
        <color rgb="FF000000"/>
        <rFont val="Arial Narrow"/>
        <family val="2"/>
      </rPr>
      <t xml:space="preserve"> Coordinar las constataciones físicas de bienes e inventarios.
</t>
    </r>
    <r>
      <rPr>
        <b/>
        <sz val="9"/>
        <color rgb="FF000000"/>
        <rFont val="Century Schoolbook"/>
        <family val="1"/>
      </rPr>
      <t>3.-</t>
    </r>
    <r>
      <rPr>
        <sz val="10"/>
        <color rgb="FF000000"/>
        <rFont val="Arial Narrow"/>
        <family val="2"/>
      </rPr>
      <t xml:space="preserve"> Consolidar la información de las constataciones realizadas.
</t>
    </r>
    <r>
      <rPr>
        <b/>
        <sz val="9"/>
        <color rgb="FF000000"/>
        <rFont val="Century Schoolbook"/>
        <family val="1"/>
      </rPr>
      <t>4.-</t>
    </r>
    <r>
      <rPr>
        <sz val="10"/>
        <color rgb="FF000000"/>
        <rFont val="Arial Narrow"/>
        <family val="2"/>
      </rPr>
      <t xml:space="preserve"> Revisar y verificar las entregas hechas por los administradores de bienes con el reporte de inventarios de la unidad de bienes.
</t>
    </r>
    <r>
      <rPr>
        <b/>
        <sz val="9"/>
        <color rgb="FF000000"/>
        <rFont val="Century Schoolbook"/>
        <family val="1"/>
      </rPr>
      <t>5.-</t>
    </r>
    <r>
      <rPr>
        <sz val="10"/>
        <color rgb="FF000000"/>
        <rFont val="Arial Narrow"/>
        <family val="2"/>
      </rPr>
      <t xml:space="preserve"> Depurar la información de lo constatado y lo devuelto a la unidad.
</t>
    </r>
    <r>
      <rPr>
        <b/>
        <sz val="9"/>
        <color rgb="FF000000"/>
        <rFont val="Century Schoolbook"/>
        <family val="1"/>
      </rPr>
      <t>6.-</t>
    </r>
    <r>
      <rPr>
        <sz val="10"/>
        <color rgb="FF000000"/>
        <rFont val="Arial Narrow"/>
        <family val="2"/>
      </rPr>
      <t xml:space="preserve"> Elaborar informe de constatación física de bienes.</t>
    </r>
  </si>
  <si>
    <r>
      <rPr>
        <b/>
        <sz val="9"/>
        <color rgb="FF000000"/>
        <rFont val="Century Schoolbook"/>
        <family val="1"/>
      </rPr>
      <t>1.-</t>
    </r>
    <r>
      <rPr>
        <sz val="10"/>
        <color rgb="FF000000"/>
        <rFont val="Arial Narrow"/>
        <family val="2"/>
      </rPr>
      <t xml:space="preserve"> Actas de Constatación Física de Bienes.</t>
    </r>
  </si>
  <si>
    <t>* Samuel Leónidas Valdivieso Toledo,
  Jefe de Control de Bienes
* Diego Fernando Cruz Alvarado,
  Analista de Control de Bienes
* Mario Lenon Beltrán Apolo,
  Analista de Control de Bienes</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</si>
  <si>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</si>
  <si>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GRAPAS </t>
    </r>
    <r>
      <rPr>
        <sz val="10"/>
        <color rgb="FF000000"/>
        <rFont val="Century Schoolbook"/>
        <family val="1"/>
      </rPr>
      <t>23/17</t>
    </r>
    <r>
      <rPr>
        <sz val="10"/>
        <color rgb="FF000000"/>
        <rFont val="Arial Narrow"/>
        <family val="2"/>
      </rPr>
      <t xml:space="preserve"> CAJA DE </t>
    </r>
    <r>
      <rPr>
        <sz val="10"/>
        <color rgb="FF000000"/>
        <rFont val="Century Schoolbook"/>
        <family val="1"/>
      </rPr>
      <t>1000</t>
    </r>
    <r>
      <rPr>
        <sz val="10"/>
        <color rgb="FF000000"/>
        <rFont val="Arial Narrow"/>
        <family val="2"/>
      </rPr>
      <t xml:space="preserve"> U</t>
    </r>
  </si>
  <si>
    <r>
      <rPr>
        <sz val="10"/>
        <color rgb="FF000000"/>
        <rFont val="Arial Narrow"/>
        <family val="2"/>
      </rPr>
      <t>TINTA PARA ALMOHADILLA Y SELLO AZUL(</t>
    </r>
    <r>
      <rPr>
        <sz val="10"/>
        <color rgb="FF000000"/>
        <rFont val="Century Schoolbook"/>
        <family val="1"/>
      </rPr>
      <t>1</t>
    </r>
    <r>
      <rPr>
        <sz val="10"/>
        <color rgb="FF000000"/>
        <rFont val="Arial Narrow"/>
        <family val="2"/>
      </rPr>
      <t>) / NEGRA(</t>
    </r>
    <r>
      <rPr>
        <sz val="10"/>
        <color rgb="FF000000"/>
        <rFont val="Century Schoolbook"/>
        <family val="1"/>
      </rPr>
      <t>1</t>
    </r>
    <r>
      <rPr>
        <sz val="10"/>
        <color rgb="FF000000"/>
        <rFont val="Arial Narrow"/>
        <family val="2"/>
      </rPr>
      <t>) / VIOLETA(</t>
    </r>
    <r>
      <rPr>
        <sz val="10"/>
        <color rgb="FF000000"/>
        <rFont val="Century Schoolbook"/>
        <family val="1"/>
      </rPr>
      <t>1</t>
    </r>
    <r>
      <rPr>
        <sz val="10"/>
        <color rgb="FF000000"/>
        <rFont val="Arial Narrow"/>
        <family val="2"/>
      </rPr>
      <t>) / ROJA(</t>
    </r>
    <r>
      <rPr>
        <sz val="10"/>
        <color rgb="FF000000"/>
        <rFont val="Century Schoolbook"/>
        <family val="1"/>
      </rPr>
      <t>1</t>
    </r>
    <r>
      <rPr>
        <sz val="10"/>
        <color rgb="FF000000"/>
        <rFont val="Arial Narrow"/>
        <family val="2"/>
      </rPr>
      <t>)</t>
    </r>
  </si>
  <si>
    <r>
      <rPr>
        <sz val="10"/>
        <color rgb="FF000000"/>
        <rFont val="Arial Narrow"/>
        <family val="2"/>
      </rPr>
      <t xml:space="preserve">ETIQUETAS DE </t>
    </r>
    <r>
      <rPr>
        <sz val="10"/>
        <color rgb="FF000000"/>
        <rFont val="Century Schoolbook"/>
        <family val="1"/>
      </rPr>
      <t>6.4</t>
    </r>
    <r>
      <rPr>
        <sz val="10"/>
        <color rgb="FF000000"/>
        <rFont val="Arial Narrow"/>
        <family val="2"/>
      </rPr>
      <t xml:space="preserve"> X </t>
    </r>
    <r>
      <rPr>
        <sz val="10"/>
        <color rgb="FF000000"/>
        <rFont val="Century Schoolbook"/>
        <family val="1"/>
      </rPr>
      <t>2.5</t>
    </r>
    <r>
      <rPr>
        <sz val="10"/>
        <color rgb="FF000000"/>
        <rFont val="Arial Narrow"/>
        <family val="2"/>
      </rPr>
      <t xml:space="preserve">CM, POLY TRANS SILVER VOID </t>
    </r>
    <r>
      <rPr>
        <sz val="10"/>
        <color rgb="FF000000"/>
        <rFont val="Century Schoolbook"/>
        <family val="1"/>
      </rPr>
      <t>2260</t>
    </r>
    <r>
      <rPr>
        <sz val="10"/>
        <color rgb="FF000000"/>
        <rFont val="Arial Narrow"/>
        <family val="2"/>
      </rPr>
      <t xml:space="preserve"> ET/ROLLO. CÓDIGO: </t>
    </r>
    <r>
      <rPr>
        <sz val="10"/>
        <color rgb="FF000000"/>
        <rFont val="Century Schoolbook"/>
        <family val="1"/>
      </rPr>
      <t>98252</t>
    </r>
  </si>
  <si>
    <r>
      <rPr>
        <sz val="10"/>
        <color rgb="FF000000"/>
        <rFont val="Arial Narrow"/>
        <family val="2"/>
      </rPr>
      <t xml:space="preserve">CINTAS DE RESINA PREMIUM, </t>
    </r>
    <r>
      <rPr>
        <sz val="10"/>
        <color rgb="FF000000"/>
        <rFont val="Century Schoolbook"/>
        <family val="1"/>
      </rPr>
      <t>83</t>
    </r>
    <r>
      <rPr>
        <sz val="10"/>
        <color rgb="FF000000"/>
        <rFont val="Arial Narrow"/>
        <family val="2"/>
      </rPr>
      <t xml:space="preserve"> MM X </t>
    </r>
    <r>
      <rPr>
        <sz val="10"/>
        <color rgb="FF000000"/>
        <rFont val="Century Schoolbook"/>
        <family val="1"/>
      </rPr>
      <t>74</t>
    </r>
    <r>
      <rPr>
        <sz val="10"/>
        <color rgb="FF000000"/>
        <rFont val="Arial Narrow"/>
        <family val="2"/>
      </rPr>
      <t xml:space="preserve"> M. CODIGO: </t>
    </r>
    <r>
      <rPr>
        <sz val="10"/>
        <color rgb="FF000000"/>
        <rFont val="Century Schoolbook"/>
        <family val="1"/>
      </rPr>
      <t>05095GS08407</t>
    </r>
  </si>
  <si>
    <r>
      <rPr>
        <sz val="10"/>
        <color rgb="FF000000"/>
        <rFont val="Arial Narrow"/>
        <family val="2"/>
      </rPr>
      <t xml:space="preserve">PAPEL HIGIENICO JUMBO DOBLE HOJA BLANCO </t>
    </r>
    <r>
      <rPr>
        <sz val="10"/>
        <color rgb="FF000000"/>
        <rFont val="Century Schoolbook"/>
        <family val="1"/>
      </rPr>
      <t xml:space="preserve">250 </t>
    </r>
    <r>
      <rPr>
        <sz val="10"/>
        <color rgb="FF000000"/>
        <rFont val="Arial Narrow"/>
        <family val="2"/>
      </rPr>
      <t>METROS</t>
    </r>
  </si>
  <si>
    <r>
      <rPr>
        <sz val="10"/>
        <color rgb="FF000000"/>
        <rFont val="Arial Narrow"/>
        <family val="2"/>
      </rPr>
      <t>BOTELLA DE TINTA EPSON ORIGINAL T</t>
    </r>
    <r>
      <rPr>
        <sz val="10"/>
        <color rgb="FF000000"/>
        <rFont val="Century Schoolbook"/>
        <family val="1"/>
      </rPr>
      <t>664120</t>
    </r>
    <r>
      <rPr>
        <sz val="10"/>
        <color rgb="FF000000"/>
        <rFont val="Arial Narrow"/>
        <family val="2"/>
      </rPr>
      <t xml:space="preserve"> (NEGRO)</t>
    </r>
  </si>
  <si>
    <r>
      <rPr>
        <sz val="10"/>
        <color rgb="FF000000"/>
        <rFont val="Arial Narrow"/>
        <family val="2"/>
      </rPr>
      <t>BOTELLA DE TINTA EPSON ORIGINAL T</t>
    </r>
    <r>
      <rPr>
        <sz val="10"/>
        <color rgb="FF000000"/>
        <rFont val="Century Schoolbook"/>
        <family val="1"/>
      </rPr>
      <t>664220</t>
    </r>
    <r>
      <rPr>
        <sz val="10"/>
        <color rgb="FF000000"/>
        <rFont val="Arial Narrow"/>
        <family val="2"/>
      </rPr>
      <t xml:space="preserve"> (CIAN)</t>
    </r>
  </si>
  <si>
    <r>
      <rPr>
        <sz val="10"/>
        <color rgb="FF000000"/>
        <rFont val="Arial Narrow"/>
        <family val="2"/>
      </rPr>
      <t>BOTELLA DE TINTA EPSON ORIGINAL T</t>
    </r>
    <r>
      <rPr>
        <sz val="10"/>
        <color rgb="FF000000"/>
        <rFont val="Century Schoolbook"/>
        <family val="1"/>
      </rPr>
      <t>664320</t>
    </r>
    <r>
      <rPr>
        <sz val="10"/>
        <color rgb="FF000000"/>
        <rFont val="Arial Narrow"/>
        <family val="2"/>
      </rPr>
      <t xml:space="preserve"> (MAGENTA)</t>
    </r>
  </si>
  <si>
    <r>
      <rPr>
        <sz val="10"/>
        <color rgb="FF000000"/>
        <rFont val="Arial Narrow"/>
        <family val="2"/>
      </rPr>
      <t>BOTELLA DE TINTA EPSON ORIGINAL T</t>
    </r>
    <r>
      <rPr>
        <sz val="10"/>
        <color rgb="FF000000"/>
        <rFont val="Century Schoolbook"/>
        <family val="1"/>
      </rPr>
      <t>664420</t>
    </r>
    <r>
      <rPr>
        <sz val="10"/>
        <color rgb="FF000000"/>
        <rFont val="Arial Narrow"/>
        <family val="2"/>
      </rPr>
      <t xml:space="preserve"> (AMARILLA)</t>
    </r>
  </si>
  <si>
    <t>840107 0701 002</t>
  </si>
  <si>
    <r>
      <rPr>
        <sz val="8"/>
        <color rgb="FF000000"/>
        <rFont val="Arial Narrow"/>
        <family val="2"/>
      </rPr>
      <t xml:space="preserve">Computadora portátil
PROCESADOR
• LANZAMIENTO DEL PROCEDADOR: Máximo </t>
    </r>
    <r>
      <rPr>
        <sz val="8"/>
        <color rgb="FF000000"/>
        <rFont val="Century Schoolbook"/>
        <family val="1"/>
      </rPr>
      <t>18</t>
    </r>
    <r>
      <rPr>
        <sz val="8"/>
        <color rgb="FF000000"/>
        <rFont val="Arial Narrow"/>
        <family val="2"/>
      </rPr>
      <t xml:space="preserve"> meses
• MARCA DEL PROCESADOR: Intel
• TIPO DE PROCESADOR: i</t>
    </r>
    <r>
      <rPr>
        <sz val="8"/>
        <color rgb="FF000000"/>
        <rFont val="Century Schoolbook"/>
        <family val="1"/>
      </rPr>
      <t>7-10750</t>
    </r>
    <r>
      <rPr>
        <sz val="8"/>
        <color rgb="FF000000"/>
        <rFont val="Arial Narrow"/>
        <family val="2"/>
      </rPr>
      <t xml:space="preserve">H o Superior
• NÚMERO DE NÚCLEOS: </t>
    </r>
    <r>
      <rPr>
        <sz val="8"/>
        <color rgb="FF000000"/>
        <rFont val="Century Schoolbook"/>
        <family val="1"/>
      </rPr>
      <t>6</t>
    </r>
    <r>
      <rPr>
        <sz val="8"/>
        <color rgb="FF000000"/>
        <rFont val="Arial Narrow"/>
        <family val="2"/>
      </rPr>
      <t xml:space="preserve"> o superior
• NÚMERO DE SUBPROCESOS: </t>
    </r>
    <r>
      <rPr>
        <sz val="8"/>
        <color rgb="FF000000"/>
        <rFont val="Century Schoolbook"/>
        <family val="1"/>
      </rPr>
      <t>12</t>
    </r>
    <r>
      <rPr>
        <sz val="8"/>
        <color rgb="FF000000"/>
        <rFont val="Arial Narrow"/>
        <family val="2"/>
      </rPr>
      <t xml:space="preserve"> o superior
• FRECUENCIA DE RELOJ BASE: </t>
    </r>
    <r>
      <rPr>
        <sz val="8"/>
        <color rgb="FF000000"/>
        <rFont val="Century Schoolbook"/>
        <family val="1"/>
      </rPr>
      <t>2.6</t>
    </r>
    <r>
      <rPr>
        <sz val="8"/>
        <color rgb="FF000000"/>
        <rFont val="Arial Narrow"/>
        <family val="2"/>
      </rPr>
      <t xml:space="preserve"> Ghz. o superior
• FRECUENCIA DE RELOJ CON TURBO: </t>
    </r>
    <r>
      <rPr>
        <sz val="8"/>
        <color rgb="FF000000"/>
        <rFont val="Century Schoolbook"/>
        <family val="1"/>
      </rPr>
      <t>5.0</t>
    </r>
    <r>
      <rPr>
        <sz val="8"/>
        <color rgb="FF000000"/>
        <rFont val="Arial Narrow"/>
        <family val="2"/>
      </rPr>
      <t xml:space="preserve"> Ghz o superior
• MEMORIA CACHÉ: </t>
    </r>
    <r>
      <rPr>
        <sz val="8"/>
        <color rgb="FF000000"/>
        <rFont val="Century Schoolbook"/>
        <family val="1"/>
      </rPr>
      <t>12</t>
    </r>
    <r>
      <rPr>
        <sz val="8"/>
        <color rgb="FF000000"/>
        <rFont val="Arial Narrow"/>
        <family val="2"/>
      </rPr>
      <t xml:space="preserve"> MB o Superior
• VELOCIDAD DE BUS: </t>
    </r>
    <r>
      <rPr>
        <sz val="8"/>
        <color rgb="FF000000"/>
        <rFont val="Century Schoolbook"/>
        <family val="1"/>
      </rPr>
      <t>8</t>
    </r>
    <r>
      <rPr>
        <sz val="8"/>
        <color rgb="FF000000"/>
        <rFont val="Arial Narrow"/>
        <family val="2"/>
      </rPr>
      <t xml:space="preserve"> GT/s o equivalente según unidad de medida del fabricante
• SOPORTE PARA </t>
    </r>
    <r>
      <rPr>
        <sz val="8"/>
        <color rgb="FF000000"/>
        <rFont val="Century Schoolbook"/>
        <family val="1"/>
      </rPr>
      <t>64</t>
    </r>
    <r>
      <rPr>
        <sz val="8"/>
        <color rgb="FF000000"/>
        <rFont val="Arial Narrow"/>
        <family val="2"/>
      </rPr>
      <t xml:space="preserve"> Bits: SI
TARJETA MADRE
• CHIPSET: Integrado
• SLOTS Y TIPO DE MEMORIA RAM: Mínimo </t>
    </r>
    <r>
      <rPr>
        <sz val="8"/>
        <color rgb="FF000000"/>
        <rFont val="Century Schoolbook"/>
        <family val="1"/>
      </rPr>
      <t>2</t>
    </r>
    <r>
      <rPr>
        <sz val="8"/>
        <color rgb="FF000000"/>
        <rFont val="Arial Narrow"/>
        <family val="2"/>
      </rPr>
      <t>x DDR</t>
    </r>
    <r>
      <rPr>
        <sz val="8"/>
        <color rgb="FF000000"/>
        <rFont val="Century Schoolbook"/>
        <family val="1"/>
      </rPr>
      <t>4</t>
    </r>
    <r>
      <rPr>
        <sz val="8"/>
        <color rgb="FF000000"/>
        <rFont val="Arial Narrow"/>
        <family val="2"/>
      </rPr>
      <t xml:space="preserve">
• FRECUENCIA RAM SOPORTADA: Mínimo </t>
    </r>
    <r>
      <rPr>
        <sz val="8"/>
        <color rgb="FF000000"/>
        <rFont val="Century Schoolbook"/>
        <family val="1"/>
      </rPr>
      <t>800</t>
    </r>
    <r>
      <rPr>
        <sz val="8"/>
        <color rgb="FF000000"/>
        <rFont val="Arial Narrow"/>
        <family val="2"/>
      </rPr>
      <t xml:space="preserve"> MHz
• MEMORIA RAM EXPANDIBLE: </t>
    </r>
    <r>
      <rPr>
        <sz val="8"/>
        <color rgb="FF000000"/>
        <rFont val="Century Schoolbook"/>
        <family val="1"/>
      </rPr>
      <t>32</t>
    </r>
    <r>
      <rPr>
        <sz val="8"/>
        <color rgb="FF000000"/>
        <rFont val="Arial Narrow"/>
        <family val="2"/>
      </rPr>
      <t xml:space="preserve"> GB o superior
• SALIDAS DE VIDEO: HDMI
• AUDIO: Integrado, Especificar
• INTERFAZ DE RED: LAN </t>
    </r>
    <r>
      <rPr>
        <sz val="8"/>
        <color rgb="FF000000"/>
        <rFont val="Century Schoolbook"/>
        <family val="1"/>
      </rPr>
      <t>10/100/1000</t>
    </r>
    <r>
      <rPr>
        <sz val="8"/>
        <color rgb="FF000000"/>
        <rFont val="Arial Narrow"/>
        <family val="2"/>
      </rPr>
      <t xml:space="preserve"> GbE Integrada
• INALÁMBRICO: </t>
    </r>
    <r>
      <rPr>
        <sz val="8"/>
        <color rgb="FF000000"/>
        <rFont val="Century Schoolbook"/>
        <family val="1"/>
      </rPr>
      <t>802.11</t>
    </r>
    <r>
      <rPr>
        <sz val="8"/>
        <color rgb="FF000000"/>
        <rFont val="Arial Narrow"/>
        <family val="2"/>
      </rPr>
      <t xml:space="preserve"> b/g/n y Bluetooth
• PUERTOS DE EXPANSIÓN: Lector de Tarjetas SD
• PUERTO USB: Mínimo </t>
    </r>
    <r>
      <rPr>
        <sz val="8"/>
        <color rgb="FF000000"/>
        <rFont val="Century Schoolbook"/>
        <family val="1"/>
      </rPr>
      <t>1</t>
    </r>
    <r>
      <rPr>
        <sz val="8"/>
        <color rgb="FF000000"/>
        <rFont val="Arial Narrow"/>
        <family val="2"/>
      </rPr>
      <t xml:space="preserve"> x HDMI </t>
    </r>
    <r>
      <rPr>
        <sz val="8"/>
        <color rgb="FF000000"/>
        <rFont val="Century Schoolbook"/>
        <family val="1"/>
      </rPr>
      <t>1</t>
    </r>
    <r>
      <rPr>
        <sz val="8"/>
        <color rgb="FF000000"/>
        <rFont val="Arial Narrow"/>
        <family val="2"/>
      </rPr>
      <t xml:space="preserve"> x Combo de auriculares/micrófono </t>
    </r>
    <r>
      <rPr>
        <sz val="8"/>
        <color rgb="FF000000"/>
        <rFont val="Century Schoolbook"/>
        <family val="1"/>
      </rPr>
      <t>2</t>
    </r>
    <r>
      <rPr>
        <sz val="8"/>
        <color rgb="FF000000"/>
        <rFont val="Arial Narrow"/>
        <family val="2"/>
      </rPr>
      <t xml:space="preserve"> x USB </t>
    </r>
    <r>
      <rPr>
        <sz val="8"/>
        <color rgb="FF000000"/>
        <rFont val="Century Schoolbook"/>
        <family val="1"/>
      </rPr>
      <t>2.0 1</t>
    </r>
    <r>
      <rPr>
        <sz val="8"/>
        <color rgb="FF000000"/>
        <rFont val="Arial Narrow"/>
        <family val="2"/>
      </rPr>
      <t xml:space="preserve"> x USB </t>
    </r>
    <r>
      <rPr>
        <sz val="8"/>
        <color rgb="FF000000"/>
        <rFont val="Century Schoolbook"/>
        <family val="1"/>
      </rPr>
      <t>3.0 1</t>
    </r>
    <r>
      <rPr>
        <sz val="8"/>
        <color rgb="FF000000"/>
        <rFont val="Arial Narrow"/>
        <family val="2"/>
      </rPr>
      <t xml:space="preserve"> x RJ-</t>
    </r>
    <r>
      <rPr>
        <sz val="8"/>
        <color rgb="FF000000"/>
        <rFont val="Century Schoolbook"/>
        <family val="1"/>
      </rPr>
      <t>45 1</t>
    </r>
    <r>
      <rPr>
        <sz val="8"/>
        <color rgb="FF000000"/>
        <rFont val="Arial Narrow"/>
        <family val="2"/>
      </rPr>
      <t xml:space="preserve"> x Displayport (opcional)
PANTALLA
• TAMAÑO: Entre </t>
    </r>
    <r>
      <rPr>
        <sz val="8"/>
        <color rgb="FF000000"/>
        <rFont val="Century Schoolbook"/>
        <family val="1"/>
      </rPr>
      <t>14</t>
    </r>
    <r>
      <rPr>
        <sz val="8"/>
        <color rgb="FF000000"/>
        <rFont val="Arial Narrow"/>
        <family val="2"/>
      </rPr>
      <t xml:space="preserve">” a </t>
    </r>
    <r>
      <rPr>
        <sz val="8"/>
        <color rgb="FF000000"/>
        <rFont val="Century Schoolbook"/>
        <family val="1"/>
      </rPr>
      <t>16</t>
    </r>
    <r>
      <rPr>
        <sz val="8"/>
        <color rgb="FF000000"/>
        <rFont val="Arial Narrow"/>
        <family val="2"/>
      </rPr>
      <t xml:space="preserve">”
• TIPO: Touch
ALMACENAMIENTO DISCO DURO
• CANTIDAD:
o </t>
    </r>
    <r>
      <rPr>
        <sz val="8"/>
        <color rgb="FF000000"/>
        <rFont val="Century Schoolbook"/>
        <family val="1"/>
      </rPr>
      <t>1</t>
    </r>
    <r>
      <rPr>
        <sz val="8"/>
        <color rgb="FF000000"/>
        <rFont val="Arial Narrow"/>
        <family val="2"/>
      </rPr>
      <t xml:space="preserve"> DISCO DURO HDD de </t>
    </r>
    <r>
      <rPr>
        <sz val="8"/>
        <color rgb="FF000000"/>
        <rFont val="Century Schoolbook"/>
        <family val="1"/>
      </rPr>
      <t>500</t>
    </r>
    <r>
      <rPr>
        <sz val="8"/>
        <color rgb="FF000000"/>
        <rFont val="Arial Narrow"/>
        <family val="2"/>
      </rPr>
      <t xml:space="preserve"> GB mínimo
o </t>
    </r>
    <r>
      <rPr>
        <sz val="8"/>
        <color rgb="FF000000"/>
        <rFont val="Century Schoolbook"/>
        <family val="1"/>
      </rPr>
      <t>1</t>
    </r>
    <r>
      <rPr>
        <sz val="8"/>
        <color rgb="FF000000"/>
        <rFont val="Arial Narrow"/>
        <family val="2"/>
      </rPr>
      <t xml:space="preserve"> DISCO SÓLIDO SDD de </t>
    </r>
    <r>
      <rPr>
        <sz val="8"/>
        <color rgb="FF000000"/>
        <rFont val="Century Schoolbook"/>
        <family val="1"/>
      </rPr>
      <t>128</t>
    </r>
    <r>
      <rPr>
        <sz val="8"/>
        <color rgb="FF000000"/>
        <rFont val="Arial Narrow"/>
        <family val="2"/>
      </rPr>
      <t xml:space="preserve"> GB o superior
• VELOCIDAD DE ROTACIÓN: </t>
    </r>
    <r>
      <rPr>
        <sz val="8"/>
        <color rgb="FF000000"/>
        <rFont val="Century Schoolbook"/>
        <family val="1"/>
      </rPr>
      <t>5400</t>
    </r>
    <r>
      <rPr>
        <sz val="8"/>
        <color rgb="FF000000"/>
        <rFont val="Arial Narrow"/>
        <family val="2"/>
      </rPr>
      <t xml:space="preserve"> rpm
MEMORIA RAM
• CAPACIDAD POR MÓDULO RAM: </t>
    </r>
    <r>
      <rPr>
        <sz val="8"/>
        <color rgb="FF000000"/>
        <rFont val="Century Schoolbook"/>
        <family val="1"/>
      </rPr>
      <t>8</t>
    </r>
    <r>
      <rPr>
        <sz val="8"/>
        <color rgb="FF000000"/>
        <rFont val="Arial Narrow"/>
        <family val="2"/>
      </rPr>
      <t xml:space="preserve"> GB o superior
• CANTIDAD DE MÓDULOS: </t>
    </r>
    <r>
      <rPr>
        <sz val="8"/>
        <color rgb="FF000000"/>
        <rFont val="Century Schoolbook"/>
        <family val="1"/>
      </rPr>
      <t>2</t>
    </r>
    <r>
      <rPr>
        <sz val="8"/>
        <color rgb="FF000000"/>
        <rFont val="Arial Narrow"/>
        <family val="2"/>
      </rPr>
      <t xml:space="preserve">
• CAPACIDAD TOTAL DE RAM: </t>
    </r>
    <r>
      <rPr>
        <sz val="8"/>
        <color rgb="FF000000"/>
        <rFont val="Century Schoolbook"/>
        <family val="1"/>
      </rPr>
      <t>16</t>
    </r>
    <r>
      <rPr>
        <sz val="8"/>
        <color rgb="FF000000"/>
        <rFont val="Arial Narrow"/>
        <family val="2"/>
      </rPr>
      <t xml:space="preserve"> GB o superior
• TIPO DE MÓDULO: Mínimo DDR</t>
    </r>
    <r>
      <rPr>
        <sz val="8"/>
        <color rgb="FF000000"/>
        <rFont val="Century Schoolbook"/>
        <family val="1"/>
      </rPr>
      <t>4</t>
    </r>
    <r>
      <rPr>
        <sz val="8"/>
        <color rgb="FF000000"/>
        <rFont val="Arial Narrow"/>
        <family val="2"/>
      </rPr>
      <t xml:space="preserve">
• FRECUENCIA BASE MHz: Mínimo </t>
    </r>
    <r>
      <rPr>
        <sz val="8"/>
        <color rgb="FF000000"/>
        <rFont val="Century Schoolbook"/>
        <family val="1"/>
      </rPr>
      <t>2400</t>
    </r>
    <r>
      <rPr>
        <sz val="8"/>
        <color rgb="FF000000"/>
        <rFont val="Arial Narrow"/>
        <family val="2"/>
      </rPr>
      <t xml:space="preserve"> MHz
BATERÍA Y ALIMENTACIÓN
• TIPO DE FUENTE DE ALIMENTACIÓN: Adaptador de alimentación de CA de </t>
    </r>
    <r>
      <rPr>
        <sz val="8"/>
        <color rgb="FF000000"/>
        <rFont val="Century Schoolbook"/>
        <family val="1"/>
      </rPr>
      <t>130</t>
    </r>
    <r>
      <rPr>
        <sz val="8"/>
        <color rgb="FF000000"/>
        <rFont val="Arial Narrow"/>
        <family val="2"/>
      </rPr>
      <t xml:space="preserve"> W o superior
• DURACIÓN DE LA BATERÍA: Mínimo 4 horas
MOUSE
• MARCA: IGUAL A LA DEL COMPUTADOR
• INTERFAZ: USB
• TIPO: ÓPTICO
• SENSITIVIDAD: Mínimo </t>
    </r>
    <r>
      <rPr>
        <sz val="8"/>
        <color rgb="FF000000"/>
        <rFont val="Century Schoolbook"/>
        <family val="1"/>
      </rPr>
      <t>1000</t>
    </r>
    <r>
      <rPr>
        <sz val="8"/>
        <color rgb="FF000000"/>
        <rFont val="Arial Narrow"/>
        <family val="2"/>
      </rPr>
      <t xml:space="preserve"> DPI
• LONGITUD DE CABLE: Mínimo </t>
    </r>
    <r>
      <rPr>
        <sz val="8"/>
        <color rgb="FF000000"/>
        <rFont val="Century Schoolbook"/>
        <family val="1"/>
      </rPr>
      <t>1</t>
    </r>
    <r>
      <rPr>
        <sz val="8"/>
        <color rgb="FF000000"/>
        <rFont val="Arial Narrow"/>
        <family val="2"/>
      </rPr>
      <t xml:space="preserve"> m.
TECLADO
• TAMAÑO: Completo Integrado
• IDIOMA: Latinoamericano con ñ
CÁMARA
• WEBCAM CON MICRÓFONO DIGITAL: Integrada
• RESOLUCIÓN DE WEBCAM: Mínimo </t>
    </r>
    <r>
      <rPr>
        <sz val="8"/>
        <color rgb="FF000000"/>
        <rFont val="Century Schoolbook"/>
        <family val="1"/>
      </rPr>
      <t>640</t>
    </r>
    <r>
      <rPr>
        <sz val="8"/>
        <color rgb="FF000000"/>
        <rFont val="Arial Narrow"/>
        <family val="2"/>
      </rPr>
      <t>x</t>
    </r>
    <r>
      <rPr>
        <sz val="8"/>
        <color rgb="FF000000"/>
        <rFont val="Century Schoolbook"/>
        <family val="1"/>
      </rPr>
      <t>450</t>
    </r>
    <r>
      <rPr>
        <sz val="8"/>
        <color rgb="FF000000"/>
        <rFont val="Arial Narrow"/>
        <family val="2"/>
      </rPr>
      <t xml:space="preserve"> pixeles
• CARACTERÍSTICAS DE AUDIO: Especificar
ACCESORIOS
• MALETÍN O MOCHILA: Si
• CARGADOR DE BATERÍA: Si</t>
    </r>
  </si>
  <si>
    <r>
      <rPr>
        <b/>
        <sz val="9"/>
        <color rgb="FF000000"/>
        <rFont val="Century Schoolbook"/>
        <family val="1"/>
      </rPr>
      <t>2.-</t>
    </r>
    <r>
      <rPr>
        <sz val="10"/>
        <color rgb="FF000000"/>
        <rFont val="Arial Narrow"/>
        <family val="2"/>
      </rPr>
      <t xml:space="preserve"> Autorizar la salida de Bienes Institucionales.</t>
    </r>
  </si>
  <si>
    <t>Salidas de Bienes Institucionales autorizados.</t>
  </si>
  <si>
    <t>N° de Autorizaciones de Bienes Institucionales Elaborados.</t>
  </si>
  <si>
    <r>
      <rPr>
        <b/>
        <sz val="9"/>
        <color rgb="FF000000"/>
        <rFont val="Century Schoolbook"/>
        <family val="1"/>
      </rPr>
      <t>1.-</t>
    </r>
    <r>
      <rPr>
        <sz val="10"/>
        <color rgb="FF000000"/>
        <rFont val="Arial Narrow"/>
        <family val="2"/>
      </rPr>
      <t xml:space="preserve"> Recibir oficio solicitando se autorice la salida de un bien ya sea para ser reparado en talleres particulares. 
</t>
    </r>
    <r>
      <rPr>
        <b/>
        <sz val="9"/>
        <color rgb="FF000000"/>
        <rFont val="Century Schoolbook"/>
        <family val="1"/>
      </rPr>
      <t>2.-</t>
    </r>
    <r>
      <rPr>
        <sz val="10"/>
        <color rgb="FF000000"/>
        <rFont val="Arial Narrow"/>
        <family val="2"/>
      </rPr>
      <t xml:space="preserve"> Constatar la información del bien.
</t>
    </r>
    <r>
      <rPr>
        <b/>
        <sz val="9"/>
        <color rgb="FF000000"/>
        <rFont val="Century Schoolbook"/>
        <family val="1"/>
      </rPr>
      <t>3.-</t>
    </r>
    <r>
      <rPr>
        <sz val="10"/>
        <color rgb="FF000000"/>
        <rFont val="Arial Narrow"/>
        <family val="2"/>
      </rPr>
      <t xml:space="preserve"> Elaborar el formulario de autorización de salida del bien.
</t>
    </r>
    <r>
      <rPr>
        <b/>
        <sz val="9"/>
        <color rgb="FF000000"/>
        <rFont val="Century Schoolbook"/>
        <family val="1"/>
      </rPr>
      <t>4.-</t>
    </r>
    <r>
      <rPr>
        <sz val="10"/>
        <color rgb="FF000000"/>
        <rFont val="Arial Narrow"/>
        <family val="2"/>
      </rPr>
      <t xml:space="preserve"> Recibir la notificación del retorno del bien.
</t>
    </r>
    <r>
      <rPr>
        <b/>
        <sz val="9"/>
        <color rgb="FF000000"/>
        <rFont val="Century Schoolbook"/>
        <family val="1"/>
      </rPr>
      <t>5.-</t>
    </r>
    <r>
      <rPr>
        <sz val="10"/>
        <color rgb="FF000000"/>
        <rFont val="Arial Narrow"/>
        <family val="2"/>
      </rPr>
      <t xml:space="preserve"> Constatar físicamente los bienes.</t>
    </r>
  </si>
  <si>
    <r>
      <rPr>
        <b/>
        <sz val="9"/>
        <color rgb="FF000000"/>
        <rFont val="Century Schoolbook"/>
        <family val="1"/>
      </rPr>
      <t>1.-</t>
    </r>
    <r>
      <rPr>
        <sz val="10"/>
        <color rgb="FF000000"/>
        <rFont val="Arial Narrow"/>
        <family val="2"/>
      </rPr>
      <t xml:space="preserve"> Formulario de Autorización de Salida de Bienes.</t>
    </r>
  </si>
  <si>
    <t>* Samuel Leónidas Valdiviezo Toledo,
  Jefe de Control de Bienes
* Diego Fernando Cruz Alvarado,
  Analista de Control de Bienes
* Mario Lenon Beltrán Apolo,
  Analista de Control de Bienes</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</si>
  <si>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</si>
  <si>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BOTELLA DE TINTA EPSON ORIGINAL T</t>
    </r>
    <r>
      <rPr>
        <sz val="10"/>
        <color rgb="FF000000"/>
        <rFont val="Century Schoolbook"/>
        <family val="1"/>
      </rPr>
      <t>664120</t>
    </r>
    <r>
      <rPr>
        <sz val="10"/>
        <color rgb="FF000000"/>
        <rFont val="Arial Narrow"/>
        <family val="2"/>
      </rPr>
      <t xml:space="preserve"> (NEGRO)</t>
    </r>
  </si>
  <si>
    <r>
      <rPr>
        <b/>
        <sz val="9"/>
        <color rgb="FF000000"/>
        <rFont val="Century Schoolbook"/>
        <family val="1"/>
      </rPr>
      <t>3.-</t>
    </r>
    <r>
      <rPr>
        <sz val="10"/>
        <color rgb="FF000000"/>
        <rFont val="Arial Narrow"/>
        <family val="2"/>
      </rPr>
      <t xml:space="preserve"> Realizar la recepción de los Bienes devueltos por los usuarios.</t>
    </r>
  </si>
  <si>
    <t>Devoluciones de Bienes receptadas.</t>
  </si>
  <si>
    <t>N° de Actas de Devolución de Bienes Receptadas.</t>
  </si>
  <si>
    <r>
      <rPr>
        <b/>
        <sz val="9"/>
        <color rgb="FF000000"/>
        <rFont val="Century Schoolbook"/>
        <family val="1"/>
      </rPr>
      <t>1.-</t>
    </r>
    <r>
      <rPr>
        <sz val="10"/>
        <color rgb="FF000000"/>
        <rFont val="Arial Narrow"/>
        <family val="2"/>
      </rPr>
      <t xml:space="preserve"> Recibir petición de devolución de bienes.
</t>
    </r>
    <r>
      <rPr>
        <b/>
        <sz val="9"/>
        <color rgb="FF000000"/>
        <rFont val="Century Schoolbook"/>
        <family val="1"/>
      </rPr>
      <t>2.-</t>
    </r>
    <r>
      <rPr>
        <sz val="10"/>
        <color rgb="FF000000"/>
        <rFont val="Arial Narrow"/>
        <family val="2"/>
      </rPr>
      <t xml:space="preserve"> Elaborar Acta de Devolución de Bienes.
</t>
    </r>
    <r>
      <rPr>
        <b/>
        <sz val="9"/>
        <color rgb="FF000000"/>
        <rFont val="Century Schoolbook"/>
        <family val="1"/>
      </rPr>
      <t>3.-</t>
    </r>
    <r>
      <rPr>
        <sz val="10"/>
        <color rgb="FF000000"/>
        <rFont val="Arial Narrow"/>
        <family val="2"/>
      </rPr>
      <t xml:space="preserve"> Realizar la entrega del acta de devolución de bienes.</t>
    </r>
  </si>
  <si>
    <r>
      <rPr>
        <b/>
        <sz val="9"/>
        <color rgb="FF000000"/>
        <rFont val="Century Schoolbook"/>
        <family val="1"/>
      </rPr>
      <t>1.-</t>
    </r>
    <r>
      <rPr>
        <sz val="10"/>
        <color rgb="FF000000"/>
        <rFont val="Arial Narrow"/>
        <family val="2"/>
      </rPr>
      <t xml:space="preserve"> Actas de Devolución de Bienes.</t>
    </r>
  </si>
  <si>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</si>
  <si>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GRAPAS </t>
    </r>
    <r>
      <rPr>
        <sz val="10"/>
        <color rgb="FF000000"/>
        <rFont val="Century Schoolbook"/>
        <family val="1"/>
      </rPr>
      <t>23/17</t>
    </r>
    <r>
      <rPr>
        <sz val="10"/>
        <color rgb="FF000000"/>
        <rFont val="Arial Narrow"/>
        <family val="2"/>
      </rPr>
      <t xml:space="preserve"> CAJA DE </t>
    </r>
    <r>
      <rPr>
        <sz val="10"/>
        <color rgb="FF000000"/>
        <rFont val="Century Schoolbook"/>
        <family val="1"/>
      </rPr>
      <t>1000</t>
    </r>
    <r>
      <rPr>
        <sz val="10"/>
        <color rgb="FF000000"/>
        <rFont val="Arial Narrow"/>
        <family val="2"/>
      </rPr>
      <t xml:space="preserve"> U</t>
    </r>
  </si>
  <si>
    <r>
      <rPr>
        <sz val="10"/>
        <color rgb="FF000000"/>
        <rFont val="Arial Narrow"/>
        <family val="2"/>
      </rPr>
      <t xml:space="preserve">NOTAS ADHESIVAS CUBO DE </t>
    </r>
    <r>
      <rPr>
        <sz val="10"/>
        <color rgb="FF000000"/>
        <rFont val="Century Schoolbook"/>
        <family val="1"/>
      </rPr>
      <t>5</t>
    </r>
    <r>
      <rPr>
        <sz val="10"/>
        <color rgb="FF000000"/>
        <rFont val="Arial Narrow"/>
        <family val="2"/>
      </rPr>
      <t xml:space="preserve"> COLORES </t>
    </r>
    <r>
      <rPr>
        <sz val="10"/>
        <color rgb="FF000000"/>
        <rFont val="Century Schoolbook"/>
        <family val="1"/>
      </rPr>
      <t>3</t>
    </r>
    <r>
      <rPr>
        <sz val="10"/>
        <color rgb="FF000000"/>
        <rFont val="Arial Narrow"/>
        <family val="2"/>
      </rPr>
      <t>X</t>
    </r>
    <r>
      <rPr>
        <sz val="10"/>
        <color rgb="FF000000"/>
        <rFont val="Century Schoolbook"/>
        <family val="1"/>
      </rPr>
      <t>3</t>
    </r>
  </si>
  <si>
    <r>
      <rPr>
        <sz val="10"/>
        <color rgb="FF000000"/>
        <rFont val="Arial Narrow"/>
        <family val="2"/>
      </rPr>
      <t xml:space="preserve">MASKING DE </t>
    </r>
    <r>
      <rPr>
        <sz val="10"/>
        <color rgb="FF000000"/>
        <rFont val="Century Schoolbook"/>
        <family val="1"/>
      </rPr>
      <t>1</t>
    </r>
    <r>
      <rPr>
        <sz val="10"/>
        <color rgb="FF000000"/>
        <rFont val="Arial Narrow"/>
        <family val="2"/>
      </rPr>
      <t xml:space="preserve"> PULG. X </t>
    </r>
    <r>
      <rPr>
        <sz val="10"/>
        <color rgb="FF000000"/>
        <rFont val="Century Schoolbook"/>
        <family val="1"/>
      </rPr>
      <t>40</t>
    </r>
    <r>
      <rPr>
        <sz val="10"/>
        <color rgb="FF000000"/>
        <rFont val="Arial Narrow"/>
        <family val="2"/>
      </rPr>
      <t xml:space="preserve"> YARDAS MULTIUSO</t>
    </r>
  </si>
  <si>
    <t>DESTAPADOR DE CAÑERIAS GALON</t>
  </si>
  <si>
    <r>
      <rPr>
        <sz val="10"/>
        <color rgb="FF000000"/>
        <rFont val="Arial Narrow"/>
        <family val="2"/>
      </rPr>
      <t xml:space="preserve">HIPOCLORITO DE SODIO AL </t>
    </r>
    <r>
      <rPr>
        <sz val="10"/>
        <color rgb="FF000000"/>
        <rFont val="Century Schoolbook"/>
        <family val="1"/>
      </rPr>
      <t>5</t>
    </r>
    <r>
      <rPr>
        <sz val="10"/>
        <color rgb="FF000000"/>
        <rFont val="Arial Narrow"/>
        <family val="2"/>
      </rPr>
      <t xml:space="preserve"> POR CIENTO, GALON</t>
    </r>
  </si>
  <si>
    <r>
      <rPr>
        <sz val="10"/>
        <color rgb="FF000000"/>
        <rFont val="Arial Narrow"/>
        <family val="2"/>
      </rPr>
      <t xml:space="preserve">PAPEL TOALLA DE MANOS BLANCO ROLLO </t>
    </r>
    <r>
      <rPr>
        <sz val="10"/>
        <color rgb="FF000000"/>
        <rFont val="Century Schoolbook"/>
        <family val="1"/>
      </rPr>
      <t>100</t>
    </r>
    <r>
      <rPr>
        <sz val="10"/>
        <color rgb="FF000000"/>
        <rFont val="Arial Narrow"/>
        <family val="2"/>
      </rPr>
      <t xml:space="preserve"> METROS</t>
    </r>
  </si>
  <si>
    <t>DESINFECTANTE AMONIO CUATERNARIO GALON</t>
  </si>
  <si>
    <r>
      <rPr>
        <sz val="10"/>
        <color rgb="FF000000"/>
        <rFont val="Arial Narrow"/>
        <family val="2"/>
      </rPr>
      <t>BOTELLA DE TINTA EPSON ORIGINAL T</t>
    </r>
    <r>
      <rPr>
        <sz val="10"/>
        <color rgb="FF000000"/>
        <rFont val="Century Schoolbook"/>
        <family val="1"/>
      </rPr>
      <t xml:space="preserve">664120 </t>
    </r>
    <r>
      <rPr>
        <sz val="10"/>
        <color rgb="FF000000"/>
        <rFont val="Arial Narrow"/>
        <family val="2"/>
      </rPr>
      <t>(NEGRO)</t>
    </r>
  </si>
  <si>
    <r>
      <rPr>
        <sz val="10"/>
        <color rgb="FF000000"/>
        <rFont val="Arial Narrow"/>
        <family val="2"/>
      </rPr>
      <t>BOTELLA DE TINTA EPSON ORIGINAL T</t>
    </r>
    <r>
      <rPr>
        <sz val="10"/>
        <color rgb="FF000000"/>
        <rFont val="Century Schoolbook"/>
        <family val="1"/>
      </rPr>
      <t>664220</t>
    </r>
    <r>
      <rPr>
        <sz val="10"/>
        <color rgb="FF000000"/>
        <rFont val="Arial Narrow"/>
        <family val="2"/>
      </rPr>
      <t xml:space="preserve"> (CIAN)</t>
    </r>
  </si>
  <si>
    <r>
      <rPr>
        <sz val="10"/>
        <color rgb="FF000000"/>
        <rFont val="Arial Narrow"/>
        <family val="2"/>
      </rPr>
      <t>BOTELLA DE TINTA EPSON ORIGINAL T</t>
    </r>
    <r>
      <rPr>
        <sz val="10"/>
        <color rgb="FF000000"/>
        <rFont val="Century Schoolbook"/>
        <family val="1"/>
      </rPr>
      <t xml:space="preserve">664320 </t>
    </r>
    <r>
      <rPr>
        <sz val="10"/>
        <color rgb="FF000000"/>
        <rFont val="Arial Narrow"/>
        <family val="2"/>
      </rPr>
      <t>(MAGENTA)</t>
    </r>
  </si>
  <si>
    <r>
      <rPr>
        <sz val="10"/>
        <color rgb="FF000000"/>
        <rFont val="Arial Narrow"/>
        <family val="2"/>
      </rPr>
      <t>BOTELLA DE TINTA EPSON ORIGINAL T</t>
    </r>
    <r>
      <rPr>
        <sz val="10"/>
        <color rgb="FF000000"/>
        <rFont val="Century Schoolbook"/>
        <family val="1"/>
      </rPr>
      <t>664420</t>
    </r>
    <r>
      <rPr>
        <sz val="10"/>
        <color rgb="FF000000"/>
        <rFont val="Arial Narrow"/>
        <family val="2"/>
      </rPr>
      <t xml:space="preserve"> (AMARILLA)</t>
    </r>
  </si>
  <si>
    <r>
      <rPr>
        <b/>
        <sz val="9"/>
        <color rgb="FF000000"/>
        <rFont val="Century Schoolbook"/>
        <family val="1"/>
      </rPr>
      <t>4.-</t>
    </r>
    <r>
      <rPr>
        <sz val="10"/>
        <color rgb="FF000000"/>
        <rFont val="Arial Narrow"/>
        <family val="2"/>
      </rPr>
      <t xml:space="preserve"> Realizar la enajenación de bienes inservibles, obsoletos o que han dejado de tener utilidad.</t>
    </r>
  </si>
  <si>
    <t>Bienes inservibles, obsoletos o que han dejado de tener utilidad enajenados.</t>
  </si>
  <si>
    <t>N° de Reportes de Bienes Inservibles, Obsoletos o que han dejado de tener utilidad enviados.</t>
  </si>
  <si>
    <r>
      <rPr>
        <b/>
        <sz val="9"/>
        <color rgb="FF000000"/>
        <rFont val="Century Schoolbook"/>
        <family val="1"/>
      </rPr>
      <t>1.-</t>
    </r>
    <r>
      <rPr>
        <sz val="10"/>
        <color rgb="FF000000"/>
        <rFont val="Arial Narrow"/>
        <family val="2"/>
      </rPr>
      <t xml:space="preserve"> Consolidar información de las actas de devolución de bienes.
</t>
    </r>
    <r>
      <rPr>
        <b/>
        <sz val="9"/>
        <color rgb="FF000000"/>
        <rFont val="Century Schoolbook"/>
        <family val="1"/>
      </rPr>
      <t>2.-</t>
    </r>
    <r>
      <rPr>
        <sz val="10"/>
        <color rgb="FF000000"/>
        <rFont val="Arial Narrow"/>
        <family val="2"/>
      </rPr>
      <t xml:space="preserve"> Elaborar reporte de bienes a ser enajenados.
</t>
    </r>
    <r>
      <rPr>
        <b/>
        <sz val="9"/>
        <color rgb="FF000000"/>
        <rFont val="Century Schoolbook"/>
        <family val="1"/>
      </rPr>
      <t>3.-</t>
    </r>
    <r>
      <rPr>
        <sz val="10"/>
        <color rgb="FF000000"/>
        <rFont val="Arial Narrow"/>
        <family val="2"/>
      </rPr>
      <t xml:space="preserve"> Remitir a la Dirección Administrativa el Reporte de bienes inservibles, obsoletos o que han dejado de tener utilidad a ser enajenados.</t>
    </r>
  </si>
  <si>
    <r>
      <rPr>
        <b/>
        <sz val="9"/>
        <color rgb="FF000000"/>
        <rFont val="Century Schoolbook"/>
        <family val="1"/>
      </rPr>
      <t>1.-</t>
    </r>
    <r>
      <rPr>
        <sz val="10"/>
        <color rgb="FF000000"/>
        <rFont val="Arial Narrow"/>
        <family val="2"/>
      </rPr>
      <t xml:space="preserve"> Reporte de bienes inservibles, obsoletos o que han dejado de tener utilidad a ser enajenados.</t>
    </r>
  </si>
  <si>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</si>
  <si>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GRAPAS </t>
    </r>
    <r>
      <rPr>
        <sz val="10"/>
        <color rgb="FF000000"/>
        <rFont val="Century Schoolbook"/>
        <family val="1"/>
      </rPr>
      <t>23/17</t>
    </r>
    <r>
      <rPr>
        <sz val="10"/>
        <color rgb="FF000000"/>
        <rFont val="Arial Narrow"/>
        <family val="2"/>
      </rPr>
      <t xml:space="preserve"> CAJA DE </t>
    </r>
    <r>
      <rPr>
        <sz val="10"/>
        <color rgb="FF000000"/>
        <rFont val="Century Schoolbook"/>
        <family val="1"/>
      </rPr>
      <t>1000</t>
    </r>
    <r>
      <rPr>
        <sz val="10"/>
        <color rgb="FF000000"/>
        <rFont val="Arial Narrow"/>
        <family val="2"/>
      </rPr>
      <t xml:space="preserve"> U</t>
    </r>
  </si>
  <si>
    <r>
      <rPr>
        <sz val="10"/>
        <color rgb="FF000000"/>
        <rFont val="Arial Narrow"/>
        <family val="2"/>
      </rPr>
      <t xml:space="preserve">FUNDA DE BASURA DOMESTICA NEGRA </t>
    </r>
    <r>
      <rPr>
        <sz val="10"/>
        <color rgb="FF000000"/>
        <rFont val="Century Schoolbook"/>
        <family val="1"/>
      </rPr>
      <t>23</t>
    </r>
    <r>
      <rPr>
        <sz val="10"/>
        <color rgb="FF000000"/>
        <rFont val="Arial Narrow"/>
        <family val="2"/>
      </rPr>
      <t>X</t>
    </r>
    <r>
      <rPr>
        <sz val="10"/>
        <color rgb="FF000000"/>
        <rFont val="Century Schoolbook"/>
        <family val="1"/>
      </rPr>
      <t>28</t>
    </r>
    <r>
      <rPr>
        <sz val="10"/>
        <color rgb="FF000000"/>
        <rFont val="Arial Narrow"/>
        <family val="2"/>
      </rPr>
      <t xml:space="preserve"> PULGADAS</t>
    </r>
  </si>
  <si>
    <r>
      <rPr>
        <sz val="10"/>
        <color rgb="FF000000"/>
        <rFont val="Arial Narrow"/>
        <family val="2"/>
      </rPr>
      <t>BOTELLA DE TINTA EPSON ORIGINAL T</t>
    </r>
    <r>
      <rPr>
        <sz val="10"/>
        <color rgb="FF000000"/>
        <rFont val="Century Schoolbook"/>
        <family val="1"/>
      </rPr>
      <t>664120</t>
    </r>
    <r>
      <rPr>
        <sz val="10"/>
        <color rgb="FF000000"/>
        <rFont val="Arial Narrow"/>
        <family val="2"/>
      </rPr>
      <t xml:space="preserve"> (NEGRO)</t>
    </r>
  </si>
  <si>
    <r>
      <rPr>
        <b/>
        <sz val="9"/>
        <color rgb="FF000000"/>
        <rFont val="Century Schoolbook"/>
        <family val="1"/>
      </rPr>
      <t>5.-</t>
    </r>
    <r>
      <rPr>
        <sz val="10"/>
        <color rgb="FF000000"/>
        <rFont val="Arial Narrow"/>
        <family val="2"/>
      </rPr>
      <t xml:space="preserve"> Elaborar el reporte de los bienes a ser asegurados en base a las directrices emitidas por la Dirección Administrativa.</t>
    </r>
  </si>
  <si>
    <t>Información emitida para el aseguramiento de bienes.</t>
  </si>
  <si>
    <t>N° de Reportes de Bienes Muebles e Inmuebles a ser asegurados enviados.</t>
  </si>
  <si>
    <r>
      <rPr>
        <b/>
        <sz val="9"/>
        <color rgb="FF000000"/>
        <rFont val="Century Schoolbook"/>
        <family val="1"/>
      </rPr>
      <t>1.-</t>
    </r>
    <r>
      <rPr>
        <sz val="10"/>
        <color rgb="FF000000"/>
        <rFont val="Arial Narrow"/>
        <family val="2"/>
      </rPr>
      <t xml:space="preserve"> Solicitar reporte de bienes muebles e inmuebles a la Unidad de Bienes.
</t>
    </r>
    <r>
      <rPr>
        <b/>
        <sz val="9"/>
        <color rgb="FF000000"/>
        <rFont val="Century Schoolbook"/>
        <family val="1"/>
      </rPr>
      <t>2.-</t>
    </r>
    <r>
      <rPr>
        <sz val="10"/>
        <color rgb="FF000000"/>
        <rFont val="Arial Narrow"/>
        <family val="2"/>
      </rPr>
      <t xml:space="preserve"> Depurar la información de acuerdo a la directrices emitidas por la Dirección Administrativa.
</t>
    </r>
    <r>
      <rPr>
        <b/>
        <sz val="9"/>
        <color rgb="FF000000"/>
        <rFont val="Century Schoolbook"/>
        <family val="1"/>
      </rPr>
      <t>3.-</t>
    </r>
    <r>
      <rPr>
        <sz val="10"/>
        <color rgb="FF000000"/>
        <rFont val="Arial Narrow"/>
        <family val="2"/>
      </rPr>
      <t xml:space="preserve"> Elaborar el reporte de Bienes muebles e inmuebles.
</t>
    </r>
    <r>
      <rPr>
        <b/>
        <sz val="9"/>
        <color rgb="FF000000"/>
        <rFont val="Century Schoolbook"/>
        <family val="1"/>
      </rPr>
      <t>4.-</t>
    </r>
    <r>
      <rPr>
        <sz val="10"/>
        <color rgb="FF000000"/>
        <rFont val="Arial Narrow"/>
        <family val="2"/>
      </rPr>
      <t xml:space="preserve"> Remitir a la Dirección Administrativa el Reporte de Bienes Muebles e Inmuebles a ser Asegurados.</t>
    </r>
  </si>
  <si>
    <r>
      <rPr>
        <b/>
        <sz val="9"/>
        <color rgb="FF000000"/>
        <rFont val="Century Schoolbook"/>
        <family val="1"/>
      </rPr>
      <t>1.-</t>
    </r>
    <r>
      <rPr>
        <sz val="10"/>
        <color rgb="FF000000"/>
        <rFont val="Arial Narrow"/>
        <family val="2"/>
      </rPr>
      <t xml:space="preserve"> Reporte de Bienes muebles e Inmuebles a ser asegurados.</t>
    </r>
  </si>
  <si>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</si>
  <si>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GRAPAS </t>
    </r>
    <r>
      <rPr>
        <sz val="10"/>
        <color rgb="FF000000"/>
        <rFont val="Century Schoolbook"/>
        <family val="1"/>
      </rPr>
      <t>23/17</t>
    </r>
    <r>
      <rPr>
        <sz val="10"/>
        <color rgb="FF000000"/>
        <rFont val="Arial Narrow"/>
        <family val="2"/>
      </rPr>
      <t xml:space="preserve"> CAJA DE </t>
    </r>
    <r>
      <rPr>
        <sz val="10"/>
        <color rgb="FF000000"/>
        <rFont val="Century Schoolbook"/>
        <family val="1"/>
      </rPr>
      <t>1000</t>
    </r>
    <r>
      <rPr>
        <sz val="10"/>
        <color rgb="FF000000"/>
        <rFont val="Arial Narrow"/>
        <family val="2"/>
      </rPr>
      <t xml:space="preserve"> U</t>
    </r>
  </si>
  <si>
    <r>
      <rPr>
        <b/>
        <sz val="9"/>
        <color rgb="FF000000"/>
        <rFont val="Century Schoolbook"/>
        <family val="1"/>
      </rPr>
      <t>6.-</t>
    </r>
    <r>
      <rPr>
        <b/>
        <sz val="10"/>
        <color rgb="FF000000"/>
        <rFont val="Arial Narrow"/>
        <family val="2"/>
      </rPr>
      <t xml:space="preserve"> </t>
    </r>
    <r>
      <rPr>
        <sz val="10"/>
        <color rgb="FF000000"/>
        <rFont val="Arial Narrow"/>
        <family val="2"/>
      </rPr>
      <t>Elaborar informes técnicos de las constataciones físicas realizadas.</t>
    </r>
  </si>
  <si>
    <t>Informes técnicos elaborados.</t>
  </si>
  <si>
    <t>N° de Informes Técnicos enviados.</t>
  </si>
  <si>
    <r>
      <rPr>
        <b/>
        <sz val="9"/>
        <color rgb="FF000000"/>
        <rFont val="Century Schoolbook"/>
        <family val="1"/>
      </rPr>
      <t>1.-</t>
    </r>
    <r>
      <rPr>
        <sz val="10"/>
        <color rgb="FF000000"/>
        <rFont val="Arial Narrow"/>
        <family val="2"/>
      </rPr>
      <t xml:space="preserve"> Elaborar Informe Técnico de acuerdo a las Actas de Constatación Física de Bienes.
</t>
    </r>
    <r>
      <rPr>
        <b/>
        <sz val="9"/>
        <color rgb="FF000000"/>
        <rFont val="Century Schoolbook"/>
        <family val="1"/>
      </rPr>
      <t>2.-</t>
    </r>
    <r>
      <rPr>
        <sz val="10"/>
        <color rgb="FF000000"/>
        <rFont val="Arial Narrow"/>
        <family val="2"/>
      </rPr>
      <t xml:space="preserve"> Enviar Informe Técnico a la Dirección Administrativa.</t>
    </r>
  </si>
  <si>
    <r>
      <rPr>
        <b/>
        <sz val="9"/>
        <color rgb="FF000000"/>
        <rFont val="Century Schoolbook"/>
        <family val="1"/>
      </rPr>
      <t>1.-</t>
    </r>
    <r>
      <rPr>
        <sz val="10"/>
        <color rgb="FF000000"/>
        <rFont val="Arial Narrow"/>
        <family val="2"/>
      </rPr>
      <t xml:space="preserve"> Informes Técnicos de Constataciones Físicas de Bienes Institucionales.</t>
    </r>
  </si>
  <si>
    <t>* Samuel Leónidas Valdiviezo, Toledo
  Jefe de Control de Bienes
* Diego Fernando Cruz Alvarado,
  Analista de Control de Bienes
* Mario Lenon Beltrán Apolo,
  Analista de Control de Bienes</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</si>
  <si>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</si>
  <si>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GRAPAS </t>
    </r>
    <r>
      <rPr>
        <sz val="10"/>
        <color rgb="FF000000"/>
        <rFont val="Century Schoolbook"/>
        <family val="1"/>
      </rPr>
      <t>23/17</t>
    </r>
    <r>
      <rPr>
        <sz val="10"/>
        <color rgb="FF000000"/>
        <rFont val="Arial Narrow"/>
        <family val="2"/>
      </rPr>
      <t xml:space="preserve"> CAJA DE </t>
    </r>
    <r>
      <rPr>
        <sz val="10"/>
        <color rgb="FF000000"/>
        <rFont val="Century Schoolbook"/>
        <family val="1"/>
      </rPr>
      <t>1000</t>
    </r>
    <r>
      <rPr>
        <sz val="10"/>
        <color rgb="FF000000"/>
        <rFont val="Arial Narrow"/>
        <family val="2"/>
      </rPr>
      <t xml:space="preserve"> U</t>
    </r>
  </si>
  <si>
    <r>
      <rPr>
        <sz val="10"/>
        <color rgb="FF000000"/>
        <rFont val="Arial Narrow"/>
        <family val="2"/>
      </rPr>
      <t>BOTELLA DE TINTA EPSON ORIGINAL T</t>
    </r>
    <r>
      <rPr>
        <sz val="10"/>
        <color rgb="FF000000"/>
        <rFont val="Century Schoolbook"/>
        <family val="1"/>
      </rPr>
      <t>664120</t>
    </r>
    <r>
      <rPr>
        <sz val="10"/>
        <color rgb="FF000000"/>
        <rFont val="Arial Narrow"/>
        <family val="2"/>
      </rPr>
      <t xml:space="preserve"> (NEGRO)</t>
    </r>
  </si>
  <si>
    <r>
      <rPr>
        <sz val="10"/>
        <color rgb="FF000000"/>
        <rFont val="Arial Narrow"/>
        <family val="2"/>
      </rPr>
      <t>BOTELLA DE TINTA EPSON ORIGINAL T</t>
    </r>
    <r>
      <rPr>
        <sz val="10"/>
        <color rgb="FF000000"/>
        <rFont val="Century Schoolbook"/>
        <family val="1"/>
      </rPr>
      <t>664220</t>
    </r>
    <r>
      <rPr>
        <sz val="10"/>
        <color rgb="FF000000"/>
        <rFont val="Arial Narrow"/>
        <family val="2"/>
      </rPr>
      <t xml:space="preserve"> (CIAN)</t>
    </r>
  </si>
  <si>
    <r>
      <rPr>
        <sz val="10"/>
        <color rgb="FF000000"/>
        <rFont val="Arial Narrow"/>
        <family val="2"/>
      </rPr>
      <t>BOTELLA DE TINTA EPSON ORIGINAL T</t>
    </r>
    <r>
      <rPr>
        <sz val="10"/>
        <color rgb="FF000000"/>
        <rFont val="Century Schoolbook"/>
        <family val="1"/>
      </rPr>
      <t>664320</t>
    </r>
    <r>
      <rPr>
        <sz val="10"/>
        <color rgb="FF000000"/>
        <rFont val="Arial Narrow"/>
        <family val="2"/>
      </rPr>
      <t xml:space="preserve"> (MAGENTA)</t>
    </r>
  </si>
  <si>
    <r>
      <rPr>
        <sz val="10"/>
        <color rgb="FF000000"/>
        <rFont val="Arial Narrow"/>
        <family val="2"/>
      </rPr>
      <t>BOTELLA DE TINTA EPSON ORIGINAL T</t>
    </r>
    <r>
      <rPr>
        <sz val="10"/>
        <color rgb="FF000000"/>
        <rFont val="Century Schoolbook"/>
        <family val="1"/>
      </rPr>
      <t>664420</t>
    </r>
    <r>
      <rPr>
        <sz val="10"/>
        <color rgb="FF000000"/>
        <rFont val="Arial Narrow"/>
        <family val="2"/>
      </rPr>
      <t xml:space="preserve"> (AMARILLA)</t>
    </r>
  </si>
  <si>
    <r>
      <rPr>
        <b/>
        <sz val="9"/>
        <color rgb="FF000000"/>
        <rFont val="Century Schoolbook"/>
        <family val="1"/>
      </rPr>
      <t>7.-</t>
    </r>
    <r>
      <rPr>
        <sz val="10"/>
        <color rgb="FF000000"/>
        <rFont val="Arial Narrow"/>
        <family val="2"/>
      </rPr>
      <t xml:space="preserve"> Remitir a la Dirección Administrativa las actas de constatación física de bienes inventarios y actas de enajenación de bienes.</t>
    </r>
  </si>
  <si>
    <t>Conciliación permanente de las cuentas de inventario de los bienes y existencias de la Institución, coordinada.</t>
  </si>
  <si>
    <t>N° de Acta de constatación Física de Inventarios enviada y Reporte de bienes inservibles, obsoletos o que han dejado de tener utilidad a ser enajenados enviado.</t>
  </si>
  <si>
    <r>
      <rPr>
        <b/>
        <sz val="9"/>
        <color rgb="FF000000"/>
        <rFont val="Century Schoolbook"/>
        <family val="1"/>
      </rPr>
      <t>1.-</t>
    </r>
    <r>
      <rPr>
        <sz val="10"/>
        <color rgb="FF000000"/>
        <rFont val="Arial Narrow"/>
        <family val="2"/>
      </rPr>
      <t xml:space="preserve"> Remitir a la Dirección Administrativa el Acta de Constatación Física Anual de Inventarios.
</t>
    </r>
    <r>
      <rPr>
        <b/>
        <sz val="9"/>
        <color rgb="FF000000"/>
        <rFont val="Century Schoolbook"/>
        <family val="1"/>
      </rPr>
      <t>2.-</t>
    </r>
    <r>
      <rPr>
        <sz val="10"/>
        <color rgb="FF000000"/>
        <rFont val="Arial Narrow"/>
        <family val="2"/>
      </rPr>
      <t xml:space="preserve"> Remitir a la Dirección Administrativa el Reporte de bienes inservibles, obsoletos o que han dejado de tener utilidad a ser enajenados.</t>
    </r>
  </si>
  <si>
    <r>
      <rPr>
        <b/>
        <sz val="9"/>
        <color rgb="FF000000"/>
        <rFont val="Century Schoolbook"/>
        <family val="1"/>
      </rPr>
      <t>1.-</t>
    </r>
    <r>
      <rPr>
        <sz val="10"/>
        <color rgb="FF000000"/>
        <rFont val="Arial Narrow"/>
        <family val="2"/>
      </rPr>
      <t xml:space="preserve"> Actas de Constatación Física de Bienes Inventarios.
</t>
    </r>
    <r>
      <rPr>
        <b/>
        <sz val="9"/>
        <color rgb="FF000000"/>
        <rFont val="Century Schoolbook"/>
        <family val="1"/>
      </rPr>
      <t>2.-</t>
    </r>
    <r>
      <rPr>
        <sz val="10"/>
        <color rgb="FF000000"/>
        <rFont val="Arial Narrow"/>
        <family val="2"/>
      </rPr>
      <t xml:space="preserve"> Reporte de bienes inservibles, obsoletos o que han dejado de tener utilidad a ser enajenados.</t>
    </r>
  </si>
  <si>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</si>
  <si>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GRAPAS </t>
    </r>
    <r>
      <rPr>
        <sz val="10"/>
        <color rgb="FF000000"/>
        <rFont val="Century Schoolbook"/>
        <family val="1"/>
      </rPr>
      <t>23/17</t>
    </r>
    <r>
      <rPr>
        <sz val="10"/>
        <color rgb="FF000000"/>
        <rFont val="Arial Narrow"/>
        <family val="2"/>
      </rPr>
      <t xml:space="preserve"> CAJA DE </t>
    </r>
    <r>
      <rPr>
        <sz val="10"/>
        <color rgb="FF000000"/>
        <rFont val="Century Schoolbook"/>
        <family val="1"/>
      </rPr>
      <t>1000</t>
    </r>
    <r>
      <rPr>
        <sz val="10"/>
        <color rgb="FF000000"/>
        <rFont val="Arial Narrow"/>
        <family val="2"/>
      </rPr>
      <t xml:space="preserve"> U</t>
    </r>
  </si>
  <si>
    <r>
      <rPr>
        <b/>
        <sz val="9"/>
        <color rgb="FF000000"/>
        <rFont val="Century Schoolbook"/>
        <family val="1"/>
      </rPr>
      <t xml:space="preserve">8.- </t>
    </r>
    <r>
      <rPr>
        <sz val="10"/>
        <color rgb="FF000000"/>
        <rFont val="Arial Narrow"/>
        <family val="2"/>
      </rPr>
      <t>Entregar la Planificación Operativa Anual y Evaluación de la Planificación Operativa Anual.</t>
    </r>
  </si>
  <si>
    <t>N° de Planificaciones Operativas Anuales y Evaluaciones de la Planificación Operativa Anual enviados Oportunamente.</t>
  </si>
  <si>
    <r>
      <rPr>
        <b/>
        <sz val="9"/>
        <color rgb="FF000000"/>
        <rFont val="Century Schoolbook"/>
        <family val="1"/>
      </rPr>
      <t>1.-</t>
    </r>
    <r>
      <rPr>
        <sz val="10"/>
        <color rgb="FF000000"/>
        <rFont val="Arial Narrow"/>
        <family val="2"/>
      </rPr>
      <t xml:space="preserve"> Revisar las actividades que se realizarán.
</t>
    </r>
    <r>
      <rPr>
        <b/>
        <sz val="9"/>
        <color rgb="FF000000"/>
        <rFont val="Century Schoolbook"/>
        <family val="1"/>
      </rPr>
      <t>2.-</t>
    </r>
    <r>
      <rPr>
        <sz val="10"/>
        <color rgb="FF000000"/>
        <rFont val="Arial Narrow"/>
        <family val="2"/>
      </rPr>
      <t xml:space="preserve"> Elaborar las Planificaciones Operativas Anuales y las Evaluaciones de la Planificaciones Operativas Anuales.</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</si>
  <si>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</si>
  <si>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Samuel Leónidas Valdiviezo Toledo,
  Jefe de Control de Bienes</t>
  </si>
  <si>
    <r>
      <rPr>
        <sz val="10"/>
        <color rgb="FF000000"/>
        <rFont val="Arial Narrow"/>
        <family val="2"/>
      </rPr>
      <t>RESMA DE PAPEL BOND A</t>
    </r>
    <r>
      <rPr>
        <sz val="10"/>
        <color rgb="FF000000"/>
        <rFont val="Century Schoolbook"/>
        <family val="1"/>
      </rPr>
      <t>4</t>
    </r>
    <r>
      <rPr>
        <sz val="10"/>
        <color rgb="FF000000"/>
        <rFont val="Arial Narrow"/>
        <family val="2"/>
      </rPr>
      <t xml:space="preserve"> DE </t>
    </r>
    <r>
      <rPr>
        <sz val="10"/>
        <color rgb="FF000000"/>
        <rFont val="Century Schoolbook"/>
        <family val="1"/>
      </rPr>
      <t>75</t>
    </r>
    <r>
      <rPr>
        <sz val="10"/>
        <color rgb="FF000000"/>
        <rFont val="Arial Narrow"/>
        <family val="2"/>
      </rPr>
      <t xml:space="preserve"> GR</t>
    </r>
  </si>
  <si>
    <r>
      <rPr>
        <b/>
        <sz val="9"/>
        <color rgb="FF000000"/>
        <rFont val="Century Schoolbook"/>
        <family val="1"/>
      </rPr>
      <t>9.-</t>
    </r>
    <r>
      <rPr>
        <sz val="10"/>
        <color rgb="FF000000"/>
        <rFont val="Arial Narrow"/>
        <family val="2"/>
      </rPr>
      <t xml:space="preserve"> Organizar el Archivo de Gestión.</t>
    </r>
  </si>
  <si>
    <r>
      <rPr>
        <sz val="10"/>
        <color rgb="FF000000"/>
        <rFont val="Arial Narrow"/>
        <family val="2"/>
      </rPr>
      <t xml:space="preserve">N° de Inventario Documental del año </t>
    </r>
    <r>
      <rPr>
        <sz val="10"/>
        <color rgb="FF000000"/>
        <rFont val="Century Schoolbook"/>
        <family val="1"/>
      </rPr>
      <t>2021</t>
    </r>
    <r>
      <rPr>
        <sz val="10"/>
        <color rgb="FF000000"/>
        <rFont val="Arial Narrow"/>
        <family val="2"/>
      </rPr>
      <t xml:space="preserve"> elaborado.</t>
    </r>
  </si>
  <si>
    <r>
      <rPr>
        <b/>
        <sz val="9"/>
        <color rgb="FF000000"/>
        <rFont val="Century Schoolbook"/>
        <family val="1"/>
      </rPr>
      <t>1.-</t>
    </r>
    <r>
      <rPr>
        <sz val="10"/>
        <color rgb="FF000000"/>
        <rFont val="Arial Narrow"/>
        <family val="2"/>
      </rPr>
      <t xml:space="preserve"> Clasificar documentos.
</t>
    </r>
    <r>
      <rPr>
        <b/>
        <sz val="9"/>
        <color rgb="FF000000"/>
        <rFont val="Century Schoolbook"/>
        <family val="1"/>
      </rPr>
      <t>2.-</t>
    </r>
    <r>
      <rPr>
        <sz val="10"/>
        <color rgb="FF000000"/>
        <rFont val="Arial Narrow"/>
        <family val="2"/>
      </rPr>
      <t xml:space="preserve"> Organizar el archivo según las directrices de la Unidad de Archivo General.</t>
    </r>
  </si>
  <si>
    <r>
      <rPr>
        <b/>
        <sz val="9"/>
        <color rgb="FF000000"/>
        <rFont val="Century Schoolbook"/>
        <family val="1"/>
      </rPr>
      <t>1.-</t>
    </r>
    <r>
      <rPr>
        <sz val="10"/>
        <color rgb="FF000000"/>
        <rFont val="Arial Narrow"/>
        <family val="2"/>
      </rPr>
      <t xml:space="preserve"> Inventario Documental del Archivo de Gestión.</t>
    </r>
  </si>
  <si>
    <t>* Diego Fernando Cruz Alvarado,
  Analista de Control de Bienes</t>
  </si>
  <si>
    <t>CARPETA FOLDER DE CARTULINA KRAFT (VINCHA INCLUIDA)</t>
  </si>
  <si>
    <r>
      <rPr>
        <sz val="10"/>
        <color rgb="FF000000"/>
        <rFont val="Arial Narrow"/>
        <family val="2"/>
      </rPr>
      <t xml:space="preserve">ARCHIVADOR DE CARTON PLEGABLE LOMO </t>
    </r>
    <r>
      <rPr>
        <sz val="10"/>
        <color rgb="FF000000"/>
        <rFont val="Century Schoolbook"/>
        <family val="1"/>
      </rPr>
      <t>16</t>
    </r>
    <r>
      <rPr>
        <sz val="10"/>
        <color rgb="FF000000"/>
        <rFont val="Arial Narrow"/>
        <family val="2"/>
      </rPr>
      <t xml:space="preserve"> CMS NO </t>
    </r>
    <r>
      <rPr>
        <sz val="10"/>
        <color rgb="FF000000"/>
        <rFont val="Century Schoolbook"/>
        <family val="1"/>
      </rPr>
      <t>3</t>
    </r>
  </si>
  <si>
    <t>MARCADOR PUNTA FINA AZUL</t>
  </si>
  <si>
    <r>
      <rPr>
        <sz val="10"/>
        <color rgb="FF000000"/>
        <rFont val="Arial Narrow"/>
        <family val="2"/>
      </rPr>
      <t>SOBRE MANILA F</t>
    </r>
    <r>
      <rPr>
        <sz val="10"/>
        <color rgb="FF000000"/>
        <rFont val="Century Schoolbook"/>
        <family val="1"/>
      </rPr>
      <t>4</t>
    </r>
  </si>
  <si>
    <r>
      <rPr>
        <sz val="10"/>
        <color rgb="FF000000"/>
        <rFont val="Arial Narrow"/>
        <family val="2"/>
      </rPr>
      <t xml:space="preserve">AMBIENTAL VARIAS FRAGANCIAS EN AEROSOL </t>
    </r>
    <r>
      <rPr>
        <sz val="10"/>
        <color rgb="FF000000"/>
        <rFont val="Century Schoolbook"/>
        <family val="1"/>
      </rPr>
      <t xml:space="preserve">360 </t>
    </r>
    <r>
      <rPr>
        <sz val="10"/>
        <color rgb="FF000000"/>
        <rFont val="Arial Narrow"/>
        <family val="2"/>
      </rPr>
      <t>CC</t>
    </r>
  </si>
  <si>
    <t>UOIU</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</si>
  <si>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Elaborar el plan de desarrollo de mantenimiento y limpieza de los espacios físicos de la institución.</t>
    </r>
  </si>
  <si>
    <t>Planificación del mantenimiento y limpieza de los espacios físicos de la institución, aprobada e implementada.</t>
  </si>
  <si>
    <t>N° de Informes de implementación del plan de desarrollo de mantenimiento y limpieza de los espacios físicos de la institución.</t>
  </si>
  <si>
    <r>
      <rPr>
        <b/>
        <sz val="9"/>
        <color rgb="FF000000"/>
        <rFont val="Century Schoolbook"/>
        <family val="1"/>
      </rPr>
      <t>1.-</t>
    </r>
    <r>
      <rPr>
        <sz val="10"/>
        <color rgb="FF000000"/>
        <rFont val="Arial Narrow"/>
        <family val="2"/>
      </rPr>
      <t xml:space="preserve"> Inspeccionar los espacios físicos de la institución.
</t>
    </r>
    <r>
      <rPr>
        <b/>
        <sz val="9"/>
        <color rgb="FF000000"/>
        <rFont val="Century Schoolbook"/>
        <family val="1"/>
      </rPr>
      <t>2.-</t>
    </r>
    <r>
      <rPr>
        <sz val="10"/>
        <color rgb="FF000000"/>
        <rFont val="Arial Narrow"/>
        <family val="2"/>
      </rPr>
      <t xml:space="preserve"> Verificar necesidades presentadas en la Unidad.
</t>
    </r>
    <r>
      <rPr>
        <b/>
        <sz val="9"/>
        <color rgb="FF000000"/>
        <rFont val="Century Schoolbook"/>
        <family val="1"/>
      </rPr>
      <t>3.-</t>
    </r>
    <r>
      <rPr>
        <sz val="10"/>
        <color rgb="FF000000"/>
        <rFont val="Arial Narrow"/>
        <family val="2"/>
      </rPr>
      <t xml:space="preserve"> Elaborar reportes de trabajos de mantenimiento.</t>
    </r>
  </si>
  <si>
    <r>
      <rPr>
        <b/>
        <sz val="9"/>
        <color rgb="FF000000"/>
        <rFont val="Century Schoolbook"/>
        <family val="1"/>
      </rPr>
      <t>1.-</t>
    </r>
    <r>
      <rPr>
        <sz val="10"/>
        <color rgb="FF000000"/>
        <rFont val="Arial Narrow"/>
        <family val="2"/>
      </rPr>
      <t xml:space="preserve"> Resolución de aprobación del Plan.
</t>
    </r>
    <r>
      <rPr>
        <b/>
        <sz val="9"/>
        <color rgb="FF000000"/>
        <rFont val="Century Schoolbook"/>
        <family val="1"/>
      </rPr>
      <t>2.-</t>
    </r>
    <r>
      <rPr>
        <sz val="10"/>
        <color rgb="FF000000"/>
        <rFont val="Arial Narrow"/>
        <family val="2"/>
      </rPr>
      <t xml:space="preserve"> Informes mensuales de implementación del plan.</t>
    </r>
  </si>
  <si>
    <t>* Ing. Marco Carrión Limones,
  Jefe de Infraestructura Física y Fiscalización
* Ing. Martín Sarmiento Sánchez,
  Supervisor de Mantenimiento General</t>
  </si>
  <si>
    <t>530402 0701 001</t>
  </si>
  <si>
    <t>Contrato pendiente - Adecuación de la batería sanitaria circular y áreas adyacentes en la Facultad de Ciencias Empresariales de la UTMACH, valor año anterior</t>
  </si>
  <si>
    <t>UNIDAD DE OBRAS E INFRAESTRUCTURA UNIVERSITARIA</t>
  </si>
  <si>
    <r>
      <rPr>
        <sz val="10"/>
        <color rgb="FF000000"/>
        <rFont val="Arial Narrow"/>
        <family val="2"/>
      </rPr>
      <t xml:space="preserve">Contrato pendiente -Repotenciación del sistema eléctrico del Campus Machala, </t>
    </r>
    <r>
      <rPr>
        <sz val="10"/>
        <color rgb="FF000000"/>
        <rFont val="Century Schoolbook"/>
        <family val="1"/>
      </rPr>
      <t>10</t>
    </r>
    <r>
      <rPr>
        <sz val="10"/>
        <color rgb="FF000000"/>
        <rFont val="Arial Narrow"/>
        <family val="2"/>
      </rPr>
      <t xml:space="preserve"> de Agosto y antigua Empresariales, incluye; suministro, instalación y accesorios para puesta en marcha de </t>
    </r>
    <r>
      <rPr>
        <sz val="10"/>
        <color rgb="FF000000"/>
        <rFont val="Century Schoolbook"/>
        <family val="1"/>
      </rPr>
      <t>3</t>
    </r>
    <r>
      <rPr>
        <sz val="10"/>
        <color rgb="FF000000"/>
        <rFont val="Arial Narrow"/>
        <family val="2"/>
      </rPr>
      <t xml:space="preserve"> transformadores, valor año anterior</t>
    </r>
  </si>
  <si>
    <t>Servicio de repotenciación de la acometida eléctrica para el auditórium de FCA</t>
  </si>
  <si>
    <t>Servicio de instalación de nueva acometida para sala de docentes FCA.</t>
  </si>
  <si>
    <t>Mantenimiento de la red de media tensión</t>
  </si>
  <si>
    <t>Repintado de los Laboratorios de la carrera de Enfermería</t>
  </si>
  <si>
    <t>Servicio de adecuación de espacios del Edificio Central.</t>
  </si>
  <si>
    <t>Adecuaciones varias de áreas administrativas o académicas</t>
  </si>
  <si>
    <r>
      <rPr>
        <b/>
        <sz val="9"/>
        <color rgb="FF000000"/>
        <rFont val="Century Schoolbook"/>
        <family val="1"/>
      </rPr>
      <t>2.-</t>
    </r>
    <r>
      <rPr>
        <sz val="10"/>
        <color rgb="FF000000"/>
        <rFont val="Arial Narrow"/>
        <family val="2"/>
      </rPr>
      <t xml:space="preserve"> Elaborar el plan de adecuación y construcción de espacios físicos de la institución</t>
    </r>
  </si>
  <si>
    <t>Planificación de adecuación y construcción de espacios físicos de la institución, aprobada e implementada.</t>
  </si>
  <si>
    <r>
      <rPr>
        <sz val="10"/>
        <color rgb="FF000000"/>
        <rFont val="Arial Narrow"/>
        <family val="2"/>
      </rPr>
      <t>No es posible planificar en razón de que no hay recurso asignado a la Unidad, sin embargo se elaboran los estudios técnicos para las facultades de acuerdo a los recursos asignados a cada una de ellos, mismos que se evidencias en la meta operativa N°</t>
    </r>
    <r>
      <rPr>
        <sz val="10"/>
        <color rgb="FF000000"/>
        <rFont val="Century Schoolbook"/>
        <family val="1"/>
      </rPr>
      <t xml:space="preserve"> 7.</t>
    </r>
  </si>
  <si>
    <r>
      <rPr>
        <b/>
        <sz val="9"/>
        <color rgb="FF000000"/>
        <rFont val="Century Schoolbook"/>
        <family val="1"/>
      </rPr>
      <t>3.-</t>
    </r>
    <r>
      <rPr>
        <sz val="10"/>
        <color rgb="FF000000"/>
        <rFont val="Arial Narrow"/>
        <family val="2"/>
      </rPr>
      <t xml:space="preserve"> Elaborar, aprobar e implementar el plan de mantenimiento correctivo y adecuaciones menores.</t>
    </r>
  </si>
  <si>
    <t>Planificación de mantenimiento correctivo y adecuaciones menores, aprobada e implementada.</t>
  </si>
  <si>
    <t>N° de adecuaciones correctivas, supervisadas.</t>
  </si>
  <si>
    <r>
      <rPr>
        <b/>
        <sz val="9"/>
        <color rgb="FF000000"/>
        <rFont val="Century Schoolbook"/>
        <family val="1"/>
      </rPr>
      <t>1.-</t>
    </r>
    <r>
      <rPr>
        <sz val="10"/>
        <color rgb="FF000000"/>
        <rFont val="Arial Narrow"/>
        <family val="2"/>
      </rPr>
      <t xml:space="preserve"> Inspeccionar los espacios físicos existentes.
</t>
    </r>
    <r>
      <rPr>
        <b/>
        <sz val="9"/>
        <color rgb="FF000000"/>
        <rFont val="Century Schoolbook"/>
        <family val="1"/>
      </rPr>
      <t>2.-</t>
    </r>
    <r>
      <rPr>
        <sz val="10"/>
        <color rgb="FF000000"/>
        <rFont val="Arial Narrow"/>
        <family val="2"/>
      </rPr>
      <t xml:space="preserve"> Verificar las necesidades de infraestructura institucional.
</t>
    </r>
    <r>
      <rPr>
        <b/>
        <sz val="9"/>
        <color rgb="FF000000"/>
        <rFont val="Century Schoolbook"/>
        <family val="1"/>
      </rPr>
      <t>3.-</t>
    </r>
    <r>
      <rPr>
        <sz val="10"/>
        <color rgb="FF000000"/>
        <rFont val="Arial Narrow"/>
        <family val="2"/>
      </rPr>
      <t xml:space="preserve"> Elaborar los planos de nuevas construcciones.
</t>
    </r>
    <r>
      <rPr>
        <b/>
        <sz val="9"/>
        <color rgb="FF000000"/>
        <rFont val="Century Schoolbook"/>
        <family val="1"/>
      </rPr>
      <t>4.-</t>
    </r>
    <r>
      <rPr>
        <sz val="10"/>
        <color rgb="FF000000"/>
        <rFont val="Arial Narrow"/>
        <family val="2"/>
      </rPr>
      <t xml:space="preserve"> Elaborar el presupuesto referencial de obras.</t>
    </r>
  </si>
  <si>
    <r>
      <rPr>
        <b/>
        <sz val="9"/>
        <color rgb="FF000000"/>
        <rFont val="Century Schoolbook"/>
        <family val="1"/>
      </rPr>
      <t>1.-</t>
    </r>
    <r>
      <rPr>
        <sz val="10"/>
        <color rgb="FF000000"/>
        <rFont val="Arial Narrow"/>
        <family val="2"/>
      </rPr>
      <t xml:space="preserve"> Planos de adecuación y/o construcción de obras.
</t>
    </r>
    <r>
      <rPr>
        <b/>
        <sz val="9"/>
        <color rgb="FF000000"/>
        <rFont val="Century Schoolbook"/>
        <family val="1"/>
      </rPr>
      <t>2.-</t>
    </r>
    <r>
      <rPr>
        <sz val="10"/>
        <color rgb="FF000000"/>
        <rFont val="Arial Narrow"/>
        <family val="2"/>
      </rPr>
      <t xml:space="preserve"> Presupuesto referencial y especificaciones técnicas de adecuación y/o construcción de obras.</t>
    </r>
  </si>
  <si>
    <t xml:space="preserve">* Ing. Marco Carrión Limones,
  Jefe de Infraestructura Física y Fiscalización
* Ing. Amado Del Pezo González,
  Ingeniero Civil
</t>
  </si>
  <si>
    <t>Se hizo una adecuación en la batería sanitaria circular en la Facultad de Ciencias Empresariales de acuerdo al Aseguramiento de la Calidad.</t>
  </si>
  <si>
    <r>
      <rPr>
        <sz val="10"/>
        <color rgb="FF000000"/>
        <rFont val="Arial Narrow"/>
        <family val="2"/>
      </rPr>
      <t xml:space="preserve">Mantenimiento preventivo, correctivo y de emergencia de los ascensores instalados en </t>
    </r>
    <r>
      <rPr>
        <sz val="10"/>
        <color rgb="FF000000"/>
        <rFont val="Century Schoolbook"/>
        <family val="1"/>
      </rPr>
      <t>2</t>
    </r>
    <r>
      <rPr>
        <sz val="10"/>
        <color rgb="FF000000"/>
        <rFont val="Arial Narrow"/>
        <family val="2"/>
      </rPr>
      <t xml:space="preserve"> edificios del Campus Machala y </t>
    </r>
    <r>
      <rPr>
        <sz val="10"/>
        <color rgb="FF000000"/>
        <rFont val="Century Schoolbook"/>
        <family val="1"/>
      </rPr>
      <t>1</t>
    </r>
    <r>
      <rPr>
        <sz val="10"/>
        <color rgb="FF000000"/>
        <rFont val="Arial Narrow"/>
        <family val="2"/>
      </rPr>
      <t xml:space="preserve"> en el edificio de Administración Central de la UTMACH</t>
    </r>
  </si>
  <si>
    <r>
      <rPr>
        <sz val="10"/>
        <color rgb="FF000000"/>
        <rFont val="Arial Narrow"/>
        <family val="2"/>
      </rPr>
      <t xml:space="preserve">Contrato pendiente -Mantenimiento preventivo, correctivo y de emergencia de los ascensores instalados en </t>
    </r>
    <r>
      <rPr>
        <sz val="10"/>
        <color rgb="FF000000"/>
        <rFont val="Century Schoolbook"/>
        <family val="1"/>
      </rPr>
      <t>2</t>
    </r>
    <r>
      <rPr>
        <sz val="10"/>
        <color rgb="FF000000"/>
        <rFont val="Arial Narrow"/>
        <family val="2"/>
      </rPr>
      <t xml:space="preserve"> edificios del Campus Machala y </t>
    </r>
    <r>
      <rPr>
        <sz val="10"/>
        <color rgb="FF000000"/>
        <rFont val="Century Schoolbook"/>
        <family val="1"/>
      </rPr>
      <t>1</t>
    </r>
    <r>
      <rPr>
        <sz val="10"/>
        <color rgb="FF000000"/>
        <rFont val="Arial Narrow"/>
        <family val="2"/>
      </rPr>
      <t xml:space="preserve"> en el edificio de Administración Central de la UTMACH, contrato año anterior</t>
    </r>
  </si>
  <si>
    <t>Limpieza de pozo profundo de aguas para riego</t>
  </si>
  <si>
    <t>Mantenimiento de la estación de bombeo motor</t>
  </si>
  <si>
    <r>
      <rPr>
        <sz val="10"/>
        <color rgb="FF000000"/>
        <rFont val="Arial Narrow"/>
        <family val="2"/>
      </rPr>
      <t>Mantenimiento de:
*FUMIGADORA O SOPLADORAS SERIES</t>
    </r>
    <r>
      <rPr>
        <sz val="10"/>
        <color rgb="FF000000"/>
        <rFont val="Arial Narrow"/>
        <family val="2"/>
      </rPr>
      <t xml:space="preserve">
*CORTASETOS</t>
    </r>
    <r>
      <rPr>
        <sz val="10"/>
        <color rgb="FF000000"/>
        <rFont val="Arial Narrow"/>
        <family val="2"/>
      </rPr>
      <t xml:space="preserve">
*PODADOR DE  ALTURA</t>
    </r>
    <r>
      <rPr>
        <sz val="10"/>
        <color rgb="FF000000"/>
        <rFont val="Arial Narrow"/>
        <family val="2"/>
      </rPr>
      <t xml:space="preserve">
*MOTOGUADANA O DESBROZADORAS</t>
    </r>
    <r>
      <rPr>
        <sz val="10"/>
        <color rgb="FF000000"/>
        <rFont val="Arial Narrow"/>
        <family val="2"/>
      </rPr>
      <t xml:space="preserve">
*MOTOSIERRAS</t>
    </r>
    <r>
      <rPr>
        <sz val="10"/>
        <color rgb="FF000000"/>
        <rFont val="Arial Narrow"/>
        <family val="2"/>
      </rPr>
      <t xml:space="preserve">
*CARRO TRACTOPODADOR</t>
    </r>
    <r>
      <rPr>
        <sz val="10"/>
        <color rgb="FF000000"/>
        <rFont val="Arial Narrow"/>
        <family val="2"/>
      </rPr>
      <t xml:space="preserve">
*TRITURADORA</t>
    </r>
    <r>
      <rPr>
        <sz val="10"/>
        <color rgb="FF000000"/>
        <rFont val="Arial Narrow"/>
        <family val="2"/>
      </rPr>
      <t xml:space="preserve">
*BOMBA DE AGUA</t>
    </r>
    <r>
      <rPr>
        <sz val="10"/>
        <color rgb="FF000000"/>
        <rFont val="Arial Narrow"/>
        <family val="2"/>
      </rPr>
      <t xml:space="preserve">
*AMOLADORA</t>
    </r>
  </si>
  <si>
    <r>
      <rPr>
        <b/>
        <sz val="9"/>
        <color rgb="FF000000"/>
        <rFont val="Century Schoolbook"/>
        <family val="1"/>
      </rPr>
      <t>4.-</t>
    </r>
    <r>
      <rPr>
        <sz val="10"/>
        <color rgb="FF000000"/>
        <rFont val="Arial Narrow"/>
        <family val="2"/>
      </rPr>
      <t xml:space="preserve"> Elaborar el Plan de mantenimiento de áreas verdes, escenarios deportivos</t>
    </r>
  </si>
  <si>
    <t>Para implementar el plan de mantenimiento de áreas verdes y escenarios deportivos, es necesario contar con los insumos necesarios y poder verificar su cumplimiento.</t>
  </si>
  <si>
    <r>
      <rPr>
        <b/>
        <sz val="9"/>
        <color rgb="FF000000"/>
        <rFont val="Century Schoolbook"/>
        <family val="1"/>
      </rPr>
      <t>5.-</t>
    </r>
    <r>
      <rPr>
        <b/>
        <sz val="10"/>
        <color rgb="FF000000"/>
        <rFont val="Arial Narrow"/>
        <family val="2"/>
      </rPr>
      <t xml:space="preserve"> </t>
    </r>
    <r>
      <rPr>
        <sz val="10"/>
        <color rgb="FF000000"/>
        <rFont val="Arial Narrow"/>
        <family val="2"/>
      </rPr>
      <t>Diseñar Proyectos de inversión para la construcción de obras para la mejora continua de la infraestructura institucional.</t>
    </r>
  </si>
  <si>
    <t>Proyectos de inversión para la construcción de obras para la mejora continua de la infraestructura de la institución diseñados.</t>
  </si>
  <si>
    <t>009 730402 0701 202</t>
  </si>
  <si>
    <t>82 009</t>
  </si>
  <si>
    <t>Para realizar proyectos de inversión se debe contar con personal multidisciplinario, que al momento no se cuenta en esta Unidad.</t>
  </si>
  <si>
    <t>Proyecto de Inversión: Equipamiento General para la UTMACH.</t>
  </si>
  <si>
    <t>009 840104 0701 202</t>
  </si>
  <si>
    <t>009 840104 0701 001</t>
  </si>
  <si>
    <r>
      <rPr>
        <b/>
        <sz val="9"/>
        <color rgb="FF000000"/>
        <rFont val="Century Schoolbook"/>
        <family val="1"/>
      </rPr>
      <t>6.-</t>
    </r>
    <r>
      <rPr>
        <sz val="10"/>
        <color rgb="FF000000"/>
        <rFont val="Arial Narrow"/>
        <family val="2"/>
      </rPr>
      <t xml:space="preserve"> Fiscalizar obras.</t>
    </r>
  </si>
  <si>
    <t>Procesos de fiscalización de las obras de infraestructura institucionales, gestionada.</t>
  </si>
  <si>
    <t>N° de procesos de fiscalización de las obras de infraestructura institucionales, gestionados.</t>
  </si>
  <si>
    <r>
      <rPr>
        <b/>
        <sz val="9"/>
        <color rgb="FF000000"/>
        <rFont val="Century Schoolbook"/>
        <family val="1"/>
      </rPr>
      <t>1.-</t>
    </r>
    <r>
      <rPr>
        <sz val="10"/>
        <color rgb="FF000000"/>
        <rFont val="Arial Narrow"/>
        <family val="2"/>
      </rPr>
      <t xml:space="preserve"> Inspeccionar el lugar de la obra.
</t>
    </r>
    <r>
      <rPr>
        <b/>
        <sz val="9"/>
        <color rgb="FF000000"/>
        <rFont val="Century Schoolbook"/>
        <family val="1"/>
      </rPr>
      <t xml:space="preserve">2.- </t>
    </r>
    <r>
      <rPr>
        <sz val="10"/>
        <color rgb="FF000000"/>
        <rFont val="Arial Narrow"/>
        <family val="2"/>
      </rPr>
      <t xml:space="preserve">Verificar la ejecución de la obra.
</t>
    </r>
    <r>
      <rPr>
        <b/>
        <sz val="9"/>
        <color rgb="FF000000"/>
        <rFont val="Century Schoolbook"/>
        <family val="1"/>
      </rPr>
      <t>3.-</t>
    </r>
    <r>
      <rPr>
        <sz val="10"/>
        <color rgb="FF000000"/>
        <rFont val="Arial Narrow"/>
        <family val="2"/>
      </rPr>
      <t xml:space="preserve"> Medir la obra ejecutada.
</t>
    </r>
    <r>
      <rPr>
        <b/>
        <sz val="9"/>
        <color rgb="FF000000"/>
        <rFont val="Century Schoolbook"/>
        <family val="1"/>
      </rPr>
      <t xml:space="preserve">4.- </t>
    </r>
    <r>
      <rPr>
        <sz val="10"/>
        <color rgb="FF000000"/>
        <rFont val="Arial Narrow"/>
        <family val="2"/>
      </rPr>
      <t xml:space="preserve">Controlar el cumplimiento de avance del cronograma de obra.
</t>
    </r>
    <r>
      <rPr>
        <b/>
        <sz val="9"/>
        <color rgb="FF000000"/>
        <rFont val="Century Schoolbook"/>
        <family val="1"/>
      </rPr>
      <t>5.-</t>
    </r>
    <r>
      <rPr>
        <sz val="10"/>
        <color rgb="FF000000"/>
        <rFont val="Arial Narrow"/>
        <family val="2"/>
      </rPr>
      <t xml:space="preserve"> Controlar el cumplimiento de especificaciones técnicas.
</t>
    </r>
    <r>
      <rPr>
        <b/>
        <sz val="9"/>
        <color rgb="FF000000"/>
        <rFont val="Century Schoolbook"/>
        <family val="1"/>
      </rPr>
      <t>6.-</t>
    </r>
    <r>
      <rPr>
        <sz val="10"/>
        <color rgb="FF000000"/>
        <rFont val="Arial Narrow"/>
        <family val="2"/>
      </rPr>
      <t xml:space="preserve"> Revisar las planillas de obra.
</t>
    </r>
    <r>
      <rPr>
        <b/>
        <sz val="9"/>
        <color rgb="FF000000"/>
        <rFont val="Century Schoolbook"/>
        <family val="1"/>
      </rPr>
      <t>7.-</t>
    </r>
    <r>
      <rPr>
        <sz val="10"/>
        <color rgb="FF000000"/>
        <rFont val="Arial Narrow"/>
        <family val="2"/>
      </rPr>
      <t xml:space="preserve"> Elaborar informe de fiscalización de obra.</t>
    </r>
  </si>
  <si>
    <r>
      <rPr>
        <b/>
        <sz val="9"/>
        <color rgb="FF000000"/>
        <rFont val="Century Schoolbook"/>
        <family val="1"/>
      </rPr>
      <t>1.-</t>
    </r>
    <r>
      <rPr>
        <sz val="10"/>
        <color rgb="FF000000"/>
        <rFont val="Arial Narrow"/>
        <family val="2"/>
      </rPr>
      <t xml:space="preserve"> Informes de fiscalización de obras ejecutadas.</t>
    </r>
  </si>
  <si>
    <t>* Ing. Marco Carrión Limones,
  Jefe de Infraestructura Física y Fiscalización
* Ing. Amado Del Pezo González,
  Ingeniero Civil</t>
  </si>
  <si>
    <t>Guantes de cuero</t>
  </si>
  <si>
    <r>
      <rPr>
        <sz val="10"/>
        <color rgb="FF000000"/>
        <rFont val="Arial Narrow"/>
        <family val="2"/>
      </rPr>
      <t xml:space="preserve">Aceite WD </t>
    </r>
    <r>
      <rPr>
        <sz val="10"/>
        <color rgb="FF000000"/>
        <rFont val="Century Schoolbook"/>
        <family val="1"/>
      </rPr>
      <t>40</t>
    </r>
    <r>
      <rPr>
        <sz val="10"/>
        <color rgb="FF000000"/>
        <rFont val="Arial Narrow"/>
        <family val="2"/>
      </rPr>
      <t xml:space="preserve"> a diésel</t>
    </r>
  </si>
  <si>
    <r>
      <rPr>
        <sz val="10"/>
        <color rgb="FF000000"/>
        <rFont val="Arial Narrow"/>
        <family val="2"/>
      </rPr>
      <t>Aceite de dos tiempo</t>
    </r>
    <r>
      <rPr>
        <sz val="10"/>
        <color rgb="FF000000"/>
        <rFont val="Century Schoolbook"/>
        <family val="1"/>
      </rPr>
      <t>/946</t>
    </r>
    <r>
      <rPr>
        <sz val="10"/>
        <color rgb="FF000000"/>
        <rFont val="Arial Narrow"/>
        <family val="2"/>
      </rPr>
      <t>ml</t>
    </r>
  </si>
  <si>
    <t>Grasa para engranaje superlub</t>
  </si>
  <si>
    <r>
      <rPr>
        <b/>
        <sz val="9"/>
        <color rgb="FF000000"/>
        <rFont val="Century Schoolbook"/>
        <family val="1"/>
      </rPr>
      <t>7.-</t>
    </r>
    <r>
      <rPr>
        <sz val="10"/>
        <color rgb="FF000000"/>
        <rFont val="Arial Narrow"/>
        <family val="2"/>
      </rPr>
      <t xml:space="preserve"> Elaborar los estudios técnicos para adecuación y/o construcción de infraestructura.</t>
    </r>
  </si>
  <si>
    <t>N° de estudios técnicos para adecuación y/o construcción, realizados.</t>
  </si>
  <si>
    <r>
      <rPr>
        <b/>
        <sz val="9"/>
        <color rgb="FF000000"/>
        <rFont val="Century Schoolbook"/>
        <family val="1"/>
      </rPr>
      <t>1.-</t>
    </r>
    <r>
      <rPr>
        <sz val="10"/>
        <color rgb="FF000000"/>
        <rFont val="Arial Narrow"/>
        <family val="2"/>
      </rPr>
      <t xml:space="preserve"> Inspeccionar los espacios físicos existentes.
</t>
    </r>
    <r>
      <rPr>
        <b/>
        <sz val="9"/>
        <color rgb="FF000000"/>
        <rFont val="Century Schoolbook"/>
        <family val="1"/>
      </rPr>
      <t>2.-</t>
    </r>
    <r>
      <rPr>
        <sz val="10"/>
        <color rgb="FF000000"/>
        <rFont val="Arial Narrow"/>
        <family val="2"/>
      </rPr>
      <t xml:space="preserve"> Verificar las necesidades de infraestructura institucional.
</t>
    </r>
    <r>
      <rPr>
        <b/>
        <sz val="9"/>
        <color rgb="FF000000"/>
        <rFont val="Century Schoolbook"/>
        <family val="1"/>
      </rPr>
      <t>3.-</t>
    </r>
    <r>
      <rPr>
        <sz val="10"/>
        <color rgb="FF000000"/>
        <rFont val="Arial Narrow"/>
        <family val="2"/>
      </rPr>
      <t xml:space="preserve"> Elaborar los planos de nuevas construcciones.
</t>
    </r>
    <r>
      <rPr>
        <b/>
        <sz val="9"/>
        <color rgb="FF000000"/>
        <rFont val="Century Schoolbook"/>
        <family val="1"/>
      </rPr>
      <t>4.-</t>
    </r>
    <r>
      <rPr>
        <sz val="10"/>
        <color rgb="FF000000"/>
        <rFont val="Arial Narrow"/>
        <family val="2"/>
      </rPr>
      <t xml:space="preserve"> Elaborar el presupuesto referencial de obras.</t>
    </r>
  </si>
  <si>
    <r>
      <rPr>
        <b/>
        <sz val="9"/>
        <color rgb="FF000000"/>
        <rFont val="Century Schoolbook"/>
        <family val="1"/>
      </rPr>
      <t>1.-</t>
    </r>
    <r>
      <rPr>
        <sz val="10"/>
        <color rgb="FF000000"/>
        <rFont val="Arial Narrow"/>
        <family val="2"/>
      </rPr>
      <t xml:space="preserve"> Planos de adecuación y/o construcción de obras.
</t>
    </r>
    <r>
      <rPr>
        <b/>
        <sz val="9"/>
        <color rgb="FF000000"/>
        <rFont val="Century Schoolbook"/>
        <family val="1"/>
      </rPr>
      <t>2.-</t>
    </r>
    <r>
      <rPr>
        <sz val="10"/>
        <color rgb="FF000000"/>
        <rFont val="Arial Narrow"/>
        <family val="2"/>
      </rPr>
      <t xml:space="preserve"> Presupuesto referencial y especificaciones técnicas de adecuación y/o construcción de obras.</t>
    </r>
  </si>
  <si>
    <t>Adquisición de materiales de aseo</t>
  </si>
  <si>
    <r>
      <rPr>
        <b/>
        <sz val="9"/>
        <color rgb="FF000000"/>
        <rFont val="Century Schoolbook"/>
        <family val="1"/>
      </rPr>
      <t>8.-</t>
    </r>
    <r>
      <rPr>
        <sz val="10"/>
        <color rgb="FF000000"/>
        <rFont val="Arial Narrow"/>
        <family val="2"/>
      </rPr>
      <t xml:space="preserve"> Entregar las Planificaciones Operativas Anuales y Evaluaciones de las Planificaciones Operativas Anuales.</t>
    </r>
  </si>
  <si>
    <t>N° de Planes Operativos Anuales y Evaluaciones de las planificaciones Operativas Anuales, presentados.</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</si>
  <si>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Evaluar el POA primer semestre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Evaluar el POA segundo semestre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Elaborar el POA </t>
    </r>
    <r>
      <rPr>
        <sz val="10"/>
        <color rgb="FF000000"/>
        <rFont val="Century Schoolbook"/>
        <family val="1"/>
      </rPr>
      <t>2023.</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</si>
  <si>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Plan Operativo Anual primer semestre.
</t>
    </r>
    <r>
      <rPr>
        <b/>
        <sz val="9"/>
        <color rgb="FF000000"/>
        <rFont val="Century Schoolbook"/>
        <family val="1"/>
      </rPr>
      <t>3.-</t>
    </r>
    <r>
      <rPr>
        <sz val="10"/>
        <color rgb="FF000000"/>
        <rFont val="Arial Narrow"/>
        <family val="2"/>
      </rPr>
      <t xml:space="preserve"> Evaluación del Plan Operativo Anual del segundo semestre.
</t>
    </r>
    <r>
      <rPr>
        <b/>
        <sz val="9"/>
        <color rgb="FF000000"/>
        <rFont val="Century Schoolbook"/>
        <family val="1"/>
      </rPr>
      <t xml:space="preserve">4.- </t>
    </r>
    <r>
      <rPr>
        <sz val="10"/>
        <color rgb="FF000000"/>
        <rFont val="Arial Narrow"/>
        <family val="2"/>
      </rPr>
      <t xml:space="preserve">Plan Operativo Anual </t>
    </r>
    <r>
      <rPr>
        <sz val="10"/>
        <color rgb="FF000000"/>
        <rFont val="Century Schoolbook"/>
        <family val="1"/>
      </rPr>
      <t>2023.</t>
    </r>
  </si>
  <si>
    <t>* Ing. Marco Carrión Limones,
  Jefe de Infraestructura Física y Fiscalización</t>
  </si>
  <si>
    <r>
      <rPr>
        <sz val="10"/>
        <color rgb="FF000000"/>
        <rFont val="Arial Narrow"/>
        <family val="2"/>
      </rPr>
      <t xml:space="preserve">Cartucho Epson original Photo Black </t>
    </r>
    <r>
      <rPr>
        <sz val="10"/>
        <color rgb="FF000000"/>
        <rFont val="Century Schoolbook"/>
        <family val="1"/>
      </rPr>
      <t>100</t>
    </r>
    <r>
      <rPr>
        <sz val="10"/>
        <color rgb="FF000000"/>
        <rFont val="Arial Narrow"/>
        <family val="2"/>
      </rPr>
      <t xml:space="preserve"> ml T-series</t>
    </r>
  </si>
  <si>
    <r>
      <rPr>
        <sz val="10"/>
        <color rgb="FF000000"/>
        <rFont val="Arial Narrow"/>
        <family val="2"/>
      </rPr>
      <t xml:space="preserve">Cartucho Epson original Cyan </t>
    </r>
    <r>
      <rPr>
        <sz val="10"/>
        <color rgb="FF000000"/>
        <rFont val="Century Schoolbook"/>
        <family val="1"/>
      </rPr>
      <t>100</t>
    </r>
    <r>
      <rPr>
        <sz val="10"/>
        <color rgb="FF000000"/>
        <rFont val="Arial Narrow"/>
        <family val="2"/>
      </rPr>
      <t xml:space="preserve"> ml T-series</t>
    </r>
  </si>
  <si>
    <r>
      <rPr>
        <sz val="10"/>
        <color rgb="FF000000"/>
        <rFont val="Arial Narrow"/>
        <family val="2"/>
      </rPr>
      <t xml:space="preserve">Cartucho Epson original Magenta </t>
    </r>
    <r>
      <rPr>
        <sz val="10"/>
        <color rgb="FF000000"/>
        <rFont val="Century Schoolbook"/>
        <family val="1"/>
      </rPr>
      <t>100</t>
    </r>
    <r>
      <rPr>
        <sz val="10"/>
        <color rgb="FF000000"/>
        <rFont val="Arial Narrow"/>
        <family val="2"/>
      </rPr>
      <t xml:space="preserve"> ml T-series</t>
    </r>
  </si>
  <si>
    <r>
      <rPr>
        <sz val="10"/>
        <color rgb="FF000000"/>
        <rFont val="Arial Narrow"/>
        <family val="2"/>
      </rPr>
      <t xml:space="preserve">Cartucho Epson original Yelow </t>
    </r>
    <r>
      <rPr>
        <sz val="10"/>
        <color rgb="FF000000"/>
        <rFont val="Century Schoolbook"/>
        <family val="1"/>
      </rPr>
      <t>100</t>
    </r>
    <r>
      <rPr>
        <sz val="10"/>
        <color rgb="FF000000"/>
        <rFont val="Arial Narrow"/>
        <family val="2"/>
      </rPr>
      <t xml:space="preserve"> ml T-series</t>
    </r>
  </si>
  <si>
    <r>
      <rPr>
        <sz val="10"/>
        <color rgb="FF000000"/>
        <rFont val="Arial Narrow"/>
        <family val="2"/>
      </rPr>
      <t xml:space="preserve">Cartucho Epson original Matte Black </t>
    </r>
    <r>
      <rPr>
        <sz val="10"/>
        <color rgb="FF000000"/>
        <rFont val="Century Schoolbook"/>
        <family val="1"/>
      </rPr>
      <t>100</t>
    </r>
    <r>
      <rPr>
        <sz val="10"/>
        <color rgb="FF000000"/>
        <rFont val="Arial Narrow"/>
        <family val="2"/>
      </rPr>
      <t xml:space="preserve"> ml T-series</t>
    </r>
  </si>
  <si>
    <t>530811 0701 001</t>
  </si>
  <si>
    <t>Insumos, Materiales y Suministros para Construcción, Electricidad, Plomería, Carpintería, Señalización Vial, Navegación, Contra Incendios y Placas</t>
  </si>
  <si>
    <r>
      <rPr>
        <sz val="10"/>
        <color rgb="FF000000"/>
        <rFont val="Arial Narrow"/>
        <family val="2"/>
      </rPr>
      <t xml:space="preserve">Adquisición de insumos de gasfitería y construcción (Lima redonda </t>
    </r>
    <r>
      <rPr>
        <sz val="10"/>
        <color rgb="FF000000"/>
        <rFont val="Century Schoolbook"/>
        <family val="1"/>
      </rPr>
      <t>4.8x200</t>
    </r>
    <r>
      <rPr>
        <sz val="10"/>
        <color rgb="FF000000"/>
        <rFont val="Arial Narrow"/>
        <family val="2"/>
      </rPr>
      <t xml:space="preserve">, Lima redonda </t>
    </r>
    <r>
      <rPr>
        <sz val="10"/>
        <color rgb="FF000000"/>
        <rFont val="Century Schoolbook"/>
        <family val="1"/>
      </rPr>
      <t>4.8x200</t>
    </r>
    <r>
      <rPr>
        <sz val="10"/>
        <color rgb="FF000000"/>
        <rFont val="Arial Narrow"/>
        <family val="2"/>
      </rPr>
      <t xml:space="preserve">, Escoba de jardín plástica, Kit de afilado </t>
    </r>
    <r>
      <rPr>
        <sz val="10"/>
        <color rgb="FF000000"/>
        <rFont val="Century Schoolbook"/>
        <family val="1"/>
      </rPr>
      <t>3/8</t>
    </r>
    <r>
      <rPr>
        <sz val="10"/>
        <color rgb="FF000000"/>
        <rFont val="Arial Narrow"/>
        <family val="2"/>
      </rPr>
      <t>, Rosetones duchas, Cuchilla metálica para podadora, Galones de pintura, entre otros)</t>
    </r>
  </si>
  <si>
    <t xml:space="preserve">Adquisición de insumos para electricidad </t>
  </si>
  <si>
    <t>Adquisición de gasfitería</t>
  </si>
  <si>
    <r>
      <rPr>
        <sz val="10"/>
        <color rgb="FF000000"/>
        <rFont val="Arial Narrow"/>
        <family val="2"/>
      </rPr>
      <t xml:space="preserve">Hilo corte </t>
    </r>
    <r>
      <rPr>
        <sz val="10"/>
        <color rgb="FF000000"/>
        <rFont val="Century Schoolbook"/>
        <family val="1"/>
      </rPr>
      <t>3,3</t>
    </r>
    <r>
      <rPr>
        <sz val="10"/>
        <color rgb="FF000000"/>
        <rFont val="Arial Narrow"/>
        <family val="2"/>
      </rPr>
      <t>MMx</t>
    </r>
    <r>
      <rPr>
        <sz val="10"/>
        <color rgb="FF000000"/>
        <rFont val="Century Schoolbook"/>
        <family val="1"/>
      </rPr>
      <t>573</t>
    </r>
    <r>
      <rPr>
        <sz val="10"/>
        <color rgb="FF000000"/>
        <rFont val="Arial Narrow"/>
        <family val="2"/>
      </rPr>
      <t>mts redondo</t>
    </r>
  </si>
  <si>
    <r>
      <rPr>
        <sz val="10"/>
        <color rgb="FF000000"/>
        <rFont val="Arial Narrow"/>
        <family val="2"/>
      </rPr>
      <t xml:space="preserve">Hilo nylon redondo </t>
    </r>
    <r>
      <rPr>
        <sz val="10"/>
        <color rgb="FF000000"/>
        <rFont val="Century Schoolbook"/>
        <family val="1"/>
      </rPr>
      <t>3.3</t>
    </r>
    <r>
      <rPr>
        <sz val="10"/>
        <color rgb="FF000000"/>
        <rFont val="Arial Narrow"/>
        <family val="2"/>
      </rPr>
      <t xml:space="preserve">MM </t>
    </r>
    <r>
      <rPr>
        <sz val="10"/>
        <color rgb="FF000000"/>
        <rFont val="Century Schoolbook"/>
        <family val="1"/>
      </rPr>
      <t>568</t>
    </r>
    <r>
      <rPr>
        <sz val="10"/>
        <color rgb="FF000000"/>
        <rFont val="Arial Narrow"/>
        <family val="2"/>
      </rPr>
      <t>MT STIHL</t>
    </r>
  </si>
  <si>
    <r>
      <rPr>
        <b/>
        <sz val="9"/>
        <color rgb="FF000000"/>
        <rFont val="Century Schoolbook"/>
        <family val="1"/>
      </rPr>
      <t>9.-</t>
    </r>
    <r>
      <rPr>
        <sz val="10"/>
        <color rgb="FF000000"/>
        <rFont val="Arial Narrow"/>
        <family val="2"/>
      </rPr>
      <t xml:space="preserve"> Organizar el Archivo de Gestión.</t>
    </r>
  </si>
  <si>
    <t>N° de cajas del archivo organizados y registrados en el Inventario Documental.</t>
  </si>
  <si>
    <r>
      <rPr>
        <b/>
        <sz val="9"/>
        <color rgb="FF000000"/>
        <rFont val="Century Schoolbook"/>
        <family val="1"/>
      </rPr>
      <t>1.-</t>
    </r>
    <r>
      <rPr>
        <sz val="10"/>
        <color rgb="FF000000"/>
        <rFont val="Arial Narrow"/>
        <family val="2"/>
      </rPr>
      <t xml:space="preserve"> Organizar los documentos en carpetas.
</t>
    </r>
    <r>
      <rPr>
        <b/>
        <sz val="9"/>
        <color rgb="FF000000"/>
        <rFont val="Century Schoolbook"/>
        <family val="1"/>
      </rPr>
      <t>2.-</t>
    </r>
    <r>
      <rPr>
        <sz val="10"/>
        <color rgb="FF000000"/>
        <rFont val="Arial Narrow"/>
        <family val="2"/>
      </rPr>
      <t xml:space="preserve"> Ingresar información en la matriz correspondiente.</t>
    </r>
  </si>
  <si>
    <r>
      <rPr>
        <b/>
        <sz val="9"/>
        <color rgb="FF000000"/>
        <rFont val="Century Schoolbook"/>
        <family val="1"/>
      </rPr>
      <t>1.-</t>
    </r>
    <r>
      <rPr>
        <sz val="10"/>
        <color rgb="FF000000"/>
        <rFont val="Arial Narrow"/>
        <family val="2"/>
      </rPr>
      <t xml:space="preserve"> Inventario documental.</t>
    </r>
  </si>
  <si>
    <t>* Ing. Marco Carrión Limones,
  Jefe de Infraestructura Física y Fiscalización
* Lenin Mogrovejo Morocho,
  Analista de Infraestructura y Fiscalización</t>
  </si>
  <si>
    <t>TOTAL PRESUPUESTO ESTIMATIVO DIRECCIÓN ADMINISTRATIVA 2022:</t>
  </si>
  <si>
    <t>DIRECCIÓN DE BIENESTAR UNIVERSITARIO</t>
  </si>
  <si>
    <t>MATRICULADOS SEGÚN AUTOIDENTIFICACIÓN ÉTINICA</t>
  </si>
  <si>
    <r>
      <rPr>
        <b/>
        <sz val="9"/>
        <color rgb="FFFF0000"/>
        <rFont val="Arial Narrow"/>
        <family val="2"/>
      </rPr>
      <t>META ESTRATÉGICA</t>
    </r>
    <r>
      <rPr>
        <b/>
        <sz val="9"/>
        <color rgb="FF000000"/>
        <rFont val="Arial Narrow"/>
        <family val="2"/>
      </rPr>
      <t xml:space="preserve">
</t>
    </r>
    <r>
      <rPr>
        <b/>
        <sz val="9"/>
        <color rgb="FF000000"/>
        <rFont val="Century Schoolbook"/>
        <family val="1"/>
      </rPr>
      <t>1.-</t>
    </r>
    <r>
      <rPr>
        <b/>
        <sz val="10"/>
        <color rgb="FF000000"/>
        <rFont val="Arial Narrow"/>
        <family val="2"/>
      </rPr>
      <t xml:space="preserve"> </t>
    </r>
    <r>
      <rPr>
        <sz val="10"/>
        <color rgb="FF000000"/>
        <rFont val="Arial Narrow"/>
        <family val="2"/>
      </rPr>
      <t>Promover la postulación de representantes de los indígenas, afroecuatorianos y pueblos montubios a través de la ejecución de eventos de orientación vocacional dirigidos a dichos grupos.</t>
    </r>
  </si>
  <si>
    <t>Coordinación de eventos pluricultural de orientación vocacional</t>
  </si>
  <si>
    <t>N° de eventos de orientación vocacional dirigidos a los indígenas, afroecuatorianos y pueblos montubios.</t>
  </si>
  <si>
    <r>
      <rPr>
        <b/>
        <sz val="9"/>
        <color rgb="FF000000"/>
        <rFont val="Century Schoolbook"/>
        <family val="1"/>
      </rPr>
      <t>1.-</t>
    </r>
    <r>
      <rPr>
        <sz val="10"/>
        <color rgb="FF000000"/>
        <rFont val="Arial Narrow"/>
        <family val="2"/>
      </rPr>
      <t xml:space="preserve"> Planificar socializaciones de orientación vocacional a los grupos históricamente vulnerables.</t>
    </r>
  </si>
  <si>
    <r>
      <rPr>
        <b/>
        <sz val="9"/>
        <color rgb="FF000000"/>
        <rFont val="Century Schoolbook"/>
        <family val="1"/>
      </rPr>
      <t>1.-</t>
    </r>
    <r>
      <rPr>
        <sz val="10"/>
        <color rgb="FF000000"/>
        <rFont val="Arial Narrow"/>
        <family val="2"/>
      </rPr>
      <t xml:space="preserve"> Memoria fotográfica.</t>
    </r>
  </si>
  <si>
    <t>* Lcdo. Jorge Villacís.
  Director de la DBU
* Psci. Marela Gómez.
  Psicóloga Clínica DBU</t>
  </si>
  <si>
    <t>5. Crear consejos consultivos para el fomento, la participación y el control social por parte de la sociedad civil y comunidad universitaria.</t>
  </si>
  <si>
    <t>INTERCULTURALIDAD E IGUALDAD DE CONDICIONES FOMENTADA</t>
  </si>
  <si>
    <r>
      <rPr>
        <b/>
        <sz val="10"/>
        <color rgb="FF000000"/>
        <rFont val="Century Schoolbook"/>
        <family val="1"/>
      </rPr>
      <t>2.-</t>
    </r>
    <r>
      <rPr>
        <sz val="10"/>
        <color rgb="FF000000"/>
        <rFont val="Arial Narrow"/>
        <family val="2"/>
      </rPr>
      <t xml:space="preserve"> Implementar programas y espacios de integración intercultural a través de la ejecución de eventos que promuevan la participación de los grupos vulnerables e históricamente incluidos.</t>
    </r>
  </si>
  <si>
    <t>Ejecución de programas y espacios de integración para promover la participación de grupos históricamente vulnerables.</t>
  </si>
  <si>
    <t>N° de programas y espacios de integración intercultural desarrollados.</t>
  </si>
  <si>
    <r>
      <rPr>
        <b/>
        <sz val="9"/>
        <color rgb="FF000000"/>
        <rFont val="Century Schoolbook"/>
        <family val="1"/>
      </rPr>
      <t>1.-</t>
    </r>
    <r>
      <rPr>
        <sz val="10"/>
        <color rgb="FF000000"/>
        <rFont val="Arial Narrow"/>
        <family val="2"/>
      </rPr>
      <t xml:space="preserve"> Planificar programa UTMACH Es Igualdad.
</t>
    </r>
    <r>
      <rPr>
        <b/>
        <sz val="9"/>
        <color rgb="FF000000"/>
        <rFont val="Century Schoolbook"/>
        <family val="1"/>
      </rPr>
      <t>2.-</t>
    </r>
    <r>
      <rPr>
        <sz val="10"/>
        <color rgb="FF000000"/>
        <rFont val="Arial Narrow"/>
        <family val="2"/>
      </rPr>
      <t xml:space="preserve"> Ejecutar una capacitación sobre la integración intercultural dentro de la UTMACH.
</t>
    </r>
    <r>
      <rPr>
        <b/>
        <sz val="9"/>
        <color rgb="FF000000"/>
        <rFont val="Century Schoolbook"/>
        <family val="1"/>
      </rPr>
      <t>3.-</t>
    </r>
    <r>
      <rPr>
        <sz val="10"/>
        <color rgb="FF000000"/>
        <rFont val="Arial Narrow"/>
        <family val="2"/>
      </rPr>
      <t xml:space="preserve"> Elaborar y presentar el primer borrador del Reglamento de Igualdad Institucional.</t>
    </r>
  </si>
  <si>
    <r>
      <rPr>
        <b/>
        <sz val="9"/>
        <color rgb="FF000000"/>
        <rFont val="Century Schoolbook"/>
        <family val="1"/>
      </rPr>
      <t>1.-</t>
    </r>
    <r>
      <rPr>
        <sz val="10"/>
        <color rgb="FF000000"/>
        <rFont val="Arial Narrow"/>
        <family val="2"/>
      </rPr>
      <t xml:space="preserve"> Programa UTMACH es Igualdad.
</t>
    </r>
    <r>
      <rPr>
        <b/>
        <sz val="9"/>
        <color rgb="FF000000"/>
        <rFont val="Century Schoolbook"/>
        <family val="1"/>
      </rPr>
      <t>2.-</t>
    </r>
    <r>
      <rPr>
        <sz val="10"/>
        <color rgb="FF000000"/>
        <rFont val="Arial Narrow"/>
        <family val="2"/>
      </rPr>
      <t xml:space="preserve"> Informe de capacitación.
</t>
    </r>
    <r>
      <rPr>
        <b/>
        <sz val="9"/>
        <color rgb="FF000000"/>
        <rFont val="Century Schoolbook"/>
        <family val="1"/>
      </rPr>
      <t>3.-</t>
    </r>
    <r>
      <rPr>
        <sz val="10"/>
        <color rgb="FF000000"/>
        <rFont val="Arial Narrow"/>
        <family val="2"/>
      </rPr>
      <t xml:space="preserve"> Borrador del Reglamento de Igualdad Institucional.</t>
    </r>
  </si>
  <si>
    <t>* Lcdo. Carlos Carchi,
  Psicólogo Educativo
* Psci. Marela Gómez,
  Psicóloga Clínica DBU</t>
  </si>
  <si>
    <r>
      <rPr>
        <b/>
        <sz val="10"/>
        <color rgb="FF000000"/>
        <rFont val="Century Schoolbook"/>
        <family val="1"/>
      </rPr>
      <t>3.-</t>
    </r>
    <r>
      <rPr>
        <sz val="10"/>
        <color rgb="FF000000"/>
        <rFont val="Arial Narrow"/>
        <family val="2"/>
      </rPr>
      <t xml:space="preserve"> Fomentar la igualdad de oportunidades a través de la ejecución de programas y acciones que incrementen la participación de los grupos vulnerables e históricamente excluidos.</t>
    </r>
  </si>
  <si>
    <t>Socialización de programas de participación de grupos vulnerables.</t>
  </si>
  <si>
    <t>Porcentaje de participación de grupos vulnerables e históricamente excluido en eventos y acciones desarrolladas en la comunidad universitaria.</t>
  </si>
  <si>
    <r>
      <rPr>
        <b/>
        <sz val="9"/>
        <color rgb="FF000000"/>
        <rFont val="Century Schoolbook"/>
        <family val="1"/>
      </rPr>
      <t>1.-</t>
    </r>
    <r>
      <rPr>
        <sz val="10"/>
        <color rgb="FF000000"/>
        <rFont val="Arial Narrow"/>
        <family val="2"/>
      </rPr>
      <t xml:space="preserve"> Ejecutar Programa UTMACH es Igualdad.
</t>
    </r>
    <r>
      <rPr>
        <b/>
        <sz val="9"/>
        <color rgb="FF000000"/>
        <rFont val="Century Schoolbook"/>
        <family val="1"/>
      </rPr>
      <t>2.-</t>
    </r>
    <r>
      <rPr>
        <sz val="10"/>
        <color rgb="FF000000"/>
        <rFont val="Arial Narrow"/>
        <family val="2"/>
      </rPr>
      <t xml:space="preserve"> Crear colectivos de grupos vulnerables.</t>
    </r>
  </si>
  <si>
    <r>
      <rPr>
        <b/>
        <sz val="9"/>
        <color rgb="FF000000"/>
        <rFont val="Century Schoolbook"/>
        <family val="1"/>
      </rPr>
      <t>1.-</t>
    </r>
    <r>
      <rPr>
        <sz val="10"/>
        <color rgb="FF000000"/>
        <rFont val="Arial Narrow"/>
        <family val="2"/>
      </rPr>
      <t xml:space="preserve"> Registro de asistencia.
</t>
    </r>
    <r>
      <rPr>
        <b/>
        <sz val="9"/>
        <color rgb="FF000000"/>
        <rFont val="Century Schoolbook"/>
        <family val="1"/>
      </rPr>
      <t>2.-</t>
    </r>
    <r>
      <rPr>
        <sz val="10"/>
        <color rgb="FF000000"/>
        <rFont val="Arial Narrow"/>
        <family val="2"/>
      </rPr>
      <t xml:space="preserve"> Memoria Fotográfica.
</t>
    </r>
    <r>
      <rPr>
        <b/>
        <sz val="9"/>
        <color rgb="FF000000"/>
        <rFont val="Century Schoolbook"/>
        <family val="1"/>
      </rPr>
      <t xml:space="preserve">3.- </t>
    </r>
    <r>
      <rPr>
        <sz val="10"/>
        <color rgb="FF000000"/>
        <rFont val="Arial Narrow"/>
        <family val="2"/>
      </rPr>
      <t>Certificados de organizadores de talleres.</t>
    </r>
  </si>
  <si>
    <t>* Lcdo. Carlos Carchi,
  Psicólogo Educativo
* Psic. Cintia Vaca,
  Psicóloga Educativo</t>
  </si>
  <si>
    <r>
      <rPr>
        <b/>
        <sz val="10"/>
        <color rgb="FFFF0000"/>
        <rFont val="Arial Narrow"/>
        <family val="2"/>
      </rPr>
      <t>METAS OPERATIVAS</t>
    </r>
    <r>
      <rPr>
        <b/>
        <sz val="9"/>
        <color rgb="FF000000"/>
        <rFont val="Century Schoolbook"/>
        <family val="1"/>
      </rPr>
      <t xml:space="preserve">
1.-</t>
    </r>
    <r>
      <rPr>
        <b/>
        <sz val="10"/>
        <color rgb="FF000000"/>
        <rFont val="Arial Narrow"/>
        <family val="2"/>
      </rPr>
      <t xml:space="preserve"> </t>
    </r>
    <r>
      <rPr>
        <sz val="10"/>
        <color rgb="FF000000"/>
        <rFont val="Arial Narrow"/>
        <family val="2"/>
      </rPr>
      <t>Supervisar la Planificación de Igualdad Institucional.</t>
    </r>
  </si>
  <si>
    <t>Seguimiento y evaluación a la Planificación de Igualdad Institucional, dirigido.</t>
  </si>
  <si>
    <t>N° de seguimiento y evaluación a la Planificación de Igualdad Institucional, dirigidos.</t>
  </si>
  <si>
    <r>
      <rPr>
        <b/>
        <sz val="9"/>
        <color rgb="FF000000"/>
        <rFont val="Century Schoolbook"/>
        <family val="1"/>
      </rPr>
      <t xml:space="preserve">1.- </t>
    </r>
    <r>
      <rPr>
        <sz val="10"/>
        <color rgb="FF000000"/>
        <rFont val="Arial Narrow"/>
        <family val="2"/>
      </rPr>
      <t>Elaborar seguimientos y evaluaciones a la Planificación de Igualdad.</t>
    </r>
  </si>
  <si>
    <r>
      <rPr>
        <b/>
        <sz val="9"/>
        <color rgb="FF000000"/>
        <rFont val="Century Schoolbook"/>
        <family val="1"/>
      </rPr>
      <t>1.-</t>
    </r>
    <r>
      <rPr>
        <sz val="10"/>
        <color rgb="FF000000"/>
        <rFont val="Arial Narrow"/>
        <family val="2"/>
      </rPr>
      <t xml:space="preserve"> Seguimientos y evaluaciones a la Planificación de Igualdad.</t>
    </r>
  </si>
  <si>
    <r>
      <rPr>
        <b/>
        <sz val="9"/>
        <color rgb="FF000000"/>
        <rFont val="Century Schoolbook"/>
        <family val="1"/>
      </rPr>
      <t>2.-</t>
    </r>
    <r>
      <rPr>
        <sz val="10"/>
        <color rgb="FF000000"/>
        <rFont val="Arial Narrow"/>
        <family val="2"/>
      </rPr>
      <t xml:space="preserve"> Coordinar para la prestación de servicios de asistencia social y otros relacionados con el Bienestar Universitario.</t>
    </r>
  </si>
  <si>
    <t>Planificación, implementación y evaluación de actividades, programas y proyectos relacionados con el Bienestar Universitario, gestionado.</t>
  </si>
  <si>
    <t>N° de programas y proyectos relacionados con el Bienestar Universitario, planificados.</t>
  </si>
  <si>
    <r>
      <rPr>
        <b/>
        <sz val="9"/>
        <color rgb="FF000000"/>
        <rFont val="Century Schoolbook"/>
        <family val="1"/>
      </rPr>
      <t>1.-</t>
    </r>
    <r>
      <rPr>
        <sz val="10"/>
        <color rgb="FF000000"/>
        <rFont val="Arial Narrow"/>
        <family val="2"/>
      </rPr>
      <t xml:space="preserve"> Convocar para la postulación de ayudas económicas y tecnológicas.</t>
    </r>
  </si>
  <si>
    <r>
      <rPr>
        <b/>
        <sz val="9"/>
        <color rgb="FF000000"/>
        <rFont val="Century Schoolbook"/>
        <family val="1"/>
      </rPr>
      <t>1.-</t>
    </r>
    <r>
      <rPr>
        <sz val="10"/>
        <color rgb="FF000000"/>
        <rFont val="Arial Narrow"/>
        <family val="2"/>
      </rPr>
      <t xml:space="preserve"> Informes de beneficiaros de ayudas económicas y tecnológicas.</t>
    </r>
  </si>
  <si>
    <t>* Lcda. Jenny Reyes,
  Trabajadora Social
* Lcdo. Homer Riofrío,
  Trabajador Social</t>
  </si>
  <si>
    <r>
      <rPr>
        <b/>
        <sz val="9"/>
        <color rgb="FF000000"/>
        <rFont val="Century Schoolbook"/>
        <family val="1"/>
      </rPr>
      <t>3.-</t>
    </r>
    <r>
      <rPr>
        <sz val="10"/>
        <color rgb="FF000000"/>
        <rFont val="Arial Narrow"/>
        <family val="2"/>
      </rPr>
      <t xml:space="preserve"> Coordinar para la implementación de mecanismos para la participación ciudadana.</t>
    </r>
  </si>
  <si>
    <t>Articulación de las acciones, actividades, programas, proyectos y convenios con instituciones públicas y privadas relacionadas con el Bienestar Universitario, sugerida.</t>
  </si>
  <si>
    <t>N° de articulaciones de las acciones, actividades, programas, proyectos y convenios con instituciones públicas y privadas, sugeridos.</t>
  </si>
  <si>
    <r>
      <rPr>
        <b/>
        <sz val="9"/>
        <color rgb="FF000000"/>
        <rFont val="Century Schoolbook"/>
        <family val="1"/>
      </rPr>
      <t>1.-</t>
    </r>
    <r>
      <rPr>
        <sz val="10"/>
        <color rgb="FF000000"/>
        <rFont val="Arial Narrow"/>
        <family val="2"/>
      </rPr>
      <t xml:space="preserve"> Coordinar campañas de donación de sangre.
</t>
    </r>
    <r>
      <rPr>
        <b/>
        <sz val="9"/>
        <color rgb="FF000000"/>
        <rFont val="Century Schoolbook"/>
        <family val="1"/>
      </rPr>
      <t>2.-</t>
    </r>
    <r>
      <rPr>
        <sz val="10"/>
        <color rgb="FF000000"/>
        <rFont val="Arial Narrow"/>
        <family val="2"/>
      </rPr>
      <t xml:space="preserve"> Coordinar atención médica.
</t>
    </r>
    <r>
      <rPr>
        <b/>
        <sz val="9"/>
        <color rgb="FF000000"/>
        <rFont val="Century Schoolbook"/>
        <family val="1"/>
      </rPr>
      <t>3.-</t>
    </r>
    <r>
      <rPr>
        <sz val="10"/>
        <color rgb="FF000000"/>
        <rFont val="Arial Narrow"/>
        <family val="2"/>
      </rPr>
      <t xml:space="preserve"> Coordinar atención odontológicas.</t>
    </r>
  </si>
  <si>
    <r>
      <rPr>
        <b/>
        <sz val="9"/>
        <color rgb="FF000000"/>
        <rFont val="Century Schoolbook"/>
        <family val="1"/>
      </rPr>
      <t>1.-</t>
    </r>
    <r>
      <rPr>
        <sz val="10"/>
        <color rgb="FF000000"/>
        <rFont val="Arial Narrow"/>
        <family val="2"/>
      </rPr>
      <t xml:space="preserve"> Memoria fotográficas.
</t>
    </r>
    <r>
      <rPr>
        <b/>
        <sz val="9"/>
        <color rgb="FF000000"/>
        <rFont val="Century Schoolbook"/>
        <family val="1"/>
      </rPr>
      <t>2.-</t>
    </r>
    <r>
      <rPr>
        <sz val="10"/>
        <color rgb="FF000000"/>
        <rFont val="Arial Narrow"/>
        <family val="2"/>
      </rPr>
      <t xml:space="preserve"> Registro de Atención.</t>
    </r>
  </si>
  <si>
    <t>* Dra. Andrea Cedillo,
  Medico Institucional
* Aux. Enf. Lourdes Guevara,
  Auxiliar de Enfermería
* Dr. Roberto Medina,
  Odontólogo
* Dra. Margot Maza,
  Odontóloga</t>
  </si>
  <si>
    <t>530832 0701 001</t>
  </si>
  <si>
    <t>Dispositivos Médicos para Odontología</t>
  </si>
  <si>
    <t>DESINFECTANTE PARA TURBINAS</t>
  </si>
  <si>
    <r>
      <rPr>
        <sz val="10"/>
        <color rgb="FF000000"/>
        <rFont val="Century Schoolbook"/>
        <family val="1"/>
      </rPr>
      <t>3</t>
    </r>
    <r>
      <rPr>
        <sz val="10"/>
        <color rgb="FF000000"/>
        <rFont val="Arial Narrow"/>
        <family val="2"/>
      </rPr>
      <t>M ANESTESICO MEPIVASTESIN</t>
    </r>
  </si>
  <si>
    <r>
      <rPr>
        <sz val="10"/>
        <color rgb="FF000000"/>
        <rFont val="Arial Narrow"/>
        <family val="2"/>
      </rPr>
      <t xml:space="preserve">ANESTESICO SPRAY ZEYCO FRASCO X </t>
    </r>
    <r>
      <rPr>
        <sz val="10"/>
        <color rgb="FF000000"/>
        <rFont val="Century Schoolbook"/>
        <family val="1"/>
      </rPr>
      <t>115</t>
    </r>
    <r>
      <rPr>
        <sz val="10"/>
        <color rgb="FF000000"/>
        <rFont val="Arial Narrow"/>
        <family val="2"/>
      </rPr>
      <t>ML</t>
    </r>
  </si>
  <si>
    <r>
      <rPr>
        <sz val="10"/>
        <color rgb="FF000000"/>
        <rFont val="Arial Narrow"/>
        <family val="2"/>
      </rPr>
      <t xml:space="preserve">AGUJAS MISAWA LARGAS </t>
    </r>
    <r>
      <rPr>
        <sz val="10"/>
        <color rgb="FF000000"/>
        <rFont val="Century Schoolbook"/>
        <family val="1"/>
      </rPr>
      <t>27</t>
    </r>
    <r>
      <rPr>
        <sz val="10"/>
        <color rgb="FF000000"/>
        <rFont val="Arial Narrow"/>
        <family val="2"/>
      </rPr>
      <t xml:space="preserve">G X </t>
    </r>
    <r>
      <rPr>
        <sz val="10"/>
        <color rgb="FF000000"/>
        <rFont val="Century Schoolbook"/>
        <family val="1"/>
      </rPr>
      <t>1-1/4</t>
    </r>
    <r>
      <rPr>
        <sz val="10"/>
        <color rgb="FF000000"/>
        <rFont val="Arial Narrow"/>
        <family val="2"/>
      </rPr>
      <t xml:space="preserve"> X </t>
    </r>
    <r>
      <rPr>
        <sz val="10"/>
        <color rgb="FF000000"/>
        <rFont val="Century Schoolbook"/>
        <family val="1"/>
      </rPr>
      <t>100</t>
    </r>
  </si>
  <si>
    <r>
      <rPr>
        <sz val="10"/>
        <color rgb="FF000000"/>
        <rFont val="Arial Narrow"/>
        <family val="2"/>
      </rPr>
      <t xml:space="preserve">AGUJAS MISAWA CORTAS </t>
    </r>
    <r>
      <rPr>
        <sz val="10"/>
        <color rgb="FF000000"/>
        <rFont val="Century Schoolbook"/>
        <family val="1"/>
      </rPr>
      <t>30</t>
    </r>
    <r>
      <rPr>
        <sz val="10"/>
        <color rgb="FF000000"/>
        <rFont val="Arial Narrow"/>
        <family val="2"/>
      </rPr>
      <t xml:space="preserve">GX </t>
    </r>
    <r>
      <rPr>
        <sz val="10"/>
        <color rgb="FF000000"/>
        <rFont val="Century Schoolbook"/>
        <family val="1"/>
      </rPr>
      <t>7/8</t>
    </r>
    <r>
      <rPr>
        <sz val="10"/>
        <color rgb="FF000000"/>
        <rFont val="Arial Narrow"/>
        <family val="2"/>
      </rPr>
      <t xml:space="preserve"> X </t>
    </r>
    <r>
      <rPr>
        <sz val="10"/>
        <color rgb="FF000000"/>
        <rFont val="Century Schoolbook"/>
        <family val="1"/>
      </rPr>
      <t>100</t>
    </r>
  </si>
  <si>
    <t>FRESAS DE DIAMANTE PARA TURBINAS VARIAS FORMAS</t>
  </si>
  <si>
    <r>
      <rPr>
        <sz val="10"/>
        <color rgb="FF000000"/>
        <rFont val="Century Schoolbook"/>
        <family val="1"/>
      </rPr>
      <t>3</t>
    </r>
    <r>
      <rPr>
        <sz val="10"/>
        <color rgb="FF000000"/>
        <rFont val="Arial Narrow"/>
        <family val="2"/>
      </rPr>
      <t xml:space="preserve">M VITREBOND IONOMERO DE BASE TIPO </t>
    </r>
    <r>
      <rPr>
        <sz val="10"/>
        <color rgb="FF000000"/>
        <rFont val="Century Schoolbook"/>
        <family val="1"/>
      </rPr>
      <t>4</t>
    </r>
  </si>
  <si>
    <r>
      <rPr>
        <sz val="10"/>
        <color rgb="FF000000"/>
        <rFont val="Century Schoolbook"/>
        <family val="1"/>
      </rPr>
      <t>3</t>
    </r>
    <r>
      <rPr>
        <sz val="10"/>
        <color rgb="FF000000"/>
        <rFont val="Arial Narrow"/>
        <family val="2"/>
      </rPr>
      <t xml:space="preserve">M RESINA P </t>
    </r>
    <r>
      <rPr>
        <sz val="10"/>
        <color rgb="FF000000"/>
        <rFont val="Century Schoolbook"/>
        <family val="1"/>
      </rPr>
      <t>60</t>
    </r>
    <r>
      <rPr>
        <sz val="10"/>
        <color rgb="FF000000"/>
        <rFont val="Arial Narrow"/>
        <family val="2"/>
      </rPr>
      <t>X</t>
    </r>
    <r>
      <rPr>
        <sz val="10"/>
        <color rgb="FF000000"/>
        <rFont val="Century Schoolbook"/>
        <family val="1"/>
      </rPr>
      <t>4</t>
    </r>
    <r>
      <rPr>
        <sz val="10"/>
        <color rgb="FF000000"/>
        <rFont val="Arial Narrow"/>
        <family val="2"/>
      </rPr>
      <t xml:space="preserve"> JER + SIST ADHESIVO</t>
    </r>
  </si>
  <si>
    <r>
      <rPr>
        <sz val="10"/>
        <color rgb="FF000000"/>
        <rFont val="Century Schoolbook"/>
        <family val="1"/>
      </rPr>
      <t>3</t>
    </r>
    <r>
      <rPr>
        <sz val="10"/>
        <color rgb="FF000000"/>
        <rFont val="Arial Narrow"/>
        <family val="2"/>
      </rPr>
      <t xml:space="preserve">M RESINA FILTEK FLOW FLUIDA Z </t>
    </r>
    <r>
      <rPr>
        <sz val="10"/>
        <color rgb="FF000000"/>
        <rFont val="Century Schoolbook"/>
        <family val="1"/>
      </rPr>
      <t>350</t>
    </r>
    <r>
      <rPr>
        <sz val="10"/>
        <color rgb="FF000000"/>
        <rFont val="Arial Narrow"/>
        <family val="2"/>
      </rPr>
      <t>X</t>
    </r>
    <r>
      <rPr>
        <sz val="10"/>
        <color rgb="FF000000"/>
        <rFont val="Century Schoolbook"/>
        <family val="1"/>
      </rPr>
      <t>2</t>
    </r>
    <r>
      <rPr>
        <sz val="10"/>
        <color rgb="FF000000"/>
        <rFont val="Arial Narrow"/>
        <family val="2"/>
      </rPr>
      <t xml:space="preserve"> JEREINGAS</t>
    </r>
  </si>
  <si>
    <t>APLICADORES X-SMALL-SUPER FINO X PAQ</t>
  </si>
  <si>
    <r>
      <rPr>
        <sz val="10"/>
        <color rgb="FF000000"/>
        <rFont val="Arial Narrow"/>
        <family val="2"/>
      </rPr>
      <t>EUGENOL EUFAR X</t>
    </r>
    <r>
      <rPr>
        <sz val="10"/>
        <color rgb="FF000000"/>
        <rFont val="Century Schoolbook"/>
        <family val="1"/>
      </rPr>
      <t>15</t>
    </r>
    <r>
      <rPr>
        <sz val="10"/>
        <color rgb="FF000000"/>
        <rFont val="Arial Narrow"/>
        <family val="2"/>
      </rPr>
      <t xml:space="preserve"> ML</t>
    </r>
  </si>
  <si>
    <t>OXIDO DE ZINC</t>
  </si>
  <si>
    <r>
      <rPr>
        <sz val="10"/>
        <color rgb="FF000000"/>
        <rFont val="Arial Narrow"/>
        <family val="2"/>
      </rPr>
      <t xml:space="preserve">EYECTORES DE SALIVA PAQ X </t>
    </r>
    <r>
      <rPr>
        <sz val="10"/>
        <color rgb="FF000000"/>
        <rFont val="Century Schoolbook"/>
        <family val="1"/>
      </rPr>
      <t>100</t>
    </r>
    <r>
      <rPr>
        <sz val="10"/>
        <color rgb="FF000000"/>
        <rFont val="Arial Narrow"/>
        <family val="2"/>
      </rPr>
      <t xml:space="preserve"> U</t>
    </r>
  </si>
  <si>
    <r>
      <rPr>
        <sz val="10"/>
        <color rgb="FF000000"/>
        <rFont val="Arial Narrow"/>
        <family val="2"/>
      </rPr>
      <t xml:space="preserve">PASTA PROFILACTICA GELATO </t>
    </r>
    <r>
      <rPr>
        <sz val="10"/>
        <color rgb="FF000000"/>
        <rFont val="Century Schoolbook"/>
        <family val="1"/>
      </rPr>
      <t>12</t>
    </r>
    <r>
      <rPr>
        <sz val="10"/>
        <color rgb="FF000000"/>
        <rFont val="Arial Narrow"/>
        <family val="2"/>
      </rPr>
      <t>OZ -</t>
    </r>
    <r>
      <rPr>
        <sz val="10"/>
        <color rgb="FF000000"/>
        <rFont val="Century Schoolbook"/>
        <family val="1"/>
      </rPr>
      <t>340</t>
    </r>
    <r>
      <rPr>
        <sz val="10"/>
        <color rgb="FF000000"/>
        <rFont val="Arial Narrow"/>
        <family val="2"/>
      </rPr>
      <t>GR</t>
    </r>
  </si>
  <si>
    <t>HEMOSTATICO JD</t>
  </si>
  <si>
    <r>
      <rPr>
        <sz val="10"/>
        <color rgb="FF000000"/>
        <rFont val="Arial Narrow"/>
        <family val="2"/>
      </rPr>
      <t xml:space="preserve">PAPEL ARTICULAR EN LIBRO PAQ X </t>
    </r>
    <r>
      <rPr>
        <sz val="10"/>
        <color rgb="FF000000"/>
        <rFont val="Century Schoolbook"/>
        <family val="1"/>
      </rPr>
      <t>12</t>
    </r>
    <r>
      <rPr>
        <sz val="10"/>
        <color rgb="FF000000"/>
        <rFont val="Arial Narrow"/>
        <family val="2"/>
      </rPr>
      <t xml:space="preserve"> LIBRETA</t>
    </r>
  </si>
  <si>
    <r>
      <rPr>
        <sz val="10"/>
        <color rgb="FF000000"/>
        <rFont val="Arial Narrow"/>
        <family val="2"/>
      </rPr>
      <t>TDV POLIGLOSS X</t>
    </r>
    <r>
      <rPr>
        <sz val="10"/>
        <color rgb="FF000000"/>
        <rFont val="Century Schoolbook"/>
        <family val="1"/>
      </rPr>
      <t>3</t>
    </r>
    <r>
      <rPr>
        <sz val="10"/>
        <color rgb="FF000000"/>
        <rFont val="Arial Narrow"/>
        <family val="2"/>
      </rPr>
      <t>GR PASTA DE PULIMENTO DIAMANTADA</t>
    </r>
  </si>
  <si>
    <t>HIDROXIDO DE CALCIO FOTOCURADO</t>
  </si>
  <si>
    <t>JOTA PULIDOR ARKANSAS CONICO FG X UND</t>
  </si>
  <si>
    <t>TIRAS DE LIJA DE ACERO ABRASI 4MM</t>
  </si>
  <si>
    <t>TIRAS DE CELULOIDE</t>
  </si>
  <si>
    <t>KIT PARA PULIDO DE RESINA DE ACABADO GRADNULADO ULTRAFINO</t>
  </si>
  <si>
    <t>MANTENIMIENTO PREVENTIVO Y CORRECTIVO FILTRO DE AGUA DE UNIDADES ODONTOLÓGICAS</t>
  </si>
  <si>
    <t>MANTENIMIENTO PREVENTIVO Y CORRECTIVO DE UNIDADES ODONTOLÓGICAS</t>
  </si>
  <si>
    <t>1. Potenciar la presencia de la UTMACH en su contexto de influencia, a través de la ejecución de proyectos de vinculación con la sociedad que promuevan el desarrollo productivo de la provincia.</t>
  </si>
  <si>
    <r>
      <rPr>
        <b/>
        <sz val="9"/>
        <color rgb="FF000000"/>
        <rFont val="Century Schoolbook"/>
        <family val="1"/>
      </rPr>
      <t>4.-</t>
    </r>
    <r>
      <rPr>
        <sz val="10"/>
        <color rgb="FF000000"/>
        <rFont val="Arial Narrow"/>
        <family val="2"/>
      </rPr>
      <t xml:space="preserve"> Coordinar el proceso para el otorgamiento de becas y ayudas económicas para los estudiantes regulares.</t>
    </r>
  </si>
  <si>
    <t>Instrumentos técnicos para el análisis de los postulantes a los beneficios de becas y ayudas económicas, gestionados y validados.</t>
  </si>
  <si>
    <t>N° de instrumentos técnicos, validados.</t>
  </si>
  <si>
    <r>
      <rPr>
        <b/>
        <sz val="9"/>
        <color rgb="FF000000"/>
        <rFont val="Century Schoolbook"/>
        <family val="1"/>
      </rPr>
      <t>1.-</t>
    </r>
    <r>
      <rPr>
        <sz val="10"/>
        <color rgb="FF000000"/>
        <rFont val="Arial Narrow"/>
        <family val="2"/>
      </rPr>
      <t xml:space="preserve"> Analizar documentación de postulantes.</t>
    </r>
  </si>
  <si>
    <r>
      <rPr>
        <b/>
        <sz val="9"/>
        <color rgb="FF000000"/>
        <rFont val="Century Schoolbook"/>
        <family val="1"/>
      </rPr>
      <t>1.-</t>
    </r>
    <r>
      <rPr>
        <sz val="10"/>
        <color rgb="FF000000"/>
        <rFont val="Arial Narrow"/>
        <family val="2"/>
      </rPr>
      <t xml:space="preserve"> Informe de beneficiaros de ayudas económicas y tecnológicas.</t>
    </r>
  </si>
  <si>
    <t>* Lcda. Jenny Reyes,
  Trabajadora Social
* Lcdo. Homer Riofrío,
  Trabajador Social
* Lcdo. Carlos Carchi,
  Psicólogo Educativo</t>
  </si>
  <si>
    <r>
      <rPr>
        <sz val="10"/>
        <color rgb="FF000000"/>
        <rFont val="Arial Narrow"/>
        <family val="2"/>
      </rPr>
      <t xml:space="preserve">Tablet’s de </t>
    </r>
    <r>
      <rPr>
        <sz val="10"/>
        <color rgb="FF000000"/>
        <rFont val="Century Schoolbook"/>
        <family val="1"/>
      </rPr>
      <t>8</t>
    </r>
    <r>
      <rPr>
        <sz val="10"/>
        <color rgb="FF000000"/>
        <rFont val="Arial Narrow"/>
        <family val="2"/>
      </rPr>
      <t xml:space="preserve"> pulgadas</t>
    </r>
  </si>
  <si>
    <t>Computadoras portátiles</t>
  </si>
  <si>
    <t>580208 0701 001</t>
  </si>
  <si>
    <t xml:space="preserve">Becas y Ayudas Económicas </t>
  </si>
  <si>
    <r>
      <rPr>
        <b/>
        <sz val="9"/>
        <color rgb="FF000000"/>
        <rFont val="Century Schoolbook"/>
        <family val="1"/>
      </rPr>
      <t>5.-</t>
    </r>
    <r>
      <rPr>
        <b/>
        <sz val="10"/>
        <color rgb="FF000000"/>
        <rFont val="Arial Narrow"/>
        <family val="2"/>
      </rPr>
      <t xml:space="preserve"> </t>
    </r>
    <r>
      <rPr>
        <sz val="10"/>
        <color rgb="FF000000"/>
        <rFont val="Arial Narrow"/>
        <family val="2"/>
      </rPr>
      <t>Dirigir la socialización y difusión de los programas de becas, créditos educativos, ayudas económicas y estímulos que otorga la Senescyt y la UTMACH.</t>
    </r>
  </si>
  <si>
    <t>Socialización y difusión de los programas de becas, créditos educativos, ayudas económicas y estímulos que otorga la Senescyt y la UTMACH, dirigidos.</t>
  </si>
  <si>
    <t>N° de programas de ayudas socio-económicas facilitados por la UTMACH y la Senescyt, dirigidos.</t>
  </si>
  <si>
    <r>
      <rPr>
        <b/>
        <sz val="9"/>
        <color rgb="FF000000"/>
        <rFont val="Century Schoolbook"/>
        <family val="1"/>
      </rPr>
      <t>1.-</t>
    </r>
    <r>
      <rPr>
        <sz val="10"/>
        <color rgb="FF000000"/>
        <rFont val="Arial Narrow"/>
        <family val="2"/>
      </rPr>
      <t xml:space="preserve"> Socializar programas de becas, créditos educativos, ayudas económicas y estímulos que otorga la Senescyt y la UTMACH.</t>
    </r>
  </si>
  <si>
    <r>
      <rPr>
        <b/>
        <sz val="9"/>
        <color rgb="FF000000"/>
        <rFont val="Century Schoolbook"/>
        <family val="1"/>
      </rPr>
      <t>1.-</t>
    </r>
    <r>
      <rPr>
        <sz val="10"/>
        <color rgb="FF000000"/>
        <rFont val="Arial Narrow"/>
        <family val="2"/>
      </rPr>
      <t xml:space="preserve"> Memoria fotográfica.</t>
    </r>
  </si>
  <si>
    <r>
      <rPr>
        <b/>
        <sz val="9"/>
        <color rgb="FF000000"/>
        <rFont val="Century Schoolbook"/>
        <family val="1"/>
      </rPr>
      <t>6.-</t>
    </r>
    <r>
      <rPr>
        <sz val="10"/>
        <color rgb="FF000000"/>
        <rFont val="Arial Narrow"/>
        <family val="2"/>
      </rPr>
      <t xml:space="preserve"> Coordinar para la prestación de servicios de salud.</t>
    </r>
  </si>
  <si>
    <t>Servicios asistenciales, otorgados.</t>
  </si>
  <si>
    <t>N° de beneficiarios de la póliza de seguro de vida y accidentes personales, otorgados.</t>
  </si>
  <si>
    <r>
      <rPr>
        <b/>
        <sz val="9"/>
        <color rgb="FF000000"/>
        <rFont val="Century Schoolbook"/>
        <family val="1"/>
      </rPr>
      <t>1.-</t>
    </r>
    <r>
      <rPr>
        <sz val="10"/>
        <color rgb="FF000000"/>
        <rFont val="Arial Narrow"/>
        <family val="2"/>
      </rPr>
      <t xml:space="preserve"> Coordinar atención seguro de vida y accidentes personal.</t>
    </r>
  </si>
  <si>
    <r>
      <rPr>
        <b/>
        <sz val="9"/>
        <color rgb="FF000000"/>
        <rFont val="Century Schoolbook"/>
        <family val="1"/>
      </rPr>
      <t>1.-</t>
    </r>
    <r>
      <rPr>
        <sz val="10"/>
        <color rgb="FF000000"/>
        <rFont val="Arial Narrow"/>
        <family val="2"/>
      </rPr>
      <t xml:space="preserve"> Registro de beneficiarios de seguro de vida y accidentes personales.
</t>
    </r>
    <r>
      <rPr>
        <b/>
        <sz val="9"/>
        <color rgb="FF000000"/>
        <rFont val="Century Schoolbook"/>
        <family val="1"/>
      </rPr>
      <t>2.-</t>
    </r>
    <r>
      <rPr>
        <sz val="10"/>
        <color rgb="FF000000"/>
        <rFont val="Arial Narrow"/>
        <family val="2"/>
      </rPr>
      <t xml:space="preserve"> Póliza de seguro de vida.</t>
    </r>
  </si>
  <si>
    <t>* Lcda. Jenny Reyes,
  Trabajadora Social</t>
  </si>
  <si>
    <r>
      <rPr>
        <sz val="10"/>
        <color rgb="FF000000"/>
        <rFont val="Arial Narrow"/>
        <family val="2"/>
      </rPr>
      <t xml:space="preserve">Seguros (por pagar póliza </t>
    </r>
    <r>
      <rPr>
        <sz val="10"/>
        <color rgb="FF000000"/>
        <rFont val="Century Schoolbook"/>
        <family val="1"/>
      </rPr>
      <t>2021</t>
    </r>
    <r>
      <rPr>
        <sz val="10"/>
        <color rgb="FF000000"/>
        <rFont val="Arial Narrow"/>
        <family val="2"/>
      </rPr>
      <t>)</t>
    </r>
  </si>
  <si>
    <t>Contratación póliza de seguro de estudiantes</t>
  </si>
  <si>
    <r>
      <rPr>
        <b/>
        <sz val="9"/>
        <color rgb="FF000000"/>
        <rFont val="Century Schoolbook"/>
        <family val="1"/>
      </rPr>
      <t>7.-</t>
    </r>
    <r>
      <rPr>
        <b/>
        <sz val="10"/>
        <color rgb="FF000000"/>
        <rFont val="Arial Narrow"/>
        <family val="2"/>
      </rPr>
      <t xml:space="preserve"> </t>
    </r>
    <r>
      <rPr>
        <sz val="10"/>
        <color rgb="FF000000"/>
        <rFont val="Arial Narrow"/>
        <family val="2"/>
      </rPr>
      <t>Promover acciones para la promoción de ambientes libres de violencia, igualdad de oportunidades entre los miembros de la comunidad universitaria.</t>
    </r>
  </si>
  <si>
    <t>Acciones para la promoción de ambientes libres de violencia, igualdad de oportunidades entre los miembros de la comunidad universitaria, promovidos.</t>
  </si>
  <si>
    <t>N° de acciones de promoción de espacios libres de violencia e igualdad de oportunidades, promovidos.</t>
  </si>
  <si>
    <r>
      <rPr>
        <b/>
        <sz val="9"/>
        <color rgb="FF000000"/>
        <rFont val="Century Schoolbook"/>
        <family val="1"/>
      </rPr>
      <t>1.-</t>
    </r>
    <r>
      <rPr>
        <sz val="10"/>
        <color rgb="FF000000"/>
        <rFont val="Arial Narrow"/>
        <family val="2"/>
      </rPr>
      <t xml:space="preserve"> Difundir post sobre la importancia de las denuncias en casos de discriminación y desigualdad.</t>
    </r>
  </si>
  <si>
    <r>
      <rPr>
        <b/>
        <sz val="9"/>
        <color rgb="FF000000"/>
        <rFont val="Century Schoolbook"/>
        <family val="1"/>
      </rPr>
      <t>1.-</t>
    </r>
    <r>
      <rPr>
        <sz val="10"/>
        <color rgb="FF000000"/>
        <rFont val="Arial Narrow"/>
        <family val="2"/>
      </rPr>
      <t xml:space="preserve"> Publicación del post.</t>
    </r>
  </si>
  <si>
    <t>* Lcdo. Carlos Carchi,
  Psicólogo Educativo
* Psic. Cintia Vaca,
  Psicólogo Educativo</t>
  </si>
  <si>
    <r>
      <rPr>
        <b/>
        <sz val="9"/>
        <color rgb="FF000000"/>
        <rFont val="Century Schoolbook"/>
        <family val="1"/>
      </rPr>
      <t>8.-</t>
    </r>
    <r>
      <rPr>
        <b/>
        <sz val="10"/>
        <color rgb="FF000000"/>
        <rFont val="Arial Narrow"/>
        <family val="2"/>
      </rPr>
      <t xml:space="preserve"> </t>
    </r>
    <r>
      <rPr>
        <sz val="10"/>
        <color rgb="FF000000"/>
        <rFont val="Arial Narrow"/>
        <family val="2"/>
      </rPr>
      <t>Administrar el uso de los espacios físicos dedicados al expendio de alimentos, bebidas, fotocopiado y otros.</t>
    </r>
  </si>
  <si>
    <t>Uso de los espacios físicos dedicados al expendio de alimentos, bebidas, fotocopiado y otros, administrado y planificado.</t>
  </si>
  <si>
    <t>N° de espacios físicos dedicados al expendio de servicios a la comunidad universitaria.</t>
  </si>
  <si>
    <r>
      <rPr>
        <b/>
        <sz val="9"/>
        <color rgb="FF000000"/>
        <rFont val="Century Schoolbook"/>
        <family val="1"/>
      </rPr>
      <t>1.-</t>
    </r>
    <r>
      <rPr>
        <sz val="10"/>
        <color rgb="FF000000"/>
        <rFont val="Arial Narrow"/>
        <family val="2"/>
      </rPr>
      <t xml:space="preserve"> Verificar documentación de arrendatarios de espacios dedicados a expendio de alimentos, bebidas, fotocopiado y otros.</t>
    </r>
  </si>
  <si>
    <r>
      <rPr>
        <b/>
        <sz val="9"/>
        <color rgb="FF000000"/>
        <rFont val="Century Schoolbook"/>
        <family val="1"/>
      </rPr>
      <t>1.-</t>
    </r>
    <r>
      <rPr>
        <sz val="10"/>
        <color rgb="FF000000"/>
        <rFont val="Arial Narrow"/>
        <family val="2"/>
      </rPr>
      <t xml:space="preserve"> Informe de Espacios Físicos.</t>
    </r>
  </si>
  <si>
    <t>* Lcdo. Carlos Carchi,
  Psicólogo Educativo</t>
  </si>
  <si>
    <t>10. Gestionar actividades socio-recreativas que mejoren la identificación y sentido de pertenencia del servidor universitario.</t>
  </si>
  <si>
    <r>
      <rPr>
        <b/>
        <sz val="9"/>
        <color rgb="FF000000"/>
        <rFont val="Century Schoolbook"/>
        <family val="1"/>
      </rPr>
      <t>9.-</t>
    </r>
    <r>
      <rPr>
        <b/>
        <sz val="10"/>
        <color rgb="FF000000"/>
        <rFont val="Arial Narrow"/>
        <family val="2"/>
      </rPr>
      <t xml:space="preserve"> </t>
    </r>
    <r>
      <rPr>
        <sz val="10"/>
        <color rgb="FF000000"/>
        <rFont val="Arial Narrow"/>
        <family val="2"/>
      </rPr>
      <t>Gestionar programas para estimular el desempeño de las y los estudiantes en la práctica de actividades científicas, deportivas y culturales.</t>
    </r>
  </si>
  <si>
    <t>Programas para estimular el desempeño de las y los estudiantes en la práctica de actividades científicas, deportivas y culturales, gestionado.</t>
  </si>
  <si>
    <t>N° de programas científicos, deportivos y culturales, ejecutados.</t>
  </si>
  <si>
    <r>
      <rPr>
        <b/>
        <sz val="9"/>
        <color rgb="FF000000"/>
        <rFont val="Century Schoolbook"/>
        <family val="1"/>
      </rPr>
      <t>1.-</t>
    </r>
    <r>
      <rPr>
        <sz val="10"/>
        <color rgb="FF000000"/>
        <rFont val="Arial Narrow"/>
        <family val="2"/>
      </rPr>
      <t xml:space="preserve"> Ejecutar carrera atlética </t>
    </r>
    <r>
      <rPr>
        <sz val="10"/>
        <color rgb="FF000000"/>
        <rFont val="Century Schoolbook"/>
        <family val="1"/>
      </rPr>
      <t>5</t>
    </r>
    <r>
      <rPr>
        <sz val="10"/>
        <color rgb="FF000000"/>
        <rFont val="Arial Narrow"/>
        <family val="2"/>
      </rPr>
      <t xml:space="preserve">K.
</t>
    </r>
    <r>
      <rPr>
        <b/>
        <sz val="9"/>
        <color rgb="FF000000"/>
        <rFont val="Century Schoolbook"/>
        <family val="1"/>
      </rPr>
      <t>2.-</t>
    </r>
    <r>
      <rPr>
        <sz val="10"/>
        <color rgb="FF000000"/>
        <rFont val="Arial Narrow"/>
        <family val="2"/>
      </rPr>
      <t xml:space="preserve"> Inauguración de juegos deportivos estudiantiles.</t>
    </r>
  </si>
  <si>
    <r>
      <rPr>
        <b/>
        <sz val="9"/>
        <color rgb="FF000000"/>
        <rFont val="Century Schoolbook"/>
        <family val="1"/>
      </rPr>
      <t>1.-</t>
    </r>
    <r>
      <rPr>
        <sz val="10"/>
        <color rgb="FF000000"/>
        <rFont val="Arial Narrow"/>
        <family val="2"/>
      </rPr>
      <t xml:space="preserve"> Convocatoria de eventos.</t>
    </r>
  </si>
  <si>
    <t>* Lcdo. Marco Poma,
  Analista Deportivo
* Ec. Jaime Barrezueta,
  Analista Deportivo
* Lcdo. Jonny Carrasco.
  Analista Deportivo</t>
  </si>
  <si>
    <r>
      <rPr>
        <sz val="10"/>
        <color rgb="FF000000"/>
        <rFont val="Arial Narrow"/>
        <family val="2"/>
      </rPr>
      <t xml:space="preserve">JUEGOS DE REDES DE ARCO DE </t>
    </r>
    <r>
      <rPr>
        <sz val="10"/>
        <color rgb="FF000000"/>
        <rFont val="Century Schoolbook"/>
        <family val="1"/>
      </rPr>
      <t>5</t>
    </r>
    <r>
      <rPr>
        <sz val="10"/>
        <color rgb="FF000000"/>
        <rFont val="Arial Narrow"/>
        <family val="2"/>
      </rPr>
      <t>MT X</t>
    </r>
    <r>
      <rPr>
        <sz val="10"/>
        <color rgb="FF000000"/>
        <rFont val="Century Schoolbook"/>
        <family val="1"/>
      </rPr>
      <t xml:space="preserve"> 2</t>
    </r>
    <r>
      <rPr>
        <sz val="10"/>
        <color rgb="FF000000"/>
        <rFont val="Arial Narrow"/>
        <family val="2"/>
      </rPr>
      <t>MT CABO GRUESO (PAR)</t>
    </r>
  </si>
  <si>
    <t>TATAMI 8X8</t>
  </si>
  <si>
    <t>BALONES DE FUTBOL #5</t>
  </si>
  <si>
    <t>BALONES DE BASQUET #8</t>
  </si>
  <si>
    <t>BALONES DE INDOR #3</t>
  </si>
  <si>
    <t>JUEGO DE MALLA PARA ARCO DE FUTBOL 117,32X2,44</t>
  </si>
  <si>
    <t>530419 0701 002</t>
  </si>
  <si>
    <t>Bienes Deportivos (Instalación, Mantenimiento y Reparación)</t>
  </si>
  <si>
    <t>MANTENIMIENTO PREVENTIVO Y CORRECTIVO DE LOS EQUIPOS DEL GIMNASIO UNIVERSITARIO</t>
  </si>
  <si>
    <t>MANTENIMIENTO PREVENTIVO Y CORRECTIVO DE CANCHA SINTETICA DE LA UTMACH</t>
  </si>
  <si>
    <r>
      <rPr>
        <b/>
        <sz val="9"/>
        <color rgb="FF000000"/>
        <rFont val="Century Schoolbook"/>
        <family val="1"/>
      </rPr>
      <t>10.-</t>
    </r>
    <r>
      <rPr>
        <b/>
        <sz val="10"/>
        <color rgb="FF000000"/>
        <rFont val="Arial Narrow"/>
        <family val="2"/>
      </rPr>
      <t xml:space="preserve"> </t>
    </r>
    <r>
      <rPr>
        <sz val="10"/>
        <color rgb="FF000000"/>
        <rFont val="Arial Narrow"/>
        <family val="2"/>
      </rPr>
      <t>Direccionar denuncias respectivas, a las instancias institucionales competentes, en caso de delitos sexuales u otros que atenten a los derechos de los miembros de la comunidad universitaria.</t>
    </r>
  </si>
  <si>
    <t>Denuncias respectivas, a las instancias institucionales competentes, en caso de delitos sexuales u otros que atenten a los derechos de los miembros de la comunidad universitaria, direccionadas.</t>
  </si>
  <si>
    <t>N° de denuncias en caso de delitos sexuales u otros que atenten a los derechos de los miembros de la comunidad universitaria, recibidas.</t>
  </si>
  <si>
    <r>
      <rPr>
        <b/>
        <sz val="9"/>
        <color rgb="FF000000"/>
        <rFont val="Century Schoolbook"/>
        <family val="1"/>
      </rPr>
      <t>1.-</t>
    </r>
    <r>
      <rPr>
        <sz val="10"/>
        <color rgb="FF000000"/>
        <rFont val="Arial Narrow"/>
        <family val="2"/>
      </rPr>
      <t xml:space="preserve"> Activar Protocolo de Violencia y Abuso que atenten contra los derechos de los miembros de la comunidad universitaria.</t>
    </r>
  </si>
  <si>
    <r>
      <rPr>
        <b/>
        <sz val="9"/>
        <color rgb="FF000000"/>
        <rFont val="Century Schoolbook"/>
        <family val="1"/>
      </rPr>
      <t>1.-</t>
    </r>
    <r>
      <rPr>
        <sz val="10"/>
        <color rgb="FF000000"/>
        <rFont val="Arial Narrow"/>
        <family val="2"/>
      </rPr>
      <t xml:space="preserve"> Informe emitido de casos atendidos.</t>
    </r>
  </si>
  <si>
    <t>* Lcdo. Jorge Villacís,
  Director de la DBU
* Psci. Marela Gómez,
  Psicóloga Clínica DBU</t>
  </si>
  <si>
    <t>No se han reportado casos de violencia, se activa el protocolo en dependencia de la necesidad.</t>
  </si>
  <si>
    <r>
      <rPr>
        <b/>
        <sz val="9"/>
        <color rgb="FF000000"/>
        <rFont val="Century Schoolbook"/>
        <family val="1"/>
      </rPr>
      <t>11.-</t>
    </r>
    <r>
      <rPr>
        <sz val="10"/>
        <color rgb="FF000000"/>
        <rFont val="Arial Narrow"/>
        <family val="2"/>
      </rPr>
      <t xml:space="preserve"> Entregar las Planificaciones Operativas Anuales y Evaluaciones de la Planificación Operativa Anual.</t>
    </r>
  </si>
  <si>
    <t>N° de planificaciones anuales y evaluaciones del POA entregadas oportunamente.</t>
  </si>
  <si>
    <r>
      <rPr>
        <b/>
        <sz val="9"/>
        <color rgb="FF000000"/>
        <rFont val="Century Schoolbook"/>
        <family val="1"/>
      </rPr>
      <t>1.-</t>
    </r>
    <r>
      <rPr>
        <sz val="10"/>
        <color rgb="FF000000"/>
        <rFont val="Arial Narrow"/>
        <family val="2"/>
      </rPr>
      <t xml:space="preserve"> Elaborar los POA </t>
    </r>
    <r>
      <rPr>
        <sz val="10"/>
        <color rgb="FF000000"/>
        <rFont val="Century Schoolbook"/>
        <family val="1"/>
      </rPr>
      <t>2022</t>
    </r>
    <r>
      <rPr>
        <sz val="10"/>
        <color rgb="FF000000"/>
        <rFont val="Arial Narrow"/>
        <family val="2"/>
      </rPr>
      <t xml:space="preserve"> y </t>
    </r>
    <r>
      <rPr>
        <sz val="10"/>
        <color rgb="FF000000"/>
        <rFont val="Century Schoolbook"/>
        <family val="1"/>
      </rPr>
      <t>2023.</t>
    </r>
    <r>
      <rPr>
        <sz val="10"/>
        <color rgb="FF000000"/>
        <rFont val="Arial Narrow"/>
        <family val="2"/>
      </rPr>
      <t xml:space="preserve">
</t>
    </r>
    <r>
      <rPr>
        <b/>
        <sz val="9"/>
        <color rgb="FF000000"/>
        <rFont val="Century Schoolbook"/>
        <family val="1"/>
      </rPr>
      <t>2.-</t>
    </r>
    <r>
      <rPr>
        <sz val="10"/>
        <color rgb="FF000000"/>
        <rFont val="Arial Narrow"/>
        <family val="2"/>
      </rPr>
      <t xml:space="preserve"> Evaluar POA </t>
    </r>
    <r>
      <rPr>
        <sz val="10"/>
        <color rgb="FF000000"/>
        <rFont val="Century Schoolbook"/>
        <family val="1"/>
      </rPr>
      <t>2022</t>
    </r>
    <r>
      <rPr>
        <sz val="10"/>
        <color rgb="FF000000"/>
        <rFont val="Arial Narrow"/>
        <family val="2"/>
      </rPr>
      <t xml:space="preserve"> (</t>
    </r>
    <r>
      <rPr>
        <sz val="10"/>
        <color rgb="FF000000"/>
        <rFont val="Century Schoolbook"/>
        <family val="1"/>
      </rPr>
      <t>1</t>
    </r>
    <r>
      <rPr>
        <sz val="10"/>
        <color rgb="FF000000"/>
        <rFont val="Arial Narrow"/>
        <family val="2"/>
      </rPr>
      <t xml:space="preserve">er semestre y </t>
    </r>
    <r>
      <rPr>
        <sz val="10"/>
        <color rgb="FF000000"/>
        <rFont val="Century Schoolbook"/>
        <family val="1"/>
      </rPr>
      <t>2</t>
    </r>
    <r>
      <rPr>
        <sz val="10"/>
        <color rgb="FF000000"/>
        <rFont val="Arial Narrow"/>
        <family val="2"/>
      </rPr>
      <t xml:space="preserve">do semestre de </t>
    </r>
    <r>
      <rPr>
        <sz val="10"/>
        <color rgb="FF000000"/>
        <rFont val="Century Schoolbook"/>
        <family val="1"/>
      </rPr>
      <t>2022</t>
    </r>
    <r>
      <rPr>
        <sz val="10"/>
        <color rgb="FF000000"/>
        <rFont val="Arial Narrow"/>
        <family val="2"/>
      </rPr>
      <t>).</t>
    </r>
  </si>
  <si>
    <r>
      <rPr>
        <b/>
        <sz val="9"/>
        <color rgb="FF000000"/>
        <rFont val="Century Schoolbook"/>
        <family val="1"/>
      </rPr>
      <t xml:space="preserve">1.- </t>
    </r>
    <r>
      <rPr>
        <sz val="10"/>
        <color rgb="FF000000"/>
        <rFont val="Arial Narrow"/>
        <family val="2"/>
      </rPr>
      <t xml:space="preserve">POA </t>
    </r>
    <r>
      <rPr>
        <sz val="10"/>
        <color rgb="FF000000"/>
        <rFont val="Century Schoolbook"/>
        <family val="1"/>
      </rPr>
      <t>2022.</t>
    </r>
    <r>
      <rPr>
        <sz val="10"/>
        <color rgb="FF000000"/>
        <rFont val="Arial Narrow"/>
        <family val="2"/>
      </rPr>
      <t xml:space="preserve">
</t>
    </r>
    <r>
      <rPr>
        <b/>
        <sz val="9"/>
        <color rgb="FF000000"/>
        <rFont val="Century Schoolbook"/>
        <family val="1"/>
      </rPr>
      <t xml:space="preserve">2.- </t>
    </r>
    <r>
      <rPr>
        <sz val="10"/>
        <color rgb="FF000000"/>
        <rFont val="Arial Narrow"/>
        <family val="2"/>
      </rPr>
      <t xml:space="preserve">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</si>
  <si>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Lcdo. Jorge Villacís,
  Director de la Dirección de Bienestar Universitario
* Ing. Heiser Barreto,
  Auxiliar Administrativo</t>
  </si>
  <si>
    <r>
      <rPr>
        <b/>
        <sz val="9"/>
        <color rgb="FF000000"/>
        <rFont val="Century Schoolbook"/>
        <family val="1"/>
      </rPr>
      <t>12.-</t>
    </r>
    <r>
      <rPr>
        <sz val="10"/>
        <color rgb="FF000000"/>
        <rFont val="Arial Narrow"/>
        <family val="2"/>
      </rPr>
      <t xml:space="preserve"> Organizar el Archivo de Gestión.</t>
    </r>
  </si>
  <si>
    <t>N° de archivos de gestión.</t>
  </si>
  <si>
    <r>
      <rPr>
        <b/>
        <sz val="9"/>
        <color rgb="FF000000"/>
        <rFont val="Century Schoolbook"/>
        <family val="1"/>
      </rPr>
      <t>1.-</t>
    </r>
    <r>
      <rPr>
        <sz val="10"/>
        <color rgb="FF000000"/>
        <rFont val="Arial Narrow"/>
        <family val="2"/>
      </rPr>
      <t xml:space="preserve"> Organizar Archivos de gestión.</t>
    </r>
  </si>
  <si>
    <r>
      <rPr>
        <b/>
        <sz val="9"/>
        <color rgb="FF000000"/>
        <rFont val="Century Schoolbook"/>
        <family val="1"/>
      </rPr>
      <t>1.-</t>
    </r>
    <r>
      <rPr>
        <sz val="10"/>
        <color rgb="FF000000"/>
        <rFont val="Arial Narrow"/>
        <family val="2"/>
      </rPr>
      <t xml:space="preserve"> Inventario documental.</t>
    </r>
  </si>
  <si>
    <t>* Ing. Heiser Barreto,
  Auxiliar Administrativo</t>
  </si>
  <si>
    <t>UNIDAD DE SERVICIOS DE ASISTENCIA SOCIAL</t>
  </si>
  <si>
    <r>
      <rPr>
        <b/>
        <sz val="10"/>
        <color rgb="FFFF0000"/>
        <rFont val="Arial Narrow"/>
        <family val="2"/>
      </rPr>
      <t>METAS OPERATIVAS</t>
    </r>
    <r>
      <rPr>
        <b/>
        <sz val="9"/>
        <color rgb="FF000000"/>
        <rFont val="Century Schoolbook"/>
        <family val="1"/>
      </rPr>
      <t xml:space="preserve">
1.-</t>
    </r>
    <r>
      <rPr>
        <b/>
        <sz val="10"/>
        <color rgb="FF000000"/>
        <rFont val="Arial Narrow"/>
        <family val="2"/>
      </rPr>
      <t xml:space="preserve"> </t>
    </r>
    <r>
      <rPr>
        <sz val="10"/>
        <color rgb="FF000000"/>
        <rFont val="Arial Narrow"/>
        <family val="2"/>
      </rPr>
      <t>Brindar asesoramiento al personal técnico de las áreas involucradas en la sección de asistencia social.</t>
    </r>
  </si>
  <si>
    <t>Asesoramiento al personal técnico de las áreas involucradas en la sección de asistencia social, efectuado.</t>
  </si>
  <si>
    <t xml:space="preserve">N° de asesoramientos al personal técnico de las áreas involucradas en la sección de asistencia social, efectuado. </t>
  </si>
  <si>
    <r>
      <rPr>
        <b/>
        <sz val="9"/>
        <color rgb="FF000000"/>
        <rFont val="Century Schoolbook"/>
        <family val="1"/>
      </rPr>
      <t>1.-</t>
    </r>
    <r>
      <rPr>
        <sz val="10"/>
        <color rgb="FF000000"/>
        <rFont val="Arial Narrow"/>
        <family val="2"/>
      </rPr>
      <t xml:space="preserve"> Coordinar charlas de asesoramiento técnico.</t>
    </r>
  </si>
  <si>
    <r>
      <rPr>
        <b/>
        <sz val="9"/>
        <color rgb="FF000000"/>
        <rFont val="Century Schoolbook"/>
        <family val="1"/>
      </rPr>
      <t>1.-</t>
    </r>
    <r>
      <rPr>
        <sz val="10"/>
        <color rgb="FF000000"/>
        <rFont val="Arial Narrow"/>
        <family val="2"/>
      </rPr>
      <t xml:space="preserve"> Memoria Fotográfica.</t>
    </r>
  </si>
  <si>
    <t>* Lcdo. Carlos Julio Carchi Cuenca,
  Jefe de la Unidad de Servicios de Asistencia Social</t>
  </si>
  <si>
    <r>
      <rPr>
        <b/>
        <sz val="10"/>
        <color rgb="FF000000"/>
        <rFont val="Century Schoolbook"/>
        <family val="1"/>
      </rPr>
      <t>2.-</t>
    </r>
    <r>
      <rPr>
        <sz val="10"/>
        <color rgb="FF000000"/>
        <rFont val="Arial Narrow"/>
        <family val="2"/>
      </rPr>
      <t xml:space="preserve"> Prestar servicios de asistencia social y otros relacionados con el Bienestar Universitario.</t>
    </r>
  </si>
  <si>
    <t>Servicios de los espacios dedicados al expendio de alimentos, bebidas, fotocopiado y otros, coordinado.</t>
  </si>
  <si>
    <r>
      <rPr>
        <b/>
        <sz val="9"/>
        <color rgb="FF000000"/>
        <rFont val="Century Schoolbook"/>
        <family val="1"/>
      </rPr>
      <t>1.-</t>
    </r>
    <r>
      <rPr>
        <sz val="10"/>
        <color rgb="FF000000"/>
        <rFont val="Arial Narrow"/>
        <family val="2"/>
      </rPr>
      <t xml:space="preserve"> Convocar para la postulación de ayudas económicas y tecnológicas.</t>
    </r>
  </si>
  <si>
    <r>
      <rPr>
        <b/>
        <sz val="9"/>
        <color rgb="FF000000"/>
        <rFont val="Century Schoolbook"/>
        <family val="1"/>
      </rPr>
      <t>1.-</t>
    </r>
    <r>
      <rPr>
        <sz val="10"/>
        <color rgb="FF000000"/>
        <rFont val="Arial Narrow"/>
        <family val="2"/>
      </rPr>
      <t xml:space="preserve"> Informes de beneficiaros de ayudas económicas y tecnológicas.</t>
    </r>
  </si>
  <si>
    <t>* Lcda. Jenny Reyes,
  Trabajadora Social                   
* Lcdo. Homer Riofrío,
  Trabajador Social</t>
  </si>
  <si>
    <r>
      <rPr>
        <b/>
        <sz val="9"/>
        <color rgb="FF000000"/>
        <rFont val="Century Schoolbook"/>
        <family val="1"/>
      </rPr>
      <t>3.-</t>
    </r>
    <r>
      <rPr>
        <sz val="10"/>
        <color rgb="FF000000"/>
        <rFont val="Arial Narrow"/>
        <family val="2"/>
      </rPr>
      <t xml:space="preserve"> Ejecutar el proceso para la activación del seguro de vida y accidentes personales.</t>
    </r>
  </si>
  <si>
    <t>Control de la ejecución de los programas de acción social y afirmativa de la UTMACH, efectuados.</t>
  </si>
  <si>
    <r>
      <rPr>
        <b/>
        <sz val="9"/>
        <color rgb="FF000000"/>
        <rFont val="Century Schoolbook"/>
        <family val="1"/>
      </rPr>
      <t>1.-</t>
    </r>
    <r>
      <rPr>
        <sz val="10"/>
        <color rgb="FF000000"/>
        <rFont val="Arial Narrow"/>
        <family val="2"/>
      </rPr>
      <t xml:space="preserve"> Coordinar atención seguro de vida y accidentes personal.</t>
    </r>
  </si>
  <si>
    <r>
      <rPr>
        <b/>
        <sz val="9"/>
        <color rgb="FF000000"/>
        <rFont val="Century Schoolbook"/>
        <family val="1"/>
      </rPr>
      <t>1.-</t>
    </r>
    <r>
      <rPr>
        <sz val="10"/>
        <color rgb="FF000000"/>
        <rFont val="Arial Narrow"/>
        <family val="2"/>
      </rPr>
      <t xml:space="preserve"> Registro de beneficiarios de seguro de vida y accidentes personales.
</t>
    </r>
    <r>
      <rPr>
        <b/>
        <sz val="9"/>
        <color rgb="FF000000"/>
        <rFont val="Century Schoolbook"/>
        <family val="1"/>
      </rPr>
      <t>2.-</t>
    </r>
    <r>
      <rPr>
        <sz val="10"/>
        <color rgb="FF000000"/>
        <rFont val="Arial Narrow"/>
        <family val="2"/>
      </rPr>
      <t xml:space="preserve"> Póliza de seguro de vida.</t>
    </r>
  </si>
  <si>
    <r>
      <rPr>
        <b/>
        <sz val="9"/>
        <color rgb="FF000000"/>
        <rFont val="Century Schoolbook"/>
        <family val="1"/>
      </rPr>
      <t>4.-</t>
    </r>
    <r>
      <rPr>
        <b/>
        <sz val="10"/>
        <color rgb="FF000000"/>
        <rFont val="Arial Narrow"/>
        <family val="2"/>
      </rPr>
      <t xml:space="preserve"> </t>
    </r>
    <r>
      <rPr>
        <sz val="10"/>
        <color rgb="FF000000"/>
        <rFont val="Arial Narrow"/>
        <family val="2"/>
      </rPr>
      <t>Diseñar instrumentos técnicos para el análisis de los postulantes a los beneficios de becas y ayudas económicas.</t>
    </r>
  </si>
  <si>
    <t>Instrumentos técnicos para el análisis de los postulantes a los beneficios de becas y ayudas económicas, diseñados.</t>
  </si>
  <si>
    <t xml:space="preserve">N° de instrumentos técnicos, validados. </t>
  </si>
  <si>
    <r>
      <rPr>
        <b/>
        <sz val="9"/>
        <color rgb="FF000000"/>
        <rFont val="Century Schoolbook"/>
        <family val="1"/>
      </rPr>
      <t>1.-</t>
    </r>
    <r>
      <rPr>
        <sz val="10"/>
        <color rgb="FF000000"/>
        <rFont val="Arial Narrow"/>
        <family val="2"/>
      </rPr>
      <t xml:space="preserve"> Analizar documentación de postulantes.</t>
    </r>
  </si>
  <si>
    <r>
      <rPr>
        <b/>
        <sz val="9"/>
        <color rgb="FF000000"/>
        <rFont val="Century Schoolbook"/>
        <family val="1"/>
      </rPr>
      <t>1.-</t>
    </r>
    <r>
      <rPr>
        <sz val="10"/>
        <color rgb="FF000000"/>
        <rFont val="Arial Narrow"/>
        <family val="2"/>
      </rPr>
      <t xml:space="preserve"> Informe de beneficiaros de ayudas económicas y tecnológicas.</t>
    </r>
  </si>
  <si>
    <t>* Lcda. Jenny Reyes,
  Trabajadora Social                  
* Lcdo. Homer Riofrío,
  Trabajador Social                
* Lcdo. Carlos Carchi,
  Psicólogo Educativo</t>
  </si>
  <si>
    <r>
      <rPr>
        <b/>
        <sz val="9"/>
        <color rgb="FF000000"/>
        <rFont val="Century Schoolbook"/>
        <family val="1"/>
      </rPr>
      <t>5.-</t>
    </r>
    <r>
      <rPr>
        <b/>
        <sz val="10"/>
        <color rgb="FF000000"/>
        <rFont val="Arial Narrow"/>
        <family val="2"/>
      </rPr>
      <t xml:space="preserve"> </t>
    </r>
    <r>
      <rPr>
        <sz val="10"/>
        <color rgb="FF000000"/>
        <rFont val="Arial Narrow"/>
        <family val="2"/>
      </rPr>
      <t>Coordinar la ejecución de planes, programas y proyectos de las áreas de trabajo social, psicología, deporte y recreación.</t>
    </r>
  </si>
  <si>
    <t>Ejecución de planes, programas y proyectos de las áreas de trabajo social, psicología, deporte y recreación, coordinados.</t>
  </si>
  <si>
    <t xml:space="preserve">N° de planes, programas y proyectos de las áreas de trabajo social, psicología, deporte y recreación, coordinadas. </t>
  </si>
  <si>
    <r>
      <rPr>
        <b/>
        <sz val="9"/>
        <color rgb="FF000000"/>
        <rFont val="Century Schoolbook"/>
        <family val="1"/>
      </rPr>
      <t>1.-</t>
    </r>
    <r>
      <rPr>
        <sz val="10"/>
        <color rgb="FF000000"/>
        <rFont val="Arial Narrow"/>
        <family val="2"/>
      </rPr>
      <t xml:space="preserve"> Ejecutar carrera atlética </t>
    </r>
    <r>
      <rPr>
        <sz val="10"/>
        <color rgb="FF000000"/>
        <rFont val="Century Schoolbook"/>
        <family val="1"/>
      </rPr>
      <t>5</t>
    </r>
    <r>
      <rPr>
        <sz val="10"/>
        <color rgb="FF000000"/>
        <rFont val="Arial Narrow"/>
        <family val="2"/>
      </rPr>
      <t xml:space="preserve">K.
</t>
    </r>
    <r>
      <rPr>
        <b/>
        <sz val="9"/>
        <color rgb="FF000000"/>
        <rFont val="Century Schoolbook"/>
        <family val="1"/>
      </rPr>
      <t>2.-</t>
    </r>
    <r>
      <rPr>
        <sz val="10"/>
        <color rgb="FF000000"/>
        <rFont val="Arial Narrow"/>
        <family val="2"/>
      </rPr>
      <t xml:space="preserve"> Inauguración de juegos deportivos estudiantiles.</t>
    </r>
  </si>
  <si>
    <r>
      <rPr>
        <b/>
        <sz val="9"/>
        <color rgb="FF000000"/>
        <rFont val="Century Schoolbook"/>
        <family val="1"/>
      </rPr>
      <t>1.-</t>
    </r>
    <r>
      <rPr>
        <sz val="10"/>
        <color rgb="FF000000"/>
        <rFont val="Arial Narrow"/>
        <family val="2"/>
      </rPr>
      <t xml:space="preserve"> Convocatoria de eventos.</t>
    </r>
  </si>
  <si>
    <t>* Lcda. Jenny Reyes,
  Trabajadora Social                  
* Lcdo. Homer Riofrío.
  Trabajador Social                
* Lcdo. Carlos Carchi,
  Psicólogo Educativo
* Lcdo. Marco Poma,
  Analista Deportivo
* Jaime Barrezueta,
  Analista Deportivo</t>
  </si>
  <si>
    <r>
      <rPr>
        <b/>
        <sz val="10"/>
        <color rgb="FF000000"/>
        <rFont val="Century Schoolbook"/>
        <family val="1"/>
      </rPr>
      <t>6.-</t>
    </r>
    <r>
      <rPr>
        <sz val="10"/>
        <color rgb="FF000000"/>
        <rFont val="Arial Narrow"/>
        <family val="2"/>
      </rPr>
      <t xml:space="preserve"> Validar de requisitos para el otorgamiento de becas y ayudas económicas para los estudiantes regulares.</t>
    </r>
  </si>
  <si>
    <t>Estudios socioeconómicos para el otorgamiento de becas y ayudas económicas a los estudiantes, efectuados.</t>
  </si>
  <si>
    <t xml:space="preserve">N° de requisitos validados para el otorgamiento de becas y ayudas económicas, efectuadas. </t>
  </si>
  <si>
    <r>
      <rPr>
        <b/>
        <sz val="9"/>
        <color rgb="FF000000"/>
        <rFont val="Century Schoolbook"/>
        <family val="1"/>
      </rPr>
      <t>1.-</t>
    </r>
    <r>
      <rPr>
        <sz val="10"/>
        <color rgb="FF000000"/>
        <rFont val="Arial Narrow"/>
        <family val="2"/>
      </rPr>
      <t xml:space="preserve"> Coordinar validación de requisitos de becas y ayudas económicas.</t>
    </r>
  </si>
  <si>
    <r>
      <rPr>
        <b/>
        <sz val="9"/>
        <color rgb="FF000000"/>
        <rFont val="Century Schoolbook"/>
        <family val="1"/>
      </rPr>
      <t>1.-</t>
    </r>
    <r>
      <rPr>
        <sz val="10"/>
        <color rgb="FF000000"/>
        <rFont val="Arial Narrow"/>
        <family val="2"/>
      </rPr>
      <t xml:space="preserve"> Registro de beneficiarios de becas y ayudas económicas.</t>
    </r>
  </si>
  <si>
    <t>Archivador tamaño oficio Lomo 8 cms</t>
  </si>
  <si>
    <t>Carpetas Plásticas Transparente</t>
  </si>
  <si>
    <t>Marcador para Pizarra</t>
  </si>
  <si>
    <t>Esferográficos punta fina azul</t>
  </si>
  <si>
    <t>Tinta para sellos azul</t>
  </si>
  <si>
    <t>Cinta de empaque 48*80 color café</t>
  </si>
  <si>
    <t>Papel toalla de mano rollo blanco en Z</t>
  </si>
  <si>
    <t>Desinfectante líquido varias fragancias galón</t>
  </si>
  <si>
    <t>Trapeador de plano 30 - 40 cmm</t>
  </si>
  <si>
    <t>Alcohol 70% Galón</t>
  </si>
  <si>
    <t>Papel higiénico Jumbo x 250 mt</t>
  </si>
  <si>
    <t>Funda plástica para basura de 76cm x 91 cm (35 Pulg. x 47 Pulg.) color negro</t>
  </si>
  <si>
    <t>Fundas basura uso industrial roja 35" x 47"</t>
  </si>
  <si>
    <t>Antisarro Galón</t>
  </si>
  <si>
    <t>Jabón de tocador líquido x 5 L</t>
  </si>
  <si>
    <t>2. Desarrollar un sistema de acompañamiento para la gestión eficaz del modelo educativo.</t>
  </si>
  <si>
    <r>
      <rPr>
        <b/>
        <sz val="9"/>
        <color rgb="FF000000"/>
        <rFont val="Century Schoolbook"/>
        <family val="1"/>
      </rPr>
      <t>7.-</t>
    </r>
    <r>
      <rPr>
        <b/>
        <sz val="10"/>
        <color rgb="FF000000"/>
        <rFont val="Arial Narrow"/>
        <family val="2"/>
      </rPr>
      <t xml:space="preserve"> </t>
    </r>
    <r>
      <rPr>
        <sz val="10"/>
        <color rgb="FF000000"/>
        <rFont val="Arial Narrow"/>
        <family val="2"/>
      </rPr>
      <t>Coordinar el asesoramiento para el proceso de adaptaciones curriculares de las y los estudiantes con necesidades educativas especiales.</t>
    </r>
  </si>
  <si>
    <t>Asesoramiento para el proceso de adaptaciones curriculares de las y los estudiantes con necesidades educativas especiales, coordinado.</t>
  </si>
  <si>
    <t>N° de asesoramientos para el proceso de adaptaciones curriculares de las y los estudiantes con necesidades educativas especiales, coordinado.</t>
  </si>
  <si>
    <r>
      <rPr>
        <b/>
        <sz val="9"/>
        <color rgb="FF000000"/>
        <rFont val="Century Schoolbook"/>
        <family val="1"/>
      </rPr>
      <t>1.-</t>
    </r>
    <r>
      <rPr>
        <sz val="10"/>
        <color rgb="FF000000"/>
        <rFont val="Arial Narrow"/>
        <family val="2"/>
      </rPr>
      <t xml:space="preserve"> Coordinar Adaptaciones curriculares de los y las estudiantes con necesidades educativas especiales.</t>
    </r>
  </si>
  <si>
    <r>
      <rPr>
        <b/>
        <sz val="9"/>
        <color rgb="FF000000"/>
        <rFont val="Century Schoolbook"/>
        <family val="1"/>
      </rPr>
      <t>1.-</t>
    </r>
    <r>
      <rPr>
        <sz val="10"/>
        <color rgb="FF000000"/>
        <rFont val="Arial Narrow"/>
        <family val="2"/>
      </rPr>
      <t xml:space="preserve"> Registro de adaptaciones curriculares de los y las estudiantes con necesidades educativas especiales.</t>
    </r>
  </si>
  <si>
    <r>
      <rPr>
        <b/>
        <sz val="9"/>
        <color rgb="FF000000"/>
        <rFont val="Century Schoolbook"/>
        <family val="1"/>
      </rPr>
      <t>8.-</t>
    </r>
    <r>
      <rPr>
        <sz val="10"/>
        <color rgb="FF000000"/>
        <rFont val="Arial Narrow"/>
        <family val="2"/>
      </rPr>
      <t xml:space="preserve"> Entregar la Planificación Operativa Anual y Evaluación de la Planificación Operativa Anual.</t>
    </r>
  </si>
  <si>
    <t xml:space="preserve">N° de planificaciones anuales y evaluaciones del POA entregadas oportunamente. </t>
  </si>
  <si>
    <r>
      <rPr>
        <b/>
        <sz val="9"/>
        <color rgb="FF000000"/>
        <rFont val="Century Schoolbook"/>
        <family val="1"/>
      </rPr>
      <t>1.-</t>
    </r>
    <r>
      <rPr>
        <sz val="10"/>
        <color rgb="FF000000"/>
        <rFont val="Arial Narrow"/>
        <family val="2"/>
      </rPr>
      <t xml:space="preserve"> Elaborar el Plan Operativo Anual.
</t>
    </r>
    <r>
      <rPr>
        <b/>
        <sz val="9"/>
        <color rgb="FF000000"/>
        <rFont val="Century Schoolbook"/>
        <family val="1"/>
      </rPr>
      <t>2.-</t>
    </r>
    <r>
      <rPr>
        <sz val="10"/>
        <color rgb="FF000000"/>
        <rFont val="Arial Narrow"/>
        <family val="2"/>
      </rPr>
      <t xml:space="preserve"> Elaborar seguimiento al Plan Operativo Anual.</t>
    </r>
  </si>
  <si>
    <r>
      <rPr>
        <b/>
        <sz val="9"/>
        <color rgb="FF000000"/>
        <rFont val="Century Schoolbook"/>
        <family val="1"/>
      </rPr>
      <t>1.-</t>
    </r>
    <r>
      <rPr>
        <sz val="10"/>
        <color rgb="FF000000"/>
        <rFont val="Arial Narrow"/>
        <family val="2"/>
      </rPr>
      <t xml:space="preserve"> Plan Operativo Anual.
</t>
    </r>
    <r>
      <rPr>
        <b/>
        <sz val="9"/>
        <color rgb="FF000000"/>
        <rFont val="Century Schoolbook"/>
        <family val="1"/>
      </rPr>
      <t>2.-</t>
    </r>
    <r>
      <rPr>
        <sz val="10"/>
        <color rgb="FF000000"/>
        <rFont val="Arial Narrow"/>
        <family val="2"/>
      </rPr>
      <t xml:space="preserve"> Evaluación del Plan Operativo Anual.</t>
    </r>
  </si>
  <si>
    <r>
      <rPr>
        <b/>
        <sz val="9"/>
        <color rgb="FF000000"/>
        <rFont val="Century Schoolbook"/>
        <family val="1"/>
      </rPr>
      <t>9.-</t>
    </r>
    <r>
      <rPr>
        <sz val="10"/>
        <color rgb="FF000000"/>
        <rFont val="Arial Narrow"/>
        <family val="2"/>
      </rPr>
      <t xml:space="preserve"> Organización del Archivo de Gestión.</t>
    </r>
  </si>
  <si>
    <t>N° de archivos de gestión organizados.</t>
  </si>
  <si>
    <r>
      <rPr>
        <b/>
        <sz val="9"/>
        <color rgb="FF000000"/>
        <rFont val="Century Schoolbook"/>
        <family val="1"/>
      </rPr>
      <t>1.-</t>
    </r>
    <r>
      <rPr>
        <sz val="10"/>
        <color rgb="FF000000"/>
        <rFont val="Arial Narrow"/>
        <family val="2"/>
      </rPr>
      <t xml:space="preserve"> Organizar Archivos de gestión.</t>
    </r>
  </si>
  <si>
    <r>
      <rPr>
        <b/>
        <sz val="9"/>
        <color rgb="FF000000"/>
        <rFont val="Century Schoolbook"/>
        <family val="1"/>
      </rPr>
      <t>1.-</t>
    </r>
    <r>
      <rPr>
        <sz val="10"/>
        <color rgb="FF000000"/>
        <rFont val="Arial Narrow"/>
        <family val="2"/>
      </rPr>
      <t xml:space="preserve"> Inventario documental.</t>
    </r>
  </si>
  <si>
    <t>TOTAL PRESUPUESTO ESTIMATIVO DIRECCIÓN DE BIENESTAR UNIVERSITARIO 2022:</t>
  </si>
  <si>
    <t>DIRECCIÓN DE CULTURA Y ARTE</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</si>
  <si>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Publicar la agenda cultural.</t>
    </r>
  </si>
  <si>
    <t>Agenda cultural publicada.</t>
  </si>
  <si>
    <t>N° de publicaciones de la Agenda Cultural.</t>
  </si>
  <si>
    <r>
      <rPr>
        <b/>
        <sz val="9"/>
        <color rgb="FF000000"/>
        <rFont val="Century Schoolbook"/>
        <family val="1"/>
      </rPr>
      <t>1.-</t>
    </r>
    <r>
      <rPr>
        <sz val="10"/>
        <color rgb="FF000000"/>
        <rFont val="Arial Narrow"/>
        <family val="2"/>
      </rPr>
      <t xml:space="preserve"> Planificar semestralmente la Agenda Cultural.
</t>
    </r>
    <r>
      <rPr>
        <b/>
        <sz val="9"/>
        <color rgb="FF000000"/>
        <rFont val="Century Schoolbook"/>
        <family val="1"/>
      </rPr>
      <t>2.-</t>
    </r>
    <r>
      <rPr>
        <sz val="10"/>
        <color rgb="FF000000"/>
        <rFont val="Arial Narrow"/>
        <family val="2"/>
      </rPr>
      <t xml:space="preserve"> Verificar la publicación de la Agenda Cultural en DIRCOM.</t>
    </r>
  </si>
  <si>
    <r>
      <rPr>
        <b/>
        <sz val="9"/>
        <color rgb="FF000000"/>
        <rFont val="Century Schoolbook"/>
        <family val="1"/>
      </rPr>
      <t>1.-</t>
    </r>
    <r>
      <rPr>
        <sz val="10"/>
        <color rgb="FF000000"/>
        <rFont val="Arial Narrow"/>
        <family val="2"/>
      </rPr>
      <t xml:space="preserve"> Agenda Cultural publicada en la pagina Web de la UTMACH.</t>
    </r>
  </si>
  <si>
    <t>* Lic. Luis Ángel Procel Guayara,
  Director de Cultura y Arte UTMACH
* Lic. Wilson Bacacela Altamirano,
  Promotor Cultural
* Lic. Jorge Cristóbal Rodríguez Costa,
  Instructor de Coro
* Lic. Santiago Andrés Rojas Bravo,
  Colaborador del Taller de Música
* Lic. Manuel de Jesús Herrera Ojeda,
  Asistente Técnico de Música</t>
  </si>
  <si>
    <r>
      <rPr>
        <b/>
        <sz val="9"/>
        <color rgb="FF000000"/>
        <rFont val="Century Schoolbook"/>
        <family val="1"/>
      </rPr>
      <t>2.-</t>
    </r>
    <r>
      <rPr>
        <sz val="10"/>
        <color rgb="FF000000"/>
        <rFont val="Arial Narrow"/>
        <family val="2"/>
      </rPr>
      <t xml:space="preserve"> Coordinar la participación de los grupos artísticos.</t>
    </r>
  </si>
  <si>
    <t>Grupos artísticos gestionados.</t>
  </si>
  <si>
    <t>N° de participaciones de los grupos artísticos no planificados en la Agenda Cultural.</t>
  </si>
  <si>
    <r>
      <rPr>
        <b/>
        <sz val="9"/>
        <color rgb="FF000000"/>
        <rFont val="Century Schoolbook"/>
        <family val="1"/>
      </rPr>
      <t>1.-</t>
    </r>
    <r>
      <rPr>
        <sz val="10"/>
        <color rgb="FF000000"/>
        <rFont val="Arial Narrow"/>
        <family val="2"/>
      </rPr>
      <t xml:space="preserve"> Elaborar los permisos necesarios de los grupos artísticos ante las autoridades.
</t>
    </r>
    <r>
      <rPr>
        <b/>
        <sz val="9"/>
        <color rgb="FF000000"/>
        <rFont val="Century Schoolbook"/>
        <family val="1"/>
      </rPr>
      <t>2.-</t>
    </r>
    <r>
      <rPr>
        <sz val="10"/>
        <color rgb="FF000000"/>
        <rFont val="Arial Narrow"/>
        <family val="2"/>
      </rPr>
      <t xml:space="preserve"> Organizar las participaciones de los grupos artísticos con anticipación y mediante oficios.</t>
    </r>
  </si>
  <si>
    <r>
      <rPr>
        <b/>
        <sz val="9"/>
        <color rgb="FF000000"/>
        <rFont val="Century Schoolbook"/>
        <family val="1"/>
      </rPr>
      <t>1.-</t>
    </r>
    <r>
      <rPr>
        <sz val="10"/>
        <color rgb="FF000000"/>
        <rFont val="Arial Narrow"/>
        <family val="2"/>
      </rPr>
      <t xml:space="preserve"> Informe de las presentaciones coordinadas de los grupos artísticos del D.C.A. UTMACH.
</t>
    </r>
    <r>
      <rPr>
        <b/>
        <sz val="9"/>
        <color rgb="FF000000"/>
        <rFont val="Century Schoolbook"/>
        <family val="1"/>
      </rPr>
      <t>2.-</t>
    </r>
    <r>
      <rPr>
        <sz val="10"/>
        <color rgb="FF000000"/>
        <rFont val="Arial Narrow"/>
        <family val="2"/>
      </rPr>
      <t xml:space="preserve"> Oficios.</t>
    </r>
  </si>
  <si>
    <t>* Lic. Luis Ángel Procel Guayara,
   Director de Cultura y Arte UTMACH
* Lic. Wilson Bacacela Altamirano,
  Promotor Cultural
* Lic. Jorge Cristóbal Rodríguez Costa,
  Instructor de Coro
* Lic. Santiago Andrés Rojas Bravo,
  Colaborador del Taller de Música
* Lic. Manuel de Jesús Herrera Ojeda,
  Asistente Técnico de Música</t>
  </si>
  <si>
    <r>
      <rPr>
        <b/>
        <sz val="9"/>
        <color rgb="FF000000"/>
        <rFont val="Century Schoolbook"/>
        <family val="1"/>
      </rPr>
      <t>3.-</t>
    </r>
    <r>
      <rPr>
        <sz val="10"/>
        <color rgb="FF000000"/>
        <rFont val="Arial Narrow"/>
        <family val="2"/>
      </rPr>
      <t xml:space="preserve"> Ejecutar la Agenda Cultural.</t>
    </r>
  </si>
  <si>
    <t>Agenda Cultural ejecutada.</t>
  </si>
  <si>
    <t>N° de Actividades de la Agenda cultural a realizar.</t>
  </si>
  <si>
    <r>
      <rPr>
        <b/>
        <sz val="9"/>
        <color rgb="FF000000"/>
        <rFont val="Century Schoolbook"/>
        <family val="1"/>
      </rPr>
      <t>1.-</t>
    </r>
    <r>
      <rPr>
        <sz val="10"/>
        <color rgb="FF000000"/>
        <rFont val="Arial Narrow"/>
        <family val="2"/>
      </rPr>
      <t xml:space="preserve"> Presentar contenidos culturales elaborados y creados en el D.C.A.
</t>
    </r>
    <r>
      <rPr>
        <b/>
        <sz val="9"/>
        <color rgb="FF000000"/>
        <rFont val="Century Schoolbook"/>
        <family val="1"/>
      </rPr>
      <t>2.-</t>
    </r>
    <r>
      <rPr>
        <sz val="10"/>
        <color rgb="FF000000"/>
        <rFont val="Arial Narrow"/>
        <family val="2"/>
      </rPr>
      <t xml:space="preserve"> Coordinar con el departamento de comunicación para la creación de un video promocional para difusión de las actividades.</t>
    </r>
  </si>
  <si>
    <r>
      <rPr>
        <b/>
        <sz val="9"/>
        <color rgb="FF000000"/>
        <rFont val="Century Schoolbook"/>
        <family val="1"/>
      </rPr>
      <t>1.-</t>
    </r>
    <r>
      <rPr>
        <sz val="10"/>
        <color rgb="FF000000"/>
        <rFont val="Arial Narrow"/>
        <family val="2"/>
      </rPr>
      <t xml:space="preserve"> Reporte de la ejecución de la Agenda Cultural.
</t>
    </r>
    <r>
      <rPr>
        <b/>
        <sz val="9"/>
        <color rgb="FF000000"/>
        <rFont val="Century Schoolbook"/>
        <family val="1"/>
      </rPr>
      <t>2.-</t>
    </r>
    <r>
      <rPr>
        <sz val="10"/>
        <color rgb="FF000000"/>
        <rFont val="Arial Narrow"/>
        <family val="2"/>
      </rPr>
      <t xml:space="preserve"> Boletines de prensa difundidos en pagina web de la UTMACH y en los diferentes medios de comunicación locales, provinciales y regionales.</t>
    </r>
  </si>
  <si>
    <r>
      <rPr>
        <b/>
        <sz val="9"/>
        <color rgb="FF000000"/>
        <rFont val="Century Schoolbook"/>
        <family val="1"/>
      </rPr>
      <t>4.-</t>
    </r>
    <r>
      <rPr>
        <sz val="10"/>
        <color rgb="FF000000"/>
        <rFont val="Arial Narrow"/>
        <family val="2"/>
      </rPr>
      <t xml:space="preserve"> Crear contenidos culturales para difusión en medios.</t>
    </r>
  </si>
  <si>
    <t>Contenidos Culturales creados para difusión en medios.</t>
  </si>
  <si>
    <t>N° de programas creados en audiovisuales y en boletines de prensa.</t>
  </si>
  <si>
    <r>
      <rPr>
        <b/>
        <sz val="9"/>
        <color rgb="FF000000"/>
        <rFont val="Century Schoolbook"/>
        <family val="1"/>
      </rPr>
      <t>1.-</t>
    </r>
    <r>
      <rPr>
        <sz val="10"/>
        <color rgb="FF000000"/>
        <rFont val="Arial Narrow"/>
        <family val="2"/>
      </rPr>
      <t xml:space="preserve"> Difundir los talleres que mantiene el D.C.A.</t>
    </r>
  </si>
  <si>
    <r>
      <rPr>
        <b/>
        <sz val="9"/>
        <color rgb="FF000000"/>
        <rFont val="Century Schoolbook"/>
        <family val="1"/>
      </rPr>
      <t>1.-</t>
    </r>
    <r>
      <rPr>
        <sz val="10"/>
        <color rgb="FF000000"/>
        <rFont val="Arial Narrow"/>
        <family val="2"/>
      </rPr>
      <t xml:space="preserve"> Reporte de guiones presentados.</t>
    </r>
  </si>
  <si>
    <t>* Lic. Luis Ángel Procel Guayara,
  Director de Cultura y Arte UTMACH
* Lic. Wilson Bacacela Altamirano,
  Promotor Cultural</t>
  </si>
  <si>
    <r>
      <rPr>
        <b/>
        <sz val="9"/>
        <color rgb="FF000000"/>
        <rFont val="Century Schoolbook"/>
        <family val="1"/>
      </rPr>
      <t>5.-</t>
    </r>
    <r>
      <rPr>
        <sz val="10"/>
        <color rgb="FF000000"/>
        <rFont val="Arial Narrow"/>
        <family val="2"/>
      </rPr>
      <t xml:space="preserve"> Gestionar las relaciones interinstitucionales que promueven la interculturalidad y la internacionalización.</t>
    </r>
  </si>
  <si>
    <t>Relaciones interinstitucionales que promueven la interculturalidad y la internacionalización, gestionadas.</t>
  </si>
  <si>
    <t>N° de grupos artísticos nacionales e internacionales conformados por distintas comunidades universitarias.</t>
  </si>
  <si>
    <r>
      <rPr>
        <b/>
        <sz val="9"/>
        <color rgb="FF000000"/>
        <rFont val="Century Schoolbook"/>
        <family val="1"/>
      </rPr>
      <t>1.-</t>
    </r>
    <r>
      <rPr>
        <sz val="10"/>
        <color rgb="FF000000"/>
        <rFont val="Arial Narrow"/>
        <family val="2"/>
      </rPr>
      <t xml:space="preserve"> Coordinar mediante oficios invitaciones a otra Instituciones Públicas.
</t>
    </r>
    <r>
      <rPr>
        <b/>
        <sz val="9"/>
        <color rgb="FF000000"/>
        <rFont val="Century Schoolbook"/>
        <family val="1"/>
      </rPr>
      <t>2.-</t>
    </r>
    <r>
      <rPr>
        <sz val="10"/>
        <color rgb="FF000000"/>
        <rFont val="Arial Narrow"/>
        <family val="2"/>
      </rPr>
      <t xml:space="preserve"> Dar a conocer los diferentes talleres del D.C.A. mediante medios de comunicación.</t>
    </r>
  </si>
  <si>
    <r>
      <rPr>
        <b/>
        <sz val="9"/>
        <color rgb="FF000000"/>
        <rFont val="Century Schoolbook"/>
        <family val="1"/>
      </rPr>
      <t>1.-</t>
    </r>
    <r>
      <rPr>
        <sz val="10"/>
        <color rgb="FF000000"/>
        <rFont val="Arial Narrow"/>
        <family val="2"/>
      </rPr>
      <t xml:space="preserve"> Reporte de los eventos realizados.</t>
    </r>
  </si>
  <si>
    <r>
      <rPr>
        <b/>
        <sz val="9"/>
        <color rgb="FF000000"/>
        <rFont val="Century Schoolbook"/>
        <family val="1"/>
      </rPr>
      <t>6.-</t>
    </r>
    <r>
      <rPr>
        <b/>
        <sz val="10"/>
        <color rgb="FF000000"/>
        <rFont val="Arial Narrow"/>
        <family val="2"/>
      </rPr>
      <t xml:space="preserve"> </t>
    </r>
    <r>
      <rPr>
        <sz val="10"/>
        <color rgb="FF000000"/>
        <rFont val="Arial Narrow"/>
        <family val="2"/>
      </rPr>
      <t>Entregar la Planificación Operativa Anual y Evaluación de la Planificación Operativa Anual.</t>
    </r>
  </si>
  <si>
    <t>N° de Planificaciones Operativas Anuales y Evaluaciones del POA, entregados oportunamente.</t>
  </si>
  <si>
    <r>
      <rPr>
        <b/>
        <sz val="9"/>
        <color rgb="FF000000"/>
        <rFont val="Century Schoolbook"/>
        <family val="1"/>
      </rPr>
      <t>1.-</t>
    </r>
    <r>
      <rPr>
        <sz val="10"/>
        <color rgb="FF000000"/>
        <rFont val="Arial Narrow"/>
        <family val="2"/>
      </rPr>
      <t xml:space="preserve"> Planificar metas a ejecutarse por D.C.A.
</t>
    </r>
    <r>
      <rPr>
        <b/>
        <sz val="9"/>
        <color rgb="FF000000"/>
        <rFont val="Century Schoolbook"/>
        <family val="1"/>
      </rPr>
      <t>2.-</t>
    </r>
    <r>
      <rPr>
        <sz val="10"/>
        <color rgb="FF000000"/>
        <rFont val="Arial Narrow"/>
        <family val="2"/>
      </rPr>
      <t xml:space="preserve"> Elaborar POA.
</t>
    </r>
    <r>
      <rPr>
        <b/>
        <sz val="9"/>
        <color rgb="FF000000"/>
        <rFont val="Century Schoolbook"/>
        <family val="1"/>
      </rPr>
      <t>3.-</t>
    </r>
    <r>
      <rPr>
        <sz val="10"/>
        <color rgb="FF000000"/>
        <rFont val="Arial Narrow"/>
        <family val="2"/>
      </rPr>
      <t xml:space="preserve"> Evaluar POA.</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</si>
  <si>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</si>
  <si>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t>* Lic. Luis Ángel Procel Guayara,
  Director de Cultura y Arte
* Ing. Rocío Del Pilar Chuya Castro,
  Auxiliar Administrativa</t>
  </si>
  <si>
    <r>
      <rPr>
        <sz val="10"/>
        <color rgb="FF000000"/>
        <rFont val="Arial Narrow"/>
        <family val="2"/>
      </rPr>
      <t>TINTA PARA IMPRESORA EPSON L</t>
    </r>
    <r>
      <rPr>
        <sz val="10"/>
        <color rgb="FF000000"/>
        <rFont val="Century Schoolbook"/>
        <family val="1"/>
      </rPr>
      <t>355</t>
    </r>
    <r>
      <rPr>
        <sz val="10"/>
        <color rgb="FF000000"/>
        <rFont val="Arial Narrow"/>
        <family val="2"/>
      </rPr>
      <t xml:space="preserve"> ORIGINAL NEGRO Bk T</t>
    </r>
    <r>
      <rPr>
        <sz val="10"/>
        <color rgb="FF000000"/>
        <rFont val="Century Schoolbook"/>
        <family val="1"/>
      </rPr>
      <t>6641</t>
    </r>
  </si>
  <si>
    <r>
      <rPr>
        <sz val="10"/>
        <color rgb="FF000000"/>
        <rFont val="Arial Narrow"/>
        <family val="2"/>
      </rPr>
      <t>TINTA PARA IMPRESORA EPSON L</t>
    </r>
    <r>
      <rPr>
        <sz val="10"/>
        <color rgb="FF000000"/>
        <rFont val="Century Schoolbook"/>
        <family val="1"/>
      </rPr>
      <t>355</t>
    </r>
    <r>
      <rPr>
        <sz val="10"/>
        <color rgb="FF000000"/>
        <rFont val="Arial Narrow"/>
        <family val="2"/>
      </rPr>
      <t xml:space="preserve"> ORIGINAL CIAN T</t>
    </r>
    <r>
      <rPr>
        <sz val="10"/>
        <color rgb="FF000000"/>
        <rFont val="Century Schoolbook"/>
        <family val="1"/>
      </rPr>
      <t>6642</t>
    </r>
  </si>
  <si>
    <r>
      <rPr>
        <sz val="10"/>
        <color rgb="FF000000"/>
        <rFont val="Arial Narrow"/>
        <family val="2"/>
      </rPr>
      <t>TINTA PARA IMPRESORA EPSON L</t>
    </r>
    <r>
      <rPr>
        <sz val="10"/>
        <color rgb="FF000000"/>
        <rFont val="Century Schoolbook"/>
        <family val="1"/>
      </rPr>
      <t>355</t>
    </r>
    <r>
      <rPr>
        <sz val="10"/>
        <color rgb="FF000000"/>
        <rFont val="Arial Narrow"/>
        <family val="2"/>
      </rPr>
      <t xml:space="preserve"> ORIGINAL MAGENTA T</t>
    </r>
    <r>
      <rPr>
        <sz val="10"/>
        <color rgb="FF000000"/>
        <rFont val="Century Schoolbook"/>
        <family val="1"/>
      </rPr>
      <t>6643</t>
    </r>
  </si>
  <si>
    <r>
      <rPr>
        <sz val="10"/>
        <color rgb="FF000000"/>
        <rFont val="Arial Narrow"/>
        <family val="2"/>
      </rPr>
      <t>TINTA PARA IMPRESORA EPSON L</t>
    </r>
    <r>
      <rPr>
        <sz val="10"/>
        <color rgb="FF000000"/>
        <rFont val="Century Schoolbook"/>
        <family val="1"/>
      </rPr>
      <t>355</t>
    </r>
    <r>
      <rPr>
        <sz val="10"/>
        <color rgb="FF000000"/>
        <rFont val="Arial Narrow"/>
        <family val="2"/>
      </rPr>
      <t xml:space="preserve"> ORIGINAL AMARILLA T</t>
    </r>
    <r>
      <rPr>
        <sz val="10"/>
        <color rgb="FF000000"/>
        <rFont val="Century Schoolbook"/>
        <family val="1"/>
      </rPr>
      <t>6644</t>
    </r>
  </si>
  <si>
    <r>
      <rPr>
        <b/>
        <sz val="9"/>
        <color rgb="FF000000"/>
        <rFont val="Century Schoolbook"/>
        <family val="1"/>
      </rPr>
      <t>7.-</t>
    </r>
    <r>
      <rPr>
        <sz val="10"/>
        <color rgb="FF000000"/>
        <rFont val="Arial Narrow"/>
        <family val="2"/>
      </rPr>
      <t xml:space="preserve"> Organizar el Archivo de Gestión.</t>
    </r>
  </si>
  <si>
    <t>N° de carpetas de la Documentación de la Dirección de Cultura y Arte, organizados y registrados en el Inventario documental.</t>
  </si>
  <si>
    <r>
      <rPr>
        <b/>
        <sz val="9"/>
        <color rgb="FF000000"/>
        <rFont val="Century Schoolbook"/>
        <family val="1"/>
      </rPr>
      <t>1.-</t>
    </r>
    <r>
      <rPr>
        <sz val="10"/>
        <color rgb="FF000000"/>
        <rFont val="Arial Narrow"/>
        <family val="2"/>
      </rPr>
      <t xml:space="preserve"> Seleccionar y clasificar la documentación.
</t>
    </r>
    <r>
      <rPr>
        <b/>
        <sz val="9"/>
        <color rgb="FF000000"/>
        <rFont val="Century Schoolbook"/>
        <family val="1"/>
      </rPr>
      <t>2.-</t>
    </r>
    <r>
      <rPr>
        <sz val="10"/>
        <color rgb="FF000000"/>
        <rFont val="Arial Narrow"/>
        <family val="2"/>
      </rPr>
      <t xml:space="preserve"> Describir la documentación según la norma ISAD-G.
</t>
    </r>
    <r>
      <rPr>
        <b/>
        <sz val="9"/>
        <color rgb="FF000000"/>
        <rFont val="Century Schoolbook"/>
        <family val="1"/>
      </rPr>
      <t>3.-</t>
    </r>
    <r>
      <rPr>
        <sz val="10"/>
        <color rgb="FF000000"/>
        <rFont val="Arial Narrow"/>
        <family val="2"/>
      </rPr>
      <t xml:space="preserve"> Proteger la documentación en la Dirección.</t>
    </r>
  </si>
  <si>
    <r>
      <rPr>
        <b/>
        <sz val="9"/>
        <color rgb="FF000000"/>
        <rFont val="Century Schoolbook"/>
        <family val="1"/>
      </rPr>
      <t>1.-</t>
    </r>
    <r>
      <rPr>
        <sz val="10"/>
        <color rgb="FF000000"/>
        <rFont val="Arial Narrow"/>
        <family val="2"/>
      </rPr>
      <t xml:space="preserve"> Inventario documental.</t>
    </r>
  </si>
  <si>
    <t>TOTAL PRESUPUESTO ESTIMATIVO DIRECCIÓN DE CULTURA Y ARTE 2022:</t>
  </si>
  <si>
    <t>DIRECCIÓN DE ASEGURAMIENTO DE LA CALIDAD</t>
  </si>
  <si>
    <r>
      <rPr>
        <b/>
        <sz val="10"/>
        <color rgb="FFFF0000"/>
        <rFont val="Arial Narrow"/>
        <family val="2"/>
      </rPr>
      <t>META ESTRATÉGICA</t>
    </r>
    <r>
      <rPr>
        <b/>
        <sz val="9"/>
        <color rgb="FF000000"/>
        <rFont val="Century Schoolbook"/>
        <family val="1"/>
      </rPr>
      <t xml:space="preserve">
1.-</t>
    </r>
    <r>
      <rPr>
        <sz val="10"/>
        <color rgb="FF000000"/>
        <rFont val="Arial Narrow"/>
        <family val="2"/>
      </rPr>
      <t xml:space="preserve"> Mejorar el sistema de gestión de quejas y denuncias a través de la implementación de estándares de calidad internacionales.</t>
    </r>
  </si>
  <si>
    <t>Sistema de gestión de quejas y denuncias validado</t>
  </si>
  <si>
    <t>Porcentaje de actualización del sistema de gestión de quejas y denuncias.</t>
  </si>
  <si>
    <r>
      <rPr>
        <b/>
        <sz val="9"/>
        <color rgb="FF000000"/>
        <rFont val="Century Schoolbook"/>
        <family val="1"/>
      </rPr>
      <t>1.-</t>
    </r>
    <r>
      <rPr>
        <sz val="10"/>
        <color rgb="FF000000"/>
        <rFont val="Arial Narrow"/>
        <family val="2"/>
      </rPr>
      <t xml:space="preserve"> Revisar Procedimiento de quejas y denuncias.</t>
    </r>
  </si>
  <si>
    <r>
      <rPr>
        <b/>
        <sz val="9"/>
        <color rgb="FF000000"/>
        <rFont val="Century Schoolbook"/>
        <family val="1"/>
      </rPr>
      <t>1.-</t>
    </r>
    <r>
      <rPr>
        <sz val="10"/>
        <color rgb="FF000000"/>
        <rFont val="Arial Narrow"/>
        <family val="2"/>
      </rPr>
      <t xml:space="preserve"> Procedimiento de quejas y denuncias.
</t>
    </r>
    <r>
      <rPr>
        <b/>
        <sz val="9"/>
        <color rgb="FF000000"/>
        <rFont val="Century Schoolbook"/>
        <family val="1"/>
      </rPr>
      <t>2.-</t>
    </r>
    <r>
      <rPr>
        <sz val="10"/>
        <color rgb="FF000000"/>
        <rFont val="Arial Narrow"/>
        <family val="2"/>
      </rPr>
      <t xml:space="preserve"> Resolución de aprobación.</t>
    </r>
  </si>
  <si>
    <t>* Abg. Melina Sánchez,
  Directora de la DAC
* Econ. Lissete Chuchuca,
  Analista de Evaluación Interna y Gestión de la Calidad
* Ing. Mónica Jara Carrasco,
  Analista de Evaluación Interna y Gestión de la Calidad</t>
  </si>
  <si>
    <t>Esferográfico negro punta fina</t>
  </si>
  <si>
    <r>
      <rPr>
        <sz val="10"/>
        <color rgb="FF000000"/>
        <rFont val="Arial Narrow"/>
        <family val="2"/>
      </rPr>
      <t xml:space="preserve">Tinta EPSON </t>
    </r>
    <r>
      <rPr>
        <sz val="10"/>
        <color rgb="FF000000"/>
        <rFont val="Century Schoolbook"/>
        <family val="1"/>
      </rPr>
      <t>664120</t>
    </r>
  </si>
  <si>
    <r>
      <rPr>
        <b/>
        <sz val="10"/>
        <color rgb="FF000000"/>
        <rFont val="Century Schoolbook"/>
        <family val="1"/>
      </rPr>
      <t>2.-</t>
    </r>
    <r>
      <rPr>
        <b/>
        <sz val="10"/>
        <color rgb="FF000000"/>
        <rFont val="Arial Narrow"/>
        <family val="2"/>
      </rPr>
      <t xml:space="preserve"> </t>
    </r>
    <r>
      <rPr>
        <sz val="10"/>
        <color rgb="FF000000"/>
        <rFont val="Arial Narrow"/>
        <family val="2"/>
      </rPr>
      <t>Incrementar la calidad de la gestión institucional a través de la ejecución de procesos de aseguramiento de la calidad.</t>
    </r>
  </si>
  <si>
    <t>Plan de aseguramiento de la calidad ejecutado</t>
  </si>
  <si>
    <t>Porcentaje de ejecución del plan de aseguramiento de la calidad.</t>
  </si>
  <si>
    <r>
      <rPr>
        <b/>
        <sz val="9"/>
        <color rgb="FF000000"/>
        <rFont val="Century Schoolbook"/>
        <family val="1"/>
      </rPr>
      <t>1.-</t>
    </r>
    <r>
      <rPr>
        <sz val="10"/>
        <color rgb="FF000000"/>
        <rFont val="Arial Narrow"/>
        <family val="2"/>
      </rPr>
      <t xml:space="preserve"> Actualizar el plan de aseguramiento de la calidad. 
</t>
    </r>
    <r>
      <rPr>
        <b/>
        <sz val="9"/>
        <color rgb="FF000000"/>
        <rFont val="Century Schoolbook"/>
        <family val="1"/>
      </rPr>
      <t>2.-</t>
    </r>
    <r>
      <rPr>
        <sz val="10"/>
        <color rgb="FF000000"/>
        <rFont val="Arial Narrow"/>
        <family val="2"/>
      </rPr>
      <t xml:space="preserve"> Analizar y efectuar las modificaciones solicitadas del plan de aseguramiento de la calidad.
</t>
    </r>
    <r>
      <rPr>
        <b/>
        <sz val="9"/>
        <color rgb="FF000000"/>
        <rFont val="Century Schoolbook"/>
        <family val="1"/>
      </rPr>
      <t>3.-</t>
    </r>
    <r>
      <rPr>
        <sz val="10"/>
        <color rgb="FF000000"/>
        <rFont val="Arial Narrow"/>
        <family val="2"/>
      </rPr>
      <t xml:space="preserve"> Efectuar jornadas de seguimiento del plan de aseguramiento de la calidad.</t>
    </r>
  </si>
  <si>
    <r>
      <rPr>
        <b/>
        <sz val="9"/>
        <color rgb="FF000000"/>
        <rFont val="Century Schoolbook"/>
        <family val="1"/>
      </rPr>
      <t>1.-</t>
    </r>
    <r>
      <rPr>
        <sz val="10"/>
        <color rgb="FF000000"/>
        <rFont val="Arial Narrow"/>
        <family val="2"/>
      </rPr>
      <t xml:space="preserve"> Plan de aseguramiento de la calidad, actualizado. 
</t>
    </r>
    <r>
      <rPr>
        <b/>
        <sz val="9"/>
        <color rgb="FF000000"/>
        <rFont val="Century Schoolbook"/>
        <family val="1"/>
      </rPr>
      <t>2.-</t>
    </r>
    <r>
      <rPr>
        <sz val="10"/>
        <color rgb="FF000000"/>
        <rFont val="Arial Narrow"/>
        <family val="2"/>
      </rPr>
      <t>Tablero de Control del Plan de aseguramiento de la Calidad.</t>
    </r>
  </si>
  <si>
    <t>* Abg. Melina Sánchez,
  Directora de la DAC
* Econ. Lissete Chuchuca,
  Analista de Evaluación Interna y Gestión de la Calidad
* Ing. Mónica Jara Carrasco,
  Analista, de Evaluación Interna y Gestión de la Calidad</t>
  </si>
  <si>
    <t xml:space="preserve">Mochila grande Loneta </t>
  </si>
  <si>
    <r>
      <rPr>
        <sz val="10"/>
        <color rgb="FF000000"/>
        <rFont val="Arial Narrow"/>
        <family val="2"/>
      </rPr>
      <t xml:space="preserve">Archivador de cartón plegable lomo </t>
    </r>
    <r>
      <rPr>
        <sz val="10"/>
        <color rgb="FF000000"/>
        <rFont val="Century Schoolbook"/>
        <family val="1"/>
      </rPr>
      <t>16</t>
    </r>
    <r>
      <rPr>
        <sz val="10"/>
        <color rgb="FF000000"/>
        <rFont val="Arial Narrow"/>
        <family val="2"/>
      </rPr>
      <t xml:space="preserve"> cms N° </t>
    </r>
    <r>
      <rPr>
        <sz val="10"/>
        <color rgb="FF000000"/>
        <rFont val="Century Schoolbook"/>
        <family val="1"/>
      </rPr>
      <t>3</t>
    </r>
  </si>
  <si>
    <r>
      <rPr>
        <sz val="10"/>
        <color rgb="FF000000"/>
        <rFont val="Arial Narrow"/>
        <family val="2"/>
      </rPr>
      <t xml:space="preserve">Tijeras grande de </t>
    </r>
    <r>
      <rPr>
        <sz val="10"/>
        <color rgb="FF000000"/>
        <rFont val="Century Schoolbook"/>
        <family val="1"/>
      </rPr>
      <t>6"</t>
    </r>
  </si>
  <si>
    <t>530702 0701 001</t>
  </si>
  <si>
    <t>Arrendamientos y Licencias de Uso de Paquetes Informáticos</t>
  </si>
  <si>
    <t>Alojamiento de archivo en nube (DROPOX)</t>
  </si>
  <si>
    <r>
      <rPr>
        <sz val="10"/>
        <color rgb="FF000000"/>
        <rFont val="Arial Narrow"/>
        <family val="2"/>
      </rPr>
      <t xml:space="preserve">Tinta EPSON </t>
    </r>
    <r>
      <rPr>
        <sz val="10"/>
        <color rgb="FF000000"/>
        <rFont val="Century Schoolbook"/>
        <family val="1"/>
      </rPr>
      <t>664320</t>
    </r>
  </si>
  <si>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la fase planificación del proceso de autoevaluación institucional.</t>
    </r>
  </si>
  <si>
    <t>Autoevaluación Institucional ejecutada y socializada.</t>
  </si>
  <si>
    <t>N° de fases del proceso de autoevaluación institucional ejecutadas.</t>
  </si>
  <si>
    <r>
      <rPr>
        <b/>
        <sz val="9"/>
        <color rgb="FF000000"/>
        <rFont val="Century Schoolbook"/>
        <family val="1"/>
      </rPr>
      <t xml:space="preserve">1.- </t>
    </r>
    <r>
      <rPr>
        <sz val="10"/>
        <color rgb="FF000000"/>
        <rFont val="Arial Narrow"/>
        <family val="2"/>
      </rPr>
      <t>Planificar el proceso de autoevaluación institucional
aprobado.</t>
    </r>
  </si>
  <si>
    <r>
      <rPr>
        <b/>
        <sz val="9"/>
        <color rgb="FF000000"/>
        <rFont val="Century Schoolbook"/>
        <family val="1"/>
      </rPr>
      <t>1.-</t>
    </r>
    <r>
      <rPr>
        <sz val="10"/>
        <color rgb="FF000000"/>
        <rFont val="Arial Narrow"/>
        <family val="2"/>
      </rPr>
      <t xml:space="preserve"> Plan de autoevaluación institucional aprobado.</t>
    </r>
  </si>
  <si>
    <t>Señaladores tipo banderitas</t>
  </si>
  <si>
    <r>
      <rPr>
        <b/>
        <sz val="9"/>
        <color rgb="FF000000"/>
        <rFont val="Century Schoolbook"/>
        <family val="1"/>
      </rPr>
      <t>2.-</t>
    </r>
    <r>
      <rPr>
        <sz val="10"/>
        <color rgb="FF000000"/>
        <rFont val="Arial Narrow"/>
        <family val="2"/>
      </rPr>
      <t xml:space="preserve"> Emitir y/o actualizar las directrices para la conducción del proceso de autoevaluación de programas.</t>
    </r>
  </si>
  <si>
    <t>Directrices para la conducción de los procesos de autoevaluación de la Universidad Técnica de Machala, gestionadas.</t>
  </si>
  <si>
    <t>N° de directrices para la conducción del proceso de autoevaluación de programas emitidas y/o actualizadas.</t>
  </si>
  <si>
    <r>
      <rPr>
        <b/>
        <sz val="9"/>
        <color rgb="FF000000"/>
        <rFont val="Century Schoolbook"/>
        <family val="1"/>
      </rPr>
      <t>1.-</t>
    </r>
    <r>
      <rPr>
        <sz val="10"/>
        <color rgb="FF000000"/>
        <rFont val="Arial Narrow"/>
        <family val="2"/>
      </rPr>
      <t xml:space="preserve"> Elaborar documento técnico presentado para la ejecución de los procesos de autoevaluación de programas.</t>
    </r>
  </si>
  <si>
    <r>
      <rPr>
        <b/>
        <sz val="9"/>
        <color rgb="FF000000"/>
        <rFont val="Century Schoolbook"/>
        <family val="1"/>
      </rPr>
      <t>1.-</t>
    </r>
    <r>
      <rPr>
        <sz val="10"/>
        <color rgb="FF000000"/>
        <rFont val="Arial Narrow"/>
        <family val="2"/>
      </rPr>
      <t xml:space="preserve"> Instrumento de Autoevaluación de carreras y/o programas.
</t>
    </r>
    <r>
      <rPr>
        <b/>
        <sz val="9"/>
        <color rgb="FF000000"/>
        <rFont val="Century Schoolbook"/>
        <family val="1"/>
      </rPr>
      <t>2.-</t>
    </r>
    <r>
      <rPr>
        <sz val="10"/>
        <color rgb="FF000000"/>
        <rFont val="Arial Narrow"/>
        <family val="2"/>
      </rPr>
      <t xml:space="preserve"> Instrumento de Autoevaluación Institucional.</t>
    </r>
  </si>
  <si>
    <t>Alcohol</t>
  </si>
  <si>
    <r>
      <rPr>
        <sz val="10"/>
        <color rgb="FF000000"/>
        <rFont val="Arial Narrow"/>
        <family val="2"/>
      </rPr>
      <t xml:space="preserve">Hipoclorito de sodio al </t>
    </r>
    <r>
      <rPr>
        <sz val="10"/>
        <color rgb="FF000000"/>
        <rFont val="Century Schoolbook"/>
        <family val="1"/>
      </rPr>
      <t>10</t>
    </r>
    <r>
      <rPr>
        <sz val="10"/>
        <color rgb="FF000000"/>
        <rFont val="Arial Narrow"/>
        <family val="2"/>
      </rPr>
      <t xml:space="preserve"> por ciento, galón</t>
    </r>
  </si>
  <si>
    <r>
      <rPr>
        <sz val="10"/>
        <color rgb="FF000000"/>
        <rFont val="Arial Narrow"/>
        <family val="2"/>
      </rPr>
      <t xml:space="preserve">Funda de basura uso industrial negra </t>
    </r>
    <r>
      <rPr>
        <sz val="10"/>
        <color rgb="FF000000"/>
        <rFont val="Century Schoolbook"/>
        <family val="1"/>
      </rPr>
      <t>35</t>
    </r>
    <r>
      <rPr>
        <sz val="10"/>
        <color rgb="FF000000"/>
        <rFont val="Arial Narrow"/>
        <family val="2"/>
      </rPr>
      <t xml:space="preserve">" x </t>
    </r>
    <r>
      <rPr>
        <sz val="10"/>
        <color rgb="FF000000"/>
        <rFont val="Century Schoolbook"/>
        <family val="1"/>
      </rPr>
      <t>47</t>
    </r>
    <r>
      <rPr>
        <sz val="10"/>
        <color rgb="FF000000"/>
        <rFont val="Arial Narrow"/>
        <family val="2"/>
      </rPr>
      <t>"</t>
    </r>
  </si>
  <si>
    <r>
      <rPr>
        <sz val="10"/>
        <color rgb="FF000000"/>
        <rFont val="Arial Narrow"/>
        <family val="2"/>
      </rPr>
      <t xml:space="preserve">Tinta EPSON </t>
    </r>
    <r>
      <rPr>
        <sz val="10"/>
        <color rgb="FF000000"/>
        <rFont val="Century Schoolbook"/>
        <family val="1"/>
      </rPr>
      <t>664420</t>
    </r>
  </si>
  <si>
    <r>
      <rPr>
        <b/>
        <sz val="9"/>
        <color rgb="FF000000"/>
        <rFont val="Century Schoolbook"/>
        <family val="1"/>
      </rPr>
      <t>3.-</t>
    </r>
    <r>
      <rPr>
        <sz val="10"/>
        <color rgb="FF000000"/>
        <rFont val="Arial Narrow"/>
        <family val="2"/>
      </rPr>
      <t xml:space="preserve"> Coordinar la ejecución de las fases del proceso de autoevaluación de carreras.</t>
    </r>
  </si>
  <si>
    <t>Autoevaluación de carreras y/o programas gestionados.</t>
  </si>
  <si>
    <t>N° de fases del proceso de autoevaluación de carreras ejecutadas.</t>
  </si>
  <si>
    <r>
      <rPr>
        <b/>
        <sz val="9"/>
        <color rgb="FF000000"/>
        <rFont val="Century Schoolbook"/>
        <family val="1"/>
      </rPr>
      <t>1.-</t>
    </r>
    <r>
      <rPr>
        <sz val="10"/>
        <color rgb="FF000000"/>
        <rFont val="Arial Narrow"/>
        <family val="2"/>
      </rPr>
      <t xml:space="preserve"> Elaborar y aprobar el Plan de autoevaluación de carreras.
</t>
    </r>
    <r>
      <rPr>
        <b/>
        <sz val="9"/>
        <color rgb="FF000000"/>
        <rFont val="Century Schoolbook"/>
        <family val="1"/>
      </rPr>
      <t>2.-</t>
    </r>
    <r>
      <rPr>
        <sz val="10"/>
        <color rgb="FF000000"/>
        <rFont val="Arial Narrow"/>
        <family val="2"/>
      </rPr>
      <t xml:space="preserve"> Elaborar y/o actualizar el instrumento de autoevaluación de carreras.
</t>
    </r>
    <r>
      <rPr>
        <b/>
        <sz val="9"/>
        <color rgb="FF000000"/>
        <rFont val="Century Schoolbook"/>
        <family val="1"/>
      </rPr>
      <t>3.-</t>
    </r>
    <r>
      <rPr>
        <sz val="10"/>
        <color rgb="FF000000"/>
        <rFont val="Arial Narrow"/>
        <family val="2"/>
      </rPr>
      <t xml:space="preserve"> Capacitar en los procesos de autoevaluación de carreras.
</t>
    </r>
    <r>
      <rPr>
        <b/>
        <sz val="9"/>
        <color rgb="FF000000"/>
        <rFont val="Century Schoolbook"/>
        <family val="1"/>
      </rPr>
      <t xml:space="preserve">4.- </t>
    </r>
    <r>
      <rPr>
        <sz val="10"/>
        <color rgb="FF000000"/>
        <rFont val="Arial Narrow"/>
        <family val="2"/>
      </rPr>
      <t xml:space="preserve">Asesorar y acompañar en los procesos de Autoevaluación de carreras.
</t>
    </r>
    <r>
      <rPr>
        <b/>
        <sz val="9"/>
        <color rgb="FF000000"/>
        <rFont val="Century Schoolbook"/>
        <family val="1"/>
      </rPr>
      <t>5.-</t>
    </r>
    <r>
      <rPr>
        <sz val="10"/>
        <color rgb="FF000000"/>
        <rFont val="Arial Narrow"/>
        <family val="2"/>
      </rPr>
      <t xml:space="preserve"> Emitir reporte condensado de resultados del proceso de autoevaluación.</t>
    </r>
  </si>
  <si>
    <r>
      <rPr>
        <b/>
        <sz val="9"/>
        <color rgb="FF000000"/>
        <rFont val="Century Schoolbook"/>
        <family val="1"/>
      </rPr>
      <t>1.-</t>
    </r>
    <r>
      <rPr>
        <sz val="10"/>
        <color rgb="FF000000"/>
        <rFont val="Arial Narrow"/>
        <family val="2"/>
      </rPr>
      <t xml:space="preserve"> Reporte de ejecución de las fases del proceso de autoevaluación de la carrera de Enfermería.</t>
    </r>
  </si>
  <si>
    <r>
      <rPr>
        <sz val="10"/>
        <color rgb="FF000000"/>
        <rFont val="Arial Narrow"/>
        <family val="2"/>
      </rPr>
      <t xml:space="preserve">Fases del proceso de autoevaluación:
</t>
    </r>
    <r>
      <rPr>
        <sz val="10"/>
        <color rgb="FF000000"/>
        <rFont val="Century Schoolbook"/>
        <family val="1"/>
      </rPr>
      <t>1</t>
    </r>
    <r>
      <rPr>
        <sz val="10"/>
        <color rgb="FF000000"/>
        <rFont val="Arial Narrow"/>
        <family val="2"/>
      </rPr>
      <t xml:space="preserve">) Planificación;
</t>
    </r>
    <r>
      <rPr>
        <sz val="10"/>
        <color rgb="FF000000"/>
        <rFont val="Century Schoolbook"/>
        <family val="1"/>
      </rPr>
      <t>2</t>
    </r>
    <r>
      <rPr>
        <sz val="10"/>
        <color rgb="FF000000"/>
        <rFont val="Arial Narrow"/>
        <family val="2"/>
      </rPr>
      <t xml:space="preserve">) Ejecución; y, 
</t>
    </r>
    <r>
      <rPr>
        <sz val="10"/>
        <color rgb="FF000000"/>
        <rFont val="Century Schoolbook"/>
        <family val="1"/>
      </rPr>
      <t>3</t>
    </r>
    <r>
      <rPr>
        <sz val="10"/>
        <color rgb="FF000000"/>
        <rFont val="Arial Narrow"/>
        <family val="2"/>
      </rPr>
      <t>) Generación y socialización de resultados y/ o informe final.</t>
    </r>
  </si>
  <si>
    <t>Audífono micrófono</t>
  </si>
  <si>
    <r>
      <rPr>
        <sz val="10"/>
        <color rgb="FF000000"/>
        <rFont val="Arial Narrow"/>
        <family val="2"/>
      </rPr>
      <t xml:space="preserve">Notas adhesivas pequeños </t>
    </r>
    <r>
      <rPr>
        <sz val="10"/>
        <color rgb="FF000000"/>
        <rFont val="Century Schoolbook"/>
        <family val="1"/>
      </rPr>
      <t>1 1/2</t>
    </r>
    <r>
      <rPr>
        <sz val="10"/>
        <color rgb="FF000000"/>
        <rFont val="Arial Narrow"/>
        <family val="2"/>
      </rPr>
      <t xml:space="preserve"> x </t>
    </r>
    <r>
      <rPr>
        <sz val="10"/>
        <color rgb="FF000000"/>
        <rFont val="Century Schoolbook"/>
        <family val="1"/>
      </rPr>
      <t>2</t>
    </r>
  </si>
  <si>
    <r>
      <rPr>
        <b/>
        <sz val="9"/>
        <color rgb="FF000000"/>
        <rFont val="Century Schoolbook"/>
        <family val="1"/>
      </rPr>
      <t>4.-</t>
    </r>
    <r>
      <rPr>
        <sz val="10"/>
        <color rgb="FF000000"/>
        <rFont val="Arial Narrow"/>
        <family val="2"/>
      </rPr>
      <t xml:space="preserve"> Asesorar para la implementación y ejecución de los Procesos de Gestión de Calidad.</t>
    </r>
  </si>
  <si>
    <t>Aseguramiento de la Calidad gestionado.</t>
  </si>
  <si>
    <t>N° de asesorías ejecutadas.</t>
  </si>
  <si>
    <r>
      <rPr>
        <b/>
        <sz val="9"/>
        <color rgb="FF000000"/>
        <rFont val="Century Schoolbook"/>
        <family val="1"/>
      </rPr>
      <t>1.-</t>
    </r>
    <r>
      <rPr>
        <sz val="10"/>
        <color rgb="FF000000"/>
        <rFont val="Arial Narrow"/>
        <family val="2"/>
      </rPr>
      <t xml:space="preserve"> Asesorar en la implementación de la estandarización de las carpetas drive (portafolio docente).</t>
    </r>
  </si>
  <si>
    <r>
      <rPr>
        <b/>
        <sz val="9"/>
        <color rgb="FF000000"/>
        <rFont val="Century Schoolbook"/>
        <family val="1"/>
      </rPr>
      <t>1.-</t>
    </r>
    <r>
      <rPr>
        <sz val="10"/>
        <color rgb="FF000000"/>
        <rFont val="Arial Narrow"/>
        <family val="2"/>
      </rPr>
      <t xml:space="preserve"> Reporte de asesorías de implementación de la estandarización de las carpetas drive (portafolio docente).</t>
    </r>
  </si>
  <si>
    <r>
      <rPr>
        <sz val="10"/>
        <color rgb="FF000000"/>
        <rFont val="Arial Narrow"/>
        <family val="2"/>
      </rPr>
      <t xml:space="preserve">Aprieta papeles tipo pinza </t>
    </r>
    <r>
      <rPr>
        <sz val="10"/>
        <color rgb="FF000000"/>
        <rFont val="Century Schoolbook"/>
        <family val="1"/>
      </rPr>
      <t>41</t>
    </r>
    <r>
      <rPr>
        <sz val="10"/>
        <color rgb="FF000000"/>
        <rFont val="Arial Narrow"/>
        <family val="2"/>
      </rPr>
      <t xml:space="preserve"> mm</t>
    </r>
  </si>
  <si>
    <r>
      <rPr>
        <sz val="10"/>
        <color rgb="FF000000"/>
        <rFont val="Arial Narrow"/>
        <family val="2"/>
      </rPr>
      <t xml:space="preserve">Aprieta papeles tipo pinza </t>
    </r>
    <r>
      <rPr>
        <sz val="10"/>
        <color rgb="FF000000"/>
        <rFont val="Century Schoolbook"/>
        <family val="1"/>
      </rPr>
      <t>25</t>
    </r>
    <r>
      <rPr>
        <sz val="10"/>
        <color rgb="FF000000"/>
        <rFont val="Arial Narrow"/>
        <family val="2"/>
      </rPr>
      <t xml:space="preserve"> mm</t>
    </r>
  </si>
  <si>
    <r>
      <rPr>
        <sz val="10"/>
        <color rgb="FF000000"/>
        <rFont val="Arial Narrow"/>
        <family val="2"/>
      </rPr>
      <t xml:space="preserve">Repuesto de trapeo (mopa) de </t>
    </r>
    <r>
      <rPr>
        <sz val="10"/>
        <color rgb="FF000000"/>
        <rFont val="Century Schoolbook"/>
        <family val="1"/>
      </rPr>
      <t>46</t>
    </r>
    <r>
      <rPr>
        <sz val="10"/>
        <color rgb="FF000000"/>
        <rFont val="Arial Narrow"/>
        <family val="2"/>
      </rPr>
      <t xml:space="preserve"> cm</t>
    </r>
  </si>
  <si>
    <r>
      <rPr>
        <sz val="10"/>
        <color rgb="FF000000"/>
        <rFont val="Arial Narrow"/>
        <family val="2"/>
      </rPr>
      <t xml:space="preserve">Lava vajilla </t>
    </r>
    <r>
      <rPr>
        <sz val="10"/>
        <color rgb="FF000000"/>
        <rFont val="Century Schoolbook"/>
        <family val="1"/>
      </rPr>
      <t>1000</t>
    </r>
    <r>
      <rPr>
        <sz val="10"/>
        <color rgb="FF000000"/>
        <rFont val="Arial Narrow"/>
        <family val="2"/>
      </rPr>
      <t xml:space="preserve"> gr*</t>
    </r>
  </si>
  <si>
    <r>
      <rPr>
        <sz val="10"/>
        <color rgb="FF000000"/>
        <rFont val="Arial Narrow"/>
        <family val="2"/>
      </rPr>
      <t xml:space="preserve">Guantes de caucho no </t>
    </r>
    <r>
      <rPr>
        <sz val="10"/>
        <color rgb="FF000000"/>
        <rFont val="Century Schoolbook"/>
        <family val="1"/>
      </rPr>
      <t>9</t>
    </r>
    <r>
      <rPr>
        <sz val="10"/>
        <color rgb="FF000000"/>
        <rFont val="Arial Narrow"/>
        <family val="2"/>
      </rPr>
      <t xml:space="preserve"> bicolor</t>
    </r>
  </si>
  <si>
    <r>
      <rPr>
        <b/>
        <sz val="9"/>
        <color rgb="FF000000"/>
        <rFont val="Century Schoolbook"/>
        <family val="1"/>
      </rPr>
      <t>5.-</t>
    </r>
    <r>
      <rPr>
        <sz val="10"/>
        <color rgb="FF000000"/>
        <rFont val="Arial Narrow"/>
        <family val="2"/>
      </rPr>
      <t xml:space="preserve"> Emitir Informes Técnicos para procesos internos.</t>
    </r>
  </si>
  <si>
    <t>Informes Técnicos aprobados.</t>
  </si>
  <si>
    <t>N° de informes técnicos presentados.</t>
  </si>
  <si>
    <r>
      <rPr>
        <b/>
        <sz val="9"/>
        <color rgb="FF000000"/>
        <rFont val="Century Schoolbook"/>
        <family val="1"/>
      </rPr>
      <t>1.-</t>
    </r>
    <r>
      <rPr>
        <sz val="10"/>
        <color rgb="FF000000"/>
        <rFont val="Arial Narrow"/>
        <family val="2"/>
      </rPr>
      <t xml:space="preserve"> Elaborar informes técnicos de revisión de documentos vinculantes a los procesos de evaluación.</t>
    </r>
  </si>
  <si>
    <r>
      <rPr>
        <b/>
        <sz val="9"/>
        <color rgb="FF000000"/>
        <rFont val="Century Schoolbook"/>
        <family val="1"/>
      </rPr>
      <t>1.-</t>
    </r>
    <r>
      <rPr>
        <sz val="10"/>
        <color rgb="FF000000"/>
        <rFont val="Arial Narrow"/>
        <family val="2"/>
      </rPr>
      <t xml:space="preserve"> Reportes de informes técnicos presentados.</t>
    </r>
  </si>
  <si>
    <r>
      <rPr>
        <sz val="10"/>
        <color rgb="FF000000"/>
        <rFont val="Arial Narrow"/>
        <family val="2"/>
      </rPr>
      <t xml:space="preserve">Papel higiénico jumbo doble hoja blanco </t>
    </r>
    <r>
      <rPr>
        <sz val="10"/>
        <color rgb="FF000000"/>
        <rFont val="Century Schoolbook"/>
        <family val="1"/>
      </rPr>
      <t>250</t>
    </r>
    <r>
      <rPr>
        <sz val="10"/>
        <color rgb="FF000000"/>
        <rFont val="Arial Narrow"/>
        <family val="2"/>
      </rPr>
      <t xml:space="preserve"> metros*</t>
    </r>
  </si>
  <si>
    <r>
      <rPr>
        <sz val="10"/>
        <color rgb="FF000000"/>
        <rFont val="Arial Narrow"/>
        <family val="2"/>
      </rPr>
      <t xml:space="preserve">Papel toalla de manos blanco en z </t>
    </r>
    <r>
      <rPr>
        <sz val="10"/>
        <color rgb="FF000000"/>
        <rFont val="Century Schoolbook"/>
        <family val="1"/>
      </rPr>
      <t>150</t>
    </r>
    <r>
      <rPr>
        <sz val="10"/>
        <color rgb="FF000000"/>
        <rFont val="Arial Narrow"/>
        <family val="2"/>
      </rPr>
      <t xml:space="preserve"> unidades </t>
    </r>
  </si>
  <si>
    <r>
      <rPr>
        <sz val="10"/>
        <color rgb="FF000000"/>
        <rFont val="Arial Narrow"/>
        <family val="2"/>
      </rPr>
      <t xml:space="preserve">Flash memory </t>
    </r>
    <r>
      <rPr>
        <sz val="10"/>
        <color rgb="FF000000"/>
        <rFont val="Century Schoolbook"/>
        <family val="1"/>
      </rPr>
      <t>128</t>
    </r>
    <r>
      <rPr>
        <sz val="10"/>
        <color rgb="FF000000"/>
        <rFont val="Arial Narrow"/>
        <family val="2"/>
      </rPr>
      <t xml:space="preserve"> GB</t>
    </r>
  </si>
  <si>
    <r>
      <rPr>
        <b/>
        <sz val="9"/>
        <color rgb="FF000000"/>
        <rFont val="Century Schoolbook"/>
        <family val="1"/>
      </rPr>
      <t>6.-</t>
    </r>
    <r>
      <rPr>
        <sz val="10"/>
        <color rgb="FF000000"/>
        <rFont val="Arial Narrow"/>
        <family val="2"/>
      </rPr>
      <t xml:space="preserve"> Dirigir procesos de capacitación y asesoría.</t>
    </r>
  </si>
  <si>
    <t>Procesos de capacitación y asesoría dirigidos.</t>
  </si>
  <si>
    <r>
      <rPr>
        <b/>
        <sz val="9"/>
        <color rgb="FF000000"/>
        <rFont val="Century Schoolbook"/>
        <family val="1"/>
      </rPr>
      <t>1.-</t>
    </r>
    <r>
      <rPr>
        <sz val="10"/>
        <color rgb="FF000000"/>
        <rFont val="Arial Narrow"/>
        <family val="2"/>
      </rPr>
      <t xml:space="preserve"> Asesorar en los procesos de autoevaluación de carreras.
</t>
    </r>
    <r>
      <rPr>
        <b/>
        <sz val="9"/>
        <color rgb="FF000000"/>
        <rFont val="Century Schoolbook"/>
        <family val="1"/>
      </rPr>
      <t>2.-</t>
    </r>
    <r>
      <rPr>
        <sz val="10"/>
        <color rgb="FF000000"/>
        <rFont val="Arial Narrow"/>
        <family val="2"/>
      </rPr>
      <t xml:space="preserve"> Efectuar la capacitación del instrumento de autoevaluación de carrera.</t>
    </r>
  </si>
  <si>
    <r>
      <rPr>
        <b/>
        <sz val="9"/>
        <color rgb="FF000000"/>
        <rFont val="Century Schoolbook"/>
        <family val="1"/>
      </rPr>
      <t>1.-</t>
    </r>
    <r>
      <rPr>
        <sz val="10"/>
        <color rgb="FF000000"/>
        <rFont val="Arial Narrow"/>
        <family val="2"/>
      </rPr>
      <t xml:space="preserve"> Reporte de capacitación y asesorías.</t>
    </r>
  </si>
  <si>
    <r>
      <rPr>
        <sz val="10"/>
        <color rgb="FF000000"/>
        <rFont val="Arial Narrow"/>
        <family val="2"/>
      </rPr>
      <t xml:space="preserve">Tinta EPSON </t>
    </r>
    <r>
      <rPr>
        <sz val="10"/>
        <color rgb="FF000000"/>
        <rFont val="Century Schoolbook"/>
        <family val="1"/>
      </rPr>
      <t>664220</t>
    </r>
  </si>
  <si>
    <r>
      <rPr>
        <b/>
        <sz val="9"/>
        <color rgb="FF000000"/>
        <rFont val="Century Schoolbook"/>
        <family val="1"/>
      </rPr>
      <t>7.-</t>
    </r>
    <r>
      <rPr>
        <sz val="10"/>
        <color rgb="FF000000"/>
        <rFont val="Arial Narrow"/>
        <family val="2"/>
      </rPr>
      <t xml:space="preserve"> Presentar las Planificaciones Operativas Anuales y las Evaluaciones de las Planificaciones Operativas Anuales.</t>
    </r>
  </si>
  <si>
    <t>N° de documentos de planificaciones operativas anuales y evaluaciones de las planificaciones operativas anuales entregadas oportunamente.</t>
  </si>
  <si>
    <r>
      <rPr>
        <b/>
        <sz val="9"/>
        <color rgb="FF000000"/>
        <rFont val="Century Schoolbook"/>
        <family val="1"/>
      </rPr>
      <t>1.-</t>
    </r>
    <r>
      <rPr>
        <sz val="10"/>
        <color rgb="FF000000"/>
        <rFont val="Arial Narrow"/>
        <family val="2"/>
      </rPr>
      <t xml:space="preserve"> Elaborar las Planificaciones Operativas Anuales.
</t>
    </r>
    <r>
      <rPr>
        <b/>
        <sz val="9"/>
        <color rgb="FF000000"/>
        <rFont val="Century Schoolbook"/>
        <family val="1"/>
      </rPr>
      <t>2.-</t>
    </r>
    <r>
      <rPr>
        <sz val="10"/>
        <color rgb="FF000000"/>
        <rFont val="Arial Narrow"/>
        <family val="2"/>
      </rPr>
      <t xml:space="preserve"> Elaborar y entregar las evaluaciones de las Planificaciones Operativas Anuales.</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</si>
  <si>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</si>
  <si>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sz val="10"/>
        <color rgb="FF000000"/>
        <rFont val="Arial Narrow"/>
        <family val="2"/>
      </rPr>
      <t xml:space="preserve">Liquido para limpiar vidrio atomizador </t>
    </r>
    <r>
      <rPr>
        <sz val="10"/>
        <color rgb="FF000000"/>
        <rFont val="Century Schoolbook"/>
        <family val="1"/>
      </rPr>
      <t>500</t>
    </r>
    <r>
      <rPr>
        <sz val="10"/>
        <color rgb="FF000000"/>
        <rFont val="Arial Narrow"/>
        <family val="2"/>
      </rPr>
      <t xml:space="preserve"> cc</t>
    </r>
  </si>
  <si>
    <r>
      <rPr>
        <sz val="10"/>
        <color rgb="FF000000"/>
        <rFont val="Arial Narrow"/>
        <family val="2"/>
      </rPr>
      <t xml:space="preserve">Notas adhesivas tamaño </t>
    </r>
    <r>
      <rPr>
        <sz val="10"/>
        <color rgb="FF000000"/>
        <rFont val="Century Schoolbook"/>
        <family val="1"/>
      </rPr>
      <t>3</t>
    </r>
    <r>
      <rPr>
        <sz val="10"/>
        <color rgb="FF000000"/>
        <rFont val="Arial Narrow"/>
        <family val="2"/>
      </rPr>
      <t xml:space="preserve"> x 5 pulg</t>
    </r>
  </si>
  <si>
    <r>
      <rPr>
        <b/>
        <sz val="9"/>
        <color rgb="FF000000"/>
        <rFont val="Century Schoolbook"/>
        <family val="1"/>
      </rPr>
      <t xml:space="preserve">8.- </t>
    </r>
    <r>
      <rPr>
        <sz val="10"/>
        <color rgb="FF000000"/>
        <rFont val="Arial Narrow"/>
        <family val="2"/>
      </rPr>
      <t>Organizar el Archivo de Gestión.</t>
    </r>
  </si>
  <si>
    <t>N° de cajas registradas en el inventario documental.</t>
  </si>
  <si>
    <r>
      <rPr>
        <b/>
        <sz val="9"/>
        <color rgb="FF000000"/>
        <rFont val="Century Schoolbook"/>
        <family val="1"/>
      </rPr>
      <t>1.-</t>
    </r>
    <r>
      <rPr>
        <sz val="10"/>
        <color rgb="FF000000"/>
        <rFont val="Arial Narrow"/>
        <family val="2"/>
      </rPr>
      <t xml:space="preserve"> Seleccionar y clasificar la documentación.
</t>
    </r>
    <r>
      <rPr>
        <b/>
        <sz val="9"/>
        <color rgb="FF000000"/>
        <rFont val="Century Schoolbook"/>
        <family val="1"/>
      </rPr>
      <t>2.-</t>
    </r>
    <r>
      <rPr>
        <sz val="10"/>
        <color rgb="FF000000"/>
        <rFont val="Arial Narrow"/>
        <family val="2"/>
      </rPr>
      <t xml:space="preserve"> Describir la documentación según la norma ISAG-D.
</t>
    </r>
    <r>
      <rPr>
        <b/>
        <sz val="9"/>
        <color rgb="FF000000"/>
        <rFont val="Century Schoolbook"/>
        <family val="1"/>
      </rPr>
      <t>3.-</t>
    </r>
    <r>
      <rPr>
        <sz val="10"/>
        <color rgb="FF000000"/>
        <rFont val="Arial Narrow"/>
        <family val="2"/>
      </rPr>
      <t xml:space="preserve"> Preservar la documentación en las unidades de almacenamiento.</t>
    </r>
  </si>
  <si>
    <r>
      <rPr>
        <b/>
        <sz val="9"/>
        <color rgb="FF000000"/>
        <rFont val="Century Schoolbook"/>
        <family val="1"/>
      </rPr>
      <t>1.-</t>
    </r>
    <r>
      <rPr>
        <sz val="10"/>
        <color rgb="FF000000"/>
        <rFont val="Arial Narrow"/>
        <family val="2"/>
      </rPr>
      <t xml:space="preserve"> Inventario documental.</t>
    </r>
  </si>
  <si>
    <t>Libreta taquigrafía cuadros (100 hojas)</t>
  </si>
  <si>
    <r>
      <rPr>
        <sz val="10"/>
        <color rgb="FF000000"/>
        <rFont val="Arial Narrow"/>
        <family val="2"/>
      </rPr>
      <t xml:space="preserve">Resma de papel bond a4 de </t>
    </r>
    <r>
      <rPr>
        <sz val="10"/>
        <color rgb="FF000000"/>
        <rFont val="Century Schoolbook"/>
        <family val="1"/>
      </rPr>
      <t>75</t>
    </r>
    <r>
      <rPr>
        <sz val="10"/>
        <color rgb="FF000000"/>
        <rFont val="Arial Narrow"/>
        <family val="2"/>
      </rPr>
      <t xml:space="preserve"> gr</t>
    </r>
  </si>
  <si>
    <r>
      <rPr>
        <sz val="10"/>
        <color rgb="FF000000"/>
        <rFont val="Arial Narrow"/>
        <family val="2"/>
      </rPr>
      <t xml:space="preserve">Repuesto de trapeo (mopa) de </t>
    </r>
    <r>
      <rPr>
        <sz val="10"/>
        <color rgb="FF000000"/>
        <rFont val="Century Schoolbook"/>
        <family val="1"/>
      </rPr>
      <t>64</t>
    </r>
    <r>
      <rPr>
        <sz val="10"/>
        <color rgb="FF000000"/>
        <rFont val="Arial Narrow"/>
        <family val="2"/>
      </rPr>
      <t xml:space="preserve"> cm</t>
    </r>
  </si>
  <si>
    <t>TOTAL PRESUPUESTO ESTIMATIVO DIRECCIÓN DE ASEGURAMIENTO DE LA CALIDAD 2022:</t>
  </si>
  <si>
    <t>DIRECCIÓN ACADÉMICA</t>
  </si>
  <si>
    <t>_1_Creatividad_e_innovación_en_la_oferta_académica.</t>
  </si>
  <si>
    <t>1. Afianzar el proceso de rediseño y contextualización curricular.</t>
  </si>
  <si>
    <r>
      <rPr>
        <b/>
        <sz val="10"/>
        <color rgb="FFFF0000"/>
        <rFont val="Arial Narrow"/>
        <family val="2"/>
      </rPr>
      <t>META ESTRATÉGICA</t>
    </r>
    <r>
      <rPr>
        <sz val="10"/>
        <color rgb="FF000000"/>
        <rFont val="Arial Narrow"/>
        <family val="2"/>
      </rPr>
      <t xml:space="preserve">
</t>
    </r>
    <r>
      <rPr>
        <b/>
        <sz val="9"/>
        <color rgb="FF000000"/>
        <rFont val="Century Schoolbook"/>
        <family val="1"/>
      </rPr>
      <t>1.-</t>
    </r>
    <r>
      <rPr>
        <sz val="10"/>
        <color rgb="FF000000"/>
        <rFont val="Arial Narrow"/>
        <family val="2"/>
      </rPr>
      <t xml:space="preserve"> Determinar el grado de pertinencia de la oferta académica a través de la medición del impacto del perfil de egreso sobre los sectores priorizados a nivel zonal en el marco del régimen de desarrollo nacional.</t>
    </r>
  </si>
  <si>
    <t>Estudio de Pertinencia de carreras en proceso de rediseño/diseño.</t>
  </si>
  <si>
    <t>N° de carreras con estudios de pertinencia elaborados.</t>
  </si>
  <si>
    <r>
      <rPr>
        <b/>
        <sz val="9"/>
        <color rgb="FF000000"/>
        <rFont val="Century Schoolbook"/>
        <family val="1"/>
      </rPr>
      <t>1.-</t>
    </r>
    <r>
      <rPr>
        <sz val="10"/>
        <color rgb="FF000000"/>
        <rFont val="Arial Narrow"/>
        <family val="2"/>
      </rPr>
      <t xml:space="preserve"> Convocar a Coordinadores de carrera de Alimentos, Ingeniería Química, Bioquímica y Farmacia, Psicología Clínica, Medicina, Enfermería.
</t>
    </r>
    <r>
      <rPr>
        <b/>
        <sz val="9"/>
        <color rgb="FF000000"/>
        <rFont val="Century Schoolbook"/>
        <family val="1"/>
      </rPr>
      <t>2.-</t>
    </r>
    <r>
      <rPr>
        <sz val="10"/>
        <color rgb="FF000000"/>
        <rFont val="Arial Narrow"/>
        <family val="2"/>
      </rPr>
      <t xml:space="preserve"> Orientar las tareas a las carreras para organizar proceso de rediseño.
</t>
    </r>
    <r>
      <rPr>
        <b/>
        <sz val="9"/>
        <color rgb="FF000000"/>
        <rFont val="Century Schoolbook"/>
        <family val="1"/>
      </rPr>
      <t>3.-</t>
    </r>
    <r>
      <rPr>
        <sz val="10"/>
        <color rgb="FF000000"/>
        <rFont val="Arial Narrow"/>
        <family val="2"/>
      </rPr>
      <t xml:space="preserve"> Revisar criterio de pertinencia.</t>
    </r>
  </si>
  <si>
    <r>
      <rPr>
        <b/>
        <sz val="9"/>
        <color rgb="FF000000"/>
        <rFont val="Century Schoolbook"/>
        <family val="1"/>
      </rPr>
      <t>1.-</t>
    </r>
    <r>
      <rPr>
        <sz val="10"/>
        <color rgb="FF000000"/>
        <rFont val="Arial Narrow"/>
        <family val="2"/>
      </rPr>
      <t xml:space="preserve"> Estudio de pertinencia.</t>
    </r>
  </si>
  <si>
    <t>* Gisela León,
  Directora Académica
* Franklin Conza,
  Jefe de la Unidad de Gestión, Mejoramiento, Evaluación Académica y Titulación
* Kyra Ramírez,
  Supervisora de la Unidad de Gestión, Mejoramiento, Evaluación</t>
  </si>
  <si>
    <r>
      <rPr>
        <b/>
        <sz val="10"/>
        <color rgb="FF000000"/>
        <rFont val="Century Schoolbook"/>
        <family val="1"/>
      </rPr>
      <t>2.-</t>
    </r>
    <r>
      <rPr>
        <sz val="10"/>
        <color rgb="FF000000"/>
        <rFont val="Arial Narrow"/>
        <family val="2"/>
      </rPr>
      <t xml:space="preserve"> Mejorar la calidad de la oferta académica a través de la creación de nuevas carreras, incremento de cupos de acceso o implementación de nuevas modalidades de estudio, considerando la pertinencia zonal.</t>
    </r>
  </si>
  <si>
    <t>Cupos aprobados.</t>
  </si>
  <si>
    <r>
      <rPr>
        <sz val="10"/>
        <color rgb="FF000000"/>
        <rFont val="Arial Narrow"/>
        <family val="2"/>
      </rPr>
      <t xml:space="preserve">Porcentaje promedio de incremento de cupos desde el </t>
    </r>
    <r>
      <rPr>
        <sz val="10"/>
        <color rgb="FF000000"/>
        <rFont val="Century Schoolbook"/>
        <family val="1"/>
      </rPr>
      <t>2021</t>
    </r>
    <r>
      <rPr>
        <sz val="10"/>
        <color rgb="FF000000"/>
        <rFont val="Arial Narrow"/>
        <family val="2"/>
      </rPr>
      <t xml:space="preserve"> al </t>
    </r>
    <r>
      <rPr>
        <sz val="10"/>
        <color rgb="FF000000"/>
        <rFont val="Century Schoolbook"/>
        <family val="1"/>
      </rPr>
      <t>2024.</t>
    </r>
  </si>
  <si>
    <r>
      <rPr>
        <b/>
        <sz val="9"/>
        <color rgb="FF000000"/>
        <rFont val="Century Schoolbook"/>
        <family val="1"/>
      </rPr>
      <t>1.-</t>
    </r>
    <r>
      <rPr>
        <sz val="10"/>
        <color rgb="FF000000"/>
        <rFont val="Arial Narrow"/>
        <family val="2"/>
      </rPr>
      <t xml:space="preserve"> Asistir a reunión con decanos y subdecanos para la elaborar la oferta académica.
</t>
    </r>
    <r>
      <rPr>
        <b/>
        <sz val="9"/>
        <color rgb="FF000000"/>
        <rFont val="Century Schoolbook"/>
        <family val="1"/>
      </rPr>
      <t>2.-</t>
    </r>
    <r>
      <rPr>
        <sz val="10"/>
        <color rgb="FF000000"/>
        <rFont val="Arial Narrow"/>
        <family val="2"/>
      </rPr>
      <t xml:space="preserve"> Asistir a la socialización de la oferta académica.
</t>
    </r>
    <r>
      <rPr>
        <b/>
        <sz val="9"/>
        <color rgb="FF000000"/>
        <rFont val="Century Schoolbook"/>
        <family val="1"/>
      </rPr>
      <t>3.-</t>
    </r>
    <r>
      <rPr>
        <sz val="10"/>
        <color rgb="FF000000"/>
        <rFont val="Arial Narrow"/>
        <family val="2"/>
      </rPr>
      <t xml:space="preserve"> Revisar oferta académica remitida por la Dirección de Nivelación.</t>
    </r>
  </si>
  <si>
    <r>
      <rPr>
        <b/>
        <sz val="9"/>
        <color rgb="FF000000"/>
        <rFont val="Century Schoolbook"/>
        <family val="1"/>
      </rPr>
      <t>1.-</t>
    </r>
    <r>
      <rPr>
        <sz val="10"/>
        <color rgb="FF000000"/>
        <rFont val="Arial Narrow"/>
        <family val="2"/>
      </rPr>
      <t xml:space="preserve"> Resolución de aprobación de oferta académica con sus respectivos cupos.</t>
    </r>
  </si>
  <si>
    <t>* Gisela León,
  Directora Académica
* Franklin Conza,
  Jefe de la Unidad de Gestión, Mejoramiento, Evaluación Académica y Titulación
* Kyra Ramírez,
  Jacqueline Valarezo,
  Supervisoras de la Unidad de Gestión, Mejoramiento, Evaluación</t>
  </si>
  <si>
    <r>
      <rPr>
        <b/>
        <sz val="10"/>
        <color rgb="FF000000"/>
        <rFont val="Century Schoolbook"/>
        <family val="1"/>
      </rPr>
      <t>2.-</t>
    </r>
    <r>
      <rPr>
        <sz val="10"/>
        <color rgb="FF000000"/>
        <rFont val="Arial Narrow"/>
        <family val="2"/>
      </rPr>
      <t xml:space="preserve"> Mejorar la calidad de la oferta académica a través de la creación de nuevas carreras, incremento de cupos de acceso o implementación de nuevas modalidades de estudio, considerando la pertinencia zonal.</t>
    </r>
  </si>
  <si>
    <t>Carreras con nueva modalidad de estudios aprobados.</t>
  </si>
  <si>
    <t>N° de carreras con nueva modalidad de estudios implementada o en proceso de implementación.</t>
  </si>
  <si>
    <r>
      <rPr>
        <b/>
        <sz val="9"/>
        <color rgb="FF000000"/>
        <rFont val="Century Schoolbook"/>
        <family val="1"/>
      </rPr>
      <t>1.-</t>
    </r>
    <r>
      <rPr>
        <sz val="10"/>
        <color rgb="FF000000"/>
        <rFont val="Arial Narrow"/>
        <family val="2"/>
      </rPr>
      <t xml:space="preserve"> Consolidar información de las modalidades de estudios.
</t>
    </r>
    <r>
      <rPr>
        <b/>
        <sz val="9"/>
        <color rgb="FF000000"/>
        <rFont val="Century Schoolbook"/>
        <family val="1"/>
      </rPr>
      <t>2.-</t>
    </r>
    <r>
      <rPr>
        <sz val="10"/>
        <color rgb="FF000000"/>
        <rFont val="Arial Narrow"/>
        <family val="2"/>
      </rPr>
      <t xml:space="preserve"> Remitir al Vicerrectorado la consolidación de la modalidad de estudios para conocimiento del Consejo Académico Universitario.</t>
    </r>
  </si>
  <si>
    <r>
      <rPr>
        <b/>
        <sz val="9"/>
        <color rgb="FF000000"/>
        <rFont val="Century Schoolbook"/>
        <family val="1"/>
      </rPr>
      <t>1.-</t>
    </r>
    <r>
      <rPr>
        <sz val="10"/>
        <color rgb="FF000000"/>
        <rFont val="Arial Narrow"/>
        <family val="2"/>
      </rPr>
      <t xml:space="preserve"> Resolución de aprobación de modalidades de estudios de las </t>
    </r>
    <r>
      <rPr>
        <sz val="10"/>
        <color rgb="FF000000"/>
        <rFont val="Century Schoolbook"/>
        <family val="1"/>
      </rPr>
      <t>29</t>
    </r>
    <r>
      <rPr>
        <sz val="10"/>
        <color rgb="FF000000"/>
        <rFont val="Arial Narrow"/>
        <family val="2"/>
      </rPr>
      <t xml:space="preserve"> carreras.</t>
    </r>
  </si>
  <si>
    <t>* Gisela León,
  Directora Académica
* Franklin Conza,
  Jefe de la Unidad de Gestión, Mejoramiento, Evaluación Académica y Titulación
* Jacqueline Valarezo,
  Supervisoras de la Unidad de Gestión, Mejoramiento, Evaluación</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</si>
  <si>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Elaborar propuesta de directrices para diseño y/o rediseño curricular.</t>
    </r>
  </si>
  <si>
    <t>Modelo de gestión académica y curricular implementado.</t>
  </si>
  <si>
    <t>N° de actas de reunión con el equipo académico de ajuste curricular.</t>
  </si>
  <si>
    <r>
      <rPr>
        <b/>
        <sz val="9"/>
        <color rgb="FF000000"/>
        <rFont val="Century Schoolbook"/>
        <family val="1"/>
      </rPr>
      <t>1.-</t>
    </r>
    <r>
      <rPr>
        <sz val="10"/>
        <color rgb="FF000000"/>
        <rFont val="Arial Narrow"/>
        <family val="2"/>
      </rPr>
      <t xml:space="preserve"> Convocar al equipo académico.
</t>
    </r>
    <r>
      <rPr>
        <b/>
        <sz val="9"/>
        <color rgb="FF000000"/>
        <rFont val="Century Schoolbook"/>
        <family val="1"/>
      </rPr>
      <t>2.-</t>
    </r>
    <r>
      <rPr>
        <sz val="10"/>
        <color rgb="FF000000"/>
        <rFont val="Arial Narrow"/>
        <family val="2"/>
      </rPr>
      <t xml:space="preserve"> Socializar normativa legal con el equipo académico.
</t>
    </r>
    <r>
      <rPr>
        <b/>
        <sz val="9"/>
        <color rgb="FF000000"/>
        <rFont val="Century Schoolbook"/>
        <family val="1"/>
      </rPr>
      <t xml:space="preserve">3.- </t>
    </r>
    <r>
      <rPr>
        <sz val="10"/>
        <color rgb="FF000000"/>
        <rFont val="Arial Narrow"/>
        <family val="2"/>
      </rPr>
      <t>Orientar tareas a las carreras para organizar el proceso de rediseño.</t>
    </r>
  </si>
  <si>
    <r>
      <rPr>
        <b/>
        <sz val="9"/>
        <color rgb="FF000000"/>
        <rFont val="Century Schoolbook"/>
        <family val="1"/>
      </rPr>
      <t>1.-</t>
    </r>
    <r>
      <rPr>
        <sz val="10"/>
        <color rgb="FF000000"/>
        <rFont val="Arial Narrow"/>
        <family val="2"/>
      </rPr>
      <t xml:space="preserve"> Reporte de Actas de sesiones de rediseño.</t>
    </r>
  </si>
  <si>
    <r>
      <rPr>
        <b/>
        <sz val="9"/>
        <color rgb="FF000000"/>
        <rFont val="Century Schoolbook"/>
        <family val="1"/>
      </rPr>
      <t>2.-</t>
    </r>
    <r>
      <rPr>
        <sz val="10"/>
        <color rgb="FF000000"/>
        <rFont val="Arial Narrow"/>
        <family val="2"/>
      </rPr>
      <t xml:space="preserve"> Gestionar la aprobación del Calendario Académico.</t>
    </r>
  </si>
  <si>
    <t>Calendario académico institucional difundido.</t>
  </si>
  <si>
    <t>N° de calendario académico aprobado y sus actualizaciones.</t>
  </si>
  <si>
    <r>
      <rPr>
        <b/>
        <sz val="9"/>
        <color rgb="FF000000"/>
        <rFont val="Century Schoolbook"/>
        <family val="1"/>
      </rPr>
      <t>1.-</t>
    </r>
    <r>
      <rPr>
        <sz val="10"/>
        <color rgb="FF000000"/>
        <rFont val="Arial Narrow"/>
        <family val="2"/>
      </rPr>
      <t xml:space="preserve"> Socializar de Calendario Académico con Subdecanos.
</t>
    </r>
    <r>
      <rPr>
        <b/>
        <sz val="9"/>
        <color rgb="FF000000"/>
        <rFont val="Century Schoolbook"/>
        <family val="1"/>
      </rPr>
      <t>2.-</t>
    </r>
    <r>
      <rPr>
        <sz val="10"/>
        <color rgb="FF000000"/>
        <rFont val="Arial Narrow"/>
        <family val="2"/>
      </rPr>
      <t xml:space="preserve"> Solicitar al Vicerrectorado tramite regular para aprobar calendario.</t>
    </r>
  </si>
  <si>
    <r>
      <rPr>
        <b/>
        <sz val="9"/>
        <color rgb="FF000000"/>
        <rFont val="Century Schoolbook"/>
        <family val="1"/>
      </rPr>
      <t>1.-</t>
    </r>
    <r>
      <rPr>
        <sz val="10"/>
        <color rgb="FF000000"/>
        <rFont val="Arial Narrow"/>
        <family val="2"/>
      </rPr>
      <t xml:space="preserve"> Calendario académico.
</t>
    </r>
    <r>
      <rPr>
        <b/>
        <sz val="9"/>
        <color rgb="FF000000"/>
        <rFont val="Century Schoolbook"/>
        <family val="1"/>
      </rPr>
      <t>2.-</t>
    </r>
    <r>
      <rPr>
        <sz val="10"/>
        <color rgb="FF000000"/>
        <rFont val="Arial Narrow"/>
        <family val="2"/>
      </rPr>
      <t xml:space="preserve"> Resolución de aprobación de Calendario Académico.
</t>
    </r>
    <r>
      <rPr>
        <b/>
        <sz val="9"/>
        <color rgb="FF000000"/>
        <rFont val="Century Schoolbook"/>
        <family val="1"/>
      </rPr>
      <t>3.-</t>
    </r>
    <r>
      <rPr>
        <sz val="10"/>
        <color rgb="FF000000"/>
        <rFont val="Arial Narrow"/>
        <family val="2"/>
      </rPr>
      <t xml:space="preserve"> Resoluciones de actualizaciones.</t>
    </r>
  </si>
  <si>
    <t>* Gisela León,
  Directora Académica
* Franklin Conza,
  Jefe de la Unidad de Gestión, Mejoramiento, Evaluación Académica y Titulación
* Jorge Benites,
  Analista de la Unidad de Gestión, Mejoramiento, Evaluación Académica y Titulación</t>
  </si>
  <si>
    <t>6. Implementar un plan de perfeccionamiento académico que facilite el desarrollo profesional del docente.</t>
  </si>
  <si>
    <r>
      <rPr>
        <b/>
        <sz val="9"/>
        <color rgb="FF000000"/>
        <rFont val="Century Schoolbook"/>
        <family val="1"/>
      </rPr>
      <t>3.-</t>
    </r>
    <r>
      <rPr>
        <sz val="10"/>
        <color rgb="FF000000"/>
        <rFont val="Arial Narrow"/>
        <family val="2"/>
      </rPr>
      <t xml:space="preserve"> Capacitar a las autoridades académicas y coordinadores de carrera sobre elaboración de distributivos académicos.</t>
    </r>
  </si>
  <si>
    <t>Elaboración y difusión de la programación anual de las actividades académicas institucionales, gestionada.</t>
  </si>
  <si>
    <t>N° de Directrices elaboradas para elaboración de distributivos académicos para conocimiento de las autoridades académicas.</t>
  </si>
  <si>
    <r>
      <rPr>
        <b/>
        <sz val="9"/>
        <color rgb="FF000000"/>
        <rFont val="Century Schoolbook"/>
        <family val="1"/>
      </rPr>
      <t>1.-</t>
    </r>
    <r>
      <rPr>
        <sz val="10"/>
        <color rgb="FF000000"/>
        <rFont val="Arial Narrow"/>
        <family val="2"/>
      </rPr>
      <t xml:space="preserve"> Socializar las Directrices para elaborar distributivo.
</t>
    </r>
    <r>
      <rPr>
        <b/>
        <sz val="9"/>
        <color rgb="FF000000"/>
        <rFont val="Century Schoolbook"/>
        <family val="1"/>
      </rPr>
      <t>2.-</t>
    </r>
    <r>
      <rPr>
        <sz val="10"/>
        <color rgb="FF000000"/>
        <rFont val="Arial Narrow"/>
        <family val="2"/>
      </rPr>
      <t xml:space="preserve"> Solicitar al Vicerrectora tramite regular para aprobar de directrices para elaborar distributivo.</t>
    </r>
  </si>
  <si>
    <r>
      <rPr>
        <b/>
        <sz val="9"/>
        <color rgb="FF000000"/>
        <rFont val="Century Schoolbook"/>
        <family val="1"/>
      </rPr>
      <t>1.-</t>
    </r>
    <r>
      <rPr>
        <sz val="10"/>
        <color rgb="FF000000"/>
        <rFont val="Arial Narrow"/>
        <family val="2"/>
      </rPr>
      <t xml:space="preserve"> Resolución de aprobación de Directrices para la elaboración de distributivos.
</t>
    </r>
    <r>
      <rPr>
        <b/>
        <sz val="9"/>
        <color rgb="FF000000"/>
        <rFont val="Century Schoolbook"/>
        <family val="1"/>
      </rPr>
      <t>2.-</t>
    </r>
    <r>
      <rPr>
        <sz val="10"/>
        <color rgb="FF000000"/>
        <rFont val="Arial Narrow"/>
        <family val="2"/>
      </rPr>
      <t xml:space="preserve"> Resolución de aprobación de Distributivos.</t>
    </r>
  </si>
  <si>
    <r>
      <rPr>
        <b/>
        <sz val="9"/>
        <color rgb="FF000000"/>
        <rFont val="Century Schoolbook"/>
        <family val="1"/>
      </rPr>
      <t>4.-</t>
    </r>
    <r>
      <rPr>
        <sz val="10"/>
        <color rgb="FF000000"/>
        <rFont val="Arial Narrow"/>
        <family val="2"/>
      </rPr>
      <t xml:space="preserve"> Planificar el proceso de Evaluación integral del desempeño docente.</t>
    </r>
  </si>
  <si>
    <t>N° de Cronogramas planificados para el proceso de evaluación integral desempeño docente y sus actualizaciones.</t>
  </si>
  <si>
    <r>
      <rPr>
        <b/>
        <sz val="9"/>
        <color rgb="FF000000"/>
        <rFont val="Century Schoolbook"/>
        <family val="1"/>
      </rPr>
      <t>1.-</t>
    </r>
    <r>
      <rPr>
        <sz val="10"/>
        <color rgb="FF000000"/>
        <rFont val="Arial Narrow"/>
        <family val="2"/>
      </rPr>
      <t xml:space="preserve"> Solicitar al Vicerrectorado tramite regular para aprobar de cronograma.
</t>
    </r>
    <r>
      <rPr>
        <b/>
        <sz val="9"/>
        <color rgb="FF000000"/>
        <rFont val="Century Schoolbook"/>
        <family val="1"/>
      </rPr>
      <t>2.-</t>
    </r>
    <r>
      <rPr>
        <sz val="10"/>
        <color rgb="FF000000"/>
        <rFont val="Arial Narrow"/>
        <family val="2"/>
      </rPr>
      <t xml:space="preserve"> Seguimiento del proceso de Evaluación docente.</t>
    </r>
  </si>
  <si>
    <r>
      <rPr>
        <b/>
        <sz val="9"/>
        <color rgb="FF000000"/>
        <rFont val="Century Schoolbook"/>
        <family val="1"/>
      </rPr>
      <t>1.-</t>
    </r>
    <r>
      <rPr>
        <sz val="10"/>
        <color rgb="FF000000"/>
        <rFont val="Arial Narrow"/>
        <family val="2"/>
      </rPr>
      <t xml:space="preserve"> Resoluciones de aprobación de cronogramas.
</t>
    </r>
    <r>
      <rPr>
        <b/>
        <sz val="9"/>
        <color rgb="FF000000"/>
        <rFont val="Century Schoolbook"/>
        <family val="1"/>
      </rPr>
      <t>2.-</t>
    </r>
    <r>
      <rPr>
        <sz val="10"/>
        <color rgb="FF000000"/>
        <rFont val="Arial Narrow"/>
        <family val="2"/>
      </rPr>
      <t xml:space="preserve"> Correos electrónicos del Seguimiento de la Evaluación Docente.</t>
    </r>
  </si>
  <si>
    <r>
      <rPr>
        <b/>
        <sz val="9"/>
        <color rgb="FF000000"/>
        <rFont val="Century Schoolbook"/>
        <family val="1"/>
      </rPr>
      <t>5.-</t>
    </r>
    <r>
      <rPr>
        <sz val="10"/>
        <color rgb="FF000000"/>
        <rFont val="Arial Narrow"/>
        <family val="2"/>
      </rPr>
      <t xml:space="preserve"> Actualizar la Normativa académica institucional.</t>
    </r>
  </si>
  <si>
    <t>Normativa académica institucional actualizada.</t>
  </si>
  <si>
    <t>N° de gestiones para reformas de normativas.</t>
  </si>
  <si>
    <r>
      <rPr>
        <b/>
        <sz val="9"/>
        <color rgb="FF000000"/>
        <rFont val="Century Schoolbook"/>
        <family val="1"/>
      </rPr>
      <t>1.-</t>
    </r>
    <r>
      <rPr>
        <sz val="10"/>
        <color rgb="FF000000"/>
        <rFont val="Arial Narrow"/>
        <family val="2"/>
      </rPr>
      <t xml:space="preserve"> Elaborar oficio solicitando reforma de la normativa.
</t>
    </r>
    <r>
      <rPr>
        <b/>
        <sz val="9"/>
        <color rgb="FF000000"/>
        <rFont val="Century Schoolbook"/>
        <family val="1"/>
      </rPr>
      <t>2.-</t>
    </r>
    <r>
      <rPr>
        <sz val="10"/>
        <color rgb="FF000000"/>
        <rFont val="Arial Narrow"/>
        <family val="2"/>
      </rPr>
      <t xml:space="preserve"> Asistir a las reuniones convocadas por la comisión.
</t>
    </r>
    <r>
      <rPr>
        <b/>
        <sz val="9"/>
        <color rgb="FF000000"/>
        <rFont val="Century Schoolbook"/>
        <family val="1"/>
      </rPr>
      <t>3.-</t>
    </r>
    <r>
      <rPr>
        <sz val="10"/>
        <color rgb="FF000000"/>
        <rFont val="Arial Narrow"/>
        <family val="2"/>
      </rPr>
      <t xml:space="preserve"> Socializar normativa con el personal académico.</t>
    </r>
  </si>
  <si>
    <r>
      <rPr>
        <b/>
        <sz val="9"/>
        <color rgb="FF000000"/>
        <rFont val="Century Schoolbook"/>
        <family val="1"/>
      </rPr>
      <t>1.-</t>
    </r>
    <r>
      <rPr>
        <sz val="10"/>
        <color rgb="FF000000"/>
        <rFont val="Arial Narrow"/>
        <family val="2"/>
      </rPr>
      <t xml:space="preserve"> Resoluciones de aprobaciones de normativas reformadas.
</t>
    </r>
    <r>
      <rPr>
        <b/>
        <sz val="9"/>
        <color rgb="FF000000"/>
        <rFont val="Century Schoolbook"/>
        <family val="1"/>
      </rPr>
      <t>2.-</t>
    </r>
    <r>
      <rPr>
        <sz val="10"/>
        <color rgb="FF000000"/>
        <rFont val="Arial Narrow"/>
        <family val="2"/>
      </rPr>
      <t xml:space="preserve"> Registro de asistencia a las reuniones convocadas por la comisión.</t>
    </r>
  </si>
  <si>
    <t>* Gisela León,
  Directora Académica
* Franklin Conza,
  Jefe de la Unidad de Gestión, Mejoramiento, Evaluación Académica y Titulación</t>
  </si>
  <si>
    <r>
      <rPr>
        <b/>
        <sz val="9"/>
        <color rgb="FF000000"/>
        <rFont val="Century Schoolbook"/>
        <family val="1"/>
      </rPr>
      <t>6.-</t>
    </r>
    <r>
      <rPr>
        <sz val="10"/>
        <color rgb="FF000000"/>
        <rFont val="Arial Narrow"/>
        <family val="2"/>
      </rPr>
      <t xml:space="preserve"> Gestionar la ejecución del Plan de Perfeccionamiento Académico.</t>
    </r>
  </si>
  <si>
    <t>Actividades de gestión del Plan de Perfeccionamiento Académico ejecutadas.</t>
  </si>
  <si>
    <t>N° de acuerdos de la Comisión del Plan de Perfeccionamiento Académico ejecutados.</t>
  </si>
  <si>
    <r>
      <rPr>
        <b/>
        <sz val="9"/>
        <color rgb="FF000000"/>
        <rFont val="Century Schoolbook"/>
        <family val="1"/>
      </rPr>
      <t>1.-</t>
    </r>
    <r>
      <rPr>
        <sz val="10"/>
        <color rgb="FF000000"/>
        <rFont val="Arial Narrow"/>
        <family val="2"/>
      </rPr>
      <t xml:space="preserve"> Solicitar a Vicerrectorado Académico trámite regular par aprobación del Plan, presupuesto y cronograma.
</t>
    </r>
    <r>
      <rPr>
        <b/>
        <sz val="9"/>
        <color rgb="FF000000"/>
        <rFont val="Century Schoolbook"/>
        <family val="1"/>
      </rPr>
      <t>2.-</t>
    </r>
    <r>
      <rPr>
        <sz val="10"/>
        <color rgb="FF000000"/>
        <rFont val="Arial Narrow"/>
        <family val="2"/>
      </rPr>
      <t xml:space="preserve"> Informar a Vicerrectorado Académico a través de un informe técnico pro cada edición sobre el cumplimiento de la planificación de los cursos.</t>
    </r>
  </si>
  <si>
    <r>
      <rPr>
        <b/>
        <sz val="9"/>
        <color rgb="FF000000"/>
        <rFont val="Century Schoolbook"/>
        <family val="1"/>
      </rPr>
      <t>1.-</t>
    </r>
    <r>
      <rPr>
        <sz val="10"/>
        <color rgb="FF000000"/>
        <rFont val="Arial Narrow"/>
        <family val="2"/>
      </rPr>
      <t xml:space="preserve"> Resoluciones de Consejo Universitario de aprobación del Plan de perfeccionamiento de conformidad a los acuerdos.
</t>
    </r>
    <r>
      <rPr>
        <b/>
        <sz val="9"/>
        <color rgb="FF000000"/>
        <rFont val="Century Schoolbook"/>
        <family val="1"/>
      </rPr>
      <t>2.-</t>
    </r>
    <r>
      <rPr>
        <sz val="10"/>
        <color rgb="FF000000"/>
        <rFont val="Arial Narrow"/>
        <family val="2"/>
      </rPr>
      <t xml:space="preserve"> Informes técnicos con sus anexos.</t>
    </r>
  </si>
  <si>
    <t>* Gisela León,
  Directora Académica
* Franklin Conza,
  Jefe de la Unidad de Gestión, Mejoramiento, Evaluación Académica y Titulación
* Kyra Ramírez,
  Supervisoras de la Unidad de Gestión, Mejoramiento, Evaluación</t>
  </si>
  <si>
    <t>MOUSE</t>
  </si>
  <si>
    <r>
      <rPr>
        <b/>
        <sz val="9"/>
        <color rgb="FF000000"/>
        <rFont val="Century Schoolbook"/>
        <family val="1"/>
      </rPr>
      <t>7.-</t>
    </r>
    <r>
      <rPr>
        <sz val="10"/>
        <color rgb="FF000000"/>
        <rFont val="Arial Narrow"/>
        <family val="2"/>
      </rPr>
      <t xml:space="preserve"> Presentar la Planificación Operativa Anual y Evaluación de la Planificación Operativa Anual.</t>
    </r>
  </si>
  <si>
    <t>N° de Plan Operativo y Matrices de autoevaluación presentados.</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</si>
  <si>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Elaborar oficio remitiendo 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Elaborar la Evaluación del POA </t>
    </r>
    <r>
      <rPr>
        <sz val="10"/>
        <color rgb="FF000000"/>
        <rFont val="Century Schoolbook"/>
        <family val="1"/>
      </rPr>
      <t>2022.</t>
    </r>
  </si>
  <si>
    <r>
      <rPr>
        <b/>
        <sz val="9"/>
        <color rgb="FF000000"/>
        <rFont val="Century Schoolbook"/>
        <family val="1"/>
      </rPr>
      <t>1.-</t>
    </r>
    <r>
      <rPr>
        <sz val="10"/>
        <color rgb="FF000000"/>
        <rFont val="Arial Narrow"/>
        <family val="2"/>
      </rPr>
      <t xml:space="preserve"> Plan Operativo Anual.
</t>
    </r>
    <r>
      <rPr>
        <b/>
        <sz val="9"/>
        <color rgb="FF000000"/>
        <rFont val="Century Schoolbook"/>
        <family val="1"/>
      </rPr>
      <t>2.-</t>
    </r>
    <r>
      <rPr>
        <sz val="10"/>
        <color rgb="FF000000"/>
        <rFont val="Arial Narrow"/>
        <family val="2"/>
      </rPr>
      <t xml:space="preserve"> Evaluación del primer semestre del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Evaluación del segundo semestre del Plan Operativo Anual </t>
    </r>
    <r>
      <rPr>
        <sz val="10"/>
        <color rgb="FF000000"/>
        <rFont val="Century Schoolbook"/>
        <family val="1"/>
      </rPr>
      <t>2022.</t>
    </r>
  </si>
  <si>
    <r>
      <rPr>
        <b/>
        <sz val="9"/>
        <color rgb="FF000000"/>
        <rFont val="Century Schoolbook"/>
        <family val="1"/>
      </rPr>
      <t>8.-</t>
    </r>
    <r>
      <rPr>
        <sz val="10"/>
        <color rgb="FF000000"/>
        <rFont val="Arial Narrow"/>
        <family val="2"/>
      </rPr>
      <t xml:space="preserve"> Organizar el Archivo de Gestión.</t>
    </r>
  </si>
  <si>
    <t>N° de documentos registrados en el inventario documental.</t>
  </si>
  <si>
    <r>
      <rPr>
        <b/>
        <sz val="9"/>
        <color rgb="FF000000"/>
        <rFont val="Century Schoolbook"/>
        <family val="1"/>
      </rPr>
      <t>1.-</t>
    </r>
    <r>
      <rPr>
        <sz val="10"/>
        <color rgb="FF000000"/>
        <rFont val="Arial Narrow"/>
        <family val="2"/>
      </rPr>
      <t xml:space="preserve"> Archivar los documentos que se reciben y se envían.</t>
    </r>
  </si>
  <si>
    <r>
      <rPr>
        <b/>
        <sz val="9"/>
        <color rgb="FF000000"/>
        <rFont val="Century Schoolbook"/>
        <family val="1"/>
      </rPr>
      <t>1.-</t>
    </r>
    <r>
      <rPr>
        <sz val="10"/>
        <color rgb="FFFF0000"/>
        <rFont val="Arial Narrow"/>
        <family val="2"/>
      </rPr>
      <t xml:space="preserve"> </t>
    </r>
    <r>
      <rPr>
        <sz val="10"/>
        <color rgb="FF000000"/>
        <rFont val="Arial Narrow"/>
        <family val="2"/>
      </rPr>
      <t>Inventario</t>
    </r>
    <r>
      <rPr>
        <sz val="10"/>
        <color rgb="FFFF0000"/>
        <rFont val="Arial Narrow"/>
        <family val="2"/>
      </rPr>
      <t xml:space="preserve"> </t>
    </r>
    <r>
      <rPr>
        <sz val="10"/>
        <color rgb="FF000000"/>
        <rFont val="Arial Narrow"/>
        <family val="2"/>
      </rPr>
      <t>documental.</t>
    </r>
  </si>
  <si>
    <t>* Jaqueline Valarezo,
  Supervisora de la Unidad de Gestión, Mejoramiento, Evaluación Académica
* Kira Ramírez,
  Supervisora de la Unidad de Gestión, Mejoramiento, Evaluación Académica</t>
  </si>
  <si>
    <t>BIBLIOTECA GENERAL</t>
  </si>
  <si>
    <t>1. Mantener un enfoque en las necesidades educativas de los estudiantes.</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</si>
  <si>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Coordinar el Sistema de Biblioteca.</t>
    </r>
  </si>
  <si>
    <t>Sistema de Biblioteca coordinado.</t>
  </si>
  <si>
    <t xml:space="preserve">N° de actividades ejecutadas.
</t>
  </si>
  <si>
    <r>
      <rPr>
        <b/>
        <sz val="9"/>
        <color rgb="FF000000"/>
        <rFont val="Century Schoolbook"/>
        <family val="1"/>
      </rPr>
      <t>1.-</t>
    </r>
    <r>
      <rPr>
        <sz val="10"/>
        <color rgb="FF000000"/>
        <rFont val="Arial Narrow"/>
        <family val="2"/>
      </rPr>
      <t xml:space="preserve"> Coordinar los procesos técnicos bibliotecarios, identificar los problemas presentados y proponer acciones de mejora.
</t>
    </r>
    <r>
      <rPr>
        <b/>
        <sz val="9"/>
        <color rgb="FF000000"/>
        <rFont val="Century Schoolbook"/>
        <family val="1"/>
      </rPr>
      <t>2.-</t>
    </r>
    <r>
      <rPr>
        <sz val="10"/>
        <color rgb="FF000000"/>
        <rFont val="Arial Narrow"/>
        <family val="2"/>
      </rPr>
      <t xml:space="preserve"> Coordinar la adquisición de libros por biblioteca.
</t>
    </r>
    <r>
      <rPr>
        <b/>
        <sz val="9"/>
        <color rgb="FF000000"/>
        <rFont val="Century Schoolbook"/>
        <family val="1"/>
      </rPr>
      <t>3.-</t>
    </r>
    <r>
      <rPr>
        <sz val="10"/>
        <color rgb="FF000000"/>
        <rFont val="Arial Narrow"/>
        <family val="2"/>
      </rPr>
      <t xml:space="preserve"> Revisar y corregir los proceso de adquisición de libros por biblioteca.
</t>
    </r>
    <r>
      <rPr>
        <b/>
        <sz val="9"/>
        <color rgb="FF000000"/>
        <rFont val="Century Schoolbook"/>
        <family val="1"/>
      </rPr>
      <t>4.-</t>
    </r>
    <r>
      <rPr>
        <sz val="10"/>
        <color rgb="FF000000"/>
        <rFont val="Arial Narrow"/>
        <family val="2"/>
      </rPr>
      <t xml:space="preserve"> Coordinar y aprobar el proceso de automatización del Sistema de Bibliotecas.
</t>
    </r>
    <r>
      <rPr>
        <b/>
        <sz val="9"/>
        <color rgb="FF000000"/>
        <rFont val="Century Schoolbook"/>
        <family val="1"/>
      </rPr>
      <t>5.-</t>
    </r>
    <r>
      <rPr>
        <sz val="10"/>
        <color rgb="FF000000"/>
        <rFont val="Arial Narrow"/>
        <family val="2"/>
      </rPr>
      <t xml:space="preserve"> Coordinar el proceso de promoción de los servicios y recursos de información.
</t>
    </r>
    <r>
      <rPr>
        <b/>
        <sz val="9"/>
        <color rgb="FF000000"/>
        <rFont val="Century Schoolbook"/>
        <family val="1"/>
      </rPr>
      <t>6.-</t>
    </r>
    <r>
      <rPr>
        <sz val="10"/>
        <color rgb="FF000000"/>
        <rFont val="Arial Narrow"/>
        <family val="2"/>
      </rPr>
      <t xml:space="preserve"> Aplicar acciones correctivas según cumplimiento de las metas planificadas.</t>
    </r>
  </si>
  <si>
    <r>
      <rPr>
        <b/>
        <sz val="9"/>
        <color rgb="FF000000"/>
        <rFont val="Century Schoolbook"/>
        <family val="1"/>
      </rPr>
      <t>1.-</t>
    </r>
    <r>
      <rPr>
        <sz val="10"/>
        <color rgb="FF000000"/>
        <rFont val="Arial Narrow"/>
        <family val="2"/>
      </rPr>
      <t xml:space="preserve"> Reportes consolidados del estado del sistema de biblioteca.</t>
    </r>
  </si>
  <si>
    <t>* Belkis Pérez García,
  Jefe de Biblioteca</t>
  </si>
  <si>
    <r>
      <rPr>
        <b/>
        <sz val="9"/>
        <color rgb="FF000000"/>
        <rFont val="Century Schoolbook"/>
        <family val="1"/>
      </rPr>
      <t>2.-</t>
    </r>
    <r>
      <rPr>
        <sz val="10"/>
        <color rgb="FF000000"/>
        <rFont val="Arial Narrow"/>
        <family val="2"/>
      </rPr>
      <t xml:space="preserve"> Promocionar alerta informativa de biblioteca.</t>
    </r>
  </si>
  <si>
    <t>Alerta informativa de biblioteca promocionada.</t>
  </si>
  <si>
    <t>N° de alertas informativas promocionadas.</t>
  </si>
  <si>
    <r>
      <rPr>
        <b/>
        <sz val="9"/>
        <color rgb="FF000000"/>
        <rFont val="Century Schoolbook"/>
        <family val="1"/>
      </rPr>
      <t>1.-</t>
    </r>
    <r>
      <rPr>
        <sz val="10"/>
        <color rgb="FF000000"/>
        <rFont val="Arial Narrow"/>
        <family val="2"/>
      </rPr>
      <t xml:space="preserve"> Identificar necesidades informativas por carreras.
</t>
    </r>
    <r>
      <rPr>
        <b/>
        <sz val="9"/>
        <color rgb="FF000000"/>
        <rFont val="Century Schoolbook"/>
        <family val="1"/>
      </rPr>
      <t>2.-</t>
    </r>
    <r>
      <rPr>
        <sz val="10"/>
        <color rgb="FF000000"/>
        <rFont val="Arial Narrow"/>
        <family val="2"/>
      </rPr>
      <t xml:space="preserve"> Generar estudios de DSI para los docentes, a través del Sistema PMB.
</t>
    </r>
    <r>
      <rPr>
        <b/>
        <sz val="9"/>
        <color rgb="FF000000"/>
        <rFont val="Century Schoolbook"/>
        <family val="1"/>
      </rPr>
      <t>3.-</t>
    </r>
    <r>
      <rPr>
        <sz val="10"/>
        <color rgb="FF000000"/>
        <rFont val="Arial Narrow"/>
        <family val="2"/>
      </rPr>
      <t xml:space="preserve"> Elaborar Boletines según resultados de la DSI.
</t>
    </r>
    <r>
      <rPr>
        <b/>
        <sz val="9"/>
        <color rgb="FF000000"/>
        <rFont val="Century Schoolbook"/>
        <family val="1"/>
      </rPr>
      <t>4.-</t>
    </r>
    <r>
      <rPr>
        <sz val="10"/>
        <color rgb="FF000000"/>
        <rFont val="Arial Narrow"/>
        <family val="2"/>
      </rPr>
      <t xml:space="preserve"> Promocionar los Boletines en el Portal Web del Sistema de Bibliotecas.</t>
    </r>
  </si>
  <si>
    <r>
      <rPr>
        <b/>
        <sz val="9"/>
        <color rgb="FF000000"/>
        <rFont val="Century Schoolbook"/>
        <family val="1"/>
      </rPr>
      <t>1.-</t>
    </r>
    <r>
      <rPr>
        <sz val="10"/>
        <color rgb="FF000000"/>
        <rFont val="Arial Narrow"/>
        <family val="2"/>
      </rPr>
      <t xml:space="preserve"> Boletines informativos.</t>
    </r>
  </si>
  <si>
    <t>* Belkis Pérez García,
  Jefe de Biblioteca
* Dixa Barreto Illescas,
  Bibliotecario
* Jazmany Alvarado Romero,
  Bibliotecario
* Hermel Ruiz Granda,
  Bibliotecario
* Claudia Cunalata Cabrera,
  Bibliotecaria
* Mercy Peralta León,
  Bibliotecaria
* Pilar Sánchez Carrión,
  Bibliotecaria
* Fidel Sánchez Guevara,
  Bibliotecario</t>
  </si>
  <si>
    <r>
      <rPr>
        <b/>
        <sz val="9"/>
        <color rgb="FF000000"/>
        <rFont val="Century Schoolbook"/>
        <family val="1"/>
      </rPr>
      <t>3.-</t>
    </r>
    <r>
      <rPr>
        <sz val="10"/>
        <color rgb="FF000000"/>
        <rFont val="Arial Narrow"/>
        <family val="2"/>
      </rPr>
      <t xml:space="preserve"> Administrar el Portal web del Sistema de Biblioteca.</t>
    </r>
  </si>
  <si>
    <t>Portal web del Sistema de Biblioteca Administrado.</t>
  </si>
  <si>
    <t>N° de Acciones ejecutadas para la actualización del Portal web del Sistema de Biblioteca.</t>
  </si>
  <si>
    <r>
      <rPr>
        <b/>
        <sz val="9"/>
        <color rgb="FF000000"/>
        <rFont val="Century Schoolbook"/>
        <family val="1"/>
      </rPr>
      <t>1.-</t>
    </r>
    <r>
      <rPr>
        <sz val="10"/>
        <color rgb="FF000000"/>
        <rFont val="Arial Narrow"/>
        <family val="2"/>
      </rPr>
      <t xml:space="preserve"> Revisar y actualizar el servidor web.
</t>
    </r>
    <r>
      <rPr>
        <b/>
        <sz val="9"/>
        <color rgb="FF000000"/>
        <rFont val="Century Schoolbook"/>
        <family val="1"/>
      </rPr>
      <t>2.-</t>
    </r>
    <r>
      <rPr>
        <sz val="10"/>
        <color rgb="FF000000"/>
        <rFont val="Arial Narrow"/>
        <family val="2"/>
      </rPr>
      <t xml:space="preserve"> Respaldar la bases de datos.
</t>
    </r>
    <r>
      <rPr>
        <b/>
        <sz val="9"/>
        <color rgb="FF000000"/>
        <rFont val="Century Schoolbook"/>
        <family val="1"/>
      </rPr>
      <t>3.-</t>
    </r>
    <r>
      <rPr>
        <sz val="10"/>
        <color rgb="FF000000"/>
        <rFont val="Arial Narrow"/>
        <family val="2"/>
      </rPr>
      <t xml:space="preserve"> Publicar noticias.
</t>
    </r>
    <r>
      <rPr>
        <b/>
        <sz val="9"/>
        <color rgb="FF000000"/>
        <rFont val="Century Schoolbook"/>
        <family val="1"/>
      </rPr>
      <t>4.-</t>
    </r>
    <r>
      <rPr>
        <sz val="10"/>
        <color rgb="FF000000"/>
        <rFont val="Arial Narrow"/>
        <family val="2"/>
      </rPr>
      <t xml:space="preserve"> Actualizar servicios bibliotecarios insertado en el Portal Web.
</t>
    </r>
    <r>
      <rPr>
        <b/>
        <sz val="9"/>
        <color rgb="FF000000"/>
        <rFont val="Century Schoolbook"/>
        <family val="1"/>
      </rPr>
      <t>5.-</t>
    </r>
    <r>
      <rPr>
        <sz val="10"/>
        <color rgb="FF000000"/>
        <rFont val="Arial Narrow"/>
        <family val="2"/>
      </rPr>
      <t xml:space="preserve"> Publicar información de los servicios bibliotecarios.</t>
    </r>
  </si>
  <si>
    <r>
      <rPr>
        <b/>
        <sz val="9"/>
        <color rgb="FF000000"/>
        <rFont val="Century Schoolbook"/>
        <family val="1"/>
      </rPr>
      <t>1.-</t>
    </r>
    <r>
      <rPr>
        <sz val="10"/>
        <color rgb="FF000000"/>
        <rFont val="Arial Narrow"/>
        <family val="2"/>
      </rPr>
      <t xml:space="preserve"> Reportes de actualizaciones del Portal Web.
</t>
    </r>
    <r>
      <rPr>
        <b/>
        <sz val="9"/>
        <color rgb="FF000000"/>
        <rFont val="Century Schoolbook"/>
        <family val="1"/>
      </rPr>
      <t>2.-</t>
    </r>
    <r>
      <rPr>
        <sz val="10"/>
        <color rgb="FF000000"/>
        <rFont val="Arial Narrow"/>
        <family val="2"/>
      </rPr>
      <t xml:space="preserve"> Reporte de publicaciones en el Portal Web.</t>
    </r>
  </si>
  <si>
    <t>* Belkis Pérez García,
  Jefe de Biblioteca
* Jazmany Alvarado Romero,
  Bibliotecario</t>
  </si>
  <si>
    <t>_4_Competitividad_de_la_investigación_e_innovación_universitaria.</t>
  </si>
  <si>
    <t>7. Impulsar la producción científica - académica derivada de la investigación formativa, para asegurar la participación masiva de la comunidad estudiantil en la generación de conocimiento.</t>
  </si>
  <si>
    <r>
      <rPr>
        <b/>
        <sz val="9"/>
        <color rgb="FF000000"/>
        <rFont val="Century Schoolbook"/>
        <family val="1"/>
      </rPr>
      <t>4.-</t>
    </r>
    <r>
      <rPr>
        <sz val="10"/>
        <color rgb="FF000000"/>
        <rFont val="Arial Narrow"/>
        <family val="2"/>
      </rPr>
      <t xml:space="preserve"> Administrar el Repositorio digital Académico y Científico.</t>
    </r>
  </si>
  <si>
    <t>Repositorio digital Académico y Científico administrado.</t>
  </si>
  <si>
    <t>N° de trabajos de titulación ingresados al Repositorio y actualizaciones realizadas.</t>
  </si>
  <si>
    <r>
      <rPr>
        <b/>
        <sz val="9"/>
        <color rgb="FF000000"/>
        <rFont val="Century Schoolbook"/>
        <family val="1"/>
      </rPr>
      <t>1.-</t>
    </r>
    <r>
      <rPr>
        <sz val="10"/>
        <color rgb="FF000000"/>
        <rFont val="Arial Narrow"/>
        <family val="2"/>
      </rPr>
      <t xml:space="preserve"> Revisar el Sistema de Titulación para seleccionar los documentos que se van a ingresar al Repositorio.
</t>
    </r>
    <r>
      <rPr>
        <b/>
        <sz val="9"/>
        <color rgb="FF000000"/>
        <rFont val="Century Schoolbook"/>
        <family val="1"/>
      </rPr>
      <t>2.-</t>
    </r>
    <r>
      <rPr>
        <sz val="10"/>
        <color rgb="FF000000"/>
        <rFont val="Arial Narrow"/>
        <family val="2"/>
      </rPr>
      <t xml:space="preserve"> Ingresar los documentos al Repositorio según tipología y formato.
</t>
    </r>
    <r>
      <rPr>
        <b/>
        <sz val="9"/>
        <color rgb="FF000000"/>
        <rFont val="Century Schoolbook"/>
        <family val="1"/>
      </rPr>
      <t>3.-</t>
    </r>
    <r>
      <rPr>
        <sz val="10"/>
        <color rgb="FF000000"/>
        <rFont val="Arial Narrow"/>
        <family val="2"/>
      </rPr>
      <t xml:space="preserve"> Normalizar las palabras claves y los nombres de los autores.
</t>
    </r>
    <r>
      <rPr>
        <b/>
        <sz val="9"/>
        <color rgb="FF000000"/>
        <rFont val="Century Schoolbook"/>
        <family val="1"/>
      </rPr>
      <t>4.-</t>
    </r>
    <r>
      <rPr>
        <sz val="10"/>
        <color rgb="FF000000"/>
        <rFont val="Arial Narrow"/>
        <family val="2"/>
      </rPr>
      <t xml:space="preserve"> Actualizar el Repositorio según estándares nacionales e internacionales.</t>
    </r>
  </si>
  <si>
    <r>
      <rPr>
        <b/>
        <sz val="9"/>
        <color rgb="FF000000"/>
        <rFont val="Century Schoolbook"/>
        <family val="1"/>
      </rPr>
      <t>1.-</t>
    </r>
    <r>
      <rPr>
        <sz val="10"/>
        <color rgb="FF000000"/>
        <rFont val="Arial Narrow"/>
        <family val="2"/>
      </rPr>
      <t xml:space="preserve"> Reportes de ingreso de información y actualización del Repositorio Digital.</t>
    </r>
  </si>
  <si>
    <r>
      <rPr>
        <b/>
        <sz val="9"/>
        <color rgb="FF000000"/>
        <rFont val="Century Schoolbook"/>
        <family val="1"/>
      </rPr>
      <t>5.-</t>
    </r>
    <r>
      <rPr>
        <sz val="10"/>
        <color rgb="FF000000"/>
        <rFont val="Arial Narrow"/>
        <family val="2"/>
      </rPr>
      <t xml:space="preserve"> Actualizar el Catálogo en línea.</t>
    </r>
  </si>
  <si>
    <t>Catálogo en línea actualizado.</t>
  </si>
  <si>
    <t>N° de actividades realizadas para la actualización del Catálogo en línea.</t>
  </si>
  <si>
    <r>
      <rPr>
        <b/>
        <sz val="9"/>
        <color rgb="FF000000"/>
        <rFont val="Century Schoolbook"/>
        <family val="1"/>
      </rPr>
      <t>1.-</t>
    </r>
    <r>
      <rPr>
        <sz val="10"/>
        <color rgb="FF000000"/>
        <rFont val="Arial Narrow"/>
        <family val="2"/>
      </rPr>
      <t xml:space="preserve"> Actualizar catálogo en línea con los últimos libros ingresados al Sistema Integral de Gestión de Biblioteca "PMB".</t>
    </r>
  </si>
  <si>
    <r>
      <rPr>
        <b/>
        <sz val="9"/>
        <color rgb="FF000000"/>
        <rFont val="Century Schoolbook"/>
        <family val="1"/>
      </rPr>
      <t>1.-</t>
    </r>
    <r>
      <rPr>
        <sz val="10"/>
        <color rgb="FF000000"/>
        <rFont val="Arial Narrow"/>
        <family val="2"/>
      </rPr>
      <t xml:space="preserve"> Reporte del catálogo en línea actualizado.</t>
    </r>
  </si>
  <si>
    <r>
      <rPr>
        <b/>
        <sz val="9"/>
        <color rgb="FF000000"/>
        <rFont val="Century Schoolbook"/>
        <family val="1"/>
      </rPr>
      <t>6.-</t>
    </r>
    <r>
      <rPr>
        <sz val="10"/>
        <color rgb="FF000000"/>
        <rFont val="Arial Narrow"/>
        <family val="2"/>
      </rPr>
      <t xml:space="preserve"> Clasificar, catalogar, Indizar y habilitar las colecciones bibliográficas.</t>
    </r>
  </si>
  <si>
    <t>Colecciones bibliográficas clasificadas, catalogadas, indizadas y habilitadas.</t>
  </si>
  <si>
    <t>N° de documentos clasificados, catalogados, indizados y habilitados.</t>
  </si>
  <si>
    <r>
      <rPr>
        <b/>
        <sz val="9"/>
        <color rgb="FF000000"/>
        <rFont val="Century Schoolbook"/>
        <family val="1"/>
      </rPr>
      <t>1.-</t>
    </r>
    <r>
      <rPr>
        <sz val="10"/>
        <color rgb="FF000000"/>
        <rFont val="Arial Narrow"/>
        <family val="2"/>
      </rPr>
      <t xml:space="preserve"> Recibir los libros adquiridos por compra o donación.
</t>
    </r>
    <r>
      <rPr>
        <b/>
        <sz val="9"/>
        <color rgb="FF000000"/>
        <rFont val="Century Schoolbook"/>
        <family val="1"/>
      </rPr>
      <t>2.-</t>
    </r>
    <r>
      <rPr>
        <sz val="10"/>
        <color rgb="FF000000"/>
        <rFont val="Arial Narrow"/>
        <family val="2"/>
      </rPr>
      <t xml:space="preserve"> Realizar la clasificación según el Sistema de Clasificación "Dewey".
</t>
    </r>
    <r>
      <rPr>
        <b/>
        <sz val="9"/>
        <color rgb="FF000000"/>
        <rFont val="Century Schoolbook"/>
        <family val="1"/>
      </rPr>
      <t>3.-</t>
    </r>
    <r>
      <rPr>
        <sz val="10"/>
        <color rgb="FF000000"/>
        <rFont val="Arial Narrow"/>
        <family val="2"/>
      </rPr>
      <t xml:space="preserve"> Realizar la catalogación según las Normas Angloamericanas.
</t>
    </r>
    <r>
      <rPr>
        <b/>
        <sz val="9"/>
        <color rgb="FF000000"/>
        <rFont val="Century Schoolbook"/>
        <family val="1"/>
      </rPr>
      <t>4.-</t>
    </r>
    <r>
      <rPr>
        <sz val="10"/>
        <color rgb="FF000000"/>
        <rFont val="Arial Narrow"/>
        <family val="2"/>
      </rPr>
      <t xml:space="preserve"> Realizar la indización con la consultas de Tesauros especializados.
</t>
    </r>
    <r>
      <rPr>
        <b/>
        <sz val="9"/>
        <color rgb="FF000000"/>
        <rFont val="Century Schoolbook"/>
        <family val="1"/>
      </rPr>
      <t>5.-</t>
    </r>
    <r>
      <rPr>
        <sz val="10"/>
        <color rgb="FF000000"/>
        <rFont val="Arial Narrow"/>
        <family val="2"/>
      </rPr>
      <t xml:space="preserve"> Realizar la habilitación física de los documentos.
</t>
    </r>
    <r>
      <rPr>
        <b/>
        <sz val="9"/>
        <color rgb="FF000000"/>
        <rFont val="Century Schoolbook"/>
        <family val="1"/>
      </rPr>
      <t>6.-</t>
    </r>
    <r>
      <rPr>
        <sz val="10"/>
        <color rgb="FF000000"/>
        <rFont val="Arial Narrow"/>
        <family val="2"/>
      </rPr>
      <t xml:space="preserve"> Ingresar los libros clasificados, catalogados e indizados al Sistema Integral de Gestión de Biblioteca "PMB".</t>
    </r>
  </si>
  <si>
    <r>
      <rPr>
        <b/>
        <sz val="9"/>
        <color rgb="FF000000"/>
        <rFont val="Century Schoolbook"/>
        <family val="1"/>
      </rPr>
      <t>1.-</t>
    </r>
    <r>
      <rPr>
        <sz val="10"/>
        <color rgb="FF000000"/>
        <rFont val="Arial Narrow"/>
        <family val="2"/>
      </rPr>
      <t xml:space="preserve"> Reporte de colecciones bibliográficos clasificadas, catalogadas, indizadas y habilitadas.</t>
    </r>
  </si>
  <si>
    <r>
      <rPr>
        <b/>
        <sz val="9"/>
        <color rgb="FF000000"/>
        <rFont val="Century Schoolbook"/>
        <family val="1"/>
      </rPr>
      <t>7.-</t>
    </r>
    <r>
      <rPr>
        <sz val="10"/>
        <color rgb="FF000000"/>
        <rFont val="Arial Narrow"/>
        <family val="2"/>
      </rPr>
      <t xml:space="preserve"> Prestar documentos bibliográficos.</t>
    </r>
  </si>
  <si>
    <t>Documentos bibliográficos prestados.</t>
  </si>
  <si>
    <t>N° de documentos prestados.</t>
  </si>
  <si>
    <r>
      <rPr>
        <b/>
        <sz val="9"/>
        <color rgb="FF000000"/>
        <rFont val="Century Schoolbook"/>
        <family val="1"/>
      </rPr>
      <t>1.-</t>
    </r>
    <r>
      <rPr>
        <sz val="10"/>
        <color rgb="FF000000"/>
        <rFont val="Arial Narrow"/>
        <family val="2"/>
      </rPr>
      <t xml:space="preserve"> Recibir solicitudes de libros y ejecutar su búsqueda en los estantes.
</t>
    </r>
    <r>
      <rPr>
        <b/>
        <sz val="9"/>
        <color rgb="FF000000"/>
        <rFont val="Century Schoolbook"/>
        <family val="1"/>
      </rPr>
      <t>2.-</t>
    </r>
    <r>
      <rPr>
        <sz val="10"/>
        <color rgb="FF000000"/>
        <rFont val="Arial Narrow"/>
        <family val="2"/>
      </rPr>
      <t xml:space="preserve"> Ayudar a los usuarios en la búsqueda y recuperación de la información en los libros.
</t>
    </r>
    <r>
      <rPr>
        <b/>
        <sz val="9"/>
        <color rgb="FF000000"/>
        <rFont val="Century Schoolbook"/>
        <family val="1"/>
      </rPr>
      <t>3.-</t>
    </r>
    <r>
      <rPr>
        <sz val="10"/>
        <color rgb="FF000000"/>
        <rFont val="Arial Narrow"/>
        <family val="2"/>
      </rPr>
      <t xml:space="preserve"> Realizar préstamo automatizados, a través del Sistema Integral de Gestión de Biblioteca "PMB".</t>
    </r>
  </si>
  <si>
    <r>
      <rPr>
        <b/>
        <sz val="9"/>
        <color rgb="FF000000"/>
        <rFont val="Century Schoolbook"/>
        <family val="1"/>
      </rPr>
      <t>1.-</t>
    </r>
    <r>
      <rPr>
        <sz val="10"/>
        <color rgb="FF000000"/>
        <rFont val="Arial Narrow"/>
        <family val="2"/>
      </rPr>
      <t xml:space="preserve"> Reporte de documentos bibliográficos prestados.</t>
    </r>
  </si>
  <si>
    <r>
      <rPr>
        <b/>
        <sz val="9"/>
        <color rgb="FF000000"/>
        <rFont val="Century Schoolbook"/>
        <family val="1"/>
      </rPr>
      <t>8.-</t>
    </r>
    <r>
      <rPr>
        <sz val="10"/>
        <color rgb="FF000000"/>
        <rFont val="Arial Narrow"/>
        <family val="2"/>
      </rPr>
      <t xml:space="preserve"> Formar usuarios en el uso de la información.</t>
    </r>
  </si>
  <si>
    <t>Usuarios formados en el uso de la información.</t>
  </si>
  <si>
    <t>N° de capacitaciones ejecutadas.</t>
  </si>
  <si>
    <r>
      <rPr>
        <b/>
        <sz val="9"/>
        <color rgb="FF000000"/>
        <rFont val="Century Schoolbook"/>
        <family val="1"/>
      </rPr>
      <t>1.-</t>
    </r>
    <r>
      <rPr>
        <sz val="10"/>
        <color rgb="FF000000"/>
        <rFont val="Arial Narrow"/>
        <family val="2"/>
      </rPr>
      <t xml:space="preserve"> Elaborar proyectos de capacitaciones para proveedores, docentes y estudiantes de postgrado.
</t>
    </r>
    <r>
      <rPr>
        <b/>
        <sz val="9"/>
        <color rgb="FF000000"/>
        <rFont val="Century Schoolbook"/>
        <family val="1"/>
      </rPr>
      <t>2.-</t>
    </r>
    <r>
      <rPr>
        <sz val="10"/>
        <color rgb="FF000000"/>
        <rFont val="Arial Narrow"/>
        <family val="2"/>
      </rPr>
      <t xml:space="preserve"> Recibir solicitudes para capacitaciones de pregrado y programar dichas capacitaciones.
</t>
    </r>
    <r>
      <rPr>
        <b/>
        <sz val="9"/>
        <color rgb="FF000000"/>
        <rFont val="Century Schoolbook"/>
        <family val="1"/>
      </rPr>
      <t>3.-</t>
    </r>
    <r>
      <rPr>
        <sz val="10"/>
        <color rgb="FF000000"/>
        <rFont val="Arial Narrow"/>
        <family val="2"/>
      </rPr>
      <t xml:space="preserve"> Realizar capacitaciones a docentes y estudiantes sobre el Uso y Acceso de los servicios bibliotecarios.</t>
    </r>
  </si>
  <si>
    <r>
      <rPr>
        <b/>
        <sz val="9"/>
        <color rgb="FF000000"/>
        <rFont val="Century Schoolbook"/>
        <family val="1"/>
      </rPr>
      <t>1.-</t>
    </r>
    <r>
      <rPr>
        <sz val="10"/>
        <color rgb="FF000000"/>
        <rFont val="Arial Narrow"/>
        <family val="2"/>
      </rPr>
      <t xml:space="preserve"> Reporte de usuarios formados en el uso de la información.</t>
    </r>
  </si>
  <si>
    <t>Disco externo</t>
  </si>
  <si>
    <t>Cámara web con micrófono</t>
  </si>
  <si>
    <t>Audífono</t>
  </si>
  <si>
    <r>
      <rPr>
        <b/>
        <sz val="9"/>
        <color rgb="FF000000"/>
        <rFont val="Century Schoolbook"/>
        <family val="1"/>
      </rPr>
      <t>9.-</t>
    </r>
    <r>
      <rPr>
        <sz val="10"/>
        <color rgb="FF000000"/>
        <rFont val="Arial Narrow"/>
        <family val="2"/>
      </rPr>
      <t xml:space="preserve"> Elaborar y/o actualizar el Plan de mantenimiento y conservación de la Biblioteca.</t>
    </r>
  </si>
  <si>
    <t>Plan de mantenimiento y conservación de la Biblioteca elaborado y/o actualizado.</t>
  </si>
  <si>
    <t>N° de acciones ejecutadas para el mantenimiento y conservación de las colecciones bibliográficas de las bibliotecas.</t>
  </si>
  <si>
    <r>
      <rPr>
        <b/>
        <sz val="9"/>
        <color rgb="FF000000"/>
        <rFont val="Century Schoolbook"/>
        <family val="1"/>
      </rPr>
      <t>1.-</t>
    </r>
    <r>
      <rPr>
        <sz val="10"/>
        <color rgb="FF000000"/>
        <rFont val="Arial Narrow"/>
        <family val="2"/>
      </rPr>
      <t xml:space="preserve"> Realizar inventario de la biblioteca e identificar el estado de las colecciones bibliográficas de cada biblioteca.
</t>
    </r>
    <r>
      <rPr>
        <b/>
        <sz val="9"/>
        <color rgb="FF000000"/>
        <rFont val="Century Schoolbook"/>
        <family val="1"/>
      </rPr>
      <t>2.-</t>
    </r>
    <r>
      <rPr>
        <sz val="10"/>
        <color rgb="FF000000"/>
        <rFont val="Arial Narrow"/>
        <family val="2"/>
      </rPr>
      <t xml:space="preserve"> Aplicar acciones para la conservación y mantenimiento de las colecciones bibliográficas de las biblioteca, según el diagnóstico realizado.</t>
    </r>
  </si>
  <si>
    <r>
      <rPr>
        <b/>
        <sz val="9"/>
        <color rgb="FF000000"/>
        <rFont val="Century Schoolbook"/>
        <family val="1"/>
      </rPr>
      <t>1.-</t>
    </r>
    <r>
      <rPr>
        <sz val="10"/>
        <color rgb="FF000000"/>
        <rFont val="Arial Narrow"/>
        <family val="2"/>
      </rPr>
      <t xml:space="preserve"> Reporte de ejecución del Plan.</t>
    </r>
  </si>
  <si>
    <t>531404 0701 002</t>
  </si>
  <si>
    <t>Termohigrómetro</t>
  </si>
  <si>
    <r>
      <rPr>
        <b/>
        <sz val="9"/>
        <color rgb="FF000000"/>
        <rFont val="Century Schoolbook"/>
        <family val="1"/>
      </rPr>
      <t>10.-</t>
    </r>
    <r>
      <rPr>
        <sz val="10"/>
        <color rgb="FF000000"/>
        <rFont val="Arial Narrow"/>
        <family val="2"/>
      </rPr>
      <t xml:space="preserve"> Seleccionar y adquirir bibliografía.</t>
    </r>
  </si>
  <si>
    <t>Bibliografía seleccionada y adquirida.</t>
  </si>
  <si>
    <t>N° de libros seleccionados y adquiridos.</t>
  </si>
  <si>
    <r>
      <rPr>
        <b/>
        <sz val="9"/>
        <color rgb="FF000000"/>
        <rFont val="Century Schoolbook"/>
        <family val="1"/>
      </rPr>
      <t>1.-</t>
    </r>
    <r>
      <rPr>
        <sz val="10"/>
        <color rgb="FF000000"/>
        <rFont val="Arial Narrow"/>
        <family val="2"/>
      </rPr>
      <t xml:space="preserve"> Seleccionar la bibliografía que se debe adquirir según los resultados de los estudios de colecciones y áreas temáticas generales.
</t>
    </r>
    <r>
      <rPr>
        <b/>
        <sz val="9"/>
        <color rgb="FF000000"/>
        <rFont val="Century Schoolbook"/>
        <family val="1"/>
      </rPr>
      <t>2.-</t>
    </r>
    <r>
      <rPr>
        <sz val="10"/>
        <color rgb="FF000000"/>
        <rFont val="Arial Narrow"/>
        <family val="2"/>
      </rPr>
      <t xml:space="preserve"> Revisar las solicitudes realizadas a través del Servicio de Sugerencia de Compras.
</t>
    </r>
    <r>
      <rPr>
        <b/>
        <sz val="9"/>
        <color rgb="FF000000"/>
        <rFont val="Century Schoolbook"/>
        <family val="1"/>
      </rPr>
      <t>3.-</t>
    </r>
    <r>
      <rPr>
        <sz val="10"/>
        <color rgb="FF000000"/>
        <rFont val="Arial Narrow"/>
        <family val="2"/>
      </rPr>
      <t xml:space="preserve"> Elaborar los requerimientos de compras de las bibliotecas.
</t>
    </r>
    <r>
      <rPr>
        <b/>
        <sz val="9"/>
        <color rgb="FF000000"/>
        <rFont val="Century Schoolbook"/>
        <family val="1"/>
      </rPr>
      <t>4.-</t>
    </r>
    <r>
      <rPr>
        <sz val="10"/>
        <color rgb="FF000000"/>
        <rFont val="Arial Narrow"/>
        <family val="2"/>
      </rPr>
      <t xml:space="preserve"> Solicitar autorización para su correspondiente adquisición.</t>
    </r>
  </si>
  <si>
    <r>
      <rPr>
        <b/>
        <sz val="9"/>
        <color rgb="FF000000"/>
        <rFont val="Century Gothic"/>
        <family val="2"/>
      </rPr>
      <t>1.-</t>
    </r>
    <r>
      <rPr>
        <sz val="10"/>
        <color rgb="FF000000"/>
        <rFont val="Arial Narrow"/>
        <family val="2"/>
      </rPr>
      <t xml:space="preserve"> Informe de bibliografías seleccionadas y adquiridas.</t>
    </r>
  </si>
  <si>
    <t>531409 0701 002</t>
  </si>
  <si>
    <t>Libros y Colecciones</t>
  </si>
  <si>
    <t>Adquisición de libros para la Biblioteca de la Facultad de Ciencias Sociales.</t>
  </si>
  <si>
    <r>
      <rPr>
        <b/>
        <sz val="9"/>
        <color rgb="FF000000"/>
        <rFont val="Century Schoolbook"/>
        <family val="1"/>
      </rPr>
      <t>11.-</t>
    </r>
    <r>
      <rPr>
        <sz val="10"/>
        <color rgb="FF000000"/>
        <rFont val="Arial Narrow"/>
        <family val="2"/>
      </rPr>
      <t xml:space="preserve"> Administrar el Sistema integral de Gestión de Biblioteca.</t>
    </r>
  </si>
  <si>
    <t>Sistema integral de Gestión de Biblioteca administrado.</t>
  </si>
  <si>
    <t>N° de Acciones ejecutadas para la administración del Sistema integral de Gestión de Biblioteca.</t>
  </si>
  <si>
    <r>
      <rPr>
        <b/>
        <sz val="9"/>
        <color rgb="FF000000"/>
        <rFont val="Century Schoolbook"/>
        <family val="1"/>
      </rPr>
      <t>1.-</t>
    </r>
    <r>
      <rPr>
        <sz val="10"/>
        <color rgb="FF000000"/>
        <rFont val="Arial Narrow"/>
        <family val="2"/>
      </rPr>
      <t xml:space="preserve"> Respaldar la Base de Datos del PMB.
</t>
    </r>
    <r>
      <rPr>
        <b/>
        <sz val="9"/>
        <color rgb="FF000000"/>
        <rFont val="Century Schoolbook"/>
        <family val="1"/>
      </rPr>
      <t>2.-</t>
    </r>
    <r>
      <rPr>
        <sz val="10"/>
        <color rgb="FF000000"/>
        <rFont val="Arial Narrow"/>
        <family val="2"/>
      </rPr>
      <t xml:space="preserve"> Ingresar y actualizar los usuarios al sistema.
</t>
    </r>
    <r>
      <rPr>
        <b/>
        <sz val="9"/>
        <color rgb="FF000000"/>
        <rFont val="Century Schoolbook"/>
        <family val="1"/>
      </rPr>
      <t>3.-</t>
    </r>
    <r>
      <rPr>
        <sz val="10"/>
        <color rgb="FF000000"/>
        <rFont val="Arial Narrow"/>
        <family val="2"/>
      </rPr>
      <t xml:space="preserve"> Revisar registros, ejemplares y autoridades.
</t>
    </r>
    <r>
      <rPr>
        <b/>
        <sz val="9"/>
        <color rgb="FF000000"/>
        <rFont val="Century Schoolbook"/>
        <family val="1"/>
      </rPr>
      <t>4.-</t>
    </r>
    <r>
      <rPr>
        <sz val="10"/>
        <color rgb="FF000000"/>
        <rFont val="Arial Narrow"/>
        <family val="2"/>
      </rPr>
      <t xml:space="preserve"> Actualizar el Sistema.
</t>
    </r>
    <r>
      <rPr>
        <b/>
        <sz val="9"/>
        <color rgb="FF000000"/>
        <rFont val="Century Schoolbook"/>
        <family val="1"/>
      </rPr>
      <t>5.-</t>
    </r>
    <r>
      <rPr>
        <sz val="10"/>
        <color rgb="FF000000"/>
        <rFont val="Arial Narrow"/>
        <family val="2"/>
      </rPr>
      <t xml:space="preserve"> Revisar y actualizar los reportes estadísticos.</t>
    </r>
  </si>
  <si>
    <r>
      <rPr>
        <b/>
        <sz val="9"/>
        <color rgb="FF000000"/>
        <rFont val="Century Schoolbook"/>
        <family val="1"/>
      </rPr>
      <t>1.-</t>
    </r>
    <r>
      <rPr>
        <sz val="10"/>
        <color rgb="FF000000"/>
        <rFont val="Arial Narrow"/>
        <family val="2"/>
      </rPr>
      <t xml:space="preserve"> Reporte actualización del Sistema integral de Gestión de Biblioteca administrado.</t>
    </r>
  </si>
  <si>
    <r>
      <rPr>
        <b/>
        <sz val="9"/>
        <color rgb="FF000000"/>
        <rFont val="Century Schoolbook"/>
        <family val="1"/>
      </rPr>
      <t>12.-</t>
    </r>
    <r>
      <rPr>
        <sz val="10"/>
        <color rgb="FF000000"/>
        <rFont val="Arial Narrow"/>
        <family val="2"/>
      </rPr>
      <t xml:space="preserve"> Presentar las Planificaciones Operativas Anuales y Evaluaciones de la Planificación Operativa Anual.</t>
    </r>
  </si>
  <si>
    <t>N° de Planificaciones Operativas Anuales y Evaluaciones de la Planificaciones entregadas.</t>
  </si>
  <si>
    <r>
      <rPr>
        <b/>
        <sz val="9"/>
        <color rgb="FF000000"/>
        <rFont val="Century Schoolbook"/>
        <family val="1"/>
      </rPr>
      <t>1.-</t>
    </r>
    <r>
      <rPr>
        <sz val="10"/>
        <color rgb="FF000000"/>
        <rFont val="Arial Narrow"/>
        <family val="2"/>
      </rPr>
      <t xml:space="preserve"> Planificar metas a ejecutarse por biblioteca.
</t>
    </r>
    <r>
      <rPr>
        <b/>
        <sz val="9"/>
        <color rgb="FF000000"/>
        <rFont val="Century Schoolbook"/>
        <family val="1"/>
      </rPr>
      <t>2.-</t>
    </r>
    <r>
      <rPr>
        <sz val="10"/>
        <color rgb="FF000000"/>
        <rFont val="Arial Narrow"/>
        <family val="2"/>
      </rPr>
      <t xml:space="preserve"> Elaborar POAS.
</t>
    </r>
    <r>
      <rPr>
        <b/>
        <sz val="9"/>
        <color rgb="FF000000"/>
        <rFont val="Century Schoolbook"/>
        <family val="1"/>
      </rPr>
      <t>3.-</t>
    </r>
    <r>
      <rPr>
        <sz val="10"/>
        <color rgb="FF000000"/>
        <rFont val="Arial Narrow"/>
        <family val="2"/>
      </rPr>
      <t xml:space="preserve"> Evaluar POAS.
</t>
    </r>
    <r>
      <rPr>
        <b/>
        <sz val="9"/>
        <color rgb="FF000000"/>
        <rFont val="Century Schoolbook"/>
        <family val="1"/>
      </rPr>
      <t>4.-</t>
    </r>
    <r>
      <rPr>
        <sz val="10"/>
        <color rgb="FF000000"/>
        <rFont val="Arial Narrow"/>
        <family val="2"/>
      </rPr>
      <t xml:space="preserve"> Elaborar informe de cumplimiento y presentar evidencia.</t>
    </r>
  </si>
  <si>
    <r>
      <rPr>
        <b/>
        <sz val="9"/>
        <color rgb="FF000000"/>
        <rFont val="Century Schoolbook"/>
        <family val="1"/>
      </rPr>
      <t>1.-</t>
    </r>
    <r>
      <rPr>
        <sz val="10"/>
        <color rgb="FF000000"/>
        <rFont val="Arial Narrow"/>
        <family val="2"/>
      </rPr>
      <t xml:space="preserve">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t>
    </r>
    <r>
      <rPr>
        <sz val="10"/>
        <color rgb="FF000000"/>
        <rFont val="Century Schoolbook"/>
        <family val="1"/>
      </rPr>
      <t>1</t>
    </r>
    <r>
      <rPr>
        <sz val="10"/>
        <color rgb="FF000000"/>
        <rFont val="Arial Narrow"/>
        <family val="2"/>
      </rPr>
      <t xml:space="preserve">er semestre del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POA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t>
    </r>
    <r>
      <rPr>
        <sz val="10"/>
        <color rgb="FF000000"/>
        <rFont val="Century Schoolbook"/>
        <family val="1"/>
      </rPr>
      <t>2</t>
    </r>
    <r>
      <rPr>
        <sz val="10"/>
        <color rgb="FF000000"/>
        <rFont val="Arial Narrow"/>
        <family val="2"/>
      </rPr>
      <t xml:space="preserve">do semestre del POA </t>
    </r>
    <r>
      <rPr>
        <sz val="10"/>
        <color rgb="FF000000"/>
        <rFont val="Century Schoolbook"/>
        <family val="1"/>
      </rPr>
      <t>2022.</t>
    </r>
  </si>
  <si>
    <r>
      <rPr>
        <b/>
        <sz val="9"/>
        <color rgb="FF000000"/>
        <rFont val="Century Schoolbook"/>
        <family val="1"/>
      </rPr>
      <t>13.-</t>
    </r>
    <r>
      <rPr>
        <sz val="10"/>
        <color rgb="FF000000"/>
        <rFont val="Arial Narrow"/>
        <family val="2"/>
      </rPr>
      <t xml:space="preserve"> Organizar el Archivo de Gestión.</t>
    </r>
  </si>
  <si>
    <t>N° de archivo de gestión organizado.</t>
  </si>
  <si>
    <r>
      <rPr>
        <b/>
        <sz val="9"/>
        <color rgb="FF000000"/>
        <rFont val="Century Schoolbook"/>
        <family val="1"/>
      </rPr>
      <t>1.-</t>
    </r>
    <r>
      <rPr>
        <sz val="10"/>
        <color rgb="FF000000"/>
        <rFont val="Arial Narrow"/>
        <family val="2"/>
      </rPr>
      <t xml:space="preserve"> Seleccionar y clasificar documentos por su tipología.
</t>
    </r>
    <r>
      <rPr>
        <b/>
        <sz val="9"/>
        <color rgb="FF000000"/>
        <rFont val="Century Schoolbook"/>
        <family val="1"/>
      </rPr>
      <t>2.-</t>
    </r>
    <r>
      <rPr>
        <sz val="10"/>
        <color rgb="FF000000"/>
        <rFont val="Arial Narrow"/>
        <family val="2"/>
      </rPr>
      <t xml:space="preserve"> Organizar en carpetas los documentos clasificados.</t>
    </r>
  </si>
  <si>
    <r>
      <rPr>
        <b/>
        <sz val="9"/>
        <color rgb="FF000000"/>
        <rFont val="Century Schoolbook"/>
        <family val="1"/>
      </rPr>
      <t>1.-</t>
    </r>
    <r>
      <rPr>
        <sz val="10"/>
        <color rgb="FF000000"/>
        <rFont val="Arial Narrow"/>
        <family val="2"/>
      </rPr>
      <t xml:space="preserve"> Inventario documental.</t>
    </r>
  </si>
  <si>
    <t>* Belkis Pérez García,
  Jefe de Biblioteca
* Dixa Barreto Illescas,
  Bibliotecario
* Jazmany Alvarado Romero,
  Bibliotecario</t>
  </si>
  <si>
    <t>UNIDAD DE GESTIÓN, MEJORAMIENTO Y EVALUACIÓN ACADÉMICA</t>
  </si>
  <si>
    <r>
      <rPr>
        <b/>
        <sz val="10"/>
        <color rgb="FFFF0000"/>
        <rFont val="Arial Narrow"/>
        <family val="2"/>
      </rPr>
      <t>METAS OPERATIVAS</t>
    </r>
    <r>
      <rPr>
        <b/>
        <sz val="9"/>
        <color rgb="FF000000"/>
        <rFont val="Century Schoolbook"/>
        <family val="1"/>
      </rPr>
      <t xml:space="preserve">
1.-</t>
    </r>
    <r>
      <rPr>
        <sz val="10"/>
        <color rgb="FF000000"/>
        <rFont val="Arial Narrow"/>
        <family val="2"/>
      </rPr>
      <t xml:space="preserve"> Generar Lineamientos operativos para la gestión académica.</t>
    </r>
  </si>
  <si>
    <t>Lineamientos operativos para la gestión académica generados.</t>
  </si>
  <si>
    <t>N° de documentos de lineamientos operativos para gestión académica elaborados.</t>
  </si>
  <si>
    <r>
      <rPr>
        <b/>
        <sz val="9"/>
        <color rgb="FF000000"/>
        <rFont val="Century Schoolbook"/>
        <family val="1"/>
      </rPr>
      <t>1.-</t>
    </r>
    <r>
      <rPr>
        <sz val="10"/>
        <color rgb="FF000000"/>
        <rFont val="Arial Narrow"/>
        <family val="2"/>
      </rPr>
      <t xml:space="preserve"> Convocar y registrar acuerdos.
</t>
    </r>
    <r>
      <rPr>
        <b/>
        <sz val="9"/>
        <color rgb="FF000000"/>
        <rFont val="Century Schoolbook"/>
        <family val="1"/>
      </rPr>
      <t>2.-</t>
    </r>
    <r>
      <rPr>
        <sz val="10"/>
        <color rgb="FF000000"/>
        <rFont val="Arial Narrow"/>
        <family val="2"/>
      </rPr>
      <t xml:space="preserve"> Elaborar Oficio solicitante la aprobación de lineamientos.</t>
    </r>
  </si>
  <si>
    <r>
      <rPr>
        <b/>
        <sz val="9"/>
        <color rgb="FF000000"/>
        <rFont val="Century Schoolbook"/>
        <family val="1"/>
      </rPr>
      <t>1.-</t>
    </r>
    <r>
      <rPr>
        <sz val="10"/>
        <color rgb="FF000000"/>
        <rFont val="Arial Narrow"/>
        <family val="2"/>
      </rPr>
      <t xml:space="preserve"> Lineamientos operativos para la gestión académica.</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</si>
  <si>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
* Jorge Benites,
  Analista de la Unidad de Gestión, Mejoramiento, Evaluación Académica y Titulación</t>
  </si>
  <si>
    <r>
      <rPr>
        <b/>
        <sz val="9"/>
        <color rgb="FF000000"/>
        <rFont val="Century Schoolbook"/>
        <family val="1"/>
      </rPr>
      <t>2.-</t>
    </r>
    <r>
      <rPr>
        <sz val="10"/>
        <color rgb="FF000000"/>
        <rFont val="Arial Narrow"/>
        <family val="2"/>
      </rPr>
      <t xml:space="preserve"> Elaborar el Calendario Académico.</t>
    </r>
  </si>
  <si>
    <t>Calendario Académico institucional elaborado.</t>
  </si>
  <si>
    <t>N° de calendarios académicos elaborados y actualizaciones.</t>
  </si>
  <si>
    <r>
      <rPr>
        <b/>
        <sz val="9"/>
        <color rgb="FF000000"/>
        <rFont val="Century Schoolbook"/>
        <family val="1"/>
      </rPr>
      <t>1.-</t>
    </r>
    <r>
      <rPr>
        <sz val="10"/>
        <color rgb="FF000000"/>
        <rFont val="Arial Narrow"/>
        <family val="2"/>
      </rPr>
      <t xml:space="preserve"> Consolidar la planificación anual de actividades remitidas desde las dependencias académicas y administrativas en el calendario académico institucional.
</t>
    </r>
    <r>
      <rPr>
        <b/>
        <sz val="9"/>
        <color rgb="FF000000"/>
        <rFont val="Century Schoolbook"/>
        <family val="1"/>
      </rPr>
      <t>2.-</t>
    </r>
    <r>
      <rPr>
        <sz val="10"/>
        <color rgb="FF000000"/>
        <rFont val="Arial Narrow"/>
        <family val="2"/>
      </rPr>
      <t xml:space="preserve"> Convocar y registrar acuerdos referente a la elaboración del calendario académico.
</t>
    </r>
    <r>
      <rPr>
        <b/>
        <sz val="9"/>
        <color rgb="FF000000"/>
        <rFont val="Century Schoolbook"/>
        <family val="1"/>
      </rPr>
      <t>3.-</t>
    </r>
    <r>
      <rPr>
        <sz val="10"/>
        <color rgb="FF000000"/>
        <rFont val="Arial Narrow"/>
        <family val="2"/>
      </rPr>
      <t xml:space="preserve"> Revisar que el calendario académico cumpla con la normativa legal.
</t>
    </r>
    <r>
      <rPr>
        <b/>
        <sz val="9"/>
        <color rgb="FF000000"/>
        <rFont val="Century Schoolbook"/>
        <family val="1"/>
      </rPr>
      <t>4.-</t>
    </r>
    <r>
      <rPr>
        <sz val="10"/>
        <color rgb="FF000000"/>
        <rFont val="Arial Narrow"/>
        <family val="2"/>
      </rPr>
      <t xml:space="preserve"> Solicitar a Dirección Académica tramite regular para aprobación de calendario académico institucional.</t>
    </r>
  </si>
  <si>
    <r>
      <rPr>
        <b/>
        <sz val="9"/>
        <color rgb="FF000000"/>
        <rFont val="Century Schoolbook"/>
        <family val="1"/>
      </rPr>
      <t>1.-</t>
    </r>
    <r>
      <rPr>
        <sz val="10"/>
        <color rgb="FF000000"/>
        <rFont val="Arial Narrow"/>
        <family val="2"/>
      </rPr>
      <t xml:space="preserve"> Calendario académico. 
</t>
    </r>
    <r>
      <rPr>
        <b/>
        <sz val="9"/>
        <color rgb="FF000000"/>
        <rFont val="Century Schoolbook"/>
        <family val="1"/>
      </rPr>
      <t>2.-</t>
    </r>
    <r>
      <rPr>
        <sz val="10"/>
        <color rgb="FF000000"/>
        <rFont val="Arial Narrow"/>
        <family val="2"/>
      </rPr>
      <t xml:space="preserve"> Calendario académico actualizado.</t>
    </r>
  </si>
  <si>
    <t>* Franklin Conza,
  Jefe de la Unidad de Gestión, Mejoramiento, Evaluación Académica y Titulación
* Jorge Benites,
  Analista de la Unidad de Gestión, Mejoramiento, Evaluación Académica y Titulación</t>
  </si>
  <si>
    <t>2. Diseñar carreras y programas de postgrado que respondan a los requerimientos del radio de influencia de la UTMACH.</t>
  </si>
  <si>
    <r>
      <rPr>
        <b/>
        <sz val="9"/>
        <color rgb="FF000000"/>
        <rFont val="Century Schoolbook"/>
        <family val="1"/>
      </rPr>
      <t>3.-</t>
    </r>
    <r>
      <rPr>
        <sz val="10"/>
        <color rgb="FF000000"/>
        <rFont val="Arial Narrow"/>
        <family val="2"/>
      </rPr>
      <t xml:space="preserve"> Consolidar la Oferta Académica.</t>
    </r>
  </si>
  <si>
    <t>Oferta Académica consolidada.</t>
  </si>
  <si>
    <t>N° de carreras de grado ofertadas.</t>
  </si>
  <si>
    <r>
      <rPr>
        <b/>
        <sz val="9"/>
        <color rgb="FF000000"/>
        <rFont val="Century Schoolbook"/>
        <family val="1"/>
      </rPr>
      <t>1.-</t>
    </r>
    <r>
      <rPr>
        <sz val="10"/>
        <color rgb="FF000000"/>
        <rFont val="Arial Narrow"/>
        <family val="2"/>
      </rPr>
      <t xml:space="preserve"> Solicitar a la Facultades la oferta académica vigente.
</t>
    </r>
    <r>
      <rPr>
        <b/>
        <sz val="9"/>
        <color rgb="FF000000"/>
        <rFont val="Century Schoolbook"/>
        <family val="1"/>
      </rPr>
      <t>2.-</t>
    </r>
    <r>
      <rPr>
        <sz val="10"/>
        <color rgb="FF000000"/>
        <rFont val="Arial Narrow"/>
        <family val="2"/>
      </rPr>
      <t xml:space="preserve"> Receptar información sobre oferta académica remitidos desde el subdecanato de las facultades.
</t>
    </r>
    <r>
      <rPr>
        <b/>
        <sz val="9"/>
        <color rgb="FF000000"/>
        <rFont val="Century Schoolbook"/>
        <family val="1"/>
      </rPr>
      <t>3.-</t>
    </r>
    <r>
      <rPr>
        <sz val="10"/>
        <color rgb="FF000000"/>
        <rFont val="Arial Narrow"/>
        <family val="2"/>
      </rPr>
      <t xml:space="preserve"> Consolidar la información de las carreras con su oferta académica para el período académico correspondiente.
</t>
    </r>
    <r>
      <rPr>
        <b/>
        <sz val="9"/>
        <color rgb="FF000000"/>
        <rFont val="Century Schoolbook"/>
        <family val="1"/>
      </rPr>
      <t>4.-</t>
    </r>
    <r>
      <rPr>
        <sz val="10"/>
        <color rgb="FF000000"/>
        <rFont val="Arial Narrow"/>
        <family val="2"/>
      </rPr>
      <t xml:space="preserve"> Solicitar a Dirección Académica tramite regular para aprobación de la oferta académica institucional.</t>
    </r>
  </si>
  <si>
    <r>
      <rPr>
        <b/>
        <sz val="9"/>
        <color rgb="FF000000"/>
        <rFont val="Century Schoolbook"/>
        <family val="1"/>
      </rPr>
      <t>1.-</t>
    </r>
    <r>
      <rPr>
        <sz val="10"/>
        <color rgb="FF000000"/>
        <rFont val="Arial Narrow"/>
        <family val="2"/>
      </rPr>
      <t xml:space="preserve"> Listado de Carreras de grado ofertadas.</t>
    </r>
  </si>
  <si>
    <t>* Franklin Conza,
  Jefe de la Unidad de Gestión, Mejoramiento, Evaluación Académica y Titulación
* Jaqueline Valarezo,
  Supervisora de la Unidad de Gestión, Mejoramiento, Evaluación Académica
* Kira Ramírez,
  Supervisora de la Unidad de Gestión, Mejoramiento, Evaluación Académica</t>
  </si>
  <si>
    <t>Materiales de Impresión, Fotografía, Producción y Publicaciones</t>
  </si>
  <si>
    <r>
      <rPr>
        <sz val="10"/>
        <color rgb="FF000000"/>
        <rFont val="Arial Narrow"/>
        <family val="2"/>
      </rPr>
      <t xml:space="preserve">Tóner para Impresora Xerox </t>
    </r>
    <r>
      <rPr>
        <sz val="10"/>
        <color rgb="FF000000"/>
        <rFont val="Century Schoolbook"/>
        <family val="1"/>
      </rPr>
      <t>3615</t>
    </r>
    <r>
      <rPr>
        <sz val="10"/>
        <color rgb="FF000000"/>
        <rFont val="Arial Narrow"/>
        <family val="2"/>
      </rPr>
      <t xml:space="preserve"> Negro</t>
    </r>
  </si>
  <si>
    <r>
      <rPr>
        <sz val="10"/>
        <color rgb="FF000000"/>
        <rFont val="Arial Narrow"/>
        <family val="2"/>
      </rPr>
      <t xml:space="preserve">Revelador-Draw Xerox </t>
    </r>
    <r>
      <rPr>
        <sz val="10"/>
        <color rgb="FF000000"/>
        <rFont val="Century Schoolbook"/>
        <family val="1"/>
      </rPr>
      <t>3615</t>
    </r>
  </si>
  <si>
    <r>
      <rPr>
        <b/>
        <sz val="9"/>
        <color rgb="FF000000"/>
        <rFont val="Century Schoolbook"/>
        <family val="1"/>
      </rPr>
      <t>4.-</t>
    </r>
    <r>
      <rPr>
        <sz val="10"/>
        <color rgb="FF000000"/>
        <rFont val="Arial Narrow"/>
        <family val="2"/>
      </rPr>
      <t xml:space="preserve"> Coordinar la Evaluación Integral del Desempeño Docente.</t>
    </r>
  </si>
  <si>
    <t>Evaluación Integral del Desempeño Docente coordinada.</t>
  </si>
  <si>
    <t>N° de informe final del proceso de evaluación integral desempeño docente.</t>
  </si>
  <si>
    <r>
      <rPr>
        <b/>
        <sz val="9"/>
        <color rgb="FF000000"/>
        <rFont val="Century Schoolbook"/>
        <family val="1"/>
      </rPr>
      <t>1.-</t>
    </r>
    <r>
      <rPr>
        <sz val="10"/>
        <color rgb="FF000000"/>
        <rFont val="Arial Narrow"/>
        <family val="2"/>
      </rPr>
      <t xml:space="preserve"> Elaborar informe de la evaluación integral del desempeño docente.
</t>
    </r>
    <r>
      <rPr>
        <b/>
        <sz val="9"/>
        <color rgb="FF000000"/>
        <rFont val="Century Schoolbook"/>
        <family val="1"/>
      </rPr>
      <t>2.-</t>
    </r>
    <r>
      <rPr>
        <sz val="10"/>
        <color rgb="FF000000"/>
        <rFont val="Arial Narrow"/>
        <family val="2"/>
      </rPr>
      <t xml:space="preserve"> Solicitar a Dirección Académica tramite regular para aprobación del cronograma de evaluación integral del desempeño docente.
</t>
    </r>
    <r>
      <rPr>
        <b/>
        <sz val="9"/>
        <color rgb="FF000000"/>
        <rFont val="Century Schoolbook"/>
        <family val="1"/>
      </rPr>
      <t>3.-</t>
    </r>
    <r>
      <rPr>
        <sz val="10"/>
        <color rgb="FF000000"/>
        <rFont val="Arial Narrow"/>
        <family val="2"/>
      </rPr>
      <t xml:space="preserve"> Seguir y controlar el proceso de la evaluación integral del desempeño docente.</t>
    </r>
  </si>
  <si>
    <r>
      <rPr>
        <b/>
        <sz val="9"/>
        <color rgb="FF000000"/>
        <rFont val="Century Schoolbook"/>
        <family val="1"/>
      </rPr>
      <t>1.-</t>
    </r>
    <r>
      <rPr>
        <sz val="10"/>
        <color rgb="FF000000"/>
        <rFont val="Arial Narrow"/>
        <family val="2"/>
      </rPr>
      <t xml:space="preserve"> Informe de Evaluación integral desempeño docente.
</t>
    </r>
    <r>
      <rPr>
        <b/>
        <sz val="9"/>
        <color rgb="FF000000"/>
        <rFont val="Century Schoolbook"/>
        <family val="1"/>
      </rPr>
      <t>2.-</t>
    </r>
    <r>
      <rPr>
        <sz val="10"/>
        <color rgb="FF000000"/>
        <rFont val="Arial Narrow"/>
        <family val="2"/>
      </rPr>
      <t xml:space="preserve"> Resolución de aprobación de informe final.</t>
    </r>
  </si>
  <si>
    <r>
      <rPr>
        <b/>
        <sz val="9"/>
        <color rgb="FF000000"/>
        <rFont val="Century Schoolbook"/>
        <family val="1"/>
      </rPr>
      <t>5.-</t>
    </r>
    <r>
      <rPr>
        <sz val="10"/>
        <color rgb="FF000000"/>
        <rFont val="Arial Narrow"/>
        <family val="2"/>
      </rPr>
      <t xml:space="preserve"> Validar Distributivos Académicos.</t>
    </r>
  </si>
  <si>
    <t>Distributivo Académico coordinado y verificado.</t>
  </si>
  <si>
    <t>N° de distributivos académicos validados.</t>
  </si>
  <si>
    <r>
      <rPr>
        <b/>
        <sz val="9"/>
        <color rgb="FF000000"/>
        <rFont val="Century Schoolbook"/>
        <family val="1"/>
      </rPr>
      <t>1.-</t>
    </r>
    <r>
      <rPr>
        <sz val="10"/>
        <color rgb="FF000000"/>
        <rFont val="Arial Narrow"/>
        <family val="2"/>
      </rPr>
      <t xml:space="preserve"> Elabora informe de revisión de la documentación de los distributivos académicos remitido desde las Facultades.
</t>
    </r>
    <r>
      <rPr>
        <b/>
        <sz val="9"/>
        <color rgb="FF000000"/>
        <rFont val="Century Schoolbook"/>
        <family val="1"/>
      </rPr>
      <t>2.-</t>
    </r>
    <r>
      <rPr>
        <sz val="10"/>
        <color rgb="FF000000"/>
        <rFont val="Arial Narrow"/>
        <family val="2"/>
      </rPr>
      <t xml:space="preserve"> Verificar y validar el distributivo académico.
</t>
    </r>
    <r>
      <rPr>
        <b/>
        <sz val="9"/>
        <color rgb="FF000000"/>
        <rFont val="Century Schoolbook"/>
        <family val="1"/>
      </rPr>
      <t>3.-</t>
    </r>
    <r>
      <rPr>
        <sz val="10"/>
        <color rgb="FF000000"/>
        <rFont val="Arial Narrow"/>
        <family val="2"/>
      </rPr>
      <t xml:space="preserve"> Informar a Vicerrectorado Académico sobre la capacitación, revisión y validación del distributivo académico institucional.</t>
    </r>
  </si>
  <si>
    <r>
      <rPr>
        <b/>
        <sz val="9"/>
        <color rgb="FF000000"/>
        <rFont val="Century Schoolbook"/>
        <family val="1"/>
      </rPr>
      <t>1.-</t>
    </r>
    <r>
      <rPr>
        <sz val="10"/>
        <color rgb="FF000000"/>
        <rFont val="Arial Narrow"/>
        <family val="2"/>
      </rPr>
      <t xml:space="preserve"> Informe de validación de distributivos académicos.</t>
    </r>
  </si>
  <si>
    <r>
      <rPr>
        <b/>
        <sz val="9"/>
        <color rgb="FF000000"/>
        <rFont val="Century Schoolbook"/>
        <family val="1"/>
      </rPr>
      <t>6.-</t>
    </r>
    <r>
      <rPr>
        <sz val="10"/>
        <color rgb="FF000000"/>
        <rFont val="Arial Narrow"/>
        <family val="2"/>
      </rPr>
      <t xml:space="preserve"> Elaborar informes de pertinencia y necesidad del personal académico no titular.</t>
    </r>
  </si>
  <si>
    <t>Informes de pertinencia y necesidad del personal académico no titular elaborados.</t>
  </si>
  <si>
    <t>N° de informe de pertinencia del personal académico no titular elaborados.</t>
  </si>
  <si>
    <r>
      <rPr>
        <b/>
        <sz val="9"/>
        <color rgb="FF000000"/>
        <rFont val="Century Schoolbook"/>
        <family val="1"/>
      </rPr>
      <t>1.-</t>
    </r>
    <r>
      <rPr>
        <sz val="10"/>
        <color rgb="FF000000"/>
        <rFont val="Arial Narrow"/>
        <family val="2"/>
      </rPr>
      <t xml:space="preserve"> Elaborar informe académico para la contratación del personal no titular.
</t>
    </r>
    <r>
      <rPr>
        <b/>
        <sz val="9"/>
        <color rgb="FF000000"/>
        <rFont val="Century Schoolbook"/>
        <family val="1"/>
      </rPr>
      <t>2.-</t>
    </r>
    <r>
      <rPr>
        <sz val="10"/>
        <color rgb="FF000000"/>
        <rFont val="Arial Narrow"/>
        <family val="2"/>
      </rPr>
      <t xml:space="preserve"> Remitir informe para conocimiento del Sr. Rector o Vicerrectora Académica.</t>
    </r>
  </si>
  <si>
    <r>
      <rPr>
        <b/>
        <sz val="9"/>
        <color rgb="FF000000"/>
        <rFont val="Century Schoolbook"/>
        <family val="1"/>
      </rPr>
      <t>1.-</t>
    </r>
    <r>
      <rPr>
        <sz val="10"/>
        <color rgb="FF000000"/>
        <rFont val="Arial Narrow"/>
        <family val="2"/>
      </rPr>
      <t xml:space="preserve"> Reporte de informe de pertinencia del personal académico no titular.</t>
    </r>
  </si>
  <si>
    <r>
      <rPr>
        <b/>
        <sz val="9"/>
        <color rgb="FF000000"/>
        <rFont val="Century Schoolbook"/>
        <family val="1"/>
      </rPr>
      <t>7.-</t>
    </r>
    <r>
      <rPr>
        <sz val="10"/>
        <color rgb="FF000000"/>
        <rFont val="Arial Narrow"/>
        <family val="2"/>
      </rPr>
      <t xml:space="preserve"> Coordinar la Planificación y Ejecución del Plan de Perfeccionamiento Académico.</t>
    </r>
  </si>
  <si>
    <t>Plan de Perfeccionamiento Académico coordinado.</t>
  </si>
  <si>
    <t>N° de actas suscritas de acuerdos del proceso del Plan de Perfeccionamiento académico.</t>
  </si>
  <si>
    <r>
      <rPr>
        <b/>
        <sz val="9"/>
        <color rgb="FF000000"/>
        <rFont val="Century Schoolbook"/>
        <family val="1"/>
      </rPr>
      <t>1.-</t>
    </r>
    <r>
      <rPr>
        <sz val="10"/>
        <color rgb="FF000000"/>
        <rFont val="Arial Narrow"/>
        <family val="2"/>
      </rPr>
      <t xml:space="preserve"> Elaborar el cronograma de las jornadas académicas.
</t>
    </r>
    <r>
      <rPr>
        <b/>
        <sz val="9"/>
        <color rgb="FF000000"/>
        <rFont val="Century Schoolbook"/>
        <family val="1"/>
      </rPr>
      <t>2.-</t>
    </r>
    <r>
      <rPr>
        <sz val="10"/>
        <color rgb="FF000000"/>
        <rFont val="Arial Narrow"/>
        <family val="2"/>
      </rPr>
      <t xml:space="preserve"> Convocar y registrar acuerdos referente a la planificación de las jornadas académicas.
</t>
    </r>
    <r>
      <rPr>
        <b/>
        <sz val="9"/>
        <color rgb="FF000000"/>
        <rFont val="Century Schoolbook"/>
        <family val="1"/>
      </rPr>
      <t>3.-</t>
    </r>
    <r>
      <rPr>
        <sz val="10"/>
        <color rgb="FF000000"/>
        <rFont val="Arial Narrow"/>
        <family val="2"/>
      </rPr>
      <t xml:space="preserve"> Solicitar a Dirección Académica tramite regular para aprobación del cronograma de las jornadas académicas.
</t>
    </r>
    <r>
      <rPr>
        <b/>
        <sz val="9"/>
        <color rgb="FF000000"/>
        <rFont val="Century Schoolbook"/>
        <family val="1"/>
      </rPr>
      <t>4.-</t>
    </r>
    <r>
      <rPr>
        <sz val="10"/>
        <color rgb="FF000000"/>
        <rFont val="Arial Narrow"/>
        <family val="2"/>
      </rPr>
      <t xml:space="preserve"> Seguir y controlar el desenvolvimiento de las jornadas académicas.
</t>
    </r>
    <r>
      <rPr>
        <b/>
        <sz val="9"/>
        <color rgb="FF000000"/>
        <rFont val="Century Schoolbook"/>
        <family val="1"/>
      </rPr>
      <t>5.-</t>
    </r>
    <r>
      <rPr>
        <sz val="10"/>
        <color rgb="FF000000"/>
        <rFont val="Arial Narrow"/>
        <family val="2"/>
      </rPr>
      <t xml:space="preserve"> Elaborar informe de supervisión y control de desenvolvimiento de las Jornadas Académicas.
</t>
    </r>
    <r>
      <rPr>
        <b/>
        <sz val="9"/>
        <color rgb="FF000000"/>
        <rFont val="Century Schoolbook"/>
        <family val="1"/>
      </rPr>
      <t>6.-</t>
    </r>
    <r>
      <rPr>
        <sz val="10"/>
        <color rgb="FF000000"/>
        <rFont val="Arial Narrow"/>
        <family val="2"/>
      </rPr>
      <t xml:space="preserve"> Informar a Dirección Académica sobre el desenvolvimiento de las jornadas académicas.</t>
    </r>
  </si>
  <si>
    <r>
      <rPr>
        <b/>
        <sz val="9"/>
        <color rgb="FF000000"/>
        <rFont val="Century Schoolbook"/>
        <family val="1"/>
      </rPr>
      <t>1.-</t>
    </r>
    <r>
      <rPr>
        <sz val="10"/>
        <color rgb="FF000000"/>
        <rFont val="Arial Narrow"/>
        <family val="2"/>
      </rPr>
      <t xml:space="preserve"> Reporte Actas de acuerdo del proceso del Plan de Perfeccionamiento académico.</t>
    </r>
  </si>
  <si>
    <r>
      <rPr>
        <b/>
        <sz val="9"/>
        <color rgb="FF000000"/>
        <rFont val="Century Schoolbook"/>
        <family val="1"/>
      </rPr>
      <t>8.-</t>
    </r>
    <r>
      <rPr>
        <sz val="10"/>
        <color rgb="FF000000"/>
        <rFont val="Arial Narrow"/>
        <family val="2"/>
      </rPr>
      <t xml:space="preserve"> Presentar la Planificación Operativa Anual y Evaluación de la Planificación Operativa Anual.</t>
    </r>
  </si>
  <si>
    <t>N° de Planes Operativos y matrices de Evaluación del Plan Operativo Anual presentados oportunamente.</t>
  </si>
  <si>
    <r>
      <rPr>
        <b/>
        <sz val="9"/>
        <color rgb="FF000000"/>
        <rFont val="Century Schoolbook"/>
        <family val="1"/>
      </rPr>
      <t>1.-</t>
    </r>
    <r>
      <rPr>
        <sz val="10"/>
        <color rgb="FF000000"/>
        <rFont val="Arial Narrow"/>
        <family val="2"/>
      </rPr>
      <t xml:space="preserve"> Elaborar el POA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Elaborar oficio remitiendo el POA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Elaborar la Evaluación del POA </t>
    </r>
    <r>
      <rPr>
        <sz val="10"/>
        <color rgb="FF000000"/>
        <rFont val="Century Schoolbook"/>
        <family val="1"/>
      </rPr>
      <t>2022.</t>
    </r>
    <r>
      <rPr>
        <sz val="10"/>
        <color rgb="FF000000"/>
        <rFont val="Arial Narrow"/>
        <family val="2"/>
      </rPr>
      <t xml:space="preserve">
</t>
    </r>
    <r>
      <rPr>
        <b/>
        <sz val="9"/>
        <color rgb="FF000000"/>
        <rFont val="Century Schoolbook"/>
        <family val="1"/>
      </rPr>
      <t>4.-</t>
    </r>
    <r>
      <rPr>
        <sz val="10"/>
        <color rgb="FF000000"/>
        <rFont val="Arial Narrow"/>
        <family val="2"/>
      </rPr>
      <t xml:space="preserve"> Elaboración del POA </t>
    </r>
    <r>
      <rPr>
        <sz val="10"/>
        <color rgb="FF000000"/>
        <rFont val="Century Schoolbook"/>
        <family val="1"/>
      </rPr>
      <t>2023.</t>
    </r>
  </si>
  <si>
    <r>
      <rPr>
        <b/>
        <sz val="9"/>
        <color rgb="FF000000"/>
        <rFont val="Century Schoolbook"/>
        <family val="1"/>
      </rPr>
      <t>1.-</t>
    </r>
    <r>
      <rPr>
        <sz val="10"/>
        <color rgb="FF000000"/>
        <rFont val="Arial Narrow"/>
        <family val="2"/>
      </rPr>
      <t xml:space="preserve">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2.-</t>
    </r>
    <r>
      <rPr>
        <sz val="10"/>
        <color rgb="FF000000"/>
        <rFont val="Arial Narrow"/>
        <family val="2"/>
      </rPr>
      <t xml:space="preserve"> Evaluación del primer semestre del Plan Operativo Anual </t>
    </r>
    <r>
      <rPr>
        <sz val="10"/>
        <color rgb="FF000000"/>
        <rFont val="Century Schoolbook"/>
        <family val="1"/>
      </rPr>
      <t>2022.</t>
    </r>
    <r>
      <rPr>
        <sz val="10"/>
        <color rgb="FF000000"/>
        <rFont val="Arial Narrow"/>
        <family val="2"/>
      </rPr>
      <t xml:space="preserve">
</t>
    </r>
    <r>
      <rPr>
        <b/>
        <sz val="9"/>
        <color rgb="FF000000"/>
        <rFont val="Century Schoolbook"/>
        <family val="1"/>
      </rPr>
      <t>3.-</t>
    </r>
    <r>
      <rPr>
        <sz val="10"/>
        <color rgb="FF000000"/>
        <rFont val="Arial Narrow"/>
        <family val="2"/>
      </rPr>
      <t xml:space="preserve"> Plan Operativo Anual </t>
    </r>
    <r>
      <rPr>
        <sz val="10"/>
        <color rgb="FF000000"/>
        <rFont val="Century Schoolbook"/>
        <family val="1"/>
      </rPr>
      <t>2023.</t>
    </r>
    <r>
      <rPr>
        <sz val="10"/>
        <color rgb="FF000000"/>
        <rFont val="Arial Narrow"/>
        <family val="2"/>
      </rPr>
      <t xml:space="preserve">
</t>
    </r>
    <r>
      <rPr>
        <b/>
        <sz val="9"/>
        <color rgb="FF000000"/>
        <rFont val="Century Schoolbook"/>
        <family val="1"/>
      </rPr>
      <t>4.-</t>
    </r>
    <r>
      <rPr>
        <sz val="10"/>
        <color rgb="FF000000"/>
        <rFont val="Arial Narrow"/>
        <family val="2"/>
      </rPr>
      <t xml:space="preserve"> Evaluación del segundo semestre del Plan Operativo Anual </t>
    </r>
    <r>
      <rPr>
        <sz val="10"/>
        <color rgb="FF000000"/>
        <rFont val="Century Schoolbook"/>
        <family val="1"/>
      </rPr>
      <t>2022.</t>
    </r>
  </si>
  <si>
    <r>
      <rPr>
        <b/>
        <sz val="9"/>
        <color rgb="FF000000"/>
        <rFont val="Century Schoolbook"/>
        <family val="1"/>
      </rPr>
      <t>9.-</t>
    </r>
    <r>
      <rPr>
        <sz val="10"/>
        <color rgb="FF000000"/>
        <rFont val="Arial Narrow"/>
        <family val="2"/>
      </rPr>
      <t xml:space="preserve"> Organizar Archivo de Gestión.</t>
    </r>
  </si>
  <si>
    <r>
      <rPr>
        <b/>
        <sz val="9"/>
        <color rgb="FF000000"/>
        <rFont val="Century Schoolbook"/>
        <family val="1"/>
      </rPr>
      <t>1.-</t>
    </r>
    <r>
      <rPr>
        <sz val="10"/>
        <color rgb="FF000000"/>
        <rFont val="Arial Narrow"/>
        <family val="2"/>
      </rPr>
      <t xml:space="preserve"> Archivar los documentos que se reciben y se envían, en folios destinado para tal uso.</t>
    </r>
  </si>
  <si>
    <r>
      <rPr>
        <b/>
        <sz val="9"/>
        <color rgb="FF000000"/>
        <rFont val="Century Schoolbook"/>
        <family val="1"/>
      </rPr>
      <t>1.-</t>
    </r>
    <r>
      <rPr>
        <sz val="10"/>
        <color rgb="FF000000"/>
        <rFont val="Arial Narrow"/>
        <family val="2"/>
      </rPr>
      <t xml:space="preserve"> Inventario Documental.</t>
    </r>
  </si>
  <si>
    <t>TOTAL PRESUPUESTO ESTIMATIVO DIRECCIÓN ACADÉMICA 2022:</t>
  </si>
  <si>
    <t>TOTAL PRESUPUESTO ESTIMATIVO ADMINISTRACIÓN CENTRAL 2022:</t>
  </si>
  <si>
    <t>Condensado por:</t>
  </si>
  <si>
    <t>Ec. Eunice Basilio Banchón, Mgs. - Analista de Formulación y Control Presupuestario</t>
  </si>
  <si>
    <t>Fecha:</t>
  </si>
  <si>
    <t>Fecha Actualización:</t>
  </si>
  <si>
    <t>RESUMEN PRESUPUESTO ESTIMADO DE
ADMINISTRACIÓN CENTRAL 2022</t>
  </si>
  <si>
    <r>
      <rPr>
        <b/>
        <sz val="11"/>
        <color rgb="FFFF0000"/>
        <rFont val="Arial Narrow"/>
        <family val="2"/>
      </rPr>
      <t>NOTA:</t>
    </r>
    <r>
      <rPr>
        <sz val="11"/>
        <color rgb="FF000000"/>
        <rFont val="Arial Narrow"/>
        <family val="2"/>
      </rPr>
      <t xml:space="preserve"> Las columnas que comprende la Programación de Necesidades de Recursos (ocultas) corresponde a la información que usted previamente ha enviado a la Dirección Administrativa para la elaboración del Plan Anual de Compras PAC </t>
    </r>
    <r>
      <rPr>
        <sz val="11"/>
        <color rgb="FF000000"/>
        <rFont val="Century Schoolbook"/>
        <family val="1"/>
      </rPr>
      <t>2021</t>
    </r>
    <r>
      <rPr>
        <sz val="11"/>
        <color rgb="FF000000"/>
        <rFont val="Arial Narrow"/>
        <family val="2"/>
      </rPr>
      <t>, por lo que no es necesario llenarla.</t>
    </r>
  </si>
  <si>
    <r>
      <rPr>
        <sz val="11"/>
        <color rgb="FF000000"/>
        <rFont val="Arial Narrow"/>
        <family val="2"/>
      </rPr>
      <t xml:space="preserve">Los valores de la sección de la Programación de Necesidades de Recursos están de acuerdo al PAC Reformado N° </t>
    </r>
    <r>
      <rPr>
        <sz val="11"/>
        <color rgb="FF000000"/>
        <rFont val="Century Schoolbook"/>
        <family val="1"/>
      </rPr>
      <t>2</t>
    </r>
    <r>
      <rPr>
        <sz val="11"/>
        <color rgb="FF000000"/>
        <rFont val="Arial Narrow"/>
        <family val="2"/>
      </rPr>
      <t xml:space="preserve"> aprobado mediante Resolución de Consejo Universitario N° </t>
    </r>
    <r>
      <rPr>
        <sz val="11"/>
        <color rgb="FF000000"/>
        <rFont val="Century Schoolbook"/>
        <family val="1"/>
      </rPr>
      <t>220/2022</t>
    </r>
    <r>
      <rPr>
        <sz val="11"/>
        <color rgb="FF000000"/>
        <rFont val="Arial Narrow"/>
        <family val="2"/>
      </rPr>
      <t xml:space="preserve"> del </t>
    </r>
    <r>
      <rPr>
        <sz val="11"/>
        <color rgb="FF000000"/>
        <rFont val="Century Schoolbook"/>
        <family val="1"/>
      </rPr>
      <t>26</t>
    </r>
    <r>
      <rPr>
        <sz val="11"/>
        <color rgb="FF000000"/>
        <rFont val="Arial Narrow"/>
        <family val="2"/>
      </rPr>
      <t xml:space="preserve"> de mayo de </t>
    </r>
    <r>
      <rPr>
        <sz val="11"/>
        <color rgb="FF000000"/>
        <rFont val="Century Schoolbook"/>
        <family val="1"/>
      </rPr>
      <t>2022.</t>
    </r>
  </si>
  <si>
    <t>PARTIDA</t>
  </si>
  <si>
    <t>CONCEPTO</t>
  </si>
  <si>
    <t>TOTAL</t>
  </si>
  <si>
    <t>Programa 83 (11.200,00)</t>
  </si>
  <si>
    <t>Vestuario, Lencería y Prendas de Protección</t>
  </si>
  <si>
    <t>Insumos, Materiales y Suministros para Construcción</t>
  </si>
  <si>
    <t>Interés por Mora Patronal al IESS</t>
  </si>
  <si>
    <t>Becas y Ayudas Económicas (Estudiantes)</t>
  </si>
  <si>
    <t>Programa 83 (10.000,00)</t>
  </si>
  <si>
    <t>Programa 83 (39.927,77)</t>
  </si>
  <si>
    <t>Programa 83 (28.411,75)</t>
  </si>
  <si>
    <t>Programa 84 (5.362,00)</t>
  </si>
  <si>
    <t>Programa 83 (33.024,35)</t>
  </si>
  <si>
    <t>Programa 82 (14.386,00)</t>
  </si>
  <si>
    <t>TOTAL ADMINISTRACIÓN CENTRAL:          $</t>
  </si>
  <si>
    <t>RESUMEN POR FUENTE DE FINANCIAMIENTO:</t>
  </si>
  <si>
    <r>
      <rPr>
        <sz val="12"/>
        <color rgb="FF000000"/>
        <rFont val="Arial Narrow"/>
        <family val="2"/>
      </rPr>
      <t xml:space="preserve">FUENTE </t>
    </r>
    <r>
      <rPr>
        <sz val="12"/>
        <color rgb="FF000000"/>
        <rFont val="Century Schoolbook"/>
        <family val="1"/>
      </rPr>
      <t>1</t>
    </r>
  </si>
  <si>
    <r>
      <rPr>
        <sz val="12"/>
        <color rgb="FF000000"/>
        <rFont val="Arial Narrow"/>
        <family val="2"/>
      </rPr>
      <t xml:space="preserve">FUENTE </t>
    </r>
    <r>
      <rPr>
        <sz val="12"/>
        <color rgb="FF000000"/>
        <rFont val="Century Schoolbook"/>
        <family val="1"/>
      </rPr>
      <t>2</t>
    </r>
  </si>
  <si>
    <r>
      <rPr>
        <sz val="12"/>
        <color rgb="FF000000"/>
        <rFont val="Arial Narrow"/>
        <family val="2"/>
      </rPr>
      <t xml:space="preserve">FUENTE </t>
    </r>
    <r>
      <rPr>
        <sz val="12"/>
        <color rgb="FF000000"/>
        <rFont val="Century Schoolbook"/>
        <family val="1"/>
      </rPr>
      <t>3</t>
    </r>
  </si>
  <si>
    <r>
      <rPr>
        <sz val="12"/>
        <color rgb="FF000000"/>
        <rFont val="Arial Narrow"/>
        <family val="2"/>
      </rPr>
      <t xml:space="preserve">FUENTE </t>
    </r>
    <r>
      <rPr>
        <sz val="12"/>
        <color rgb="FF000000"/>
        <rFont val="Century Schoolbook"/>
        <family val="1"/>
      </rPr>
      <t>202</t>
    </r>
  </si>
  <si>
    <t>TOTAL:</t>
  </si>
  <si>
    <t>RESUMEN POR GRUPO DE GASTO:</t>
  </si>
  <si>
    <r>
      <rPr>
        <sz val="12"/>
        <color rgb="FF000000"/>
        <rFont val="Century Schoolbook"/>
        <family val="1"/>
      </rPr>
      <t>53</t>
    </r>
    <r>
      <rPr>
        <sz val="12"/>
        <color rgb="FF000000"/>
        <rFont val="Arial Narrow"/>
        <family val="2"/>
      </rPr>
      <t xml:space="preserve"> Bienes y Servicios de Consumo</t>
    </r>
  </si>
  <si>
    <r>
      <rPr>
        <sz val="12"/>
        <color rgb="FF000000"/>
        <rFont val="Century Schoolbook"/>
        <family val="1"/>
      </rPr>
      <t>57</t>
    </r>
    <r>
      <rPr>
        <sz val="12"/>
        <color rgb="FF000000"/>
        <rFont val="Arial Narrow"/>
        <family val="2"/>
      </rPr>
      <t xml:space="preserve"> Otros Egresos Corrientes</t>
    </r>
  </si>
  <si>
    <r>
      <rPr>
        <sz val="12"/>
        <color rgb="FF000000"/>
        <rFont val="Century Schoolbook"/>
        <family val="1"/>
      </rPr>
      <t>58</t>
    </r>
    <r>
      <rPr>
        <sz val="12"/>
        <color rgb="FF000000"/>
        <rFont val="Arial Narrow"/>
        <family val="2"/>
      </rPr>
      <t xml:space="preserve"> Transferencias o Donaciones Corrientes </t>
    </r>
  </si>
  <si>
    <r>
      <rPr>
        <sz val="12"/>
        <color rgb="FF000000"/>
        <rFont val="Century Schoolbook"/>
        <family val="1"/>
      </rPr>
      <t>71</t>
    </r>
    <r>
      <rPr>
        <sz val="12"/>
        <color rgb="FF000000"/>
        <rFont val="Arial Narrow"/>
        <family val="2"/>
      </rPr>
      <t xml:space="preserve"> Egresos en Personal para Inversión </t>
    </r>
  </si>
  <si>
    <r>
      <rPr>
        <sz val="12"/>
        <color rgb="FF000000"/>
        <rFont val="Century Schoolbook"/>
        <family val="1"/>
      </rPr>
      <t>73</t>
    </r>
    <r>
      <rPr>
        <sz val="12"/>
        <color rgb="FF000000"/>
        <rFont val="Arial Narrow"/>
        <family val="2"/>
      </rPr>
      <t xml:space="preserve"> Bienes y Servicios para Inversión </t>
    </r>
  </si>
  <si>
    <r>
      <rPr>
        <sz val="12"/>
        <color rgb="FF000000"/>
        <rFont val="Century Schoolbook"/>
        <family val="1"/>
      </rPr>
      <t>84</t>
    </r>
    <r>
      <rPr>
        <sz val="12"/>
        <color rgb="FF000000"/>
        <rFont val="Arial Narrow"/>
        <family val="2"/>
      </rPr>
      <t xml:space="preserve"> Bienes de Larga Duración</t>
    </r>
  </si>
  <si>
    <r>
      <rPr>
        <sz val="12"/>
        <color rgb="FF000000"/>
        <rFont val="Century Schoolbook"/>
        <family val="1"/>
      </rPr>
      <t>99</t>
    </r>
    <r>
      <rPr>
        <sz val="12"/>
        <color rgb="FF000000"/>
        <rFont val="Arial Narrow"/>
        <family val="2"/>
      </rPr>
      <t xml:space="preserve"> Otros Pasivos</t>
    </r>
  </si>
  <si>
    <r>
      <rPr>
        <b/>
        <sz val="11"/>
        <color rgb="FFFF0000"/>
        <rFont val="Arial Narrow"/>
        <family val="2"/>
      </rPr>
      <t>NOTA:</t>
    </r>
    <r>
      <rPr>
        <b/>
        <sz val="11"/>
        <color rgb="FF000000"/>
        <rFont val="Arial Narrow"/>
        <family val="2"/>
      </rPr>
      <t xml:space="preserve"> </t>
    </r>
    <r>
      <rPr>
        <sz val="11"/>
        <color rgb="FF000000"/>
        <rFont val="Arial Narrow"/>
        <family val="2"/>
      </rPr>
      <t xml:space="preserve">Por cuanto de todas las dependencias que no han entregado el POA corregido, una de ellas tiene observaciones en las Fuentes de Financiamiento de las partidas presupuestarias, siendo ésta la Unidad de Servicios de Asistencia Social por </t>
    </r>
    <r>
      <rPr>
        <sz val="11"/>
        <color rgb="FF000000"/>
        <rFont val="Century Schoolbook"/>
        <family val="1"/>
      </rPr>
      <t>$ 4.297,04</t>
    </r>
    <r>
      <rPr>
        <sz val="11"/>
        <color rgb="FF000000"/>
        <rFont val="Arial Narrow"/>
        <family val="2"/>
      </rPr>
      <t>,</t>
    </r>
    <r>
      <rPr>
        <sz val="11"/>
        <color rgb="FF000000"/>
        <rFont val="Arial Narrow"/>
        <family val="2"/>
      </rPr>
      <t xml:space="preserve"> valor que difiere entre el total del Cuadro Resumen por Partidas, el Cuadro Resumen por Fuente de Financiamiento y por Grupo de Gastos y el Total del POA.</t>
    </r>
  </si>
  <si>
    <t>OBJETIVOS Y METAS NACIONALES DE DESARROLLO</t>
  </si>
  <si>
    <t>OBJETIVO_ESTRATÉGICO_INSTITUCIONAL</t>
  </si>
  <si>
    <t>OBJETIVO_PLAN_NACIONAL_DE_DESARROLLO</t>
  </si>
  <si>
    <t>POLÍTICAS_PÚBLICAS_NACIONALES_METAS_NACIONACIONALES_DE_DESARROLLO</t>
  </si>
  <si>
    <t>ARTICULACIÓN EXTERNA DE LA PLANIFICACIÓN ESTRATÉGICA INSTITUCIONAL 2021-2024</t>
  </si>
  <si>
    <t>N°</t>
  </si>
  <si>
    <t>OBJETIVO DE DESARROLLO SOSTENIBLE</t>
  </si>
  <si>
    <t>OBJETIVO PLAN NACIONAL DE DESARROLLO</t>
  </si>
  <si>
    <t>POLÍTICAS PÚBLICAS NACIONALES / METAS NACIONALES DE DESARROLLO</t>
  </si>
  <si>
    <t>PROGRAMA NACIONAL DE DESARROLLO</t>
  </si>
  <si>
    <t>PROGRAMA PRESUPUESTARIO</t>
  </si>
  <si>
    <t>OBJETIVO ESTRATÉGICO INSTITUCIONAL</t>
  </si>
  <si>
    <t>4.- Garantizar una educación de calidad inclusiva y equitativa, y promover las oportunidades de aprendizaje permanente para todos.</t>
  </si>
  <si>
    <t>7 Incentivar una sociedad participativa, con un Estado cercano al servicio a la ciudadanía.</t>
  </si>
  <si>
    <t>P.07.05. CONSOLIDAR UNA GESTIÓN ESTATAL EFICIENTE Y DEMOCRÁTICA, QUE IMPULSE LAS CAPACIDADES CIUDADANAS E INTEGRE LAS ACCIONES SOCIALES EN LA ADMINISTRACIÓN PÚBLICA.</t>
  </si>
  <si>
    <t>Paz, justicia e instituciones sólidas.</t>
  </si>
  <si>
    <t>FORTALECER LAS CAPACIDADES INSTITUCIONALES.</t>
  </si>
  <si>
    <t>15.- Promover sociedades pacíficas e inclusivas para el desarrollo sostenible, facilitar acceso a la justicia para todos y crear instituciones eficaces, responsables e inclusivas a todos los niveles.</t>
  </si>
  <si>
    <t>3.- Garantizar una vida saludable y promover el bienestar para todos y todas en todas las edades.</t>
  </si>
  <si>
    <t>1 Garantizar una vida digna con iguales oportunidades para todas las personas.</t>
  </si>
  <si>
    <t>P.01.02. GENERAR CAPACIDADES Y PROMOVER OPORTUNIDADES EN CONDICIONES DE EQUIDAD, PARA TODAS LAS PERSONAS A LO LARGO DEL CICLO DE VIDA.</t>
  </si>
  <si>
    <t>Educación de Calidad.</t>
  </si>
  <si>
    <t>82 Formación y Gestión Académica</t>
  </si>
  <si>
    <t>INCREMENTAR LA FORMACIÓN DE PROFESIONALES CON EXCELENCIA.</t>
  </si>
  <si>
    <t>2 Afirmar la Interculturalidad y Plurinacionalidad, Revalorizando las identidades diversas.</t>
  </si>
  <si>
    <t>M.2.16 INCREMENTAR EL NÚMERO SEGÚN AUTO-IDENTIFICACIÓN ÉTNICA (INDÍGENA, AFROECUATORIANA Y MONTUBIA) QUE ESTÁN MATRICULADOS EN EDUCACIÓN SUPERIOR DE 59.996 A 74.732 AL 2021.</t>
  </si>
  <si>
    <t>5.- Alcanzar la igualdad entre los géneros y empoderar a todas las mujeres y niñas.</t>
  </si>
  <si>
    <t>8.- Fomentar el crecimiento económico sostenido.</t>
  </si>
  <si>
    <t>5 Impulsar la productividad y competitividad para el crecimiento económico sostenible de manera redistributiva y solidaria.</t>
  </si>
  <si>
    <t>P.05.06. PROMOVER LA INVESTIGACIÓN, LA FORMACIÓN, LA CAPACITACIÓN, EL DESARROLLO Y LA TRANSFERENCIA TECNOLÓGICA, LA INNOVACIÓN Y EL EMPRENDIMIENTO, LA PROTECCIÓN DE LA PROPIEDAD INTELECTUAL, PARA IMPULSAR EL CAMBIO DE LA MATRIZ PRODUCTIVA MEDIANTE LA VINCULACIÓN ENTRE EL SECTOR PÚBLICO, PRODUCTIVO Y LAS UNIVERSIDADES.</t>
  </si>
  <si>
    <t>Industria, Innovación e Infraestructura.</t>
  </si>
  <si>
    <t>83 Gestión de la Investigación</t>
  </si>
  <si>
    <t>INCREMENTAR LA PRODUCCIÓN CIENTÍFICA Y TECNOLÓGICA.</t>
  </si>
  <si>
    <t>7.- Asegurar el acceso a energías asequibles, fiables, sostenibles y modernas para todos.</t>
  </si>
  <si>
    <t>9.- Desarrollar infraestructuras resilientes, promover la industrialización inclusiva y sostenible, y fomentar la innovación.</t>
  </si>
  <si>
    <t>6 Desarrollar las capacidades productivas y del entornos para lograr la soberanía alimentaria y el desarrollo rural integral.</t>
  </si>
  <si>
    <t>M.6.8 AUMENTAR LA COBERTURA, CALIDAD Y ACCESO A SERVICIOS DE EDUCACIÓN, CON PERTINENCIA CULTURAL Y TERRITORIAL, EN ZONAS RURALES: INCREMENTAR DEL 7.35 A 8 LA CALIFICACIÓN A LA EDUCACIÓN PÚBLICA EN EL ÁREA RURAL AL 2021.</t>
  </si>
  <si>
    <t>84 Gestión de la Vinculación</t>
  </si>
  <si>
    <t>INCREMENTAR LA VINCULACIÓN CON LA SOCIEDAD O COLECTIVIDAD.</t>
  </si>
  <si>
    <t>P.07.04. INSTITUCIONALIZAR UNA ADMINISTRACIÓN PÚBLICA DEMOCRÁTICA, PARTICIPATIVA, INCLUYENTE, INTERCULTURAL Y ORIENTADA HACIA LA CIUDADANÍA, BASADA EN UN SERVICIO MERITOCRÁTICO PROFESIONALIZADO QUE SE DESEMPEÑE EN CONDICIONES DIGNAS.</t>
  </si>
  <si>
    <t>Ciudades y comunidades sostenibles.</t>
  </si>
  <si>
    <t>10.- Reducir las desigualdades entre países y dentro de ellos.</t>
  </si>
  <si>
    <t>11.- Conseguir que las ciudades y los asentamientos humanos sean inclusivos, seguros, resilentes y sostenibles.</t>
  </si>
  <si>
    <r>
      <rPr>
        <b/>
        <i/>
        <sz val="10"/>
        <color rgb="FF000000"/>
        <rFont val="Cambria"/>
        <family val="1"/>
      </rPr>
      <t xml:space="preserve">Fuente: </t>
    </r>
    <r>
      <rPr>
        <i/>
        <sz val="10"/>
        <color rgb="FF000000"/>
        <rFont val="Cambria"/>
        <family val="1"/>
      </rPr>
      <t>Tabla 18 del Plan Estratégico de Desarrollo Institucional 2021-2024 de la UTMACH.</t>
    </r>
  </si>
  <si>
    <t>EJES ESTRATÉGICOS INSTITUCIONALES POR OEI</t>
  </si>
  <si>
    <t>LINEAMIENTOS ESTRATÉGICOS POR EJE ESTRATÉGICO</t>
  </si>
  <si>
    <t>PRODUCTO INSTITUCIONAL</t>
  </si>
  <si>
    <t>PROGRAMAS PRESUPUESTARIOS</t>
  </si>
  <si>
    <t>_7_Internacionalización.</t>
  </si>
  <si>
    <t>PRODUCTO_INSTITUCIONAL</t>
  </si>
  <si>
    <t>PROGRAMAS_PRESUPUESTARIOS</t>
  </si>
  <si>
    <r>
      <rPr>
        <sz val="10"/>
        <color rgb="FF000000"/>
        <rFont val="Calibri"/>
        <family val="2"/>
      </rPr>
      <t>_</t>
    </r>
    <r>
      <rPr>
        <b/>
        <sz val="9"/>
        <color rgb="FF000000"/>
        <rFont val="Century Schoolbook"/>
        <family val="1"/>
      </rPr>
      <t>6_</t>
    </r>
    <r>
      <rPr>
        <sz val="10"/>
        <color rgb="FF000000"/>
        <rFont val="Arial Narrow"/>
        <family val="2"/>
      </rPr>
      <t>Eficiencia_en_la_organización_y_gestión_institucional.</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</si>
  <si>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</si>
  <si>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</si>
  <si>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_1_</t>
    </r>
    <r>
      <rPr>
        <sz val="10"/>
        <color rgb="FF000000"/>
        <rFont val="Arial Narrow"/>
        <family val="2"/>
      </rPr>
      <t>Creatividad_e_innovación_en_la_oferta_académica.</t>
    </r>
  </si>
  <si>
    <r>
      <rPr>
        <b/>
        <sz val="9"/>
        <color rgb="FF000000"/>
        <rFont val="Century Schoolbook"/>
        <family val="1"/>
      </rPr>
      <t>1.</t>
    </r>
    <r>
      <rPr>
        <b/>
        <sz val="10"/>
        <color rgb="FF000000"/>
        <rFont val="Arial Narrow"/>
        <family val="2"/>
      </rPr>
      <t xml:space="preserve"> </t>
    </r>
    <r>
      <rPr>
        <sz val="10"/>
        <color rgb="FF000000"/>
        <rFont val="Arial Narrow"/>
        <family val="2"/>
      </rPr>
      <t>Afianzar el proceso de rediseño y contextualización curricular.</t>
    </r>
  </si>
  <si>
    <r>
      <rPr>
        <b/>
        <sz val="9"/>
        <color rgb="FF000000"/>
        <rFont val="Century Schoolbook"/>
        <family val="1"/>
      </rPr>
      <t>1.</t>
    </r>
    <r>
      <rPr>
        <b/>
        <sz val="10"/>
        <color rgb="FF000000"/>
        <rFont val="Arial Narrow"/>
        <family val="2"/>
      </rPr>
      <t xml:space="preserve"> </t>
    </r>
    <r>
      <rPr>
        <sz val="10"/>
        <color rgb="FF000000"/>
        <rFont val="Arial Narrow"/>
        <family val="2"/>
      </rPr>
      <t>Potenciar la presencia de la UTMACH en su contexto de influencia, a través de la ejecución de proyectos de vinculación con la sociedad que promuevan el desarrollo productivo de la provincia.</t>
    </r>
  </si>
  <si>
    <r>
      <rPr>
        <b/>
        <sz val="9"/>
        <color rgb="FF000000"/>
        <rFont val="Century Schoolbook"/>
        <family val="1"/>
      </rPr>
      <t>1.</t>
    </r>
    <r>
      <rPr>
        <b/>
        <sz val="10"/>
        <color rgb="FF000000"/>
        <rFont val="Arial Narrow"/>
        <family val="2"/>
      </rPr>
      <t xml:space="preserve"> </t>
    </r>
    <r>
      <rPr>
        <sz val="10"/>
        <color rgb="FF000000"/>
        <rFont val="Arial Narrow"/>
        <family val="2"/>
      </rPr>
      <t>Mantener procesos continuos de capacitación para garantizar la implementación efectiva del modelo educativo.</t>
    </r>
  </si>
  <si>
    <r>
      <rPr>
        <b/>
        <sz val="9"/>
        <color rgb="FF000000"/>
        <rFont val="Century Schoolbook"/>
        <family val="1"/>
      </rPr>
      <t>1.</t>
    </r>
    <r>
      <rPr>
        <b/>
        <sz val="10"/>
        <color rgb="FF000000"/>
        <rFont val="Arial Narrow"/>
        <family val="2"/>
      </rPr>
      <t xml:space="preserve"> </t>
    </r>
    <r>
      <rPr>
        <sz val="10"/>
        <color rgb="FF000000"/>
        <rFont val="Arial Narrow"/>
        <family val="2"/>
      </rPr>
      <t>Desarrollar proyectos de investigación competitivos que respondan a los requerimientos del contexto institucional.</t>
    </r>
  </si>
  <si>
    <r>
      <rPr>
        <b/>
        <sz val="9"/>
        <color rgb="FF000000"/>
        <rFont val="Century Schoolbook"/>
        <family val="1"/>
      </rPr>
      <t>1.</t>
    </r>
    <r>
      <rPr>
        <b/>
        <sz val="10"/>
        <color rgb="FF000000"/>
        <rFont val="Arial Narrow"/>
        <family val="2"/>
      </rPr>
      <t xml:space="preserve"> </t>
    </r>
    <r>
      <rPr>
        <sz val="10"/>
        <color rgb="FF000000"/>
        <rFont val="Arial Narrow"/>
        <family val="2"/>
      </rPr>
      <t>Fortalecer las capacidades de la comunidad para facilitar el emprendimiento.</t>
    </r>
  </si>
  <si>
    <r>
      <rPr>
        <b/>
        <sz val="9"/>
        <color rgb="FF000000"/>
        <rFont val="Century Schoolbook"/>
        <family val="1"/>
      </rPr>
      <t>1.</t>
    </r>
    <r>
      <rPr>
        <b/>
        <sz val="10"/>
        <color rgb="FF000000"/>
        <rFont val="Arial Narrow"/>
        <family val="2"/>
      </rPr>
      <t xml:space="preserve"> </t>
    </r>
    <r>
      <rPr>
        <sz val="10"/>
        <color rgb="FF000000"/>
        <rFont val="Arial Narrow"/>
        <family val="2"/>
      </rPr>
      <t>Fortalecer la plataforma tecnológica para la automatización de procesos, con la finalidad de mejorar la capacidad de respuesta oportuna.</t>
    </r>
  </si>
  <si>
    <r>
      <rPr>
        <b/>
        <sz val="9"/>
        <color rgb="FF000000"/>
        <rFont val="Century Schoolbook"/>
        <family val="1"/>
      </rPr>
      <t>1.</t>
    </r>
    <r>
      <rPr>
        <b/>
        <sz val="10"/>
        <color rgb="FF000000"/>
        <rFont val="Arial Narrow"/>
        <family val="2"/>
      </rPr>
      <t xml:space="preserve"> </t>
    </r>
    <r>
      <rPr>
        <sz val="10"/>
        <color rgb="FF000000"/>
        <rFont val="Arial Narrow"/>
        <family val="2"/>
      </rPr>
      <t>Implementar un sistema de movilidad académica integral que incremente la competitividad y comparatividad de la producción del conocimiento.</t>
    </r>
  </si>
  <si>
    <r>
      <rPr>
        <b/>
        <sz val="9"/>
        <color rgb="FF000000"/>
        <rFont val="Century Schoolbook"/>
        <family val="1"/>
      </rPr>
      <t>1.</t>
    </r>
    <r>
      <rPr>
        <b/>
        <sz val="10"/>
        <color rgb="FF000000"/>
        <rFont val="Arial Narrow"/>
        <family val="2"/>
      </rPr>
      <t xml:space="preserve"> </t>
    </r>
    <r>
      <rPr>
        <sz val="10"/>
        <color rgb="FF000000"/>
        <rFont val="Arial Narrow"/>
        <family val="2"/>
      </rPr>
      <t>Mantener un enfoque en las necesidades educativas de los estudiantes.</t>
    </r>
  </si>
  <si>
    <r>
      <rPr>
        <b/>
        <sz val="9"/>
        <color rgb="FF000000"/>
        <rFont val="Century Schoolbook"/>
        <family val="1"/>
      </rPr>
      <t>_8</t>
    </r>
    <r>
      <rPr>
        <sz val="9"/>
        <color rgb="FF000000"/>
        <rFont val="Century Schoolbook"/>
        <family val="1"/>
      </rPr>
      <t>_</t>
    </r>
    <r>
      <rPr>
        <sz val="10"/>
        <color rgb="FF000000"/>
        <rFont val="Arial Narrow"/>
        <family val="2"/>
      </rPr>
      <t>La_calidad_como_cultura_universitaria.</t>
    </r>
  </si>
  <si>
    <r>
      <rPr>
        <b/>
        <sz val="9"/>
        <color rgb="FF000000"/>
        <rFont val="Century Schoolbook"/>
        <family val="1"/>
      </rPr>
      <t>_2_</t>
    </r>
    <r>
      <rPr>
        <sz val="10"/>
        <color rgb="FF000000"/>
        <rFont val="Arial Narrow"/>
        <family val="2"/>
      </rPr>
      <t>Responsabilidad_social_universitaria.</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</si>
  <si>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</si>
  <si>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_2</t>
    </r>
    <r>
      <rPr>
        <sz val="10"/>
        <color rgb="FF000000"/>
        <rFont val="Arial Narrow"/>
        <family val="2"/>
      </rPr>
      <t>_Responsabilidad_social_universitaria.</t>
    </r>
  </si>
  <si>
    <r>
      <rPr>
        <b/>
        <sz val="9"/>
        <color rgb="FF000000"/>
        <rFont val="Century Schoolbook"/>
        <family val="1"/>
      </rPr>
      <t>2.</t>
    </r>
    <r>
      <rPr>
        <b/>
        <sz val="10"/>
        <color rgb="FF000000"/>
        <rFont val="Arial Narrow"/>
        <family val="2"/>
      </rPr>
      <t xml:space="preserve"> </t>
    </r>
    <r>
      <rPr>
        <sz val="10"/>
        <color rgb="FF000000"/>
        <rFont val="Arial Narrow"/>
        <family val="2"/>
      </rPr>
      <t>Diseñar carreras y programas de postgrado que respondan a los requerimientos del radio de influencia de la UTMACH.</t>
    </r>
  </si>
  <si>
    <r>
      <rPr>
        <b/>
        <sz val="9"/>
        <color rgb="FF000000"/>
        <rFont val="Century Schoolbook"/>
        <family val="1"/>
      </rPr>
      <t>2.</t>
    </r>
    <r>
      <rPr>
        <b/>
        <sz val="10"/>
        <color rgb="FF000000"/>
        <rFont val="Arial Narrow"/>
        <family val="2"/>
      </rPr>
      <t xml:space="preserve"> </t>
    </r>
    <r>
      <rPr>
        <sz val="10"/>
        <color rgb="FF000000"/>
        <rFont val="Arial Narrow"/>
        <family val="2"/>
      </rPr>
      <t>Participar activamente en la resolución de problemas de la región mediante el desarrollo de propuestas científicas, tecnológicas y de vinculación social pertinentes y factibles.</t>
    </r>
  </si>
  <si>
    <r>
      <rPr>
        <b/>
        <sz val="9"/>
        <color rgb="FF000000"/>
        <rFont val="Century Schoolbook"/>
        <family val="1"/>
      </rPr>
      <t>2.</t>
    </r>
    <r>
      <rPr>
        <b/>
        <sz val="10"/>
        <color rgb="FF000000"/>
        <rFont val="Arial Narrow"/>
        <family val="2"/>
      </rPr>
      <t xml:space="preserve"> </t>
    </r>
    <r>
      <rPr>
        <sz val="10"/>
        <color rgb="FF000000"/>
        <rFont val="Arial Narrow"/>
        <family val="2"/>
      </rPr>
      <t>Desarrollar un sistema de acompañamiento para la gestión eficaz del modelo educativo.</t>
    </r>
  </si>
  <si>
    <r>
      <rPr>
        <b/>
        <sz val="9"/>
        <color rgb="FF000000"/>
        <rFont val="Century Schoolbook"/>
        <family val="1"/>
      </rPr>
      <t>2.</t>
    </r>
    <r>
      <rPr>
        <b/>
        <sz val="10"/>
        <color rgb="FF000000"/>
        <rFont val="Arial Narrow"/>
        <family val="2"/>
      </rPr>
      <t xml:space="preserve"> </t>
    </r>
    <r>
      <rPr>
        <sz val="10"/>
        <color rgb="FF000000"/>
        <rFont val="Arial Narrow"/>
        <family val="2"/>
      </rPr>
      <t>Incrementar la producción científica en revista ubicadas en sistemas de indexación de corriente principal.</t>
    </r>
  </si>
  <si>
    <r>
      <rPr>
        <b/>
        <sz val="9"/>
        <color rgb="FF000000"/>
        <rFont val="Century Schoolbook"/>
        <family val="1"/>
      </rPr>
      <t>2.</t>
    </r>
    <r>
      <rPr>
        <b/>
        <sz val="10"/>
        <color rgb="FF000000"/>
        <rFont val="Arial Narrow"/>
        <family val="2"/>
      </rPr>
      <t xml:space="preserve"> </t>
    </r>
    <r>
      <rPr>
        <sz val="10"/>
        <color rgb="FF000000"/>
        <rFont val="Arial Narrow"/>
        <family val="2"/>
      </rPr>
      <t>Establecer alianzas estratégicas con los sectores académicos y productivos (público - privado) para establecer un parque tecnológico que permita la incubación y dinamización de empresas.</t>
    </r>
  </si>
  <si>
    <r>
      <rPr>
        <b/>
        <sz val="9"/>
        <color rgb="FF000000"/>
        <rFont val="Century Schoolbook"/>
        <family val="1"/>
      </rPr>
      <t>2.</t>
    </r>
    <r>
      <rPr>
        <b/>
        <sz val="10"/>
        <color rgb="FF000000"/>
        <rFont val="Arial Narrow"/>
        <family val="2"/>
      </rPr>
      <t xml:space="preserve"> </t>
    </r>
    <r>
      <rPr>
        <sz val="10"/>
        <color rgb="FF000000"/>
        <rFont val="Arial Narrow"/>
        <family val="2"/>
      </rPr>
      <t>Garantizar la sustentabilidad económico - financiera de los programas y servicios para el bienestar estudiantil (becas, servicios, movilidad estudiantil, mejora de la infraestructura, equipamiento de laboratorios, acceso a herramientas para el aprendizaje autónomo, servicios de digitalización y copiado, acceso a las rutas urbanas desde la universidad).</t>
    </r>
  </si>
  <si>
    <r>
      <rPr>
        <b/>
        <sz val="9"/>
        <color rgb="FF000000"/>
        <rFont val="Century Schoolbook"/>
        <family val="1"/>
      </rPr>
      <t>2.</t>
    </r>
    <r>
      <rPr>
        <b/>
        <sz val="10"/>
        <color rgb="FF000000"/>
        <rFont val="Arial Narrow"/>
        <family val="2"/>
      </rPr>
      <t xml:space="preserve"> </t>
    </r>
    <r>
      <rPr>
        <sz val="10"/>
        <color rgb="FF000000"/>
        <rFont val="Arial Narrow"/>
        <family val="2"/>
      </rPr>
      <t>Vincular al personal docente y de investigación a redes académicas y productivas internacionales mediante estancias, pasantías, prácticas académicas, entre otras formas de movilidad.</t>
    </r>
  </si>
  <si>
    <r>
      <rPr>
        <b/>
        <sz val="9"/>
        <color rgb="FF000000"/>
        <rFont val="Century Schoolbook"/>
        <family val="1"/>
      </rPr>
      <t>2.</t>
    </r>
    <r>
      <rPr>
        <b/>
        <sz val="10"/>
        <color rgb="FF000000"/>
        <rFont val="Arial Narrow"/>
        <family val="2"/>
      </rPr>
      <t xml:space="preserve"> </t>
    </r>
    <r>
      <rPr>
        <sz val="10"/>
        <color rgb="FF000000"/>
        <rFont val="Arial Narrow"/>
        <family val="2"/>
      </rPr>
      <t>Fortalecer el liderazgo en todos los niveles de decisión para incrementar el compromiso de la comunidad universitaria en el logro de los objetivos institucionales.</t>
    </r>
  </si>
  <si>
    <r>
      <rPr>
        <b/>
        <sz val="9"/>
        <color rgb="FF000000"/>
        <rFont val="Century Schoolbook"/>
        <family val="1"/>
      </rPr>
      <t>_3</t>
    </r>
    <r>
      <rPr>
        <sz val="9"/>
        <color rgb="FF000000"/>
        <rFont val="Century Schoolbook"/>
        <family val="1"/>
      </rPr>
      <t>_</t>
    </r>
    <r>
      <rPr>
        <sz val="10"/>
        <color rgb="FF000000"/>
        <rFont val="Arial Narrow"/>
        <family val="2"/>
      </rPr>
      <t>Posicionamiento_del_modelo_educativo_integrador_y_desarrollador.</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</si>
  <si>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</si>
  <si>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_5</t>
    </r>
    <r>
      <rPr>
        <sz val="10"/>
        <color rgb="FF000000"/>
        <rFont val="Arial Narrow"/>
        <family val="2"/>
      </rPr>
      <t>_Transferencia_y_producción_del_conocimiento.</t>
    </r>
  </si>
  <si>
    <r>
      <rPr>
        <b/>
        <sz val="9"/>
        <color rgb="FF000000"/>
        <rFont val="Century Schoolbook"/>
        <family val="1"/>
      </rPr>
      <t>3.</t>
    </r>
    <r>
      <rPr>
        <b/>
        <sz val="10"/>
        <color rgb="FF000000"/>
        <rFont val="Arial Narrow"/>
        <family val="2"/>
      </rPr>
      <t xml:space="preserve"> </t>
    </r>
    <r>
      <rPr>
        <sz val="10"/>
        <color rgb="FF000000"/>
        <rFont val="Arial Narrow"/>
        <family val="2"/>
      </rPr>
      <t>Generar espacios para la promoción y desarrollo del patrimonio natural y cultural (tangible e intangible) de la Provincia de El Oro.</t>
    </r>
  </si>
  <si>
    <r>
      <rPr>
        <b/>
        <sz val="9"/>
        <color rgb="FF000000"/>
        <rFont val="Century Schoolbook"/>
        <family val="1"/>
      </rPr>
      <t>3.</t>
    </r>
    <r>
      <rPr>
        <b/>
        <sz val="10"/>
        <color rgb="FF000000"/>
        <rFont val="Arial Narrow"/>
        <family val="2"/>
      </rPr>
      <t xml:space="preserve"> </t>
    </r>
    <r>
      <rPr>
        <sz val="10"/>
        <color rgb="FF000000"/>
        <rFont val="Arial Narrow"/>
        <family val="2"/>
      </rPr>
      <t>Fortalecer la bolsa de empleo de la UTMACH mediante el establecimiento de alianzas estratégicas con el sector público - privado.</t>
    </r>
  </si>
  <si>
    <r>
      <rPr>
        <b/>
        <sz val="9"/>
        <color rgb="FF000000"/>
        <rFont val="Century Schoolbook"/>
        <family val="1"/>
      </rPr>
      <t>3.</t>
    </r>
    <r>
      <rPr>
        <b/>
        <sz val="10"/>
        <color rgb="FF000000"/>
        <rFont val="Arial Narrow"/>
        <family val="2"/>
      </rPr>
      <t xml:space="preserve"> </t>
    </r>
    <r>
      <rPr>
        <sz val="10"/>
        <color rgb="FF000000"/>
        <rFont val="Arial Narrow"/>
        <family val="2"/>
      </rPr>
      <t>Fortalecer la interacción de la docencia, investigación y vinculación para el logro de los objetivos operativos del modelo educativo.</t>
    </r>
  </si>
  <si>
    <r>
      <rPr>
        <b/>
        <sz val="9"/>
        <color rgb="FF000000"/>
        <rFont val="Century Schoolbook"/>
        <family val="1"/>
      </rPr>
      <t>3.</t>
    </r>
    <r>
      <rPr>
        <b/>
        <sz val="10"/>
        <color rgb="FF000000"/>
        <rFont val="Arial Narrow"/>
        <family val="2"/>
      </rPr>
      <t xml:space="preserve"> I</t>
    </r>
    <r>
      <rPr>
        <sz val="10"/>
        <color rgb="FF000000"/>
        <rFont val="Arial Narrow"/>
        <family val="2"/>
      </rPr>
      <t>ncrementar la producción de artículos en revistas con indexación transnacional y regional.</t>
    </r>
  </si>
  <si>
    <r>
      <rPr>
        <b/>
        <sz val="9"/>
        <color rgb="FF000000"/>
        <rFont val="Century Schoolbook"/>
        <family val="1"/>
      </rPr>
      <t>3.</t>
    </r>
    <r>
      <rPr>
        <b/>
        <sz val="10"/>
        <color rgb="FF000000"/>
        <rFont val="Arial Narrow"/>
        <family val="2"/>
      </rPr>
      <t xml:space="preserve"> </t>
    </r>
    <r>
      <rPr>
        <sz val="10"/>
        <color rgb="FF000000"/>
        <rFont val="Arial Narrow"/>
        <family val="2"/>
      </rPr>
      <t>Crear una empresa mixta que cuente con un portafolio diversificado de servicios (laboratorios, análisis de datos, estudios técnicos, entre otros) para responder a los requerimientos de los sectores productivos.</t>
    </r>
  </si>
  <si>
    <r>
      <rPr>
        <b/>
        <sz val="9"/>
        <color rgb="FF000000"/>
        <rFont val="Century Schoolbook"/>
        <family val="1"/>
      </rPr>
      <t>3.</t>
    </r>
    <r>
      <rPr>
        <b/>
        <sz val="10"/>
        <color rgb="FF000000"/>
        <rFont val="Arial Narrow"/>
        <family val="2"/>
      </rPr>
      <t xml:space="preserve"> </t>
    </r>
    <r>
      <rPr>
        <sz val="10"/>
        <color rgb="FF000000"/>
        <rFont val="Arial Narrow"/>
        <family val="2"/>
      </rPr>
      <t>Gestionar fondos que permitan la sostenibilidad de recursos humanos calificados.</t>
    </r>
  </si>
  <si>
    <r>
      <rPr>
        <b/>
        <sz val="9"/>
        <color rgb="FF000000"/>
        <rFont val="Century Schoolbook"/>
        <family val="1"/>
      </rPr>
      <t>3</t>
    </r>
    <r>
      <rPr>
        <b/>
        <sz val="10"/>
        <color rgb="FF000000"/>
        <rFont val="Arial Narrow"/>
        <family val="2"/>
      </rPr>
      <t xml:space="preserve">. </t>
    </r>
    <r>
      <rPr>
        <sz val="10"/>
        <color rgb="FF000000"/>
        <rFont val="Arial Narrow"/>
        <family val="2"/>
      </rPr>
      <t>Impulsar las formas de movilidad estudiantil hacia otras IES, instituciones productivas, organismos de estado a nivel internacional.</t>
    </r>
  </si>
  <si>
    <r>
      <rPr>
        <b/>
        <sz val="9"/>
        <color rgb="FF000000"/>
        <rFont val="Century Schoolbook"/>
        <family val="1"/>
      </rPr>
      <t>3.</t>
    </r>
    <r>
      <rPr>
        <b/>
        <sz val="10"/>
        <color rgb="FF000000"/>
        <rFont val="Arial Narrow"/>
        <family val="2"/>
      </rPr>
      <t xml:space="preserve"> </t>
    </r>
    <r>
      <rPr>
        <sz val="10"/>
        <color rgb="FF000000"/>
        <rFont val="Arial Narrow"/>
        <family val="2"/>
      </rPr>
      <t>Promover la participación y el empoderamiento de la comunidad universitaria en la toma de decisiones institucionales.</t>
    </r>
  </si>
  <si>
    <r>
      <rPr>
        <b/>
        <sz val="9"/>
        <color rgb="FF000000"/>
        <rFont val="Century Schoolbook"/>
        <family val="1"/>
      </rPr>
      <t>_4_</t>
    </r>
    <r>
      <rPr>
        <sz val="10"/>
        <color rgb="FF000000"/>
        <rFont val="Arial Narrow"/>
        <family val="2"/>
      </rPr>
      <t>Competitividad_de_la_investigación_e_innovación_universitaria.</t>
    </r>
  </si>
  <si>
    <r>
      <rPr>
        <b/>
        <sz val="9"/>
        <color rgb="FF000000"/>
        <rFont val="Century Schoolbook"/>
        <family val="1"/>
      </rPr>
      <t>_7</t>
    </r>
    <r>
      <rPr>
        <sz val="10"/>
        <color rgb="FF000000"/>
        <rFont val="Arial Narrow"/>
        <family val="2"/>
      </rPr>
      <t>_Internacionalización.</t>
    </r>
  </si>
  <si>
    <r>
      <rPr>
        <b/>
        <sz val="9"/>
        <color rgb="FF000000"/>
        <rFont val="Century Schoolbook"/>
        <family val="1"/>
      </rPr>
      <t>4.</t>
    </r>
    <r>
      <rPr>
        <sz val="10"/>
        <color rgb="FF000000"/>
        <rFont val="Arial Narrow"/>
        <family val="2"/>
      </rPr>
      <t xml:space="preserve"> Ampliar la oferta de programas de educación continua y educación avanzada.</t>
    </r>
  </si>
  <si>
    <r>
      <rPr>
        <b/>
        <sz val="9"/>
        <color rgb="FF000000"/>
        <rFont val="Century Schoolbook"/>
        <family val="1"/>
      </rPr>
      <t>4.</t>
    </r>
    <r>
      <rPr>
        <b/>
        <sz val="10"/>
        <color rgb="FF000000"/>
        <rFont val="Arial Narrow"/>
        <family val="2"/>
      </rPr>
      <t xml:space="preserve"> </t>
    </r>
    <r>
      <rPr>
        <sz val="10"/>
        <color rgb="FF000000"/>
        <rFont val="Arial Narrow"/>
        <family val="2"/>
      </rPr>
      <t>Gestionar ferias de empleo que faciliten el posicionamiento de los graduados de la UTMACH en el mercado laboral.</t>
    </r>
  </si>
  <si>
    <r>
      <rPr>
        <b/>
        <sz val="9"/>
        <color rgb="FF000000"/>
        <rFont val="Century Schoolbook"/>
        <family val="1"/>
      </rPr>
      <t>4.</t>
    </r>
    <r>
      <rPr>
        <b/>
        <sz val="10"/>
        <color rgb="FF000000"/>
        <rFont val="Arial Narrow"/>
        <family val="2"/>
      </rPr>
      <t xml:space="preserve"> </t>
    </r>
    <r>
      <rPr>
        <sz val="10"/>
        <color rgb="FF000000"/>
        <rFont val="Arial Narrow"/>
        <family val="2"/>
      </rPr>
      <t>Impulsar la interdisciplinariedad en la gestión microcurricular.</t>
    </r>
  </si>
  <si>
    <r>
      <rPr>
        <b/>
        <sz val="9"/>
        <color rgb="FF000000"/>
        <rFont val="Century Schoolbook"/>
        <family val="1"/>
      </rPr>
      <t xml:space="preserve">4. </t>
    </r>
    <r>
      <rPr>
        <sz val="10"/>
        <color rgb="FF000000"/>
        <rFont val="Arial Narrow"/>
        <family val="2"/>
      </rPr>
      <t>Aumentar la producción, competitividad y posicionamiento de la editorial universitaria.</t>
    </r>
  </si>
  <si>
    <r>
      <rPr>
        <b/>
        <sz val="9"/>
        <color rgb="FF000000"/>
        <rFont val="Century Schoolbook"/>
        <family val="1"/>
      </rPr>
      <t>4.</t>
    </r>
    <r>
      <rPr>
        <b/>
        <sz val="10"/>
        <color rgb="FF000000"/>
        <rFont val="Arial Narrow"/>
        <family val="2"/>
      </rPr>
      <t xml:space="preserve"> </t>
    </r>
    <r>
      <rPr>
        <sz val="10"/>
        <color rgb="FF000000"/>
        <rFont val="Arial Narrow"/>
        <family val="2"/>
      </rPr>
      <t>Acreditar laboratorios de investigación y servicios con normas técnicas correspondientes a su actividad.</t>
    </r>
  </si>
  <si>
    <r>
      <rPr>
        <b/>
        <sz val="9"/>
        <color rgb="FF000000"/>
        <rFont val="Century Schoolbook"/>
        <family val="1"/>
      </rPr>
      <t xml:space="preserve">4. </t>
    </r>
    <r>
      <rPr>
        <sz val="10"/>
        <color rgb="FF000000"/>
        <rFont val="Arial Narrow"/>
        <family val="2"/>
      </rPr>
      <t>Reestructurar el marco jurídico interno y la estructura orgánica para armonizar la gobernabilidad universitaria con las exigencias del sistema universitario actual.</t>
    </r>
  </si>
  <si>
    <r>
      <rPr>
        <b/>
        <sz val="9"/>
        <color rgb="FF000000"/>
        <rFont val="Century Schoolbook"/>
        <family val="1"/>
      </rPr>
      <t xml:space="preserve">4. </t>
    </r>
    <r>
      <rPr>
        <sz val="10"/>
        <color rgb="FF000000"/>
        <rFont val="Arial Narrow"/>
        <family val="2"/>
      </rPr>
      <t>Promover la acogida de estudiantes, docentes e investigadores externos que deseen realizar estancias en la UTMACH.</t>
    </r>
  </si>
  <si>
    <r>
      <rPr>
        <b/>
        <sz val="9"/>
        <color rgb="FF000000"/>
        <rFont val="Century Schoolbook"/>
        <family val="1"/>
      </rPr>
      <t>4.</t>
    </r>
    <r>
      <rPr>
        <b/>
        <sz val="10"/>
        <color rgb="FF000000"/>
        <rFont val="Arial Narrow"/>
        <family val="2"/>
      </rPr>
      <t xml:space="preserve"> </t>
    </r>
    <r>
      <rPr>
        <sz val="10"/>
        <color rgb="FF000000"/>
        <rFont val="Arial Narrow"/>
        <family val="2"/>
      </rPr>
      <t>Actualizar los procesos organizacionales para garantizar el comportamiento sistémico y el ajuste contextual de la institución.</t>
    </r>
  </si>
  <si>
    <r>
      <rPr>
        <b/>
        <sz val="9"/>
        <color rgb="FF000000"/>
        <rFont val="Century Schoolbook"/>
        <family val="1"/>
      </rPr>
      <t>_7_</t>
    </r>
    <r>
      <rPr>
        <sz val="10"/>
        <color rgb="FF000000"/>
        <rFont val="Arial Narrow"/>
        <family val="2"/>
      </rPr>
      <t>Internacionalización.</t>
    </r>
  </si>
  <si>
    <r>
      <rPr>
        <b/>
        <sz val="9"/>
        <color rgb="FF000000"/>
        <rFont val="Century Schoolbook"/>
        <family val="1"/>
      </rPr>
      <t>5.</t>
    </r>
    <r>
      <rPr>
        <b/>
        <sz val="10"/>
        <color rgb="FF000000"/>
        <rFont val="Arial Narrow"/>
        <family val="2"/>
      </rPr>
      <t xml:space="preserve"> </t>
    </r>
    <r>
      <rPr>
        <sz val="10"/>
        <color rgb="FF000000"/>
        <rFont val="Arial Narrow"/>
        <family val="2"/>
      </rPr>
      <t>Crear consejos consultivos para el fomento, la participación y el control social por parte de la sociedad civil y comunidad universitaria.</t>
    </r>
  </si>
  <si>
    <r>
      <rPr>
        <b/>
        <sz val="9"/>
        <color rgb="FF000000"/>
        <rFont val="Century Schoolbook"/>
        <family val="1"/>
      </rPr>
      <t>5.</t>
    </r>
    <r>
      <rPr>
        <b/>
        <sz val="10"/>
        <color rgb="FF000000"/>
        <rFont val="Arial Narrow"/>
        <family val="2"/>
      </rPr>
      <t xml:space="preserve"> </t>
    </r>
    <r>
      <rPr>
        <sz val="10"/>
        <color rgb="FF000000"/>
        <rFont val="Arial Narrow"/>
        <family val="2"/>
      </rPr>
      <t>Gestionar alianzas universidad - educación media y básica para implementar un programa de desarrollo vocacional en correspondencia con la oferta académica de la UTMACH.</t>
    </r>
  </si>
  <si>
    <r>
      <rPr>
        <b/>
        <sz val="9"/>
        <color rgb="FF000000"/>
        <rFont val="Century Schoolbook"/>
        <family val="1"/>
      </rPr>
      <t>5.</t>
    </r>
    <r>
      <rPr>
        <b/>
        <sz val="10"/>
        <color rgb="FF000000"/>
        <rFont val="Arial Narrow"/>
        <family val="2"/>
      </rPr>
      <t xml:space="preserve"> </t>
    </r>
    <r>
      <rPr>
        <sz val="10"/>
        <color rgb="FF000000"/>
        <rFont val="Arial Narrow"/>
        <family val="2"/>
      </rPr>
      <t>Fortalecer la creación de medios de difusión científica (revistas, proceedings) potencialmente indexables en corriente principal.</t>
    </r>
  </si>
  <si>
    <r>
      <rPr>
        <b/>
        <sz val="9"/>
        <color rgb="FF000000"/>
        <rFont val="Century Schoolbook"/>
        <family val="1"/>
      </rPr>
      <t>5.</t>
    </r>
    <r>
      <rPr>
        <b/>
        <sz val="10"/>
        <color rgb="FF000000"/>
        <rFont val="Arial Narrow"/>
        <family val="2"/>
      </rPr>
      <t xml:space="preserve"> </t>
    </r>
    <r>
      <rPr>
        <sz val="10"/>
        <color rgb="FF000000"/>
        <rFont val="Arial Narrow"/>
        <family val="2"/>
      </rPr>
      <t>Generar unidades de producción de conocimiento vinculadas a las áreas disciplinares de cada unidad académica.</t>
    </r>
  </si>
  <si>
    <r>
      <rPr>
        <b/>
        <sz val="9"/>
        <color rgb="FF000000"/>
        <rFont val="Century Schoolbook"/>
        <family val="1"/>
      </rPr>
      <t>5.</t>
    </r>
    <r>
      <rPr>
        <b/>
        <sz val="10"/>
        <color rgb="FF000000"/>
        <rFont val="Arial Narrow"/>
        <family val="2"/>
      </rPr>
      <t xml:space="preserve"> </t>
    </r>
    <r>
      <rPr>
        <sz val="10"/>
        <color rgb="FF000000"/>
        <rFont val="Arial Narrow"/>
        <family val="2"/>
      </rPr>
      <t>Desarrollar un sistema de incentivos que reconozca la eficiencia individual y colectiva en la gestión administrativa.</t>
    </r>
  </si>
  <si>
    <r>
      <rPr>
        <b/>
        <sz val="9"/>
        <color rgb="FF000000"/>
        <rFont val="Century Schoolbook"/>
        <family val="1"/>
      </rPr>
      <t>5</t>
    </r>
    <r>
      <rPr>
        <b/>
        <sz val="10"/>
        <color rgb="FF000000"/>
        <rFont val="Arial Narrow"/>
        <family val="2"/>
      </rPr>
      <t xml:space="preserve">. </t>
    </r>
    <r>
      <rPr>
        <sz val="10"/>
        <color rgb="FF000000"/>
        <rFont val="Arial Narrow"/>
        <family val="2"/>
      </rPr>
      <t>Certificación académica internacional de las  carreras y programas de postgrado.</t>
    </r>
  </si>
  <si>
    <r>
      <rPr>
        <b/>
        <sz val="9"/>
        <color rgb="FF000000"/>
        <rFont val="Century Schoolbook"/>
        <family val="1"/>
      </rPr>
      <t>5.</t>
    </r>
    <r>
      <rPr>
        <b/>
        <sz val="10"/>
        <color rgb="FF000000"/>
        <rFont val="Arial Narrow"/>
        <family val="2"/>
      </rPr>
      <t xml:space="preserve"> </t>
    </r>
    <r>
      <rPr>
        <sz val="10"/>
        <color rgb="FF000000"/>
        <rFont val="Arial Narrow"/>
        <family val="2"/>
      </rPr>
      <t>Optimizar el desempeño institucional mediante la aplicación del principio de mejora continua.</t>
    </r>
  </si>
  <si>
    <r>
      <rPr>
        <b/>
        <sz val="9"/>
        <color rgb="FF000000"/>
        <rFont val="Century Schoolbook"/>
        <family val="1"/>
      </rPr>
      <t>6.</t>
    </r>
    <r>
      <rPr>
        <b/>
        <sz val="10"/>
        <color rgb="FF000000"/>
        <rFont val="Arial Narrow"/>
        <family val="2"/>
      </rPr>
      <t xml:space="preserve"> </t>
    </r>
    <r>
      <rPr>
        <sz val="10"/>
        <color rgb="FF000000"/>
        <rFont val="Arial Narrow"/>
        <family val="2"/>
      </rPr>
      <t>Revalorizar la participación docente en proyectos de vinculación con fines de acceso a mejoras escalafonarias y/o de méritos para evaluación docente.</t>
    </r>
  </si>
  <si>
    <r>
      <rPr>
        <b/>
        <sz val="9"/>
        <color rgb="FF000000"/>
        <rFont val="Century Schoolbook"/>
        <family val="1"/>
      </rPr>
      <t>6.</t>
    </r>
    <r>
      <rPr>
        <b/>
        <sz val="10"/>
        <color rgb="FF000000"/>
        <rFont val="Arial Narrow"/>
        <family val="2"/>
      </rPr>
      <t xml:space="preserve"> </t>
    </r>
    <r>
      <rPr>
        <sz val="10"/>
        <color rgb="FF000000"/>
        <rFont val="Arial Narrow"/>
        <family val="2"/>
      </rPr>
      <t>Implementar un plan de perfeccionamiento académico que facilite el desarrollo profesional del docente.</t>
    </r>
  </si>
  <si>
    <r>
      <rPr>
        <b/>
        <sz val="9"/>
        <color rgb="FF000000"/>
        <rFont val="Century Schoolbook"/>
        <family val="1"/>
      </rPr>
      <t>6.</t>
    </r>
    <r>
      <rPr>
        <b/>
        <sz val="10"/>
        <color rgb="FF000000"/>
        <rFont val="Arial Narrow"/>
        <family val="2"/>
      </rPr>
      <t xml:space="preserve"> </t>
    </r>
    <r>
      <rPr>
        <sz val="10"/>
        <color rgb="FF000000"/>
        <rFont val="Arial Narrow"/>
        <family val="2"/>
      </rPr>
      <t>Desarrollar un sistema de incentivos para incrementar la competitividad de grupos y semilleros de investigación.</t>
    </r>
  </si>
  <si>
    <r>
      <rPr>
        <b/>
        <sz val="9"/>
        <color rgb="FF000000"/>
        <rFont val="Century Schoolbook"/>
        <family val="1"/>
      </rPr>
      <t>6.</t>
    </r>
    <r>
      <rPr>
        <b/>
        <sz val="10"/>
        <color rgb="FF000000"/>
        <rFont val="Arial Narrow"/>
        <family val="2"/>
      </rPr>
      <t xml:space="preserve"> </t>
    </r>
    <r>
      <rPr>
        <sz val="10"/>
        <color rgb="FF000000"/>
        <rFont val="Arial Narrow"/>
        <family val="2"/>
      </rPr>
      <t>Impulsar un sistema tecnológico de comunicación interna que mejore la respuesta efectiva en la gestión administrativa.</t>
    </r>
  </si>
  <si>
    <r>
      <rPr>
        <b/>
        <sz val="9"/>
        <color rgb="FF000000"/>
        <rFont val="Century Schoolbook"/>
        <family val="1"/>
      </rPr>
      <t>6.</t>
    </r>
    <r>
      <rPr>
        <b/>
        <sz val="10"/>
        <color rgb="FF000000"/>
        <rFont val="Arial Narrow"/>
        <family val="2"/>
      </rPr>
      <t xml:space="preserve"> </t>
    </r>
    <r>
      <rPr>
        <sz val="10"/>
        <color rgb="FF000000"/>
        <rFont val="Arial Narrow"/>
        <family val="2"/>
      </rPr>
      <t>Certificación internacional de laboratorios.</t>
    </r>
  </si>
  <si>
    <r>
      <rPr>
        <b/>
        <sz val="9"/>
        <color rgb="FF000000"/>
        <rFont val="Century Schoolbook"/>
        <family val="1"/>
      </rPr>
      <t>6.</t>
    </r>
    <r>
      <rPr>
        <b/>
        <sz val="10"/>
        <color rgb="FF000000"/>
        <rFont val="Arial Narrow"/>
        <family val="2"/>
      </rPr>
      <t xml:space="preserve"> </t>
    </r>
    <r>
      <rPr>
        <sz val="10"/>
        <color rgb="FF000000"/>
        <rFont val="Arial Narrow"/>
        <family val="2"/>
      </rPr>
      <t>Afianzar la toma de decisiones basada en evidencias, para fortalecer la objetividad y confianza en la gestión universitaria.</t>
    </r>
  </si>
  <si>
    <t>EJES SUSTANTIVOS INTEGRADOS</t>
  </si>
  <si>
    <r>
      <rPr>
        <b/>
        <sz val="9"/>
        <color rgb="FF000000"/>
        <rFont val="Century Schoolbook"/>
        <family val="1"/>
      </rPr>
      <t>7.</t>
    </r>
    <r>
      <rPr>
        <b/>
        <sz val="10"/>
        <color rgb="FF000000"/>
        <rFont val="Arial Narrow"/>
        <family val="2"/>
      </rPr>
      <t xml:space="preserve"> </t>
    </r>
    <r>
      <rPr>
        <sz val="10"/>
        <color rgb="FF000000"/>
        <rFont val="Arial Narrow"/>
        <family val="2"/>
      </rPr>
      <t>Desarrollar programas de alfabetización en competencias de desarrollo sostenible.</t>
    </r>
  </si>
  <si>
    <r>
      <rPr>
        <b/>
        <sz val="9"/>
        <color rgb="FF000000"/>
        <rFont val="Century Schoolbook"/>
        <family val="1"/>
      </rPr>
      <t>7.</t>
    </r>
    <r>
      <rPr>
        <b/>
        <sz val="10"/>
        <color rgb="FF000000"/>
        <rFont val="Arial Narrow"/>
        <family val="2"/>
      </rPr>
      <t xml:space="preserve"> </t>
    </r>
    <r>
      <rPr>
        <sz val="10"/>
        <color rgb="FF000000"/>
        <rFont val="Arial Narrow"/>
        <family val="2"/>
      </rPr>
      <t>Construir un sistema de reconocimiento e incentivos de prácticas docentes innovadoras.</t>
    </r>
  </si>
  <si>
    <r>
      <rPr>
        <b/>
        <sz val="9"/>
        <color rgb="FF000000"/>
        <rFont val="Century Schoolbook"/>
        <family val="1"/>
      </rPr>
      <t>7.</t>
    </r>
    <r>
      <rPr>
        <b/>
        <sz val="10"/>
        <color rgb="FF000000"/>
        <rFont val="Arial Narrow"/>
        <family val="2"/>
      </rPr>
      <t xml:space="preserve"> </t>
    </r>
    <r>
      <rPr>
        <sz val="10"/>
        <color rgb="FF000000"/>
        <rFont val="Arial Narrow"/>
        <family val="2"/>
      </rPr>
      <t>Impulsar la producción científica - académica derivada de la investigación formativa, para asegurar la participación masiva de la comunidad estudiantil en la generación de conocimiento.</t>
    </r>
  </si>
  <si>
    <r>
      <rPr>
        <b/>
        <sz val="9"/>
        <color rgb="FF000000"/>
        <rFont val="Century Schoolbook"/>
        <family val="1"/>
      </rPr>
      <t>7.</t>
    </r>
    <r>
      <rPr>
        <b/>
        <sz val="10"/>
        <color rgb="FF000000"/>
        <rFont val="Arial Narrow"/>
        <family val="2"/>
      </rPr>
      <t xml:space="preserve"> </t>
    </r>
    <r>
      <rPr>
        <sz val="10"/>
        <color rgb="FF000000"/>
        <rFont val="Arial Narrow"/>
        <family val="2"/>
      </rPr>
      <t>Promover el uso de firmas electrónicas para agilizar los trámites administrativos.</t>
    </r>
  </si>
  <si>
    <r>
      <rPr>
        <b/>
        <sz val="9"/>
        <color rgb="FF000000"/>
        <rFont val="Century Schoolbook"/>
        <family val="1"/>
      </rPr>
      <t>7.</t>
    </r>
    <r>
      <rPr>
        <b/>
        <sz val="10"/>
        <color rgb="FF000000"/>
        <rFont val="Arial Narrow"/>
        <family val="2"/>
      </rPr>
      <t xml:space="preserve"> </t>
    </r>
    <r>
      <rPr>
        <sz val="10"/>
        <color rgb="FF000000"/>
        <rFont val="Arial Narrow"/>
        <family val="2"/>
      </rPr>
      <t>Optimizar la interacción social de la universidad con los proveedores, empleados y otras partes interesadas.</t>
    </r>
  </si>
  <si>
    <r>
      <rPr>
        <b/>
        <sz val="9"/>
        <color rgb="FF000000"/>
        <rFont val="Century Schoolbook"/>
        <family val="1"/>
      </rPr>
      <t>8.</t>
    </r>
    <r>
      <rPr>
        <b/>
        <sz val="10"/>
        <color rgb="FF000000"/>
        <rFont val="Arial Narrow"/>
        <family val="2"/>
      </rPr>
      <t xml:space="preserve"> </t>
    </r>
    <r>
      <rPr>
        <sz val="10"/>
        <color rgb="FF000000"/>
        <rFont val="Arial Narrow"/>
        <family val="2"/>
      </rPr>
      <t>Fortalecer la cultura deportiva como insumo para la promoción del estilo de vida saludable.</t>
    </r>
  </si>
  <si>
    <r>
      <rPr>
        <b/>
        <sz val="9"/>
        <color rgb="FF000000"/>
        <rFont val="Century Schoolbook"/>
        <family val="1"/>
      </rPr>
      <t>8.</t>
    </r>
    <r>
      <rPr>
        <b/>
        <sz val="10"/>
        <color rgb="FF000000"/>
        <rFont val="Arial Narrow"/>
        <family val="2"/>
      </rPr>
      <t xml:space="preserve"> </t>
    </r>
    <r>
      <rPr>
        <sz val="10"/>
        <color rgb="FF000000"/>
        <rFont val="Arial Narrow"/>
        <family val="2"/>
      </rPr>
      <t>Gestionar, a partir de las redes y convenios interinstitucionales, la participación de los grupos de investigación consolidados en proyectos con financiamiento externo.</t>
    </r>
  </si>
  <si>
    <r>
      <rPr>
        <b/>
        <sz val="9"/>
        <color rgb="FF000000"/>
        <rFont val="Century Schoolbook"/>
        <family val="1"/>
      </rPr>
      <t>8.</t>
    </r>
    <r>
      <rPr>
        <b/>
        <sz val="10"/>
        <color rgb="FF000000"/>
        <rFont val="Arial Narrow"/>
        <family val="2"/>
      </rPr>
      <t xml:space="preserve"> </t>
    </r>
    <r>
      <rPr>
        <sz val="10"/>
        <color rgb="FF000000"/>
        <rFont val="Arial Narrow"/>
        <family val="2"/>
      </rPr>
      <t>Simplificar los trámites administrativos requeridos en la gestión universitaria.</t>
    </r>
  </si>
  <si>
    <r>
      <rPr>
        <b/>
        <sz val="10"/>
        <color rgb="FF000000"/>
        <rFont val="Arial Narrow"/>
        <family val="2"/>
      </rPr>
      <t xml:space="preserve">9. </t>
    </r>
    <r>
      <rPr>
        <sz val="10"/>
        <color rgb="FF000000"/>
        <rFont val="Arial Narrow"/>
        <family val="2"/>
      </rPr>
      <t>Implementar un sistema de incentivos que reconozca la producción investigadora del docente universitario.</t>
    </r>
  </si>
  <si>
    <r>
      <rPr>
        <b/>
        <sz val="9"/>
        <color rgb="FF000000"/>
        <rFont val="Century Schoolbook"/>
        <family val="1"/>
      </rPr>
      <t>9.</t>
    </r>
    <r>
      <rPr>
        <b/>
        <sz val="10"/>
        <color rgb="FF000000"/>
        <rFont val="Arial Narrow"/>
        <family val="2"/>
      </rPr>
      <t xml:space="preserve"> </t>
    </r>
    <r>
      <rPr>
        <sz val="10"/>
        <color rgb="FF000000"/>
        <rFont val="Arial Narrow"/>
        <family val="2"/>
      </rPr>
      <t>Promover un programa de actualización de competencias laborales dirigido al personal administrativo y de servicio de la institución.</t>
    </r>
  </si>
  <si>
    <r>
      <rPr>
        <b/>
        <sz val="9"/>
        <color rgb="FF000000"/>
        <rFont val="Century Schoolbook"/>
        <family val="1"/>
      </rPr>
      <t>10.</t>
    </r>
    <r>
      <rPr>
        <b/>
        <sz val="10"/>
        <color rgb="FF000000"/>
        <rFont val="Arial Narrow"/>
        <family val="2"/>
      </rPr>
      <t xml:space="preserve"> </t>
    </r>
    <r>
      <rPr>
        <sz val="10"/>
        <color rgb="FF000000"/>
        <rFont val="Arial Narrow"/>
        <family val="2"/>
      </rPr>
      <t>Diseñar estrategias de visibilidad y posicionamiento de la producción de los investigadores de la UTMACH, evidenciada en el incremento de las referencias.</t>
    </r>
  </si>
  <si>
    <r>
      <rPr>
        <b/>
        <sz val="9"/>
        <color rgb="FF000000"/>
        <rFont val="Century Schoolbook"/>
        <family val="1"/>
      </rPr>
      <t>10.</t>
    </r>
    <r>
      <rPr>
        <b/>
        <sz val="10"/>
        <color rgb="FF000000"/>
        <rFont val="Arial Narrow"/>
        <family val="2"/>
      </rPr>
      <t xml:space="preserve"> </t>
    </r>
    <r>
      <rPr>
        <sz val="10"/>
        <color rgb="FF000000"/>
        <rFont val="Arial Narrow"/>
        <family val="2"/>
      </rPr>
      <t>Gestionar actividades socio-recreativas que mejoren la identificación y sentido de pertenencia del servidor universitario.</t>
    </r>
  </si>
  <si>
    <r>
      <rPr>
        <b/>
        <sz val="9"/>
        <color rgb="FF000000"/>
        <rFont val="Century Schoolbook"/>
        <family val="1"/>
      </rPr>
      <t>11.</t>
    </r>
    <r>
      <rPr>
        <b/>
        <sz val="10"/>
        <color rgb="FF000000"/>
        <rFont val="Arial Narrow"/>
        <family val="2"/>
      </rPr>
      <t xml:space="preserve"> </t>
    </r>
    <r>
      <rPr>
        <sz val="10"/>
        <color rgb="FF000000"/>
        <rFont val="Arial Narrow"/>
        <family val="2"/>
      </rPr>
      <t>Potenciar investigaciones que generen registros de propiedad intelectual.</t>
    </r>
  </si>
  <si>
    <r>
      <rPr>
        <b/>
        <sz val="9"/>
        <color rgb="FF000000"/>
        <rFont val="Century Schoolbook"/>
        <family val="1"/>
      </rPr>
      <t>11.</t>
    </r>
    <r>
      <rPr>
        <b/>
        <sz val="10"/>
        <color rgb="FF000000"/>
        <rFont val="Arial Narrow"/>
        <family val="2"/>
      </rPr>
      <t xml:space="preserve"> </t>
    </r>
    <r>
      <rPr>
        <sz val="10"/>
        <color rgb="FF000000"/>
        <rFont val="Arial Narrow"/>
        <family val="2"/>
      </rPr>
      <t>Mejorar la satisfacción del servidor universitario en el ejercicio de sus funciones.</t>
    </r>
  </si>
  <si>
    <r>
      <rPr>
        <b/>
        <sz val="9"/>
        <color rgb="FF000000"/>
        <rFont val="Century Schoolbook"/>
        <family val="1"/>
      </rPr>
      <t>12.</t>
    </r>
    <r>
      <rPr>
        <b/>
        <sz val="10"/>
        <color rgb="FF000000"/>
        <rFont val="Arial Narrow"/>
        <family val="2"/>
      </rPr>
      <t xml:space="preserve"> </t>
    </r>
    <r>
      <rPr>
        <sz val="10"/>
        <color rgb="FF000000"/>
        <rFont val="Arial Narrow"/>
        <family val="2"/>
      </rPr>
      <t>Modernizar los sistemas de gestión del talento humano.</t>
    </r>
  </si>
  <si>
    <r>
      <rPr>
        <b/>
        <sz val="9"/>
        <color rgb="FF000000"/>
        <rFont val="Century Schoolbook"/>
        <family val="1"/>
      </rPr>
      <t>13</t>
    </r>
    <r>
      <rPr>
        <b/>
        <sz val="10"/>
        <color rgb="FF000000"/>
        <rFont val="Arial Narrow"/>
        <family val="2"/>
      </rPr>
      <t xml:space="preserve">. </t>
    </r>
    <r>
      <rPr>
        <sz val="10"/>
        <color rgb="FF000000"/>
        <rFont val="Arial Narrow"/>
        <family val="2"/>
      </rPr>
      <t>Gestionar alianzas para mejorar el acceso de las comunidad universitaria a los sistemas de transporte.</t>
    </r>
  </si>
  <si>
    <r>
      <rPr>
        <b/>
        <sz val="9"/>
        <color rgb="FF000000"/>
        <rFont val="Century Schoolbook"/>
        <family val="1"/>
      </rPr>
      <t>14</t>
    </r>
    <r>
      <rPr>
        <b/>
        <sz val="10"/>
        <color rgb="FF000000"/>
        <rFont val="Arial Narrow"/>
        <family val="2"/>
      </rPr>
      <t xml:space="preserve">. </t>
    </r>
    <r>
      <rPr>
        <sz val="10"/>
        <color rgb="FF000000"/>
        <rFont val="Arial Narrow"/>
        <family val="2"/>
      </rPr>
      <t>Potenciar las condiciones de trabajo docente y de investigación para desarrollar sus capacidades dinámicas.</t>
    </r>
  </si>
  <si>
    <t>Estrategias - MATRIZ DAFO / FODA</t>
  </si>
  <si>
    <t>TIPO_DE_ESTRATEGIA</t>
  </si>
  <si>
    <t>ESTRATEGIA_DAFO</t>
  </si>
  <si>
    <r>
      <rPr>
        <sz val="11"/>
        <color rgb="FF000000"/>
        <rFont val="Arial Narrow"/>
        <family val="2"/>
      </rPr>
      <t xml:space="preserve">Gestionar las fortalezas y oportunidades como ventajas competitivas de la Universidad Técnica de Machala a través del aseguramiento de la calidad de sus condiciones institucionales mediante el incremento del nivel de contribución de las metas estratégicas y operativas de los procesos alineados al OEI </t>
    </r>
    <r>
      <rPr>
        <sz val="11"/>
        <color rgb="FF000000"/>
        <rFont val="Century Schoolbook"/>
        <family val="1"/>
      </rPr>
      <t>1</t>
    </r>
    <r>
      <rPr>
        <sz val="11"/>
        <color rgb="FF000000"/>
        <rFont val="Arial Narrow"/>
        <family val="2"/>
      </rPr>
      <t xml:space="preserve"> al desarrollo de las funciones sustantivas.</t>
    </r>
  </si>
  <si>
    <t>Implementar procesos correctivos respecto de los resultados obtenidos en la evaluación institucional externa e interna a través de la ejecución de planes de mejora orientados al desarrollo de una cultura de calidad.</t>
  </si>
  <si>
    <t>Incrementar el campo de acción e impacto de los objetivos estratégicos, metas estratégicas y operativas a través del mejoramiento continuo de los resultados de los procesos relacionados a las funciones sustantivas de la Universidad Técnica de Machala.</t>
  </si>
  <si>
    <t>Optimizar los recursos institucionales a través de la implementación transversal de políticas de austeridad y eficiencia de los gastos adaptados al contexto nacional e internacional.</t>
  </si>
  <si>
    <r>
      <rPr>
        <b/>
        <i/>
        <sz val="10"/>
        <color rgb="FF000000"/>
        <rFont val="Cambria"/>
        <family val="1"/>
      </rPr>
      <t xml:space="preserve">Fuente: </t>
    </r>
    <r>
      <rPr>
        <i/>
        <sz val="10"/>
        <color rgb="FF000000"/>
        <rFont val="Cambria"/>
        <family val="1"/>
      </rPr>
      <t>Anexo N° 7 del Plan Estratégico de Desarrollo Institucional 2021-2024 de la UTMACH.</t>
    </r>
  </si>
  <si>
    <t>ARTICULACIÓN INTERNA DE LA PLANIFICACIÓN ESTRATÉGICA INSTITUCIONAL 2021-2024</t>
  </si>
  <si>
    <t xml:space="preserve">PROGRAMA INSTITUCIONAL </t>
  </si>
  <si>
    <t>META ESTRATÉGICA</t>
  </si>
  <si>
    <t>LINEA BASE</t>
  </si>
  <si>
    <t>META DE ARRANQUE 2021</t>
  </si>
  <si>
    <t>META DE LLEGADA 2024</t>
  </si>
  <si>
    <t>NOMBRE DEL INDICADOR ESTRATÉGICO</t>
  </si>
  <si>
    <t>RESPONSABLES</t>
  </si>
  <si>
    <t>Incrementar la efectividad de la gestión institucional a través de la elaboración y/o aplicación de los procedimientos y normativas institucionales.</t>
  </si>
  <si>
    <t>Rectorado</t>
  </si>
  <si>
    <t>Mejorar el sistema de gestión de quejas y denuncias a través de la implementación de estándares de calidad internacionales.</t>
  </si>
  <si>
    <t>Dirección de Aseguramiento de la Calidad</t>
  </si>
  <si>
    <t>Incrementar la calidad de la gestión institucional a través de la ejecución de procesos de aseguramiento de la calidad.</t>
  </si>
  <si>
    <t>Fortalecer las competencias tecnológicas de estudiantes, docentes y servidores a través de programas de capacitación continua.</t>
  </si>
  <si>
    <t>Dirección de Talento Humano</t>
  </si>
  <si>
    <t>Incrementar la calidad de la oferta académica a través de la ejecución de la planificación del proceso de evaluación integral del desempeño docente.</t>
  </si>
  <si>
    <t>Número de procesos de evaluación integral de desempeño docente ejecutados.</t>
  </si>
  <si>
    <t>Vicerrectorado Académico</t>
  </si>
  <si>
    <t>Determinar el grado de pertinencia de la oferta académica a través de la medición del impacto del perfil de egreso sobre los sectores priorizados a nivel zonal en el marco del régimen de desarrollo nacional.</t>
  </si>
  <si>
    <t>Número de carreras que logran un alto grado de pertinencia.</t>
  </si>
  <si>
    <t>Dirección Académica</t>
  </si>
  <si>
    <t>Mejorar la calidad de la oferta académica a través de la creación de nuevas carreras, incremento de cupos de acceso o implementación de nuevas modalidades de estudio, considerando la pertinencia zonal.</t>
  </si>
  <si>
    <t>Porcentaje promedio de incremento de cupos desde el 2021 al 2024.</t>
  </si>
  <si>
    <t>Número de carreras con nueva modalidad de estudios implementada o en proceso de implementación.</t>
  </si>
  <si>
    <t>Promover la postulación de representantes de los indígenas, afroecuatorianos y pueblos montubios a través de la ejecución de eventos de orientación vocacional dirigidos a dichos grupos.</t>
  </si>
  <si>
    <t>Número de eventos de orientación vocacional dirigidos a los indígenas, afroecuatorianos y pueblos montubios.</t>
  </si>
  <si>
    <t>Dirección de Bienestar Universitario</t>
  </si>
  <si>
    <t>Fortalecer la integración de los ejes sustantivos a través de la implementación del modelo de transferencia tecnológica y científica con énfasis en los nudos problematizadores identificados a nivel zonal.</t>
  </si>
  <si>
    <t>Porcentaje de implementación del modelo de transferencia tecnológica y científica.</t>
  </si>
  <si>
    <t>Dirección de Investigación, Desarrollo e Innovación</t>
  </si>
  <si>
    <t>Implementar programas y espacios de integración intercultural a través de la ejecución de eventos que promuevan la participación de los grupos vulnerables e históricamente incluidos.</t>
  </si>
  <si>
    <t>Número de programas y espacios de integración intercultural desarrollados.</t>
  </si>
  <si>
    <t>Fomentar la igualdad de oportunidades a través de la ejecución de programas y acciones que incrementen la participación de los grupos vulnerables e históricamente excluidos.</t>
  </si>
  <si>
    <t>Incrementar los resultados de desarrollo e innovación a través de la gestión de proyectos de investigación.</t>
  </si>
  <si>
    <t>Número de proyectos de investigación gestionados.</t>
  </si>
  <si>
    <t>Evaluar las competencias de investigación de los estudiantes a través del impacto de la participación estudiantil en proyectos de investigación formativa y científica.</t>
  </si>
  <si>
    <t>Número de proyectos de investigación formativa y científica con publicaciones o resultados de impacto en los que participan estudiantes.</t>
  </si>
  <si>
    <t>Evaluar el nivel de transferencia tecnológica a través de la valoración del impacto de los resultados de investigación.</t>
  </si>
  <si>
    <t>Número de proyectos de investigación en fase de transferencia tecnológica con nivel de impacto evaluado.</t>
  </si>
  <si>
    <t>Gestionar la internacionalización de los proyectos de investigación a través de la implementación del modelo de transferencia tecnológica y científica con énfasis en los nudos problematizadores identificados a nivel zonal.</t>
  </si>
  <si>
    <t>Número de proyectos de investigación con impacto internacional que formen parte del modelo de transferencia tecnológica y científica orientado a atender los nudos problematizadores identificados a nivel zonal.</t>
  </si>
  <si>
    <t xml:space="preserve">PROYECTOS DE VINCULACIÓN CON LA COLECTIVIDAD </t>
  </si>
  <si>
    <t>Incrementar la interacción de la universidad con la sociedad a través de la gestión de programas  y/o proyectos de vinculación con la sociedad.</t>
  </si>
  <si>
    <t>Número de programas y/o proyectos de vinculación gestionados.</t>
  </si>
  <si>
    <t>Dirección de Vinculación</t>
  </si>
  <si>
    <t>Evaluar el nivel de impacto de los proyectos de vinculación a través de la valoración del grado de contribución a la solución de los problemas identificados en los estudios de pertinencia de la oferta académica.</t>
  </si>
  <si>
    <t>Número de proyectos de vinculación con impacto sobre los problemas identificados en los estudios de pertinencia de las carreras.</t>
  </si>
  <si>
    <t>Gestionar la internacionalización de los proyectos de vinculación a través de la implementación del modelo de transferencia tecnológica y científica con énfasis en los nudos problematizadores identificados a nivel zonal.</t>
  </si>
  <si>
    <t>Asegurar la calidad de las alianzas estratégicas institucionales a través de la evaluación de impacto de los convenios sobre el desarrollo de los ejes sustantivos.</t>
  </si>
  <si>
    <t>Porcentaje de procesos académicos, de investigación y vinculación con la sociedad beneficiados a partir de la ejecución de las alianzas estratégicas vigentes.</t>
  </si>
  <si>
    <r>
      <rPr>
        <b/>
        <i/>
        <sz val="10"/>
        <color rgb="FF000000"/>
        <rFont val="Cambria"/>
        <family val="1"/>
      </rPr>
      <t xml:space="preserve">Fuente: </t>
    </r>
    <r>
      <rPr>
        <i/>
        <sz val="10"/>
        <color rgb="FF000000"/>
        <rFont val="Cambria"/>
        <family val="1"/>
      </rPr>
      <t>Tabla 20 del Plan Estratégico de Desarrollo Institucional 2021-2024 de la UTMACH.</t>
    </r>
  </si>
  <si>
    <t>UNIDAD DE REMUNERACIONES</t>
  </si>
  <si>
    <t>Este producto es habilitado por otras dependencias, por lo que no es posible establecer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</si>
</sst>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0.00_ ;_ &quot;$&quot;* \-#,##0.00_ ;_ &quot;$&quot;* &quot;-&quot;??_ ;_ @_ "/>
    <numFmt numFmtId="164" formatCode="#,##0.00_ ;\-#,##0.00\ "/>
    <numFmt numFmtId="165" formatCode="dd/mm/yyyy"/>
    <numFmt numFmtId="166" formatCode="_(&quot;$&quot;\ * #,##0.00_);_(&quot;$&quot;\ * \(#,##0.00\);_(&quot;$&quot;\ * &quot;-&quot;??_);_(@_)"/>
  </numFmts>
  <fonts count="80">
    <font>
      <sz val="11"/>
      <color theme="1"/>
      <name val="Calibri"/>
      <scheme val="minor"/>
    </font>
    <font>
      <b/>
      <sz val="36"/>
      <color rgb="FF002060"/>
      <name val="Book Antiqua"/>
      <family val="1"/>
    </font>
    <font>
      <sz val="11"/>
      <color rgb="FF002060"/>
      <name val="Calibri"/>
      <family val="2"/>
    </font>
    <font>
      <sz val="11"/>
      <color rgb="FF000000"/>
      <name val="Calibri"/>
      <family val="2"/>
    </font>
    <font>
      <b/>
      <sz val="24"/>
      <color rgb="FF0070C0"/>
      <name val="Book Antiqua"/>
      <family val="1"/>
    </font>
    <font>
      <b/>
      <sz val="20"/>
      <color rgb="FF000000"/>
      <name val="Book Antiqua"/>
      <family val="1"/>
    </font>
    <font>
      <sz val="16"/>
      <color rgb="FF000000"/>
      <name val="Cambria"/>
      <family val="1"/>
    </font>
    <font>
      <b/>
      <sz val="14"/>
      <color rgb="FF000000"/>
      <name val="Book Antiqua"/>
      <family val="1"/>
    </font>
    <font>
      <sz val="12"/>
      <color rgb="FF000000"/>
      <name val="Calibri"/>
      <family val="2"/>
    </font>
    <font>
      <b/>
      <sz val="14"/>
      <color rgb="FF000000"/>
      <name val="Cambria"/>
      <family val="1"/>
    </font>
    <font>
      <sz val="11"/>
      <name val="Calibri"/>
      <family val="2"/>
    </font>
    <font>
      <b/>
      <sz val="14"/>
      <color rgb="FF002060"/>
      <name val="Cambria"/>
      <family val="1"/>
    </font>
    <font>
      <sz val="12"/>
      <color rgb="FF000000"/>
      <name val="Cambria"/>
      <family val="1"/>
    </font>
    <font>
      <sz val="11"/>
      <color rgb="FF000000"/>
      <name val="Cambria"/>
      <family val="1"/>
    </font>
    <font>
      <b/>
      <sz val="14"/>
      <color rgb="FF000000"/>
      <name val="Bodoni"/>
    </font>
    <font>
      <b/>
      <sz val="10"/>
      <color rgb="FF000000"/>
      <name val="Arial Narrow"/>
      <family val="2"/>
    </font>
    <font>
      <sz val="10"/>
      <color rgb="FF000000"/>
      <name val="Arial Narrow"/>
      <family val="2"/>
    </font>
    <font>
      <sz val="12"/>
      <color rgb="FF000000"/>
      <name val="Century Schoolbook"/>
      <family val="1"/>
    </font>
    <font>
      <b/>
      <sz val="10"/>
      <color rgb="FF000000"/>
      <name val="Century Schoolbook"/>
      <family val="1"/>
    </font>
    <font>
      <b/>
      <sz val="12"/>
      <color rgb="FF000000"/>
      <name val="Century Schoolbook"/>
      <family val="1"/>
    </font>
    <font>
      <sz val="10"/>
      <color rgb="FF000000"/>
      <name val="Century Schoolbook"/>
      <family val="1"/>
    </font>
    <font>
      <sz val="11"/>
      <color rgb="FF000000"/>
      <name val="Arial Narrow"/>
      <family val="2"/>
    </font>
    <font>
      <b/>
      <sz val="12"/>
      <color rgb="FF000000"/>
      <name val="Arial Narrow"/>
      <family val="2"/>
    </font>
    <font>
      <b/>
      <sz val="10"/>
      <color theme="1"/>
      <name val="Arial Narrow"/>
      <family val="2"/>
    </font>
    <font>
      <sz val="10"/>
      <color theme="1"/>
      <name val="Arial Narrow"/>
      <family val="2"/>
    </font>
    <font>
      <sz val="12"/>
      <color theme="1"/>
      <name val="Century Schoolbook"/>
      <family val="1"/>
    </font>
    <font>
      <sz val="11"/>
      <color theme="1"/>
      <name val="Arial Narrow"/>
      <family val="2"/>
    </font>
    <font>
      <b/>
      <sz val="14"/>
      <color rgb="FF000000"/>
      <name val="Century Schoolbook"/>
      <family val="1"/>
    </font>
    <font>
      <b/>
      <sz val="12"/>
      <color rgb="FF000000"/>
      <name val="Calibri"/>
      <family val="2"/>
    </font>
    <font>
      <b/>
      <sz val="9"/>
      <color rgb="FF000000"/>
      <name val="Century Schoolbook"/>
      <family val="1"/>
    </font>
    <font>
      <sz val="11"/>
      <color theme="1"/>
      <name val="Calibri"/>
      <family val="2"/>
    </font>
    <font>
      <b/>
      <sz val="10"/>
      <color theme="1"/>
      <name val="Century Schoolbook"/>
      <family val="1"/>
    </font>
    <font>
      <b/>
      <sz val="12"/>
      <color theme="1"/>
      <name val="Century Schoolbook"/>
      <family val="1"/>
    </font>
    <font>
      <b/>
      <sz val="9"/>
      <color theme="1"/>
      <name val="Arial Narrow"/>
      <family val="2"/>
    </font>
    <font>
      <sz val="11"/>
      <color rgb="FF000000"/>
      <name val="Century Schoolbook"/>
      <family val="1"/>
    </font>
    <font>
      <b/>
      <sz val="8"/>
      <color rgb="FF000000"/>
      <name val="&quot;docs-Arial Narrow&quot;"/>
    </font>
    <font>
      <sz val="8"/>
      <color rgb="FF000000"/>
      <name val="Arial Narrow"/>
      <family val="2"/>
    </font>
    <font>
      <b/>
      <sz val="11"/>
      <color theme="1"/>
      <name val="&quot;Century Schoolbook&quot;"/>
    </font>
    <font>
      <b/>
      <sz val="11"/>
      <color theme="1"/>
      <name val="&quot;Arial Narrow&quot;"/>
    </font>
    <font>
      <b/>
      <sz val="11"/>
      <color theme="1"/>
      <name val="Calibri"/>
      <family val="2"/>
    </font>
    <font>
      <b/>
      <sz val="12"/>
      <color theme="1"/>
      <name val="&quot;Century Schoolbook&quot;"/>
    </font>
    <font>
      <sz val="11"/>
      <color theme="1"/>
      <name val="&quot;Arial Narrow&quot;"/>
    </font>
    <font>
      <sz val="12"/>
      <color theme="1"/>
      <name val="&quot;Century Schoolbook&quot;"/>
    </font>
    <font>
      <b/>
      <sz val="11"/>
      <color rgb="FF000000"/>
      <name val="Arial Narrow"/>
      <family val="2"/>
    </font>
    <font>
      <b/>
      <i/>
      <sz val="11"/>
      <color rgb="FF000000"/>
      <name val="Times New Roman"/>
      <family val="1"/>
    </font>
    <font>
      <i/>
      <sz val="11"/>
      <color rgb="FF000000"/>
      <name val="Times New Roman"/>
      <family val="1"/>
    </font>
    <font>
      <sz val="10"/>
      <color rgb="FF000000"/>
      <name val="Calibri"/>
      <family val="2"/>
    </font>
    <font>
      <b/>
      <sz val="12"/>
      <color rgb="FF000000"/>
      <name val="Cambria"/>
      <family val="1"/>
    </font>
    <font>
      <sz val="11"/>
      <color theme="1"/>
      <name val="Calibri"/>
      <family val="2"/>
      <scheme val="minor"/>
    </font>
    <font>
      <sz val="8"/>
      <color rgb="FF000000"/>
      <name val="Calibri"/>
      <family val="2"/>
    </font>
    <font>
      <sz val="8"/>
      <color rgb="FF000000"/>
      <name val="&quot;Century Schoolbook&quot;"/>
    </font>
    <font>
      <sz val="12"/>
      <color rgb="FF000000"/>
      <name val="Arial Narrow"/>
      <family val="2"/>
    </font>
    <font>
      <b/>
      <sz val="11"/>
      <color rgb="FF000000"/>
      <name val="Century Schoolbook"/>
      <family val="1"/>
    </font>
    <font>
      <b/>
      <sz val="12"/>
      <color rgb="FF002060"/>
      <name val="Cambria"/>
      <family val="1"/>
    </font>
    <font>
      <b/>
      <sz val="18"/>
      <color rgb="FF002060"/>
      <name val="Cambria"/>
      <family val="1"/>
    </font>
    <font>
      <sz val="10"/>
      <color rgb="FFFFFFFF"/>
      <name val="Cambria"/>
      <family val="1"/>
    </font>
    <font>
      <b/>
      <sz val="12"/>
      <color rgb="FF000000"/>
      <name val="Times New Roman"/>
      <family val="1"/>
    </font>
    <font>
      <b/>
      <sz val="8"/>
      <color rgb="FF000000"/>
      <name val="Calibri"/>
      <family val="2"/>
    </font>
    <font>
      <b/>
      <i/>
      <sz val="10"/>
      <color rgb="FF000000"/>
      <name val="Arial Narrow"/>
      <family val="2"/>
    </font>
    <font>
      <b/>
      <i/>
      <sz val="10"/>
      <color rgb="FF000000"/>
      <name val="Cambria"/>
      <family val="1"/>
    </font>
    <font>
      <sz val="12"/>
      <color rgb="FFFFFFFF"/>
      <name val="Cambria"/>
      <family val="1"/>
    </font>
    <font>
      <sz val="11"/>
      <color rgb="FFFFFFFF"/>
      <name val="Cambria"/>
      <family val="1"/>
    </font>
    <font>
      <b/>
      <sz val="11"/>
      <color rgb="FFC00000"/>
      <name val="Calibri"/>
      <family val="2"/>
    </font>
    <font>
      <b/>
      <sz val="16"/>
      <color rgb="FFFF0000"/>
      <name val="Cambria"/>
      <family val="1"/>
    </font>
    <font>
      <b/>
      <sz val="9"/>
      <color rgb="FFFFFFFF"/>
      <name val="Calibri"/>
      <family val="2"/>
    </font>
    <font>
      <i/>
      <sz val="11"/>
      <color rgb="FF000000"/>
      <name val="Calibri"/>
      <family val="2"/>
    </font>
    <font>
      <sz val="10"/>
      <color rgb="FF000000"/>
      <name val="Cambria"/>
      <family val="1"/>
    </font>
    <font>
      <b/>
      <sz val="10"/>
      <color rgb="FFFF0000"/>
      <name val="Arial Narrow"/>
      <family val="2"/>
    </font>
    <font>
      <b/>
      <sz val="9"/>
      <color rgb="FFFF0000"/>
      <name val="Arial Narrow"/>
      <family val="2"/>
    </font>
    <font>
      <b/>
      <sz val="9"/>
      <color rgb="FF000000"/>
      <name val="Arial Narrow"/>
      <family val="2"/>
    </font>
    <font>
      <sz val="10"/>
      <color theme="1"/>
      <name val="Century Schoolbook"/>
      <family val="1"/>
    </font>
    <font>
      <u/>
      <sz val="10"/>
      <color rgb="FF000000"/>
      <name val="Arial Narrow"/>
      <family val="2"/>
    </font>
    <font>
      <sz val="9"/>
      <color rgb="FF000000"/>
      <name val="Century Schoolbook"/>
      <family val="1"/>
    </font>
    <font>
      <sz val="10"/>
      <color rgb="FFFF0000"/>
      <name val="Arial Narrow"/>
      <family val="2"/>
    </font>
    <font>
      <sz val="8"/>
      <color rgb="FF000000"/>
      <name val="Century Schoolbook"/>
      <family val="1"/>
    </font>
    <font>
      <b/>
      <sz val="9"/>
      <color rgb="FF000000"/>
      <name val="Century Gothic"/>
      <family val="2"/>
    </font>
    <font>
      <b/>
      <sz val="11"/>
      <color rgb="FFFF0000"/>
      <name val="Arial Narrow"/>
      <family val="2"/>
    </font>
    <font>
      <i/>
      <sz val="10"/>
      <color rgb="FF000000"/>
      <name val="Cambria"/>
      <family val="1"/>
    </font>
    <font>
      <b/>
      <sz val="22"/>
      <color rgb="FF002060"/>
      <name val="Brush Script MT"/>
      <family val="4"/>
    </font>
    <font>
      <sz val="11"/>
      <color theme="1"/>
      <name val="Brush Script MT"/>
      <family val="4"/>
    </font>
  </fonts>
  <fills count="18">
    <fill>
      <patternFill patternType="none"/>
    </fill>
    <fill>
      <patternFill patternType="gray125"/>
    </fill>
    <fill>
      <patternFill patternType="solid">
        <fgColor rgb="FFFFFFFF"/>
        <bgColor rgb="FFFFFFFF"/>
      </patternFill>
    </fill>
    <fill>
      <patternFill patternType="solid">
        <fgColor rgb="FFFABF8F"/>
        <bgColor rgb="FFFABF8F"/>
      </patternFill>
    </fill>
    <fill>
      <patternFill patternType="solid">
        <fgColor rgb="FF9BBB59"/>
        <bgColor rgb="FF9BBB59"/>
      </patternFill>
    </fill>
    <fill>
      <patternFill patternType="solid">
        <fgColor rgb="FFD99594"/>
        <bgColor rgb="FFD99594"/>
      </patternFill>
    </fill>
    <fill>
      <patternFill patternType="solid">
        <fgColor rgb="FFB8CCE4"/>
        <bgColor rgb="FFB8CCE4"/>
      </patternFill>
    </fill>
    <fill>
      <patternFill patternType="solid">
        <fgColor rgb="FFFBD4B4"/>
        <bgColor rgb="FFFBD4B4"/>
      </patternFill>
    </fill>
    <fill>
      <patternFill patternType="solid">
        <fgColor rgb="FFC2D69B"/>
        <bgColor rgb="FFC2D69B"/>
      </patternFill>
    </fill>
    <fill>
      <patternFill patternType="solid">
        <fgColor rgb="FFE5B8B7"/>
        <bgColor rgb="FFE5B8B7"/>
      </patternFill>
    </fill>
    <fill>
      <patternFill patternType="solid">
        <fgColor rgb="FFDBE5F1"/>
        <bgColor rgb="FFDBE5F1"/>
      </patternFill>
    </fill>
    <fill>
      <patternFill patternType="solid">
        <fgColor rgb="FFFDE9D9"/>
        <bgColor rgb="FFFDE9D9"/>
      </patternFill>
    </fill>
    <fill>
      <patternFill patternType="solid">
        <fgColor rgb="FFFFFF00"/>
        <bgColor rgb="FFFFFF00"/>
      </patternFill>
    </fill>
    <fill>
      <patternFill patternType="solid">
        <fgColor theme="0"/>
        <bgColor theme="0"/>
      </patternFill>
    </fill>
    <fill>
      <patternFill patternType="solid">
        <fgColor rgb="FF0070C0"/>
        <bgColor rgb="FF0070C0"/>
      </patternFill>
    </fill>
    <fill>
      <patternFill patternType="solid">
        <fgColor rgb="FF9BC2E6"/>
        <bgColor rgb="FF9BC2E6"/>
      </patternFill>
    </fill>
    <fill>
      <patternFill patternType="solid">
        <fgColor rgb="FF44546A"/>
        <bgColor rgb="FF44546A"/>
      </patternFill>
    </fill>
    <fill>
      <patternFill patternType="solid">
        <fgColor rgb="FFFFFF99"/>
        <bgColor rgb="FFFFFF99"/>
      </patternFill>
    </fill>
  </fills>
  <borders count="29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diagonal/>
    </border>
    <border>
      <left/>
      <right style="thin">
        <color rgb="FF4F6128"/>
      </right>
      <top style="double">
        <color rgb="FF000000"/>
      </top>
      <bottom/>
      <diagonal/>
    </border>
    <border>
      <left style="thin">
        <color rgb="FF4F6128"/>
      </left>
      <right/>
      <top style="double">
        <color rgb="FF000000"/>
      </top>
      <bottom style="thin">
        <color rgb="FF4F6128"/>
      </bottom>
      <diagonal/>
    </border>
    <border>
      <left/>
      <right style="thin">
        <color rgb="FF632423"/>
      </right>
      <top style="double">
        <color rgb="FF000000"/>
      </top>
      <bottom style="thin">
        <color rgb="FF4F6128"/>
      </bottom>
      <diagonal/>
    </border>
    <border>
      <left style="thin">
        <color rgb="FF632423"/>
      </left>
      <right/>
      <top style="double">
        <color rgb="FF000000"/>
      </top>
      <bottom style="thin">
        <color rgb="FF632423"/>
      </bottom>
      <diagonal/>
    </border>
    <border>
      <left/>
      <right/>
      <top style="double">
        <color rgb="FF000000"/>
      </top>
      <bottom style="thin">
        <color rgb="FF632423"/>
      </bottom>
      <diagonal/>
    </border>
    <border>
      <left/>
      <right style="thin">
        <color rgb="FF632423"/>
      </right>
      <top style="double">
        <color rgb="FF000000"/>
      </top>
      <bottom style="thin">
        <color rgb="FF632423"/>
      </bottom>
      <diagonal/>
    </border>
    <border>
      <left style="thin">
        <color rgb="FF632423"/>
      </left>
      <right/>
      <top style="double">
        <color rgb="FF000000"/>
      </top>
      <bottom style="thin">
        <color rgb="FF4BACC6"/>
      </bottom>
      <diagonal/>
    </border>
    <border>
      <left/>
      <right/>
      <top style="double">
        <color rgb="FF000000"/>
      </top>
      <bottom style="thin">
        <color rgb="FF4BACC6"/>
      </bottom>
      <diagonal/>
    </border>
    <border>
      <left/>
      <right style="medium">
        <color rgb="FF000000"/>
      </right>
      <top style="double">
        <color rgb="FF000000"/>
      </top>
      <bottom style="thin">
        <color rgb="FF4BACC6"/>
      </bottom>
      <diagonal/>
    </border>
    <border>
      <left style="medium">
        <color rgb="FF000000"/>
      </left>
      <right/>
      <top style="double">
        <color rgb="FF000000"/>
      </top>
      <bottom style="thin">
        <color rgb="FFE36C09"/>
      </bottom>
      <diagonal/>
    </border>
    <border>
      <left/>
      <right/>
      <top style="double">
        <color rgb="FF000000"/>
      </top>
      <bottom style="thin">
        <color rgb="FFE36C09"/>
      </bottom>
      <diagonal/>
    </border>
    <border>
      <left/>
      <right style="double">
        <color rgb="FF000000"/>
      </right>
      <top style="double">
        <color rgb="FF000000"/>
      </top>
      <bottom style="thin">
        <color rgb="FFE36C09"/>
      </bottom>
      <diagonal/>
    </border>
    <border>
      <left style="double">
        <color rgb="FF000000"/>
      </left>
      <right/>
      <top/>
      <bottom/>
      <diagonal/>
    </border>
    <border>
      <left/>
      <right style="thin">
        <color rgb="FF4F6128"/>
      </right>
      <top/>
      <bottom/>
      <diagonal/>
    </border>
    <border>
      <left style="thin">
        <color rgb="FF4F6128"/>
      </left>
      <right style="thin">
        <color rgb="FF4F6128"/>
      </right>
      <top style="thin">
        <color rgb="FF4F6128"/>
      </top>
      <bottom/>
      <diagonal/>
    </border>
    <border>
      <left style="thin">
        <color rgb="FF4F6128"/>
      </left>
      <right style="thin">
        <color rgb="FF632423"/>
      </right>
      <top style="thin">
        <color rgb="FF4F6128"/>
      </top>
      <bottom/>
      <diagonal/>
    </border>
    <border>
      <left style="thin">
        <color rgb="FF632423"/>
      </left>
      <right style="thin">
        <color rgb="FF632423"/>
      </right>
      <top style="thin">
        <color rgb="FF632423"/>
      </top>
      <bottom/>
      <diagonal/>
    </border>
    <border>
      <left style="thin">
        <color rgb="FF632423"/>
      </left>
      <right style="thin">
        <color rgb="FF4BACC6"/>
      </right>
      <top style="thin">
        <color rgb="FF4BACC6"/>
      </top>
      <bottom/>
      <diagonal/>
    </border>
    <border>
      <left style="thin">
        <color rgb="FF4BACC6"/>
      </left>
      <right style="thin">
        <color rgb="FF4BACC6"/>
      </right>
      <top style="thin">
        <color rgb="FF4BACC6"/>
      </top>
      <bottom/>
      <diagonal/>
    </border>
    <border>
      <left style="thin">
        <color rgb="FF4BACC6"/>
      </left>
      <right/>
      <top style="thin">
        <color rgb="FF4BACC6"/>
      </top>
      <bottom style="thin">
        <color rgb="FF4BACC6"/>
      </bottom>
      <diagonal/>
    </border>
    <border>
      <left/>
      <right style="thin">
        <color rgb="FF4BACC6"/>
      </right>
      <top style="thin">
        <color rgb="FF4BACC6"/>
      </top>
      <bottom style="thin">
        <color rgb="FF4BACC6"/>
      </bottom>
      <diagonal/>
    </border>
    <border>
      <left style="thin">
        <color rgb="FF4BACC6"/>
      </left>
      <right style="medium">
        <color rgb="FF000000"/>
      </right>
      <top style="thin">
        <color rgb="FF4BACC6"/>
      </top>
      <bottom/>
      <diagonal/>
    </border>
    <border>
      <left style="medium">
        <color rgb="FF000000"/>
      </left>
      <right/>
      <top style="thin">
        <color rgb="FFE36C09"/>
      </top>
      <bottom style="thin">
        <color rgb="FFE36C09"/>
      </bottom>
      <diagonal/>
    </border>
    <border>
      <left/>
      <right/>
      <top style="thin">
        <color rgb="FFE36C09"/>
      </top>
      <bottom style="thin">
        <color rgb="FFE36C09"/>
      </bottom>
      <diagonal/>
    </border>
    <border>
      <left/>
      <right style="thin">
        <color rgb="FFE36C09"/>
      </right>
      <top style="thin">
        <color rgb="FFE36C09"/>
      </top>
      <bottom style="thin">
        <color rgb="FFE36C09"/>
      </bottom>
      <diagonal/>
    </border>
    <border>
      <left style="thin">
        <color rgb="FFE36C09"/>
      </left>
      <right/>
      <top style="thin">
        <color rgb="FFE36C09"/>
      </top>
      <bottom style="thin">
        <color rgb="FFE36C09"/>
      </bottom>
      <diagonal/>
    </border>
    <border>
      <left style="thin">
        <color rgb="FFE36C09"/>
      </left>
      <right style="double">
        <color rgb="FF000000"/>
      </right>
      <top style="thin">
        <color rgb="FFE36C09"/>
      </top>
      <bottom/>
      <diagonal/>
    </border>
    <border>
      <left style="double">
        <color rgb="FF000000"/>
      </left>
      <right/>
      <top/>
      <bottom style="medium">
        <color rgb="FF000000"/>
      </bottom>
      <diagonal/>
    </border>
    <border>
      <left/>
      <right style="thin">
        <color rgb="FF4F6128"/>
      </right>
      <top/>
      <bottom style="medium">
        <color rgb="FF000000"/>
      </bottom>
      <diagonal/>
    </border>
    <border>
      <left style="thin">
        <color rgb="FF4F6128"/>
      </left>
      <right style="thin">
        <color rgb="FF4F6128"/>
      </right>
      <top/>
      <bottom style="medium">
        <color rgb="FF000000"/>
      </bottom>
      <diagonal/>
    </border>
    <border>
      <left style="thin">
        <color rgb="FF4F6128"/>
      </left>
      <right style="thin">
        <color rgb="FF632423"/>
      </right>
      <top/>
      <bottom style="medium">
        <color rgb="FF000000"/>
      </bottom>
      <diagonal/>
    </border>
    <border>
      <left style="thin">
        <color rgb="FF632423"/>
      </left>
      <right style="thin">
        <color rgb="FF632423"/>
      </right>
      <top/>
      <bottom style="medium">
        <color rgb="FF000000"/>
      </bottom>
      <diagonal/>
    </border>
    <border>
      <left style="thin">
        <color rgb="FF632423"/>
      </left>
      <right style="thin">
        <color rgb="FF4BACC6"/>
      </right>
      <top/>
      <bottom style="medium">
        <color rgb="FF000000"/>
      </bottom>
      <diagonal/>
    </border>
    <border>
      <left style="thin">
        <color rgb="FF4BACC6"/>
      </left>
      <right style="thin">
        <color rgb="FF4BACC6"/>
      </right>
      <top/>
      <bottom style="medium">
        <color rgb="FF000000"/>
      </bottom>
      <diagonal/>
    </border>
    <border>
      <left style="thin">
        <color rgb="FF4BACC6"/>
      </left>
      <right style="thin">
        <color rgb="FF4BACC6"/>
      </right>
      <top style="thin">
        <color rgb="FF4BACC6"/>
      </top>
      <bottom style="medium">
        <color rgb="FF000000"/>
      </bottom>
      <diagonal/>
    </border>
    <border>
      <left style="thin">
        <color rgb="FF4BACC6"/>
      </left>
      <right style="medium">
        <color rgb="FF000000"/>
      </right>
      <top/>
      <bottom style="medium">
        <color rgb="FF000000"/>
      </bottom>
      <diagonal/>
    </border>
    <border>
      <left style="medium">
        <color rgb="FF000000"/>
      </left>
      <right style="thin">
        <color rgb="FFE36C09"/>
      </right>
      <top style="thin">
        <color rgb="FFE36C09"/>
      </top>
      <bottom style="medium">
        <color rgb="FF000000"/>
      </bottom>
      <diagonal/>
    </border>
    <border>
      <left style="thin">
        <color rgb="FFE36C09"/>
      </left>
      <right style="thin">
        <color rgb="FFE36C09"/>
      </right>
      <top style="thin">
        <color rgb="FFE36C09"/>
      </top>
      <bottom style="medium">
        <color rgb="FF000000"/>
      </bottom>
      <diagonal/>
    </border>
    <border>
      <left style="thin">
        <color rgb="FFE36C09"/>
      </left>
      <right style="double">
        <color rgb="FF000000"/>
      </right>
      <top/>
      <bottom style="medium">
        <color rgb="FF000000"/>
      </bottom>
      <diagonal/>
    </border>
    <border>
      <left style="double">
        <color rgb="FF000000"/>
      </left>
      <right/>
      <top style="medium">
        <color rgb="FF000000"/>
      </top>
      <bottom/>
      <diagonal/>
    </border>
    <border>
      <left/>
      <right/>
      <top style="medium">
        <color rgb="FF000000"/>
      </top>
      <bottom/>
      <diagonal/>
    </border>
    <border>
      <left style="thin">
        <color rgb="FF000000"/>
      </left>
      <right style="thin">
        <color rgb="FFBFBFBF"/>
      </right>
      <top style="medium">
        <color rgb="FF000000"/>
      </top>
      <bottom/>
      <diagonal/>
    </border>
    <border>
      <left style="thin">
        <color rgb="FFBFBFBF"/>
      </left>
      <right style="thin">
        <color rgb="FFBFBFBF"/>
      </right>
      <top style="medium">
        <color rgb="FF000000"/>
      </top>
      <bottom/>
      <diagonal/>
    </border>
    <border>
      <left style="thin">
        <color rgb="FFBFBFBF"/>
      </left>
      <right style="medium">
        <color rgb="FF000000"/>
      </right>
      <top style="medium">
        <color rgb="FF000000"/>
      </top>
      <bottom/>
      <diagonal/>
    </border>
    <border>
      <left style="medium">
        <color rgb="FF000000"/>
      </left>
      <right style="thin">
        <color rgb="FFBFBFBF"/>
      </right>
      <top style="medium">
        <color rgb="FF000000"/>
      </top>
      <bottom style="thin">
        <color rgb="FFBFBFBF"/>
      </bottom>
      <diagonal/>
    </border>
    <border>
      <left style="thin">
        <color rgb="FFBFBFBF"/>
      </left>
      <right style="thin">
        <color rgb="FFBFBFBF"/>
      </right>
      <top style="medium">
        <color rgb="FF000000"/>
      </top>
      <bottom style="thin">
        <color rgb="FFBFBFBF"/>
      </bottom>
      <diagonal/>
    </border>
    <border>
      <left style="thin">
        <color rgb="FFBFBFBF"/>
      </left>
      <right style="double">
        <color rgb="FF000000"/>
      </right>
      <top style="medium">
        <color rgb="FF000000"/>
      </top>
      <bottom/>
      <diagonal/>
    </border>
    <border>
      <left/>
      <right/>
      <top/>
      <bottom/>
      <diagonal/>
    </border>
    <border>
      <left style="thin">
        <color rgb="FF000000"/>
      </left>
      <right style="thin">
        <color rgb="FFBFBFBF"/>
      </right>
      <top/>
      <bottom/>
      <diagonal/>
    </border>
    <border>
      <left style="thin">
        <color rgb="FFBFBFBF"/>
      </left>
      <right style="thin">
        <color rgb="FFBFBFBF"/>
      </right>
      <top/>
      <bottom/>
      <diagonal/>
    </border>
    <border>
      <left style="thin">
        <color rgb="FFBFBFBF"/>
      </left>
      <right style="medium">
        <color rgb="FF000000"/>
      </right>
      <top/>
      <bottom/>
      <diagonal/>
    </border>
    <border>
      <left style="medium">
        <color rgb="FF000000"/>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double">
        <color rgb="FF000000"/>
      </right>
      <top/>
      <bottom/>
      <diagonal/>
    </border>
    <border>
      <left style="medium">
        <color rgb="FF000000"/>
      </left>
      <right style="thin">
        <color rgb="FFBFBFBF"/>
      </right>
      <top/>
      <bottom style="thin">
        <color rgb="FFBFBFBF"/>
      </bottom>
      <diagonal/>
    </border>
    <border>
      <left style="thin">
        <color rgb="FFBFBFBF"/>
      </left>
      <right style="thin">
        <color rgb="FFBFBFBF"/>
      </right>
      <top/>
      <bottom style="thin">
        <color rgb="FFBFBFBF"/>
      </bottom>
      <diagonal/>
    </border>
    <border>
      <left style="thin">
        <color rgb="FF000000"/>
      </left>
      <right style="thin">
        <color rgb="FFBFBFBF"/>
      </right>
      <top/>
      <bottom style="thin">
        <color rgb="FF000000"/>
      </bottom>
      <diagonal/>
    </border>
    <border>
      <left style="thin">
        <color rgb="FFBFBFBF"/>
      </left>
      <right style="thin">
        <color rgb="FFBFBFBF"/>
      </right>
      <top/>
      <bottom style="thin">
        <color rgb="FF000000"/>
      </bottom>
      <diagonal/>
    </border>
    <border>
      <left style="thin">
        <color rgb="FFBFBFBF"/>
      </left>
      <right style="medium">
        <color rgb="FF000000"/>
      </right>
      <top/>
      <bottom style="thin">
        <color rgb="FF000000"/>
      </bottom>
      <diagonal/>
    </border>
    <border>
      <left style="medium">
        <color rgb="FF000000"/>
      </left>
      <right style="thin">
        <color rgb="FFBFBFBF"/>
      </right>
      <top style="thin">
        <color rgb="FFBFBFBF"/>
      </top>
      <bottom style="thin">
        <color rgb="FF000000"/>
      </bottom>
      <diagonal/>
    </border>
    <border>
      <left style="thin">
        <color rgb="FFBFBFBF"/>
      </left>
      <right style="thin">
        <color rgb="FFBFBFBF"/>
      </right>
      <top style="thin">
        <color rgb="FFBFBFBF"/>
      </top>
      <bottom style="thin">
        <color rgb="FF000000"/>
      </bottom>
      <diagonal/>
    </border>
    <border>
      <left style="thin">
        <color rgb="FFBFBFBF"/>
      </left>
      <right style="double">
        <color rgb="FF000000"/>
      </right>
      <top/>
      <bottom style="thin">
        <color rgb="FF000000"/>
      </bottom>
      <diagonal/>
    </border>
    <border>
      <left style="thin">
        <color rgb="FF000000"/>
      </left>
      <right style="thin">
        <color rgb="FFBFBFBF"/>
      </right>
      <top style="thin">
        <color rgb="FF000000"/>
      </top>
      <bottom/>
      <diagonal/>
    </border>
    <border>
      <left style="thin">
        <color rgb="FFBFBFBF"/>
      </left>
      <right style="thin">
        <color rgb="FFBFBFBF"/>
      </right>
      <top style="thin">
        <color rgb="FF000000"/>
      </top>
      <bottom/>
      <diagonal/>
    </border>
    <border>
      <left style="thin">
        <color rgb="FFBFBFBF"/>
      </left>
      <right style="medium">
        <color rgb="FF000000"/>
      </right>
      <top style="thin">
        <color rgb="FF000000"/>
      </top>
      <bottom/>
      <diagonal/>
    </border>
    <border>
      <left style="thin">
        <color rgb="FFBFBFBF"/>
      </left>
      <right style="thin">
        <color rgb="FFBFBFBF"/>
      </right>
      <top style="thin">
        <color rgb="FF000000"/>
      </top>
      <bottom style="thin">
        <color rgb="FFBFBFBF"/>
      </bottom>
      <diagonal/>
    </border>
    <border>
      <left/>
      <right style="thin">
        <color rgb="FFBFBFBF"/>
      </right>
      <top/>
      <bottom style="thin">
        <color rgb="FFBFBFBF"/>
      </bottom>
      <diagonal/>
    </border>
    <border>
      <left style="thin">
        <color rgb="FFBFBFBF"/>
      </left>
      <right style="double">
        <color rgb="FF000000"/>
      </right>
      <top style="thin">
        <color rgb="FF000000"/>
      </top>
      <bottom/>
      <diagonal/>
    </border>
    <border>
      <left style="double">
        <color rgb="FF000000"/>
      </left>
      <right/>
      <top/>
      <bottom style="thin">
        <color rgb="FF000000"/>
      </bottom>
      <diagonal/>
    </border>
    <border>
      <left/>
      <right/>
      <top/>
      <bottom style="thin">
        <color rgb="FF000000"/>
      </bottom>
      <diagonal/>
    </border>
    <border>
      <left style="double">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BFBFBF"/>
      </right>
      <top style="thin">
        <color rgb="FF000000"/>
      </top>
      <bottom style="thin">
        <color rgb="FFBFBFBF"/>
      </bottom>
      <diagonal/>
    </border>
    <border>
      <left style="thin">
        <color rgb="FFBFBFBF"/>
      </left>
      <right style="thin">
        <color rgb="FFBFBFBF"/>
      </right>
      <top style="thin">
        <color rgb="FFBFBFBF"/>
      </top>
      <bottom/>
      <diagonal/>
    </border>
    <border>
      <left/>
      <right style="thin">
        <color rgb="FF000000"/>
      </right>
      <top/>
      <bottom style="thin">
        <color rgb="FF000000"/>
      </bottom>
      <diagonal/>
    </border>
    <border>
      <left/>
      <right style="thin">
        <color rgb="FFBFBFBF"/>
      </right>
      <top style="thin">
        <color rgb="FF000000"/>
      </top>
      <bottom style="thin">
        <color rgb="FFBFBFBF"/>
      </bottom>
      <diagonal/>
    </border>
    <border>
      <left style="medium">
        <color rgb="FF000000"/>
      </left>
      <right style="thin">
        <color rgb="FFBFBFBF"/>
      </right>
      <top style="thin">
        <color rgb="FFBFBFBF"/>
      </top>
      <bottom/>
      <diagonal/>
    </border>
    <border>
      <left/>
      <right style="thin">
        <color rgb="FFBFBFBF"/>
      </right>
      <top style="thin">
        <color rgb="FFBFBFBF"/>
      </top>
      <bottom style="thin">
        <color rgb="FFBFBFBF"/>
      </bottom>
      <diagonal/>
    </border>
    <border>
      <left style="double">
        <color rgb="FF000000"/>
      </left>
      <right/>
      <top/>
      <bottom/>
      <diagonal/>
    </border>
    <border>
      <left/>
      <right style="thin">
        <color rgb="FF000000"/>
      </right>
      <top/>
      <bottom/>
      <diagonal/>
    </border>
    <border>
      <left style="double">
        <color rgb="FF000000"/>
      </left>
      <right/>
      <top/>
      <bottom style="medium">
        <color rgb="FF000000"/>
      </bottom>
      <diagonal/>
    </border>
    <border>
      <left/>
      <right/>
      <top/>
      <bottom style="medium">
        <color rgb="FF000000"/>
      </bottom>
      <diagonal/>
    </border>
    <border>
      <left style="thin">
        <color rgb="FFBFBFBF"/>
      </left>
      <right/>
      <top/>
      <bottom style="medium">
        <color rgb="FF000000"/>
      </bottom>
      <diagonal/>
    </border>
    <border>
      <left/>
      <right/>
      <top/>
      <bottom style="medium">
        <color rgb="FF000000"/>
      </bottom>
      <diagonal/>
    </border>
    <border>
      <left/>
      <right/>
      <top/>
      <bottom style="medium">
        <color rgb="FF000000"/>
      </bottom>
      <diagonal/>
    </border>
    <border>
      <left style="thin">
        <color rgb="FFE36C09"/>
      </left>
      <right style="thin">
        <color rgb="FFE36C09"/>
      </right>
      <top/>
      <bottom style="medium">
        <color rgb="FF000000"/>
      </bottom>
      <diagonal/>
    </border>
    <border>
      <left style="thin">
        <color rgb="FFE36C09"/>
      </left>
      <right/>
      <top/>
      <bottom style="medium">
        <color rgb="FF000000"/>
      </bottom>
      <diagonal/>
    </border>
    <border>
      <left/>
      <right style="double">
        <color rgb="FF000000"/>
      </right>
      <top/>
      <bottom style="medium">
        <color rgb="FF000000"/>
      </bottom>
      <diagonal/>
    </border>
    <border>
      <left/>
      <right style="thin">
        <color rgb="FF000000"/>
      </right>
      <top style="medium">
        <color rgb="FF000000"/>
      </top>
      <bottom/>
      <diagonal/>
    </border>
    <border>
      <left/>
      <right style="thin">
        <color rgb="FFBFBFBF"/>
      </right>
      <top style="medium">
        <color rgb="FF000000"/>
      </top>
      <bottom style="thin">
        <color rgb="FFBFBFBF"/>
      </bottom>
      <diagonal/>
    </border>
    <border>
      <left style="thin">
        <color rgb="FFBFBFBF"/>
      </left>
      <right style="thin">
        <color rgb="FFBFBFBF"/>
      </right>
      <top style="thin">
        <color rgb="FFBFBFBF"/>
      </top>
      <bottom style="thin">
        <color rgb="FFB7B7B7"/>
      </bottom>
      <diagonal/>
    </border>
    <border>
      <left style="medium">
        <color rgb="FF000000"/>
      </left>
      <right style="thin">
        <color rgb="FFBFBFBF"/>
      </right>
      <top style="thin">
        <color rgb="FFBFBFBF"/>
      </top>
      <bottom/>
      <diagonal/>
    </border>
    <border>
      <left style="thin">
        <color rgb="FFBFBFBF"/>
      </left>
      <right style="thin">
        <color rgb="FFBFBFBF"/>
      </right>
      <top style="thin">
        <color rgb="FFBFBFBF"/>
      </top>
      <bottom/>
      <diagonal/>
    </border>
    <border>
      <left/>
      <right style="thin">
        <color rgb="FFBFBFBF"/>
      </right>
      <top/>
      <bottom style="thin">
        <color rgb="FFBFBFBF"/>
      </bottom>
      <diagonal/>
    </border>
    <border>
      <left style="thin">
        <color rgb="FFA5A5A5"/>
      </left>
      <right style="thin">
        <color rgb="FFBFBFBF"/>
      </right>
      <top/>
      <bottom/>
      <diagonal/>
    </border>
    <border>
      <left/>
      <right/>
      <top/>
      <bottom style="thin">
        <color rgb="FF000000"/>
      </bottom>
      <diagonal/>
    </border>
    <border>
      <left style="thin">
        <color rgb="FFA5A5A5"/>
      </left>
      <right style="thin">
        <color rgb="FFBFBFBF"/>
      </right>
      <top/>
      <bottom style="thin">
        <color rgb="FF000000"/>
      </bottom>
      <diagonal/>
    </border>
    <border>
      <left/>
      <right style="thin">
        <color rgb="FFBFBFBF"/>
      </right>
      <top style="thin">
        <color rgb="FF000000"/>
      </top>
      <bottom/>
      <diagonal/>
    </border>
    <border>
      <left style="thin">
        <color rgb="FFBFBFBF"/>
      </left>
      <right/>
      <top style="thin">
        <color rgb="FF000000"/>
      </top>
      <bottom/>
      <diagonal/>
    </border>
    <border>
      <left style="thin">
        <color rgb="FFA5A5A5"/>
      </left>
      <right style="thin">
        <color rgb="FFBFBFBF"/>
      </right>
      <top style="thin">
        <color rgb="FF000000"/>
      </top>
      <bottom/>
      <diagonal/>
    </border>
    <border>
      <left/>
      <right style="thin">
        <color rgb="FFBFBFBF"/>
      </right>
      <top/>
      <bottom/>
      <diagonal/>
    </border>
    <border>
      <left style="thin">
        <color rgb="FFBFBFBF"/>
      </left>
      <right/>
      <top/>
      <bottom/>
      <diagonal/>
    </border>
    <border>
      <left/>
      <right style="thin">
        <color rgb="FFBFBFBF"/>
      </right>
      <top/>
      <bottom style="thin">
        <color rgb="FF000000"/>
      </bottom>
      <diagonal/>
    </border>
    <border>
      <left style="thin">
        <color rgb="FFBFBFBF"/>
      </left>
      <right/>
      <top/>
      <bottom style="thin">
        <color rgb="FF000000"/>
      </bottom>
      <diagonal/>
    </border>
    <border>
      <left style="thin">
        <color rgb="FFBFBFBF"/>
      </left>
      <right style="thin">
        <color rgb="FFBFBFBF"/>
      </right>
      <top/>
      <bottom style="thin">
        <color rgb="FFBFBFBF"/>
      </bottom>
      <diagonal/>
    </border>
    <border>
      <left style="thin">
        <color rgb="FFBFBFBF"/>
      </left>
      <right style="hair">
        <color rgb="FF000000"/>
      </right>
      <top style="thin">
        <color rgb="FFBFBFBF"/>
      </top>
      <bottom/>
      <diagonal/>
    </border>
    <border>
      <left style="hair">
        <color rgb="FF000000"/>
      </left>
      <right style="thin">
        <color rgb="FFBFBFBF"/>
      </right>
      <top style="thin">
        <color rgb="FFBFBFBF"/>
      </top>
      <bottom/>
      <diagonal/>
    </border>
    <border>
      <left/>
      <right style="hair">
        <color rgb="FF000000"/>
      </right>
      <top style="thin">
        <color rgb="FF000000"/>
      </top>
      <bottom style="thin">
        <color rgb="FFBFBFBF"/>
      </bottom>
      <diagonal/>
    </border>
    <border>
      <left style="hair">
        <color rgb="FF000000"/>
      </left>
      <right style="thin">
        <color rgb="FFBFBFBF"/>
      </right>
      <top style="thin">
        <color rgb="FF000000"/>
      </top>
      <bottom style="thin">
        <color rgb="FFBFBFBF"/>
      </bottom>
      <diagonal/>
    </border>
    <border>
      <left style="thin">
        <color rgb="FFBFBFBF"/>
      </left>
      <right style="thin">
        <color rgb="FFBFBFBF"/>
      </right>
      <top/>
      <bottom/>
      <diagonal/>
    </border>
    <border>
      <left/>
      <right style="thin">
        <color rgb="FFBFBFBF"/>
      </right>
      <top style="thin">
        <color rgb="FF000000"/>
      </top>
      <bottom/>
      <diagonal/>
    </border>
    <border>
      <left/>
      <right style="thin">
        <color rgb="FFBFBFBF"/>
      </right>
      <top/>
      <bottom/>
      <diagonal/>
    </border>
    <border>
      <left/>
      <right style="thin">
        <color rgb="FFBFBFBF"/>
      </right>
      <top/>
      <bottom style="thin">
        <color rgb="FF000000"/>
      </bottom>
      <diagonal/>
    </border>
    <border>
      <left style="thin">
        <color rgb="FFBFBFBF"/>
      </left>
      <right/>
      <top/>
      <bottom style="thin">
        <color rgb="FFBFBFBF"/>
      </bottom>
      <diagonal/>
    </border>
    <border>
      <left style="hair">
        <color rgb="FF000000"/>
      </left>
      <right style="hair">
        <color rgb="FF000000"/>
      </right>
      <top style="hair">
        <color rgb="FF000000"/>
      </top>
      <bottom style="hair">
        <color rgb="FF000000"/>
      </bottom>
      <diagonal/>
    </border>
    <border>
      <left/>
      <right/>
      <top style="thin">
        <color rgb="FF000000"/>
      </top>
      <bottom/>
      <diagonal/>
    </border>
    <border>
      <left style="thin">
        <color rgb="FFBFBFBF"/>
      </left>
      <right style="thin">
        <color rgb="FFBFBFBF"/>
      </right>
      <top/>
      <bottom/>
      <diagonal/>
    </border>
    <border>
      <left style="double">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thin">
        <color rgb="FF000000"/>
      </top>
      <bottom/>
      <diagonal/>
    </border>
    <border>
      <left style="double">
        <color rgb="FF000000"/>
      </left>
      <right style="thin">
        <color rgb="FF000000"/>
      </right>
      <top/>
      <bottom/>
      <diagonal/>
    </border>
    <border>
      <left style="thin">
        <color rgb="FF000000"/>
      </left>
      <right style="thin">
        <color rgb="FF000000"/>
      </right>
      <top/>
      <bottom/>
      <diagonal/>
    </border>
    <border>
      <left/>
      <right/>
      <top/>
      <bottom/>
      <diagonal/>
    </border>
    <border>
      <left/>
      <right/>
      <top/>
      <bottom style="thin">
        <color rgb="FF000000"/>
      </bottom>
      <diagonal/>
    </border>
    <border>
      <left style="medium">
        <color rgb="FF000000"/>
      </left>
      <right/>
      <top style="thin">
        <color rgb="FFBFBFBF"/>
      </top>
      <bottom/>
      <diagonal/>
    </border>
    <border>
      <left style="thin">
        <color rgb="FFB7B7B7"/>
      </left>
      <right style="thin">
        <color rgb="FFB7B7B7"/>
      </right>
      <top style="thin">
        <color rgb="FFB7B7B7"/>
      </top>
      <bottom style="thin">
        <color rgb="FFB7B7B7"/>
      </bottom>
      <diagonal/>
    </border>
    <border>
      <left/>
      <right/>
      <top style="thin">
        <color rgb="FFBFBFBF"/>
      </top>
      <bottom/>
      <diagonal/>
    </border>
    <border>
      <left/>
      <right style="thin">
        <color rgb="FFBFBFBF"/>
      </right>
      <top style="thin">
        <color rgb="FFBFBFBF"/>
      </top>
      <bottom/>
      <diagonal/>
    </border>
    <border>
      <left style="medium">
        <color rgb="FF000000"/>
      </left>
      <right/>
      <top style="thin">
        <color rgb="FFBFBFBF"/>
      </top>
      <bottom/>
      <diagonal/>
    </border>
    <border>
      <left/>
      <right/>
      <top style="thin">
        <color rgb="FFBFBFBF"/>
      </top>
      <bottom/>
      <diagonal/>
    </border>
    <border>
      <left style="thin">
        <color rgb="FFBFBFBF"/>
      </left>
      <right/>
      <top style="thin">
        <color rgb="FFBFBFBF"/>
      </top>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medium">
        <color rgb="FF000000"/>
      </bottom>
      <diagonal/>
    </border>
    <border>
      <left style="medium">
        <color rgb="FF000000"/>
      </left>
      <right/>
      <top/>
      <bottom style="thin">
        <color rgb="FFBFBFBF"/>
      </bottom>
      <diagonal/>
    </border>
    <border>
      <left style="medium">
        <color rgb="FF000000"/>
      </left>
      <right/>
      <top style="thin">
        <color rgb="FFBFBFBF"/>
      </top>
      <bottom style="thin">
        <color rgb="FFBFBFBF"/>
      </bottom>
      <diagonal/>
    </border>
    <border>
      <left style="double">
        <color rgb="FF000000"/>
      </left>
      <right style="thin">
        <color rgb="FF000000"/>
      </right>
      <top/>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E36C09"/>
      </left>
      <right style="thin">
        <color rgb="FFE36C09"/>
      </right>
      <top style="medium">
        <color rgb="FF000000"/>
      </top>
      <bottom style="medium">
        <color rgb="FF000000"/>
      </bottom>
      <diagonal/>
    </border>
    <border>
      <left/>
      <right style="double">
        <color rgb="FF000000"/>
      </right>
      <top style="medium">
        <color rgb="FF000000"/>
      </top>
      <bottom style="medium">
        <color rgb="FF000000"/>
      </bottom>
      <diagonal/>
    </border>
    <border>
      <left style="medium">
        <color rgb="FF000000"/>
      </left>
      <right style="thin">
        <color rgb="FFBFBFBF"/>
      </right>
      <top style="thin">
        <color rgb="FFBFBFBF"/>
      </top>
      <bottom style="thin">
        <color rgb="FFB7B7B7"/>
      </bottom>
      <diagonal/>
    </border>
    <border>
      <left style="thin">
        <color rgb="FFBFBFBF"/>
      </left>
      <right style="thin">
        <color rgb="FFBFBFBF"/>
      </right>
      <top/>
      <bottom style="thin">
        <color rgb="FFB7B7B7"/>
      </bottom>
      <diagonal/>
    </border>
    <border>
      <left style="medium">
        <color rgb="FF000000"/>
      </left>
      <right style="thin">
        <color rgb="FFB7B7B7"/>
      </right>
      <top style="medium">
        <color rgb="FF000000"/>
      </top>
      <bottom style="thin">
        <color rgb="FFB7B7B7"/>
      </bottom>
      <diagonal/>
    </border>
    <border>
      <left style="thin">
        <color rgb="FFB7B7B7"/>
      </left>
      <right style="thin">
        <color rgb="FFB7B7B7"/>
      </right>
      <top style="medium">
        <color rgb="FF000000"/>
      </top>
      <bottom style="thin">
        <color rgb="FFB7B7B7"/>
      </bottom>
      <diagonal/>
    </border>
    <border>
      <left style="thin">
        <color rgb="FFB7B7B7"/>
      </left>
      <right style="thin">
        <color rgb="FFBFBFBF"/>
      </right>
      <top style="medium">
        <color rgb="FF000000"/>
      </top>
      <bottom style="thin">
        <color rgb="FFB7B7B7"/>
      </bottom>
      <diagonal/>
    </border>
    <border>
      <left style="medium">
        <color rgb="FF000000"/>
      </left>
      <right style="thin">
        <color rgb="FFB7B7B7"/>
      </right>
      <top style="thin">
        <color rgb="FFB7B7B7"/>
      </top>
      <bottom style="thin">
        <color rgb="FFB7B7B7"/>
      </bottom>
      <diagonal/>
    </border>
    <border>
      <left style="thin">
        <color rgb="FFB7B7B7"/>
      </left>
      <right style="thin">
        <color rgb="FFBFBFBF"/>
      </right>
      <top style="thin">
        <color rgb="FFB7B7B7"/>
      </top>
      <bottom style="thin">
        <color rgb="FFB7B7B7"/>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medium">
        <color rgb="FF000000"/>
      </left>
      <right style="thin">
        <color rgb="FFBFBFBF"/>
      </right>
      <top/>
      <bottom style="thin">
        <color rgb="FF000000"/>
      </bottom>
      <diagonal/>
    </border>
    <border>
      <left/>
      <right/>
      <top/>
      <bottom/>
      <diagonal/>
    </border>
    <border>
      <left/>
      <right style="thin">
        <color rgb="FFBFBFBF"/>
      </right>
      <top/>
      <bottom/>
      <diagonal/>
    </border>
    <border>
      <left style="medium">
        <color rgb="FF000000"/>
      </left>
      <right style="thin">
        <color rgb="FFBFBFBF"/>
      </right>
      <top/>
      <bottom style="thin">
        <color rgb="FFBFBFBF"/>
      </bottom>
      <diagonal/>
    </border>
    <border>
      <left/>
      <right style="thin">
        <color rgb="FFBFBFBF"/>
      </right>
      <top style="thin">
        <color rgb="FF000000"/>
      </top>
      <bottom style="thin">
        <color rgb="FFBFBFBF"/>
      </bottom>
      <diagonal/>
    </border>
    <border>
      <left style="thin">
        <color rgb="FFBFBFBF"/>
      </left>
      <right/>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000000"/>
      </left>
      <right style="thin">
        <color rgb="FFBFBFBF"/>
      </right>
      <top/>
      <bottom/>
      <diagonal/>
    </border>
    <border>
      <left style="thin">
        <color rgb="FFB7B7B7"/>
      </left>
      <right style="thin">
        <color rgb="FFB7B7B7"/>
      </right>
      <top style="thin">
        <color rgb="FFB7B7B7"/>
      </top>
      <bottom/>
      <diagonal/>
    </border>
    <border>
      <left style="thin">
        <color rgb="FFB7B7B7"/>
      </left>
      <right/>
      <top style="thin">
        <color rgb="FFB7B7B7"/>
      </top>
      <bottom style="thin">
        <color rgb="FFB7B7B7"/>
      </bottom>
      <diagonal/>
    </border>
    <border>
      <left style="thin">
        <color rgb="FFB7B7B7"/>
      </left>
      <right style="thin">
        <color rgb="FFB7B7B7"/>
      </right>
      <top/>
      <bottom style="thin">
        <color rgb="FFB7B7B7"/>
      </bottom>
      <diagonal/>
    </border>
    <border>
      <left style="thin">
        <color rgb="FFB7B7B7"/>
      </left>
      <right style="thin">
        <color rgb="FFB7B7B7"/>
      </right>
      <top/>
      <bottom style="thin">
        <color rgb="FFB7B7B7"/>
      </bottom>
      <diagonal/>
    </border>
    <border>
      <left style="thin">
        <color rgb="FFB7B7B7"/>
      </left>
      <right style="thin">
        <color rgb="FFB7B7B7"/>
      </right>
      <top style="thin">
        <color rgb="FFB7B7B7"/>
      </top>
      <bottom style="thin">
        <color rgb="FF000000"/>
      </bottom>
      <diagonal/>
    </border>
    <border>
      <left style="thin">
        <color rgb="FFBFBFBF"/>
      </left>
      <right style="thin">
        <color rgb="FFBFBFBF"/>
      </right>
      <top/>
      <bottom style="thin">
        <color rgb="FF000000"/>
      </bottom>
      <diagonal/>
    </border>
    <border>
      <left/>
      <right style="double">
        <color rgb="FF000000"/>
      </right>
      <top style="thin">
        <color rgb="FF000000"/>
      </top>
      <bottom/>
      <diagonal/>
    </border>
    <border>
      <left/>
      <right style="double">
        <color rgb="FF000000"/>
      </right>
      <top/>
      <bottom/>
      <diagonal/>
    </border>
    <border>
      <left style="thin">
        <color rgb="FFBFBFBF"/>
      </left>
      <right/>
      <top style="thin">
        <color rgb="FFBFBFBF"/>
      </top>
      <bottom/>
      <diagonal/>
    </border>
    <border>
      <left/>
      <right style="medium">
        <color rgb="FF000000"/>
      </right>
      <top/>
      <bottom/>
      <diagonal/>
    </border>
    <border>
      <left/>
      <right style="medium">
        <color rgb="FF000000"/>
      </right>
      <top/>
      <bottom style="thin">
        <color rgb="FF000000"/>
      </bottom>
      <diagonal/>
    </border>
    <border>
      <left style="thin">
        <color rgb="FFB7B7B7"/>
      </left>
      <right style="thin">
        <color rgb="FFB7B7B7"/>
      </right>
      <top style="thin">
        <color rgb="FFB7B7B7"/>
      </top>
      <bottom/>
      <diagonal/>
    </border>
    <border>
      <left/>
      <right style="medium">
        <color rgb="FF000000"/>
      </right>
      <top style="thin">
        <color rgb="FF000000"/>
      </top>
      <bottom/>
      <diagonal/>
    </border>
    <border>
      <left/>
      <right/>
      <top style="medium">
        <color rgb="FF000000"/>
      </top>
      <bottom/>
      <diagonal/>
    </border>
    <border>
      <left style="thin">
        <color rgb="FFBFBFBF"/>
      </left>
      <right style="thin">
        <color rgb="FFBFBFBF"/>
      </right>
      <top style="thin">
        <color rgb="FFB7B7B7"/>
      </top>
      <bottom style="thin">
        <color rgb="FFBFBFBF"/>
      </bottom>
      <diagonal/>
    </border>
    <border>
      <left style="thin">
        <color rgb="FFBFBFBF"/>
      </left>
      <right/>
      <top/>
      <bottom style="thin">
        <color rgb="FF000000"/>
      </bottom>
      <diagonal/>
    </border>
    <border>
      <left/>
      <right style="thin">
        <color rgb="FFBFBFBF"/>
      </right>
      <top/>
      <bottom style="thin">
        <color rgb="FF000000"/>
      </bottom>
      <diagonal/>
    </border>
    <border>
      <left/>
      <right style="hair">
        <color rgb="FF000000"/>
      </right>
      <top style="hair">
        <color rgb="FF000000"/>
      </top>
      <bottom style="hair">
        <color rgb="FF000000"/>
      </bottom>
      <diagonal/>
    </border>
    <border>
      <left style="thin">
        <color rgb="FFBFBFBF"/>
      </left>
      <right style="thin">
        <color rgb="FFBFBFBF"/>
      </right>
      <top/>
      <bottom/>
      <diagonal/>
    </border>
    <border>
      <left style="thin">
        <color rgb="FF000000"/>
      </left>
      <right style="thin">
        <color rgb="FF000000"/>
      </right>
      <top style="medium">
        <color rgb="FF000000"/>
      </top>
      <bottom style="thin">
        <color rgb="FF000000"/>
      </bottom>
      <diagonal/>
    </border>
    <border>
      <left style="thin">
        <color rgb="FFBFBFBF"/>
      </left>
      <right style="thin">
        <color rgb="FF000000"/>
      </right>
      <top style="medium">
        <color rgb="FF000000"/>
      </top>
      <bottom/>
      <diagonal/>
    </border>
    <border>
      <left style="thin">
        <color rgb="FFBFBFBF"/>
      </left>
      <right style="thin">
        <color rgb="FF000000"/>
      </right>
      <top/>
      <bottom/>
      <diagonal/>
    </border>
    <border>
      <left style="thin">
        <color rgb="FFBFBFBF"/>
      </left>
      <right style="thin">
        <color rgb="FF000000"/>
      </right>
      <top/>
      <bottom style="thin">
        <color rgb="FF000000"/>
      </bottom>
      <diagonal/>
    </border>
    <border>
      <left style="thin">
        <color rgb="FFBFBFBF"/>
      </left>
      <right/>
      <top style="thin">
        <color rgb="FF000000"/>
      </top>
      <bottom/>
      <diagonal/>
    </border>
    <border>
      <left style="thin">
        <color rgb="FFBFBFBF"/>
      </left>
      <right/>
      <top/>
      <bottom/>
      <diagonal/>
    </border>
    <border>
      <left style="thin">
        <color rgb="FFBFBFBF"/>
      </left>
      <right/>
      <top/>
      <bottom style="thin">
        <color rgb="FF000000"/>
      </bottom>
      <diagonal/>
    </border>
    <border>
      <left/>
      <right/>
      <top/>
      <bottom style="thin">
        <color rgb="FFBFBFBF"/>
      </bottom>
      <diagonal/>
    </border>
    <border>
      <left/>
      <right style="thin">
        <color rgb="FFBFBFBF"/>
      </right>
      <top style="thin">
        <color rgb="FFB7B7B7"/>
      </top>
      <bottom style="thin">
        <color rgb="FFBFBFBF"/>
      </bottom>
      <diagonal/>
    </border>
    <border>
      <left/>
      <right style="hair">
        <color rgb="FF000000"/>
      </right>
      <top style="thin">
        <color rgb="FFB7B7B7"/>
      </top>
      <bottom style="thin">
        <color rgb="FFBFBFBF"/>
      </bottom>
      <diagonal/>
    </border>
    <border>
      <left style="thin">
        <color rgb="FFBFBFBF"/>
      </left>
      <right/>
      <top style="thin">
        <color rgb="FFBFBFBF"/>
      </top>
      <bottom style="thin">
        <color rgb="FFB7B7B7"/>
      </bottom>
      <diagonal/>
    </border>
    <border>
      <left/>
      <right style="thin">
        <color rgb="FFBFBFBF"/>
      </right>
      <top style="thin">
        <color rgb="FFBFBFBF"/>
      </top>
      <bottom style="thin">
        <color rgb="FFB7B7B7"/>
      </bottom>
      <diagonal/>
    </border>
    <border>
      <left style="thin">
        <color rgb="FFBFBFBF"/>
      </left>
      <right/>
      <top style="thin">
        <color rgb="FFBFBFBF"/>
      </top>
      <bottom style="thin">
        <color rgb="FF000000"/>
      </bottom>
      <diagonal/>
    </border>
    <border>
      <left/>
      <right style="thin">
        <color rgb="FFBFBFBF"/>
      </right>
      <top style="thin">
        <color rgb="FFBFBFBF"/>
      </top>
      <bottom style="thin">
        <color rgb="FF000000"/>
      </bottom>
      <diagonal/>
    </border>
    <border>
      <left/>
      <right style="double">
        <color rgb="FF000000"/>
      </right>
      <top/>
      <bottom style="thin">
        <color rgb="FF000000"/>
      </bottom>
      <diagonal/>
    </border>
    <border>
      <left style="thin">
        <color rgb="FFBFBFBF"/>
      </left>
      <right/>
      <top style="thin">
        <color rgb="FF000000"/>
      </top>
      <bottom style="thin">
        <color rgb="FFBFBFBF"/>
      </bottom>
      <diagonal/>
    </border>
    <border>
      <left/>
      <right/>
      <top/>
      <bottom style="thin">
        <color rgb="FFBFBFBF"/>
      </bottom>
      <diagonal/>
    </border>
    <border>
      <left style="thin">
        <color rgb="FFB7B7B7"/>
      </left>
      <right style="thin">
        <color rgb="FFB7B7B7"/>
      </right>
      <top style="thin">
        <color rgb="FF000000"/>
      </top>
      <bottom style="thin">
        <color rgb="FFB7B7B7"/>
      </bottom>
      <diagonal/>
    </border>
    <border>
      <left/>
      <right style="thin">
        <color rgb="FFBFBFBF"/>
      </right>
      <top style="thin">
        <color rgb="FF000000"/>
      </top>
      <bottom/>
      <diagonal/>
    </border>
    <border>
      <left style="thin">
        <color rgb="FF000000"/>
      </left>
      <right/>
      <top/>
      <bottom style="thin">
        <color rgb="FF000000"/>
      </bottom>
      <diagonal/>
    </border>
    <border>
      <left/>
      <right/>
      <top/>
      <bottom/>
      <diagonal/>
    </border>
    <border>
      <left style="thin">
        <color rgb="FFBFBFBF"/>
      </left>
      <right/>
      <top/>
      <bottom/>
      <diagonal/>
    </border>
    <border>
      <left/>
      <right/>
      <top/>
      <bottom/>
      <diagonal/>
    </border>
    <border>
      <left/>
      <right/>
      <top/>
      <bottom/>
      <diagonal/>
    </border>
    <border>
      <left style="thin">
        <color rgb="FFE36C09"/>
      </left>
      <right style="thin">
        <color rgb="FFE36C09"/>
      </right>
      <top/>
      <bottom/>
      <diagonal/>
    </border>
    <border>
      <left style="thin">
        <color rgb="FFE36C09"/>
      </left>
      <right/>
      <top/>
      <bottom/>
      <diagonal/>
    </border>
    <border>
      <left/>
      <right style="double">
        <color rgb="FF000000"/>
      </right>
      <top/>
      <bottom/>
      <diagonal/>
    </border>
    <border>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thin">
        <color rgb="FFE36C09"/>
      </left>
      <right style="thin">
        <color rgb="FFE36C09"/>
      </right>
      <top style="thin">
        <color rgb="FF000000"/>
      </top>
      <bottom style="medium">
        <color rgb="FF000000"/>
      </bottom>
      <diagonal/>
    </border>
    <border>
      <left/>
      <right style="double">
        <color rgb="FF000000"/>
      </right>
      <top style="thin">
        <color rgb="FF000000"/>
      </top>
      <bottom style="medium">
        <color rgb="FF000000"/>
      </bottom>
      <diagonal/>
    </border>
    <border>
      <left style="double">
        <color rgb="FF000000"/>
      </left>
      <right/>
      <top/>
      <bottom style="double">
        <color rgb="FF000000"/>
      </bottom>
      <diagonal/>
    </border>
    <border>
      <left/>
      <right/>
      <top/>
      <bottom style="double">
        <color rgb="FF000000"/>
      </bottom>
      <diagonal/>
    </border>
    <border>
      <left/>
      <right/>
      <top/>
      <bottom style="double">
        <color rgb="FF000000"/>
      </bottom>
      <diagonal/>
    </border>
    <border>
      <left/>
      <right/>
      <top/>
      <bottom style="double">
        <color rgb="FF000000"/>
      </bottom>
      <diagonal/>
    </border>
    <border>
      <left/>
      <right/>
      <top/>
      <bottom style="double">
        <color rgb="FF000000"/>
      </bottom>
      <diagonal/>
    </border>
    <border>
      <left style="thin">
        <color rgb="FF953734"/>
      </left>
      <right style="thin">
        <color rgb="FF953734"/>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thin">
        <color rgb="FF000000"/>
      </bottom>
      <diagonal/>
    </border>
    <border>
      <left style="thin">
        <color rgb="FFE36C09"/>
      </left>
      <right style="thin">
        <color rgb="FFE36C09"/>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BFBFBF"/>
      </right>
      <top style="thin">
        <color rgb="FFBFBFBF"/>
      </top>
      <bottom style="thin">
        <color rgb="FFBFBFBF"/>
      </bottom>
      <diagonal/>
    </border>
    <border>
      <left style="thin">
        <color rgb="FFBFBFBF"/>
      </left>
      <right style="double">
        <color rgb="FF000000"/>
      </right>
      <top style="thin">
        <color rgb="FFBFBFBF"/>
      </top>
      <bottom style="thin">
        <color rgb="FFBFBFBF"/>
      </bottom>
      <diagonal/>
    </border>
    <border>
      <left style="thin">
        <color rgb="FFBFBFBF"/>
      </left>
      <right style="double">
        <color rgb="FF000000"/>
      </right>
      <top style="thin">
        <color rgb="FFBFBFBF"/>
      </top>
      <bottom/>
      <diagonal/>
    </border>
    <border>
      <left style="double">
        <color rgb="FF000000"/>
      </left>
      <right style="thin">
        <color rgb="FFBFBFBF"/>
      </right>
      <top style="thin">
        <color rgb="FFBFBFBF"/>
      </top>
      <bottom/>
      <diagonal/>
    </border>
    <border>
      <left style="double">
        <color rgb="FF000000"/>
      </left>
      <right style="thin">
        <color rgb="FFBFBFBF"/>
      </right>
      <top style="thin">
        <color rgb="FFBFBFBF"/>
      </top>
      <bottom/>
      <diagonal/>
    </border>
    <border>
      <left style="thin">
        <color rgb="FFBFBFBF"/>
      </left>
      <right style="double">
        <color rgb="FF000000"/>
      </right>
      <top style="thin">
        <color rgb="FFBFBFBF"/>
      </top>
      <bottom/>
      <diagonal/>
    </border>
    <border>
      <left style="double">
        <color rgb="FF000000"/>
      </left>
      <right style="thin">
        <color rgb="FFBFBFBF"/>
      </right>
      <top style="thin">
        <color rgb="FFBFBFBF"/>
      </top>
      <bottom style="thin">
        <color rgb="FF000000"/>
      </bottom>
      <diagonal/>
    </border>
    <border>
      <left style="thin">
        <color rgb="FFBFBFBF"/>
      </left>
      <right style="double">
        <color rgb="FF000000"/>
      </right>
      <top style="thin">
        <color rgb="FFBFBFBF"/>
      </top>
      <bottom style="thin">
        <color rgb="FF000000"/>
      </bottom>
      <diagonal/>
    </border>
    <border>
      <left style="thin">
        <color rgb="FFE36C09"/>
      </left>
      <right style="thin">
        <color rgb="FFE36C09"/>
      </right>
      <top style="thin">
        <color rgb="FF000000"/>
      </top>
      <bottom style="double">
        <color rgb="FF000000"/>
      </bottom>
      <diagonal/>
    </border>
    <border>
      <left/>
      <right style="double">
        <color rgb="FF000000"/>
      </right>
      <top/>
      <bottom style="double">
        <color rgb="FF000000"/>
      </bottom>
      <diagonal/>
    </border>
    <border>
      <left style="double">
        <color rgb="FF7F7F7F"/>
      </left>
      <right/>
      <top style="double">
        <color rgb="FF7F7F7F"/>
      </top>
      <bottom/>
      <diagonal/>
    </border>
    <border>
      <left/>
      <right/>
      <top style="double">
        <color rgb="FF7F7F7F"/>
      </top>
      <bottom/>
      <diagonal/>
    </border>
    <border>
      <left/>
      <right style="double">
        <color rgb="FF7F7F7F"/>
      </right>
      <top style="double">
        <color rgb="FF7F7F7F"/>
      </top>
      <bottom/>
      <diagonal/>
    </border>
    <border>
      <left style="double">
        <color rgb="FF7F7F7F"/>
      </left>
      <right/>
      <top/>
      <bottom/>
      <diagonal/>
    </border>
    <border>
      <left/>
      <right style="double">
        <color rgb="FF7F7F7F"/>
      </right>
      <top/>
      <bottom/>
      <diagonal/>
    </border>
    <border>
      <left style="double">
        <color rgb="FF7F7F7F"/>
      </left>
      <right/>
      <top style="dotted">
        <color rgb="FFBFBFBF"/>
      </top>
      <bottom style="dotted">
        <color rgb="FFBFBFBF"/>
      </bottom>
      <diagonal/>
    </border>
    <border>
      <left/>
      <right/>
      <top style="dotted">
        <color rgb="FFBFBFBF"/>
      </top>
      <bottom/>
      <diagonal/>
    </border>
    <border>
      <left/>
      <right style="double">
        <color rgb="FF7F7F7F"/>
      </right>
      <top style="dotted">
        <color rgb="FFBFBFBF"/>
      </top>
      <bottom style="dotted">
        <color rgb="FFBFBFBF"/>
      </bottom>
      <diagonal/>
    </border>
    <border>
      <left/>
      <right style="double">
        <color rgb="FF7F7F7F"/>
      </right>
      <top style="dotted">
        <color rgb="FFBFBFBF"/>
      </top>
      <bottom/>
      <diagonal/>
    </border>
    <border>
      <left/>
      <right/>
      <top style="dotted">
        <color rgb="FFBFBFBF"/>
      </top>
      <bottom style="dotted">
        <color rgb="FFBFBFBF"/>
      </bottom>
      <diagonal/>
    </border>
    <border>
      <left/>
      <right style="double">
        <color rgb="FF7F7F7F"/>
      </right>
      <top style="dotted">
        <color rgb="FFBFBFBF"/>
      </top>
      <bottom style="thin">
        <color rgb="FF000000"/>
      </bottom>
      <diagonal/>
    </border>
    <border>
      <left/>
      <right style="double">
        <color rgb="FF7F7F7F"/>
      </right>
      <top/>
      <bottom style="dotted">
        <color rgb="FFBFBFBF"/>
      </bottom>
      <diagonal/>
    </border>
    <border>
      <left style="double">
        <color rgb="FF7F7F7F"/>
      </left>
      <right/>
      <top style="dotted">
        <color rgb="FFBFBFBF"/>
      </top>
      <bottom/>
      <diagonal/>
    </border>
    <border>
      <left style="double">
        <color rgb="FF7F7F7F"/>
      </left>
      <right/>
      <top/>
      <bottom style="double">
        <color rgb="FF7F7F7F"/>
      </bottom>
      <diagonal/>
    </border>
    <border>
      <left/>
      <right/>
      <top/>
      <bottom style="double">
        <color rgb="FF7F7F7F"/>
      </bottom>
      <diagonal/>
    </border>
    <border>
      <left/>
      <right style="double">
        <color rgb="FF7F7F7F"/>
      </right>
      <top/>
      <bottom style="double">
        <color rgb="FF7F7F7F"/>
      </bottom>
      <diagonal/>
    </border>
    <border>
      <left/>
      <right/>
      <top style="thin">
        <color rgb="FF000000"/>
      </top>
      <bottom style="thin">
        <color rgb="FF000000"/>
      </bottom>
      <diagonal/>
    </border>
    <border>
      <left/>
      <right/>
      <top/>
      <bottom style="thin">
        <color rgb="FF000000"/>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A5A5A5"/>
      </left>
      <right style="thin">
        <color rgb="FFA5A5A5"/>
      </right>
      <top/>
      <bottom style="thin">
        <color rgb="FFA5A5A5"/>
      </bottom>
      <diagonal/>
    </border>
    <border>
      <left/>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diagonal/>
    </border>
    <border>
      <left/>
      <right/>
      <top style="thin">
        <color rgb="FFA5A5A5"/>
      </top>
      <bottom/>
      <diagonal/>
    </border>
    <border>
      <left style="thin">
        <color rgb="FFA5A5A5"/>
      </left>
      <right/>
      <top style="thin">
        <color rgb="FFA5A5A5"/>
      </top>
      <bottom/>
      <diagonal/>
    </border>
    <border>
      <left/>
      <right/>
      <top/>
      <bottom style="thin">
        <color rgb="FFA5A5A5"/>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indexed="64"/>
      </bottom>
      <diagonal/>
    </border>
    <border>
      <left style="medium">
        <color rgb="FF000000"/>
      </left>
      <right style="thin">
        <color rgb="FFBFBFBF"/>
      </right>
      <top style="thin">
        <color rgb="FFBFBFBF"/>
      </top>
      <bottom style="thin">
        <color theme="0" tint="-0.24994659260841701"/>
      </bottom>
      <diagonal/>
    </border>
    <border>
      <left style="thin">
        <color rgb="FFBFBFBF"/>
      </left>
      <right style="thin">
        <color rgb="FFBFBFBF"/>
      </right>
      <top style="thin">
        <color rgb="FFBFBFBF"/>
      </top>
      <bottom style="thin">
        <color theme="0" tint="-0.24994659260841701"/>
      </bottom>
      <diagonal/>
    </border>
    <border>
      <left style="medium">
        <color rgb="FF000000"/>
      </left>
      <right style="thin">
        <color theme="0" tint="-0.24994659260841701"/>
      </right>
      <top style="thin">
        <color rgb="FFBFBFBF"/>
      </top>
      <bottom style="thin">
        <color theme="0" tint="-0.24994659260841701"/>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theme="0" tint="-0.24994659260841701"/>
      </left>
      <right style="thin">
        <color rgb="FFBFBFBF"/>
      </right>
      <top style="thin">
        <color rgb="FFBFBFBF"/>
      </top>
      <bottom style="thin">
        <color theme="0" tint="-0.24994659260841701"/>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medium">
        <color rgb="FF000000"/>
      </left>
      <right style="thin">
        <color rgb="FFBFBFBF"/>
      </right>
      <top style="thin">
        <color rgb="FFBFBFBF"/>
      </top>
      <bottom style="thin">
        <color indexed="64"/>
      </bottom>
      <diagonal/>
    </border>
    <border>
      <left style="thin">
        <color rgb="FFBFBFBF"/>
      </left>
      <right style="thin">
        <color rgb="FFB7B7B7"/>
      </right>
      <top style="thin">
        <color rgb="FFBFBFBF"/>
      </top>
      <bottom style="thin">
        <color theme="0" tint="-0.24994659260841701"/>
      </bottom>
      <diagonal/>
    </border>
  </borders>
  <cellStyleXfs count="1">
    <xf numFmtId="0" fontId="0" fillId="0" borderId="0"/>
  </cellStyleXfs>
  <cellXfs count="997">
    <xf numFmtId="0" fontId="0" fillId="0" borderId="0" xfId="0" applyFont="1" applyAlignment="1"/>
    <xf numFmtId="0" fontId="2" fillId="2" borderId="0" xfId="0" applyFont="1" applyFill="1"/>
    <xf numFmtId="0" fontId="3" fillId="2" borderId="0" xfId="0" applyFont="1" applyFill="1"/>
    <xf numFmtId="0" fontId="5" fillId="0" borderId="0" xfId="0" applyFont="1" applyAlignment="1">
      <alignment horizontal="center" vertical="center"/>
    </xf>
    <xf numFmtId="0" fontId="6" fillId="0" borderId="1" xfId="0" applyFont="1" applyBorder="1" applyAlignment="1">
      <alignment horizontal="left"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3" fillId="0" borderId="3" xfId="0" applyFont="1" applyBorder="1"/>
    <xf numFmtId="0" fontId="8" fillId="0" borderId="0" xfId="0" applyFont="1" applyAlignment="1">
      <alignment vertical="center" wrapText="1"/>
    </xf>
    <xf numFmtId="0" fontId="8" fillId="2" borderId="0" xfId="0" applyFont="1" applyFill="1" applyAlignment="1">
      <alignment vertical="center" wrapText="1"/>
    </xf>
    <xf numFmtId="0" fontId="3" fillId="2" borderId="0" xfId="0" applyFont="1" applyFill="1" applyAlignment="1">
      <alignment vertical="center" wrapText="1"/>
    </xf>
    <xf numFmtId="0" fontId="12" fillId="10" borderId="39" xfId="0" applyFont="1" applyFill="1" applyBorder="1" applyAlignment="1">
      <alignment horizontal="center" vertical="center" wrapText="1"/>
    </xf>
    <xf numFmtId="0" fontId="12" fillId="11" borderId="41" xfId="0" applyFont="1" applyFill="1" applyBorder="1" applyAlignment="1">
      <alignment horizontal="center" vertical="center" wrapText="1"/>
    </xf>
    <xf numFmtId="0" fontId="12" fillId="11"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49" fontId="12" fillId="11" borderId="42" xfId="0" applyNumberFormat="1" applyFont="1" applyFill="1" applyBorder="1" applyAlignment="1">
      <alignment horizontal="center" vertical="center" wrapText="1"/>
    </xf>
    <xf numFmtId="0" fontId="13" fillId="11" borderId="42" xfId="0" applyFont="1" applyFill="1" applyBorder="1" applyAlignment="1">
      <alignment horizontal="center" vertical="center" wrapText="1"/>
    </xf>
    <xf numFmtId="0" fontId="18" fillId="0" borderId="49" xfId="0" applyFont="1" applyBorder="1" applyAlignment="1">
      <alignment horizontal="center" vertical="center"/>
    </xf>
    <xf numFmtId="0" fontId="15" fillId="0" borderId="50" xfId="0" applyFont="1" applyBorder="1" applyAlignment="1">
      <alignment horizontal="left" vertical="center" wrapText="1"/>
    </xf>
    <xf numFmtId="0" fontId="17" fillId="0" borderId="50" xfId="0" applyFont="1" applyBorder="1" applyAlignment="1">
      <alignment horizontal="center" vertical="center" wrapText="1"/>
    </xf>
    <xf numFmtId="0" fontId="16" fillId="0" borderId="50" xfId="0" applyFont="1" applyBorder="1" applyAlignment="1">
      <alignment horizontal="center" vertical="center" wrapText="1"/>
    </xf>
    <xf numFmtId="164" fontId="17" fillId="0" borderId="50" xfId="0" applyNumberFormat="1" applyFont="1" applyBorder="1" applyAlignment="1">
      <alignment vertical="center"/>
    </xf>
    <xf numFmtId="164" fontId="19" fillId="0" borderId="50" xfId="0" applyNumberFormat="1" applyFont="1" applyBorder="1" applyAlignment="1">
      <alignment vertical="center"/>
    </xf>
    <xf numFmtId="49" fontId="16" fillId="0" borderId="50" xfId="0" applyNumberFormat="1" applyFont="1" applyBorder="1" applyAlignment="1">
      <alignment horizontal="center" vertical="center"/>
    </xf>
    <xf numFmtId="0" fontId="20" fillId="0" borderId="56" xfId="0" applyFont="1" applyBorder="1" applyAlignment="1">
      <alignment horizontal="center" vertical="center"/>
    </xf>
    <xf numFmtId="0" fontId="16" fillId="0" borderId="57" xfId="0" applyFont="1" applyBorder="1" applyAlignment="1">
      <alignment horizontal="left" vertical="center" wrapText="1"/>
    </xf>
    <xf numFmtId="0" fontId="17" fillId="0" borderId="57" xfId="0" applyFont="1" applyBorder="1" applyAlignment="1">
      <alignment horizontal="center" vertical="center" wrapText="1"/>
    </xf>
    <xf numFmtId="0" fontId="16" fillId="0" borderId="57" xfId="0" applyFont="1" applyBorder="1" applyAlignment="1">
      <alignment horizontal="center" vertical="center" wrapText="1"/>
    </xf>
    <xf numFmtId="164" fontId="17" fillId="0" borderId="57" xfId="0" applyNumberFormat="1" applyFont="1" applyBorder="1" applyAlignment="1">
      <alignment vertical="center"/>
    </xf>
    <xf numFmtId="164" fontId="19" fillId="0" borderId="57" xfId="0" applyNumberFormat="1" applyFont="1" applyBorder="1" applyAlignment="1">
      <alignment vertical="center"/>
    </xf>
    <xf numFmtId="49" fontId="16" fillId="0" borderId="57" xfId="0" applyNumberFormat="1" applyFont="1" applyBorder="1" applyAlignment="1">
      <alignment horizontal="center" vertical="center"/>
    </xf>
    <xf numFmtId="0" fontId="20" fillId="0" borderId="59" xfId="0" applyFont="1" applyBorder="1" applyAlignment="1">
      <alignment horizontal="center" vertical="center"/>
    </xf>
    <xf numFmtId="0" fontId="16" fillId="0" borderId="60" xfId="0" applyFont="1" applyBorder="1" applyAlignment="1">
      <alignment horizontal="left" vertical="center" wrapText="1"/>
    </xf>
    <xf numFmtId="0" fontId="17" fillId="0" borderId="60" xfId="0" applyFont="1" applyBorder="1" applyAlignment="1">
      <alignment horizontal="center" vertical="center" wrapText="1"/>
    </xf>
    <xf numFmtId="0" fontId="16" fillId="0" borderId="60" xfId="0" applyFont="1" applyBorder="1" applyAlignment="1">
      <alignment horizontal="center" vertical="center" wrapText="1"/>
    </xf>
    <xf numFmtId="164" fontId="17" fillId="0" borderId="60" xfId="0" applyNumberFormat="1" applyFont="1" applyBorder="1" applyAlignment="1">
      <alignment vertical="center"/>
    </xf>
    <xf numFmtId="0" fontId="18" fillId="0" borderId="59" xfId="0" applyFont="1" applyBorder="1" applyAlignment="1">
      <alignment horizontal="center" vertical="center"/>
    </xf>
    <xf numFmtId="0" fontId="20" fillId="0" borderId="64" xfId="0" applyFont="1" applyBorder="1" applyAlignment="1">
      <alignment horizontal="center" vertical="center"/>
    </xf>
    <xf numFmtId="0" fontId="16" fillId="0" borderId="65" xfId="0" applyFont="1" applyBorder="1" applyAlignment="1">
      <alignment horizontal="left" vertical="center" wrapText="1"/>
    </xf>
    <xf numFmtId="0" fontId="17" fillId="0" borderId="65" xfId="0" applyFont="1" applyBorder="1" applyAlignment="1">
      <alignment horizontal="center" vertical="center" wrapText="1"/>
    </xf>
    <xf numFmtId="0" fontId="16" fillId="0" borderId="65" xfId="0" applyFont="1" applyBorder="1" applyAlignment="1">
      <alignment horizontal="center" vertical="center" wrapText="1"/>
    </xf>
    <xf numFmtId="164" fontId="17" fillId="0" borderId="65" xfId="0" applyNumberFormat="1" applyFont="1" applyBorder="1" applyAlignment="1">
      <alignment vertical="center"/>
    </xf>
    <xf numFmtId="164" fontId="19" fillId="0" borderId="65" xfId="0" applyNumberFormat="1" applyFont="1" applyBorder="1" applyAlignment="1">
      <alignment vertical="center"/>
    </xf>
    <xf numFmtId="49" fontId="16" fillId="0" borderId="65" xfId="0" applyNumberFormat="1" applyFont="1" applyBorder="1" applyAlignment="1">
      <alignment horizontal="center" vertical="center"/>
    </xf>
    <xf numFmtId="0" fontId="16" fillId="0" borderId="54" xfId="0" applyFont="1" applyBorder="1" applyAlignment="1">
      <alignment horizontal="left" vertical="center" wrapText="1"/>
    </xf>
    <xf numFmtId="0" fontId="15" fillId="0" borderId="60" xfId="0" applyFont="1" applyBorder="1" applyAlignment="1">
      <alignment horizontal="left" vertical="center" wrapText="1"/>
    </xf>
    <xf numFmtId="0" fontId="15" fillId="0" borderId="70" xfId="0" applyFont="1" applyBorder="1" applyAlignment="1">
      <alignment horizontal="left" vertical="center" wrapText="1"/>
    </xf>
    <xf numFmtId="49" fontId="15" fillId="0" borderId="71" xfId="0" applyNumberFormat="1" applyFont="1" applyBorder="1" applyAlignment="1">
      <alignment horizontal="center" vertical="center" wrapText="1"/>
    </xf>
    <xf numFmtId="0" fontId="15" fillId="0" borderId="71" xfId="0" applyFont="1" applyBorder="1" applyAlignment="1">
      <alignment horizontal="left" vertical="center" wrapText="1"/>
    </xf>
    <xf numFmtId="164" fontId="19" fillId="0" borderId="60" xfId="0" applyNumberFormat="1" applyFont="1" applyBorder="1" applyAlignment="1">
      <alignment vertical="center"/>
    </xf>
    <xf numFmtId="0" fontId="21" fillId="0" borderId="57" xfId="0" applyFont="1" applyBorder="1" applyAlignment="1">
      <alignment horizontal="center" vertical="center" wrapText="1"/>
    </xf>
    <xf numFmtId="0" fontId="21" fillId="0" borderId="65" xfId="0" applyFont="1" applyBorder="1" applyAlignment="1">
      <alignment horizontal="center" vertical="center" wrapText="1"/>
    </xf>
    <xf numFmtId="0" fontId="15" fillId="0" borderId="70" xfId="0" applyFont="1" applyBorder="1" applyAlignment="1">
      <alignment horizontal="left" vertical="center" wrapText="1"/>
    </xf>
    <xf numFmtId="0" fontId="17" fillId="0" borderId="70" xfId="0" applyFont="1" applyBorder="1" applyAlignment="1">
      <alignment horizontal="center" vertical="center" wrapText="1"/>
    </xf>
    <xf numFmtId="0" fontId="16" fillId="0" borderId="70" xfId="0" applyFont="1" applyBorder="1" applyAlignment="1">
      <alignment horizontal="center" vertical="center" wrapText="1"/>
    </xf>
    <xf numFmtId="164" fontId="17" fillId="0" borderId="70" xfId="0" applyNumberFormat="1" applyFont="1" applyBorder="1" applyAlignment="1">
      <alignment vertical="center"/>
    </xf>
    <xf numFmtId="164" fontId="19" fillId="0" borderId="70" xfId="0" applyNumberFormat="1" applyFont="1" applyBorder="1" applyAlignment="1">
      <alignment vertical="center"/>
    </xf>
    <xf numFmtId="49" fontId="16" fillId="0" borderId="70" xfId="0" applyNumberFormat="1" applyFont="1" applyBorder="1" applyAlignment="1">
      <alignment horizontal="center" vertical="center"/>
    </xf>
    <xf numFmtId="0" fontId="18" fillId="0" borderId="78" xfId="0" applyFont="1" applyBorder="1" applyAlignment="1">
      <alignment horizontal="center" vertical="center"/>
    </xf>
    <xf numFmtId="49" fontId="16" fillId="0" borderId="60" xfId="0" applyNumberFormat="1" applyFont="1" applyBorder="1" applyAlignment="1">
      <alignment horizontal="center" vertical="center"/>
    </xf>
    <xf numFmtId="0" fontId="16" fillId="0" borderId="79" xfId="0" applyFont="1" applyBorder="1" applyAlignment="1">
      <alignment horizontal="left" vertical="center" wrapText="1"/>
    </xf>
    <xf numFmtId="0" fontId="17" fillId="0" borderId="79" xfId="0" applyFont="1" applyBorder="1" applyAlignment="1">
      <alignment horizontal="center" vertical="center" wrapText="1"/>
    </xf>
    <xf numFmtId="0" fontId="16" fillId="0" borderId="79" xfId="0" applyFont="1" applyBorder="1" applyAlignment="1">
      <alignment horizontal="center" vertical="center" wrapText="1"/>
    </xf>
    <xf numFmtId="164" fontId="17" fillId="0" borderId="79" xfId="0" applyNumberFormat="1" applyFont="1" applyBorder="1" applyAlignment="1">
      <alignment vertical="center"/>
    </xf>
    <xf numFmtId="164" fontId="19" fillId="0" borderId="79" xfId="0" applyNumberFormat="1" applyFont="1" applyBorder="1" applyAlignment="1">
      <alignment vertical="center"/>
    </xf>
    <xf numFmtId="49" fontId="16" fillId="0" borderId="79" xfId="0" applyNumberFormat="1" applyFont="1" applyBorder="1" applyAlignment="1">
      <alignment horizontal="center" vertical="center"/>
    </xf>
    <xf numFmtId="49" fontId="15" fillId="0" borderId="81" xfId="0" applyNumberFormat="1" applyFont="1" applyBorder="1" applyAlignment="1">
      <alignment horizontal="center" vertical="center" wrapText="1"/>
    </xf>
    <xf numFmtId="0" fontId="15" fillId="0" borderId="81" xfId="0" applyFont="1" applyBorder="1" applyAlignment="1">
      <alignment horizontal="left" vertical="center" wrapText="1"/>
    </xf>
    <xf numFmtId="0" fontId="20" fillId="0" borderId="82" xfId="0" applyFont="1" applyBorder="1" applyAlignment="1">
      <alignment horizontal="center" vertical="center"/>
    </xf>
    <xf numFmtId="0" fontId="18" fillId="0" borderId="56" xfId="0" applyFont="1" applyBorder="1" applyAlignment="1">
      <alignment horizontal="center" vertical="center"/>
    </xf>
    <xf numFmtId="0" fontId="15" fillId="0" borderId="57" xfId="0" applyFont="1" applyBorder="1" applyAlignment="1">
      <alignment horizontal="left" vertical="center" wrapText="1"/>
    </xf>
    <xf numFmtId="49" fontId="15" fillId="0" borderId="57" xfId="0" applyNumberFormat="1" applyFont="1" applyBorder="1" applyAlignment="1">
      <alignment horizontal="center" vertical="center" wrapText="1"/>
    </xf>
    <xf numFmtId="0" fontId="17" fillId="0" borderId="83" xfId="0" applyFont="1" applyBorder="1" applyAlignment="1">
      <alignment horizontal="center" vertical="center" wrapText="1"/>
    </xf>
    <xf numFmtId="0" fontId="18" fillId="0" borderId="82" xfId="0" applyFont="1" applyBorder="1" applyAlignment="1">
      <alignment horizontal="center" vertical="center"/>
    </xf>
    <xf numFmtId="0" fontId="15" fillId="0" borderId="81" xfId="0" applyFont="1" applyBorder="1" applyAlignment="1">
      <alignment horizontal="left" vertical="center" wrapText="1"/>
    </xf>
    <xf numFmtId="0" fontId="16" fillId="0" borderId="57" xfId="0" applyFont="1" applyBorder="1" applyAlignment="1">
      <alignment horizontal="left" vertical="center" wrapText="1"/>
    </xf>
    <xf numFmtId="0" fontId="17" fillId="0" borderId="57" xfId="0" applyFont="1" applyBorder="1" applyAlignment="1">
      <alignment horizontal="center" vertical="center" wrapText="1"/>
    </xf>
    <xf numFmtId="164" fontId="17" fillId="0" borderId="57" xfId="0" applyNumberFormat="1" applyFont="1" applyBorder="1" applyAlignment="1">
      <alignment vertical="center"/>
    </xf>
    <xf numFmtId="0" fontId="14" fillId="3" borderId="86" xfId="0" applyFont="1" applyFill="1" applyBorder="1" applyAlignment="1">
      <alignment vertical="center" textRotation="90" wrapText="1"/>
    </xf>
    <xf numFmtId="0" fontId="14" fillId="3" borderId="87" xfId="0" applyFont="1" applyFill="1" applyBorder="1" applyAlignment="1">
      <alignment vertical="center" textRotation="90" wrapText="1"/>
    </xf>
    <xf numFmtId="0" fontId="19" fillId="3" borderId="87" xfId="0" applyFont="1" applyFill="1" applyBorder="1" applyAlignment="1">
      <alignment vertical="center"/>
    </xf>
    <xf numFmtId="0" fontId="19" fillId="3" borderId="87" xfId="0" applyFont="1" applyFill="1" applyBorder="1" applyAlignment="1">
      <alignment horizontal="right" vertical="center"/>
    </xf>
    <xf numFmtId="164" fontId="19" fillId="3" borderId="91" xfId="0" applyNumberFormat="1" applyFont="1" applyFill="1" applyBorder="1" applyAlignment="1">
      <alignment horizontal="right" vertical="center"/>
    </xf>
    <xf numFmtId="0" fontId="8" fillId="2" borderId="0" xfId="0" applyFont="1" applyFill="1"/>
    <xf numFmtId="0" fontId="15" fillId="0" borderId="95" xfId="0" applyFont="1" applyBorder="1" applyAlignment="1">
      <alignment horizontal="left" vertical="center" wrapText="1"/>
    </xf>
    <xf numFmtId="0" fontId="16" fillId="0" borderId="96" xfId="0" applyFont="1" applyBorder="1" applyAlignment="1">
      <alignment horizontal="left" vertical="center" wrapText="1"/>
    </xf>
    <xf numFmtId="0" fontId="18" fillId="12" borderId="97" xfId="0" applyFont="1" applyFill="1" applyBorder="1" applyAlignment="1">
      <alignment horizontal="center" vertical="center"/>
    </xf>
    <xf numFmtId="0" fontId="15" fillId="12" borderId="98" xfId="0" applyFont="1" applyFill="1" applyBorder="1" applyAlignment="1">
      <alignment horizontal="left" vertical="center" wrapText="1"/>
    </xf>
    <xf numFmtId="49" fontId="15" fillId="12" borderId="99" xfId="0" applyNumberFormat="1" applyFont="1" applyFill="1" applyBorder="1" applyAlignment="1">
      <alignment horizontal="center" vertical="center" wrapText="1"/>
    </xf>
    <xf numFmtId="0" fontId="15" fillId="12" borderId="99" xfId="0" applyFont="1" applyFill="1" applyBorder="1" applyAlignment="1">
      <alignment horizontal="left" vertical="center" wrapText="1"/>
    </xf>
    <xf numFmtId="0" fontId="17" fillId="12" borderId="98" xfId="0" applyFont="1" applyFill="1" applyBorder="1" applyAlignment="1">
      <alignment horizontal="center" vertical="center" wrapText="1"/>
    </xf>
    <xf numFmtId="0" fontId="16" fillId="12" borderId="98" xfId="0" applyFont="1" applyFill="1" applyBorder="1" applyAlignment="1">
      <alignment horizontal="center" vertical="center" wrapText="1"/>
    </xf>
    <xf numFmtId="164" fontId="17" fillId="12" borderId="98" xfId="0" applyNumberFormat="1" applyFont="1" applyFill="1" applyBorder="1" applyAlignment="1">
      <alignment vertical="center"/>
    </xf>
    <xf numFmtId="164" fontId="17" fillId="12" borderId="57" xfId="0" applyNumberFormat="1" applyFont="1" applyFill="1" applyBorder="1" applyAlignment="1">
      <alignment vertical="center"/>
    </xf>
    <xf numFmtId="164" fontId="19" fillId="12" borderId="98" xfId="0" applyNumberFormat="1" applyFont="1" applyFill="1" applyBorder="1" applyAlignment="1">
      <alignment vertical="center"/>
    </xf>
    <xf numFmtId="0" fontId="15" fillId="0" borderId="103" xfId="0" applyFont="1" applyBorder="1" applyAlignment="1">
      <alignment horizontal="left" vertical="center" wrapText="1"/>
    </xf>
    <xf numFmtId="0" fontId="15" fillId="0" borderId="71" xfId="0" applyFont="1" applyBorder="1" applyAlignment="1">
      <alignment horizontal="left" vertical="center" wrapText="1"/>
    </xf>
    <xf numFmtId="0" fontId="18" fillId="0" borderId="64" xfId="0" applyFont="1" applyBorder="1" applyAlignment="1">
      <alignment horizontal="center" vertical="center"/>
    </xf>
    <xf numFmtId="0" fontId="15" fillId="0" borderId="65" xfId="0" applyFont="1" applyBorder="1" applyAlignment="1">
      <alignment horizontal="left" vertical="center" wrapText="1"/>
    </xf>
    <xf numFmtId="0" fontId="15" fillId="0" borderId="60" xfId="0" applyFont="1" applyBorder="1" applyAlignment="1">
      <alignment horizontal="left" vertical="center" wrapText="1"/>
    </xf>
    <xf numFmtId="0" fontId="16" fillId="12" borderId="57" xfId="0" applyFont="1" applyFill="1" applyBorder="1" applyAlignment="1">
      <alignment horizontal="left" vertical="center" wrapText="1"/>
    </xf>
    <xf numFmtId="0" fontId="17" fillId="12" borderId="57" xfId="0" applyFont="1" applyFill="1" applyBorder="1" applyAlignment="1">
      <alignment horizontal="center" vertical="center" wrapText="1"/>
    </xf>
    <xf numFmtId="0" fontId="16" fillId="12" borderId="57" xfId="0" applyFont="1" applyFill="1" applyBorder="1" applyAlignment="1">
      <alignment horizontal="center" vertical="center" wrapText="1"/>
    </xf>
    <xf numFmtId="0" fontId="16" fillId="12" borderId="110" xfId="0" applyFont="1" applyFill="1" applyBorder="1" applyAlignment="1">
      <alignment horizontal="left" vertical="center" wrapText="1"/>
    </xf>
    <xf numFmtId="0" fontId="15" fillId="12" borderId="110" xfId="0" applyFont="1" applyFill="1" applyBorder="1" applyAlignment="1">
      <alignment horizontal="left" vertical="center" wrapText="1"/>
    </xf>
    <xf numFmtId="164" fontId="17" fillId="12" borderId="110" xfId="0" applyNumberFormat="1" applyFont="1" applyFill="1" applyBorder="1" applyAlignment="1">
      <alignment vertical="center"/>
    </xf>
    <xf numFmtId="0" fontId="16" fillId="0" borderId="106" xfId="0" applyFont="1" applyBorder="1" applyAlignment="1">
      <alignment horizontal="left" vertical="center" wrapText="1"/>
    </xf>
    <xf numFmtId="0" fontId="16" fillId="0" borderId="111" xfId="0" applyFont="1" applyBorder="1" applyAlignment="1">
      <alignment horizontal="left" vertical="center" wrapText="1"/>
    </xf>
    <xf numFmtId="0" fontId="16" fillId="0" borderId="112" xfId="0" applyFont="1" applyBorder="1" applyAlignment="1">
      <alignment horizontal="left" vertical="center" wrapText="1"/>
    </xf>
    <xf numFmtId="49" fontId="15" fillId="0" borderId="113" xfId="0" applyNumberFormat="1" applyFont="1" applyBorder="1" applyAlignment="1">
      <alignment horizontal="center" vertical="center" wrapText="1"/>
    </xf>
    <xf numFmtId="0" fontId="15" fillId="0" borderId="114" xfId="0" applyFont="1" applyBorder="1" applyAlignment="1">
      <alignment horizontal="left" vertical="center" wrapText="1"/>
    </xf>
    <xf numFmtId="49" fontId="16" fillId="0" borderId="57" xfId="0" applyNumberFormat="1" applyFont="1" applyBorder="1" applyAlignment="1">
      <alignment horizontal="center" vertical="center"/>
    </xf>
    <xf numFmtId="0" fontId="15" fillId="12" borderId="115" xfId="0" applyFont="1" applyFill="1" applyBorder="1" applyAlignment="1">
      <alignment horizontal="left" vertical="center" wrapText="1"/>
    </xf>
    <xf numFmtId="49" fontId="15" fillId="12" borderId="113" xfId="0" applyNumberFormat="1" applyFont="1" applyFill="1" applyBorder="1" applyAlignment="1">
      <alignment horizontal="center" vertical="center" wrapText="1"/>
    </xf>
    <xf numFmtId="0" fontId="15" fillId="12" borderId="114" xfId="0" applyFont="1" applyFill="1" applyBorder="1" applyAlignment="1">
      <alignment horizontal="left" vertical="center" wrapText="1"/>
    </xf>
    <xf numFmtId="0" fontId="17" fillId="12" borderId="115" xfId="0" applyFont="1" applyFill="1" applyBorder="1" applyAlignment="1">
      <alignment horizontal="center" vertical="center" wrapText="1"/>
    </xf>
    <xf numFmtId="0" fontId="16" fillId="12" borderId="115" xfId="0" applyFont="1" applyFill="1" applyBorder="1" applyAlignment="1">
      <alignment horizontal="center" vertical="center" wrapText="1"/>
    </xf>
    <xf numFmtId="164" fontId="17" fillId="12" borderId="115" xfId="0" applyNumberFormat="1" applyFont="1" applyFill="1" applyBorder="1" applyAlignment="1">
      <alignment vertical="center"/>
    </xf>
    <xf numFmtId="164" fontId="19" fillId="12" borderId="115" xfId="0" applyNumberFormat="1" applyFont="1" applyFill="1" applyBorder="1" applyAlignment="1">
      <alignment vertical="center"/>
    </xf>
    <xf numFmtId="0" fontId="16" fillId="0" borderId="54" xfId="0" applyFont="1" applyBorder="1" applyAlignment="1">
      <alignment horizontal="center" vertical="center" wrapText="1"/>
    </xf>
    <xf numFmtId="49" fontId="16" fillId="0" borderId="54" xfId="0" applyNumberFormat="1" applyFont="1" applyBorder="1" applyAlignment="1">
      <alignment horizontal="center" vertical="center"/>
    </xf>
    <xf numFmtId="0" fontId="17" fillId="0" borderId="65" xfId="0" applyFont="1" applyBorder="1" applyAlignment="1">
      <alignment horizontal="center" vertical="center" wrapText="1"/>
    </xf>
    <xf numFmtId="0" fontId="16" fillId="0" borderId="65" xfId="0" applyFont="1" applyBorder="1" applyAlignment="1">
      <alignment horizontal="center" vertical="center" wrapText="1"/>
    </xf>
    <xf numFmtId="0" fontId="17" fillId="0" borderId="54" xfId="0" applyFont="1" applyBorder="1" applyAlignment="1">
      <alignment horizontal="center" vertical="center" wrapText="1"/>
    </xf>
    <xf numFmtId="0" fontId="15" fillId="0" borderId="119" xfId="0" applyFont="1" applyBorder="1" applyAlignment="1">
      <alignment horizontal="left" vertical="center" wrapText="1"/>
    </xf>
    <xf numFmtId="49" fontId="15" fillId="0" borderId="120" xfId="0" applyNumberFormat="1" applyFont="1" applyBorder="1" applyAlignment="1">
      <alignment horizontal="center" vertical="center" wrapText="1"/>
    </xf>
    <xf numFmtId="0" fontId="15" fillId="0" borderId="120" xfId="0" applyFont="1" applyBorder="1" applyAlignment="1">
      <alignment horizontal="left" vertical="center" wrapText="1"/>
    </xf>
    <xf numFmtId="0" fontId="17" fillId="0" borderId="71" xfId="0" applyFont="1" applyBorder="1" applyAlignment="1">
      <alignment horizontal="center" vertical="center" wrapText="1"/>
    </xf>
    <xf numFmtId="0" fontId="15" fillId="12" borderId="60" xfId="0" applyFont="1" applyFill="1" applyBorder="1" applyAlignment="1">
      <alignment horizontal="left" vertical="center" wrapText="1"/>
    </xf>
    <xf numFmtId="0" fontId="15" fillId="12" borderId="60" xfId="0" applyFont="1" applyFill="1" applyBorder="1" applyAlignment="1">
      <alignment horizontal="left" vertical="center" wrapText="1"/>
    </xf>
    <xf numFmtId="0" fontId="17" fillId="12" borderId="60" xfId="0" applyFont="1" applyFill="1" applyBorder="1" applyAlignment="1">
      <alignment horizontal="center" vertical="center" wrapText="1"/>
    </xf>
    <xf numFmtId="0" fontId="16" fillId="12" borderId="60" xfId="0" applyFont="1" applyFill="1" applyBorder="1" applyAlignment="1">
      <alignment horizontal="center" vertical="center" wrapText="1"/>
    </xf>
    <xf numFmtId="164" fontId="17" fillId="12" borderId="60" xfId="0" applyNumberFormat="1" applyFont="1" applyFill="1" applyBorder="1" applyAlignment="1">
      <alignment vertical="center"/>
    </xf>
    <xf numFmtId="164" fontId="19" fillId="12" borderId="60" xfId="0" applyNumberFormat="1" applyFont="1" applyFill="1" applyBorder="1" applyAlignment="1">
      <alignment vertical="center"/>
    </xf>
    <xf numFmtId="0" fontId="16" fillId="2" borderId="57" xfId="0" applyFont="1" applyFill="1" applyBorder="1" applyAlignment="1">
      <alignment horizontal="left" vertical="center" wrapText="1"/>
    </xf>
    <xf numFmtId="0" fontId="17" fillId="2" borderId="57" xfId="0" applyFont="1" applyFill="1" applyBorder="1" applyAlignment="1">
      <alignment horizontal="center" vertical="center" wrapText="1"/>
    </xf>
    <xf numFmtId="0" fontId="16" fillId="2" borderId="57" xfId="0" applyFont="1" applyFill="1" applyBorder="1" applyAlignment="1">
      <alignment horizontal="center" vertical="center" wrapText="1"/>
    </xf>
    <xf numFmtId="164" fontId="17" fillId="2" borderId="57" xfId="0" applyNumberFormat="1" applyFont="1" applyFill="1" applyBorder="1" applyAlignment="1">
      <alignment vertical="center"/>
    </xf>
    <xf numFmtId="0" fontId="15" fillId="12" borderId="57" xfId="0" applyFont="1" applyFill="1" applyBorder="1" applyAlignment="1">
      <alignment horizontal="left" vertical="center" wrapText="1"/>
    </xf>
    <xf numFmtId="0" fontId="18" fillId="12" borderId="56" xfId="0" applyFont="1" applyFill="1" applyBorder="1" applyAlignment="1">
      <alignment horizontal="center" vertical="center"/>
    </xf>
    <xf numFmtId="0" fontId="15" fillId="12" borderId="57" xfId="0" applyFont="1" applyFill="1" applyBorder="1" applyAlignment="1">
      <alignment horizontal="left" vertical="center" wrapText="1"/>
    </xf>
    <xf numFmtId="49" fontId="15" fillId="12" borderId="120" xfId="0" applyNumberFormat="1" applyFont="1" applyFill="1" applyBorder="1" applyAlignment="1">
      <alignment horizontal="center" vertical="center" wrapText="1"/>
    </xf>
    <xf numFmtId="0" fontId="15" fillId="12" borderId="120" xfId="0" applyFont="1" applyFill="1" applyBorder="1" applyAlignment="1">
      <alignment horizontal="left" vertical="center" wrapText="1"/>
    </xf>
    <xf numFmtId="164" fontId="19" fillId="12" borderId="57" xfId="0" applyNumberFormat="1" applyFont="1" applyFill="1" applyBorder="1" applyAlignment="1">
      <alignment vertical="center"/>
    </xf>
    <xf numFmtId="0" fontId="18" fillId="12" borderId="59" xfId="0" applyFont="1" applyFill="1" applyBorder="1" applyAlignment="1">
      <alignment horizontal="center" vertical="center"/>
    </xf>
    <xf numFmtId="49" fontId="16" fillId="12" borderId="60" xfId="0" applyNumberFormat="1" applyFont="1" applyFill="1" applyBorder="1" applyAlignment="1">
      <alignment horizontal="center" vertical="center"/>
    </xf>
    <xf numFmtId="3" fontId="17" fillId="0" borderId="57" xfId="0" applyNumberFormat="1" applyFont="1" applyBorder="1" applyAlignment="1">
      <alignment horizontal="center" vertical="center" wrapText="1"/>
    </xf>
    <xf numFmtId="0" fontId="18" fillId="12" borderId="130" xfId="0" applyFont="1" applyFill="1" applyBorder="1" applyAlignment="1">
      <alignment horizontal="center" vertical="center"/>
    </xf>
    <xf numFmtId="0" fontId="15" fillId="12" borderId="132" xfId="0" applyFont="1" applyFill="1" applyBorder="1" applyAlignment="1">
      <alignment horizontal="left" vertical="center" wrapText="1"/>
    </xf>
    <xf numFmtId="0" fontId="16" fillId="12" borderId="131" xfId="0" applyFont="1" applyFill="1" applyBorder="1" applyAlignment="1">
      <alignment horizontal="left" vertical="center" wrapText="1"/>
    </xf>
    <xf numFmtId="0" fontId="17" fillId="12" borderId="133" xfId="0" applyFont="1" applyFill="1" applyBorder="1" applyAlignment="1">
      <alignment horizontal="center" vertical="center" wrapText="1"/>
    </xf>
    <xf numFmtId="0" fontId="16" fillId="0" borderId="79" xfId="0" applyFont="1" applyBorder="1" applyAlignment="1">
      <alignment horizontal="center" vertical="center" wrapText="1"/>
    </xf>
    <xf numFmtId="0" fontId="20" fillId="0" borderId="134" xfId="0" applyFont="1" applyBorder="1" applyAlignment="1">
      <alignment horizontal="center" vertical="center"/>
    </xf>
    <xf numFmtId="0" fontId="16" fillId="0" borderId="135" xfId="0" applyFont="1" applyBorder="1" applyAlignment="1">
      <alignment horizontal="left" vertical="center" wrapText="1"/>
    </xf>
    <xf numFmtId="0" fontId="16" fillId="0" borderId="131" xfId="0" applyFont="1" applyBorder="1" applyAlignment="1">
      <alignment horizontal="left" vertical="center" wrapText="1"/>
    </xf>
    <xf numFmtId="3" fontId="25" fillId="0" borderId="131" xfId="0" applyNumberFormat="1" applyFont="1" applyBorder="1" applyAlignment="1">
      <alignment horizontal="center" vertical="center"/>
    </xf>
    <xf numFmtId="3" fontId="25" fillId="12" borderId="131" xfId="0" applyNumberFormat="1" applyFont="1" applyFill="1" applyBorder="1" applyAlignment="1">
      <alignment horizontal="center" vertical="center"/>
    </xf>
    <xf numFmtId="0" fontId="16" fillId="0" borderId="136" xfId="0" applyFont="1" applyBorder="1" applyAlignment="1">
      <alignment horizontal="left" vertical="center" wrapText="1"/>
    </xf>
    <xf numFmtId="0" fontId="14" fillId="11" borderId="142" xfId="0" applyFont="1" applyFill="1" applyBorder="1" applyAlignment="1">
      <alignment vertical="center" textRotation="90" wrapText="1"/>
    </xf>
    <xf numFmtId="0" fontId="19" fillId="11" borderId="87" xfId="0" applyFont="1" applyFill="1" applyBorder="1" applyAlignment="1">
      <alignment vertical="center"/>
    </xf>
    <xf numFmtId="0" fontId="19" fillId="11" borderId="87" xfId="0" applyFont="1" applyFill="1" applyBorder="1" applyAlignment="1">
      <alignment horizontal="right" vertical="center"/>
    </xf>
    <xf numFmtId="164" fontId="19" fillId="11" borderId="91" xfId="0" applyNumberFormat="1" applyFont="1" applyFill="1" applyBorder="1" applyAlignment="1">
      <alignment horizontal="right" vertical="center"/>
    </xf>
    <xf numFmtId="0" fontId="18" fillId="0" borderId="143" xfId="0" applyFont="1" applyBorder="1" applyAlignment="1">
      <alignment horizontal="center" vertical="center"/>
    </xf>
    <xf numFmtId="0" fontId="15" fillId="0" borderId="131" xfId="0" applyFont="1" applyBorder="1" applyAlignment="1">
      <alignment horizontal="left" vertical="center" wrapText="1"/>
    </xf>
    <xf numFmtId="0" fontId="16" fillId="0" borderId="71" xfId="0" applyFont="1" applyBorder="1" applyAlignment="1">
      <alignment horizontal="left" vertical="center" wrapText="1"/>
    </xf>
    <xf numFmtId="0" fontId="20" fillId="0" borderId="144" xfId="0" applyFont="1" applyBorder="1" applyAlignment="1">
      <alignment horizontal="center" vertical="center"/>
    </xf>
    <xf numFmtId="0" fontId="27" fillId="3" borderId="146" xfId="0" applyFont="1" applyFill="1" applyBorder="1" applyAlignment="1">
      <alignment vertical="center" wrapText="1"/>
    </xf>
    <xf numFmtId="4" fontId="19" fillId="3" borderId="146" xfId="0" applyNumberFormat="1" applyFont="1" applyFill="1" applyBorder="1" applyAlignment="1">
      <alignment horizontal="right" vertical="center" wrapText="1"/>
    </xf>
    <xf numFmtId="164" fontId="19" fillId="3" borderId="150" xfId="0" applyNumberFormat="1" applyFont="1" applyFill="1" applyBorder="1" applyAlignment="1">
      <alignment horizontal="right" vertical="center"/>
    </xf>
    <xf numFmtId="0" fontId="3" fillId="2" borderId="0" xfId="0" applyFont="1" applyFill="1" applyAlignment="1">
      <alignment vertical="center"/>
    </xf>
    <xf numFmtId="0" fontId="16" fillId="0" borderId="107" xfId="0" applyFont="1" applyBorder="1" applyAlignment="1">
      <alignment horizontal="left" vertical="center" wrapText="1"/>
    </xf>
    <xf numFmtId="49" fontId="15" fillId="0" borderId="131" xfId="0" applyNumberFormat="1" applyFont="1" applyBorder="1" applyAlignment="1">
      <alignment horizontal="center" vertical="center" wrapText="1"/>
    </xf>
    <xf numFmtId="0" fontId="17" fillId="0" borderId="106" xfId="0" applyFont="1" applyBorder="1" applyAlignment="1">
      <alignment horizontal="center" vertical="center" wrapText="1"/>
    </xf>
    <xf numFmtId="164" fontId="17" fillId="0" borderId="54" xfId="0" applyNumberFormat="1" applyFont="1" applyBorder="1" applyAlignment="1">
      <alignment vertical="center"/>
    </xf>
    <xf numFmtId="164" fontId="19" fillId="0" borderId="54" xfId="0" applyNumberFormat="1" applyFont="1" applyBorder="1" applyAlignment="1">
      <alignment vertical="center"/>
    </xf>
    <xf numFmtId="0" fontId="20" fillId="0" borderId="152" xfId="0" applyFont="1" applyBorder="1" applyAlignment="1">
      <alignment horizontal="center" vertical="center"/>
    </xf>
    <xf numFmtId="0" fontId="16" fillId="0" borderId="153" xfId="0" applyFont="1" applyBorder="1" applyAlignment="1">
      <alignment horizontal="left" vertical="center" wrapText="1"/>
    </xf>
    <xf numFmtId="0" fontId="17" fillId="0" borderId="96" xfId="0" applyFont="1" applyBorder="1" applyAlignment="1">
      <alignment horizontal="center" vertical="center" wrapText="1"/>
    </xf>
    <xf numFmtId="0" fontId="16" fillId="0" borderId="96" xfId="0" applyFont="1" applyBorder="1" applyAlignment="1">
      <alignment horizontal="center" vertical="center" wrapText="1"/>
    </xf>
    <xf numFmtId="164" fontId="17" fillId="0" borderId="96" xfId="0" applyNumberFormat="1" applyFont="1" applyBorder="1" applyAlignment="1">
      <alignment vertical="center"/>
    </xf>
    <xf numFmtId="164" fontId="19" fillId="0" borderId="96" xfId="0" applyNumberFormat="1" applyFont="1" applyBorder="1" applyAlignment="1">
      <alignment vertical="center"/>
    </xf>
    <xf numFmtId="49" fontId="16" fillId="0" borderId="96" xfId="0" applyNumberFormat="1" applyFont="1" applyBorder="1" applyAlignment="1">
      <alignment horizontal="center" vertical="center"/>
    </xf>
    <xf numFmtId="0" fontId="15" fillId="0" borderId="154" xfId="0" applyFont="1" applyBorder="1" applyAlignment="1">
      <alignment horizontal="left" vertical="center"/>
    </xf>
    <xf numFmtId="0" fontId="16" fillId="0" borderId="155" xfId="0" applyFont="1" applyBorder="1" applyAlignment="1">
      <alignment horizontal="left" vertical="center" wrapText="1"/>
    </xf>
    <xf numFmtId="0" fontId="16" fillId="0" borderId="156" xfId="0" applyFont="1" applyBorder="1" applyAlignment="1">
      <alignment horizontal="left" vertical="center" wrapText="1"/>
    </xf>
    <xf numFmtId="0" fontId="15" fillId="0" borderId="157" xfId="0" applyFont="1" applyBorder="1" applyAlignment="1">
      <alignment horizontal="left" vertical="center"/>
    </xf>
    <xf numFmtId="0" fontId="16" fillId="0" borderId="158" xfId="0" applyFont="1" applyBorder="1" applyAlignment="1">
      <alignment horizontal="left" vertical="center" wrapText="1"/>
    </xf>
    <xf numFmtId="0" fontId="15" fillId="0" borderId="107" xfId="0" applyFont="1" applyBorder="1" applyAlignment="1">
      <alignment horizontal="left" vertical="center" wrapText="1"/>
    </xf>
    <xf numFmtId="0" fontId="17" fillId="0" borderId="96" xfId="0" applyFont="1" applyBorder="1" applyAlignment="1">
      <alignment horizontal="center" vertical="center" wrapText="1"/>
    </xf>
    <xf numFmtId="0" fontId="16" fillId="0" borderId="96" xfId="0" applyFont="1" applyBorder="1" applyAlignment="1">
      <alignment horizontal="center" vertical="center" wrapText="1"/>
    </xf>
    <xf numFmtId="164" fontId="17" fillId="0" borderId="96" xfId="0" applyNumberFormat="1" applyFont="1" applyBorder="1" applyAlignment="1">
      <alignment vertical="center"/>
    </xf>
    <xf numFmtId="4" fontId="19" fillId="3" borderId="146" xfId="0" applyNumberFormat="1" applyFont="1" applyFill="1" applyBorder="1" applyAlignment="1">
      <alignment vertical="center" wrapText="1"/>
    </xf>
    <xf numFmtId="0" fontId="15" fillId="0" borderId="159" xfId="0" applyFont="1" applyBorder="1" applyAlignment="1">
      <alignment horizontal="left" vertical="center" wrapText="1"/>
    </xf>
    <xf numFmtId="0" fontId="15" fillId="0" borderId="136" xfId="0" applyFont="1" applyBorder="1" applyAlignment="1">
      <alignment horizontal="left" vertical="center" wrapText="1"/>
    </xf>
    <xf numFmtId="0" fontId="17" fillId="0" borderId="131" xfId="0" applyFont="1" applyBorder="1" applyAlignment="1">
      <alignment horizontal="center" vertical="center" wrapText="1"/>
    </xf>
    <xf numFmtId="0" fontId="16" fillId="0" borderId="160"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62" xfId="0" applyFont="1" applyBorder="1" applyAlignment="1">
      <alignment horizontal="left" vertical="center" wrapText="1"/>
    </xf>
    <xf numFmtId="0" fontId="17" fillId="0" borderId="62" xfId="0" applyFont="1" applyBorder="1" applyAlignment="1">
      <alignment horizontal="center" vertical="center" wrapText="1"/>
    </xf>
    <xf numFmtId="0" fontId="15" fillId="0" borderId="57" xfId="0" applyFont="1" applyBorder="1" applyAlignment="1">
      <alignment horizontal="left" vertical="center" wrapText="1"/>
    </xf>
    <xf numFmtId="0" fontId="16" fillId="12" borderId="65" xfId="0" applyFont="1" applyFill="1" applyBorder="1" applyAlignment="1">
      <alignment horizontal="left" vertical="center" wrapText="1"/>
    </xf>
    <xf numFmtId="0" fontId="17" fillId="12" borderId="65" xfId="0" applyFont="1" applyFill="1" applyBorder="1" applyAlignment="1">
      <alignment horizontal="center" vertical="center" wrapText="1"/>
    </xf>
    <xf numFmtId="0" fontId="16" fillId="12" borderId="65" xfId="0" applyFont="1" applyFill="1" applyBorder="1" applyAlignment="1">
      <alignment horizontal="center" vertical="center" wrapText="1"/>
    </xf>
    <xf numFmtId="164" fontId="17" fillId="12" borderId="65" xfId="0" applyNumberFormat="1" applyFont="1" applyFill="1" applyBorder="1" applyAlignment="1">
      <alignment vertical="center"/>
    </xf>
    <xf numFmtId="164" fontId="17" fillId="12" borderId="65" xfId="0" applyNumberFormat="1" applyFont="1" applyFill="1" applyBorder="1" applyAlignment="1">
      <alignment vertical="center"/>
    </xf>
    <xf numFmtId="0" fontId="18" fillId="0" borderId="161" xfId="0" applyFont="1" applyBorder="1" applyAlignment="1">
      <alignment horizontal="center" vertical="center"/>
    </xf>
    <xf numFmtId="0" fontId="16" fillId="0" borderId="62" xfId="0" applyFont="1" applyBorder="1" applyAlignment="1">
      <alignment horizontal="center" vertical="center" wrapText="1"/>
    </xf>
    <xf numFmtId="164" fontId="17" fillId="0" borderId="62" xfId="0" applyNumberFormat="1" applyFont="1" applyBorder="1" applyAlignment="1">
      <alignment vertical="center"/>
    </xf>
    <xf numFmtId="0" fontId="20" fillId="12" borderId="56" xfId="0" applyFont="1" applyFill="1" applyBorder="1" applyAlignment="1">
      <alignment horizontal="center" vertical="center"/>
    </xf>
    <xf numFmtId="0" fontId="17" fillId="12" borderId="57" xfId="0" applyFont="1" applyFill="1" applyBorder="1" applyAlignment="1">
      <alignment horizontal="center" vertical="center" wrapText="1"/>
    </xf>
    <xf numFmtId="0" fontId="15" fillId="0" borderId="159" xfId="0" applyFont="1" applyBorder="1" applyAlignment="1">
      <alignment horizontal="left" vertical="center" wrapText="1"/>
    </xf>
    <xf numFmtId="49" fontId="15" fillId="2" borderId="131" xfId="0" applyNumberFormat="1" applyFont="1" applyFill="1" applyBorder="1" applyAlignment="1">
      <alignment horizontal="center" vertical="center" wrapText="1"/>
    </xf>
    <xf numFmtId="0" fontId="15" fillId="2" borderId="131" xfId="0" applyFont="1" applyFill="1" applyBorder="1" applyAlignment="1">
      <alignment horizontal="left" vertical="center" wrapText="1"/>
    </xf>
    <xf numFmtId="0" fontId="15" fillId="0" borderId="79" xfId="0" applyFont="1" applyBorder="1" applyAlignment="1">
      <alignment horizontal="left" vertical="center" wrapText="1"/>
    </xf>
    <xf numFmtId="0" fontId="15" fillId="0" borderId="119" xfId="0" applyFont="1" applyBorder="1" applyAlignment="1">
      <alignment horizontal="left" vertical="center" wrapText="1"/>
    </xf>
    <xf numFmtId="0" fontId="27" fillId="3" borderId="86" xfId="0" applyFont="1" applyFill="1" applyBorder="1" applyAlignment="1">
      <alignment vertical="center" wrapText="1"/>
    </xf>
    <xf numFmtId="0" fontId="24" fillId="12" borderId="57" xfId="0" applyFont="1" applyFill="1" applyBorder="1" applyAlignment="1">
      <alignment horizontal="left" vertical="center" wrapText="1"/>
    </xf>
    <xf numFmtId="0" fontId="25" fillId="12" borderId="57" xfId="0" applyFont="1" applyFill="1" applyBorder="1" applyAlignment="1">
      <alignment horizontal="center" vertical="center" wrapText="1"/>
    </xf>
    <xf numFmtId="0" fontId="24" fillId="12" borderId="57" xfId="0" applyFont="1" applyFill="1" applyBorder="1" applyAlignment="1">
      <alignment horizontal="center" vertical="center" wrapText="1"/>
    </xf>
    <xf numFmtId="164" fontId="25" fillId="12" borderId="57" xfId="0" applyNumberFormat="1" applyFont="1" applyFill="1" applyBorder="1" applyAlignment="1">
      <alignment vertical="center"/>
    </xf>
    <xf numFmtId="0" fontId="18" fillId="12" borderId="164" xfId="0" applyFont="1" applyFill="1" applyBorder="1" applyAlignment="1">
      <alignment horizontal="center" vertical="center"/>
    </xf>
    <xf numFmtId="0" fontId="15" fillId="12" borderId="70" xfId="0" applyFont="1" applyFill="1" applyBorder="1" applyAlignment="1">
      <alignment horizontal="left" vertical="center" wrapText="1"/>
    </xf>
    <xf numFmtId="0" fontId="15" fillId="12" borderId="70" xfId="0" applyFont="1" applyFill="1" applyBorder="1" applyAlignment="1">
      <alignment horizontal="left" vertical="center" wrapText="1"/>
    </xf>
    <xf numFmtId="0" fontId="17" fillId="12" borderId="70" xfId="0" applyFont="1" applyFill="1" applyBorder="1" applyAlignment="1">
      <alignment horizontal="center" vertical="center" wrapText="1"/>
    </xf>
    <xf numFmtId="0" fontId="16" fillId="12" borderId="70" xfId="0" applyFont="1" applyFill="1" applyBorder="1" applyAlignment="1">
      <alignment horizontal="center" vertical="center" wrapText="1"/>
    </xf>
    <xf numFmtId="164" fontId="17" fillId="12" borderId="70" xfId="0" applyNumberFormat="1" applyFont="1" applyFill="1" applyBorder="1" applyAlignment="1">
      <alignment vertical="center"/>
    </xf>
    <xf numFmtId="164" fontId="19" fillId="12" borderId="70" xfId="0" applyNumberFormat="1" applyFont="1" applyFill="1" applyBorder="1" applyAlignment="1">
      <alignment vertical="center"/>
    </xf>
    <xf numFmtId="0" fontId="20" fillId="2" borderId="56" xfId="0" applyFont="1" applyFill="1" applyBorder="1" applyAlignment="1">
      <alignment horizontal="center" vertical="center"/>
    </xf>
    <xf numFmtId="164" fontId="19" fillId="2" borderId="57" xfId="0" applyNumberFormat="1" applyFont="1" applyFill="1" applyBorder="1" applyAlignment="1">
      <alignment vertical="center"/>
    </xf>
    <xf numFmtId="0" fontId="15" fillId="12" borderId="110" xfId="0" applyFont="1" applyFill="1" applyBorder="1" applyAlignment="1">
      <alignment horizontal="left" vertical="center" wrapText="1"/>
    </xf>
    <xf numFmtId="0" fontId="17" fillId="12" borderId="110" xfId="0" applyFont="1" applyFill="1" applyBorder="1" applyAlignment="1">
      <alignment horizontal="center" vertical="center" wrapText="1"/>
    </xf>
    <xf numFmtId="0" fontId="16" fillId="12" borderId="110" xfId="0" applyFont="1" applyFill="1" applyBorder="1" applyAlignment="1">
      <alignment horizontal="center" vertical="center" wrapText="1"/>
    </xf>
    <xf numFmtId="164" fontId="19" fillId="12" borderId="110" xfId="0" applyNumberFormat="1" applyFont="1" applyFill="1" applyBorder="1" applyAlignment="1">
      <alignment vertical="center"/>
    </xf>
    <xf numFmtId="49" fontId="16" fillId="0" borderId="60" xfId="0" applyNumberFormat="1" applyFont="1" applyBorder="1" applyAlignment="1">
      <alignment horizontal="center" vertical="center"/>
    </xf>
    <xf numFmtId="164" fontId="17" fillId="2" borderId="57" xfId="0" applyNumberFormat="1" applyFont="1" applyFill="1" applyBorder="1" applyAlignment="1">
      <alignment vertical="center"/>
    </xf>
    <xf numFmtId="0" fontId="18" fillId="12" borderId="164" xfId="0" applyFont="1" applyFill="1" applyBorder="1" applyAlignment="1">
      <alignment horizontal="center" vertical="center"/>
    </xf>
    <xf numFmtId="0" fontId="16" fillId="12" borderId="98" xfId="0" applyFont="1" applyFill="1" applyBorder="1" applyAlignment="1">
      <alignment horizontal="left" vertical="center" wrapText="1"/>
    </xf>
    <xf numFmtId="49" fontId="15" fillId="12" borderId="165" xfId="0" applyNumberFormat="1" applyFont="1" applyFill="1" applyBorder="1" applyAlignment="1">
      <alignment horizontal="center" vertical="center" wrapText="1"/>
    </xf>
    <xf numFmtId="0" fontId="15" fillId="12" borderId="165" xfId="0" applyFont="1" applyFill="1" applyBorder="1" applyAlignment="1">
      <alignment horizontal="left" vertical="center" wrapText="1"/>
    </xf>
    <xf numFmtId="0" fontId="15" fillId="12" borderId="166" xfId="0" applyFont="1" applyFill="1" applyBorder="1" applyAlignment="1">
      <alignment horizontal="left" vertical="center" wrapText="1"/>
    </xf>
    <xf numFmtId="49" fontId="15" fillId="12" borderId="131" xfId="0" applyNumberFormat="1" applyFont="1" applyFill="1" applyBorder="1" applyAlignment="1">
      <alignment horizontal="center" vertical="center" wrapText="1"/>
    </xf>
    <xf numFmtId="0" fontId="15" fillId="12" borderId="131" xfId="0" applyFont="1" applyFill="1" applyBorder="1" applyAlignment="1">
      <alignment horizontal="left" vertical="center" wrapText="1"/>
    </xf>
    <xf numFmtId="0" fontId="17" fillId="12" borderId="99" xfId="0" applyFont="1" applyFill="1" applyBorder="1" applyAlignment="1">
      <alignment horizontal="center" vertical="center" wrapText="1"/>
    </xf>
    <xf numFmtId="0" fontId="15" fillId="12" borderId="167" xfId="0" applyFont="1" applyFill="1" applyBorder="1" applyAlignment="1">
      <alignment horizontal="left" vertical="center" wrapText="1"/>
    </xf>
    <xf numFmtId="0" fontId="17" fillId="12" borderId="168" xfId="0" applyFont="1" applyFill="1" applyBorder="1" applyAlignment="1">
      <alignment horizontal="center" vertical="center" wrapText="1"/>
    </xf>
    <xf numFmtId="0" fontId="15" fillId="0" borderId="50" xfId="0" applyFont="1" applyBorder="1" applyAlignment="1">
      <alignment horizontal="left" vertical="center" wrapText="1"/>
    </xf>
    <xf numFmtId="0" fontId="15" fillId="0" borderId="131" xfId="0" applyFont="1" applyBorder="1" applyAlignment="1">
      <alignment horizontal="left" vertical="center" wrapText="1"/>
    </xf>
    <xf numFmtId="0" fontId="16" fillId="12" borderId="166" xfId="0" applyFont="1" applyFill="1" applyBorder="1" applyAlignment="1">
      <alignment horizontal="left" vertical="center" wrapText="1"/>
    </xf>
    <xf numFmtId="0" fontId="18" fillId="12" borderId="169" xfId="0" applyFont="1" applyFill="1" applyBorder="1" applyAlignment="1">
      <alignment horizontal="center" vertical="center"/>
    </xf>
    <xf numFmtId="0" fontId="15" fillId="12" borderId="170" xfId="0" applyFont="1" applyFill="1" applyBorder="1" applyAlignment="1">
      <alignment horizontal="left" vertical="center" wrapText="1"/>
    </xf>
    <xf numFmtId="49" fontId="15" fillId="12" borderId="170" xfId="0" applyNumberFormat="1" applyFont="1" applyFill="1" applyBorder="1" applyAlignment="1">
      <alignment horizontal="center" vertical="center" wrapText="1"/>
    </xf>
    <xf numFmtId="0" fontId="15" fillId="12" borderId="170" xfId="0" applyFont="1" applyFill="1" applyBorder="1" applyAlignment="1">
      <alignment horizontal="left" vertical="center" wrapText="1"/>
    </xf>
    <xf numFmtId="0" fontId="17" fillId="12" borderId="106" xfId="0" applyFont="1" applyFill="1" applyBorder="1" applyAlignment="1">
      <alignment horizontal="center" vertical="center" wrapText="1"/>
    </xf>
    <xf numFmtId="0" fontId="16" fillId="12" borderId="54" xfId="0" applyFont="1" applyFill="1" applyBorder="1" applyAlignment="1">
      <alignment horizontal="center" vertical="center" wrapText="1"/>
    </xf>
    <xf numFmtId="164" fontId="17" fillId="12" borderId="79" xfId="0" applyNumberFormat="1" applyFont="1" applyFill="1" applyBorder="1" applyAlignment="1">
      <alignment vertical="center"/>
    </xf>
    <xf numFmtId="164" fontId="19" fillId="12" borderId="79" xfId="0" applyNumberFormat="1" applyFont="1" applyFill="1" applyBorder="1" applyAlignment="1">
      <alignment vertical="center"/>
    </xf>
    <xf numFmtId="0" fontId="18" fillId="0" borderId="171" xfId="0" applyFont="1" applyBorder="1" applyAlignment="1">
      <alignment horizontal="center" vertical="center"/>
    </xf>
    <xf numFmtId="0" fontId="30" fillId="0" borderId="131" xfId="0" applyFont="1" applyBorder="1" applyAlignment="1">
      <alignment vertical="center" wrapText="1"/>
    </xf>
    <xf numFmtId="0" fontId="25" fillId="0" borderId="131" xfId="0" applyFont="1" applyBorder="1" applyAlignment="1">
      <alignment horizontal="center" vertical="center" wrapText="1"/>
    </xf>
    <xf numFmtId="0" fontId="24" fillId="0" borderId="131" xfId="0" applyFont="1" applyBorder="1" applyAlignment="1">
      <alignment horizontal="center" vertical="center" wrapText="1"/>
    </xf>
    <xf numFmtId="164" fontId="17" fillId="0" borderId="172" xfId="0" applyNumberFormat="1" applyFont="1" applyBorder="1" applyAlignment="1">
      <alignment vertical="center"/>
    </xf>
    <xf numFmtId="0" fontId="25" fillId="0" borderId="131" xfId="0" applyFont="1" applyBorder="1" applyAlignment="1">
      <alignment horizontal="center" vertical="center" wrapText="1"/>
    </xf>
    <xf numFmtId="164" fontId="17" fillId="0" borderId="172" xfId="0" applyNumberFormat="1" applyFont="1" applyBorder="1" applyAlignment="1">
      <alignment vertical="center"/>
    </xf>
    <xf numFmtId="0" fontId="18" fillId="0" borderId="131" xfId="0" applyFont="1" applyBorder="1" applyAlignment="1">
      <alignment horizontal="center" vertical="center"/>
    </xf>
    <xf numFmtId="0" fontId="16" fillId="0" borderId="172" xfId="0" applyFont="1" applyBorder="1" applyAlignment="1">
      <alignment horizontal="left" vertical="center" wrapText="1"/>
    </xf>
    <xf numFmtId="0" fontId="17" fillId="0" borderId="172" xfId="0" applyFont="1" applyBorder="1" applyAlignment="1">
      <alignment horizontal="center" vertical="center" wrapText="1"/>
    </xf>
    <xf numFmtId="0" fontId="16" fillId="0" borderId="172" xfId="0" applyFont="1" applyBorder="1" applyAlignment="1">
      <alignment horizontal="center" vertical="center" wrapText="1"/>
    </xf>
    <xf numFmtId="164" fontId="17" fillId="2" borderId="173" xfId="0" applyNumberFormat="1" applyFont="1" applyFill="1" applyBorder="1" applyAlignment="1">
      <alignment vertical="center"/>
    </xf>
    <xf numFmtId="49" fontId="16" fillId="0" borderId="172" xfId="0" applyNumberFormat="1" applyFont="1" applyBorder="1" applyAlignment="1">
      <alignment horizontal="center" vertical="center"/>
    </xf>
    <xf numFmtId="0" fontId="18" fillId="0" borderId="169" xfId="0" applyFont="1" applyBorder="1" applyAlignment="1">
      <alignment horizontal="center" vertical="center"/>
    </xf>
    <xf numFmtId="0" fontId="15" fillId="0" borderId="107" xfId="0" applyFont="1" applyBorder="1" applyAlignment="1">
      <alignment horizontal="left" vertical="center" wrapText="1"/>
    </xf>
    <xf numFmtId="0" fontId="16" fillId="0" borderId="131" xfId="0" applyFont="1" applyBorder="1" applyAlignment="1">
      <alignment horizontal="left" vertical="center" wrapText="1"/>
    </xf>
    <xf numFmtId="0" fontId="16" fillId="0" borderId="131" xfId="0" applyFont="1" applyBorder="1" applyAlignment="1">
      <alignment horizontal="center" vertical="center" wrapText="1"/>
    </xf>
    <xf numFmtId="164" fontId="17" fillId="0" borderId="131" xfId="0" applyNumberFormat="1" applyFont="1" applyBorder="1" applyAlignment="1">
      <alignment vertical="center"/>
    </xf>
    <xf numFmtId="164" fontId="17" fillId="0" borderId="160" xfId="0" applyNumberFormat="1" applyFont="1" applyBorder="1" applyAlignment="1">
      <alignment vertical="center"/>
    </xf>
    <xf numFmtId="0" fontId="17" fillId="12" borderId="131" xfId="0" applyFont="1" applyFill="1" applyBorder="1" applyAlignment="1">
      <alignment horizontal="center" vertical="center" wrapText="1"/>
    </xf>
    <xf numFmtId="0" fontId="16" fillId="12" borderId="131" xfId="0" applyFont="1" applyFill="1" applyBorder="1" applyAlignment="1">
      <alignment horizontal="center" vertical="center" wrapText="1"/>
    </xf>
    <xf numFmtId="164" fontId="17" fillId="12" borderId="131" xfId="0" applyNumberFormat="1" applyFont="1" applyFill="1" applyBorder="1" applyAlignment="1">
      <alignment vertical="center"/>
    </xf>
    <xf numFmtId="0" fontId="16" fillId="12" borderId="174" xfId="0" applyFont="1" applyFill="1" applyBorder="1" applyAlignment="1">
      <alignment horizontal="left" vertical="center" wrapText="1"/>
    </xf>
    <xf numFmtId="0" fontId="16" fillId="12" borderId="175" xfId="0" applyFont="1" applyFill="1" applyBorder="1" applyAlignment="1">
      <alignment horizontal="left" vertical="center" wrapText="1"/>
    </xf>
    <xf numFmtId="0" fontId="17" fillId="12" borderId="175" xfId="0" applyFont="1" applyFill="1" applyBorder="1" applyAlignment="1">
      <alignment horizontal="center" vertical="center" wrapText="1"/>
    </xf>
    <xf numFmtId="0" fontId="16" fillId="12" borderId="175" xfId="0" applyFont="1" applyFill="1" applyBorder="1" applyAlignment="1">
      <alignment horizontal="center" vertical="center" wrapText="1"/>
    </xf>
    <xf numFmtId="164" fontId="17" fillId="12" borderId="175" xfId="0" applyNumberFormat="1" applyFont="1" applyFill="1" applyBorder="1" applyAlignment="1">
      <alignment vertical="center"/>
    </xf>
    <xf numFmtId="164" fontId="17" fillId="12" borderId="174" xfId="0" applyNumberFormat="1" applyFont="1" applyFill="1" applyBorder="1" applyAlignment="1">
      <alignment vertical="center"/>
    </xf>
    <xf numFmtId="0" fontId="31" fillId="0" borderId="78" xfId="0" applyFont="1" applyBorder="1" applyAlignment="1">
      <alignment horizontal="center" vertical="center" wrapText="1"/>
    </xf>
    <xf numFmtId="0" fontId="23" fillId="0" borderId="60" xfId="0" applyFont="1" applyBorder="1" applyAlignment="1">
      <alignment vertical="center" wrapText="1"/>
    </xf>
    <xf numFmtId="0" fontId="23" fillId="0" borderId="60" xfId="0" applyFont="1" applyBorder="1" applyAlignment="1">
      <alignment horizontal="center" vertical="center" wrapText="1"/>
    </xf>
    <xf numFmtId="0" fontId="30" fillId="0" borderId="60" xfId="0" applyFont="1" applyBorder="1" applyAlignment="1">
      <alignment vertical="center" wrapText="1"/>
    </xf>
    <xf numFmtId="164" fontId="30" fillId="0" borderId="60" xfId="0" applyNumberFormat="1" applyFont="1" applyBorder="1" applyAlignment="1">
      <alignment vertical="center" wrapText="1"/>
    </xf>
    <xf numFmtId="164" fontId="32" fillId="0" borderId="60" xfId="0" applyNumberFormat="1" applyFont="1" applyBorder="1" applyAlignment="1">
      <alignment horizontal="right" vertical="center" wrapText="1"/>
    </xf>
    <xf numFmtId="0" fontId="30" fillId="0" borderId="56" xfId="0" applyFont="1" applyBorder="1" applyAlignment="1">
      <alignment vertical="center" wrapText="1"/>
    </xf>
    <xf numFmtId="0" fontId="30" fillId="0" borderId="57" xfId="0" applyFont="1" applyBorder="1" applyAlignment="1">
      <alignment vertical="center" wrapText="1"/>
    </xf>
    <xf numFmtId="0" fontId="25" fillId="0" borderId="57" xfId="0" applyFont="1" applyBorder="1" applyAlignment="1">
      <alignment horizontal="center" vertical="center" wrapText="1"/>
    </xf>
    <xf numFmtId="0" fontId="24" fillId="0" borderId="57" xfId="0" applyFont="1" applyBorder="1" applyAlignment="1">
      <alignment horizontal="center" vertical="center" wrapText="1"/>
    </xf>
    <xf numFmtId="164" fontId="25" fillId="0" borderId="57" xfId="0" applyNumberFormat="1" applyFont="1" applyBorder="1" applyAlignment="1">
      <alignment horizontal="right" vertical="center" wrapText="1"/>
    </xf>
    <xf numFmtId="164" fontId="30" fillId="0" borderId="57" xfId="0" applyNumberFormat="1" applyFont="1" applyBorder="1" applyAlignment="1">
      <alignment vertical="center" wrapText="1"/>
    </xf>
    <xf numFmtId="0" fontId="15" fillId="0" borderId="172" xfId="0" applyFont="1" applyBorder="1" applyAlignment="1">
      <alignment horizontal="left" vertical="center" wrapText="1"/>
    </xf>
    <xf numFmtId="49" fontId="15" fillId="0" borderId="172" xfId="0" applyNumberFormat="1" applyFont="1" applyBorder="1" applyAlignment="1">
      <alignment horizontal="center" vertical="center" wrapText="1"/>
    </xf>
    <xf numFmtId="0" fontId="17" fillId="0" borderId="160" xfId="0" applyFont="1" applyBorder="1" applyAlignment="1">
      <alignment horizontal="center" vertical="center" wrapText="1"/>
    </xf>
    <xf numFmtId="0" fontId="15" fillId="12" borderId="178" xfId="0" applyFont="1" applyFill="1" applyBorder="1" applyAlignment="1">
      <alignment horizontal="left" vertical="center" wrapText="1"/>
    </xf>
    <xf numFmtId="0" fontId="15" fillId="12" borderId="131" xfId="0" applyFont="1" applyFill="1" applyBorder="1" applyAlignment="1">
      <alignment horizontal="left" vertical="center" wrapText="1"/>
    </xf>
    <xf numFmtId="0" fontId="27" fillId="3" borderId="87" xfId="0" applyFont="1" applyFill="1" applyBorder="1" applyAlignment="1">
      <alignment vertical="center" wrapText="1"/>
    </xf>
    <xf numFmtId="0" fontId="16" fillId="12" borderId="178" xfId="0" applyFont="1" applyFill="1" applyBorder="1" applyAlignment="1">
      <alignment horizontal="left" vertical="center" wrapText="1"/>
    </xf>
    <xf numFmtId="0" fontId="16" fillId="12" borderId="181" xfId="0" applyFont="1" applyFill="1" applyBorder="1" applyAlignment="1">
      <alignment horizontal="left" vertical="center" wrapText="1"/>
    </xf>
    <xf numFmtId="0" fontId="15" fillId="0" borderId="136" xfId="0" applyFont="1" applyBorder="1" applyAlignment="1">
      <alignment horizontal="left" vertical="center" wrapText="1"/>
    </xf>
    <xf numFmtId="0" fontId="18" fillId="2" borderId="59" xfId="0" applyFont="1" applyFill="1" applyBorder="1" applyAlignment="1">
      <alignment horizontal="center" vertical="center"/>
    </xf>
    <xf numFmtId="0" fontId="15" fillId="2" borderId="70" xfId="0" applyFont="1" applyFill="1" applyBorder="1" applyAlignment="1">
      <alignment horizontal="left" vertical="center" wrapText="1"/>
    </xf>
    <xf numFmtId="0" fontId="17" fillId="2" borderId="70" xfId="0" applyFont="1" applyFill="1" applyBorder="1" applyAlignment="1">
      <alignment horizontal="center" vertical="center" wrapText="1"/>
    </xf>
    <xf numFmtId="49" fontId="33" fillId="0" borderId="57" xfId="0" applyNumberFormat="1" applyFont="1" applyBorder="1" applyAlignment="1">
      <alignment horizontal="center" vertical="center" wrapText="1"/>
    </xf>
    <xf numFmtId="0" fontId="33" fillId="0" borderId="57" xfId="0" applyFont="1" applyBorder="1" applyAlignment="1">
      <alignment vertical="center" wrapText="1"/>
    </xf>
    <xf numFmtId="0" fontId="16" fillId="0" borderId="119" xfId="0" applyFont="1" applyBorder="1" applyAlignment="1">
      <alignment horizontal="left" vertical="center" wrapText="1"/>
    </xf>
    <xf numFmtId="0" fontId="16" fillId="0" borderId="109" xfId="0" applyFont="1" applyBorder="1" applyAlignment="1">
      <alignment horizontal="left" vertical="center" wrapText="1"/>
    </xf>
    <xf numFmtId="0" fontId="16" fillId="0" borderId="174" xfId="0" applyFont="1" applyBorder="1" applyAlignment="1">
      <alignment horizontal="left" vertical="center" wrapText="1"/>
    </xf>
    <xf numFmtId="0" fontId="17" fillId="0" borderId="108" xfId="0" applyFont="1" applyBorder="1" applyAlignment="1">
      <alignment horizontal="center" vertical="center" wrapText="1"/>
    </xf>
    <xf numFmtId="0" fontId="15" fillId="12" borderId="136" xfId="0" applyFont="1" applyFill="1" applyBorder="1" applyAlignment="1">
      <alignment horizontal="left" vertical="center" wrapText="1"/>
    </xf>
    <xf numFmtId="0" fontId="17" fillId="12" borderId="160" xfId="0" applyFont="1" applyFill="1" applyBorder="1" applyAlignment="1">
      <alignment horizontal="center" vertical="center" wrapText="1"/>
    </xf>
    <xf numFmtId="0" fontId="16" fillId="12" borderId="79" xfId="0" applyFont="1" applyFill="1" applyBorder="1" applyAlignment="1">
      <alignment horizontal="center" vertical="center" wrapText="1"/>
    </xf>
    <xf numFmtId="0" fontId="16" fillId="0" borderId="184" xfId="0" applyFont="1" applyBorder="1" applyAlignment="1">
      <alignment horizontal="left" vertical="center" wrapText="1"/>
    </xf>
    <xf numFmtId="0" fontId="16" fillId="12" borderId="98" xfId="0" applyFont="1" applyFill="1" applyBorder="1" applyAlignment="1">
      <alignment horizontal="left" vertical="center" wrapText="1"/>
    </xf>
    <xf numFmtId="0" fontId="16" fillId="12" borderId="185" xfId="0" applyFont="1" applyFill="1" applyBorder="1" applyAlignment="1">
      <alignment horizontal="left" vertical="center" wrapText="1"/>
    </xf>
    <xf numFmtId="0" fontId="17" fillId="12" borderId="186" xfId="0" applyFont="1" applyFill="1" applyBorder="1" applyAlignment="1">
      <alignment horizontal="center" vertical="center" wrapText="1"/>
    </xf>
    <xf numFmtId="49" fontId="15" fillId="0" borderId="103" xfId="0" applyNumberFormat="1" applyFont="1" applyBorder="1" applyAlignment="1">
      <alignment horizontal="center" vertical="center" wrapText="1"/>
    </xf>
    <xf numFmtId="164" fontId="34" fillId="0" borderId="60" xfId="0" applyNumberFormat="1" applyFont="1" applyBorder="1" applyAlignment="1">
      <alignment vertical="center"/>
    </xf>
    <xf numFmtId="164" fontId="18" fillId="0" borderId="60" xfId="0" applyNumberFormat="1" applyFont="1" applyBorder="1" applyAlignment="1">
      <alignment vertical="center"/>
    </xf>
    <xf numFmtId="0" fontId="18" fillId="12" borderId="78" xfId="0" applyFont="1" applyFill="1" applyBorder="1" applyAlignment="1">
      <alignment horizontal="center" vertical="center"/>
    </xf>
    <xf numFmtId="0" fontId="15" fillId="0" borderId="60" xfId="0" applyFont="1" applyBorder="1" applyAlignment="1">
      <alignment horizontal="left" vertical="center"/>
    </xf>
    <xf numFmtId="49" fontId="23" fillId="0" borderId="120" xfId="0" applyNumberFormat="1" applyFont="1" applyBorder="1" applyAlignment="1">
      <alignment horizontal="center" wrapText="1"/>
    </xf>
    <xf numFmtId="0" fontId="23" fillId="0" borderId="187" xfId="0" applyFont="1" applyBorder="1" applyAlignment="1">
      <alignment wrapText="1"/>
    </xf>
    <xf numFmtId="0" fontId="20" fillId="0" borderId="169" xfId="0" applyFont="1" applyBorder="1" applyAlignment="1">
      <alignment horizontal="center" vertical="center"/>
    </xf>
    <xf numFmtId="0" fontId="16" fillId="0" borderId="159" xfId="0" applyFont="1" applyBorder="1" applyAlignment="1">
      <alignment horizontal="left" vertical="center" wrapText="1"/>
    </xf>
    <xf numFmtId="0" fontId="35" fillId="2" borderId="0" xfId="0" applyFont="1" applyFill="1" applyAlignment="1">
      <alignment horizontal="left"/>
    </xf>
    <xf numFmtId="0" fontId="35" fillId="2" borderId="0" xfId="0" applyFont="1" applyFill="1" applyAlignment="1">
      <alignment horizontal="left" vertical="center"/>
    </xf>
    <xf numFmtId="0" fontId="17" fillId="2" borderId="65" xfId="0" applyFont="1" applyFill="1" applyBorder="1" applyAlignment="1">
      <alignment horizontal="center" vertical="center" wrapText="1"/>
    </xf>
    <xf numFmtId="0" fontId="17" fillId="12" borderId="65" xfId="0" applyFont="1" applyFill="1" applyBorder="1" applyAlignment="1">
      <alignment horizontal="center" vertical="center" wrapText="1"/>
    </xf>
    <xf numFmtId="0" fontId="14" fillId="11" borderId="189" xfId="0" applyFont="1" applyFill="1" applyBorder="1" applyAlignment="1">
      <alignment vertical="center" textRotation="90" wrapText="1"/>
    </xf>
    <xf numFmtId="49" fontId="23" fillId="0" borderId="120" xfId="0" applyNumberFormat="1" applyFont="1" applyBorder="1" applyAlignment="1">
      <alignment horizontal="center" vertical="center" wrapText="1"/>
    </xf>
    <xf numFmtId="0" fontId="23" fillId="0" borderId="187" xfId="0" applyFont="1" applyBorder="1" applyAlignment="1">
      <alignment vertical="center" wrapText="1"/>
    </xf>
    <xf numFmtId="49" fontId="21" fillId="0" borderId="57" xfId="0" applyNumberFormat="1" applyFont="1" applyBorder="1" applyAlignment="1">
      <alignment horizontal="center" vertical="center"/>
    </xf>
    <xf numFmtId="164" fontId="17" fillId="0" borderId="57" xfId="0" applyNumberFormat="1" applyFont="1" applyBorder="1" applyAlignment="1">
      <alignment horizontal="right" vertical="center"/>
    </xf>
    <xf numFmtId="164" fontId="17" fillId="0" borderId="79" xfId="0" applyNumberFormat="1" applyFont="1" applyBorder="1" applyAlignment="1">
      <alignment horizontal="right" vertical="center"/>
    </xf>
    <xf numFmtId="49" fontId="21" fillId="0" borderId="65" xfId="0" applyNumberFormat="1" applyFont="1" applyBorder="1" applyAlignment="1">
      <alignment horizontal="center" vertical="center"/>
    </xf>
    <xf numFmtId="0" fontId="3" fillId="2" borderId="17" xfId="0" applyFont="1" applyFill="1" applyBorder="1" applyAlignment="1">
      <alignment horizontal="center" vertical="center" wrapText="1"/>
    </xf>
    <xf numFmtId="0" fontId="15" fillId="12" borderId="167" xfId="0" applyFont="1" applyFill="1" applyBorder="1" applyAlignment="1">
      <alignment horizontal="left" vertical="center" wrapText="1"/>
    </xf>
    <xf numFmtId="0" fontId="18" fillId="12" borderId="82" xfId="0" applyFont="1" applyFill="1" applyBorder="1" applyAlignment="1">
      <alignment horizontal="center" vertical="center"/>
    </xf>
    <xf numFmtId="0" fontId="15" fillId="12" borderId="79" xfId="0" applyFont="1" applyFill="1" applyBorder="1" applyAlignment="1">
      <alignment horizontal="left" vertical="center" wrapText="1"/>
    </xf>
    <xf numFmtId="49" fontId="23" fillId="12" borderId="57" xfId="0" applyNumberFormat="1" applyFont="1" applyFill="1" applyBorder="1" applyAlignment="1">
      <alignment horizontal="center" wrapText="1"/>
    </xf>
    <xf numFmtId="0" fontId="16" fillId="12" borderId="60" xfId="0" applyFont="1" applyFill="1" applyBorder="1" applyAlignment="1">
      <alignment horizontal="left" vertical="center" wrapText="1"/>
    </xf>
    <xf numFmtId="0" fontId="17" fillId="12" borderId="79" xfId="0" applyFont="1" applyFill="1" applyBorder="1" applyAlignment="1">
      <alignment horizontal="center" vertical="center" wrapText="1"/>
    </xf>
    <xf numFmtId="49" fontId="16" fillId="12" borderId="79" xfId="0" applyNumberFormat="1" applyFont="1" applyFill="1" applyBorder="1" applyAlignment="1">
      <alignment horizontal="center" vertical="center"/>
    </xf>
    <xf numFmtId="0" fontId="20" fillId="12" borderId="82" xfId="0" applyFont="1" applyFill="1" applyBorder="1" applyAlignment="1">
      <alignment horizontal="center" vertical="center"/>
    </xf>
    <xf numFmtId="164" fontId="17" fillId="12" borderId="98" xfId="0" applyNumberFormat="1" applyFont="1" applyFill="1" applyBorder="1" applyAlignment="1">
      <alignment vertical="center"/>
    </xf>
    <xf numFmtId="49" fontId="23" fillId="0" borderId="57" xfId="0" applyNumberFormat="1" applyFont="1" applyBorder="1" applyAlignment="1">
      <alignment horizontal="center" wrapText="1"/>
    </xf>
    <xf numFmtId="0" fontId="23" fillId="0" borderId="57" xfId="0" applyFont="1" applyBorder="1" applyAlignment="1">
      <alignment wrapText="1"/>
    </xf>
    <xf numFmtId="49" fontId="16" fillId="12" borderId="70" xfId="0" applyNumberFormat="1" applyFont="1" applyFill="1" applyBorder="1" applyAlignment="1">
      <alignment horizontal="center" vertical="center"/>
    </xf>
    <xf numFmtId="49" fontId="16" fillId="12" borderId="57" xfId="0" applyNumberFormat="1" applyFont="1" applyFill="1" applyBorder="1" applyAlignment="1">
      <alignment horizontal="center" vertical="center"/>
    </xf>
    <xf numFmtId="49" fontId="16" fillId="12" borderId="57" xfId="0" applyNumberFormat="1" applyFont="1" applyFill="1" applyBorder="1" applyAlignment="1">
      <alignment horizontal="center" vertical="center"/>
    </xf>
    <xf numFmtId="0" fontId="15" fillId="12" borderId="165" xfId="0" applyFont="1" applyFill="1" applyBorder="1" applyAlignment="1">
      <alignment horizontal="left" vertical="center" wrapText="1"/>
    </xf>
    <xf numFmtId="0" fontId="16" fillId="2" borderId="79" xfId="0" applyFont="1" applyFill="1" applyBorder="1" applyAlignment="1">
      <alignment horizontal="left" vertical="center" wrapText="1"/>
    </xf>
    <xf numFmtId="49" fontId="15" fillId="12" borderId="173" xfId="0" applyNumberFormat="1" applyFont="1" applyFill="1" applyBorder="1" applyAlignment="1">
      <alignment horizontal="center" vertical="center" wrapText="1"/>
    </xf>
    <xf numFmtId="0" fontId="15" fillId="12" borderId="173" xfId="0" applyFont="1" applyFill="1" applyBorder="1" applyAlignment="1">
      <alignment horizontal="left" vertical="center" wrapText="1"/>
    </xf>
    <xf numFmtId="0" fontId="16" fillId="2" borderId="159" xfId="0" applyFont="1" applyFill="1" applyBorder="1" applyAlignment="1">
      <alignment horizontal="left" vertical="center" wrapText="1"/>
    </xf>
    <xf numFmtId="0" fontId="16" fillId="2" borderId="131" xfId="0" applyFont="1" applyFill="1" applyBorder="1" applyAlignment="1">
      <alignment horizontal="left" vertical="center" wrapText="1"/>
    </xf>
    <xf numFmtId="0" fontId="17" fillId="2" borderId="83" xfId="0" applyFont="1" applyFill="1" applyBorder="1" applyAlignment="1">
      <alignment horizontal="center" vertical="center" wrapText="1"/>
    </xf>
    <xf numFmtId="0" fontId="15" fillId="12" borderId="119" xfId="0" applyFont="1" applyFill="1" applyBorder="1" applyAlignment="1">
      <alignment horizontal="left" vertical="center" wrapText="1"/>
    </xf>
    <xf numFmtId="49" fontId="15" fillId="12" borderId="172" xfId="0" applyNumberFormat="1" applyFont="1" applyFill="1" applyBorder="1" applyAlignment="1">
      <alignment horizontal="center" vertical="center" wrapText="1"/>
    </xf>
    <xf numFmtId="0" fontId="15" fillId="12" borderId="172" xfId="0" applyFont="1" applyFill="1" applyBorder="1" applyAlignment="1">
      <alignment horizontal="left" vertical="center" wrapText="1"/>
    </xf>
    <xf numFmtId="0" fontId="17" fillId="12" borderId="83" xfId="0" applyFont="1" applyFill="1" applyBorder="1" applyAlignment="1">
      <alignment horizontal="center" vertical="center" wrapText="1"/>
    </xf>
    <xf numFmtId="0" fontId="17" fillId="0" borderId="83" xfId="0" applyFont="1" applyBorder="1" applyAlignment="1">
      <alignment horizontal="center" vertical="center" wrapText="1"/>
    </xf>
    <xf numFmtId="0" fontId="15" fillId="12" borderId="99" xfId="0" applyFont="1" applyFill="1" applyBorder="1" applyAlignment="1">
      <alignment horizontal="left" vertical="center" wrapText="1"/>
    </xf>
    <xf numFmtId="0" fontId="16" fillId="0" borderId="196" xfId="0" applyFont="1" applyBorder="1" applyAlignment="1">
      <alignment horizontal="left" vertical="center" wrapText="1"/>
    </xf>
    <xf numFmtId="0" fontId="15" fillId="0" borderId="0" xfId="0" applyFont="1" applyAlignment="1">
      <alignment horizontal="left" vertical="center" wrapText="1"/>
    </xf>
    <xf numFmtId="49" fontId="15" fillId="0" borderId="170" xfId="0" applyNumberFormat="1" applyFont="1" applyBorder="1" applyAlignment="1">
      <alignment horizontal="center" vertical="center" wrapText="1"/>
    </xf>
    <xf numFmtId="0" fontId="15" fillId="0" borderId="170" xfId="0" applyFont="1" applyBorder="1" applyAlignment="1">
      <alignment horizontal="left" vertical="center" wrapText="1"/>
    </xf>
    <xf numFmtId="49" fontId="15" fillId="12" borderId="57" xfId="0" applyNumberFormat="1" applyFont="1" applyFill="1" applyBorder="1" applyAlignment="1">
      <alignment horizontal="center" vertical="center" wrapText="1"/>
    </xf>
    <xf numFmtId="164" fontId="19" fillId="0" borderId="160" xfId="0" applyNumberFormat="1" applyFont="1" applyBorder="1" applyAlignment="1">
      <alignment vertical="center"/>
    </xf>
    <xf numFmtId="0" fontId="36" fillId="12" borderId="65" xfId="0" applyFont="1" applyFill="1" applyBorder="1" applyAlignment="1">
      <alignment horizontal="left" vertical="center" wrapText="1"/>
    </xf>
    <xf numFmtId="0" fontId="3" fillId="0" borderId="65" xfId="0" applyFont="1" applyBorder="1"/>
    <xf numFmtId="0" fontId="3" fillId="0" borderId="57" xfId="0" applyFont="1" applyBorder="1"/>
    <xf numFmtId="0" fontId="15" fillId="12" borderId="166" xfId="0" applyFont="1" applyFill="1" applyBorder="1" applyAlignment="1">
      <alignment horizontal="left" vertical="center" wrapText="1"/>
    </xf>
    <xf numFmtId="0" fontId="37" fillId="0" borderId="56" xfId="0" applyFont="1" applyBorder="1" applyAlignment="1">
      <alignment horizontal="center"/>
    </xf>
    <xf numFmtId="0" fontId="39" fillId="0" borderId="197" xfId="0" applyFont="1" applyBorder="1" applyAlignment="1"/>
    <xf numFmtId="49" fontId="38" fillId="0" borderId="198" xfId="0" applyNumberFormat="1" applyFont="1" applyBorder="1" applyAlignment="1">
      <alignment horizontal="center" wrapText="1"/>
    </xf>
    <xf numFmtId="0" fontId="38" fillId="0" borderId="197" xfId="0" applyFont="1" applyBorder="1" applyAlignment="1">
      <alignment wrapText="1"/>
    </xf>
    <xf numFmtId="0" fontId="30" fillId="0" borderId="197" xfId="0" applyFont="1" applyBorder="1"/>
    <xf numFmtId="164" fontId="30" fillId="0" borderId="197" xfId="0" applyNumberFormat="1" applyFont="1" applyBorder="1"/>
    <xf numFmtId="164" fontId="40" fillId="0" borderId="197" xfId="0" applyNumberFormat="1" applyFont="1" applyBorder="1" applyAlignment="1">
      <alignment horizontal="right"/>
    </xf>
    <xf numFmtId="49" fontId="30" fillId="0" borderId="197" xfId="0" applyNumberFormat="1" applyFont="1" applyBorder="1"/>
    <xf numFmtId="0" fontId="30" fillId="0" borderId="161" xfId="0" applyFont="1" applyBorder="1"/>
    <xf numFmtId="0" fontId="30" fillId="0" borderId="108" xfId="0" applyFont="1" applyBorder="1"/>
    <xf numFmtId="0" fontId="42" fillId="0" borderId="108" xfId="0" applyFont="1" applyBorder="1" applyAlignment="1">
      <alignment horizontal="center" wrapText="1"/>
    </xf>
    <xf numFmtId="0" fontId="41" fillId="0" borderId="108" xfId="0" applyFont="1" applyBorder="1" applyAlignment="1">
      <alignment horizontal="center" wrapText="1"/>
    </xf>
    <xf numFmtId="164" fontId="42" fillId="0" borderId="108" xfId="0" applyNumberFormat="1" applyFont="1" applyBorder="1" applyAlignment="1">
      <alignment horizontal="right"/>
    </xf>
    <xf numFmtId="164" fontId="30" fillId="0" borderId="108" xfId="0" applyNumberFormat="1" applyFont="1" applyBorder="1"/>
    <xf numFmtId="49" fontId="30" fillId="0" borderId="108" xfId="0" applyNumberFormat="1" applyFont="1" applyBorder="1"/>
    <xf numFmtId="49" fontId="41" fillId="0" borderId="108" xfId="0" applyNumberFormat="1" applyFont="1" applyBorder="1" applyAlignment="1">
      <alignment horizontal="center"/>
    </xf>
    <xf numFmtId="0" fontId="17" fillId="0" borderId="60" xfId="0" applyFont="1" applyBorder="1" applyAlignment="1">
      <alignment horizontal="center" vertical="center" wrapText="1"/>
    </xf>
    <xf numFmtId="0" fontId="16" fillId="0" borderId="60" xfId="0" applyFont="1" applyBorder="1" applyAlignment="1">
      <alignment horizontal="center" vertical="center" wrapText="1"/>
    </xf>
    <xf numFmtId="164" fontId="17" fillId="0" borderId="60" xfId="0" applyNumberFormat="1" applyFont="1" applyBorder="1" applyAlignment="1">
      <alignment vertical="center"/>
    </xf>
    <xf numFmtId="49" fontId="16" fillId="0" borderId="79" xfId="0" applyNumberFormat="1" applyFont="1" applyBorder="1" applyAlignment="1">
      <alignment horizontal="center" vertical="center"/>
    </xf>
    <xf numFmtId="0" fontId="16" fillId="0" borderId="199" xfId="0" applyFont="1" applyBorder="1" applyAlignment="1">
      <alignment horizontal="left" vertical="center" wrapText="1"/>
    </xf>
    <xf numFmtId="0" fontId="17" fillId="0" borderId="200" xfId="0" applyFont="1" applyBorder="1" applyAlignment="1">
      <alignment horizontal="center" vertical="center" wrapText="1"/>
    </xf>
    <xf numFmtId="0" fontId="15" fillId="12" borderId="178" xfId="0" applyFont="1" applyFill="1" applyBorder="1" applyAlignment="1">
      <alignment horizontal="left" vertical="center" wrapText="1"/>
    </xf>
    <xf numFmtId="0" fontId="16" fillId="0" borderId="201" xfId="0" applyFont="1" applyBorder="1" applyAlignment="1">
      <alignment horizontal="left" vertical="center" wrapText="1"/>
    </xf>
    <xf numFmtId="0" fontId="17" fillId="0" borderId="202" xfId="0" applyFont="1" applyBorder="1" applyAlignment="1">
      <alignment horizontal="center" vertical="center" wrapText="1"/>
    </xf>
    <xf numFmtId="0" fontId="16" fillId="0" borderId="136" xfId="0" applyFont="1" applyBorder="1" applyAlignment="1">
      <alignment horizontal="center" vertical="center" wrapText="1"/>
    </xf>
    <xf numFmtId="0" fontId="16" fillId="0" borderId="201" xfId="0" applyFont="1" applyBorder="1" applyAlignment="1">
      <alignment horizontal="center" vertical="center" wrapText="1"/>
    </xf>
    <xf numFmtId="0" fontId="16" fillId="0" borderId="204" xfId="0" applyFont="1" applyBorder="1" applyAlignment="1">
      <alignment horizontal="center" vertical="center" wrapText="1"/>
    </xf>
    <xf numFmtId="0" fontId="3" fillId="0" borderId="70" xfId="0" applyFont="1" applyBorder="1"/>
    <xf numFmtId="0" fontId="16" fillId="0" borderId="159" xfId="0" applyFont="1" applyBorder="1" applyAlignment="1">
      <alignment horizontal="center" vertical="center" wrapText="1"/>
    </xf>
    <xf numFmtId="1" fontId="18" fillId="0" borderId="143" xfId="0" applyNumberFormat="1" applyFont="1" applyBorder="1" applyAlignment="1">
      <alignment horizontal="center" vertical="center"/>
    </xf>
    <xf numFmtId="0" fontId="17" fillId="0" borderId="170" xfId="0" applyFont="1" applyBorder="1" applyAlignment="1">
      <alignment horizontal="center" vertical="center" wrapText="1"/>
    </xf>
    <xf numFmtId="164" fontId="17" fillId="0" borderId="170" xfId="0" applyNumberFormat="1" applyFont="1" applyBorder="1" applyAlignment="1">
      <alignment vertical="center"/>
    </xf>
    <xf numFmtId="164" fontId="19" fillId="0" borderId="83" xfId="0" applyNumberFormat="1" applyFont="1" applyBorder="1" applyAlignment="1">
      <alignment vertical="center"/>
    </xf>
    <xf numFmtId="1" fontId="18" fillId="0" borderId="59" xfId="0" applyNumberFormat="1" applyFont="1" applyBorder="1" applyAlignment="1">
      <alignment horizontal="center" vertical="center"/>
    </xf>
    <xf numFmtId="0" fontId="30" fillId="0" borderId="57" xfId="0" applyFont="1" applyBorder="1"/>
    <xf numFmtId="49" fontId="16" fillId="0" borderId="62" xfId="0" applyNumberFormat="1" applyFont="1" applyBorder="1" applyAlignment="1">
      <alignment horizontal="center" vertical="center"/>
    </xf>
    <xf numFmtId="0" fontId="16" fillId="0" borderId="119" xfId="0" applyFont="1" applyBorder="1" applyAlignment="1">
      <alignment horizontal="center" vertical="center" wrapText="1"/>
    </xf>
    <xf numFmtId="0" fontId="16" fillId="12" borderId="115" xfId="0" applyFont="1" applyFill="1" applyBorder="1" applyAlignment="1">
      <alignment horizontal="left" vertical="center" wrapText="1"/>
    </xf>
    <xf numFmtId="0" fontId="18" fillId="13" borderId="78" xfId="0" applyFont="1" applyFill="1" applyBorder="1" applyAlignment="1">
      <alignment horizontal="center" vertical="center"/>
    </xf>
    <xf numFmtId="0" fontId="15" fillId="13" borderId="205" xfId="0" applyFont="1" applyFill="1" applyBorder="1" applyAlignment="1">
      <alignment horizontal="left" vertical="center" wrapText="1"/>
    </xf>
    <xf numFmtId="0" fontId="17" fillId="2" borderId="99" xfId="0" applyFont="1" applyFill="1" applyBorder="1" applyAlignment="1">
      <alignment horizontal="center" vertical="center" wrapText="1"/>
    </xf>
    <xf numFmtId="0" fontId="16" fillId="2" borderId="110" xfId="0" applyFont="1" applyFill="1" applyBorder="1" applyAlignment="1">
      <alignment horizontal="center" vertical="center" wrapText="1"/>
    </xf>
    <xf numFmtId="164" fontId="17" fillId="2" borderId="110" xfId="0" applyNumberFormat="1" applyFont="1" applyFill="1" applyBorder="1" applyAlignment="1">
      <alignment vertical="center"/>
    </xf>
    <xf numFmtId="164" fontId="19" fillId="2" borderId="110" xfId="0" applyNumberFormat="1" applyFont="1" applyFill="1" applyBorder="1" applyAlignment="1">
      <alignment vertical="center"/>
    </xf>
    <xf numFmtId="0" fontId="18" fillId="13" borderId="164" xfId="0" applyFont="1" applyFill="1" applyBorder="1" applyAlignment="1">
      <alignment horizontal="center" vertical="center"/>
    </xf>
    <xf numFmtId="0" fontId="16" fillId="13" borderId="205" xfId="0" applyFont="1" applyFill="1" applyBorder="1" applyAlignment="1">
      <alignment horizontal="left" vertical="center" wrapText="1"/>
    </xf>
    <xf numFmtId="0" fontId="16" fillId="13" borderId="167" xfId="0" applyFont="1" applyFill="1" applyBorder="1" applyAlignment="1">
      <alignment horizontal="left" vertical="center" wrapText="1"/>
    </xf>
    <xf numFmtId="0" fontId="17" fillId="2" borderId="168" xfId="0" applyFont="1" applyFill="1" applyBorder="1" applyAlignment="1">
      <alignment horizontal="center" vertical="center" wrapText="1"/>
    </xf>
    <xf numFmtId="164" fontId="17" fillId="2" borderId="175" xfId="0" applyNumberFormat="1" applyFont="1" applyFill="1" applyBorder="1" applyAlignment="1">
      <alignment vertical="center"/>
    </xf>
    <xf numFmtId="164" fontId="17" fillId="0" borderId="60" xfId="0" applyNumberFormat="1" applyFont="1" applyBorder="1" applyAlignment="1">
      <alignment horizontal="right" vertical="center"/>
    </xf>
    <xf numFmtId="164" fontId="17" fillId="0" borderId="65" xfId="0" applyNumberFormat="1" applyFont="1" applyBorder="1" applyAlignment="1">
      <alignment horizontal="right" vertical="center"/>
    </xf>
    <xf numFmtId="1" fontId="18" fillId="0" borderId="56" xfId="0" applyNumberFormat="1" applyFont="1" applyBorder="1" applyAlignment="1">
      <alignment horizontal="center" vertical="center"/>
    </xf>
    <xf numFmtId="0" fontId="16" fillId="0" borderId="70" xfId="0" applyFont="1" applyBorder="1" applyAlignment="1">
      <alignment horizontal="left" vertical="center" wrapText="1"/>
    </xf>
    <xf numFmtId="1" fontId="18" fillId="0" borderId="78" xfId="0" applyNumberFormat="1" applyFont="1" applyBorder="1" applyAlignment="1">
      <alignment horizontal="center" vertical="center"/>
    </xf>
    <xf numFmtId="0" fontId="15" fillId="0" borderId="204" xfId="0" applyFont="1" applyBorder="1" applyAlignment="1">
      <alignment horizontal="left" vertical="center" wrapText="1"/>
    </xf>
    <xf numFmtId="49" fontId="15" fillId="0" borderId="206" xfId="0" applyNumberFormat="1" applyFont="1" applyBorder="1" applyAlignment="1">
      <alignment horizontal="center" vertical="center" wrapText="1"/>
    </xf>
    <xf numFmtId="0" fontId="15" fillId="0" borderId="206" xfId="0" applyFont="1" applyBorder="1" applyAlignment="1">
      <alignment horizontal="left" vertical="center" wrapText="1"/>
    </xf>
    <xf numFmtId="0" fontId="17" fillId="0" borderId="81" xfId="0" applyFont="1" applyBorder="1" applyAlignment="1">
      <alignment horizontal="center" vertical="center" wrapText="1"/>
    </xf>
    <xf numFmtId="49" fontId="15" fillId="12" borderId="207" xfId="0" applyNumberFormat="1" applyFont="1" applyFill="1" applyBorder="1" applyAlignment="1">
      <alignment horizontal="center" vertical="center" wrapText="1"/>
    </xf>
    <xf numFmtId="0" fontId="15" fillId="12" borderId="207" xfId="0" applyFont="1" applyFill="1" applyBorder="1" applyAlignment="1">
      <alignment horizontal="left" vertical="center" wrapText="1"/>
    </xf>
    <xf numFmtId="0" fontId="14" fillId="11" borderId="208" xfId="0" applyFont="1" applyFill="1" applyBorder="1" applyAlignment="1">
      <alignment vertical="center" textRotation="90" wrapText="1"/>
    </xf>
    <xf numFmtId="0" fontId="19" fillId="11" borderId="209" xfId="0" applyFont="1" applyFill="1" applyBorder="1" applyAlignment="1">
      <alignment horizontal="left" vertical="center"/>
    </xf>
    <xf numFmtId="0" fontId="19" fillId="11" borderId="209" xfId="0" applyFont="1" applyFill="1" applyBorder="1" applyAlignment="1">
      <alignment vertical="center"/>
    </xf>
    <xf numFmtId="0" fontId="19" fillId="11" borderId="209" xfId="0" applyFont="1" applyFill="1" applyBorder="1" applyAlignment="1">
      <alignment horizontal="right" vertical="center"/>
    </xf>
    <xf numFmtId="164" fontId="19" fillId="11" borderId="213" xfId="0" applyNumberFormat="1" applyFont="1" applyFill="1" applyBorder="1" applyAlignment="1">
      <alignment horizontal="right" vertical="center"/>
    </xf>
    <xf numFmtId="0" fontId="27" fillId="3" borderId="216" xfId="0" applyFont="1" applyFill="1" applyBorder="1" applyAlignment="1">
      <alignment vertical="center" wrapText="1"/>
    </xf>
    <xf numFmtId="39" fontId="27" fillId="3" borderId="216" xfId="0" applyNumberFormat="1" applyFont="1" applyFill="1" applyBorder="1" applyAlignment="1">
      <alignment horizontal="right" vertical="center"/>
    </xf>
    <xf numFmtId="4" fontId="19" fillId="3" borderId="216" xfId="0" applyNumberFormat="1" applyFont="1" applyFill="1" applyBorder="1" applyAlignment="1">
      <alignment horizontal="right" vertical="center" wrapText="1"/>
    </xf>
    <xf numFmtId="164" fontId="19" fillId="3" borderId="220" xfId="0" applyNumberFormat="1" applyFont="1" applyFill="1" applyBorder="1" applyAlignment="1">
      <alignment horizontal="right" vertical="center"/>
    </xf>
    <xf numFmtId="0" fontId="27" fillId="5" borderId="222" xfId="0" applyFont="1" applyFill="1" applyBorder="1" applyAlignment="1">
      <alignment vertical="center" wrapText="1"/>
    </xf>
    <xf numFmtId="0" fontId="27" fillId="5" borderId="223" xfId="0" applyFont="1" applyFill="1" applyBorder="1" applyAlignment="1">
      <alignment vertical="center" wrapText="1"/>
    </xf>
    <xf numFmtId="39" fontId="27" fillId="5" borderId="223" xfId="0" applyNumberFormat="1" applyFont="1" applyFill="1" applyBorder="1" applyAlignment="1">
      <alignment horizontal="right" vertical="center"/>
    </xf>
    <xf numFmtId="4" fontId="27" fillId="5" borderId="223" xfId="0" applyNumberFormat="1" applyFont="1" applyFill="1" applyBorder="1" applyAlignment="1">
      <alignment horizontal="right" vertical="center" wrapText="1"/>
    </xf>
    <xf numFmtId="164" fontId="27" fillId="5" borderId="227" xfId="0" applyNumberFormat="1" applyFont="1" applyFill="1" applyBorder="1" applyAlignment="1">
      <alignment horizontal="right" vertical="center"/>
    </xf>
    <xf numFmtId="0" fontId="3" fillId="0" borderId="0" xfId="0" applyFont="1"/>
    <xf numFmtId="0" fontId="43" fillId="0" borderId="0" xfId="0" applyFont="1"/>
    <xf numFmtId="0" fontId="44" fillId="0" borderId="0" xfId="0" applyFont="1" applyAlignment="1">
      <alignment vertical="center"/>
    </xf>
    <xf numFmtId="0" fontId="45" fillId="0" borderId="0" xfId="0" applyFont="1" applyAlignment="1">
      <alignment horizontal="left" vertical="center"/>
    </xf>
    <xf numFmtId="0" fontId="21" fillId="0" borderId="0" xfId="0" applyFont="1"/>
    <xf numFmtId="0" fontId="46" fillId="0" borderId="0" xfId="0" applyFont="1"/>
    <xf numFmtId="0" fontId="20" fillId="0" borderId="0" xfId="0" applyFont="1" applyAlignment="1">
      <alignment horizontal="right"/>
    </xf>
    <xf numFmtId="165" fontId="45" fillId="0" borderId="0" xfId="0" applyNumberFormat="1" applyFont="1" applyAlignment="1">
      <alignment horizontal="left" vertical="center"/>
    </xf>
    <xf numFmtId="0" fontId="44" fillId="0" borderId="0" xfId="0" applyFont="1" applyAlignment="1">
      <alignment vertical="top"/>
    </xf>
    <xf numFmtId="165" fontId="45" fillId="0" borderId="0" xfId="0" applyNumberFormat="1" applyFont="1" applyAlignment="1">
      <alignment horizontal="left" vertical="top"/>
    </xf>
    <xf numFmtId="0" fontId="9" fillId="0" borderId="0" xfId="0" applyFont="1" applyAlignment="1">
      <alignment vertical="center" wrapText="1"/>
    </xf>
    <xf numFmtId="0" fontId="3" fillId="0" borderId="0" xfId="0" applyFont="1" applyAlignment="1">
      <alignment vertical="center" wrapText="1"/>
    </xf>
    <xf numFmtId="164" fontId="20" fillId="0" borderId="0" xfId="0" applyNumberFormat="1" applyFont="1" applyAlignment="1">
      <alignment horizontal="right"/>
    </xf>
    <xf numFmtId="0" fontId="21" fillId="0" borderId="0" xfId="0" applyFont="1" applyAlignment="1">
      <alignment horizontal="left" vertical="center"/>
    </xf>
    <xf numFmtId="0" fontId="47" fillId="3" borderId="229" xfId="0" applyFont="1" applyFill="1" applyBorder="1" applyAlignment="1">
      <alignment horizontal="center" vertical="center"/>
    </xf>
    <xf numFmtId="0" fontId="47" fillId="3" borderId="230" xfId="0" applyFont="1" applyFill="1" applyBorder="1" applyAlignment="1">
      <alignment horizontal="center" vertical="center"/>
    </xf>
    <xf numFmtId="49" fontId="47" fillId="3" borderId="231" xfId="0" applyNumberFormat="1" applyFont="1" applyFill="1" applyBorder="1" applyAlignment="1">
      <alignment horizontal="center" vertical="center" wrapText="1"/>
    </xf>
    <xf numFmtId="0" fontId="34" fillId="0" borderId="232" xfId="0" applyFont="1" applyBorder="1" applyAlignment="1">
      <alignment horizontal="center" vertical="center"/>
    </xf>
    <xf numFmtId="0" fontId="21" fillId="0" borderId="159" xfId="0" applyFont="1" applyBorder="1" applyAlignment="1">
      <alignment horizontal="left" vertical="center" wrapText="1"/>
    </xf>
    <xf numFmtId="164" fontId="34" fillId="2" borderId="233" xfId="0" applyNumberFormat="1" applyFont="1" applyFill="1" applyBorder="1" applyAlignment="1">
      <alignment horizontal="right" vertical="center"/>
    </xf>
    <xf numFmtId="0" fontId="26" fillId="0" borderId="159" xfId="0" applyFont="1" applyBorder="1" applyAlignment="1">
      <alignment horizontal="left" vertical="center" wrapText="1"/>
    </xf>
    <xf numFmtId="0" fontId="26" fillId="0" borderId="57" xfId="0" applyFont="1" applyBorder="1" applyAlignment="1">
      <alignment horizontal="left" vertical="center" wrapText="1"/>
    </xf>
    <xf numFmtId="164" fontId="34" fillId="2" borderId="234" xfId="0" applyNumberFormat="1" applyFont="1" applyFill="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4" fillId="2" borderId="235" xfId="0" applyFont="1" applyFill="1" applyBorder="1" applyAlignment="1">
      <alignment horizontal="center" vertical="center"/>
    </xf>
    <xf numFmtId="0" fontId="34" fillId="0" borderId="236" xfId="0" applyFont="1" applyBorder="1" applyAlignment="1">
      <alignment horizontal="center" vertical="center"/>
    </xf>
    <xf numFmtId="0" fontId="26" fillId="0" borderId="79" xfId="0" applyFont="1" applyBorder="1" applyAlignment="1">
      <alignment horizontal="left" vertical="center" wrapText="1"/>
    </xf>
    <xf numFmtId="0" fontId="34" fillId="0" borderId="232" xfId="0" quotePrefix="1" applyFont="1" applyBorder="1" applyAlignment="1">
      <alignment horizontal="center" vertical="center"/>
    </xf>
    <xf numFmtId="164" fontId="3" fillId="0" borderId="0" xfId="0" applyNumberFormat="1" applyFont="1"/>
    <xf numFmtId="0" fontId="34" fillId="2" borderId="232" xfId="0" applyFont="1" applyFill="1" applyBorder="1" applyAlignment="1">
      <alignment horizontal="center" vertical="center"/>
    </xf>
    <xf numFmtId="0" fontId="26" fillId="2" borderId="57" xfId="0" applyFont="1" applyFill="1" applyBorder="1" applyAlignment="1">
      <alignment horizontal="left" vertical="center" wrapText="1"/>
    </xf>
    <xf numFmtId="164" fontId="34" fillId="2" borderId="237" xfId="0" applyNumberFormat="1" applyFont="1" applyFill="1" applyBorder="1" applyAlignment="1">
      <alignment horizontal="right" vertical="center"/>
    </xf>
    <xf numFmtId="0" fontId="26" fillId="2" borderId="98" xfId="0" applyFont="1" applyFill="1" applyBorder="1" applyAlignment="1">
      <alignment horizontal="left" vertical="center" wrapText="1"/>
    </xf>
    <xf numFmtId="0" fontId="20" fillId="2" borderId="0" xfId="0" applyFont="1" applyFill="1" applyAlignment="1">
      <alignment horizontal="right"/>
    </xf>
    <xf numFmtId="0" fontId="20" fillId="2" borderId="0" xfId="0" applyFont="1" applyFill="1" applyAlignment="1">
      <alignment horizontal="right"/>
    </xf>
    <xf numFmtId="4" fontId="3" fillId="2" borderId="0" xfId="0" applyNumberFormat="1" applyFont="1" applyFill="1" applyAlignment="1"/>
    <xf numFmtId="0" fontId="46" fillId="0" borderId="0" xfId="0" applyFont="1" applyAlignment="1"/>
    <xf numFmtId="0" fontId="3" fillId="2" borderId="0" xfId="0" applyFont="1" applyFill="1" applyAlignment="1"/>
    <xf numFmtId="0" fontId="20" fillId="2" borderId="0" xfId="0" applyFont="1" applyFill="1" applyAlignment="1">
      <alignment horizontal="left"/>
    </xf>
    <xf numFmtId="0" fontId="3" fillId="0" borderId="0" xfId="0" applyFont="1" applyAlignment="1"/>
    <xf numFmtId="0" fontId="46" fillId="2" borderId="209" xfId="0" applyFont="1" applyFill="1" applyBorder="1" applyAlignment="1"/>
    <xf numFmtId="0" fontId="48" fillId="0" borderId="0" xfId="0" applyFont="1" applyAlignment="1"/>
    <xf numFmtId="0" fontId="46" fillId="2" borderId="0" xfId="0" applyFont="1" applyFill="1" applyAlignment="1"/>
    <xf numFmtId="0" fontId="46" fillId="2" borderId="0" xfId="0" applyFont="1" applyFill="1"/>
    <xf numFmtId="0" fontId="48" fillId="2" borderId="0" xfId="0" applyFont="1" applyFill="1"/>
    <xf numFmtId="0" fontId="3" fillId="0" borderId="0" xfId="0" applyFont="1" applyAlignment="1"/>
    <xf numFmtId="0" fontId="49" fillId="2" borderId="0" xfId="0" applyFont="1" applyFill="1" applyAlignment="1"/>
    <xf numFmtId="0" fontId="48" fillId="2" borderId="0" xfId="0" applyFont="1" applyFill="1" applyAlignment="1"/>
    <xf numFmtId="4" fontId="49" fillId="2" borderId="0" xfId="0" applyNumberFormat="1" applyFont="1" applyFill="1" applyAlignment="1"/>
    <xf numFmtId="0" fontId="50" fillId="2" borderId="0" xfId="0" applyFont="1" applyFill="1" applyAlignment="1">
      <alignment horizontal="right"/>
    </xf>
    <xf numFmtId="0" fontId="48" fillId="2" borderId="0" xfId="0" applyFont="1" applyFill="1" applyAlignment="1"/>
    <xf numFmtId="0" fontId="3" fillId="2" borderId="0" xfId="0" applyFont="1" applyFill="1" applyAlignment="1">
      <alignment horizontal="right"/>
    </xf>
    <xf numFmtId="0" fontId="34" fillId="2" borderId="238" xfId="0" applyFont="1" applyFill="1" applyBorder="1" applyAlignment="1">
      <alignment horizontal="center" vertical="center"/>
    </xf>
    <xf numFmtId="0" fontId="26" fillId="2" borderId="65" xfId="0" applyFont="1" applyFill="1" applyBorder="1" applyAlignment="1">
      <alignment horizontal="left" vertical="center" wrapText="1"/>
    </xf>
    <xf numFmtId="164" fontId="34" fillId="2" borderId="239" xfId="0" applyNumberFormat="1" applyFont="1" applyFill="1" applyBorder="1" applyAlignment="1">
      <alignment horizontal="right" vertical="center"/>
    </xf>
    <xf numFmtId="0" fontId="51" fillId="3" borderId="222" xfId="0" applyFont="1" applyFill="1" applyBorder="1" applyAlignment="1">
      <alignment horizontal="center" vertical="center"/>
    </xf>
    <xf numFmtId="0" fontId="22" fillId="3" borderId="240" xfId="0" applyFont="1" applyFill="1" applyBorder="1" applyAlignment="1">
      <alignment horizontal="left" vertical="center"/>
    </xf>
    <xf numFmtId="164" fontId="52" fillId="3" borderId="241" xfId="0" applyNumberFormat="1" applyFont="1" applyFill="1" applyBorder="1" applyAlignment="1">
      <alignment horizontal="right" vertical="center"/>
    </xf>
    <xf numFmtId="0" fontId="8" fillId="0" borderId="242" xfId="0" applyFont="1" applyBorder="1" applyAlignment="1">
      <alignment vertical="center" wrapText="1"/>
    </xf>
    <xf numFmtId="0" fontId="8" fillId="0" borderId="243" xfId="0" applyFont="1" applyBorder="1" applyAlignment="1">
      <alignment vertical="center" wrapText="1"/>
    </xf>
    <xf numFmtId="0" fontId="8" fillId="0" borderId="244" xfId="0" applyFont="1" applyBorder="1" applyAlignment="1">
      <alignment vertical="center" wrapText="1"/>
    </xf>
    <xf numFmtId="0" fontId="53" fillId="0" borderId="245" xfId="0" applyFont="1" applyBorder="1" applyAlignment="1">
      <alignment horizontal="left" vertical="center"/>
    </xf>
    <xf numFmtId="0" fontId="53" fillId="0" borderId="0" xfId="0" applyFont="1" applyAlignment="1">
      <alignment horizontal="left" vertical="center"/>
    </xf>
    <xf numFmtId="0" fontId="8" fillId="0" borderId="246" xfId="0" applyFont="1" applyBorder="1"/>
    <xf numFmtId="0" fontId="51" fillId="0" borderId="245" xfId="0" applyFont="1" applyBorder="1" applyAlignment="1">
      <alignment horizontal="left" vertical="center" wrapText="1"/>
    </xf>
    <xf numFmtId="0" fontId="51" fillId="0" borderId="0" xfId="0" applyFont="1" applyAlignment="1">
      <alignment horizontal="left" vertical="center" wrapText="1"/>
    </xf>
    <xf numFmtId="164" fontId="17" fillId="0" borderId="246" xfId="0" applyNumberFormat="1" applyFont="1" applyBorder="1" applyAlignment="1">
      <alignment horizontal="right" vertical="center"/>
    </xf>
    <xf numFmtId="0" fontId="51" fillId="0" borderId="247" xfId="0" applyFont="1" applyBorder="1" applyAlignment="1">
      <alignment horizontal="left" vertical="center" wrapText="1"/>
    </xf>
    <xf numFmtId="0" fontId="51" fillId="0" borderId="248" xfId="0" applyFont="1" applyBorder="1" applyAlignment="1">
      <alignment horizontal="left" vertical="center" wrapText="1"/>
    </xf>
    <xf numFmtId="164" fontId="17" fillId="0" borderId="249" xfId="0" applyNumberFormat="1" applyFont="1" applyBorder="1" applyAlignment="1">
      <alignment horizontal="right" vertical="center"/>
    </xf>
    <xf numFmtId="164" fontId="17" fillId="0" borderId="250" xfId="0" applyNumberFormat="1" applyFont="1" applyBorder="1" applyAlignment="1">
      <alignment horizontal="right" vertical="center"/>
    </xf>
    <xf numFmtId="0" fontId="51" fillId="0" borderId="251" xfId="0" applyFont="1" applyBorder="1" applyAlignment="1">
      <alignment horizontal="left" vertical="center" wrapText="1"/>
    </xf>
    <xf numFmtId="164" fontId="17" fillId="0" borderId="252" xfId="0" applyNumberFormat="1" applyFont="1" applyBorder="1" applyAlignment="1">
      <alignment horizontal="right" vertical="center"/>
    </xf>
    <xf numFmtId="0" fontId="22" fillId="0" borderId="245" xfId="0" applyFont="1" applyBorder="1" applyAlignment="1">
      <alignment horizontal="left" vertical="center" wrapText="1"/>
    </xf>
    <xf numFmtId="0" fontId="22" fillId="0" borderId="0" xfId="0" applyFont="1" applyAlignment="1">
      <alignment horizontal="left" vertical="center" wrapText="1"/>
    </xf>
    <xf numFmtId="166" fontId="19" fillId="0" borderId="246" xfId="0" applyNumberFormat="1" applyFont="1" applyBorder="1" applyAlignment="1">
      <alignment horizontal="right" vertical="center"/>
    </xf>
    <xf numFmtId="44" fontId="3" fillId="0" borderId="0" xfId="0" applyNumberFormat="1" applyFont="1"/>
    <xf numFmtId="166" fontId="52" fillId="0" borderId="246" xfId="0" applyNumberFormat="1" applyFont="1" applyBorder="1" applyAlignment="1">
      <alignment horizontal="right" vertical="center"/>
    </xf>
    <xf numFmtId="39" fontId="8" fillId="0" borderId="246" xfId="0" applyNumberFormat="1" applyFont="1" applyBorder="1"/>
    <xf numFmtId="0" fontId="51" fillId="0" borderId="245" xfId="0" applyFont="1" applyBorder="1" applyAlignment="1">
      <alignment horizontal="left"/>
    </xf>
    <xf numFmtId="0" fontId="51" fillId="0" borderId="0" xfId="0" applyFont="1" applyAlignment="1">
      <alignment horizontal="left"/>
    </xf>
    <xf numFmtId="164" fontId="17" fillId="0" borderId="253" xfId="0" applyNumberFormat="1" applyFont="1" applyBorder="1" applyAlignment="1">
      <alignment horizontal="right" vertical="center"/>
    </xf>
    <xf numFmtId="0" fontId="51" fillId="0" borderId="247" xfId="0" applyFont="1" applyBorder="1" applyAlignment="1">
      <alignment horizontal="left"/>
    </xf>
    <xf numFmtId="0" fontId="51" fillId="0" borderId="251" xfId="0" applyFont="1" applyBorder="1" applyAlignment="1">
      <alignment horizontal="left"/>
    </xf>
    <xf numFmtId="0" fontId="51" fillId="0" borderId="254" xfId="0" applyFont="1" applyBorder="1" applyAlignment="1">
      <alignment horizontal="left"/>
    </xf>
    <xf numFmtId="166" fontId="3" fillId="0" borderId="0" xfId="0" applyNumberFormat="1" applyFont="1"/>
    <xf numFmtId="0" fontId="22" fillId="0" borderId="255" xfId="0" applyFont="1" applyBorder="1" applyAlignment="1">
      <alignment horizontal="left" vertical="center" wrapText="1"/>
    </xf>
    <xf numFmtId="0" fontId="22" fillId="0" borderId="256" xfId="0" applyFont="1" applyBorder="1" applyAlignment="1">
      <alignment horizontal="left" vertical="center" wrapText="1"/>
    </xf>
    <xf numFmtId="39" fontId="52" fillId="0" borderId="257" xfId="0" applyNumberFormat="1" applyFont="1" applyBorder="1" applyAlignment="1">
      <alignment horizontal="right" vertical="center" wrapText="1"/>
    </xf>
    <xf numFmtId="0" fontId="43" fillId="0" borderId="0" xfId="0" applyFont="1" applyAlignment="1">
      <alignment vertical="center" wrapText="1"/>
    </xf>
    <xf numFmtId="0" fontId="43" fillId="2" borderId="0" xfId="0" applyFont="1" applyFill="1" applyAlignment="1">
      <alignment vertical="center" wrapText="1"/>
    </xf>
    <xf numFmtId="0" fontId="55" fillId="14" borderId="258" xfId="0" applyFont="1" applyFill="1" applyBorder="1" applyAlignment="1">
      <alignment horizontal="center" vertical="center" wrapText="1"/>
    </xf>
    <xf numFmtId="0" fontId="55" fillId="14" borderId="259" xfId="0" applyFont="1" applyFill="1" applyBorder="1" applyAlignment="1">
      <alignment horizontal="center" vertical="center" wrapText="1"/>
    </xf>
    <xf numFmtId="0" fontId="16" fillId="0" borderId="260" xfId="0" applyFont="1" applyBorder="1" applyAlignment="1">
      <alignment horizontal="left" vertical="center" wrapText="1"/>
    </xf>
    <xf numFmtId="0" fontId="16" fillId="0" borderId="261" xfId="0" applyFont="1" applyBorder="1" applyAlignment="1">
      <alignment horizontal="left" vertical="center" wrapText="1"/>
    </xf>
    <xf numFmtId="0" fontId="16" fillId="0" borderId="262" xfId="0" applyFont="1" applyBorder="1" applyAlignment="1">
      <alignment horizontal="left" vertical="center" wrapText="1"/>
    </xf>
    <xf numFmtId="0" fontId="16" fillId="0" borderId="263" xfId="0" applyFont="1" applyBorder="1" applyAlignment="1">
      <alignment horizontal="left" vertical="center" wrapText="1"/>
    </xf>
    <xf numFmtId="0" fontId="57" fillId="15" borderId="264" xfId="0" applyFont="1" applyFill="1" applyBorder="1" applyAlignment="1">
      <alignment horizontal="center" vertical="center" wrapText="1"/>
    </xf>
    <xf numFmtId="0" fontId="57" fillId="15" borderId="265" xfId="0" applyFont="1" applyFill="1" applyBorder="1" applyAlignment="1">
      <alignment horizontal="center" vertical="center" wrapText="1"/>
    </xf>
    <xf numFmtId="0" fontId="58" fillId="0" borderId="267" xfId="0" applyFont="1" applyBorder="1" applyAlignment="1">
      <alignment horizontal="left" vertical="center" wrapText="1"/>
    </xf>
    <xf numFmtId="0" fontId="59" fillId="0" borderId="0" xfId="0" applyFont="1" applyAlignment="1">
      <alignment vertical="center"/>
    </xf>
    <xf numFmtId="0" fontId="11" fillId="0" borderId="271" xfId="0" applyFont="1" applyBorder="1" applyAlignment="1">
      <alignment horizontal="center" vertical="center"/>
    </xf>
    <xf numFmtId="0" fontId="53" fillId="0" borderId="271" xfId="0" applyFont="1" applyBorder="1" applyAlignment="1">
      <alignment horizontal="center" vertical="center"/>
    </xf>
    <xf numFmtId="0" fontId="55" fillId="14" borderId="272" xfId="0" applyFont="1" applyFill="1" applyBorder="1" applyAlignment="1">
      <alignment horizontal="center" vertical="center" wrapText="1"/>
    </xf>
    <xf numFmtId="0" fontId="55" fillId="14" borderId="273" xfId="0" applyFont="1" applyFill="1" applyBorder="1" applyAlignment="1">
      <alignment horizontal="center" vertical="center" wrapText="1"/>
    </xf>
    <xf numFmtId="0" fontId="60" fillId="14" borderId="273" xfId="0" applyFont="1" applyFill="1" applyBorder="1" applyAlignment="1">
      <alignment horizontal="center" vertical="center" wrapText="1"/>
    </xf>
    <xf numFmtId="0" fontId="60" fillId="14" borderId="272" xfId="0" applyFont="1" applyFill="1" applyBorder="1" applyAlignment="1">
      <alignment horizontal="center" vertical="center" wrapText="1"/>
    </xf>
    <xf numFmtId="0" fontId="61" fillId="14" borderId="273" xfId="0" applyFont="1" applyFill="1" applyBorder="1" applyAlignment="1">
      <alignment horizontal="center" vertical="center" wrapText="1"/>
    </xf>
    <xf numFmtId="0" fontId="46" fillId="0" borderId="274" xfId="0" applyFont="1" applyBorder="1" applyAlignment="1">
      <alignment horizontal="left" vertical="center" wrapText="1"/>
    </xf>
    <xf numFmtId="0" fontId="3" fillId="0" borderId="275" xfId="0" applyFont="1" applyBorder="1" applyAlignment="1">
      <alignment horizontal="left" vertical="center" wrapText="1"/>
    </xf>
    <xf numFmtId="0" fontId="16" fillId="0" borderId="274" xfId="0" applyFont="1" applyBorder="1" applyAlignment="1">
      <alignment horizontal="left" vertical="center" wrapText="1"/>
    </xf>
    <xf numFmtId="0" fontId="16" fillId="0" borderId="275" xfId="0" applyFont="1" applyBorder="1" applyAlignment="1">
      <alignment horizontal="left" vertical="center" wrapText="1"/>
    </xf>
    <xf numFmtId="0" fontId="46" fillId="0" borderId="276" xfId="0" applyFont="1" applyBorder="1" applyAlignment="1">
      <alignment horizontal="left" vertical="center" wrapText="1"/>
    </xf>
    <xf numFmtId="0" fontId="46" fillId="0" borderId="277" xfId="0" applyFont="1" applyBorder="1" applyAlignment="1">
      <alignment horizontal="left" vertical="center" wrapText="1"/>
    </xf>
    <xf numFmtId="0" fontId="16" fillId="0" borderId="276" xfId="0" applyFont="1" applyBorder="1" applyAlignment="1">
      <alignment horizontal="left" vertical="center" wrapText="1"/>
    </xf>
    <xf numFmtId="0" fontId="3" fillId="0" borderId="0" xfId="0" applyFont="1" applyAlignment="1">
      <alignment horizontal="left" vertical="center"/>
    </xf>
    <xf numFmtId="0" fontId="16" fillId="0" borderId="277" xfId="0" applyFont="1" applyBorder="1" applyAlignment="1">
      <alignment horizontal="left" vertical="center" wrapText="1"/>
    </xf>
    <xf numFmtId="0" fontId="3" fillId="0" borderId="0" xfId="0" applyFont="1" applyAlignment="1">
      <alignment horizontal="left" vertical="center" wrapText="1"/>
    </xf>
    <xf numFmtId="0" fontId="16" fillId="0" borderId="278" xfId="0" applyFont="1" applyBorder="1" applyAlignment="1">
      <alignment horizontal="left" vertical="center" wrapText="1"/>
    </xf>
    <xf numFmtId="0" fontId="62" fillId="0" borderId="0" xfId="0" applyFont="1" applyAlignment="1">
      <alignment vertical="center"/>
    </xf>
    <xf numFmtId="0" fontId="63" fillId="0" borderId="0" xfId="0" applyFont="1" applyAlignment="1">
      <alignment vertical="center" wrapText="1"/>
    </xf>
    <xf numFmtId="0" fontId="21" fillId="0" borderId="279" xfId="0" applyFont="1" applyBorder="1" applyAlignment="1">
      <alignment horizontal="left" vertical="center" wrapText="1"/>
    </xf>
    <xf numFmtId="0" fontId="21" fillId="0" borderId="277" xfId="0" applyFont="1" applyBorder="1" applyAlignment="1">
      <alignment horizontal="left" vertical="center" wrapText="1"/>
    </xf>
    <xf numFmtId="0" fontId="21" fillId="0" borderId="0" xfId="0" applyFont="1" applyAlignment="1">
      <alignment horizontal="left" vertical="center" wrapText="1"/>
    </xf>
    <xf numFmtId="0" fontId="21" fillId="0" borderId="262" xfId="0" applyFont="1" applyBorder="1" applyAlignment="1">
      <alignment horizontal="left" vertical="center" wrapText="1"/>
    </xf>
    <xf numFmtId="0" fontId="64" fillId="16" borderId="264" xfId="0" applyFont="1" applyFill="1" applyBorder="1" applyAlignment="1">
      <alignment horizontal="center" vertical="center" wrapText="1"/>
    </xf>
    <xf numFmtId="0" fontId="65" fillId="17" borderId="280" xfId="0" applyFont="1" applyFill="1" applyBorder="1" applyAlignment="1">
      <alignment horizontal="left" vertical="center" wrapText="1"/>
    </xf>
    <xf numFmtId="9" fontId="34" fillId="0" borderId="267" xfId="0" applyNumberFormat="1" applyFont="1" applyBorder="1" applyAlignment="1">
      <alignment horizontal="center" vertical="center" wrapText="1"/>
    </xf>
    <xf numFmtId="9" fontId="34" fillId="7" borderId="280" xfId="0" applyNumberFormat="1" applyFont="1" applyFill="1" applyBorder="1" applyAlignment="1">
      <alignment horizontal="center" vertical="center" wrapText="1"/>
    </xf>
    <xf numFmtId="0" fontId="65" fillId="0" borderId="267" xfId="0" applyFont="1" applyBorder="1" applyAlignment="1">
      <alignment horizontal="left" vertical="center" wrapText="1"/>
    </xf>
    <xf numFmtId="0" fontId="65" fillId="0" borderId="264" xfId="0" applyFont="1" applyBorder="1" applyAlignment="1">
      <alignment horizontal="left" vertical="center" wrapText="1"/>
    </xf>
    <xf numFmtId="0" fontId="65" fillId="17" borderId="264" xfId="0" applyFont="1" applyFill="1" applyBorder="1" applyAlignment="1">
      <alignment horizontal="left" vertical="center" wrapText="1"/>
    </xf>
    <xf numFmtId="0" fontId="34" fillId="0" borderId="264" xfId="0" applyFont="1" applyBorder="1" applyAlignment="1">
      <alignment horizontal="center" vertical="center" wrapText="1"/>
    </xf>
    <xf numFmtId="0" fontId="34" fillId="7" borderId="264" xfId="0" applyFont="1" applyFill="1" applyBorder="1" applyAlignment="1">
      <alignment horizontal="center" vertical="center" wrapText="1"/>
    </xf>
    <xf numFmtId="9" fontId="34" fillId="0" borderId="264" xfId="0" applyNumberFormat="1" applyFont="1" applyBorder="1" applyAlignment="1">
      <alignment horizontal="center" vertical="center" wrapText="1"/>
    </xf>
    <xf numFmtId="0" fontId="34" fillId="0" borderId="267" xfId="0" applyFont="1" applyBorder="1" applyAlignment="1">
      <alignment horizontal="center" vertical="center" wrapText="1"/>
    </xf>
    <xf numFmtId="0" fontId="34" fillId="7" borderId="280" xfId="0" applyFont="1" applyFill="1" applyBorder="1" applyAlignment="1">
      <alignment horizontal="center" vertical="center" wrapText="1"/>
    </xf>
    <xf numFmtId="0" fontId="34" fillId="2" borderId="280" xfId="0" applyFont="1" applyFill="1" applyBorder="1" applyAlignment="1">
      <alignment horizontal="center" vertical="center" wrapText="1"/>
    </xf>
    <xf numFmtId="0" fontId="17" fillId="0" borderId="68" xfId="0" applyFont="1" applyBorder="1" applyAlignment="1">
      <alignment horizontal="center" vertical="center" wrapText="1"/>
    </xf>
    <xf numFmtId="0" fontId="4" fillId="0" borderId="0" xfId="0" applyFont="1" applyAlignment="1">
      <alignment horizontal="center" vertical="center"/>
    </xf>
    <xf numFmtId="0" fontId="0" fillId="0" borderId="0" xfId="0" applyFont="1" applyAlignment="1"/>
    <xf numFmtId="0" fontId="1" fillId="0" borderId="0" xfId="0" applyFont="1" applyAlignment="1">
      <alignment horizontal="center" vertical="center"/>
    </xf>
    <xf numFmtId="0" fontId="78" fillId="0" borderId="0" xfId="0" applyFont="1" applyAlignment="1">
      <alignment horizontal="center" vertical="center"/>
    </xf>
    <xf numFmtId="0" fontId="79" fillId="0" borderId="0" xfId="0" applyFont="1" applyAlignment="1"/>
    <xf numFmtId="0" fontId="5" fillId="0" borderId="0" xfId="0" applyFont="1" applyAlignment="1">
      <alignment horizontal="center" vertical="center"/>
    </xf>
    <xf numFmtId="0" fontId="11" fillId="4" borderId="6" xfId="0" applyFont="1" applyFill="1" applyBorder="1" applyAlignment="1">
      <alignment horizontal="center" vertical="center" wrapText="1"/>
    </xf>
    <xf numFmtId="0" fontId="10" fillId="0" borderId="7" xfId="0" applyFont="1" applyBorder="1"/>
    <xf numFmtId="0" fontId="11" fillId="5" borderId="8" xfId="0" applyFont="1" applyFill="1" applyBorder="1" applyAlignment="1">
      <alignment horizontal="center" vertical="center" wrapText="1"/>
    </xf>
    <xf numFmtId="0" fontId="10" fillId="0" borderId="9" xfId="0" applyFont="1" applyBorder="1"/>
    <xf numFmtId="0" fontId="10" fillId="0" borderId="10" xfId="0" applyFont="1" applyBorder="1"/>
    <xf numFmtId="0" fontId="11" fillId="6" borderId="11" xfId="0" applyFont="1" applyFill="1" applyBorder="1" applyAlignment="1">
      <alignment horizontal="center" vertical="center" wrapText="1"/>
    </xf>
    <xf numFmtId="0" fontId="10" fillId="0" borderId="12" xfId="0" applyFont="1" applyBorder="1"/>
    <xf numFmtId="0" fontId="10" fillId="0" borderId="13" xfId="0" applyFont="1" applyBorder="1"/>
    <xf numFmtId="0" fontId="11" fillId="7" borderId="14" xfId="0" applyFont="1" applyFill="1" applyBorder="1" applyAlignment="1">
      <alignment horizontal="center" vertical="center" wrapText="1"/>
    </xf>
    <xf numFmtId="0" fontId="10" fillId="0" borderId="15" xfId="0" applyFont="1" applyBorder="1"/>
    <xf numFmtId="0" fontId="10" fillId="0" borderId="16" xfId="0" applyFont="1" applyBorder="1"/>
    <xf numFmtId="0" fontId="9" fillId="10" borderId="24" xfId="0" applyFont="1" applyFill="1" applyBorder="1" applyAlignment="1">
      <alignment horizontal="center" vertical="center" wrapText="1"/>
    </xf>
    <xf numFmtId="0" fontId="10" fillId="0" borderId="25" xfId="0" applyFont="1" applyBorder="1"/>
    <xf numFmtId="0" fontId="9" fillId="11" borderId="27" xfId="0" applyFont="1" applyFill="1" applyBorder="1" applyAlignment="1">
      <alignment horizontal="center" vertical="center" wrapText="1"/>
    </xf>
    <xf numFmtId="0" fontId="10" fillId="0" borderId="28" xfId="0" applyFont="1" applyBorder="1"/>
    <xf numFmtId="0" fontId="10" fillId="0" borderId="29" xfId="0" applyFont="1" applyBorder="1"/>
    <xf numFmtId="0" fontId="9" fillId="11" borderId="30"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10" fillId="0" borderId="43" xfId="0" applyFont="1" applyBorder="1"/>
    <xf numFmtId="0" fontId="9" fillId="9" borderId="21" xfId="0" applyFont="1" applyFill="1" applyBorder="1" applyAlignment="1">
      <alignment horizontal="center" vertical="center" wrapText="1"/>
    </xf>
    <xf numFmtId="0" fontId="10" fillId="0" borderId="36" xfId="0" applyFont="1" applyBorder="1"/>
    <xf numFmtId="0" fontId="9" fillId="10" borderId="22" xfId="0" applyFont="1" applyFill="1" applyBorder="1" applyAlignment="1">
      <alignment horizontal="center" vertical="center" wrapText="1"/>
    </xf>
    <xf numFmtId="0" fontId="10" fillId="0" borderId="37" xfId="0" applyFont="1" applyBorder="1"/>
    <xf numFmtId="0" fontId="9" fillId="10" borderId="23" xfId="0" applyFont="1" applyFill="1" applyBorder="1" applyAlignment="1">
      <alignment horizontal="center" vertical="center" wrapText="1"/>
    </xf>
    <xf numFmtId="0" fontId="10" fillId="0" borderId="38" xfId="0" applyFont="1" applyBorder="1"/>
    <xf numFmtId="0" fontId="9" fillId="10" borderId="26" xfId="0" applyFont="1" applyFill="1" applyBorder="1" applyAlignment="1">
      <alignment horizontal="center" vertical="center" wrapText="1"/>
    </xf>
    <xf numFmtId="0" fontId="10" fillId="0" borderId="40" xfId="0" applyFont="1" applyBorder="1"/>
    <xf numFmtId="0" fontId="9" fillId="8" borderId="19" xfId="0" applyFont="1" applyFill="1" applyBorder="1" applyAlignment="1">
      <alignment horizontal="center" vertical="center" wrapText="1"/>
    </xf>
    <xf numFmtId="0" fontId="10" fillId="0" borderId="34" xfId="0" applyFont="1" applyBorder="1"/>
    <xf numFmtId="9" fontId="17" fillId="0" borderId="47" xfId="0" applyNumberFormat="1" applyFont="1" applyBorder="1" applyAlignment="1">
      <alignment horizontal="center" vertical="center" wrapText="1"/>
    </xf>
    <xf numFmtId="0" fontId="10" fillId="0" borderId="54" xfId="0" applyFont="1" applyBorder="1"/>
    <xf numFmtId="0" fontId="10" fillId="0" borderId="62" xfId="0" applyFont="1" applyBorder="1"/>
    <xf numFmtId="0" fontId="16" fillId="0" borderId="51" xfId="0" applyFont="1" applyBorder="1" applyAlignment="1">
      <alignment horizontal="left" vertical="center" wrapText="1"/>
    </xf>
    <xf numFmtId="0" fontId="10" fillId="0" borderId="58" xfId="0" applyFont="1" applyBorder="1"/>
    <xf numFmtId="0" fontId="10" fillId="0" borderId="66" xfId="0" applyFont="1" applyBorder="1"/>
    <xf numFmtId="0" fontId="16" fillId="0" borderId="58" xfId="0" applyFont="1" applyBorder="1" applyAlignment="1">
      <alignment horizontal="left" vertical="center" wrapText="1"/>
    </xf>
    <xf numFmtId="0" fontId="16" fillId="0" borderId="72" xfId="0" applyFont="1" applyBorder="1" applyAlignment="1">
      <alignment horizontal="left" vertical="center" wrapText="1"/>
    </xf>
    <xf numFmtId="1" fontId="17" fillId="0" borderId="68" xfId="0" applyNumberFormat="1" applyFont="1" applyBorder="1" applyAlignment="1">
      <alignment horizontal="center" vertical="center" wrapText="1"/>
    </xf>
    <xf numFmtId="0" fontId="9" fillId="3" borderId="4" xfId="0" applyFont="1" applyFill="1" applyBorder="1" applyAlignment="1">
      <alignment horizontal="center" vertical="center" textRotation="90"/>
    </xf>
    <xf numFmtId="0" fontId="10" fillId="0" borderId="5" xfId="0" applyFont="1" applyBorder="1"/>
    <xf numFmtId="0" fontId="10" fillId="0" borderId="17" xfId="0" applyFont="1" applyBorder="1"/>
    <xf numFmtId="0" fontId="10" fillId="0" borderId="18" xfId="0" applyFont="1" applyBorder="1"/>
    <xf numFmtId="0" fontId="10" fillId="0" borderId="32" xfId="0" applyFont="1" applyBorder="1"/>
    <xf numFmtId="0" fontId="10" fillId="0" borderId="33" xfId="0" applyFont="1" applyBorder="1"/>
    <xf numFmtId="0" fontId="9" fillId="8" borderId="20" xfId="0" applyFont="1" applyFill="1" applyBorder="1" applyAlignment="1">
      <alignment horizontal="center" vertical="center" wrapText="1"/>
    </xf>
    <xf numFmtId="0" fontId="10" fillId="0" borderId="35" xfId="0" applyFont="1" applyBorder="1"/>
    <xf numFmtId="0" fontId="14" fillId="3" borderId="75" xfId="0" applyFont="1" applyFill="1" applyBorder="1" applyAlignment="1">
      <alignment horizontal="center" vertical="center" textRotation="90" wrapText="1"/>
    </xf>
    <xf numFmtId="0" fontId="10" fillId="0" borderId="76" xfId="0" applyFont="1" applyBorder="1"/>
    <xf numFmtId="0" fontId="10" fillId="0" borderId="77" xfId="0" applyFont="1" applyBorder="1"/>
    <xf numFmtId="0" fontId="10" fillId="0" borderId="73" xfId="0" applyFont="1" applyBorder="1"/>
    <xf numFmtId="0" fontId="10" fillId="0" borderId="80" xfId="0" applyFont="1" applyBorder="1"/>
    <xf numFmtId="0" fontId="14" fillId="3" borderId="44" xfId="0" applyFont="1" applyFill="1" applyBorder="1" applyAlignment="1">
      <alignment horizontal="center" vertical="center" textRotation="90" wrapText="1"/>
    </xf>
    <xf numFmtId="0" fontId="10" fillId="0" borderId="45" xfId="0" applyFont="1" applyBorder="1"/>
    <xf numFmtId="0" fontId="10" fillId="0" borderId="52" xfId="0" applyFont="1" applyBorder="1"/>
    <xf numFmtId="0" fontId="10" fillId="0" borderId="74" xfId="0" applyFont="1" applyBorder="1"/>
    <xf numFmtId="0" fontId="19" fillId="3" borderId="88" xfId="0" applyFont="1" applyFill="1" applyBorder="1" applyAlignment="1">
      <alignment horizontal="left" vertical="center"/>
    </xf>
    <xf numFmtId="0" fontId="10" fillId="0" borderId="89" xfId="0" applyFont="1" applyBorder="1"/>
    <xf numFmtId="0" fontId="10" fillId="0" borderId="90" xfId="0" applyFont="1" applyBorder="1"/>
    <xf numFmtId="0" fontId="22" fillId="3" borderId="92" xfId="0" applyFont="1" applyFill="1" applyBorder="1" applyAlignment="1">
      <alignment horizontal="center" vertical="center"/>
    </xf>
    <xf numFmtId="0" fontId="10" fillId="0" borderId="93" xfId="0" applyFont="1" applyBorder="1"/>
    <xf numFmtId="0" fontId="14" fillId="3" borderId="139" xfId="0" applyFont="1" applyFill="1" applyBorder="1" applyAlignment="1">
      <alignment horizontal="center" vertical="center" textRotation="90" wrapText="1"/>
    </xf>
    <xf numFmtId="0" fontId="10" fillId="0" borderId="126" xfId="0" applyFont="1" applyBorder="1"/>
    <xf numFmtId="0" fontId="10" fillId="0" borderId="137" xfId="0" applyFont="1" applyBorder="1"/>
    <xf numFmtId="0" fontId="14" fillId="11" borderId="140" xfId="0" applyFont="1" applyFill="1" applyBorder="1" applyAlignment="1">
      <alignment horizontal="center" vertical="center" textRotation="90" wrapText="1"/>
    </xf>
    <xf numFmtId="0" fontId="10" fillId="0" borderId="127" xfId="0" applyFont="1" applyBorder="1"/>
    <xf numFmtId="0" fontId="10" fillId="0" borderId="138" xfId="0" applyFont="1" applyBorder="1"/>
    <xf numFmtId="0" fontId="19" fillId="11" borderId="88" xfId="0" applyFont="1" applyFill="1" applyBorder="1" applyAlignment="1">
      <alignment horizontal="left" vertical="center"/>
    </xf>
    <xf numFmtId="0" fontId="22" fillId="11" borderId="92" xfId="0" applyFont="1" applyFill="1" applyBorder="1" applyAlignment="1">
      <alignment horizontal="center" vertical="center"/>
    </xf>
    <xf numFmtId="0" fontId="10" fillId="0" borderId="141" xfId="0" applyFont="1" applyBorder="1"/>
    <xf numFmtId="0" fontId="30" fillId="0" borderId="58" xfId="0" applyFont="1" applyBorder="1"/>
    <xf numFmtId="4" fontId="19" fillId="3" borderId="147" xfId="0" applyNumberFormat="1" applyFont="1" applyFill="1" applyBorder="1" applyAlignment="1">
      <alignment horizontal="left" vertical="center" wrapText="1"/>
    </xf>
    <xf numFmtId="0" fontId="10" fillId="0" borderId="148" xfId="0" applyFont="1" applyBorder="1"/>
    <xf numFmtId="0" fontId="10" fillId="0" borderId="149" xfId="0" applyFont="1" applyBorder="1"/>
    <xf numFmtId="4" fontId="28" fillId="3" borderId="147" xfId="0" applyNumberFormat="1" applyFont="1" applyFill="1" applyBorder="1" applyAlignment="1">
      <alignment horizontal="center" vertical="center" wrapText="1"/>
    </xf>
    <xf numFmtId="0" fontId="10" fillId="0" borderId="151" xfId="0" applyFont="1" applyBorder="1"/>
    <xf numFmtId="0" fontId="30" fillId="0" borderId="177" xfId="0" applyFont="1" applyBorder="1"/>
    <xf numFmtId="0" fontId="10" fillId="0" borderId="177" xfId="0" applyFont="1" applyBorder="1"/>
    <xf numFmtId="0" fontId="10" fillId="0" borderId="203" xfId="0" applyFont="1" applyBorder="1"/>
    <xf numFmtId="0" fontId="16" fillId="0" borderId="176" xfId="0" applyFont="1" applyBorder="1" applyAlignment="1">
      <alignment horizontal="left" vertical="center" wrapText="1"/>
    </xf>
    <xf numFmtId="0" fontId="19" fillId="3" borderId="88" xfId="0" applyFont="1" applyFill="1" applyBorder="1" applyAlignment="1">
      <alignment horizontal="left" vertical="center" wrapText="1"/>
    </xf>
    <xf numFmtId="4" fontId="19" fillId="3" borderId="217" xfId="0" applyNumberFormat="1" applyFont="1" applyFill="1" applyBorder="1" applyAlignment="1">
      <alignment horizontal="left" vertical="center" wrapText="1"/>
    </xf>
    <xf numFmtId="0" fontId="10" fillId="0" borderId="218" xfId="0" applyFont="1" applyBorder="1"/>
    <xf numFmtId="0" fontId="10" fillId="0" borderId="219" xfId="0" applyFont="1" applyBorder="1"/>
    <xf numFmtId="4" fontId="27" fillId="5" borderId="224" xfId="0" applyNumberFormat="1" applyFont="1" applyFill="1" applyBorder="1" applyAlignment="1">
      <alignment horizontal="left" vertical="center" wrapText="1"/>
    </xf>
    <xf numFmtId="0" fontId="10" fillId="0" borderId="225" xfId="0" applyFont="1" applyBorder="1"/>
    <xf numFmtId="0" fontId="10" fillId="0" borderId="226" xfId="0" applyFont="1" applyBorder="1"/>
    <xf numFmtId="4" fontId="28" fillId="5" borderId="224" xfId="0" applyNumberFormat="1" applyFont="1" applyFill="1" applyBorder="1" applyAlignment="1">
      <alignment horizontal="center" vertical="center" wrapText="1"/>
    </xf>
    <xf numFmtId="0" fontId="10" fillId="0" borderId="228" xfId="0" applyFont="1" applyBorder="1"/>
    <xf numFmtId="0" fontId="9" fillId="0" borderId="0" xfId="0" applyFont="1" applyAlignment="1">
      <alignment horizontal="center" vertical="center" wrapText="1"/>
    </xf>
    <xf numFmtId="0" fontId="43" fillId="0" borderId="0" xfId="0" applyFont="1" applyAlignment="1">
      <alignment horizontal="left" vertical="center" wrapText="1"/>
    </xf>
    <xf numFmtId="0" fontId="19" fillId="11" borderId="210" xfId="0" applyFont="1" applyFill="1" applyBorder="1" applyAlignment="1">
      <alignment horizontal="left" vertical="center"/>
    </xf>
    <xf numFmtId="0" fontId="10" fillId="0" borderId="211" xfId="0" applyFont="1" applyBorder="1"/>
    <xf numFmtId="0" fontId="10" fillId="0" borderId="212" xfId="0" applyFont="1" applyBorder="1"/>
    <xf numFmtId="0" fontId="22" fillId="11" borderId="214" xfId="0" applyFont="1" applyFill="1" applyBorder="1" applyAlignment="1">
      <alignment horizontal="center" vertical="center"/>
    </xf>
    <xf numFmtId="0" fontId="10" fillId="0" borderId="215" xfId="0" applyFont="1" applyBorder="1"/>
    <xf numFmtId="4" fontId="28" fillId="3" borderId="217" xfId="0" applyNumberFormat="1" applyFont="1" applyFill="1" applyBorder="1" applyAlignment="1">
      <alignment horizontal="center" vertical="center" wrapText="1"/>
    </xf>
    <xf numFmtId="0" fontId="10" fillId="0" borderId="221" xfId="0" applyFont="1" applyBorder="1"/>
    <xf numFmtId="1" fontId="17" fillId="0" borderId="54" xfId="0" applyNumberFormat="1" applyFont="1" applyBorder="1" applyAlignment="1">
      <alignment horizontal="center" vertical="center" wrapText="1"/>
    </xf>
    <xf numFmtId="0" fontId="3" fillId="2" borderId="17" xfId="0" applyFont="1" applyFill="1" applyBorder="1" applyAlignment="1">
      <alignment horizontal="center" vertical="center" wrapText="1"/>
    </xf>
    <xf numFmtId="12" fontId="17" fillId="2" borderId="122" xfId="0" applyNumberFormat="1" applyFont="1" applyFill="1" applyBorder="1" applyAlignment="1">
      <alignment horizontal="center" vertical="center" wrapText="1"/>
    </xf>
    <xf numFmtId="0" fontId="10" fillId="0" borderId="106" xfId="0" applyFont="1" applyBorder="1"/>
    <xf numFmtId="0" fontId="10" fillId="0" borderId="108" xfId="0" applyFont="1" applyBorder="1"/>
    <xf numFmtId="1" fontId="17" fillId="2" borderId="68" xfId="0" applyNumberFormat="1" applyFont="1" applyFill="1" applyBorder="1" applyAlignment="1">
      <alignment horizontal="center" vertical="center" wrapText="1"/>
    </xf>
    <xf numFmtId="0" fontId="14" fillId="11" borderId="124" xfId="0" applyFont="1" applyFill="1" applyBorder="1" applyAlignment="1">
      <alignment horizontal="center" vertical="center" textRotation="90" wrapText="1"/>
    </xf>
    <xf numFmtId="0" fontId="17" fillId="0" borderId="54" xfId="0" applyFont="1" applyBorder="1" applyAlignment="1">
      <alignment horizontal="center" vertical="center" wrapText="1"/>
    </xf>
    <xf numFmtId="0" fontId="17" fillId="0" borderId="68" xfId="0" applyFont="1" applyBorder="1" applyAlignment="1">
      <alignment horizontal="center" vertical="center" wrapText="1"/>
    </xf>
    <xf numFmtId="9" fontId="17" fillId="0" borderId="54" xfId="0" applyNumberFormat="1" applyFont="1" applyBorder="1" applyAlignment="1">
      <alignment horizontal="center" vertical="center" wrapText="1"/>
    </xf>
    <xf numFmtId="0" fontId="10" fillId="0" borderId="145" xfId="0" applyFont="1" applyBorder="1"/>
    <xf numFmtId="0" fontId="14" fillId="3" borderId="123" xfId="0" applyFont="1" applyFill="1" applyBorder="1" applyAlignment="1">
      <alignment horizontal="center" vertical="center" textRotation="90" wrapText="1"/>
    </xf>
    <xf numFmtId="3" fontId="17" fillId="0" borderId="68" xfId="0" applyNumberFormat="1" applyFont="1" applyBorder="1" applyAlignment="1">
      <alignment horizontal="center" vertical="center" wrapText="1"/>
    </xf>
    <xf numFmtId="0" fontId="10" fillId="0" borderId="107" xfId="0" applyFont="1" applyBorder="1"/>
    <xf numFmtId="0" fontId="10" fillId="0" borderId="109" xfId="0" applyFont="1" applyBorder="1"/>
    <xf numFmtId="1" fontId="17" fillId="0" borderId="47" xfId="0" applyNumberFormat="1" applyFont="1" applyBorder="1" applyAlignment="1">
      <alignment horizontal="center" vertical="center" wrapText="1"/>
    </xf>
    <xf numFmtId="0" fontId="10" fillId="0" borderId="84" xfId="0" applyFont="1" applyBorder="1"/>
    <xf numFmtId="0" fontId="10" fillId="0" borderId="85" xfId="0" applyFont="1" applyBorder="1"/>
    <xf numFmtId="0" fontId="10" fillId="0" borderId="94" xfId="0" applyFont="1" applyBorder="1"/>
    <xf numFmtId="3" fontId="17" fillId="0" borderId="54" xfId="0" applyNumberFormat="1" applyFont="1" applyBorder="1" applyAlignment="1">
      <alignment horizontal="center" vertical="center" wrapText="1"/>
    </xf>
    <xf numFmtId="1" fontId="20" fillId="0" borderId="68" xfId="0" applyNumberFormat="1" applyFont="1" applyBorder="1" applyAlignment="1">
      <alignment horizontal="center" vertical="center" wrapText="1"/>
    </xf>
    <xf numFmtId="1" fontId="17" fillId="2" borderId="122" xfId="0" applyNumberFormat="1" applyFont="1" applyFill="1" applyBorder="1" applyAlignment="1">
      <alignment horizontal="center" vertical="center" wrapText="1"/>
    </xf>
    <xf numFmtId="9" fontId="17" fillId="0" borderId="107" xfId="0" applyNumberFormat="1" applyFont="1" applyBorder="1" applyAlignment="1">
      <alignment horizontal="center" vertical="center" wrapText="1"/>
    </xf>
    <xf numFmtId="1" fontId="17" fillId="0" borderId="103" xfId="0" applyNumberFormat="1" applyFont="1" applyBorder="1" applyAlignment="1">
      <alignment horizontal="center" vertical="center" wrapText="1"/>
    </xf>
    <xf numFmtId="3" fontId="17" fillId="2" borderId="47" xfId="0" applyNumberFormat="1" applyFont="1" applyFill="1" applyBorder="1" applyAlignment="1">
      <alignment horizontal="center" vertical="center" wrapText="1"/>
    </xf>
    <xf numFmtId="1" fontId="17" fillId="12" borderId="122" xfId="0" applyNumberFormat="1" applyFont="1" applyFill="1" applyBorder="1" applyAlignment="1">
      <alignment horizontal="center" vertical="center" wrapText="1"/>
    </xf>
    <xf numFmtId="1" fontId="17" fillId="12" borderId="68" xfId="0" applyNumberFormat="1" applyFont="1" applyFill="1" applyBorder="1" applyAlignment="1">
      <alignment horizontal="center" vertical="center" wrapText="1"/>
    </xf>
    <xf numFmtId="10" fontId="17" fillId="0" borderId="54" xfId="0" applyNumberFormat="1" applyFont="1" applyBorder="1" applyAlignment="1">
      <alignment horizontal="center" vertical="center" wrapText="1"/>
    </xf>
    <xf numFmtId="0" fontId="54" fillId="0" borderId="1" xfId="0" applyFont="1" applyBorder="1" applyAlignment="1">
      <alignment horizontal="center" vertical="center"/>
    </xf>
    <xf numFmtId="0" fontId="10" fillId="0" borderId="2" xfId="0" applyFont="1" applyBorder="1"/>
    <xf numFmtId="0" fontId="56" fillId="0" borderId="0" xfId="0" applyFont="1" applyAlignment="1">
      <alignment horizontal="center" vertical="center" wrapText="1"/>
    </xf>
    <xf numFmtId="0" fontId="58" fillId="0" borderId="266" xfId="0" applyFont="1" applyBorder="1" applyAlignment="1">
      <alignment horizontal="center" vertical="center"/>
    </xf>
    <xf numFmtId="0" fontId="10" fillId="0" borderId="268" xfId="0" applyFont="1" applyBorder="1"/>
    <xf numFmtId="0" fontId="58" fillId="0" borderId="266" xfId="0" applyFont="1" applyBorder="1" applyAlignment="1">
      <alignment horizontal="left" vertical="center" wrapText="1"/>
    </xf>
    <xf numFmtId="0" fontId="10" fillId="0" borderId="269" xfId="0" applyFont="1" applyBorder="1"/>
    <xf numFmtId="0" fontId="54" fillId="0" borderId="270" xfId="0" applyFont="1" applyBorder="1" applyAlignment="1">
      <alignment horizontal="center" vertical="center"/>
    </xf>
    <xf numFmtId="0" fontId="10" fillId="0" borderId="121" xfId="0" applyFont="1" applyBorder="1"/>
    <xf numFmtId="0" fontId="54" fillId="0" borderId="0" xfId="0" applyFont="1" applyAlignment="1">
      <alignment horizontal="center" vertical="center" wrapText="1"/>
    </xf>
    <xf numFmtId="0" fontId="65" fillId="0" borderId="266" xfId="0" applyFont="1" applyBorder="1" applyAlignment="1">
      <alignment horizontal="left" vertical="center" wrapText="1"/>
    </xf>
    <xf numFmtId="0" fontId="56" fillId="0" borderId="0" xfId="0" applyFont="1" applyAlignment="1">
      <alignment horizontal="center" vertical="center"/>
    </xf>
    <xf numFmtId="0" fontId="58" fillId="0" borderId="269" xfId="0" applyFont="1" applyBorder="1" applyAlignment="1">
      <alignment horizontal="left" vertical="center" wrapText="1"/>
    </xf>
    <xf numFmtId="0" fontId="65" fillId="17" borderId="281" xfId="0" applyFont="1" applyFill="1" applyBorder="1" applyAlignment="1">
      <alignment horizontal="left" vertical="center" wrapText="1"/>
    </xf>
    <xf numFmtId="0" fontId="15" fillId="0" borderId="46" xfId="0" applyFont="1" applyBorder="1" applyAlignment="1">
      <alignment horizontal="left" vertical="center" wrapText="1" indent="1"/>
    </xf>
    <xf numFmtId="0" fontId="16" fillId="0" borderId="47" xfId="0" applyFont="1" applyBorder="1" applyAlignment="1">
      <alignment horizontal="left" vertical="center" wrapText="1" indent="1"/>
    </xf>
    <xf numFmtId="0" fontId="15" fillId="0" borderId="47" xfId="0" applyFont="1" applyBorder="1" applyAlignment="1">
      <alignment horizontal="left" vertical="center" wrapText="1" indent="1"/>
    </xf>
    <xf numFmtId="0" fontId="10" fillId="0" borderId="53" xfId="0" applyFont="1" applyBorder="1" applyAlignment="1">
      <alignment horizontal="left" indent="1"/>
    </xf>
    <xf numFmtId="0" fontId="10" fillId="0" borderId="54" xfId="0" applyFont="1" applyBorder="1" applyAlignment="1">
      <alignment horizontal="left" indent="1"/>
    </xf>
    <xf numFmtId="0" fontId="10" fillId="0" borderId="61" xfId="0" applyFont="1" applyBorder="1" applyAlignment="1">
      <alignment horizontal="left" indent="1"/>
    </xf>
    <xf numFmtId="0" fontId="10" fillId="0" borderId="62" xfId="0" applyFont="1" applyBorder="1" applyAlignment="1">
      <alignment horizontal="left" indent="1"/>
    </xf>
    <xf numFmtId="0" fontId="15" fillId="0" borderId="67" xfId="0" applyFont="1" applyBorder="1" applyAlignment="1">
      <alignment horizontal="left" vertical="center" wrapText="1" indent="1"/>
    </xf>
    <xf numFmtId="0" fontId="16" fillId="0" borderId="68" xfId="0" applyFont="1" applyBorder="1" applyAlignment="1">
      <alignment horizontal="left" vertical="center" wrapText="1" indent="1"/>
    </xf>
    <xf numFmtId="0" fontId="15" fillId="0" borderId="68" xfId="0" applyFont="1" applyBorder="1" applyAlignment="1">
      <alignment horizontal="left" vertical="center" wrapText="1" indent="1"/>
    </xf>
    <xf numFmtId="0" fontId="16" fillId="0" borderId="54" xfId="0" applyFont="1" applyBorder="1" applyAlignment="1">
      <alignment horizontal="left" vertical="center" wrapText="1" indent="1"/>
    </xf>
    <xf numFmtId="0" fontId="19" fillId="3" borderId="87" xfId="0" applyFont="1" applyFill="1" applyBorder="1" applyAlignment="1">
      <alignment horizontal="left" vertical="center" indent="1"/>
    </xf>
    <xf numFmtId="0" fontId="16" fillId="0" borderId="0" xfId="0" applyFont="1" applyAlignment="1">
      <alignment horizontal="left" vertical="center" wrapText="1" indent="1"/>
    </xf>
    <xf numFmtId="0" fontId="16" fillId="0" borderId="100" xfId="0" applyFont="1" applyBorder="1" applyAlignment="1">
      <alignment horizontal="left" vertical="center" wrapText="1" indent="1"/>
    </xf>
    <xf numFmtId="0" fontId="0" fillId="0" borderId="0" xfId="0" applyFont="1" applyAlignment="1">
      <alignment horizontal="left" indent="1"/>
    </xf>
    <xf numFmtId="0" fontId="10" fillId="0" borderId="100" xfId="0" applyFont="1" applyBorder="1" applyAlignment="1">
      <alignment horizontal="left" indent="1"/>
    </xf>
    <xf numFmtId="0" fontId="10" fillId="0" borderId="101" xfId="0" applyFont="1" applyBorder="1" applyAlignment="1">
      <alignment horizontal="left" indent="1"/>
    </xf>
    <xf numFmtId="0" fontId="10" fillId="0" borderId="102" xfId="0" applyFont="1" applyBorder="1" applyAlignment="1">
      <alignment horizontal="left" indent="1"/>
    </xf>
    <xf numFmtId="0" fontId="15" fillId="0" borderId="103" xfId="0" applyFont="1" applyBorder="1" applyAlignment="1">
      <alignment horizontal="left" vertical="center" wrapText="1" indent="1"/>
    </xf>
    <xf numFmtId="0" fontId="16" fillId="0" borderId="104" xfId="0" applyFont="1" applyBorder="1" applyAlignment="1">
      <alignment horizontal="left" vertical="center" wrapText="1" indent="1"/>
    </xf>
    <xf numFmtId="0" fontId="16" fillId="0" borderId="105" xfId="0" applyFont="1" applyBorder="1" applyAlignment="1">
      <alignment horizontal="left" vertical="center" wrapText="1" indent="1"/>
    </xf>
    <xf numFmtId="0" fontId="10" fillId="0" borderId="106" xfId="0" applyFont="1" applyBorder="1" applyAlignment="1">
      <alignment horizontal="left" indent="1"/>
    </xf>
    <xf numFmtId="0" fontId="10" fillId="0" borderId="107" xfId="0" applyFont="1" applyBorder="1" applyAlignment="1">
      <alignment horizontal="left" indent="1"/>
    </xf>
    <xf numFmtId="0" fontId="10" fillId="0" borderId="108" xfId="0" applyFont="1" applyBorder="1" applyAlignment="1">
      <alignment horizontal="left" indent="1"/>
    </xf>
    <xf numFmtId="0" fontId="10" fillId="0" borderId="109" xfId="0" applyFont="1" applyBorder="1" applyAlignment="1">
      <alignment horizontal="left" indent="1"/>
    </xf>
    <xf numFmtId="0" fontId="18" fillId="0" borderId="68" xfId="0" applyFont="1" applyBorder="1" applyAlignment="1">
      <alignment horizontal="left" vertical="center" wrapText="1" indent="1"/>
    </xf>
    <xf numFmtId="0" fontId="16" fillId="0" borderId="103" xfId="0" applyFont="1" applyBorder="1" applyAlignment="1">
      <alignment horizontal="left" vertical="center" wrapText="1" indent="1"/>
    </xf>
    <xf numFmtId="0" fontId="15" fillId="0" borderId="106" xfId="0" applyFont="1" applyBorder="1" applyAlignment="1">
      <alignment horizontal="left" vertical="center" wrapText="1" indent="1"/>
    </xf>
    <xf numFmtId="0" fontId="15" fillId="0" borderId="54" xfId="0" applyFont="1" applyBorder="1" applyAlignment="1">
      <alignment horizontal="left" vertical="center" wrapText="1" indent="1"/>
    </xf>
    <xf numFmtId="0" fontId="16" fillId="0" borderId="106" xfId="0" applyFont="1" applyBorder="1" applyAlignment="1">
      <alignment horizontal="left" vertical="center" wrapText="1" indent="1"/>
    </xf>
    <xf numFmtId="0" fontId="16" fillId="2" borderId="116" xfId="0" applyFont="1" applyFill="1" applyBorder="1" applyAlignment="1">
      <alignment horizontal="left" vertical="center" wrapText="1" indent="1"/>
    </xf>
    <xf numFmtId="0" fontId="10" fillId="0" borderId="117" xfId="0" applyFont="1" applyBorder="1" applyAlignment="1">
      <alignment horizontal="left" indent="1"/>
    </xf>
    <xf numFmtId="0" fontId="10" fillId="0" borderId="118" xfId="0" applyFont="1" applyBorder="1" applyAlignment="1">
      <alignment horizontal="left" indent="1"/>
    </xf>
    <xf numFmtId="0" fontId="15" fillId="0" borderId="53" xfId="0" applyFont="1" applyBorder="1" applyAlignment="1">
      <alignment horizontal="left" vertical="center" wrapText="1" indent="1"/>
    </xf>
    <xf numFmtId="0" fontId="16" fillId="0" borderId="121" xfId="0" applyFont="1" applyBorder="1" applyAlignment="1">
      <alignment horizontal="left" vertical="center" wrapText="1" indent="1"/>
    </xf>
    <xf numFmtId="0" fontId="15" fillId="2" borderId="67" xfId="0" applyFont="1" applyFill="1" applyBorder="1" applyAlignment="1">
      <alignment horizontal="left" vertical="center" wrapText="1" indent="1"/>
    </xf>
    <xf numFmtId="0" fontId="16" fillId="2" borderId="68" xfId="0" applyFont="1" applyFill="1" applyBorder="1" applyAlignment="1">
      <alignment horizontal="left" vertical="center" wrapText="1" indent="1"/>
    </xf>
    <xf numFmtId="0" fontId="15" fillId="0" borderId="121" xfId="0" applyFont="1" applyBorder="1" applyAlignment="1">
      <alignment horizontal="left" vertical="center" wrapText="1" indent="1"/>
    </xf>
    <xf numFmtId="0" fontId="16" fillId="2" borderId="125" xfId="0" applyFont="1" applyFill="1" applyBorder="1" applyAlignment="1">
      <alignment horizontal="left" vertical="center" wrapText="1" indent="1"/>
    </xf>
    <xf numFmtId="0" fontId="10" fillId="0" borderId="128" xfId="0" applyFont="1" applyBorder="1" applyAlignment="1">
      <alignment horizontal="left" indent="1"/>
    </xf>
    <xf numFmtId="0" fontId="10" fillId="0" borderId="129" xfId="0" applyFont="1" applyBorder="1" applyAlignment="1">
      <alignment horizontal="left" indent="1"/>
    </xf>
    <xf numFmtId="0" fontId="19" fillId="11" borderId="87" xfId="0" applyFont="1" applyFill="1" applyBorder="1" applyAlignment="1">
      <alignment horizontal="left" vertical="center" indent="1"/>
    </xf>
    <xf numFmtId="1" fontId="16" fillId="0" borderId="68" xfId="0" applyNumberFormat="1" applyFont="1" applyBorder="1" applyAlignment="1">
      <alignment horizontal="left" vertical="center" wrapText="1" indent="1"/>
    </xf>
    <xf numFmtId="0" fontId="27" fillId="3" borderId="146" xfId="0" applyFont="1" applyFill="1" applyBorder="1" applyAlignment="1">
      <alignment horizontal="left" vertical="center" wrapText="1" indent="1"/>
    </xf>
    <xf numFmtId="0" fontId="29" fillId="0" borderId="103" xfId="0" applyFont="1" applyBorder="1" applyAlignment="1">
      <alignment horizontal="left" vertical="center" wrapText="1" indent="1"/>
    </xf>
    <xf numFmtId="0" fontId="16" fillId="2" borderId="162" xfId="0" applyFont="1" applyFill="1" applyBorder="1" applyAlignment="1">
      <alignment horizontal="left" vertical="center" wrapText="1" indent="1"/>
    </xf>
    <xf numFmtId="0" fontId="16" fillId="2" borderId="163" xfId="0" applyFont="1" applyFill="1" applyBorder="1" applyAlignment="1">
      <alignment horizontal="left" vertical="center" wrapText="1" indent="1"/>
    </xf>
    <xf numFmtId="0" fontId="27" fillId="3" borderId="87" xfId="0" applyFont="1" applyFill="1" applyBorder="1" applyAlignment="1">
      <alignment horizontal="left" vertical="center" wrapText="1" indent="1"/>
    </xf>
    <xf numFmtId="0" fontId="16" fillId="0" borderId="183" xfId="0" applyFont="1" applyBorder="1" applyAlignment="1">
      <alignment horizontal="left" vertical="center" wrapText="1" indent="1"/>
    </xf>
    <xf numFmtId="0" fontId="10" fillId="0" borderId="188" xfId="0" applyFont="1" applyBorder="1" applyAlignment="1">
      <alignment horizontal="left" indent="1"/>
    </xf>
    <xf numFmtId="0" fontId="16" fillId="2" borderId="122" xfId="0" applyFont="1" applyFill="1" applyBorder="1" applyAlignment="1">
      <alignment horizontal="left" vertical="center" wrapText="1" indent="1"/>
    </xf>
    <xf numFmtId="0" fontId="15" fillId="2" borderId="162" xfId="0" applyFont="1" applyFill="1" applyBorder="1" applyAlignment="1">
      <alignment horizontal="left" vertical="center" wrapText="1" indent="1"/>
    </xf>
    <xf numFmtId="0" fontId="15" fillId="2" borderId="116" xfId="0" applyFont="1" applyFill="1" applyBorder="1" applyAlignment="1">
      <alignment horizontal="left" vertical="center" wrapText="1" indent="1"/>
    </xf>
    <xf numFmtId="0" fontId="15" fillId="2" borderId="193" xfId="0" applyFont="1" applyFill="1" applyBorder="1" applyAlignment="1">
      <alignment horizontal="left" vertical="center" wrapText="1" indent="1"/>
    </xf>
    <xf numFmtId="0" fontId="10" fillId="0" borderId="194" xfId="0" applyFont="1" applyBorder="1" applyAlignment="1">
      <alignment horizontal="left" indent="1"/>
    </xf>
    <xf numFmtId="0" fontId="10" fillId="0" borderId="195" xfId="0" applyFont="1" applyBorder="1" applyAlignment="1">
      <alignment horizontal="left" indent="1"/>
    </xf>
    <xf numFmtId="0" fontId="16" fillId="12" borderId="162" xfId="0" applyFont="1" applyFill="1" applyBorder="1" applyAlignment="1">
      <alignment horizontal="left" vertical="center" wrapText="1" indent="1"/>
    </xf>
    <xf numFmtId="0" fontId="16" fillId="12" borderId="68" xfId="0" applyFont="1" applyFill="1" applyBorder="1" applyAlignment="1">
      <alignment horizontal="left" vertical="center" wrapText="1" indent="1"/>
    </xf>
    <xf numFmtId="0" fontId="16" fillId="12" borderId="122" xfId="0" applyFont="1" applyFill="1" applyBorder="1" applyAlignment="1">
      <alignment horizontal="left" vertical="center" wrapText="1" indent="1"/>
    </xf>
    <xf numFmtId="0" fontId="16" fillId="12" borderId="116" xfId="0" applyFont="1" applyFill="1" applyBorder="1" applyAlignment="1">
      <alignment horizontal="left" vertical="center" wrapText="1" indent="1"/>
    </xf>
    <xf numFmtId="0" fontId="16" fillId="0" borderId="121" xfId="0" applyFont="1" applyBorder="1" applyAlignment="1">
      <alignment horizontal="left" vertical="center" indent="1"/>
    </xf>
    <xf numFmtId="0" fontId="16" fillId="0" borderId="48" xfId="0" applyFont="1" applyBorder="1" applyAlignment="1">
      <alignment horizontal="left" vertical="center" wrapText="1" indent="1"/>
    </xf>
    <xf numFmtId="0" fontId="10" fillId="0" borderId="55" xfId="0" applyFont="1" applyBorder="1" applyAlignment="1">
      <alignment horizontal="left" indent="1"/>
    </xf>
    <xf numFmtId="0" fontId="10" fillId="0" borderId="63" xfId="0" applyFont="1" applyBorder="1" applyAlignment="1">
      <alignment horizontal="left" indent="1"/>
    </xf>
    <xf numFmtId="0" fontId="16" fillId="0" borderId="69" xfId="0" applyFont="1" applyBorder="1" applyAlignment="1">
      <alignment horizontal="left" vertical="center" wrapText="1" indent="1"/>
    </xf>
    <xf numFmtId="0" fontId="16" fillId="0" borderId="55" xfId="0" applyFont="1" applyBorder="1" applyAlignment="1">
      <alignment horizontal="left" vertical="center" wrapText="1" indent="1"/>
    </xf>
    <xf numFmtId="39" fontId="27" fillId="3" borderId="146" xfId="0" applyNumberFormat="1" applyFont="1" applyFill="1" applyBorder="1" applyAlignment="1">
      <alignment horizontal="left" vertical="center" indent="1"/>
    </xf>
    <xf numFmtId="0" fontId="16" fillId="0" borderId="179" xfId="0" applyFont="1" applyBorder="1" applyAlignment="1">
      <alignment horizontal="left" vertical="center" wrapText="1" indent="1"/>
    </xf>
    <xf numFmtId="0" fontId="10" fillId="0" borderId="179" xfId="0" applyFont="1" applyBorder="1" applyAlignment="1">
      <alignment horizontal="left" indent="1"/>
    </xf>
    <xf numFmtId="0" fontId="10" fillId="0" borderId="180" xfId="0" applyFont="1" applyBorder="1" applyAlignment="1">
      <alignment horizontal="left" indent="1"/>
    </xf>
    <xf numFmtId="0" fontId="16" fillId="0" borderId="182" xfId="0" applyFont="1" applyBorder="1" applyAlignment="1">
      <alignment horizontal="left" vertical="center" wrapText="1" indent="1"/>
    </xf>
    <xf numFmtId="0" fontId="16" fillId="2" borderId="47" xfId="0" applyFont="1" applyFill="1" applyBorder="1" applyAlignment="1">
      <alignment horizontal="left" vertical="center" wrapText="1" indent="1"/>
    </xf>
    <xf numFmtId="0" fontId="16" fillId="0" borderId="190" xfId="0" applyFont="1" applyBorder="1" applyAlignment="1">
      <alignment horizontal="left" vertical="center" wrapText="1" indent="1"/>
    </xf>
    <xf numFmtId="0" fontId="10" fillId="0" borderId="191" xfId="0" applyFont="1" applyBorder="1" applyAlignment="1">
      <alignment horizontal="left" indent="1"/>
    </xf>
    <xf numFmtId="0" fontId="10" fillId="0" borderId="192" xfId="0" applyFont="1" applyBorder="1" applyAlignment="1">
      <alignment horizontal="left" indent="1"/>
    </xf>
    <xf numFmtId="0" fontId="16" fillId="0" borderId="107" xfId="0" applyFont="1" applyBorder="1" applyAlignment="1">
      <alignment horizontal="left" vertical="center" wrapText="1" indent="1"/>
    </xf>
    <xf numFmtId="0" fontId="16" fillId="2" borderId="193" xfId="0" applyFont="1" applyFill="1" applyBorder="1" applyAlignment="1">
      <alignment horizontal="left" vertical="center" wrapText="1" indent="1"/>
    </xf>
    <xf numFmtId="0" fontId="15" fillId="0" borderId="50" xfId="0" applyFont="1" applyBorder="1" applyAlignment="1">
      <alignment horizontal="left" vertical="center" wrapText="1" indent="1"/>
    </xf>
    <xf numFmtId="0" fontId="16" fillId="0" borderId="57" xfId="0" applyFont="1" applyBorder="1" applyAlignment="1">
      <alignment horizontal="left" vertical="center" wrapText="1" indent="1"/>
    </xf>
    <xf numFmtId="0" fontId="16" fillId="0" borderId="60" xfId="0" applyFont="1" applyBorder="1" applyAlignment="1">
      <alignment horizontal="left" vertical="center" wrapText="1" indent="1"/>
    </xf>
    <xf numFmtId="0" fontId="16" fillId="0" borderId="65" xfId="0" applyFont="1" applyBorder="1" applyAlignment="1">
      <alignment horizontal="left" vertical="center" wrapText="1" indent="1"/>
    </xf>
    <xf numFmtId="0" fontId="15" fillId="0" borderId="60" xfId="0" applyFont="1" applyBorder="1" applyAlignment="1">
      <alignment horizontal="left" vertical="center" wrapText="1" indent="1"/>
    </xf>
    <xf numFmtId="0" fontId="15" fillId="0" borderId="70" xfId="0" applyFont="1" applyBorder="1" applyAlignment="1">
      <alignment horizontal="left" vertical="center" wrapText="1" indent="1"/>
    </xf>
    <xf numFmtId="0" fontId="15" fillId="0" borderId="71" xfId="0" applyFont="1" applyBorder="1" applyAlignment="1">
      <alignment horizontal="left" vertical="center" wrapText="1" indent="1"/>
    </xf>
    <xf numFmtId="0" fontId="16" fillId="0" borderId="79" xfId="0" applyFont="1" applyBorder="1" applyAlignment="1">
      <alignment horizontal="left" vertical="center" wrapText="1" indent="1"/>
    </xf>
    <xf numFmtId="0" fontId="15" fillId="0" borderId="57" xfId="0" applyFont="1" applyBorder="1" applyAlignment="1">
      <alignment horizontal="left" vertical="center" wrapText="1" indent="1"/>
    </xf>
    <xf numFmtId="0" fontId="15" fillId="0" borderId="79" xfId="0" applyFont="1" applyBorder="1" applyAlignment="1">
      <alignment horizontal="left" vertical="center" wrapText="1" indent="1"/>
    </xf>
    <xf numFmtId="0" fontId="15" fillId="0" borderId="81" xfId="0" applyFont="1" applyBorder="1" applyAlignment="1">
      <alignment horizontal="left" vertical="center" wrapText="1" indent="1"/>
    </xf>
    <xf numFmtId="0" fontId="15" fillId="0" borderId="95" xfId="0" applyFont="1" applyBorder="1" applyAlignment="1">
      <alignment horizontal="left" vertical="center" wrapText="1" indent="1"/>
    </xf>
    <xf numFmtId="0" fontId="15" fillId="12" borderId="98" xfId="0" applyFont="1" applyFill="1" applyBorder="1" applyAlignment="1">
      <alignment horizontal="left" vertical="center" wrapText="1" indent="1"/>
    </xf>
    <xf numFmtId="0" fontId="15" fillId="0" borderId="65" xfId="0" applyFont="1" applyBorder="1" applyAlignment="1">
      <alignment horizontal="left" vertical="center" wrapText="1" indent="1"/>
    </xf>
    <xf numFmtId="0" fontId="16" fillId="12" borderId="57" xfId="0" applyFont="1" applyFill="1" applyBorder="1" applyAlignment="1">
      <alignment horizontal="left" vertical="center" wrapText="1" indent="1"/>
    </xf>
    <xf numFmtId="0" fontId="16" fillId="12" borderId="110" xfId="0" applyFont="1" applyFill="1" applyBorder="1" applyAlignment="1">
      <alignment horizontal="left" vertical="center" wrapText="1" indent="1"/>
    </xf>
    <xf numFmtId="0" fontId="15" fillId="12" borderId="115" xfId="0" applyFont="1" applyFill="1" applyBorder="1" applyAlignment="1">
      <alignment horizontal="left" vertical="center" wrapText="1" indent="1"/>
    </xf>
    <xf numFmtId="0" fontId="15" fillId="12" borderId="60" xfId="0" applyFont="1" applyFill="1" applyBorder="1" applyAlignment="1">
      <alignment horizontal="left" vertical="center" wrapText="1" indent="1"/>
    </xf>
    <xf numFmtId="0" fontId="16" fillId="2" borderId="57" xfId="0" applyFont="1" applyFill="1" applyBorder="1" applyAlignment="1">
      <alignment horizontal="left" vertical="center" wrapText="1" indent="1"/>
    </xf>
    <xf numFmtId="0" fontId="15" fillId="12" borderId="57" xfId="0" applyFont="1" applyFill="1" applyBorder="1" applyAlignment="1">
      <alignment horizontal="left" vertical="center" wrapText="1" indent="1"/>
    </xf>
    <xf numFmtId="0" fontId="23" fillId="12" borderId="131" xfId="0" applyFont="1" applyFill="1" applyBorder="1" applyAlignment="1">
      <alignment horizontal="left" vertical="center" wrapText="1" indent="1"/>
    </xf>
    <xf numFmtId="0" fontId="24" fillId="0" borderId="131" xfId="0" applyFont="1" applyBorder="1" applyAlignment="1">
      <alignment horizontal="left" vertical="center" wrapText="1" indent="1"/>
    </xf>
    <xf numFmtId="0" fontId="26" fillId="0" borderId="131" xfId="0" applyFont="1" applyBorder="1" applyAlignment="1">
      <alignment horizontal="left" vertical="center" wrapText="1" indent="1"/>
    </xf>
    <xf numFmtId="0" fontId="16" fillId="0" borderId="54" xfId="0" applyFont="1" applyBorder="1" applyAlignment="1">
      <alignment horizontal="left" vertical="center" wrapText="1" indent="1"/>
    </xf>
    <xf numFmtId="0" fontId="15" fillId="0" borderId="131" xfId="0" applyFont="1" applyBorder="1" applyAlignment="1">
      <alignment horizontal="left" vertical="center" wrapText="1" indent="1"/>
    </xf>
    <xf numFmtId="0" fontId="15" fillId="0" borderId="54" xfId="0" applyFont="1" applyBorder="1" applyAlignment="1">
      <alignment horizontal="left" vertical="center" wrapText="1" indent="1"/>
    </xf>
    <xf numFmtId="0" fontId="16" fillId="0" borderId="96" xfId="0" applyFont="1" applyBorder="1" applyAlignment="1">
      <alignment horizontal="left" vertical="center" wrapText="1" indent="1"/>
    </xf>
    <xf numFmtId="0" fontId="16" fillId="0" borderId="155" xfId="0" applyFont="1" applyBorder="1" applyAlignment="1">
      <alignment horizontal="left" vertical="center" wrapText="1" indent="1"/>
    </xf>
    <xf numFmtId="0" fontId="16" fillId="0" borderId="131" xfId="0" applyFont="1" applyBorder="1" applyAlignment="1">
      <alignment horizontal="left" vertical="center" wrapText="1" indent="1"/>
    </xf>
    <xf numFmtId="0" fontId="16" fillId="12" borderId="65" xfId="0" applyFont="1" applyFill="1" applyBorder="1" applyAlignment="1">
      <alignment horizontal="left" vertical="center" wrapText="1" indent="1"/>
    </xf>
    <xf numFmtId="0" fontId="16" fillId="0" borderId="62" xfId="0" applyFont="1" applyBorder="1" applyAlignment="1">
      <alignment horizontal="left" vertical="center" wrapText="1" indent="1"/>
    </xf>
    <xf numFmtId="0" fontId="24" fillId="12" borderId="57" xfId="0" applyFont="1" applyFill="1" applyBorder="1" applyAlignment="1">
      <alignment horizontal="left" vertical="center" wrapText="1" indent="1"/>
    </xf>
    <xf numFmtId="0" fontId="15" fillId="12" borderId="110" xfId="0" applyFont="1" applyFill="1" applyBorder="1" applyAlignment="1">
      <alignment horizontal="left" vertical="center" wrapText="1" indent="1"/>
    </xf>
    <xf numFmtId="0" fontId="15" fillId="0" borderId="119" xfId="0" applyFont="1" applyBorder="1" applyAlignment="1">
      <alignment horizontal="left" vertical="center" wrapText="1" indent="1"/>
    </xf>
    <xf numFmtId="0" fontId="16" fillId="12" borderId="166" xfId="0" applyFont="1" applyFill="1" applyBorder="1" applyAlignment="1">
      <alignment horizontal="left" vertical="center" wrapText="1" indent="1"/>
    </xf>
    <xf numFmtId="0" fontId="15" fillId="12" borderId="107" xfId="0" applyFont="1" applyFill="1" applyBorder="1" applyAlignment="1">
      <alignment horizontal="left" vertical="center" wrapText="1" indent="1"/>
    </xf>
    <xf numFmtId="0" fontId="16" fillId="0" borderId="172" xfId="0" applyFont="1" applyBorder="1" applyAlignment="1">
      <alignment horizontal="left" vertical="center" wrapText="1" indent="1"/>
    </xf>
    <xf numFmtId="0" fontId="15" fillId="0" borderId="107" xfId="0" applyFont="1" applyBorder="1" applyAlignment="1">
      <alignment horizontal="left" vertical="center" wrapText="1" indent="1"/>
    </xf>
    <xf numFmtId="0" fontId="16" fillId="12" borderId="131" xfId="0" applyFont="1" applyFill="1" applyBorder="1" applyAlignment="1">
      <alignment horizontal="left" vertical="center" wrapText="1" indent="1"/>
    </xf>
    <xf numFmtId="0" fontId="16" fillId="12" borderId="174" xfId="0" applyFont="1" applyFill="1" applyBorder="1" applyAlignment="1">
      <alignment horizontal="left" vertical="center" wrapText="1" indent="1"/>
    </xf>
    <xf numFmtId="0" fontId="23" fillId="0" borderId="60" xfId="0" applyFont="1" applyBorder="1" applyAlignment="1">
      <alignment horizontal="left" vertical="center" wrapText="1" indent="1"/>
    </xf>
    <xf numFmtId="0" fontId="24" fillId="0" borderId="57" xfId="0" applyFont="1" applyBorder="1" applyAlignment="1">
      <alignment horizontal="left" vertical="center" wrapText="1" indent="1"/>
    </xf>
    <xf numFmtId="0" fontId="16" fillId="0" borderId="136" xfId="0" applyFont="1" applyBorder="1" applyAlignment="1">
      <alignment horizontal="left" vertical="center" wrapText="1" indent="1"/>
    </xf>
    <xf numFmtId="0" fontId="15" fillId="12" borderId="178" xfId="0" applyFont="1" applyFill="1" applyBorder="1" applyAlignment="1">
      <alignment horizontal="left" vertical="center" wrapText="1" indent="1"/>
    </xf>
    <xf numFmtId="0" fontId="16" fillId="12" borderId="98" xfId="0" applyFont="1" applyFill="1" applyBorder="1" applyAlignment="1">
      <alignment horizontal="left" vertical="center" wrapText="1" indent="1"/>
    </xf>
    <xf numFmtId="0" fontId="15" fillId="2" borderId="70" xfId="0" applyFont="1" applyFill="1" applyBorder="1" applyAlignment="1">
      <alignment horizontal="left" vertical="center" wrapText="1" indent="1"/>
    </xf>
    <xf numFmtId="0" fontId="15" fillId="12" borderId="79" xfId="0" applyFont="1" applyFill="1" applyBorder="1" applyAlignment="1">
      <alignment horizontal="left" vertical="center" wrapText="1" indent="1"/>
    </xf>
    <xf numFmtId="0" fontId="16" fillId="12" borderId="175" xfId="0" applyFont="1" applyFill="1" applyBorder="1" applyAlignment="1">
      <alignment horizontal="left" vertical="center" wrapText="1" indent="1"/>
    </xf>
    <xf numFmtId="0" fontId="15" fillId="12" borderId="70" xfId="0" applyFont="1" applyFill="1" applyBorder="1" applyAlignment="1">
      <alignment horizontal="left" vertical="center" wrapText="1" indent="1"/>
    </xf>
    <xf numFmtId="0" fontId="15" fillId="0" borderId="60" xfId="0" applyFont="1" applyBorder="1" applyAlignment="1">
      <alignment horizontal="left" vertical="center" indent="1"/>
    </xf>
    <xf numFmtId="0" fontId="15" fillId="12" borderId="165" xfId="0" applyFont="1" applyFill="1" applyBorder="1" applyAlignment="1">
      <alignment horizontal="left" vertical="center" wrapText="1" indent="1"/>
    </xf>
    <xf numFmtId="0" fontId="16" fillId="2" borderId="79" xfId="0" applyFont="1" applyFill="1" applyBorder="1" applyAlignment="1">
      <alignment horizontal="left" vertical="center" wrapText="1" indent="1"/>
    </xf>
    <xf numFmtId="0" fontId="15" fillId="12" borderId="99" xfId="0" applyFont="1" applyFill="1" applyBorder="1" applyAlignment="1">
      <alignment horizontal="left" vertical="center" wrapText="1" indent="1"/>
    </xf>
    <xf numFmtId="0" fontId="16" fillId="0" borderId="71" xfId="0" applyFont="1" applyBorder="1" applyAlignment="1">
      <alignment horizontal="left" vertical="center" wrapText="1" indent="1"/>
    </xf>
    <xf numFmtId="0" fontId="15" fillId="0" borderId="106" xfId="0" applyFont="1" applyBorder="1" applyAlignment="1">
      <alignment horizontal="left" vertical="center" wrapText="1" indent="1"/>
    </xf>
    <xf numFmtId="0" fontId="36" fillId="12" borderId="65" xfId="0" applyFont="1" applyFill="1" applyBorder="1" applyAlignment="1">
      <alignment horizontal="left" vertical="center" wrapText="1" indent="1"/>
    </xf>
    <xf numFmtId="0" fontId="16" fillId="0" borderId="159" xfId="0" applyFont="1" applyBorder="1" applyAlignment="1">
      <alignment horizontal="left" vertical="center" wrapText="1" indent="1"/>
    </xf>
    <xf numFmtId="0" fontId="15" fillId="0" borderId="159" xfId="0" applyFont="1" applyBorder="1" applyAlignment="1">
      <alignment horizontal="left" vertical="center" wrapText="1" indent="1"/>
    </xf>
    <xf numFmtId="0" fontId="38" fillId="0" borderId="197" xfId="0" applyFont="1" applyBorder="1" applyAlignment="1">
      <alignment horizontal="left" wrapText="1" indent="1"/>
    </xf>
    <xf numFmtId="0" fontId="41" fillId="0" borderId="108" xfId="0" applyFont="1" applyBorder="1" applyAlignment="1">
      <alignment horizontal="left" wrapText="1" indent="1"/>
    </xf>
    <xf numFmtId="0" fontId="15" fillId="13" borderId="99" xfId="0" applyFont="1" applyFill="1" applyBorder="1" applyAlignment="1">
      <alignment horizontal="left" vertical="center" wrapText="1" indent="1"/>
    </xf>
    <xf numFmtId="0" fontId="16" fillId="13" borderId="99" xfId="0" applyFont="1" applyFill="1" applyBorder="1" applyAlignment="1">
      <alignment horizontal="left" vertical="center" wrapText="1" indent="1"/>
    </xf>
    <xf numFmtId="0" fontId="15" fillId="13" borderId="57" xfId="0" applyFont="1" applyFill="1" applyBorder="1" applyAlignment="1">
      <alignment horizontal="left" vertical="center" wrapText="1" indent="1"/>
    </xf>
    <xf numFmtId="0" fontId="16" fillId="0" borderId="70" xfId="0" applyFont="1" applyBorder="1" applyAlignment="1">
      <alignment horizontal="left" vertical="center" wrapText="1" indent="1"/>
    </xf>
    <xf numFmtId="0" fontId="15" fillId="0" borderId="110" xfId="0" applyFont="1" applyBorder="1" applyAlignment="1">
      <alignment horizontal="left" vertical="center" wrapText="1"/>
    </xf>
    <xf numFmtId="0" fontId="16" fillId="0" borderId="168" xfId="0" applyFont="1" applyBorder="1" applyAlignment="1">
      <alignment horizontal="center" vertical="center" wrapText="1"/>
    </xf>
    <xf numFmtId="0" fontId="16" fillId="0" borderId="99" xfId="0" applyFont="1" applyBorder="1" applyAlignment="1">
      <alignment horizontal="center" vertical="center" wrapText="1"/>
    </xf>
    <xf numFmtId="0" fontId="15" fillId="0" borderId="188" xfId="0" applyFont="1" applyBorder="1" applyAlignment="1">
      <alignment horizontal="left" vertical="center" wrapText="1" indent="1"/>
    </xf>
    <xf numFmtId="0" fontId="15" fillId="0" borderId="188" xfId="0" applyFont="1" applyBorder="1" applyAlignment="1">
      <alignment horizontal="left" vertical="center" wrapText="1"/>
    </xf>
    <xf numFmtId="49" fontId="15" fillId="0" borderId="207" xfId="0" applyNumberFormat="1" applyFont="1" applyBorder="1" applyAlignment="1">
      <alignment horizontal="center" vertical="center" wrapText="1"/>
    </xf>
    <xf numFmtId="0" fontId="15" fillId="0" borderId="207" xfId="0" applyFont="1" applyBorder="1" applyAlignment="1">
      <alignment horizontal="left" vertical="center" wrapText="1"/>
    </xf>
    <xf numFmtId="0" fontId="17" fillId="0" borderId="188" xfId="0" applyFont="1" applyBorder="1" applyAlignment="1">
      <alignment horizontal="center" vertical="center" wrapText="1"/>
    </xf>
    <xf numFmtId="0" fontId="16" fillId="0" borderId="175" xfId="0" applyFont="1" applyBorder="1" applyAlignment="1">
      <alignment horizontal="left" vertical="center" wrapText="1" indent="1"/>
    </xf>
    <xf numFmtId="0" fontId="16" fillId="0" borderId="175" xfId="0" applyFont="1" applyBorder="1" applyAlignment="1">
      <alignment horizontal="left" vertical="center" wrapText="1"/>
    </xf>
    <xf numFmtId="0" fontId="17" fillId="0" borderId="175" xfId="0" applyFont="1" applyBorder="1" applyAlignment="1">
      <alignment horizontal="center" vertical="center" wrapText="1"/>
    </xf>
    <xf numFmtId="0" fontId="16" fillId="0" borderId="282" xfId="0" applyFont="1" applyBorder="1" applyAlignment="1">
      <alignment horizontal="left" vertical="center" wrapText="1" indent="1"/>
    </xf>
    <xf numFmtId="0" fontId="16" fillId="0" borderId="282" xfId="0" applyFont="1" applyBorder="1" applyAlignment="1">
      <alignment horizontal="left" vertical="center" wrapText="1"/>
    </xf>
    <xf numFmtId="0" fontId="17" fillId="0" borderId="282" xfId="0" applyFont="1" applyBorder="1" applyAlignment="1">
      <alignment horizontal="center" vertical="center" wrapText="1"/>
    </xf>
    <xf numFmtId="0" fontId="15" fillId="0" borderId="282" xfId="0" applyFont="1" applyBorder="1" applyAlignment="1">
      <alignment horizontal="left" vertical="center" wrapText="1" indent="1"/>
    </xf>
    <xf numFmtId="0" fontId="15" fillId="0" borderId="282" xfId="0" applyFont="1" applyBorder="1" applyAlignment="1">
      <alignment horizontal="left" vertical="center" wrapText="1"/>
    </xf>
    <xf numFmtId="49" fontId="15" fillId="0" borderId="282" xfId="0" applyNumberFormat="1" applyFont="1" applyBorder="1" applyAlignment="1">
      <alignment horizontal="center" vertical="center" wrapText="1"/>
    </xf>
    <xf numFmtId="0" fontId="18" fillId="12" borderId="143" xfId="0" applyFont="1" applyFill="1" applyBorder="1" applyAlignment="1">
      <alignment horizontal="center" vertical="center"/>
    </xf>
    <xf numFmtId="0" fontId="18" fillId="0" borderId="144" xfId="0" applyFont="1" applyBorder="1" applyAlignment="1">
      <alignment horizontal="center" vertical="center"/>
    </xf>
    <xf numFmtId="0" fontId="18" fillId="12" borderId="144" xfId="0" applyFont="1" applyFill="1" applyBorder="1" applyAlignment="1">
      <alignment horizontal="center" vertical="center"/>
    </xf>
    <xf numFmtId="0" fontId="16" fillId="12" borderId="99" xfId="0" applyFont="1" applyFill="1" applyBorder="1" applyAlignment="1">
      <alignment horizontal="center" vertical="center" wrapText="1"/>
    </xf>
    <xf numFmtId="0" fontId="16" fillId="2" borderId="168" xfId="0" applyFont="1" applyFill="1" applyBorder="1" applyAlignment="1">
      <alignment horizontal="center" vertical="center" wrapText="1"/>
    </xf>
    <xf numFmtId="0" fontId="16" fillId="12" borderId="168" xfId="0" applyFont="1" applyFill="1" applyBorder="1" applyAlignment="1">
      <alignment horizontal="center" vertical="center" wrapText="1"/>
    </xf>
    <xf numFmtId="0" fontId="16" fillId="0" borderId="98" xfId="0" applyFont="1" applyBorder="1" applyAlignment="1">
      <alignment horizontal="left" vertical="center" wrapText="1"/>
    </xf>
    <xf numFmtId="0" fontId="17" fillId="0" borderId="98" xfId="0" applyFont="1" applyBorder="1" applyAlignment="1">
      <alignment horizontal="center" vertical="center" wrapText="1"/>
    </xf>
    <xf numFmtId="0" fontId="15" fillId="12" borderId="282" xfId="0" applyFont="1" applyFill="1" applyBorder="1" applyAlignment="1">
      <alignment horizontal="left" vertical="center" wrapText="1" indent="1"/>
    </xf>
    <xf numFmtId="0" fontId="15" fillId="12" borderId="282" xfId="0" applyFont="1" applyFill="1" applyBorder="1" applyAlignment="1">
      <alignment horizontal="left" vertical="center" wrapText="1"/>
    </xf>
    <xf numFmtId="49" fontId="15" fillId="12" borderId="282" xfId="0" applyNumberFormat="1" applyFont="1" applyFill="1" applyBorder="1" applyAlignment="1">
      <alignment horizontal="center" vertical="center" wrapText="1"/>
    </xf>
    <xf numFmtId="0" fontId="17" fillId="12" borderId="282" xfId="0" applyFont="1" applyFill="1" applyBorder="1" applyAlignment="1">
      <alignment horizontal="center" vertical="center" wrapText="1"/>
    </xf>
    <xf numFmtId="0" fontId="16" fillId="2" borderId="282" xfId="0" applyFont="1" applyFill="1" applyBorder="1" applyAlignment="1">
      <alignment horizontal="left" vertical="center" wrapText="1" indent="1"/>
    </xf>
    <xf numFmtId="0" fontId="16" fillId="2" borderId="282" xfId="0" applyFont="1" applyFill="1" applyBorder="1" applyAlignment="1">
      <alignment horizontal="left" vertical="center" wrapText="1"/>
    </xf>
    <xf numFmtId="0" fontId="17" fillId="2" borderId="282" xfId="0" applyFont="1" applyFill="1" applyBorder="1" applyAlignment="1">
      <alignment horizontal="center" vertical="center" wrapText="1"/>
    </xf>
    <xf numFmtId="0" fontId="16" fillId="0" borderId="110" xfId="0" applyFont="1" applyBorder="1" applyAlignment="1">
      <alignment horizontal="left" vertical="center" wrapText="1" indent="1"/>
    </xf>
    <xf numFmtId="0" fontId="16" fillId="0" borderId="110" xfId="0" applyFont="1" applyBorder="1" applyAlignment="1">
      <alignment horizontal="left" vertical="center" wrapText="1"/>
    </xf>
    <xf numFmtId="0" fontId="17" fillId="0" borderId="110" xfId="0" applyFont="1" applyBorder="1" applyAlignment="1">
      <alignment horizontal="center" vertical="center" wrapText="1"/>
    </xf>
    <xf numFmtId="0" fontId="15" fillId="12" borderId="188" xfId="0" applyFont="1" applyFill="1" applyBorder="1" applyAlignment="1">
      <alignment horizontal="left" vertical="center" wrapText="1" indent="1"/>
    </xf>
    <xf numFmtId="0" fontId="15" fillId="12" borderId="188" xfId="0" applyFont="1" applyFill="1" applyBorder="1" applyAlignment="1">
      <alignment horizontal="left" vertical="center" wrapText="1"/>
    </xf>
    <xf numFmtId="49" fontId="23" fillId="12" borderId="110" xfId="0" applyNumberFormat="1" applyFont="1" applyFill="1" applyBorder="1" applyAlignment="1">
      <alignment horizontal="center" vertical="center" wrapText="1"/>
    </xf>
    <xf numFmtId="0" fontId="23" fillId="12" borderId="110" xfId="0" applyFont="1" applyFill="1" applyBorder="1" applyAlignment="1">
      <alignment vertical="center" wrapText="1"/>
    </xf>
    <xf numFmtId="0" fontId="17" fillId="12" borderId="188" xfId="0" applyFont="1" applyFill="1" applyBorder="1" applyAlignment="1">
      <alignment horizontal="center" vertical="center" wrapText="1"/>
    </xf>
    <xf numFmtId="164" fontId="17" fillId="12" borderId="188" xfId="0" applyNumberFormat="1" applyFont="1" applyFill="1" applyBorder="1" applyAlignment="1">
      <alignment vertical="center"/>
    </xf>
    <xf numFmtId="164" fontId="19" fillId="12" borderId="188" xfId="0" applyNumberFormat="1" applyFont="1" applyFill="1" applyBorder="1" applyAlignment="1">
      <alignment vertical="center"/>
    </xf>
    <xf numFmtId="0" fontId="16" fillId="2" borderId="283" xfId="0" applyFont="1" applyFill="1" applyBorder="1" applyAlignment="1">
      <alignment horizontal="left" vertical="center" wrapText="1" indent="1"/>
    </xf>
    <xf numFmtId="0" fontId="16" fillId="2" borderId="283" xfId="0" applyFont="1" applyFill="1" applyBorder="1" applyAlignment="1">
      <alignment horizontal="left" vertical="center" wrapText="1"/>
    </xf>
    <xf numFmtId="0" fontId="17" fillId="2" borderId="283" xfId="0" applyFont="1" applyFill="1" applyBorder="1" applyAlignment="1">
      <alignment horizontal="center" vertical="center" wrapText="1"/>
    </xf>
    <xf numFmtId="0" fontId="16" fillId="2" borderId="283" xfId="0" applyFont="1" applyFill="1" applyBorder="1" applyAlignment="1">
      <alignment horizontal="center" vertical="center" wrapText="1"/>
    </xf>
    <xf numFmtId="164" fontId="17" fillId="2" borderId="283" xfId="0" applyNumberFormat="1" applyFont="1" applyFill="1" applyBorder="1" applyAlignment="1">
      <alignment vertical="center"/>
    </xf>
    <xf numFmtId="164" fontId="19" fillId="0" borderId="283" xfId="0" applyNumberFormat="1" applyFont="1" applyBorder="1" applyAlignment="1">
      <alignment vertical="center"/>
    </xf>
    <xf numFmtId="0" fontId="20" fillId="0" borderId="164" xfId="0" applyFont="1" applyBorder="1" applyAlignment="1">
      <alignment horizontal="center" vertical="center"/>
    </xf>
    <xf numFmtId="0" fontId="16" fillId="0" borderId="110" xfId="0" applyFont="1" applyBorder="1" applyAlignment="1">
      <alignment horizontal="center" vertical="center" wrapText="1"/>
    </xf>
    <xf numFmtId="164" fontId="17" fillId="0" borderId="110" xfId="0" applyNumberFormat="1" applyFont="1" applyBorder="1" applyAlignment="1">
      <alignment vertical="center"/>
    </xf>
    <xf numFmtId="164" fontId="19" fillId="0" borderId="110" xfId="0" applyNumberFormat="1" applyFont="1" applyBorder="1" applyAlignment="1">
      <alignment vertical="center"/>
    </xf>
    <xf numFmtId="0" fontId="20" fillId="12" borderId="284" xfId="0" applyFont="1" applyFill="1" applyBorder="1" applyAlignment="1">
      <alignment horizontal="center" vertical="center"/>
    </xf>
    <xf numFmtId="0" fontId="16" fillId="12" borderId="285" xfId="0" applyFont="1" applyFill="1" applyBorder="1" applyAlignment="1">
      <alignment horizontal="left" vertical="center" wrapText="1" indent="1"/>
    </xf>
    <xf numFmtId="0" fontId="16" fillId="12" borderId="285" xfId="0" applyFont="1" applyFill="1" applyBorder="1" applyAlignment="1">
      <alignment horizontal="left" vertical="center" wrapText="1"/>
    </xf>
    <xf numFmtId="0" fontId="17" fillId="12" borderId="285" xfId="0" applyFont="1" applyFill="1" applyBorder="1" applyAlignment="1">
      <alignment horizontal="center" vertical="center" wrapText="1"/>
    </xf>
    <xf numFmtId="0" fontId="16" fillId="12" borderId="285" xfId="0" applyFont="1" applyFill="1" applyBorder="1" applyAlignment="1">
      <alignment horizontal="center" vertical="center" wrapText="1"/>
    </xf>
    <xf numFmtId="164" fontId="17" fillId="12" borderId="285" xfId="0" applyNumberFormat="1" applyFont="1" applyFill="1" applyBorder="1" applyAlignment="1">
      <alignment vertical="center"/>
    </xf>
    <xf numFmtId="164" fontId="19" fillId="12" borderId="285" xfId="0" applyNumberFormat="1" applyFont="1" applyFill="1" applyBorder="1" applyAlignment="1">
      <alignment vertical="center"/>
    </xf>
    <xf numFmtId="0" fontId="20" fillId="0" borderId="286" xfId="0" applyFont="1" applyBorder="1" applyAlignment="1">
      <alignment horizontal="center" vertical="center"/>
    </xf>
    <xf numFmtId="0" fontId="16" fillId="0" borderId="287" xfId="0" applyFont="1" applyBorder="1" applyAlignment="1">
      <alignment horizontal="left" vertical="center" wrapText="1" indent="1"/>
    </xf>
    <xf numFmtId="0" fontId="16" fillId="0" borderId="287" xfId="0" applyFont="1" applyBorder="1" applyAlignment="1">
      <alignment horizontal="left" vertical="center" wrapText="1"/>
    </xf>
    <xf numFmtId="0" fontId="16" fillId="0" borderId="288" xfId="0" applyFont="1" applyBorder="1" applyAlignment="1">
      <alignment horizontal="left" vertical="center" wrapText="1"/>
    </xf>
    <xf numFmtId="0" fontId="18" fillId="12" borderId="289" xfId="0" applyFont="1" applyFill="1" applyBorder="1" applyAlignment="1">
      <alignment horizontal="center" vertical="center"/>
    </xf>
    <xf numFmtId="0" fontId="15" fillId="12" borderId="290" xfId="0" applyFont="1" applyFill="1" applyBorder="1" applyAlignment="1">
      <alignment horizontal="left" vertical="center" wrapText="1"/>
    </xf>
    <xf numFmtId="0" fontId="18" fillId="2" borderId="289" xfId="0" applyFont="1" applyFill="1" applyBorder="1" applyAlignment="1">
      <alignment horizontal="center" vertical="center"/>
    </xf>
    <xf numFmtId="0" fontId="16" fillId="2" borderId="290" xfId="0" applyFont="1" applyFill="1" applyBorder="1" applyAlignment="1">
      <alignment horizontal="left" vertical="center" wrapText="1"/>
    </xf>
    <xf numFmtId="0" fontId="18" fillId="0" borderId="164" xfId="0" applyFont="1" applyBorder="1" applyAlignment="1">
      <alignment horizontal="center" vertical="center"/>
    </xf>
    <xf numFmtId="0" fontId="15" fillId="0" borderId="110" xfId="0" applyFont="1" applyBorder="1" applyAlignment="1">
      <alignment horizontal="left" vertical="center" wrapText="1" indent="1"/>
    </xf>
    <xf numFmtId="0" fontId="15" fillId="0" borderId="166" xfId="0" applyFont="1" applyBorder="1" applyAlignment="1">
      <alignment horizontal="left" vertical="center" wrapText="1"/>
    </xf>
    <xf numFmtId="49" fontId="15" fillId="0" borderId="173" xfId="0" applyNumberFormat="1" applyFont="1" applyBorder="1" applyAlignment="1">
      <alignment horizontal="center" vertical="center" wrapText="1"/>
    </xf>
    <xf numFmtId="0" fontId="15" fillId="0" borderId="173" xfId="0" applyFont="1" applyBorder="1" applyAlignment="1">
      <alignment horizontal="left" vertical="center" wrapText="1"/>
    </xf>
    <xf numFmtId="0" fontId="17" fillId="0" borderId="99" xfId="0" applyFont="1" applyBorder="1" applyAlignment="1">
      <alignment horizontal="center" vertical="center" wrapText="1"/>
    </xf>
    <xf numFmtId="49" fontId="16" fillId="0" borderId="110" xfId="0" applyNumberFormat="1" applyFont="1" applyBorder="1" applyAlignment="1">
      <alignment horizontal="center" vertical="center"/>
    </xf>
    <xf numFmtId="0" fontId="20" fillId="0" borderId="97" xfId="0" applyFont="1" applyBorder="1" applyAlignment="1">
      <alignment horizontal="center" vertical="center"/>
    </xf>
    <xf numFmtId="0" fontId="16" fillId="0" borderId="98" xfId="0" applyFont="1" applyBorder="1" applyAlignment="1">
      <alignment horizontal="center" vertical="center" wrapText="1"/>
    </xf>
    <xf numFmtId="49" fontId="16" fillId="0" borderId="98" xfId="0" applyNumberFormat="1" applyFont="1" applyBorder="1" applyAlignment="1">
      <alignment horizontal="center" vertical="center"/>
    </xf>
    <xf numFmtId="0" fontId="20" fillId="0" borderId="291" xfId="0" applyFont="1" applyBorder="1" applyAlignment="1">
      <alignment horizontal="center" vertical="center"/>
    </xf>
    <xf numFmtId="0" fontId="16" fillId="12" borderId="283" xfId="0" applyFont="1" applyFill="1" applyBorder="1" applyAlignment="1">
      <alignment horizontal="left" vertical="center" wrapText="1" indent="1"/>
    </xf>
    <xf numFmtId="0" fontId="16" fillId="12" borderId="283" xfId="0" applyFont="1" applyFill="1" applyBorder="1" applyAlignment="1">
      <alignment horizontal="left" vertical="center" wrapText="1"/>
    </xf>
    <xf numFmtId="0" fontId="17" fillId="12" borderId="283" xfId="0" applyFont="1" applyFill="1" applyBorder="1" applyAlignment="1">
      <alignment horizontal="center" vertical="center" wrapText="1"/>
    </xf>
    <xf numFmtId="0" fontId="16" fillId="12" borderId="283" xfId="0" applyFont="1" applyFill="1" applyBorder="1" applyAlignment="1">
      <alignment horizontal="center" vertical="center" wrapText="1"/>
    </xf>
    <xf numFmtId="164" fontId="17" fillId="12" borderId="283" xfId="0" applyNumberFormat="1" applyFont="1" applyFill="1" applyBorder="1" applyAlignment="1">
      <alignment vertical="center"/>
    </xf>
    <xf numFmtId="164" fontId="17" fillId="0" borderId="283" xfId="0" applyNumberFormat="1" applyFont="1" applyBorder="1" applyAlignment="1">
      <alignment vertical="center"/>
    </xf>
    <xf numFmtId="0" fontId="16" fillId="0" borderId="283" xfId="0" applyFont="1" applyBorder="1" applyAlignment="1">
      <alignment horizontal="center" vertical="center" wrapText="1"/>
    </xf>
    <xf numFmtId="49" fontId="16" fillId="0" borderId="283" xfId="0" applyNumberFormat="1" applyFont="1" applyBorder="1" applyAlignment="1">
      <alignment horizontal="center" vertical="center"/>
    </xf>
    <xf numFmtId="0" fontId="16" fillId="0" borderId="167" xfId="0" applyFont="1" applyBorder="1" applyAlignment="1">
      <alignment horizontal="left" vertical="center" wrapText="1" indent="1"/>
    </xf>
    <xf numFmtId="0" fontId="15" fillId="12" borderId="167" xfId="0" applyFont="1" applyFill="1" applyBorder="1" applyAlignment="1">
      <alignment horizontal="left" vertical="center" wrapText="1" indent="1"/>
    </xf>
    <xf numFmtId="0" fontId="16" fillId="0" borderId="188" xfId="0" applyFont="1" applyBorder="1" applyAlignment="1">
      <alignment horizontal="left" vertical="center" wrapText="1"/>
    </xf>
    <xf numFmtId="0" fontId="16" fillId="12" borderId="282" xfId="0" applyFont="1" applyFill="1" applyBorder="1" applyAlignment="1">
      <alignment horizontal="left" vertical="center" wrapText="1"/>
    </xf>
    <xf numFmtId="49" fontId="23" fillId="12" borderId="282" xfId="0" applyNumberFormat="1" applyFont="1" applyFill="1" applyBorder="1" applyAlignment="1">
      <alignment horizontal="center" wrapText="1"/>
    </xf>
    <xf numFmtId="0" fontId="23" fillId="12" borderId="282" xfId="0" applyFont="1" applyFill="1" applyBorder="1" applyAlignment="1">
      <alignment wrapText="1"/>
    </xf>
    <xf numFmtId="0" fontId="20" fillId="0" borderId="143" xfId="0" applyFont="1" applyBorder="1" applyAlignment="1">
      <alignment horizontal="center" vertical="center"/>
    </xf>
    <xf numFmtId="164" fontId="17" fillId="0" borderId="168" xfId="0" applyNumberFormat="1" applyFont="1" applyBorder="1" applyAlignment="1">
      <alignment vertical="center"/>
    </xf>
    <xf numFmtId="164" fontId="17" fillId="0" borderId="99" xfId="0" applyNumberFormat="1" applyFont="1" applyBorder="1" applyAlignment="1">
      <alignment vertical="center"/>
    </xf>
    <xf numFmtId="164" fontId="17" fillId="12" borderId="99" xfId="0" applyNumberFormat="1" applyFont="1" applyFill="1" applyBorder="1" applyAlignment="1">
      <alignment vertical="center"/>
    </xf>
    <xf numFmtId="0" fontId="16" fillId="0" borderId="188" xfId="0" applyFont="1" applyBorder="1" applyAlignment="1">
      <alignment horizontal="center" vertical="center" wrapText="1"/>
    </xf>
    <xf numFmtId="0" fontId="16" fillId="0" borderId="175" xfId="0" applyFont="1" applyBorder="1" applyAlignment="1">
      <alignment horizontal="center" vertical="center" wrapText="1"/>
    </xf>
    <xf numFmtId="0" fontId="16" fillId="0" borderId="282" xfId="0" applyFont="1" applyBorder="1" applyAlignment="1">
      <alignment horizontal="center" vertical="center" wrapText="1"/>
    </xf>
    <xf numFmtId="49" fontId="23" fillId="0" borderId="282" xfId="0" applyNumberFormat="1" applyFont="1" applyBorder="1" applyAlignment="1">
      <alignment horizontal="center" wrapText="1"/>
    </xf>
    <xf numFmtId="0" fontId="23" fillId="0" borderId="282" xfId="0" applyFont="1" applyBorder="1" applyAlignment="1">
      <alignment wrapText="1"/>
    </xf>
    <xf numFmtId="0" fontId="16" fillId="12" borderId="282" xfId="0" applyFont="1" applyFill="1" applyBorder="1" applyAlignment="1">
      <alignment horizontal="left" vertical="center" wrapText="1" indent="1"/>
    </xf>
    <xf numFmtId="0" fontId="16" fillId="12" borderId="282" xfId="0" applyFont="1" applyFill="1" applyBorder="1" applyAlignment="1">
      <alignment horizontal="center" vertical="center" wrapText="1"/>
    </xf>
    <xf numFmtId="0" fontId="15" fillId="12" borderId="163" xfId="0" applyFont="1" applyFill="1" applyBorder="1" applyAlignment="1">
      <alignment horizontal="left" vertical="center" wrapText="1" indent="1"/>
    </xf>
    <xf numFmtId="0" fontId="15" fillId="12" borderId="163" xfId="0" applyFont="1" applyFill="1" applyBorder="1" applyAlignment="1">
      <alignment horizontal="left" vertical="center" wrapText="1"/>
    </xf>
    <xf numFmtId="0" fontId="16" fillId="0" borderId="188" xfId="0" applyFont="1" applyBorder="1" applyAlignment="1">
      <alignment horizontal="left" vertical="center" wrapText="1" indent="1"/>
    </xf>
    <xf numFmtId="0" fontId="15" fillId="0" borderId="68" xfId="0" applyFont="1" applyBorder="1" applyAlignment="1">
      <alignment horizontal="left" vertical="center" wrapText="1" indent="1"/>
    </xf>
    <xf numFmtId="0" fontId="17" fillId="0" borderId="168" xfId="0" applyFont="1" applyBorder="1" applyAlignment="1">
      <alignment horizontal="center" vertical="center" wrapText="1"/>
    </xf>
    <xf numFmtId="0" fontId="16" fillId="0" borderId="98" xfId="0" applyFont="1" applyBorder="1" applyAlignment="1">
      <alignment horizontal="left" vertical="center" wrapText="1" indent="1"/>
    </xf>
    <xf numFmtId="0" fontId="15" fillId="0" borderId="99" xfId="0" applyFont="1" applyBorder="1" applyAlignment="1">
      <alignment horizontal="left" vertical="center" wrapText="1"/>
    </xf>
    <xf numFmtId="0" fontId="16" fillId="0" borderId="292" xfId="0" applyFont="1" applyBorder="1" applyAlignment="1">
      <alignment horizontal="left" vertical="center" wrapText="1"/>
    </xf>
    <xf numFmtId="0" fontId="16" fillId="0" borderId="58" xfId="0" applyFont="1" applyBorder="1" applyAlignment="1">
      <alignment horizontal="left" vertical="center" wrapText="1" indent="1"/>
    </xf>
    <xf numFmtId="0" fontId="10" fillId="0" borderId="58" xfId="0" applyFont="1" applyBorder="1" applyAlignment="1">
      <alignment horizontal="left" indent="1"/>
    </xf>
    <xf numFmtId="0" fontId="10" fillId="0" borderId="66" xfId="0" applyFont="1" applyBorder="1" applyAlignment="1">
      <alignment horizontal="left" indent="1"/>
    </xf>
    <xf numFmtId="0" fontId="16" fillId="0" borderId="72" xfId="0" applyFont="1" applyBorder="1" applyAlignment="1">
      <alignment horizontal="left" vertical="center" wrapText="1" indent="1"/>
    </xf>
    <xf numFmtId="0" fontId="16" fillId="0" borderId="51" xfId="0" applyFont="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8</xdr:col>
      <xdr:colOff>238125</xdr:colOff>
      <xdr:row>0</xdr:row>
      <xdr:rowOff>266700</xdr:rowOff>
    </xdr:from>
    <xdr:ext cx="1304925" cy="1323975"/>
    <xdr:pic>
      <xdr:nvPicPr>
        <xdr:cNvPr id="2"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16</xdr:col>
      <xdr:colOff>266700</xdr:colOff>
      <xdr:row>0</xdr:row>
      <xdr:rowOff>247650</xdr:rowOff>
    </xdr:from>
    <xdr:ext cx="1304925" cy="1266825"/>
    <xdr:pic>
      <xdr:nvPicPr>
        <xdr:cNvPr id="3" name="image1.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30</xdr:col>
      <xdr:colOff>381000</xdr:colOff>
      <xdr:row>0</xdr:row>
      <xdr:rowOff>190500</xdr:rowOff>
    </xdr:from>
    <xdr:ext cx="1304925" cy="1323975"/>
    <xdr:pic>
      <xdr:nvPicPr>
        <xdr:cNvPr id="4"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Mach/Downloads/Users/Deplan/Desktop/DEPLAN%202015/POA%20A&#209;O%202015/UAIC%20POA%20PAC%202015%20Ajustado%20con%20correc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Mach/Downloads/Users/FMaza/Downloads/POA%20PAC%202018%20por%20Dependenci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TMach/Downloads/Users/Eunice/Desktop/Escritorio/POA%20PAC%202016/Unidades%20Acad&#233;micas/UAIC%20POA%20PAC%202016%20sin%20f&#243;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PAC CONSOLIDADO"/>
      <sheetName val="UAIC"/>
      <sheetName val="UAIC Laboratorios"/>
      <sheetName val="PRODUCTO"/>
      <sheetName val="PND"/>
      <sheetName val="Estrategias DAFO"/>
      <sheetName val="PED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torado"/>
      <sheetName val="Vic Acad"/>
      <sheetName val="Vic Adm"/>
      <sheetName val="Procuraduría"/>
      <sheetName val="Dirección Académica"/>
      <sheetName val="Biblioteca"/>
      <sheetName val="DPLAN"/>
      <sheetName val="UPESeguimiento"/>
      <sheetName val="DEICG"/>
      <sheetName val="DIRCOM"/>
      <sheetName val="RRPP"/>
      <sheetName val="Imprenta"/>
      <sheetName val="Secretaría"/>
      <sheetName val="Archivo"/>
      <sheetName val="Dir Administrativa"/>
      <sheetName val="Compras Públicas"/>
      <sheetName val="Bienes"/>
      <sheetName val="Control Bienes"/>
      <sheetName val="Obras"/>
      <sheetName val="Seguridad"/>
      <sheetName val="Áreas Verdes"/>
      <sheetName val="Transporte"/>
      <sheetName val="Dir Financiera"/>
      <sheetName val="Presupuesto"/>
      <sheetName val="Contabilidad"/>
      <sheetName val="Tesorería"/>
      <sheetName val="Remuneraciones"/>
      <sheetName val="DTH"/>
      <sheetName val="DTIC"/>
      <sheetName val="Cultura y Arte"/>
      <sheetName val="Bienestar"/>
      <sheetName val="CEC"/>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 PAC CONOSOLIDADO"/>
      <sheetName val="POA - PAC Eunice"/>
      <sheetName val="Hoja2"/>
      <sheetName val="partidas"/>
      <sheetName val="capacitacion"/>
      <sheetName val="Maquinaria"/>
      <sheetName val="impresion"/>
      <sheetName val="equipo"/>
      <sheetName val="aseo"/>
      <sheetName val="mobiliario"/>
      <sheetName val="materiales"/>
    </sheetNames>
    <sheetDataSet>
      <sheetData sheetId="0" refreshError="1"/>
      <sheetData sheetId="1" refreshError="1"/>
      <sheetData sheetId="2" refreshError="1"/>
      <sheetData sheetId="3"/>
      <sheetData sheetId="4" refreshError="1"/>
      <sheetData sheetId="5" refreshError="1"/>
      <sheetData sheetId="6"/>
      <sheetData sheetId="7"/>
      <sheetData sheetId="8"/>
      <sheetData sheetId="9" refreshError="1"/>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E36C09"/>
  </sheetPr>
  <dimension ref="A1:AG2599"/>
  <sheetViews>
    <sheetView showGridLines="0" tabSelected="1" zoomScale="70" zoomScaleNormal="70" workbookViewId="0">
      <selection sqref="A1:I1"/>
    </sheetView>
  </sheetViews>
  <sheetFormatPr baseColWidth="10" defaultColWidth="14.42578125" defaultRowHeight="15" customHeight="1"/>
  <cols>
    <col min="1" max="1" width="5.7109375" customWidth="1"/>
    <col min="2" max="2" width="4.28515625" customWidth="1"/>
    <col min="3" max="12" width="25.7109375" customWidth="1"/>
    <col min="13" max="14" width="12.7109375" customWidth="1"/>
    <col min="15" max="17" width="25.7109375" customWidth="1"/>
    <col min="18" max="18" width="24.140625" customWidth="1"/>
    <col min="19" max="19" width="42.140625" customWidth="1"/>
    <col min="20" max="20" width="21.7109375" customWidth="1"/>
    <col min="21" max="21" width="10.7109375" customWidth="1"/>
    <col min="22" max="22" width="21.7109375" customWidth="1"/>
    <col min="23" max="23" width="10.7109375" customWidth="1"/>
    <col min="24" max="27" width="13.7109375" customWidth="1"/>
    <col min="28" max="28" width="18" customWidth="1"/>
    <col min="29" max="31" width="8.7109375" customWidth="1"/>
    <col min="32" max="32" width="19.7109375" customWidth="1"/>
    <col min="33" max="33" width="12.42578125" customWidth="1"/>
  </cols>
  <sheetData>
    <row r="1" spans="1:33" ht="41.25" customHeight="1">
      <c r="A1" s="597" t="s">
        <v>0</v>
      </c>
      <c r="B1" s="596"/>
      <c r="C1" s="596"/>
      <c r="D1" s="596"/>
      <c r="E1" s="596"/>
      <c r="F1" s="596"/>
      <c r="G1" s="596"/>
      <c r="H1" s="596"/>
      <c r="I1" s="596"/>
      <c r="J1" s="597" t="s">
        <v>0</v>
      </c>
      <c r="K1" s="596"/>
      <c r="L1" s="596"/>
      <c r="M1" s="596"/>
      <c r="N1" s="596"/>
      <c r="O1" s="596"/>
      <c r="P1" s="596"/>
      <c r="Q1" s="596"/>
      <c r="R1" s="597" t="s">
        <v>0</v>
      </c>
      <c r="S1" s="596"/>
      <c r="T1" s="596"/>
      <c r="U1" s="596"/>
      <c r="V1" s="596"/>
      <c r="W1" s="596"/>
      <c r="X1" s="596"/>
      <c r="Y1" s="596"/>
      <c r="Z1" s="596"/>
      <c r="AA1" s="596"/>
      <c r="AB1" s="596"/>
      <c r="AC1" s="596"/>
      <c r="AD1" s="596"/>
      <c r="AE1" s="596"/>
      <c r="AF1" s="596"/>
      <c r="AG1" s="1"/>
    </row>
    <row r="2" spans="1:33" ht="29.25" customHeight="1">
      <c r="A2" s="598" t="s">
        <v>1</v>
      </c>
      <c r="B2" s="599"/>
      <c r="C2" s="599"/>
      <c r="D2" s="599"/>
      <c r="E2" s="599"/>
      <c r="F2" s="599"/>
      <c r="G2" s="599"/>
      <c r="H2" s="599"/>
      <c r="I2" s="599"/>
      <c r="J2" s="598" t="s">
        <v>1</v>
      </c>
      <c r="K2" s="599"/>
      <c r="L2" s="599"/>
      <c r="M2" s="599"/>
      <c r="N2" s="599"/>
      <c r="O2" s="599"/>
      <c r="P2" s="599"/>
      <c r="Q2" s="599"/>
      <c r="R2" s="598" t="s">
        <v>1</v>
      </c>
      <c r="S2" s="599"/>
      <c r="T2" s="599"/>
      <c r="U2" s="599"/>
      <c r="V2" s="599"/>
      <c r="W2" s="599"/>
      <c r="X2" s="599"/>
      <c r="Y2" s="599"/>
      <c r="Z2" s="599"/>
      <c r="AA2" s="599"/>
      <c r="AB2" s="599"/>
      <c r="AC2" s="599"/>
      <c r="AD2" s="599"/>
      <c r="AE2" s="599"/>
      <c r="AF2" s="599"/>
      <c r="AG2" s="2"/>
    </row>
    <row r="3" spans="1:33" ht="27" customHeight="1">
      <c r="A3" s="595" t="s">
        <v>2</v>
      </c>
      <c r="B3" s="596"/>
      <c r="C3" s="596"/>
      <c r="D3" s="596"/>
      <c r="E3" s="596"/>
      <c r="F3" s="596"/>
      <c r="G3" s="596"/>
      <c r="H3" s="596"/>
      <c r="I3" s="596"/>
      <c r="J3" s="595" t="s">
        <v>2</v>
      </c>
      <c r="K3" s="596"/>
      <c r="L3" s="596"/>
      <c r="M3" s="596"/>
      <c r="N3" s="596"/>
      <c r="O3" s="596"/>
      <c r="P3" s="596"/>
      <c r="Q3" s="596"/>
      <c r="R3" s="595" t="s">
        <v>2</v>
      </c>
      <c r="S3" s="596"/>
      <c r="T3" s="596"/>
      <c r="U3" s="596"/>
      <c r="V3" s="596"/>
      <c r="W3" s="596"/>
      <c r="X3" s="596"/>
      <c r="Y3" s="596"/>
      <c r="Z3" s="596"/>
      <c r="AA3" s="596"/>
      <c r="AB3" s="596"/>
      <c r="AC3" s="596"/>
      <c r="AD3" s="596"/>
      <c r="AE3" s="596"/>
      <c r="AF3" s="596"/>
      <c r="AG3" s="2"/>
    </row>
    <row r="4" spans="1:33" ht="22.5" customHeight="1">
      <c r="A4" s="600" t="s">
        <v>3</v>
      </c>
      <c r="B4" s="596"/>
      <c r="C4" s="596"/>
      <c r="D4" s="596"/>
      <c r="E4" s="596"/>
      <c r="F4" s="596"/>
      <c r="G4" s="596"/>
      <c r="H4" s="596"/>
      <c r="I4" s="596"/>
      <c r="J4" s="600" t="s">
        <v>3</v>
      </c>
      <c r="K4" s="596"/>
      <c r="L4" s="596"/>
      <c r="M4" s="596"/>
      <c r="N4" s="596"/>
      <c r="O4" s="596"/>
      <c r="P4" s="596"/>
      <c r="Q4" s="596"/>
      <c r="R4" s="600" t="s">
        <v>3</v>
      </c>
      <c r="S4" s="596"/>
      <c r="T4" s="596"/>
      <c r="U4" s="596"/>
      <c r="V4" s="596"/>
      <c r="W4" s="596"/>
      <c r="X4" s="596"/>
      <c r="Y4" s="596"/>
      <c r="Z4" s="596"/>
      <c r="AA4" s="596"/>
      <c r="AB4" s="596"/>
      <c r="AC4" s="596"/>
      <c r="AD4" s="596"/>
      <c r="AE4" s="596"/>
      <c r="AF4" s="596"/>
      <c r="AG4" s="2"/>
    </row>
    <row r="5" spans="1:33" ht="24" customHeight="1">
      <c r="A5" s="3"/>
      <c r="B5" s="3"/>
      <c r="C5" s="4" t="s">
        <v>4</v>
      </c>
      <c r="D5" s="5"/>
      <c r="E5" s="6" t="s">
        <v>5</v>
      </c>
      <c r="F5" s="7"/>
      <c r="G5" s="3"/>
      <c r="H5" s="3"/>
      <c r="I5" s="3"/>
      <c r="J5" s="3"/>
      <c r="K5" s="3"/>
      <c r="L5" s="3"/>
      <c r="M5" s="3"/>
      <c r="N5" s="3"/>
      <c r="O5" s="3"/>
      <c r="P5" s="3"/>
      <c r="Q5" s="3"/>
      <c r="R5" s="3"/>
      <c r="S5" s="3"/>
      <c r="T5" s="3"/>
      <c r="U5" s="3"/>
      <c r="V5" s="3"/>
      <c r="W5" s="3"/>
      <c r="X5" s="3"/>
      <c r="Y5" s="3"/>
      <c r="Z5" s="3"/>
      <c r="AA5" s="3"/>
      <c r="AB5" s="3"/>
      <c r="AC5" s="3"/>
      <c r="AD5" s="3"/>
      <c r="AE5" s="3"/>
      <c r="AF5" s="3"/>
      <c r="AG5" s="2"/>
    </row>
    <row r="6" spans="1:33" ht="16.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9"/>
    </row>
    <row r="7" spans="1:33" ht="24.75" customHeight="1">
      <c r="A7" s="639" t="s">
        <v>6</v>
      </c>
      <c r="B7" s="640"/>
      <c r="C7" s="601" t="s">
        <v>7</v>
      </c>
      <c r="D7" s="602"/>
      <c r="E7" s="603" t="s">
        <v>8</v>
      </c>
      <c r="F7" s="604"/>
      <c r="G7" s="604"/>
      <c r="H7" s="604"/>
      <c r="I7" s="605"/>
      <c r="J7" s="606" t="s">
        <v>9</v>
      </c>
      <c r="K7" s="607"/>
      <c r="L7" s="607"/>
      <c r="M7" s="607"/>
      <c r="N7" s="607"/>
      <c r="O7" s="607"/>
      <c r="P7" s="607"/>
      <c r="Q7" s="608"/>
      <c r="R7" s="609" t="s">
        <v>10</v>
      </c>
      <c r="S7" s="610"/>
      <c r="T7" s="610"/>
      <c r="U7" s="610"/>
      <c r="V7" s="610"/>
      <c r="W7" s="610"/>
      <c r="X7" s="610"/>
      <c r="Y7" s="610"/>
      <c r="Z7" s="610"/>
      <c r="AA7" s="610"/>
      <c r="AB7" s="610"/>
      <c r="AC7" s="610"/>
      <c r="AD7" s="610"/>
      <c r="AE7" s="610"/>
      <c r="AF7" s="611"/>
      <c r="AG7" s="10"/>
    </row>
    <row r="8" spans="1:33" ht="39.75" customHeight="1">
      <c r="A8" s="641"/>
      <c r="B8" s="642"/>
      <c r="C8" s="628" t="s">
        <v>11</v>
      </c>
      <c r="D8" s="645" t="s">
        <v>12</v>
      </c>
      <c r="E8" s="620" t="s">
        <v>13</v>
      </c>
      <c r="F8" s="620" t="s">
        <v>14</v>
      </c>
      <c r="G8" s="620" t="s">
        <v>15</v>
      </c>
      <c r="H8" s="620" t="s">
        <v>16</v>
      </c>
      <c r="I8" s="620" t="s">
        <v>17</v>
      </c>
      <c r="J8" s="622" t="s">
        <v>18</v>
      </c>
      <c r="K8" s="624" t="s">
        <v>19</v>
      </c>
      <c r="L8" s="624" t="s">
        <v>20</v>
      </c>
      <c r="M8" s="612" t="s">
        <v>21</v>
      </c>
      <c r="N8" s="613"/>
      <c r="O8" s="624" t="s">
        <v>22</v>
      </c>
      <c r="P8" s="624" t="s">
        <v>23</v>
      </c>
      <c r="Q8" s="626" t="s">
        <v>24</v>
      </c>
      <c r="R8" s="614" t="s">
        <v>25</v>
      </c>
      <c r="S8" s="615"/>
      <c r="T8" s="615"/>
      <c r="U8" s="615"/>
      <c r="V8" s="615"/>
      <c r="W8" s="615"/>
      <c r="X8" s="615"/>
      <c r="Y8" s="616"/>
      <c r="Z8" s="617" t="s">
        <v>26</v>
      </c>
      <c r="AA8" s="615"/>
      <c r="AB8" s="616"/>
      <c r="AC8" s="617" t="s">
        <v>27</v>
      </c>
      <c r="AD8" s="615"/>
      <c r="AE8" s="616"/>
      <c r="AF8" s="618" t="s">
        <v>28</v>
      </c>
      <c r="AG8" s="10"/>
    </row>
    <row r="9" spans="1:33" ht="51.75" customHeight="1">
      <c r="A9" s="643"/>
      <c r="B9" s="644"/>
      <c r="C9" s="629"/>
      <c r="D9" s="646"/>
      <c r="E9" s="621"/>
      <c r="F9" s="621"/>
      <c r="G9" s="621"/>
      <c r="H9" s="621"/>
      <c r="I9" s="621"/>
      <c r="J9" s="623"/>
      <c r="K9" s="625"/>
      <c r="L9" s="625"/>
      <c r="M9" s="11" t="s">
        <v>29</v>
      </c>
      <c r="N9" s="11" t="s">
        <v>30</v>
      </c>
      <c r="O9" s="625"/>
      <c r="P9" s="625"/>
      <c r="Q9" s="627"/>
      <c r="R9" s="12" t="s">
        <v>31</v>
      </c>
      <c r="S9" s="13" t="s">
        <v>32</v>
      </c>
      <c r="T9" s="14" t="s">
        <v>33</v>
      </c>
      <c r="U9" s="15" t="s">
        <v>34</v>
      </c>
      <c r="V9" s="15" t="s">
        <v>35</v>
      </c>
      <c r="W9" s="13" t="s">
        <v>36</v>
      </c>
      <c r="X9" s="13" t="s">
        <v>37</v>
      </c>
      <c r="Y9" s="16" t="s">
        <v>38</v>
      </c>
      <c r="Z9" s="13" t="s">
        <v>39</v>
      </c>
      <c r="AA9" s="13" t="s">
        <v>40</v>
      </c>
      <c r="AB9" s="13" t="s">
        <v>41</v>
      </c>
      <c r="AC9" s="17" t="s">
        <v>42</v>
      </c>
      <c r="AD9" s="17" t="s">
        <v>43</v>
      </c>
      <c r="AE9" s="17" t="s">
        <v>44</v>
      </c>
      <c r="AF9" s="619"/>
      <c r="AG9" s="10"/>
    </row>
    <row r="10" spans="1:33" ht="34.5" customHeight="1">
      <c r="A10" s="652" t="s">
        <v>45</v>
      </c>
      <c r="B10" s="653"/>
      <c r="C10" s="740" t="s">
        <v>46</v>
      </c>
      <c r="D10" s="741" t="s">
        <v>47</v>
      </c>
      <c r="E10" s="741" t="s">
        <v>48</v>
      </c>
      <c r="F10" s="741" t="s">
        <v>49</v>
      </c>
      <c r="G10" s="742" t="s">
        <v>50</v>
      </c>
      <c r="H10" s="741" t="s">
        <v>51</v>
      </c>
      <c r="I10" s="741" t="s">
        <v>52</v>
      </c>
      <c r="J10" s="741" t="s">
        <v>53</v>
      </c>
      <c r="K10" s="741" t="s">
        <v>54</v>
      </c>
      <c r="L10" s="741" t="s">
        <v>55</v>
      </c>
      <c r="M10" s="630">
        <v>0</v>
      </c>
      <c r="N10" s="630">
        <v>0.8</v>
      </c>
      <c r="O10" s="741" t="s">
        <v>56</v>
      </c>
      <c r="P10" s="741" t="s">
        <v>57</v>
      </c>
      <c r="Q10" s="801" t="s">
        <v>58</v>
      </c>
      <c r="R10" s="18"/>
      <c r="S10" s="817"/>
      <c r="T10" s="19"/>
      <c r="U10" s="19"/>
      <c r="V10" s="19"/>
      <c r="W10" s="20"/>
      <c r="X10" s="21"/>
      <c r="Y10" s="22"/>
      <c r="Z10" s="22"/>
      <c r="AA10" s="22"/>
      <c r="AB10" s="23"/>
      <c r="AC10" s="21"/>
      <c r="AD10" s="24"/>
      <c r="AE10" s="24"/>
      <c r="AF10" s="633"/>
      <c r="AG10" s="2"/>
    </row>
    <row r="11" spans="1:33" ht="34.5" customHeight="1">
      <c r="A11" s="641"/>
      <c r="B11" s="654"/>
      <c r="C11" s="743"/>
      <c r="D11" s="744"/>
      <c r="E11" s="744"/>
      <c r="F11" s="744"/>
      <c r="G11" s="744"/>
      <c r="H11" s="744"/>
      <c r="I11" s="744"/>
      <c r="J11" s="744"/>
      <c r="K11" s="744"/>
      <c r="L11" s="744"/>
      <c r="M11" s="631"/>
      <c r="N11" s="631"/>
      <c r="O11" s="744"/>
      <c r="P11" s="744"/>
      <c r="Q11" s="802"/>
      <c r="R11" s="25"/>
      <c r="S11" s="818"/>
      <c r="T11" s="26"/>
      <c r="U11" s="26"/>
      <c r="V11" s="26"/>
      <c r="W11" s="27"/>
      <c r="X11" s="28"/>
      <c r="Y11" s="29"/>
      <c r="Z11" s="29"/>
      <c r="AA11" s="29"/>
      <c r="AB11" s="30"/>
      <c r="AC11" s="28"/>
      <c r="AD11" s="31"/>
      <c r="AE11" s="31"/>
      <c r="AF11" s="634"/>
      <c r="AG11" s="2"/>
    </row>
    <row r="12" spans="1:33" ht="34.5" customHeight="1">
      <c r="A12" s="641"/>
      <c r="B12" s="654"/>
      <c r="C12" s="743"/>
      <c r="D12" s="744"/>
      <c r="E12" s="744"/>
      <c r="F12" s="744"/>
      <c r="G12" s="744"/>
      <c r="H12" s="744"/>
      <c r="I12" s="744"/>
      <c r="J12" s="744"/>
      <c r="K12" s="744"/>
      <c r="L12" s="744"/>
      <c r="M12" s="631"/>
      <c r="N12" s="631"/>
      <c r="O12" s="744"/>
      <c r="P12" s="744"/>
      <c r="Q12" s="802"/>
      <c r="R12" s="32"/>
      <c r="S12" s="819"/>
      <c r="T12" s="33"/>
      <c r="U12" s="33"/>
      <c r="V12" s="33"/>
      <c r="W12" s="34"/>
      <c r="X12" s="35"/>
      <c r="Y12" s="36"/>
      <c r="Z12" s="29"/>
      <c r="AA12" s="29"/>
      <c r="AB12" s="30"/>
      <c r="AC12" s="28"/>
      <c r="AD12" s="31"/>
      <c r="AE12" s="31"/>
      <c r="AF12" s="634"/>
      <c r="AG12" s="2"/>
    </row>
    <row r="13" spans="1:33" ht="34.5" customHeight="1">
      <c r="A13" s="641"/>
      <c r="B13" s="654"/>
      <c r="C13" s="743"/>
      <c r="D13" s="744"/>
      <c r="E13" s="744"/>
      <c r="F13" s="744"/>
      <c r="G13" s="744"/>
      <c r="H13" s="744"/>
      <c r="I13" s="744"/>
      <c r="J13" s="744"/>
      <c r="K13" s="744"/>
      <c r="L13" s="744"/>
      <c r="M13" s="631"/>
      <c r="N13" s="631"/>
      <c r="O13" s="744"/>
      <c r="P13" s="744"/>
      <c r="Q13" s="802"/>
      <c r="R13" s="37"/>
      <c r="S13" s="819"/>
      <c r="T13" s="33"/>
      <c r="U13" s="33"/>
      <c r="V13" s="33"/>
      <c r="W13" s="34"/>
      <c r="X13" s="35"/>
      <c r="Y13" s="36"/>
      <c r="Z13" s="29"/>
      <c r="AA13" s="29"/>
      <c r="AB13" s="30"/>
      <c r="AC13" s="28"/>
      <c r="AD13" s="31"/>
      <c r="AE13" s="31"/>
      <c r="AF13" s="634"/>
      <c r="AG13" s="2"/>
    </row>
    <row r="14" spans="1:33" ht="34.5" customHeight="1">
      <c r="A14" s="641"/>
      <c r="B14" s="654"/>
      <c r="C14" s="745"/>
      <c r="D14" s="744"/>
      <c r="E14" s="746"/>
      <c r="F14" s="746"/>
      <c r="G14" s="746"/>
      <c r="H14" s="746"/>
      <c r="I14" s="746"/>
      <c r="J14" s="746"/>
      <c r="K14" s="746"/>
      <c r="L14" s="746"/>
      <c r="M14" s="632"/>
      <c r="N14" s="632"/>
      <c r="O14" s="746"/>
      <c r="P14" s="746"/>
      <c r="Q14" s="803"/>
      <c r="R14" s="38"/>
      <c r="S14" s="820"/>
      <c r="T14" s="39"/>
      <c r="U14" s="39"/>
      <c r="V14" s="39"/>
      <c r="W14" s="40"/>
      <c r="X14" s="41"/>
      <c r="Y14" s="42"/>
      <c r="Z14" s="42"/>
      <c r="AA14" s="42"/>
      <c r="AB14" s="43"/>
      <c r="AC14" s="41"/>
      <c r="AD14" s="44"/>
      <c r="AE14" s="44"/>
      <c r="AF14" s="635"/>
      <c r="AG14" s="2"/>
    </row>
    <row r="15" spans="1:33" ht="32.25" customHeight="1">
      <c r="A15" s="641"/>
      <c r="B15" s="654"/>
      <c r="C15" s="747" t="s">
        <v>46</v>
      </c>
      <c r="D15" s="748" t="s">
        <v>47</v>
      </c>
      <c r="E15" s="748" t="s">
        <v>59</v>
      </c>
      <c r="F15" s="748" t="s">
        <v>60</v>
      </c>
      <c r="G15" s="749" t="s">
        <v>50</v>
      </c>
      <c r="H15" s="748" t="s">
        <v>51</v>
      </c>
      <c r="I15" s="748" t="s">
        <v>61</v>
      </c>
      <c r="J15" s="750" t="s">
        <v>62</v>
      </c>
      <c r="K15" s="750" t="s">
        <v>63</v>
      </c>
      <c r="L15" s="748" t="s">
        <v>64</v>
      </c>
      <c r="M15" s="638">
        <v>5</v>
      </c>
      <c r="N15" s="638">
        <v>5</v>
      </c>
      <c r="O15" s="748" t="s">
        <v>65</v>
      </c>
      <c r="P15" s="748" t="s">
        <v>66</v>
      </c>
      <c r="Q15" s="804" t="s">
        <v>67</v>
      </c>
      <c r="R15" s="37" t="s">
        <v>68</v>
      </c>
      <c r="S15" s="821" t="s">
        <v>69</v>
      </c>
      <c r="T15" s="47" t="s">
        <v>70</v>
      </c>
      <c r="U15" s="48" t="s">
        <v>71</v>
      </c>
      <c r="V15" s="49" t="s">
        <v>72</v>
      </c>
      <c r="W15" s="34"/>
      <c r="X15" s="35"/>
      <c r="Y15" s="36"/>
      <c r="Z15" s="36"/>
      <c r="AA15" s="36"/>
      <c r="AB15" s="50">
        <f>SUM(AA16:AA19)</f>
        <v>1719.2</v>
      </c>
      <c r="AC15" s="35"/>
      <c r="AD15" s="35"/>
      <c r="AE15" s="35"/>
      <c r="AF15" s="636"/>
      <c r="AG15" s="2"/>
    </row>
    <row r="16" spans="1:33" ht="32.25" customHeight="1">
      <c r="A16" s="641"/>
      <c r="B16" s="654"/>
      <c r="C16" s="743"/>
      <c r="D16" s="744"/>
      <c r="E16" s="744"/>
      <c r="F16" s="744"/>
      <c r="G16" s="744"/>
      <c r="H16" s="744"/>
      <c r="I16" s="744"/>
      <c r="J16" s="744"/>
      <c r="K16" s="744"/>
      <c r="L16" s="744"/>
      <c r="M16" s="631"/>
      <c r="N16" s="631"/>
      <c r="O16" s="744"/>
      <c r="P16" s="744"/>
      <c r="Q16" s="802"/>
      <c r="R16" s="25"/>
      <c r="S16" s="818" t="s">
        <v>73</v>
      </c>
      <c r="T16" s="26"/>
      <c r="U16" s="26"/>
      <c r="V16" s="26"/>
      <c r="W16" s="27">
        <v>7</v>
      </c>
      <c r="X16" s="28" t="s">
        <v>74</v>
      </c>
      <c r="Y16" s="29">
        <v>65</v>
      </c>
      <c r="Z16" s="29">
        <f t="shared" ref="Z16:Z19" si="0">+W16*Y16</f>
        <v>455</v>
      </c>
      <c r="AA16" s="29">
        <f t="shared" ref="AA16:AA19" si="1">+Z16*1.12</f>
        <v>509.6</v>
      </c>
      <c r="AB16" s="30"/>
      <c r="AC16" s="28"/>
      <c r="AD16" s="51" t="s">
        <v>75</v>
      </c>
      <c r="AE16" s="28"/>
      <c r="AF16" s="634"/>
      <c r="AG16" s="2"/>
    </row>
    <row r="17" spans="1:33" ht="32.25" customHeight="1">
      <c r="A17" s="641"/>
      <c r="B17" s="654"/>
      <c r="C17" s="743"/>
      <c r="D17" s="744"/>
      <c r="E17" s="744"/>
      <c r="F17" s="744"/>
      <c r="G17" s="744"/>
      <c r="H17" s="744"/>
      <c r="I17" s="744"/>
      <c r="J17" s="744"/>
      <c r="K17" s="744"/>
      <c r="L17" s="744"/>
      <c r="M17" s="631"/>
      <c r="N17" s="631"/>
      <c r="O17" s="744"/>
      <c r="P17" s="744"/>
      <c r="Q17" s="802"/>
      <c r="R17" s="25"/>
      <c r="S17" s="818" t="s">
        <v>76</v>
      </c>
      <c r="T17" s="26"/>
      <c r="U17" s="26"/>
      <c r="V17" s="26"/>
      <c r="W17" s="27">
        <v>6</v>
      </c>
      <c r="X17" s="28" t="s">
        <v>74</v>
      </c>
      <c r="Y17" s="29">
        <v>60</v>
      </c>
      <c r="Z17" s="29">
        <f t="shared" si="0"/>
        <v>360</v>
      </c>
      <c r="AA17" s="29">
        <f t="shared" si="1"/>
        <v>403.20000000000005</v>
      </c>
      <c r="AB17" s="30"/>
      <c r="AC17" s="28"/>
      <c r="AD17" s="51" t="s">
        <v>75</v>
      </c>
      <c r="AE17" s="31"/>
      <c r="AF17" s="634"/>
      <c r="AG17" s="2"/>
    </row>
    <row r="18" spans="1:33" ht="32.25" customHeight="1">
      <c r="A18" s="641"/>
      <c r="B18" s="654"/>
      <c r="C18" s="743"/>
      <c r="D18" s="744"/>
      <c r="E18" s="744"/>
      <c r="F18" s="744"/>
      <c r="G18" s="744"/>
      <c r="H18" s="744"/>
      <c r="I18" s="744"/>
      <c r="J18" s="744"/>
      <c r="K18" s="744"/>
      <c r="L18" s="744"/>
      <c r="M18" s="631"/>
      <c r="N18" s="631"/>
      <c r="O18" s="744"/>
      <c r="P18" s="744"/>
      <c r="Q18" s="802"/>
      <c r="R18" s="25"/>
      <c r="S18" s="818" t="s">
        <v>77</v>
      </c>
      <c r="T18" s="26"/>
      <c r="U18" s="26"/>
      <c r="V18" s="26"/>
      <c r="W18" s="27">
        <v>6</v>
      </c>
      <c r="X18" s="28" t="s">
        <v>74</v>
      </c>
      <c r="Y18" s="29">
        <v>60</v>
      </c>
      <c r="Z18" s="29">
        <f t="shared" si="0"/>
        <v>360</v>
      </c>
      <c r="AA18" s="29">
        <f t="shared" si="1"/>
        <v>403.20000000000005</v>
      </c>
      <c r="AB18" s="30"/>
      <c r="AC18" s="28"/>
      <c r="AD18" s="51" t="s">
        <v>75</v>
      </c>
      <c r="AE18" s="31"/>
      <c r="AF18" s="634"/>
      <c r="AG18" s="2"/>
    </row>
    <row r="19" spans="1:33" ht="32.25" customHeight="1">
      <c r="A19" s="641"/>
      <c r="B19" s="654"/>
      <c r="C19" s="745"/>
      <c r="D19" s="746"/>
      <c r="E19" s="746"/>
      <c r="F19" s="746"/>
      <c r="G19" s="746"/>
      <c r="H19" s="746"/>
      <c r="I19" s="746"/>
      <c r="J19" s="746"/>
      <c r="K19" s="746"/>
      <c r="L19" s="746"/>
      <c r="M19" s="632"/>
      <c r="N19" s="632"/>
      <c r="O19" s="746"/>
      <c r="P19" s="746"/>
      <c r="Q19" s="803"/>
      <c r="R19" s="38"/>
      <c r="S19" s="820" t="s">
        <v>78</v>
      </c>
      <c r="T19" s="39"/>
      <c r="U19" s="39"/>
      <c r="V19" s="39"/>
      <c r="W19" s="40">
        <v>6</v>
      </c>
      <c r="X19" s="41" t="s">
        <v>74</v>
      </c>
      <c r="Y19" s="42">
        <v>60</v>
      </c>
      <c r="Z19" s="42">
        <f t="shared" si="0"/>
        <v>360</v>
      </c>
      <c r="AA19" s="42">
        <f t="shared" si="1"/>
        <v>403.20000000000005</v>
      </c>
      <c r="AB19" s="43"/>
      <c r="AC19" s="41"/>
      <c r="AD19" s="52" t="s">
        <v>75</v>
      </c>
      <c r="AE19" s="44"/>
      <c r="AF19" s="635"/>
      <c r="AG19" s="2"/>
    </row>
    <row r="20" spans="1:33" ht="33" customHeight="1">
      <c r="A20" s="641"/>
      <c r="B20" s="654"/>
      <c r="C20" s="747" t="s">
        <v>79</v>
      </c>
      <c r="D20" s="748" t="s">
        <v>80</v>
      </c>
      <c r="E20" s="748" t="s">
        <v>81</v>
      </c>
      <c r="F20" s="748" t="s">
        <v>82</v>
      </c>
      <c r="G20" s="749" t="s">
        <v>83</v>
      </c>
      <c r="H20" s="748" t="s">
        <v>84</v>
      </c>
      <c r="I20" s="748" t="s">
        <v>61</v>
      </c>
      <c r="J20" s="748" t="s">
        <v>85</v>
      </c>
      <c r="K20" s="748" t="s">
        <v>86</v>
      </c>
      <c r="L20" s="748" t="s">
        <v>87</v>
      </c>
      <c r="M20" s="638">
        <v>3</v>
      </c>
      <c r="N20" s="638">
        <v>3</v>
      </c>
      <c r="O20" s="748" t="s">
        <v>88</v>
      </c>
      <c r="P20" s="748" t="s">
        <v>89</v>
      </c>
      <c r="Q20" s="804" t="s">
        <v>90</v>
      </c>
      <c r="R20" s="37"/>
      <c r="S20" s="822"/>
      <c r="T20" s="53"/>
      <c r="U20" s="53"/>
      <c r="V20" s="53"/>
      <c r="W20" s="54"/>
      <c r="X20" s="55"/>
      <c r="Y20" s="56"/>
      <c r="Z20" s="36"/>
      <c r="AA20" s="36"/>
      <c r="AB20" s="57"/>
      <c r="AC20" s="55"/>
      <c r="AD20" s="58"/>
      <c r="AE20" s="58"/>
      <c r="AF20" s="637"/>
      <c r="AG20" s="2"/>
    </row>
    <row r="21" spans="1:33" ht="33" customHeight="1">
      <c r="A21" s="641"/>
      <c r="B21" s="654"/>
      <c r="C21" s="743"/>
      <c r="D21" s="744"/>
      <c r="E21" s="744"/>
      <c r="F21" s="744"/>
      <c r="G21" s="744"/>
      <c r="H21" s="744"/>
      <c r="I21" s="744"/>
      <c r="J21" s="744"/>
      <c r="K21" s="744"/>
      <c r="L21" s="744"/>
      <c r="M21" s="631"/>
      <c r="N21" s="631"/>
      <c r="O21" s="744"/>
      <c r="P21" s="744"/>
      <c r="Q21" s="802"/>
      <c r="R21" s="25"/>
      <c r="S21" s="818"/>
      <c r="T21" s="26"/>
      <c r="U21" s="26"/>
      <c r="V21" s="26"/>
      <c r="W21" s="27"/>
      <c r="X21" s="28"/>
      <c r="Y21" s="29"/>
      <c r="Z21" s="29"/>
      <c r="AA21" s="29"/>
      <c r="AB21" s="30"/>
      <c r="AC21" s="28"/>
      <c r="AD21" s="31"/>
      <c r="AE21" s="31"/>
      <c r="AF21" s="634"/>
      <c r="AG21" s="2"/>
    </row>
    <row r="22" spans="1:33" ht="33" customHeight="1">
      <c r="A22" s="650"/>
      <c r="B22" s="655"/>
      <c r="C22" s="743"/>
      <c r="D22" s="744"/>
      <c r="E22" s="744"/>
      <c r="F22" s="744"/>
      <c r="G22" s="744"/>
      <c r="H22" s="744"/>
      <c r="I22" s="744"/>
      <c r="J22" s="744"/>
      <c r="K22" s="744"/>
      <c r="L22" s="744"/>
      <c r="M22" s="631"/>
      <c r="N22" s="631"/>
      <c r="O22" s="744"/>
      <c r="P22" s="744"/>
      <c r="Q22" s="802"/>
      <c r="R22" s="25"/>
      <c r="S22" s="818"/>
      <c r="T22" s="26"/>
      <c r="U22" s="26"/>
      <c r="V22" s="26"/>
      <c r="W22" s="27"/>
      <c r="X22" s="28"/>
      <c r="Y22" s="29"/>
      <c r="Z22" s="29"/>
      <c r="AA22" s="29"/>
      <c r="AB22" s="30"/>
      <c r="AC22" s="28"/>
      <c r="AD22" s="31"/>
      <c r="AE22" s="31"/>
      <c r="AF22" s="634"/>
      <c r="AG22" s="2"/>
    </row>
    <row r="23" spans="1:33" ht="33" customHeight="1">
      <c r="A23" s="647" t="s">
        <v>45</v>
      </c>
      <c r="B23" s="648"/>
      <c r="C23" s="743"/>
      <c r="D23" s="744"/>
      <c r="E23" s="744"/>
      <c r="F23" s="744"/>
      <c r="G23" s="744"/>
      <c r="H23" s="744"/>
      <c r="I23" s="744"/>
      <c r="J23" s="744"/>
      <c r="K23" s="744"/>
      <c r="L23" s="744"/>
      <c r="M23" s="631"/>
      <c r="N23" s="631"/>
      <c r="O23" s="744"/>
      <c r="P23" s="744"/>
      <c r="Q23" s="802"/>
      <c r="R23" s="25"/>
      <c r="S23" s="818"/>
      <c r="T23" s="26"/>
      <c r="U23" s="26"/>
      <c r="V23" s="26"/>
      <c r="W23" s="27"/>
      <c r="X23" s="28"/>
      <c r="Y23" s="29"/>
      <c r="Z23" s="29"/>
      <c r="AA23" s="29"/>
      <c r="AB23" s="30"/>
      <c r="AC23" s="28"/>
      <c r="AD23" s="31"/>
      <c r="AE23" s="31"/>
      <c r="AF23" s="634"/>
      <c r="AG23" s="2"/>
    </row>
    <row r="24" spans="1:33" ht="33" customHeight="1">
      <c r="A24" s="641"/>
      <c r="B24" s="649"/>
      <c r="C24" s="745"/>
      <c r="D24" s="746"/>
      <c r="E24" s="746"/>
      <c r="F24" s="746"/>
      <c r="G24" s="746"/>
      <c r="H24" s="746"/>
      <c r="I24" s="746"/>
      <c r="J24" s="746"/>
      <c r="K24" s="746"/>
      <c r="L24" s="746"/>
      <c r="M24" s="632"/>
      <c r="N24" s="632"/>
      <c r="O24" s="746"/>
      <c r="P24" s="746"/>
      <c r="Q24" s="803"/>
      <c r="R24" s="38"/>
      <c r="S24" s="820"/>
      <c r="T24" s="39"/>
      <c r="U24" s="39"/>
      <c r="V24" s="39"/>
      <c r="W24" s="40"/>
      <c r="X24" s="41"/>
      <c r="Y24" s="42"/>
      <c r="Z24" s="42"/>
      <c r="AA24" s="42"/>
      <c r="AB24" s="43"/>
      <c r="AC24" s="41"/>
      <c r="AD24" s="44"/>
      <c r="AE24" s="44"/>
      <c r="AF24" s="635"/>
      <c r="AG24" s="2"/>
    </row>
    <row r="25" spans="1:33" ht="34.5" customHeight="1">
      <c r="A25" s="641"/>
      <c r="B25" s="649"/>
      <c r="C25" s="747" t="s">
        <v>79</v>
      </c>
      <c r="D25" s="748" t="s">
        <v>80</v>
      </c>
      <c r="E25" s="748" t="s">
        <v>81</v>
      </c>
      <c r="F25" s="748" t="s">
        <v>82</v>
      </c>
      <c r="G25" s="749" t="s">
        <v>83</v>
      </c>
      <c r="H25" s="748" t="s">
        <v>84</v>
      </c>
      <c r="I25" s="748" t="s">
        <v>61</v>
      </c>
      <c r="J25" s="748" t="s">
        <v>91</v>
      </c>
      <c r="K25" s="748" t="s">
        <v>92</v>
      </c>
      <c r="L25" s="748" t="s">
        <v>93</v>
      </c>
      <c r="M25" s="638">
        <v>3</v>
      </c>
      <c r="N25" s="638">
        <v>3</v>
      </c>
      <c r="O25" s="748" t="s">
        <v>94</v>
      </c>
      <c r="P25" s="748" t="s">
        <v>95</v>
      </c>
      <c r="Q25" s="804" t="s">
        <v>90</v>
      </c>
      <c r="R25" s="59"/>
      <c r="S25" s="823"/>
      <c r="T25" s="49"/>
      <c r="U25" s="49"/>
      <c r="V25" s="49"/>
      <c r="W25" s="34"/>
      <c r="X25" s="35"/>
      <c r="Y25" s="36"/>
      <c r="Z25" s="36"/>
      <c r="AA25" s="36"/>
      <c r="AB25" s="50"/>
      <c r="AC25" s="35"/>
      <c r="AD25" s="60"/>
      <c r="AE25" s="60"/>
      <c r="AF25" s="637"/>
      <c r="AG25" s="2"/>
    </row>
    <row r="26" spans="1:33" ht="34.5" customHeight="1">
      <c r="A26" s="641"/>
      <c r="B26" s="649"/>
      <c r="C26" s="743"/>
      <c r="D26" s="744"/>
      <c r="E26" s="744"/>
      <c r="F26" s="744"/>
      <c r="G26" s="744"/>
      <c r="H26" s="744"/>
      <c r="I26" s="744"/>
      <c r="J26" s="744"/>
      <c r="K26" s="744"/>
      <c r="L26" s="744"/>
      <c r="M26" s="631"/>
      <c r="N26" s="631"/>
      <c r="O26" s="744"/>
      <c r="P26" s="744"/>
      <c r="Q26" s="802"/>
      <c r="R26" s="32"/>
      <c r="S26" s="818"/>
      <c r="T26" s="26"/>
      <c r="U26" s="26"/>
      <c r="V26" s="26"/>
      <c r="W26" s="27"/>
      <c r="X26" s="28"/>
      <c r="Y26" s="29"/>
      <c r="Z26" s="29"/>
      <c r="AA26" s="29"/>
      <c r="AB26" s="30"/>
      <c r="AC26" s="28"/>
      <c r="AD26" s="31"/>
      <c r="AE26" s="31"/>
      <c r="AF26" s="634"/>
      <c r="AG26" s="2"/>
    </row>
    <row r="27" spans="1:33" ht="34.5" customHeight="1">
      <c r="A27" s="641"/>
      <c r="B27" s="649"/>
      <c r="C27" s="743"/>
      <c r="D27" s="744"/>
      <c r="E27" s="744"/>
      <c r="F27" s="744"/>
      <c r="G27" s="744"/>
      <c r="H27" s="744"/>
      <c r="I27" s="744"/>
      <c r="J27" s="744"/>
      <c r="K27" s="744"/>
      <c r="L27" s="744"/>
      <c r="M27" s="631"/>
      <c r="N27" s="631"/>
      <c r="O27" s="744"/>
      <c r="P27" s="744"/>
      <c r="Q27" s="802"/>
      <c r="R27" s="25"/>
      <c r="S27" s="818"/>
      <c r="T27" s="26"/>
      <c r="U27" s="26"/>
      <c r="V27" s="26"/>
      <c r="W27" s="27"/>
      <c r="X27" s="28"/>
      <c r="Y27" s="29"/>
      <c r="Z27" s="29"/>
      <c r="AA27" s="29"/>
      <c r="AB27" s="30"/>
      <c r="AC27" s="28"/>
      <c r="AD27" s="31"/>
      <c r="AE27" s="31"/>
      <c r="AF27" s="634"/>
      <c r="AG27" s="2"/>
    </row>
    <row r="28" spans="1:33" ht="34.5" customHeight="1">
      <c r="A28" s="641"/>
      <c r="B28" s="649"/>
      <c r="C28" s="743"/>
      <c r="D28" s="744"/>
      <c r="E28" s="744"/>
      <c r="F28" s="744"/>
      <c r="G28" s="744"/>
      <c r="H28" s="744"/>
      <c r="I28" s="744"/>
      <c r="J28" s="744"/>
      <c r="K28" s="744"/>
      <c r="L28" s="744"/>
      <c r="M28" s="631"/>
      <c r="N28" s="631"/>
      <c r="O28" s="744"/>
      <c r="P28" s="744"/>
      <c r="Q28" s="802"/>
      <c r="R28" s="25"/>
      <c r="S28" s="818"/>
      <c r="T28" s="26"/>
      <c r="U28" s="26"/>
      <c r="V28" s="26"/>
      <c r="W28" s="27"/>
      <c r="X28" s="28"/>
      <c r="Y28" s="29"/>
      <c r="Z28" s="29"/>
      <c r="AA28" s="29"/>
      <c r="AB28" s="30"/>
      <c r="AC28" s="28"/>
      <c r="AD28" s="31"/>
      <c r="AE28" s="31"/>
      <c r="AF28" s="634"/>
      <c r="AG28" s="2"/>
    </row>
    <row r="29" spans="1:33" ht="34.5" customHeight="1">
      <c r="A29" s="641"/>
      <c r="B29" s="649"/>
      <c r="C29" s="745"/>
      <c r="D29" s="746"/>
      <c r="E29" s="746"/>
      <c r="F29" s="746"/>
      <c r="G29" s="746"/>
      <c r="H29" s="746"/>
      <c r="I29" s="746"/>
      <c r="J29" s="746"/>
      <c r="K29" s="746"/>
      <c r="L29" s="746"/>
      <c r="M29" s="632"/>
      <c r="N29" s="632"/>
      <c r="O29" s="746"/>
      <c r="P29" s="746"/>
      <c r="Q29" s="803"/>
      <c r="R29" s="38"/>
      <c r="S29" s="824"/>
      <c r="T29" s="61"/>
      <c r="U29" s="61"/>
      <c r="V29" s="61"/>
      <c r="W29" s="62"/>
      <c r="X29" s="63"/>
      <c r="Y29" s="64"/>
      <c r="Z29" s="42"/>
      <c r="AA29" s="42"/>
      <c r="AB29" s="65"/>
      <c r="AC29" s="63"/>
      <c r="AD29" s="66"/>
      <c r="AE29" s="66"/>
      <c r="AF29" s="635"/>
      <c r="AG29" s="2"/>
    </row>
    <row r="30" spans="1:33" ht="20.25" customHeight="1">
      <c r="A30" s="641"/>
      <c r="B30" s="649"/>
      <c r="C30" s="747" t="s">
        <v>79</v>
      </c>
      <c r="D30" s="748" t="s">
        <v>96</v>
      </c>
      <c r="E30" s="748" t="s">
        <v>97</v>
      </c>
      <c r="F30" s="748" t="s">
        <v>98</v>
      </c>
      <c r="G30" s="749" t="s">
        <v>99</v>
      </c>
      <c r="H30" s="748" t="s">
        <v>100</v>
      </c>
      <c r="I30" s="748" t="s">
        <v>61</v>
      </c>
      <c r="J30" s="748" t="s">
        <v>101</v>
      </c>
      <c r="K30" s="748" t="s">
        <v>102</v>
      </c>
      <c r="L30" s="748" t="s">
        <v>103</v>
      </c>
      <c r="M30" s="638">
        <v>1</v>
      </c>
      <c r="N30" s="638">
        <v>1</v>
      </c>
      <c r="O30" s="748" t="s">
        <v>104</v>
      </c>
      <c r="P30" s="748" t="s">
        <v>105</v>
      </c>
      <c r="Q30" s="804" t="s">
        <v>67</v>
      </c>
      <c r="R30" s="37"/>
      <c r="S30" s="822"/>
      <c r="T30" s="53"/>
      <c r="U30" s="53"/>
      <c r="V30" s="53"/>
      <c r="W30" s="54"/>
      <c r="X30" s="55"/>
      <c r="Y30" s="56"/>
      <c r="Z30" s="36"/>
      <c r="AA30" s="36"/>
      <c r="AB30" s="57"/>
      <c r="AC30" s="55"/>
      <c r="AD30" s="58"/>
      <c r="AE30" s="58"/>
      <c r="AF30" s="637"/>
      <c r="AG30" s="2"/>
    </row>
    <row r="31" spans="1:33" ht="20.25" customHeight="1">
      <c r="A31" s="641"/>
      <c r="B31" s="649"/>
      <c r="C31" s="743"/>
      <c r="D31" s="744"/>
      <c r="E31" s="744"/>
      <c r="F31" s="744"/>
      <c r="G31" s="744"/>
      <c r="H31" s="744"/>
      <c r="I31" s="744"/>
      <c r="J31" s="744"/>
      <c r="K31" s="744"/>
      <c r="L31" s="744"/>
      <c r="M31" s="631"/>
      <c r="N31" s="631"/>
      <c r="O31" s="744"/>
      <c r="P31" s="744"/>
      <c r="Q31" s="802"/>
      <c r="R31" s="25"/>
      <c r="S31" s="818"/>
      <c r="T31" s="26"/>
      <c r="U31" s="26"/>
      <c r="V31" s="26"/>
      <c r="W31" s="27"/>
      <c r="X31" s="28"/>
      <c r="Y31" s="29"/>
      <c r="Z31" s="29"/>
      <c r="AA31" s="29"/>
      <c r="AB31" s="30"/>
      <c r="AC31" s="28"/>
      <c r="AD31" s="31"/>
      <c r="AE31" s="31"/>
      <c r="AF31" s="634"/>
      <c r="AG31" s="2"/>
    </row>
    <row r="32" spans="1:33" ht="20.25" customHeight="1">
      <c r="A32" s="641"/>
      <c r="B32" s="649"/>
      <c r="C32" s="743"/>
      <c r="D32" s="744"/>
      <c r="E32" s="744"/>
      <c r="F32" s="744"/>
      <c r="G32" s="744"/>
      <c r="H32" s="744"/>
      <c r="I32" s="744"/>
      <c r="J32" s="744"/>
      <c r="K32" s="744"/>
      <c r="L32" s="744"/>
      <c r="M32" s="631"/>
      <c r="N32" s="631"/>
      <c r="O32" s="744"/>
      <c r="P32" s="744"/>
      <c r="Q32" s="802"/>
      <c r="R32" s="25"/>
      <c r="S32" s="818"/>
      <c r="T32" s="26"/>
      <c r="U32" s="26"/>
      <c r="V32" s="26"/>
      <c r="W32" s="27"/>
      <c r="X32" s="28"/>
      <c r="Y32" s="29"/>
      <c r="Z32" s="29"/>
      <c r="AA32" s="29"/>
      <c r="AB32" s="30"/>
      <c r="AC32" s="28"/>
      <c r="AD32" s="31"/>
      <c r="AE32" s="31"/>
      <c r="AF32" s="634"/>
      <c r="AG32" s="2"/>
    </row>
    <row r="33" spans="1:33" ht="20.25" customHeight="1">
      <c r="A33" s="641"/>
      <c r="B33" s="649"/>
      <c r="C33" s="743"/>
      <c r="D33" s="744"/>
      <c r="E33" s="744"/>
      <c r="F33" s="744"/>
      <c r="G33" s="744"/>
      <c r="H33" s="744"/>
      <c r="I33" s="744"/>
      <c r="J33" s="744"/>
      <c r="K33" s="744"/>
      <c r="L33" s="744"/>
      <c r="M33" s="631"/>
      <c r="N33" s="631"/>
      <c r="O33" s="744"/>
      <c r="P33" s="744"/>
      <c r="Q33" s="802"/>
      <c r="R33" s="25"/>
      <c r="S33" s="818"/>
      <c r="T33" s="26"/>
      <c r="U33" s="26"/>
      <c r="V33" s="26"/>
      <c r="W33" s="27"/>
      <c r="X33" s="28"/>
      <c r="Y33" s="29"/>
      <c r="Z33" s="29"/>
      <c r="AA33" s="29"/>
      <c r="AB33" s="30"/>
      <c r="AC33" s="28"/>
      <c r="AD33" s="31"/>
      <c r="AE33" s="31"/>
      <c r="AF33" s="634"/>
      <c r="AG33" s="2"/>
    </row>
    <row r="34" spans="1:33" ht="20.25" customHeight="1">
      <c r="A34" s="641"/>
      <c r="B34" s="649"/>
      <c r="C34" s="745"/>
      <c r="D34" s="746"/>
      <c r="E34" s="746"/>
      <c r="F34" s="746"/>
      <c r="G34" s="746"/>
      <c r="H34" s="746"/>
      <c r="I34" s="746"/>
      <c r="J34" s="746"/>
      <c r="K34" s="746"/>
      <c r="L34" s="746"/>
      <c r="M34" s="632"/>
      <c r="N34" s="632"/>
      <c r="O34" s="746"/>
      <c r="P34" s="746"/>
      <c r="Q34" s="803"/>
      <c r="R34" s="38"/>
      <c r="S34" s="820"/>
      <c r="T34" s="39"/>
      <c r="U34" s="39"/>
      <c r="V34" s="39"/>
      <c r="W34" s="40"/>
      <c r="X34" s="41"/>
      <c r="Y34" s="42"/>
      <c r="Z34" s="42"/>
      <c r="AA34" s="42"/>
      <c r="AB34" s="43"/>
      <c r="AC34" s="41"/>
      <c r="AD34" s="44"/>
      <c r="AE34" s="44"/>
      <c r="AF34" s="635"/>
      <c r="AG34" s="2"/>
    </row>
    <row r="35" spans="1:33" ht="18" customHeight="1">
      <c r="A35" s="641"/>
      <c r="B35" s="649"/>
      <c r="C35" s="747" t="s">
        <v>79</v>
      </c>
      <c r="D35" s="748" t="s">
        <v>106</v>
      </c>
      <c r="E35" s="748" t="s">
        <v>81</v>
      </c>
      <c r="F35" s="748" t="s">
        <v>107</v>
      </c>
      <c r="G35" s="749" t="s">
        <v>108</v>
      </c>
      <c r="H35" s="748" t="s">
        <v>109</v>
      </c>
      <c r="I35" s="748" t="s">
        <v>61</v>
      </c>
      <c r="J35" s="748" t="s">
        <v>110</v>
      </c>
      <c r="K35" s="748" t="s">
        <v>111</v>
      </c>
      <c r="L35" s="748" t="s">
        <v>112</v>
      </c>
      <c r="M35" s="638">
        <v>1</v>
      </c>
      <c r="N35" s="638">
        <v>0</v>
      </c>
      <c r="O35" s="748" t="s">
        <v>113</v>
      </c>
      <c r="P35" s="748" t="s">
        <v>114</v>
      </c>
      <c r="Q35" s="804" t="s">
        <v>115</v>
      </c>
      <c r="R35" s="37" t="s">
        <v>116</v>
      </c>
      <c r="S35" s="822" t="s">
        <v>117</v>
      </c>
      <c r="T35" s="47" t="s">
        <v>70</v>
      </c>
      <c r="U35" s="48" t="s">
        <v>71</v>
      </c>
      <c r="V35" s="49" t="s">
        <v>72</v>
      </c>
      <c r="W35" s="54"/>
      <c r="X35" s="55"/>
      <c r="Y35" s="56"/>
      <c r="Z35" s="36"/>
      <c r="AA35" s="36"/>
      <c r="AB35" s="57">
        <f>SUM(AA36:AA41)</f>
        <v>157.76320000000001</v>
      </c>
      <c r="AC35" s="55"/>
      <c r="AD35" s="58"/>
      <c r="AE35" s="58"/>
      <c r="AF35" s="637"/>
      <c r="AG35" s="2"/>
    </row>
    <row r="36" spans="1:33" ht="18" customHeight="1">
      <c r="A36" s="641"/>
      <c r="B36" s="649"/>
      <c r="C36" s="743"/>
      <c r="D36" s="744"/>
      <c r="E36" s="744"/>
      <c r="F36" s="744"/>
      <c r="G36" s="744"/>
      <c r="H36" s="744"/>
      <c r="I36" s="744"/>
      <c r="J36" s="744"/>
      <c r="K36" s="744"/>
      <c r="L36" s="744"/>
      <c r="M36" s="631"/>
      <c r="N36" s="631"/>
      <c r="O36" s="744"/>
      <c r="P36" s="744"/>
      <c r="Q36" s="802"/>
      <c r="R36" s="25"/>
      <c r="S36" s="818" t="s">
        <v>118</v>
      </c>
      <c r="T36" s="26"/>
      <c r="U36" s="26"/>
      <c r="V36" s="26"/>
      <c r="W36" s="27">
        <v>17</v>
      </c>
      <c r="X36" s="28" t="s">
        <v>119</v>
      </c>
      <c r="Y36" s="29">
        <v>2.44</v>
      </c>
      <c r="Z36" s="29">
        <f t="shared" ref="Z36:Z41" si="2">+W36*Y36</f>
        <v>41.48</v>
      </c>
      <c r="AA36" s="29">
        <f>+Z36*1.12</f>
        <v>46.457599999999999</v>
      </c>
      <c r="AB36" s="30"/>
      <c r="AC36" s="28"/>
      <c r="AD36" s="31"/>
      <c r="AE36" s="28" t="s">
        <v>75</v>
      </c>
      <c r="AF36" s="634"/>
      <c r="AG36" s="2"/>
    </row>
    <row r="37" spans="1:33" ht="18" customHeight="1">
      <c r="A37" s="641"/>
      <c r="B37" s="649"/>
      <c r="C37" s="743"/>
      <c r="D37" s="744"/>
      <c r="E37" s="744"/>
      <c r="F37" s="744"/>
      <c r="G37" s="744"/>
      <c r="H37" s="744"/>
      <c r="I37" s="744"/>
      <c r="J37" s="744"/>
      <c r="K37" s="744"/>
      <c r="L37" s="744"/>
      <c r="M37" s="631"/>
      <c r="N37" s="631"/>
      <c r="O37" s="744"/>
      <c r="P37" s="744"/>
      <c r="Q37" s="802"/>
      <c r="R37" s="25"/>
      <c r="S37" s="818" t="s">
        <v>120</v>
      </c>
      <c r="T37" s="26"/>
      <c r="U37" s="26"/>
      <c r="V37" s="26"/>
      <c r="W37" s="27">
        <v>11</v>
      </c>
      <c r="X37" s="28" t="s">
        <v>121</v>
      </c>
      <c r="Y37" s="29">
        <v>3.64</v>
      </c>
      <c r="Z37" s="29">
        <f t="shared" si="2"/>
        <v>40.04</v>
      </c>
      <c r="AA37" s="29">
        <f>Z37</f>
        <v>40.04</v>
      </c>
      <c r="AB37" s="30"/>
      <c r="AC37" s="28"/>
      <c r="AD37" s="31"/>
      <c r="AE37" s="28" t="s">
        <v>75</v>
      </c>
      <c r="AF37" s="634"/>
      <c r="AG37" s="2"/>
    </row>
    <row r="38" spans="1:33" ht="18" customHeight="1">
      <c r="A38" s="641"/>
      <c r="B38" s="649"/>
      <c r="C38" s="743"/>
      <c r="D38" s="744"/>
      <c r="E38" s="744"/>
      <c r="F38" s="744"/>
      <c r="G38" s="744"/>
      <c r="H38" s="744"/>
      <c r="I38" s="744"/>
      <c r="J38" s="744"/>
      <c r="K38" s="744"/>
      <c r="L38" s="744"/>
      <c r="M38" s="631"/>
      <c r="N38" s="631"/>
      <c r="O38" s="744"/>
      <c r="P38" s="744"/>
      <c r="Q38" s="802"/>
      <c r="R38" s="25"/>
      <c r="S38" s="818" t="s">
        <v>122</v>
      </c>
      <c r="T38" s="26"/>
      <c r="U38" s="26"/>
      <c r="V38" s="26"/>
      <c r="W38" s="27">
        <v>1</v>
      </c>
      <c r="X38" s="28" t="s">
        <v>74</v>
      </c>
      <c r="Y38" s="29">
        <v>4.01</v>
      </c>
      <c r="Z38" s="29">
        <f t="shared" si="2"/>
        <v>4.01</v>
      </c>
      <c r="AA38" s="29">
        <f t="shared" ref="AA38:AA41" si="3">+Z38*1.12</f>
        <v>4.4912000000000001</v>
      </c>
      <c r="AB38" s="30"/>
      <c r="AC38" s="28"/>
      <c r="AD38" s="31"/>
      <c r="AE38" s="28" t="s">
        <v>75</v>
      </c>
      <c r="AF38" s="634"/>
      <c r="AG38" s="2"/>
    </row>
    <row r="39" spans="1:33" ht="18" customHeight="1">
      <c r="A39" s="641"/>
      <c r="B39" s="649"/>
      <c r="C39" s="743"/>
      <c r="D39" s="744"/>
      <c r="E39" s="744"/>
      <c r="F39" s="744"/>
      <c r="G39" s="744"/>
      <c r="H39" s="744"/>
      <c r="I39" s="744"/>
      <c r="J39" s="744"/>
      <c r="K39" s="744"/>
      <c r="L39" s="744"/>
      <c r="M39" s="631"/>
      <c r="N39" s="631"/>
      <c r="O39" s="744"/>
      <c r="P39" s="744"/>
      <c r="Q39" s="802"/>
      <c r="R39" s="25"/>
      <c r="S39" s="818" t="s">
        <v>123</v>
      </c>
      <c r="T39" s="26"/>
      <c r="U39" s="26"/>
      <c r="V39" s="26"/>
      <c r="W39" s="27">
        <v>5</v>
      </c>
      <c r="X39" s="28" t="s">
        <v>74</v>
      </c>
      <c r="Y39" s="29">
        <v>2</v>
      </c>
      <c r="Z39" s="29">
        <f t="shared" si="2"/>
        <v>10</v>
      </c>
      <c r="AA39" s="29">
        <f t="shared" si="3"/>
        <v>11.200000000000001</v>
      </c>
      <c r="AB39" s="30"/>
      <c r="AC39" s="28"/>
      <c r="AD39" s="31"/>
      <c r="AE39" s="28" t="s">
        <v>75</v>
      </c>
      <c r="AF39" s="634"/>
      <c r="AG39" s="2"/>
    </row>
    <row r="40" spans="1:33" ht="18" customHeight="1">
      <c r="A40" s="641"/>
      <c r="B40" s="649"/>
      <c r="C40" s="743"/>
      <c r="D40" s="744"/>
      <c r="E40" s="744"/>
      <c r="F40" s="744"/>
      <c r="G40" s="744"/>
      <c r="H40" s="744"/>
      <c r="I40" s="744"/>
      <c r="J40" s="744"/>
      <c r="K40" s="744"/>
      <c r="L40" s="744"/>
      <c r="M40" s="631"/>
      <c r="N40" s="631"/>
      <c r="O40" s="744"/>
      <c r="P40" s="744"/>
      <c r="Q40" s="802"/>
      <c r="R40" s="25"/>
      <c r="S40" s="818" t="s">
        <v>124</v>
      </c>
      <c r="T40" s="26"/>
      <c r="U40" s="26"/>
      <c r="V40" s="26"/>
      <c r="W40" s="27">
        <v>5</v>
      </c>
      <c r="X40" s="28" t="s">
        <v>74</v>
      </c>
      <c r="Y40" s="29">
        <v>2</v>
      </c>
      <c r="Z40" s="29">
        <f t="shared" si="2"/>
        <v>10</v>
      </c>
      <c r="AA40" s="29">
        <f t="shared" si="3"/>
        <v>11.200000000000001</v>
      </c>
      <c r="AB40" s="30"/>
      <c r="AC40" s="28"/>
      <c r="AD40" s="31"/>
      <c r="AE40" s="28" t="s">
        <v>75</v>
      </c>
      <c r="AF40" s="634"/>
      <c r="AG40" s="2"/>
    </row>
    <row r="41" spans="1:33" ht="18" customHeight="1">
      <c r="A41" s="641"/>
      <c r="B41" s="649"/>
      <c r="C41" s="745"/>
      <c r="D41" s="746"/>
      <c r="E41" s="746"/>
      <c r="F41" s="746"/>
      <c r="G41" s="746"/>
      <c r="H41" s="746"/>
      <c r="I41" s="746"/>
      <c r="J41" s="746"/>
      <c r="K41" s="746"/>
      <c r="L41" s="746"/>
      <c r="M41" s="632"/>
      <c r="N41" s="632"/>
      <c r="O41" s="746"/>
      <c r="P41" s="746"/>
      <c r="Q41" s="803"/>
      <c r="R41" s="38"/>
      <c r="S41" s="820" t="s">
        <v>125</v>
      </c>
      <c r="T41" s="39"/>
      <c r="U41" s="39"/>
      <c r="V41" s="39"/>
      <c r="W41" s="40">
        <v>2</v>
      </c>
      <c r="X41" s="41" t="s">
        <v>74</v>
      </c>
      <c r="Y41" s="42">
        <v>19.809999999999999</v>
      </c>
      <c r="Z41" s="42">
        <f t="shared" si="2"/>
        <v>39.619999999999997</v>
      </c>
      <c r="AA41" s="42">
        <f t="shared" si="3"/>
        <v>44.374400000000001</v>
      </c>
      <c r="AB41" s="43"/>
      <c r="AC41" s="41"/>
      <c r="AD41" s="44"/>
      <c r="AE41" s="41" t="s">
        <v>75</v>
      </c>
      <c r="AF41" s="635"/>
      <c r="AG41" s="2"/>
    </row>
    <row r="42" spans="1:33" ht="48" customHeight="1">
      <c r="A42" s="641"/>
      <c r="B42" s="649"/>
      <c r="C42" s="747" t="s">
        <v>46</v>
      </c>
      <c r="D42" s="748" t="s">
        <v>47</v>
      </c>
      <c r="E42" s="748" t="s">
        <v>48</v>
      </c>
      <c r="F42" s="748" t="s">
        <v>49</v>
      </c>
      <c r="G42" s="749" t="s">
        <v>50</v>
      </c>
      <c r="H42" s="748" t="s">
        <v>51</v>
      </c>
      <c r="I42" s="748" t="s">
        <v>126</v>
      </c>
      <c r="J42" s="749" t="s">
        <v>127</v>
      </c>
      <c r="K42" s="748" t="s">
        <v>128</v>
      </c>
      <c r="L42" s="748" t="s">
        <v>129</v>
      </c>
      <c r="M42" s="638">
        <v>5</v>
      </c>
      <c r="N42" s="638">
        <v>3</v>
      </c>
      <c r="O42" s="748" t="s">
        <v>130</v>
      </c>
      <c r="P42" s="748" t="s">
        <v>131</v>
      </c>
      <c r="Q42" s="804" t="s">
        <v>90</v>
      </c>
      <c r="R42" s="59"/>
      <c r="S42" s="823"/>
      <c r="T42" s="49"/>
      <c r="U42" s="49"/>
      <c r="V42" s="49"/>
      <c r="W42" s="34"/>
      <c r="X42" s="35"/>
      <c r="Y42" s="36"/>
      <c r="Z42" s="36"/>
      <c r="AA42" s="36"/>
      <c r="AB42" s="50"/>
      <c r="AC42" s="35"/>
      <c r="AD42" s="60"/>
      <c r="AE42" s="60"/>
      <c r="AF42" s="637"/>
      <c r="AG42" s="2"/>
    </row>
    <row r="43" spans="1:33" ht="48" customHeight="1">
      <c r="A43" s="641"/>
      <c r="B43" s="649"/>
      <c r="C43" s="743"/>
      <c r="D43" s="744"/>
      <c r="E43" s="744"/>
      <c r="F43" s="744"/>
      <c r="G43" s="744"/>
      <c r="H43" s="744"/>
      <c r="I43" s="744"/>
      <c r="J43" s="744"/>
      <c r="K43" s="744"/>
      <c r="L43" s="744"/>
      <c r="M43" s="631"/>
      <c r="N43" s="631"/>
      <c r="O43" s="744"/>
      <c r="P43" s="744"/>
      <c r="Q43" s="802"/>
      <c r="R43" s="32"/>
      <c r="S43" s="818"/>
      <c r="T43" s="26"/>
      <c r="U43" s="26"/>
      <c r="V43" s="26"/>
      <c r="W43" s="27"/>
      <c r="X43" s="28"/>
      <c r="Y43" s="29"/>
      <c r="Z43" s="29"/>
      <c r="AA43" s="29"/>
      <c r="AB43" s="30"/>
      <c r="AC43" s="28"/>
      <c r="AD43" s="31"/>
      <c r="AE43" s="31"/>
      <c r="AF43" s="634"/>
      <c r="AG43" s="2"/>
    </row>
    <row r="44" spans="1:33" ht="48" customHeight="1">
      <c r="A44" s="650"/>
      <c r="B44" s="651"/>
      <c r="C44" s="743"/>
      <c r="D44" s="744"/>
      <c r="E44" s="744"/>
      <c r="F44" s="744"/>
      <c r="G44" s="744"/>
      <c r="H44" s="744"/>
      <c r="I44" s="744"/>
      <c r="J44" s="744"/>
      <c r="K44" s="744"/>
      <c r="L44" s="744"/>
      <c r="M44" s="631"/>
      <c r="N44" s="631"/>
      <c r="O44" s="744"/>
      <c r="P44" s="744"/>
      <c r="Q44" s="802"/>
      <c r="R44" s="25"/>
      <c r="S44" s="818"/>
      <c r="T44" s="26"/>
      <c r="U44" s="26"/>
      <c r="V44" s="26"/>
      <c r="W44" s="27"/>
      <c r="X44" s="28"/>
      <c r="Y44" s="29"/>
      <c r="Z44" s="29"/>
      <c r="AA44" s="29"/>
      <c r="AB44" s="30"/>
      <c r="AC44" s="28"/>
      <c r="AD44" s="31"/>
      <c r="AE44" s="31"/>
      <c r="AF44" s="634"/>
      <c r="AG44" s="2"/>
    </row>
    <row r="45" spans="1:33" ht="48" customHeight="1">
      <c r="A45" s="647" t="s">
        <v>45</v>
      </c>
      <c r="B45" s="648"/>
      <c r="C45" s="743"/>
      <c r="D45" s="744"/>
      <c r="E45" s="744"/>
      <c r="F45" s="744"/>
      <c r="G45" s="744"/>
      <c r="H45" s="744"/>
      <c r="I45" s="744"/>
      <c r="J45" s="744"/>
      <c r="K45" s="744"/>
      <c r="L45" s="744"/>
      <c r="M45" s="631"/>
      <c r="N45" s="631"/>
      <c r="O45" s="744"/>
      <c r="P45" s="744"/>
      <c r="Q45" s="802"/>
      <c r="R45" s="25"/>
      <c r="S45" s="818"/>
      <c r="T45" s="26"/>
      <c r="U45" s="26"/>
      <c r="V45" s="26"/>
      <c r="W45" s="27"/>
      <c r="X45" s="28"/>
      <c r="Y45" s="29"/>
      <c r="Z45" s="29"/>
      <c r="AA45" s="29"/>
      <c r="AB45" s="30"/>
      <c r="AC45" s="28"/>
      <c r="AD45" s="31"/>
      <c r="AE45" s="31"/>
      <c r="AF45" s="634"/>
      <c r="AG45" s="2"/>
    </row>
    <row r="46" spans="1:33" ht="48" customHeight="1">
      <c r="A46" s="641"/>
      <c r="B46" s="649"/>
      <c r="C46" s="745"/>
      <c r="D46" s="746"/>
      <c r="E46" s="746"/>
      <c r="F46" s="746"/>
      <c r="G46" s="746"/>
      <c r="H46" s="746"/>
      <c r="I46" s="746"/>
      <c r="J46" s="746"/>
      <c r="K46" s="746"/>
      <c r="L46" s="746"/>
      <c r="M46" s="632"/>
      <c r="N46" s="632"/>
      <c r="O46" s="746"/>
      <c r="P46" s="746"/>
      <c r="Q46" s="803"/>
      <c r="R46" s="38"/>
      <c r="S46" s="824"/>
      <c r="T46" s="61"/>
      <c r="U46" s="61"/>
      <c r="V46" s="61"/>
      <c r="W46" s="62"/>
      <c r="X46" s="63"/>
      <c r="Y46" s="64"/>
      <c r="Z46" s="42"/>
      <c r="AA46" s="42"/>
      <c r="AB46" s="65"/>
      <c r="AC46" s="63"/>
      <c r="AD46" s="66"/>
      <c r="AE46" s="66"/>
      <c r="AF46" s="635"/>
      <c r="AG46" s="2"/>
    </row>
    <row r="47" spans="1:33" ht="18" customHeight="1">
      <c r="A47" s="641"/>
      <c r="B47" s="649"/>
      <c r="C47" s="747" t="s">
        <v>46</v>
      </c>
      <c r="D47" s="748" t="s">
        <v>47</v>
      </c>
      <c r="E47" s="748" t="s">
        <v>59</v>
      </c>
      <c r="F47" s="748" t="s">
        <v>132</v>
      </c>
      <c r="G47" s="749" t="s">
        <v>50</v>
      </c>
      <c r="H47" s="748" t="s">
        <v>133</v>
      </c>
      <c r="I47" s="748" t="s">
        <v>134</v>
      </c>
      <c r="J47" s="748" t="s">
        <v>135</v>
      </c>
      <c r="K47" s="748" t="s">
        <v>136</v>
      </c>
      <c r="L47" s="748" t="s">
        <v>137</v>
      </c>
      <c r="M47" s="638">
        <v>0</v>
      </c>
      <c r="N47" s="638">
        <v>1</v>
      </c>
      <c r="O47" s="748" t="s">
        <v>138</v>
      </c>
      <c r="P47" s="748" t="s">
        <v>139</v>
      </c>
      <c r="Q47" s="804" t="s">
        <v>67</v>
      </c>
      <c r="R47" s="37" t="s">
        <v>140</v>
      </c>
      <c r="S47" s="822" t="s">
        <v>141</v>
      </c>
      <c r="T47" s="47" t="s">
        <v>70</v>
      </c>
      <c r="U47" s="67" t="s">
        <v>71</v>
      </c>
      <c r="V47" s="68" t="s">
        <v>72</v>
      </c>
      <c r="W47" s="54"/>
      <c r="X47" s="55"/>
      <c r="Y47" s="56"/>
      <c r="Z47" s="36"/>
      <c r="AA47" s="36"/>
      <c r="AB47" s="57">
        <f>SUM(AA48:AA54)</f>
        <v>356.1712</v>
      </c>
      <c r="AC47" s="55"/>
      <c r="AD47" s="58"/>
      <c r="AE47" s="58"/>
      <c r="AF47" s="637"/>
      <c r="AG47" s="2"/>
    </row>
    <row r="48" spans="1:33" ht="18" customHeight="1">
      <c r="A48" s="641"/>
      <c r="B48" s="649"/>
      <c r="C48" s="743"/>
      <c r="D48" s="744"/>
      <c r="E48" s="744"/>
      <c r="F48" s="744"/>
      <c r="G48" s="744"/>
      <c r="H48" s="744"/>
      <c r="I48" s="744"/>
      <c r="J48" s="744"/>
      <c r="K48" s="744"/>
      <c r="L48" s="744"/>
      <c r="M48" s="631"/>
      <c r="N48" s="631"/>
      <c r="O48" s="744"/>
      <c r="P48" s="744"/>
      <c r="Q48" s="802"/>
      <c r="R48" s="25"/>
      <c r="S48" s="818" t="s">
        <v>142</v>
      </c>
      <c r="T48" s="26"/>
      <c r="U48" s="26"/>
      <c r="V48" s="26"/>
      <c r="W48" s="27">
        <v>8</v>
      </c>
      <c r="X48" s="28" t="s">
        <v>143</v>
      </c>
      <c r="Y48" s="29">
        <v>2</v>
      </c>
      <c r="Z48" s="29">
        <f t="shared" ref="Z48:Z54" si="4">+W48*Y48</f>
        <v>16</v>
      </c>
      <c r="AA48" s="29">
        <f t="shared" ref="AA48:AA54" si="5">+Z48*1.12</f>
        <v>17.920000000000002</v>
      </c>
      <c r="AB48" s="30"/>
      <c r="AC48" s="28"/>
      <c r="AD48" s="31"/>
      <c r="AE48" s="28" t="s">
        <v>75</v>
      </c>
      <c r="AF48" s="634"/>
      <c r="AG48" s="2"/>
    </row>
    <row r="49" spans="1:33" ht="18" customHeight="1">
      <c r="A49" s="641"/>
      <c r="B49" s="649"/>
      <c r="C49" s="743"/>
      <c r="D49" s="744"/>
      <c r="E49" s="744"/>
      <c r="F49" s="744"/>
      <c r="G49" s="744"/>
      <c r="H49" s="744"/>
      <c r="I49" s="744"/>
      <c r="J49" s="744"/>
      <c r="K49" s="744"/>
      <c r="L49" s="744"/>
      <c r="M49" s="631"/>
      <c r="N49" s="631"/>
      <c r="O49" s="744"/>
      <c r="P49" s="744"/>
      <c r="Q49" s="802"/>
      <c r="R49" s="25"/>
      <c r="S49" s="818" t="s">
        <v>144</v>
      </c>
      <c r="T49" s="26"/>
      <c r="U49" s="26"/>
      <c r="V49" s="26"/>
      <c r="W49" s="27">
        <v>6</v>
      </c>
      <c r="X49" s="28" t="s">
        <v>145</v>
      </c>
      <c r="Y49" s="29">
        <v>3</v>
      </c>
      <c r="Z49" s="29">
        <f t="shared" si="4"/>
        <v>18</v>
      </c>
      <c r="AA49" s="29">
        <f t="shared" si="5"/>
        <v>20.160000000000004</v>
      </c>
      <c r="AB49" s="30"/>
      <c r="AC49" s="28"/>
      <c r="AD49" s="31"/>
      <c r="AE49" s="28" t="s">
        <v>75</v>
      </c>
      <c r="AF49" s="634"/>
      <c r="AG49" s="2"/>
    </row>
    <row r="50" spans="1:33" ht="18" customHeight="1">
      <c r="A50" s="641"/>
      <c r="B50" s="649"/>
      <c r="C50" s="743"/>
      <c r="D50" s="744"/>
      <c r="E50" s="744"/>
      <c r="F50" s="744"/>
      <c r="G50" s="744"/>
      <c r="H50" s="744"/>
      <c r="I50" s="744"/>
      <c r="J50" s="744"/>
      <c r="K50" s="744"/>
      <c r="L50" s="744"/>
      <c r="M50" s="631"/>
      <c r="N50" s="631"/>
      <c r="O50" s="744"/>
      <c r="P50" s="744"/>
      <c r="Q50" s="802"/>
      <c r="R50" s="25"/>
      <c r="S50" s="818" t="s">
        <v>146</v>
      </c>
      <c r="T50" s="26"/>
      <c r="U50" s="26"/>
      <c r="V50" s="26"/>
      <c r="W50" s="27">
        <v>18</v>
      </c>
      <c r="X50" s="28" t="s">
        <v>74</v>
      </c>
      <c r="Y50" s="29">
        <v>3</v>
      </c>
      <c r="Z50" s="29">
        <f t="shared" si="4"/>
        <v>54</v>
      </c>
      <c r="AA50" s="29">
        <f t="shared" si="5"/>
        <v>60.480000000000004</v>
      </c>
      <c r="AB50" s="30"/>
      <c r="AC50" s="28"/>
      <c r="AD50" s="31"/>
      <c r="AE50" s="28" t="s">
        <v>75</v>
      </c>
      <c r="AF50" s="634"/>
      <c r="AG50" s="2"/>
    </row>
    <row r="51" spans="1:33" ht="18" customHeight="1">
      <c r="A51" s="641"/>
      <c r="B51" s="649"/>
      <c r="C51" s="743"/>
      <c r="D51" s="744"/>
      <c r="E51" s="744"/>
      <c r="F51" s="744"/>
      <c r="G51" s="744"/>
      <c r="H51" s="744"/>
      <c r="I51" s="744"/>
      <c r="J51" s="744"/>
      <c r="K51" s="744"/>
      <c r="L51" s="744"/>
      <c r="M51" s="631"/>
      <c r="N51" s="631"/>
      <c r="O51" s="744"/>
      <c r="P51" s="744"/>
      <c r="Q51" s="802"/>
      <c r="R51" s="25"/>
      <c r="S51" s="818" t="s">
        <v>147</v>
      </c>
      <c r="T51" s="26"/>
      <c r="U51" s="26"/>
      <c r="V51" s="26"/>
      <c r="W51" s="27">
        <v>3</v>
      </c>
      <c r="X51" s="28" t="s">
        <v>74</v>
      </c>
      <c r="Y51" s="29">
        <v>2.0299999999999998</v>
      </c>
      <c r="Z51" s="29">
        <f t="shared" si="4"/>
        <v>6.09</v>
      </c>
      <c r="AA51" s="29">
        <f t="shared" si="5"/>
        <v>6.8208000000000002</v>
      </c>
      <c r="AB51" s="30"/>
      <c r="AC51" s="28"/>
      <c r="AD51" s="31"/>
      <c r="AE51" s="28" t="s">
        <v>75</v>
      </c>
      <c r="AF51" s="634"/>
      <c r="AG51" s="2"/>
    </row>
    <row r="52" spans="1:33" ht="18" customHeight="1">
      <c r="A52" s="641"/>
      <c r="B52" s="649"/>
      <c r="C52" s="743"/>
      <c r="D52" s="744"/>
      <c r="E52" s="744"/>
      <c r="F52" s="744"/>
      <c r="G52" s="744"/>
      <c r="H52" s="744"/>
      <c r="I52" s="744"/>
      <c r="J52" s="744"/>
      <c r="K52" s="744"/>
      <c r="L52" s="744"/>
      <c r="M52" s="631"/>
      <c r="N52" s="631"/>
      <c r="O52" s="744"/>
      <c r="P52" s="744"/>
      <c r="Q52" s="802"/>
      <c r="R52" s="25"/>
      <c r="S52" s="818" t="s">
        <v>148</v>
      </c>
      <c r="T52" s="26"/>
      <c r="U52" s="26"/>
      <c r="V52" s="26"/>
      <c r="W52" s="27">
        <v>24</v>
      </c>
      <c r="X52" s="28" t="s">
        <v>74</v>
      </c>
      <c r="Y52" s="29">
        <v>4</v>
      </c>
      <c r="Z52" s="29">
        <f t="shared" si="4"/>
        <v>96</v>
      </c>
      <c r="AA52" s="29">
        <f t="shared" si="5"/>
        <v>107.52000000000001</v>
      </c>
      <c r="AB52" s="30"/>
      <c r="AC52" s="28"/>
      <c r="AD52" s="31"/>
      <c r="AE52" s="28" t="s">
        <v>75</v>
      </c>
      <c r="AF52" s="634"/>
      <c r="AG52" s="2"/>
    </row>
    <row r="53" spans="1:33" ht="18" customHeight="1">
      <c r="A53" s="641"/>
      <c r="B53" s="649"/>
      <c r="C53" s="743"/>
      <c r="D53" s="744"/>
      <c r="E53" s="744"/>
      <c r="F53" s="744"/>
      <c r="G53" s="744"/>
      <c r="H53" s="744"/>
      <c r="I53" s="744"/>
      <c r="J53" s="744"/>
      <c r="K53" s="744"/>
      <c r="L53" s="744"/>
      <c r="M53" s="631"/>
      <c r="N53" s="631"/>
      <c r="O53" s="744"/>
      <c r="P53" s="744"/>
      <c r="Q53" s="802"/>
      <c r="R53" s="25"/>
      <c r="S53" s="818" t="s">
        <v>149</v>
      </c>
      <c r="T53" s="26"/>
      <c r="U53" s="26"/>
      <c r="V53" s="26"/>
      <c r="W53" s="27">
        <v>48</v>
      </c>
      <c r="X53" s="28" t="s">
        <v>143</v>
      </c>
      <c r="Y53" s="29">
        <v>1</v>
      </c>
      <c r="Z53" s="29">
        <f t="shared" si="4"/>
        <v>48</v>
      </c>
      <c r="AA53" s="29">
        <f t="shared" si="5"/>
        <v>53.760000000000005</v>
      </c>
      <c r="AB53" s="30"/>
      <c r="AC53" s="28"/>
      <c r="AD53" s="31"/>
      <c r="AE53" s="28" t="s">
        <v>75</v>
      </c>
      <c r="AF53" s="634"/>
      <c r="AG53" s="2"/>
    </row>
    <row r="54" spans="1:33" ht="18" customHeight="1">
      <c r="A54" s="641"/>
      <c r="B54" s="649"/>
      <c r="C54" s="745"/>
      <c r="D54" s="746"/>
      <c r="E54" s="746"/>
      <c r="F54" s="746"/>
      <c r="G54" s="746"/>
      <c r="H54" s="746"/>
      <c r="I54" s="746"/>
      <c r="J54" s="746"/>
      <c r="K54" s="746"/>
      <c r="L54" s="746"/>
      <c r="M54" s="632"/>
      <c r="N54" s="632"/>
      <c r="O54" s="746"/>
      <c r="P54" s="746"/>
      <c r="Q54" s="803"/>
      <c r="R54" s="38"/>
      <c r="S54" s="820" t="s">
        <v>150</v>
      </c>
      <c r="T54" s="39"/>
      <c r="U54" s="39"/>
      <c r="V54" s="39"/>
      <c r="W54" s="40">
        <v>36</v>
      </c>
      <c r="X54" s="52" t="s">
        <v>74</v>
      </c>
      <c r="Y54" s="42">
        <v>2.2200000000000002</v>
      </c>
      <c r="Z54" s="42">
        <f t="shared" si="4"/>
        <v>79.92</v>
      </c>
      <c r="AA54" s="42">
        <f t="shared" si="5"/>
        <v>89.510400000000004</v>
      </c>
      <c r="AB54" s="43"/>
      <c r="AC54" s="41"/>
      <c r="AD54" s="44"/>
      <c r="AE54" s="41" t="s">
        <v>75</v>
      </c>
      <c r="AF54" s="635"/>
      <c r="AG54" s="2"/>
    </row>
    <row r="55" spans="1:33" ht="27.75" customHeight="1">
      <c r="A55" s="641"/>
      <c r="B55" s="649"/>
      <c r="C55" s="747" t="s">
        <v>46</v>
      </c>
      <c r="D55" s="748" t="s">
        <v>47</v>
      </c>
      <c r="E55" s="748" t="s">
        <v>59</v>
      </c>
      <c r="F55" s="748" t="s">
        <v>151</v>
      </c>
      <c r="G55" s="749" t="s">
        <v>50</v>
      </c>
      <c r="H55" s="748" t="s">
        <v>51</v>
      </c>
      <c r="I55" s="748" t="s">
        <v>52</v>
      </c>
      <c r="J55" s="748" t="s">
        <v>152</v>
      </c>
      <c r="K55" s="748" t="s">
        <v>153</v>
      </c>
      <c r="L55" s="748" t="s">
        <v>154</v>
      </c>
      <c r="M55" s="638">
        <v>2</v>
      </c>
      <c r="N55" s="638">
        <v>2</v>
      </c>
      <c r="O55" s="748" t="s">
        <v>155</v>
      </c>
      <c r="P55" s="748" t="s">
        <v>156</v>
      </c>
      <c r="Q55" s="804" t="s">
        <v>115</v>
      </c>
      <c r="R55" s="59"/>
      <c r="S55" s="823"/>
      <c r="T55" s="49"/>
      <c r="U55" s="49"/>
      <c r="V55" s="49"/>
      <c r="W55" s="34"/>
      <c r="X55" s="35"/>
      <c r="Y55" s="36"/>
      <c r="Z55" s="36"/>
      <c r="AA55" s="36"/>
      <c r="AB55" s="50"/>
      <c r="AC55" s="35"/>
      <c r="AD55" s="60"/>
      <c r="AE55" s="60"/>
      <c r="AF55" s="637"/>
      <c r="AG55" s="2"/>
    </row>
    <row r="56" spans="1:33" ht="27.75" customHeight="1">
      <c r="A56" s="641"/>
      <c r="B56" s="649"/>
      <c r="C56" s="743"/>
      <c r="D56" s="744"/>
      <c r="E56" s="744"/>
      <c r="F56" s="744"/>
      <c r="G56" s="744"/>
      <c r="H56" s="744"/>
      <c r="I56" s="744"/>
      <c r="J56" s="744"/>
      <c r="K56" s="744"/>
      <c r="L56" s="744"/>
      <c r="M56" s="631"/>
      <c r="N56" s="631"/>
      <c r="O56" s="744"/>
      <c r="P56" s="744"/>
      <c r="Q56" s="802"/>
      <c r="R56" s="32"/>
      <c r="S56" s="818"/>
      <c r="T56" s="26"/>
      <c r="U56" s="26"/>
      <c r="V56" s="26"/>
      <c r="W56" s="27"/>
      <c r="X56" s="28"/>
      <c r="Y56" s="29"/>
      <c r="Z56" s="29"/>
      <c r="AA56" s="29"/>
      <c r="AB56" s="30"/>
      <c r="AC56" s="28"/>
      <c r="AD56" s="31"/>
      <c r="AE56" s="31"/>
      <c r="AF56" s="634"/>
      <c r="AG56" s="2"/>
    </row>
    <row r="57" spans="1:33" ht="27.75" customHeight="1">
      <c r="A57" s="641"/>
      <c r="B57" s="649"/>
      <c r="C57" s="743"/>
      <c r="D57" s="744"/>
      <c r="E57" s="744"/>
      <c r="F57" s="744"/>
      <c r="G57" s="744"/>
      <c r="H57" s="744"/>
      <c r="I57" s="744"/>
      <c r="J57" s="744"/>
      <c r="K57" s="744"/>
      <c r="L57" s="744"/>
      <c r="M57" s="631"/>
      <c r="N57" s="631"/>
      <c r="O57" s="744"/>
      <c r="P57" s="744"/>
      <c r="Q57" s="802"/>
      <c r="R57" s="25"/>
      <c r="S57" s="818"/>
      <c r="T57" s="26"/>
      <c r="U57" s="26"/>
      <c r="V57" s="26"/>
      <c r="W57" s="27"/>
      <c r="X57" s="28"/>
      <c r="Y57" s="29"/>
      <c r="Z57" s="29"/>
      <c r="AA57" s="29"/>
      <c r="AB57" s="30"/>
      <c r="AC57" s="28"/>
      <c r="AD57" s="31"/>
      <c r="AE57" s="31"/>
      <c r="AF57" s="634"/>
      <c r="AG57" s="2"/>
    </row>
    <row r="58" spans="1:33" ht="27.75" customHeight="1">
      <c r="A58" s="641"/>
      <c r="B58" s="649"/>
      <c r="C58" s="743"/>
      <c r="D58" s="744"/>
      <c r="E58" s="744"/>
      <c r="F58" s="744"/>
      <c r="G58" s="744"/>
      <c r="H58" s="744"/>
      <c r="I58" s="744"/>
      <c r="J58" s="744"/>
      <c r="K58" s="744"/>
      <c r="L58" s="744"/>
      <c r="M58" s="631"/>
      <c r="N58" s="631"/>
      <c r="O58" s="744"/>
      <c r="P58" s="744"/>
      <c r="Q58" s="802"/>
      <c r="R58" s="25"/>
      <c r="S58" s="818"/>
      <c r="T58" s="26"/>
      <c r="U58" s="26"/>
      <c r="V58" s="26"/>
      <c r="W58" s="27"/>
      <c r="X58" s="28"/>
      <c r="Y58" s="29"/>
      <c r="Z58" s="29"/>
      <c r="AA58" s="29"/>
      <c r="AB58" s="30"/>
      <c r="AC58" s="28"/>
      <c r="AD58" s="31"/>
      <c r="AE58" s="31"/>
      <c r="AF58" s="634"/>
      <c r="AG58" s="2"/>
    </row>
    <row r="59" spans="1:33" ht="27.75" customHeight="1">
      <c r="A59" s="641"/>
      <c r="B59" s="649"/>
      <c r="C59" s="745"/>
      <c r="D59" s="746"/>
      <c r="E59" s="746"/>
      <c r="F59" s="746"/>
      <c r="G59" s="746"/>
      <c r="H59" s="746"/>
      <c r="I59" s="746"/>
      <c r="J59" s="746"/>
      <c r="K59" s="746"/>
      <c r="L59" s="746"/>
      <c r="M59" s="632"/>
      <c r="N59" s="632"/>
      <c r="O59" s="746"/>
      <c r="P59" s="746"/>
      <c r="Q59" s="803"/>
      <c r="R59" s="69"/>
      <c r="S59" s="820"/>
      <c r="T59" s="39"/>
      <c r="U59" s="39"/>
      <c r="V59" s="39"/>
      <c r="W59" s="40"/>
      <c r="X59" s="41"/>
      <c r="Y59" s="42"/>
      <c r="Z59" s="42"/>
      <c r="AA59" s="42"/>
      <c r="AB59" s="43"/>
      <c r="AC59" s="41"/>
      <c r="AD59" s="44"/>
      <c r="AE59" s="44"/>
      <c r="AF59" s="635"/>
      <c r="AG59" s="2"/>
    </row>
    <row r="60" spans="1:33" ht="25.5" customHeight="1">
      <c r="A60" s="641"/>
      <c r="B60" s="649"/>
      <c r="C60" s="747" t="s">
        <v>79</v>
      </c>
      <c r="D60" s="748" t="s">
        <v>80</v>
      </c>
      <c r="E60" s="748" t="s">
        <v>157</v>
      </c>
      <c r="F60" s="748" t="s">
        <v>158</v>
      </c>
      <c r="G60" s="749" t="s">
        <v>83</v>
      </c>
      <c r="H60" s="748" t="s">
        <v>84</v>
      </c>
      <c r="I60" s="748" t="s">
        <v>52</v>
      </c>
      <c r="J60" s="748" t="s">
        <v>159</v>
      </c>
      <c r="K60" s="748" t="s">
        <v>160</v>
      </c>
      <c r="L60" s="748" t="s">
        <v>161</v>
      </c>
      <c r="M60" s="710">
        <v>600</v>
      </c>
      <c r="N60" s="638">
        <v>500</v>
      </c>
      <c r="O60" s="748" t="s">
        <v>162</v>
      </c>
      <c r="P60" s="748" t="s">
        <v>163</v>
      </c>
      <c r="Q60" s="804" t="s">
        <v>164</v>
      </c>
      <c r="R60" s="59"/>
      <c r="S60" s="823"/>
      <c r="T60" s="49"/>
      <c r="U60" s="49"/>
      <c r="V60" s="49"/>
      <c r="W60" s="34"/>
      <c r="X60" s="35"/>
      <c r="Y60" s="36"/>
      <c r="Z60" s="36"/>
      <c r="AA60" s="36"/>
      <c r="AB60" s="50"/>
      <c r="AC60" s="35"/>
      <c r="AD60" s="60"/>
      <c r="AE60" s="60"/>
      <c r="AF60" s="637"/>
      <c r="AG60" s="2"/>
    </row>
    <row r="61" spans="1:33" ht="25.5" customHeight="1">
      <c r="A61" s="641"/>
      <c r="B61" s="649"/>
      <c r="C61" s="743"/>
      <c r="D61" s="744"/>
      <c r="E61" s="744"/>
      <c r="F61" s="744"/>
      <c r="G61" s="744"/>
      <c r="H61" s="744"/>
      <c r="I61" s="744"/>
      <c r="J61" s="744"/>
      <c r="K61" s="744"/>
      <c r="L61" s="744"/>
      <c r="M61" s="631"/>
      <c r="N61" s="631"/>
      <c r="O61" s="744"/>
      <c r="P61" s="744"/>
      <c r="Q61" s="802"/>
      <c r="R61" s="32"/>
      <c r="S61" s="818"/>
      <c r="T61" s="26"/>
      <c r="U61" s="26"/>
      <c r="V61" s="26"/>
      <c r="W61" s="27"/>
      <c r="X61" s="28"/>
      <c r="Y61" s="29"/>
      <c r="Z61" s="29"/>
      <c r="AA61" s="29"/>
      <c r="AB61" s="30"/>
      <c r="AC61" s="28"/>
      <c r="AD61" s="31"/>
      <c r="AE61" s="31"/>
      <c r="AF61" s="634"/>
      <c r="AG61" s="2"/>
    </row>
    <row r="62" spans="1:33" ht="25.5" customHeight="1">
      <c r="A62" s="641"/>
      <c r="B62" s="649"/>
      <c r="C62" s="743"/>
      <c r="D62" s="744"/>
      <c r="E62" s="744"/>
      <c r="F62" s="744"/>
      <c r="G62" s="744"/>
      <c r="H62" s="744"/>
      <c r="I62" s="744"/>
      <c r="J62" s="744"/>
      <c r="K62" s="744"/>
      <c r="L62" s="744"/>
      <c r="M62" s="631"/>
      <c r="N62" s="631"/>
      <c r="O62" s="744"/>
      <c r="P62" s="744"/>
      <c r="Q62" s="802"/>
      <c r="R62" s="25"/>
      <c r="S62" s="818"/>
      <c r="T62" s="26"/>
      <c r="U62" s="26"/>
      <c r="V62" s="26"/>
      <c r="W62" s="27"/>
      <c r="X62" s="28"/>
      <c r="Y62" s="29"/>
      <c r="Z62" s="29"/>
      <c r="AA62" s="29"/>
      <c r="AB62" s="30"/>
      <c r="AC62" s="28"/>
      <c r="AD62" s="31"/>
      <c r="AE62" s="31"/>
      <c r="AF62" s="634"/>
      <c r="AG62" s="2"/>
    </row>
    <row r="63" spans="1:33" ht="25.5" customHeight="1">
      <c r="A63" s="641"/>
      <c r="B63" s="649"/>
      <c r="C63" s="743"/>
      <c r="D63" s="744"/>
      <c r="E63" s="744"/>
      <c r="F63" s="744"/>
      <c r="G63" s="744"/>
      <c r="H63" s="744"/>
      <c r="I63" s="744"/>
      <c r="J63" s="744"/>
      <c r="K63" s="744"/>
      <c r="L63" s="744"/>
      <c r="M63" s="631"/>
      <c r="N63" s="631"/>
      <c r="O63" s="744"/>
      <c r="P63" s="744"/>
      <c r="Q63" s="802"/>
      <c r="R63" s="25"/>
      <c r="S63" s="818"/>
      <c r="T63" s="26"/>
      <c r="U63" s="26"/>
      <c r="V63" s="26"/>
      <c r="W63" s="27"/>
      <c r="X63" s="28"/>
      <c r="Y63" s="29"/>
      <c r="Z63" s="29"/>
      <c r="AA63" s="29"/>
      <c r="AB63" s="30"/>
      <c r="AC63" s="28"/>
      <c r="AD63" s="31"/>
      <c r="AE63" s="31"/>
      <c r="AF63" s="634"/>
      <c r="AG63" s="2"/>
    </row>
    <row r="64" spans="1:33" ht="25.5" customHeight="1">
      <c r="A64" s="641"/>
      <c r="B64" s="649"/>
      <c r="C64" s="743"/>
      <c r="D64" s="744"/>
      <c r="E64" s="744"/>
      <c r="F64" s="744"/>
      <c r="G64" s="744"/>
      <c r="H64" s="744"/>
      <c r="I64" s="744"/>
      <c r="J64" s="744"/>
      <c r="K64" s="744"/>
      <c r="L64" s="744"/>
      <c r="M64" s="631"/>
      <c r="N64" s="631"/>
      <c r="O64" s="744"/>
      <c r="P64" s="744"/>
      <c r="Q64" s="802"/>
      <c r="R64" s="25"/>
      <c r="S64" s="818"/>
      <c r="T64" s="26"/>
      <c r="U64" s="26"/>
      <c r="V64" s="26"/>
      <c r="W64" s="27"/>
      <c r="X64" s="28"/>
      <c r="Y64" s="29"/>
      <c r="Z64" s="29"/>
      <c r="AA64" s="29"/>
      <c r="AB64" s="30"/>
      <c r="AC64" s="28"/>
      <c r="AD64" s="31"/>
      <c r="AE64" s="31"/>
      <c r="AF64" s="634"/>
      <c r="AG64" s="2"/>
    </row>
    <row r="65" spans="1:33" ht="25.5" customHeight="1">
      <c r="A65" s="641"/>
      <c r="B65" s="649"/>
      <c r="C65" s="745"/>
      <c r="D65" s="746"/>
      <c r="E65" s="746"/>
      <c r="F65" s="746"/>
      <c r="G65" s="746"/>
      <c r="H65" s="746"/>
      <c r="I65" s="746"/>
      <c r="J65" s="746"/>
      <c r="K65" s="746"/>
      <c r="L65" s="746"/>
      <c r="M65" s="632"/>
      <c r="N65" s="632"/>
      <c r="O65" s="746"/>
      <c r="P65" s="746"/>
      <c r="Q65" s="803"/>
      <c r="R65" s="38"/>
      <c r="S65" s="824"/>
      <c r="T65" s="61"/>
      <c r="U65" s="61"/>
      <c r="V65" s="61"/>
      <c r="W65" s="62"/>
      <c r="X65" s="63"/>
      <c r="Y65" s="64"/>
      <c r="Z65" s="42"/>
      <c r="AA65" s="42"/>
      <c r="AB65" s="65"/>
      <c r="AC65" s="63"/>
      <c r="AD65" s="66"/>
      <c r="AE65" s="66"/>
      <c r="AF65" s="635"/>
      <c r="AG65" s="2"/>
    </row>
    <row r="66" spans="1:33" ht="32.25" customHeight="1">
      <c r="A66" s="650"/>
      <c r="B66" s="651"/>
      <c r="C66" s="747" t="s">
        <v>46</v>
      </c>
      <c r="D66" s="748" t="s">
        <v>47</v>
      </c>
      <c r="E66" s="748" t="s">
        <v>59</v>
      </c>
      <c r="F66" s="748" t="s">
        <v>165</v>
      </c>
      <c r="G66" s="749" t="s">
        <v>50</v>
      </c>
      <c r="H66" s="748" t="s">
        <v>51</v>
      </c>
      <c r="I66" s="748" t="s">
        <v>52</v>
      </c>
      <c r="J66" s="748" t="s">
        <v>166</v>
      </c>
      <c r="K66" s="748" t="s">
        <v>167</v>
      </c>
      <c r="L66" s="748" t="s">
        <v>168</v>
      </c>
      <c r="M66" s="638">
        <v>5</v>
      </c>
      <c r="N66" s="638">
        <v>15</v>
      </c>
      <c r="O66" s="748" t="s">
        <v>169</v>
      </c>
      <c r="P66" s="748" t="s">
        <v>170</v>
      </c>
      <c r="Q66" s="804" t="s">
        <v>67</v>
      </c>
      <c r="R66" s="37"/>
      <c r="S66" s="822"/>
      <c r="T66" s="53"/>
      <c r="U66" s="67"/>
      <c r="V66" s="68"/>
      <c r="W66" s="54"/>
      <c r="X66" s="55"/>
      <c r="Y66" s="56"/>
      <c r="Z66" s="36"/>
      <c r="AA66" s="36"/>
      <c r="AB66" s="57"/>
      <c r="AC66" s="55"/>
      <c r="AD66" s="58"/>
      <c r="AE66" s="58"/>
      <c r="AF66" s="637"/>
      <c r="AG66" s="2"/>
    </row>
    <row r="67" spans="1:33" ht="32.25" customHeight="1">
      <c r="A67" s="647" t="s">
        <v>45</v>
      </c>
      <c r="B67" s="648"/>
      <c r="C67" s="743"/>
      <c r="D67" s="744"/>
      <c r="E67" s="744"/>
      <c r="F67" s="744"/>
      <c r="G67" s="744"/>
      <c r="H67" s="744"/>
      <c r="I67" s="744"/>
      <c r="J67" s="744"/>
      <c r="K67" s="744"/>
      <c r="L67" s="744"/>
      <c r="M67" s="631"/>
      <c r="N67" s="631"/>
      <c r="O67" s="744"/>
      <c r="P67" s="744"/>
      <c r="Q67" s="802"/>
      <c r="R67" s="25"/>
      <c r="S67" s="818"/>
      <c r="T67" s="76"/>
      <c r="U67" s="61"/>
      <c r="V67" s="61"/>
      <c r="W67" s="27"/>
      <c r="X67" s="28"/>
      <c r="Y67" s="29"/>
      <c r="Z67" s="29"/>
      <c r="AA67" s="29"/>
      <c r="AB67" s="30"/>
      <c r="AC67" s="28"/>
      <c r="AD67" s="31"/>
      <c r="AE67" s="31"/>
      <c r="AF67" s="634"/>
      <c r="AG67" s="2"/>
    </row>
    <row r="68" spans="1:33" ht="32.25" customHeight="1">
      <c r="A68" s="641"/>
      <c r="B68" s="649"/>
      <c r="C68" s="743"/>
      <c r="D68" s="744"/>
      <c r="E68" s="744"/>
      <c r="F68" s="744"/>
      <c r="G68" s="744"/>
      <c r="H68" s="744"/>
      <c r="I68" s="744"/>
      <c r="J68" s="744"/>
      <c r="K68" s="744"/>
      <c r="L68" s="744"/>
      <c r="M68" s="631"/>
      <c r="N68" s="631"/>
      <c r="O68" s="744"/>
      <c r="P68" s="744"/>
      <c r="Q68" s="802"/>
      <c r="R68" s="70" t="s">
        <v>171</v>
      </c>
      <c r="S68" s="825" t="s">
        <v>172</v>
      </c>
      <c r="T68" s="881" t="s">
        <v>70</v>
      </c>
      <c r="U68" s="72" t="s">
        <v>71</v>
      </c>
      <c r="V68" s="71" t="s">
        <v>72</v>
      </c>
      <c r="W68" s="73"/>
      <c r="X68" s="28"/>
      <c r="Y68" s="29"/>
      <c r="Z68" s="29"/>
      <c r="AA68" s="29"/>
      <c r="AB68" s="30">
        <f>AA69</f>
        <v>1019.9974400000001</v>
      </c>
      <c r="AC68" s="28"/>
      <c r="AD68" s="31"/>
      <c r="AE68" s="31"/>
      <c r="AF68" s="634"/>
      <c r="AG68" s="2"/>
    </row>
    <row r="69" spans="1:33" ht="32.25" customHeight="1">
      <c r="A69" s="641"/>
      <c r="B69" s="649"/>
      <c r="C69" s="743"/>
      <c r="D69" s="744"/>
      <c r="E69" s="744"/>
      <c r="F69" s="744"/>
      <c r="G69" s="744"/>
      <c r="H69" s="744"/>
      <c r="I69" s="744"/>
      <c r="J69" s="744"/>
      <c r="K69" s="744"/>
      <c r="L69" s="744"/>
      <c r="M69" s="631"/>
      <c r="N69" s="631"/>
      <c r="O69" s="744"/>
      <c r="P69" s="744"/>
      <c r="Q69" s="802"/>
      <c r="R69" s="25"/>
      <c r="S69" s="818" t="s">
        <v>173</v>
      </c>
      <c r="T69" s="26"/>
      <c r="U69" s="33"/>
      <c r="V69" s="33"/>
      <c r="W69" s="27">
        <v>4</v>
      </c>
      <c r="X69" s="28" t="s">
        <v>74</v>
      </c>
      <c r="Y69" s="29">
        <v>227.678</v>
      </c>
      <c r="Z69" s="29">
        <f>W69*Y69</f>
        <v>910.71199999999999</v>
      </c>
      <c r="AA69" s="29">
        <f>Z69*1.12</f>
        <v>1019.9974400000001</v>
      </c>
      <c r="AB69" s="30"/>
      <c r="AC69" s="28"/>
      <c r="AD69" s="31"/>
      <c r="AE69" s="31" t="s">
        <v>75</v>
      </c>
      <c r="AF69" s="634"/>
      <c r="AG69" s="2"/>
    </row>
    <row r="70" spans="1:33" ht="32.25" customHeight="1">
      <c r="A70" s="641"/>
      <c r="B70" s="649"/>
      <c r="C70" s="745"/>
      <c r="D70" s="746"/>
      <c r="E70" s="746"/>
      <c r="F70" s="746"/>
      <c r="G70" s="746"/>
      <c r="H70" s="746"/>
      <c r="I70" s="746"/>
      <c r="J70" s="746"/>
      <c r="K70" s="746"/>
      <c r="L70" s="746"/>
      <c r="M70" s="632"/>
      <c r="N70" s="632"/>
      <c r="O70" s="746"/>
      <c r="P70" s="746"/>
      <c r="Q70" s="803"/>
      <c r="R70" s="38"/>
      <c r="S70" s="820"/>
      <c r="T70" s="39"/>
      <c r="U70" s="39"/>
      <c r="V70" s="39"/>
      <c r="W70" s="40"/>
      <c r="X70" s="41"/>
      <c r="Y70" s="42"/>
      <c r="Z70" s="42"/>
      <c r="AA70" s="42"/>
      <c r="AB70" s="43"/>
      <c r="AC70" s="41"/>
      <c r="AD70" s="44"/>
      <c r="AE70" s="44"/>
      <c r="AF70" s="635"/>
      <c r="AG70" s="2"/>
    </row>
    <row r="71" spans="1:33" ht="19.5" customHeight="1">
      <c r="A71" s="641"/>
      <c r="B71" s="649"/>
      <c r="C71" s="747" t="s">
        <v>79</v>
      </c>
      <c r="D71" s="748" t="s">
        <v>106</v>
      </c>
      <c r="E71" s="748" t="s">
        <v>97</v>
      </c>
      <c r="F71" s="748" t="s">
        <v>174</v>
      </c>
      <c r="G71" s="749" t="s">
        <v>108</v>
      </c>
      <c r="H71" s="748" t="s">
        <v>109</v>
      </c>
      <c r="I71" s="748" t="s">
        <v>61</v>
      </c>
      <c r="J71" s="748" t="s">
        <v>175</v>
      </c>
      <c r="K71" s="748" t="s">
        <v>176</v>
      </c>
      <c r="L71" s="748" t="s">
        <v>177</v>
      </c>
      <c r="M71" s="638">
        <v>40</v>
      </c>
      <c r="N71" s="638">
        <v>20</v>
      </c>
      <c r="O71" s="748" t="s">
        <v>178</v>
      </c>
      <c r="P71" s="748" t="s">
        <v>179</v>
      </c>
      <c r="Q71" s="804" t="s">
        <v>115</v>
      </c>
      <c r="R71" s="59" t="s">
        <v>180</v>
      </c>
      <c r="S71" s="822" t="s">
        <v>181</v>
      </c>
      <c r="T71" s="47" t="s">
        <v>70</v>
      </c>
      <c r="U71" s="48" t="s">
        <v>71</v>
      </c>
      <c r="V71" s="49" t="s">
        <v>72</v>
      </c>
      <c r="W71" s="54"/>
      <c r="X71" s="55"/>
      <c r="Y71" s="56"/>
      <c r="Z71" s="56"/>
      <c r="AA71" s="36"/>
      <c r="AB71" s="57">
        <f>SUM(AA72)</f>
        <v>814.72159999999997</v>
      </c>
      <c r="AC71" s="55"/>
      <c r="AD71" s="58"/>
      <c r="AE71" s="58"/>
      <c r="AF71" s="637"/>
      <c r="AG71" s="2"/>
    </row>
    <row r="72" spans="1:33" ht="19.5" customHeight="1">
      <c r="A72" s="641"/>
      <c r="B72" s="649"/>
      <c r="C72" s="743"/>
      <c r="D72" s="744"/>
      <c r="E72" s="744"/>
      <c r="F72" s="744"/>
      <c r="G72" s="744"/>
      <c r="H72" s="744"/>
      <c r="I72" s="744"/>
      <c r="J72" s="744"/>
      <c r="K72" s="744"/>
      <c r="L72" s="744"/>
      <c r="M72" s="631"/>
      <c r="N72" s="631"/>
      <c r="O72" s="744"/>
      <c r="P72" s="744"/>
      <c r="Q72" s="802"/>
      <c r="R72" s="32"/>
      <c r="S72" s="818" t="s">
        <v>181</v>
      </c>
      <c r="T72" s="26"/>
      <c r="U72" s="26"/>
      <c r="V72" s="26"/>
      <c r="W72" s="27">
        <v>1</v>
      </c>
      <c r="X72" s="28" t="s">
        <v>182</v>
      </c>
      <c r="Y72" s="29">
        <v>727.43</v>
      </c>
      <c r="Z72" s="29">
        <f>+W72*Y72</f>
        <v>727.43</v>
      </c>
      <c r="AA72" s="29">
        <f>+Z72*1.12</f>
        <v>814.72159999999997</v>
      </c>
      <c r="AB72" s="30"/>
      <c r="AC72" s="28"/>
      <c r="AD72" s="31"/>
      <c r="AE72" s="31" t="s">
        <v>75</v>
      </c>
      <c r="AF72" s="634"/>
      <c r="AG72" s="2"/>
    </row>
    <row r="73" spans="1:33" ht="19.5" customHeight="1">
      <c r="A73" s="641"/>
      <c r="B73" s="649"/>
      <c r="C73" s="743"/>
      <c r="D73" s="744"/>
      <c r="E73" s="744"/>
      <c r="F73" s="744"/>
      <c r="G73" s="744"/>
      <c r="H73" s="744"/>
      <c r="I73" s="744"/>
      <c r="J73" s="744"/>
      <c r="K73" s="744"/>
      <c r="L73" s="744"/>
      <c r="M73" s="631"/>
      <c r="N73" s="631"/>
      <c r="O73" s="744"/>
      <c r="P73" s="744"/>
      <c r="Q73" s="802"/>
      <c r="R73" s="70" t="s">
        <v>183</v>
      </c>
      <c r="S73" s="825" t="s">
        <v>184</v>
      </c>
      <c r="T73" s="26"/>
      <c r="U73" s="48" t="s">
        <v>71</v>
      </c>
      <c r="V73" s="49" t="s">
        <v>72</v>
      </c>
      <c r="W73" s="27"/>
      <c r="X73" s="28"/>
      <c r="Y73" s="29"/>
      <c r="Z73" s="29"/>
      <c r="AA73" s="29"/>
      <c r="AB73" s="30">
        <f>AA74</f>
        <v>10000</v>
      </c>
      <c r="AC73" s="28"/>
      <c r="AD73" s="31"/>
      <c r="AE73" s="31"/>
      <c r="AF73" s="634"/>
      <c r="AG73" s="2"/>
    </row>
    <row r="74" spans="1:33" ht="19.5" customHeight="1">
      <c r="A74" s="641"/>
      <c r="B74" s="649"/>
      <c r="C74" s="743"/>
      <c r="D74" s="744"/>
      <c r="E74" s="744"/>
      <c r="F74" s="744"/>
      <c r="G74" s="744"/>
      <c r="H74" s="744"/>
      <c r="I74" s="744"/>
      <c r="J74" s="744"/>
      <c r="K74" s="744"/>
      <c r="L74" s="744"/>
      <c r="M74" s="631"/>
      <c r="N74" s="631"/>
      <c r="O74" s="744"/>
      <c r="P74" s="744"/>
      <c r="Q74" s="802"/>
      <c r="R74" s="25"/>
      <c r="S74" s="818" t="s">
        <v>184</v>
      </c>
      <c r="T74" s="26"/>
      <c r="U74" s="26"/>
      <c r="V74" s="26"/>
      <c r="W74" s="27">
        <v>1</v>
      </c>
      <c r="X74" s="28" t="s">
        <v>182</v>
      </c>
      <c r="Y74" s="29">
        <v>10000</v>
      </c>
      <c r="Z74" s="29">
        <f>W74*Y74</f>
        <v>10000</v>
      </c>
      <c r="AA74" s="29">
        <f>Z74</f>
        <v>10000</v>
      </c>
      <c r="AB74" s="30"/>
      <c r="AC74" s="28"/>
      <c r="AD74" s="31"/>
      <c r="AE74" s="31" t="s">
        <v>75</v>
      </c>
      <c r="AF74" s="634"/>
      <c r="AG74" s="2"/>
    </row>
    <row r="75" spans="1:33" ht="19.5" customHeight="1">
      <c r="A75" s="641"/>
      <c r="B75" s="649"/>
      <c r="C75" s="743"/>
      <c r="D75" s="744"/>
      <c r="E75" s="744"/>
      <c r="F75" s="744"/>
      <c r="G75" s="744"/>
      <c r="H75" s="744"/>
      <c r="I75" s="744"/>
      <c r="J75" s="744"/>
      <c r="K75" s="744"/>
      <c r="L75" s="744"/>
      <c r="M75" s="631"/>
      <c r="N75" s="631"/>
      <c r="O75" s="744"/>
      <c r="P75" s="744"/>
      <c r="Q75" s="802"/>
      <c r="R75" s="74"/>
      <c r="S75" s="826"/>
      <c r="T75" s="61"/>
      <c r="U75" s="48"/>
      <c r="V75" s="49"/>
      <c r="W75" s="62"/>
      <c r="X75" s="63"/>
      <c r="Y75" s="64"/>
      <c r="Z75" s="64"/>
      <c r="AA75" s="64"/>
      <c r="AB75" s="65"/>
      <c r="AC75" s="63"/>
      <c r="AD75" s="66"/>
      <c r="AE75" s="66"/>
      <c r="AF75" s="634"/>
      <c r="AG75" s="2"/>
    </row>
    <row r="76" spans="1:33" ht="19.5" customHeight="1">
      <c r="A76" s="641"/>
      <c r="B76" s="649"/>
      <c r="C76" s="745"/>
      <c r="D76" s="746"/>
      <c r="E76" s="746"/>
      <c r="F76" s="746"/>
      <c r="G76" s="746"/>
      <c r="H76" s="746"/>
      <c r="I76" s="746"/>
      <c r="J76" s="746"/>
      <c r="K76" s="746"/>
      <c r="L76" s="746"/>
      <c r="M76" s="632"/>
      <c r="N76" s="632"/>
      <c r="O76" s="746"/>
      <c r="P76" s="746"/>
      <c r="Q76" s="803"/>
      <c r="R76" s="69"/>
      <c r="S76" s="820"/>
      <c r="T76" s="39"/>
      <c r="U76" s="39"/>
      <c r="V76" s="39"/>
      <c r="W76" s="27"/>
      <c r="X76" s="28"/>
      <c r="Y76" s="42"/>
      <c r="Z76" s="42"/>
      <c r="AA76" s="42"/>
      <c r="AB76" s="43"/>
      <c r="AC76" s="41"/>
      <c r="AD76" s="44"/>
      <c r="AE76" s="44"/>
      <c r="AF76" s="635"/>
      <c r="AG76" s="2"/>
    </row>
    <row r="77" spans="1:33" ht="33.75" customHeight="1">
      <c r="A77" s="641"/>
      <c r="B77" s="649"/>
      <c r="C77" s="747" t="s">
        <v>46</v>
      </c>
      <c r="D77" s="748" t="s">
        <v>47</v>
      </c>
      <c r="E77" s="748" t="s">
        <v>59</v>
      </c>
      <c r="F77" s="748" t="s">
        <v>185</v>
      </c>
      <c r="G77" s="749" t="s">
        <v>50</v>
      </c>
      <c r="H77" s="748" t="s">
        <v>133</v>
      </c>
      <c r="I77" s="748" t="s">
        <v>126</v>
      </c>
      <c r="J77" s="748" t="s">
        <v>186</v>
      </c>
      <c r="K77" s="748" t="s">
        <v>187</v>
      </c>
      <c r="L77" s="748" t="s">
        <v>188</v>
      </c>
      <c r="M77" s="638">
        <v>1</v>
      </c>
      <c r="N77" s="638">
        <v>1</v>
      </c>
      <c r="O77" s="748" t="s">
        <v>189</v>
      </c>
      <c r="P77" s="748" t="s">
        <v>190</v>
      </c>
      <c r="Q77" s="804" t="s">
        <v>67</v>
      </c>
      <c r="R77" s="59"/>
      <c r="S77" s="823"/>
      <c r="T77" s="53"/>
      <c r="U77" s="48"/>
      <c r="V77" s="49"/>
      <c r="W77" s="54"/>
      <c r="X77" s="55"/>
      <c r="Y77" s="56"/>
      <c r="Z77" s="56"/>
      <c r="AA77" s="36"/>
      <c r="AB77" s="57"/>
      <c r="AC77" s="55"/>
      <c r="AD77" s="58"/>
      <c r="AE77" s="58"/>
      <c r="AF77" s="637"/>
      <c r="AG77" s="2"/>
    </row>
    <row r="78" spans="1:33" ht="24" customHeight="1">
      <c r="A78" s="641"/>
      <c r="B78" s="649"/>
      <c r="C78" s="743"/>
      <c r="D78" s="744"/>
      <c r="E78" s="744"/>
      <c r="F78" s="744"/>
      <c r="G78" s="744"/>
      <c r="H78" s="744"/>
      <c r="I78" s="744"/>
      <c r="J78" s="744"/>
      <c r="K78" s="744"/>
      <c r="L78" s="744"/>
      <c r="M78" s="631"/>
      <c r="N78" s="631"/>
      <c r="O78" s="744"/>
      <c r="P78" s="744"/>
      <c r="Q78" s="802"/>
      <c r="R78" s="32"/>
      <c r="S78" s="818"/>
      <c r="T78" s="26"/>
      <c r="U78" s="26"/>
      <c r="V78" s="26"/>
      <c r="W78" s="27"/>
      <c r="X78" s="28"/>
      <c r="Y78" s="29"/>
      <c r="Z78" s="29"/>
      <c r="AA78" s="29"/>
      <c r="AB78" s="30"/>
      <c r="AC78" s="28"/>
      <c r="AD78" s="31"/>
      <c r="AE78" s="31"/>
      <c r="AF78" s="634"/>
      <c r="AG78" s="2"/>
    </row>
    <row r="79" spans="1:33" ht="24" customHeight="1">
      <c r="A79" s="641"/>
      <c r="B79" s="649"/>
      <c r="C79" s="743"/>
      <c r="D79" s="744"/>
      <c r="E79" s="744"/>
      <c r="F79" s="744"/>
      <c r="G79" s="744"/>
      <c r="H79" s="744"/>
      <c r="I79" s="744"/>
      <c r="J79" s="744"/>
      <c r="K79" s="744"/>
      <c r="L79" s="744"/>
      <c r="M79" s="631"/>
      <c r="N79" s="631"/>
      <c r="O79" s="744"/>
      <c r="P79" s="744"/>
      <c r="Q79" s="802"/>
      <c r="R79" s="25"/>
      <c r="S79" s="818"/>
      <c r="T79" s="26"/>
      <c r="U79" s="26"/>
      <c r="V79" s="26"/>
      <c r="W79" s="27"/>
      <c r="X79" s="28"/>
      <c r="Y79" s="29"/>
      <c r="Z79" s="29"/>
      <c r="AA79" s="29"/>
      <c r="AB79" s="30"/>
      <c r="AC79" s="28"/>
      <c r="AD79" s="31"/>
      <c r="AE79" s="31"/>
      <c r="AF79" s="634"/>
      <c r="AG79" s="2"/>
    </row>
    <row r="80" spans="1:33" ht="24" customHeight="1">
      <c r="A80" s="641"/>
      <c r="B80" s="649"/>
      <c r="C80" s="743"/>
      <c r="D80" s="744"/>
      <c r="E80" s="744"/>
      <c r="F80" s="744"/>
      <c r="G80" s="744"/>
      <c r="H80" s="744"/>
      <c r="I80" s="744"/>
      <c r="J80" s="744"/>
      <c r="K80" s="744"/>
      <c r="L80" s="744"/>
      <c r="M80" s="631"/>
      <c r="N80" s="631"/>
      <c r="O80" s="744"/>
      <c r="P80" s="744"/>
      <c r="Q80" s="802"/>
      <c r="R80" s="25"/>
      <c r="S80" s="818"/>
      <c r="T80" s="26"/>
      <c r="U80" s="26"/>
      <c r="V80" s="26"/>
      <c r="W80" s="27"/>
      <c r="X80" s="28"/>
      <c r="Y80" s="29"/>
      <c r="Z80" s="29"/>
      <c r="AA80" s="29"/>
      <c r="AB80" s="30"/>
      <c r="AC80" s="28"/>
      <c r="AD80" s="31"/>
      <c r="AE80" s="31"/>
      <c r="AF80" s="634"/>
      <c r="AG80" s="2"/>
    </row>
    <row r="81" spans="1:33" ht="24" customHeight="1">
      <c r="A81" s="641"/>
      <c r="B81" s="649"/>
      <c r="C81" s="745"/>
      <c r="D81" s="746"/>
      <c r="E81" s="746"/>
      <c r="F81" s="746"/>
      <c r="G81" s="746"/>
      <c r="H81" s="746"/>
      <c r="I81" s="746"/>
      <c r="J81" s="746"/>
      <c r="K81" s="746"/>
      <c r="L81" s="746"/>
      <c r="M81" s="632"/>
      <c r="N81" s="632"/>
      <c r="O81" s="746"/>
      <c r="P81" s="746"/>
      <c r="Q81" s="803"/>
      <c r="R81" s="69"/>
      <c r="S81" s="820"/>
      <c r="T81" s="39"/>
      <c r="U81" s="39"/>
      <c r="V81" s="39"/>
      <c r="W81" s="40"/>
      <c r="X81" s="41"/>
      <c r="Y81" s="42"/>
      <c r="Z81" s="42"/>
      <c r="AA81" s="42"/>
      <c r="AB81" s="43"/>
      <c r="AC81" s="41"/>
      <c r="AD81" s="44"/>
      <c r="AE81" s="44"/>
      <c r="AF81" s="635"/>
      <c r="AG81" s="2"/>
    </row>
    <row r="82" spans="1:33" ht="33.75" customHeight="1">
      <c r="A82" s="641"/>
      <c r="B82" s="649"/>
      <c r="C82" s="747" t="s">
        <v>46</v>
      </c>
      <c r="D82" s="748" t="s">
        <v>47</v>
      </c>
      <c r="E82" s="748" t="s">
        <v>48</v>
      </c>
      <c r="F82" s="748" t="s">
        <v>49</v>
      </c>
      <c r="G82" s="749" t="s">
        <v>50</v>
      </c>
      <c r="H82" s="748" t="s">
        <v>51</v>
      </c>
      <c r="I82" s="748" t="s">
        <v>61</v>
      </c>
      <c r="J82" s="748" t="s">
        <v>191</v>
      </c>
      <c r="K82" s="748" t="s">
        <v>192</v>
      </c>
      <c r="L82" s="748" t="s">
        <v>193</v>
      </c>
      <c r="M82" s="638">
        <v>1</v>
      </c>
      <c r="N82" s="638">
        <v>3</v>
      </c>
      <c r="O82" s="748" t="s">
        <v>194</v>
      </c>
      <c r="P82" s="748" t="s">
        <v>195</v>
      </c>
      <c r="Q82" s="804" t="s">
        <v>115</v>
      </c>
      <c r="R82" s="59" t="s">
        <v>196</v>
      </c>
      <c r="S82" s="827" t="s">
        <v>197</v>
      </c>
      <c r="T82" s="75" t="s">
        <v>70</v>
      </c>
      <c r="U82" s="48" t="s">
        <v>71</v>
      </c>
      <c r="V82" s="49" t="s">
        <v>198</v>
      </c>
      <c r="W82" s="54"/>
      <c r="X82" s="55"/>
      <c r="Y82" s="56"/>
      <c r="Z82" s="56"/>
      <c r="AA82" s="56"/>
      <c r="AB82" s="57">
        <f>SUM(AA83)</f>
        <v>1400</v>
      </c>
      <c r="AC82" s="55"/>
      <c r="AD82" s="58"/>
      <c r="AE82" s="58"/>
      <c r="AF82" s="637"/>
      <c r="AG82" s="2"/>
    </row>
    <row r="83" spans="1:33" ht="33.75" customHeight="1">
      <c r="A83" s="641"/>
      <c r="B83" s="649"/>
      <c r="C83" s="743"/>
      <c r="D83" s="744"/>
      <c r="E83" s="744"/>
      <c r="F83" s="744"/>
      <c r="G83" s="744"/>
      <c r="H83" s="744"/>
      <c r="I83" s="744"/>
      <c r="J83" s="744"/>
      <c r="K83" s="744"/>
      <c r="L83" s="744"/>
      <c r="M83" s="631"/>
      <c r="N83" s="631"/>
      <c r="O83" s="744"/>
      <c r="P83" s="744"/>
      <c r="Q83" s="802"/>
      <c r="R83" s="32"/>
      <c r="S83" s="818" t="s">
        <v>199</v>
      </c>
      <c r="T83" s="26"/>
      <c r="U83" s="26"/>
      <c r="V83" s="26"/>
      <c r="W83" s="77">
        <v>1</v>
      </c>
      <c r="X83" s="28"/>
      <c r="Y83" s="78">
        <v>1250</v>
      </c>
      <c r="Z83" s="29">
        <f>Y83*12/100</f>
        <v>150</v>
      </c>
      <c r="AA83" s="29">
        <f>SUM(Y83:Z83)</f>
        <v>1400</v>
      </c>
      <c r="AB83" s="30"/>
      <c r="AC83" s="28"/>
      <c r="AD83" s="31"/>
      <c r="AE83" s="31" t="s">
        <v>75</v>
      </c>
      <c r="AF83" s="634"/>
      <c r="AG83" s="2"/>
    </row>
    <row r="84" spans="1:33" ht="33.75" customHeight="1">
      <c r="A84" s="641"/>
      <c r="B84" s="649"/>
      <c r="C84" s="743"/>
      <c r="D84" s="744"/>
      <c r="E84" s="744"/>
      <c r="F84" s="744"/>
      <c r="G84" s="744"/>
      <c r="H84" s="744"/>
      <c r="I84" s="744"/>
      <c r="J84" s="744"/>
      <c r="K84" s="744"/>
      <c r="L84" s="744"/>
      <c r="M84" s="631"/>
      <c r="N84" s="631"/>
      <c r="O84" s="744"/>
      <c r="P84" s="744"/>
      <c r="Q84" s="802"/>
      <c r="R84" s="25"/>
      <c r="S84" s="818"/>
      <c r="T84" s="26"/>
      <c r="U84" s="26"/>
      <c r="V84" s="26"/>
      <c r="W84" s="27"/>
      <c r="X84" s="28"/>
      <c r="Y84" s="29"/>
      <c r="Z84" s="29"/>
      <c r="AA84" s="29"/>
      <c r="AB84" s="30"/>
      <c r="AC84" s="28"/>
      <c r="AD84" s="31"/>
      <c r="AE84" s="31"/>
      <c r="AF84" s="634"/>
      <c r="AG84" s="2"/>
    </row>
    <row r="85" spans="1:33" ht="33.75" customHeight="1">
      <c r="A85" s="641"/>
      <c r="B85" s="649"/>
      <c r="C85" s="743"/>
      <c r="D85" s="744"/>
      <c r="E85" s="744"/>
      <c r="F85" s="744"/>
      <c r="G85" s="744"/>
      <c r="H85" s="744"/>
      <c r="I85" s="744"/>
      <c r="J85" s="744"/>
      <c r="K85" s="744"/>
      <c r="L85" s="744"/>
      <c r="M85" s="631"/>
      <c r="N85" s="631"/>
      <c r="O85" s="744"/>
      <c r="P85" s="744"/>
      <c r="Q85" s="802"/>
      <c r="R85" s="25"/>
      <c r="S85" s="818"/>
      <c r="T85" s="26"/>
      <c r="U85" s="26"/>
      <c r="V85" s="26"/>
      <c r="W85" s="27"/>
      <c r="X85" s="28"/>
      <c r="Y85" s="29"/>
      <c r="Z85" s="29"/>
      <c r="AA85" s="29"/>
      <c r="AB85" s="30"/>
      <c r="AC85" s="28"/>
      <c r="AD85" s="31"/>
      <c r="AE85" s="31"/>
      <c r="AF85" s="634"/>
      <c r="AG85" s="2"/>
    </row>
    <row r="86" spans="1:33" ht="33.75" customHeight="1">
      <c r="A86" s="714"/>
      <c r="B86" s="715"/>
      <c r="C86" s="745"/>
      <c r="D86" s="746"/>
      <c r="E86" s="746"/>
      <c r="F86" s="746"/>
      <c r="G86" s="746"/>
      <c r="H86" s="746"/>
      <c r="I86" s="746"/>
      <c r="J86" s="746"/>
      <c r="K86" s="746"/>
      <c r="L86" s="746"/>
      <c r="M86" s="632"/>
      <c r="N86" s="632"/>
      <c r="O86" s="746"/>
      <c r="P86" s="746"/>
      <c r="Q86" s="803"/>
      <c r="R86" s="38"/>
      <c r="S86" s="820"/>
      <c r="T86" s="39"/>
      <c r="U86" s="39"/>
      <c r="V86" s="39"/>
      <c r="W86" s="40"/>
      <c r="X86" s="41"/>
      <c r="Y86" s="42"/>
      <c r="Z86" s="42"/>
      <c r="AA86" s="42"/>
      <c r="AB86" s="43"/>
      <c r="AC86" s="41"/>
      <c r="AD86" s="44"/>
      <c r="AE86" s="44"/>
      <c r="AF86" s="635"/>
      <c r="AG86" s="2"/>
    </row>
    <row r="87" spans="1:33" ht="22.5" customHeight="1">
      <c r="A87" s="79"/>
      <c r="B87" s="80"/>
      <c r="C87" s="751"/>
      <c r="D87" s="751"/>
      <c r="E87" s="751"/>
      <c r="F87" s="751"/>
      <c r="G87" s="751"/>
      <c r="H87" s="751"/>
      <c r="I87" s="751"/>
      <c r="J87" s="751"/>
      <c r="K87" s="751"/>
      <c r="L87" s="751"/>
      <c r="M87" s="81"/>
      <c r="N87" s="81"/>
      <c r="O87" s="751"/>
      <c r="P87" s="751"/>
      <c r="Q87" s="751"/>
      <c r="R87" s="656" t="s">
        <v>200</v>
      </c>
      <c r="S87" s="657"/>
      <c r="T87" s="657"/>
      <c r="U87" s="657"/>
      <c r="V87" s="657"/>
      <c r="W87" s="657"/>
      <c r="X87" s="657"/>
      <c r="Y87" s="657"/>
      <c r="Z87" s="658"/>
      <c r="AA87" s="82" t="s">
        <v>201</v>
      </c>
      <c r="AB87" s="83">
        <f>SUM(AB10:AB86)</f>
        <v>15467.853439999999</v>
      </c>
      <c r="AC87" s="659"/>
      <c r="AD87" s="657"/>
      <c r="AE87" s="657"/>
      <c r="AF87" s="660"/>
      <c r="AG87" s="84"/>
    </row>
    <row r="88" spans="1:33" ht="33.75" customHeight="1">
      <c r="A88" s="652" t="s">
        <v>202</v>
      </c>
      <c r="B88" s="716"/>
      <c r="C88" s="747" t="s">
        <v>79</v>
      </c>
      <c r="D88" s="748" t="s">
        <v>80</v>
      </c>
      <c r="E88" s="741" t="s">
        <v>157</v>
      </c>
      <c r="F88" s="741" t="s">
        <v>203</v>
      </c>
      <c r="G88" s="742" t="s">
        <v>83</v>
      </c>
      <c r="H88" s="741" t="s">
        <v>84</v>
      </c>
      <c r="I88" s="741" t="s">
        <v>126</v>
      </c>
      <c r="J88" s="741" t="s">
        <v>204</v>
      </c>
      <c r="K88" s="741" t="s">
        <v>205</v>
      </c>
      <c r="L88" s="741" t="s">
        <v>206</v>
      </c>
      <c r="M88" s="713">
        <v>1</v>
      </c>
      <c r="N88" s="713">
        <v>1</v>
      </c>
      <c r="O88" s="741" t="s">
        <v>207</v>
      </c>
      <c r="P88" s="741" t="s">
        <v>208</v>
      </c>
      <c r="Q88" s="801" t="s">
        <v>209</v>
      </c>
      <c r="R88" s="18" t="s">
        <v>68</v>
      </c>
      <c r="S88" s="828" t="s">
        <v>69</v>
      </c>
      <c r="T88" s="85" t="s">
        <v>70</v>
      </c>
      <c r="U88" s="48" t="s">
        <v>71</v>
      </c>
      <c r="V88" s="49" t="s">
        <v>72</v>
      </c>
      <c r="W88" s="20"/>
      <c r="X88" s="21"/>
      <c r="Y88" s="22"/>
      <c r="Z88" s="22"/>
      <c r="AA88" s="22"/>
      <c r="AB88" s="23">
        <f>+SUM(AA89:AA94)</f>
        <v>621.04000000000008</v>
      </c>
      <c r="AC88" s="21"/>
      <c r="AD88" s="24"/>
      <c r="AE88" s="24"/>
      <c r="AF88" s="633"/>
      <c r="AG88" s="2"/>
    </row>
    <row r="89" spans="1:33" ht="18" customHeight="1">
      <c r="A89" s="641"/>
      <c r="B89" s="649"/>
      <c r="C89" s="743"/>
      <c r="D89" s="744"/>
      <c r="E89" s="744"/>
      <c r="F89" s="744"/>
      <c r="G89" s="744"/>
      <c r="H89" s="744"/>
      <c r="I89" s="744"/>
      <c r="J89" s="744"/>
      <c r="K89" s="744"/>
      <c r="L89" s="744"/>
      <c r="M89" s="631"/>
      <c r="N89" s="631"/>
      <c r="O89" s="744"/>
      <c r="P89" s="744"/>
      <c r="Q89" s="802"/>
      <c r="R89" s="32"/>
      <c r="S89" s="818" t="s">
        <v>210</v>
      </c>
      <c r="T89" s="26"/>
      <c r="U89" s="26"/>
      <c r="V89" s="26"/>
      <c r="W89" s="27">
        <v>1</v>
      </c>
      <c r="X89" s="28" t="s">
        <v>74</v>
      </c>
      <c r="Y89" s="29">
        <v>190</v>
      </c>
      <c r="Z89" s="29">
        <f t="shared" ref="Z89:Z94" si="6">+W89*Y89</f>
        <v>190</v>
      </c>
      <c r="AA89" s="29">
        <f t="shared" ref="AA89:AA94" si="7">+Z89*1.12</f>
        <v>212.8</v>
      </c>
      <c r="AB89" s="30"/>
      <c r="AC89" s="28"/>
      <c r="AD89" s="31"/>
      <c r="AE89" s="31" t="s">
        <v>75</v>
      </c>
      <c r="AF89" s="634"/>
      <c r="AG89" s="2"/>
    </row>
    <row r="90" spans="1:33" ht="33.75" customHeight="1">
      <c r="A90" s="641"/>
      <c r="B90" s="649"/>
      <c r="C90" s="743"/>
      <c r="D90" s="744"/>
      <c r="E90" s="744"/>
      <c r="F90" s="744"/>
      <c r="G90" s="744"/>
      <c r="H90" s="744"/>
      <c r="I90" s="744"/>
      <c r="J90" s="744"/>
      <c r="K90" s="744"/>
      <c r="L90" s="744"/>
      <c r="M90" s="631"/>
      <c r="N90" s="631"/>
      <c r="O90" s="744"/>
      <c r="P90" s="744"/>
      <c r="Q90" s="802"/>
      <c r="R90" s="25"/>
      <c r="S90" s="818" t="s">
        <v>211</v>
      </c>
      <c r="T90" s="26"/>
      <c r="U90" s="26"/>
      <c r="V90" s="26"/>
      <c r="W90" s="27">
        <v>6</v>
      </c>
      <c r="X90" s="28" t="s">
        <v>74</v>
      </c>
      <c r="Y90" s="29">
        <v>42</v>
      </c>
      <c r="Z90" s="29">
        <f t="shared" si="6"/>
        <v>252</v>
      </c>
      <c r="AA90" s="29">
        <f t="shared" si="7"/>
        <v>282.24</v>
      </c>
      <c r="AB90" s="30"/>
      <c r="AC90" s="28"/>
      <c r="AD90" s="31"/>
      <c r="AE90" s="31" t="s">
        <v>75</v>
      </c>
      <c r="AF90" s="634"/>
      <c r="AG90" s="2"/>
    </row>
    <row r="91" spans="1:33" ht="18" customHeight="1">
      <c r="A91" s="641"/>
      <c r="B91" s="649"/>
      <c r="C91" s="743"/>
      <c r="D91" s="744"/>
      <c r="E91" s="744"/>
      <c r="F91" s="744"/>
      <c r="G91" s="744"/>
      <c r="H91" s="744"/>
      <c r="I91" s="744"/>
      <c r="J91" s="744"/>
      <c r="K91" s="744"/>
      <c r="L91" s="744"/>
      <c r="M91" s="631"/>
      <c r="N91" s="631"/>
      <c r="O91" s="744"/>
      <c r="P91" s="744"/>
      <c r="Q91" s="802"/>
      <c r="R91" s="25"/>
      <c r="S91" s="818" t="s">
        <v>212</v>
      </c>
      <c r="T91" s="26"/>
      <c r="U91" s="26"/>
      <c r="V91" s="26"/>
      <c r="W91" s="27">
        <v>3</v>
      </c>
      <c r="X91" s="28" t="s">
        <v>74</v>
      </c>
      <c r="Y91" s="29">
        <v>12.5</v>
      </c>
      <c r="Z91" s="29">
        <f t="shared" si="6"/>
        <v>37.5</v>
      </c>
      <c r="AA91" s="29">
        <f t="shared" si="7"/>
        <v>42.000000000000007</v>
      </c>
      <c r="AB91" s="30"/>
      <c r="AC91" s="28"/>
      <c r="AD91" s="31"/>
      <c r="AE91" s="31" t="s">
        <v>75</v>
      </c>
      <c r="AF91" s="634"/>
      <c r="AG91" s="2"/>
    </row>
    <row r="92" spans="1:33" ht="18" customHeight="1">
      <c r="A92" s="641"/>
      <c r="B92" s="649"/>
      <c r="C92" s="743"/>
      <c r="D92" s="744"/>
      <c r="E92" s="744"/>
      <c r="F92" s="744"/>
      <c r="G92" s="744"/>
      <c r="H92" s="744"/>
      <c r="I92" s="744"/>
      <c r="J92" s="744"/>
      <c r="K92" s="744"/>
      <c r="L92" s="744"/>
      <c r="M92" s="631"/>
      <c r="N92" s="631"/>
      <c r="O92" s="744"/>
      <c r="P92" s="744"/>
      <c r="Q92" s="802"/>
      <c r="R92" s="69"/>
      <c r="S92" s="824" t="s">
        <v>213</v>
      </c>
      <c r="T92" s="61"/>
      <c r="U92" s="61"/>
      <c r="V92" s="61"/>
      <c r="W92" s="62">
        <v>2</v>
      </c>
      <c r="X92" s="63" t="s">
        <v>74</v>
      </c>
      <c r="Y92" s="64">
        <v>12.5</v>
      </c>
      <c r="Z92" s="29">
        <f t="shared" si="6"/>
        <v>25</v>
      </c>
      <c r="AA92" s="29">
        <f t="shared" si="7"/>
        <v>28.000000000000004</v>
      </c>
      <c r="AB92" s="65"/>
      <c r="AC92" s="63"/>
      <c r="AD92" s="66"/>
      <c r="AE92" s="66" t="s">
        <v>75</v>
      </c>
      <c r="AF92" s="634"/>
      <c r="AG92" s="2"/>
    </row>
    <row r="93" spans="1:33" ht="18" customHeight="1">
      <c r="A93" s="641"/>
      <c r="B93" s="649"/>
      <c r="C93" s="743"/>
      <c r="D93" s="744"/>
      <c r="E93" s="744"/>
      <c r="F93" s="744"/>
      <c r="G93" s="744"/>
      <c r="H93" s="744"/>
      <c r="I93" s="744"/>
      <c r="J93" s="744"/>
      <c r="K93" s="744"/>
      <c r="L93" s="744"/>
      <c r="M93" s="631"/>
      <c r="N93" s="631"/>
      <c r="O93" s="744"/>
      <c r="P93" s="744"/>
      <c r="Q93" s="802"/>
      <c r="R93" s="69"/>
      <c r="S93" s="824" t="s">
        <v>214</v>
      </c>
      <c r="T93" s="61"/>
      <c r="U93" s="61"/>
      <c r="V93" s="61"/>
      <c r="W93" s="62">
        <v>2</v>
      </c>
      <c r="X93" s="63" t="s">
        <v>74</v>
      </c>
      <c r="Y93" s="64">
        <v>12.5</v>
      </c>
      <c r="Z93" s="29">
        <f t="shared" si="6"/>
        <v>25</v>
      </c>
      <c r="AA93" s="29">
        <f t="shared" si="7"/>
        <v>28.000000000000004</v>
      </c>
      <c r="AB93" s="65"/>
      <c r="AC93" s="63"/>
      <c r="AD93" s="66"/>
      <c r="AE93" s="66" t="s">
        <v>75</v>
      </c>
      <c r="AF93" s="634"/>
      <c r="AG93" s="2"/>
    </row>
    <row r="94" spans="1:33" ht="18" customHeight="1">
      <c r="A94" s="641"/>
      <c r="B94" s="649"/>
      <c r="C94" s="743"/>
      <c r="D94" s="744"/>
      <c r="E94" s="744"/>
      <c r="F94" s="744"/>
      <c r="G94" s="744"/>
      <c r="H94" s="744"/>
      <c r="I94" s="744"/>
      <c r="J94" s="744"/>
      <c r="K94" s="744"/>
      <c r="L94" s="744"/>
      <c r="M94" s="631"/>
      <c r="N94" s="631"/>
      <c r="O94" s="744"/>
      <c r="P94" s="744"/>
      <c r="Q94" s="802"/>
      <c r="R94" s="69"/>
      <c r="S94" s="824" t="s">
        <v>215</v>
      </c>
      <c r="T94" s="61"/>
      <c r="U94" s="86"/>
      <c r="V94" s="86"/>
      <c r="W94" s="62">
        <v>2</v>
      </c>
      <c r="X94" s="63" t="s">
        <v>74</v>
      </c>
      <c r="Y94" s="64">
        <v>12.5</v>
      </c>
      <c r="Z94" s="29">
        <f t="shared" si="6"/>
        <v>25</v>
      </c>
      <c r="AA94" s="29">
        <f t="shared" si="7"/>
        <v>28.000000000000004</v>
      </c>
      <c r="AB94" s="65"/>
      <c r="AC94" s="63"/>
      <c r="AD94" s="66"/>
      <c r="AE94" s="66" t="s">
        <v>75</v>
      </c>
      <c r="AF94" s="634"/>
      <c r="AG94" s="2"/>
    </row>
    <row r="95" spans="1:33" ht="18" customHeight="1">
      <c r="A95" s="641"/>
      <c r="B95" s="649"/>
      <c r="C95" s="743"/>
      <c r="D95" s="744"/>
      <c r="E95" s="744"/>
      <c r="F95" s="744"/>
      <c r="G95" s="744"/>
      <c r="H95" s="744"/>
      <c r="I95" s="744"/>
      <c r="J95" s="744"/>
      <c r="K95" s="744"/>
      <c r="L95" s="744"/>
      <c r="M95" s="631"/>
      <c r="N95" s="631"/>
      <c r="O95" s="744"/>
      <c r="P95" s="744"/>
      <c r="Q95" s="802"/>
      <c r="R95" s="87" t="s">
        <v>216</v>
      </c>
      <c r="S95" s="829" t="s">
        <v>217</v>
      </c>
      <c r="T95" s="88" t="s">
        <v>70</v>
      </c>
      <c r="U95" s="89" t="s">
        <v>71</v>
      </c>
      <c r="V95" s="90" t="s">
        <v>72</v>
      </c>
      <c r="W95" s="91"/>
      <c r="X95" s="92"/>
      <c r="Y95" s="93"/>
      <c r="Z95" s="94"/>
      <c r="AA95" s="94"/>
      <c r="AB95" s="95">
        <f>+AA96</f>
        <v>28.000000000000004</v>
      </c>
      <c r="AC95" s="63"/>
      <c r="AD95" s="66"/>
      <c r="AE95" s="66"/>
      <c r="AF95" s="634"/>
      <c r="AG95" s="2"/>
    </row>
    <row r="96" spans="1:33" ht="18" customHeight="1">
      <c r="A96" s="641"/>
      <c r="B96" s="649"/>
      <c r="C96" s="745"/>
      <c r="D96" s="746"/>
      <c r="E96" s="746"/>
      <c r="F96" s="746"/>
      <c r="G96" s="746"/>
      <c r="H96" s="746"/>
      <c r="I96" s="746"/>
      <c r="J96" s="746"/>
      <c r="K96" s="746"/>
      <c r="L96" s="746"/>
      <c r="M96" s="632"/>
      <c r="N96" s="632"/>
      <c r="O96" s="746"/>
      <c r="P96" s="746"/>
      <c r="Q96" s="803"/>
      <c r="R96" s="38"/>
      <c r="S96" s="820" t="s">
        <v>218</v>
      </c>
      <c r="T96" s="39"/>
      <c r="U96" s="39"/>
      <c r="V96" s="39"/>
      <c r="W96" s="40">
        <v>1</v>
      </c>
      <c r="X96" s="41" t="s">
        <v>74</v>
      </c>
      <c r="Y96" s="42">
        <v>25</v>
      </c>
      <c r="Z96" s="42">
        <f>+W96*Y96</f>
        <v>25</v>
      </c>
      <c r="AA96" s="42">
        <f>+Z96*1.12</f>
        <v>28.000000000000004</v>
      </c>
      <c r="AB96" s="43"/>
      <c r="AC96" s="41"/>
      <c r="AD96" s="44"/>
      <c r="AE96" s="44" t="s">
        <v>75</v>
      </c>
      <c r="AF96" s="635"/>
      <c r="AG96" s="2"/>
    </row>
    <row r="97" spans="1:33" ht="18" customHeight="1">
      <c r="A97" s="641"/>
      <c r="B97" s="649"/>
      <c r="C97" s="747" t="s">
        <v>46</v>
      </c>
      <c r="D97" s="748" t="s">
        <v>47</v>
      </c>
      <c r="E97" s="748" t="s">
        <v>59</v>
      </c>
      <c r="F97" s="748" t="s">
        <v>185</v>
      </c>
      <c r="G97" s="749" t="s">
        <v>50</v>
      </c>
      <c r="H97" s="748" t="s">
        <v>51</v>
      </c>
      <c r="I97" s="748" t="s">
        <v>61</v>
      </c>
      <c r="J97" s="752" t="s">
        <v>219</v>
      </c>
      <c r="K97" s="753" t="s">
        <v>220</v>
      </c>
      <c r="L97" s="748" t="s">
        <v>221</v>
      </c>
      <c r="M97" s="638">
        <v>2</v>
      </c>
      <c r="N97" s="638">
        <v>2</v>
      </c>
      <c r="O97" s="748" t="s">
        <v>222</v>
      </c>
      <c r="P97" s="748" t="s">
        <v>223</v>
      </c>
      <c r="Q97" s="804" t="s">
        <v>224</v>
      </c>
      <c r="R97" s="59" t="s">
        <v>116</v>
      </c>
      <c r="S97" s="827" t="s">
        <v>117</v>
      </c>
      <c r="T97" s="75" t="s">
        <v>70</v>
      </c>
      <c r="U97" s="48" t="s">
        <v>71</v>
      </c>
      <c r="V97" s="49" t="s">
        <v>72</v>
      </c>
      <c r="W97" s="54"/>
      <c r="X97" s="55"/>
      <c r="Y97" s="56"/>
      <c r="Z97" s="56"/>
      <c r="AA97" s="56"/>
      <c r="AB97" s="57">
        <f>+SUM(AA98:AA127)</f>
        <v>226.31739200000007</v>
      </c>
      <c r="AC97" s="55"/>
      <c r="AD97" s="58"/>
      <c r="AE97" s="58"/>
      <c r="AF97" s="637"/>
      <c r="AG97" s="2"/>
    </row>
    <row r="98" spans="1:33" ht="18" customHeight="1">
      <c r="A98" s="641"/>
      <c r="B98" s="649"/>
      <c r="C98" s="743"/>
      <c r="D98" s="744"/>
      <c r="E98" s="744"/>
      <c r="F98" s="744"/>
      <c r="G98" s="744"/>
      <c r="H98" s="744"/>
      <c r="I98" s="744"/>
      <c r="J98" s="754"/>
      <c r="K98" s="755"/>
      <c r="L98" s="744"/>
      <c r="M98" s="631"/>
      <c r="N98" s="631"/>
      <c r="O98" s="744"/>
      <c r="P98" s="744"/>
      <c r="Q98" s="802"/>
      <c r="R98" s="32"/>
      <c r="S98" s="818" t="s">
        <v>225</v>
      </c>
      <c r="T98" s="26"/>
      <c r="U98" s="26"/>
      <c r="V98" s="26"/>
      <c r="W98" s="27">
        <v>19</v>
      </c>
      <c r="X98" s="28" t="s">
        <v>121</v>
      </c>
      <c r="Y98" s="29">
        <v>3.5</v>
      </c>
      <c r="Z98" s="29">
        <f t="shared" ref="Z98:Z127" si="8">+W98*Y98</f>
        <v>66.5</v>
      </c>
      <c r="AA98" s="29">
        <f>+Z98</f>
        <v>66.5</v>
      </c>
      <c r="AB98" s="30"/>
      <c r="AC98" s="28"/>
      <c r="AD98" s="31"/>
      <c r="AE98" s="31" t="s">
        <v>75</v>
      </c>
      <c r="AF98" s="634"/>
      <c r="AG98" s="2"/>
    </row>
    <row r="99" spans="1:33" ht="18" customHeight="1">
      <c r="A99" s="641"/>
      <c r="B99" s="649"/>
      <c r="C99" s="743"/>
      <c r="D99" s="744"/>
      <c r="E99" s="744"/>
      <c r="F99" s="744"/>
      <c r="G99" s="744"/>
      <c r="H99" s="744"/>
      <c r="I99" s="744"/>
      <c r="J99" s="754"/>
      <c r="K99" s="755"/>
      <c r="L99" s="744"/>
      <c r="M99" s="631"/>
      <c r="N99" s="631"/>
      <c r="O99" s="744"/>
      <c r="P99" s="744"/>
      <c r="Q99" s="802"/>
      <c r="R99" s="25"/>
      <c r="S99" s="818" t="s">
        <v>226</v>
      </c>
      <c r="T99" s="26"/>
      <c r="U99" s="26"/>
      <c r="V99" s="26"/>
      <c r="W99" s="27">
        <v>10</v>
      </c>
      <c r="X99" s="28" t="s">
        <v>74</v>
      </c>
      <c r="Y99" s="29">
        <v>1.7</v>
      </c>
      <c r="Z99" s="29">
        <f t="shared" si="8"/>
        <v>17</v>
      </c>
      <c r="AA99" s="29">
        <f t="shared" ref="AA99:AA127" si="9">+Z99*1.12</f>
        <v>19.040000000000003</v>
      </c>
      <c r="AB99" s="30"/>
      <c r="AC99" s="28"/>
      <c r="AD99" s="31"/>
      <c r="AE99" s="31" t="s">
        <v>75</v>
      </c>
      <c r="AF99" s="634"/>
      <c r="AG99" s="2"/>
    </row>
    <row r="100" spans="1:33" ht="18" customHeight="1">
      <c r="A100" s="641"/>
      <c r="B100" s="649"/>
      <c r="C100" s="743"/>
      <c r="D100" s="744"/>
      <c r="E100" s="744"/>
      <c r="F100" s="744"/>
      <c r="G100" s="744"/>
      <c r="H100" s="744"/>
      <c r="I100" s="744"/>
      <c r="J100" s="754"/>
      <c r="K100" s="755"/>
      <c r="L100" s="744"/>
      <c r="M100" s="631"/>
      <c r="N100" s="631"/>
      <c r="O100" s="744"/>
      <c r="P100" s="744"/>
      <c r="Q100" s="802"/>
      <c r="R100" s="25"/>
      <c r="S100" s="818" t="s">
        <v>227</v>
      </c>
      <c r="T100" s="26"/>
      <c r="U100" s="26"/>
      <c r="V100" s="26"/>
      <c r="W100" s="27">
        <v>7</v>
      </c>
      <c r="X100" s="28" t="s">
        <v>74</v>
      </c>
      <c r="Y100" s="29">
        <v>0.25</v>
      </c>
      <c r="Z100" s="29">
        <f t="shared" si="8"/>
        <v>1.75</v>
      </c>
      <c r="AA100" s="29">
        <f t="shared" si="9"/>
        <v>1.9600000000000002</v>
      </c>
      <c r="AB100" s="30"/>
      <c r="AC100" s="28"/>
      <c r="AD100" s="31"/>
      <c r="AE100" s="31" t="s">
        <v>75</v>
      </c>
      <c r="AF100" s="634"/>
      <c r="AG100" s="2"/>
    </row>
    <row r="101" spans="1:33" ht="18" customHeight="1">
      <c r="A101" s="641"/>
      <c r="B101" s="649"/>
      <c r="C101" s="743"/>
      <c r="D101" s="744"/>
      <c r="E101" s="744"/>
      <c r="F101" s="744"/>
      <c r="G101" s="744"/>
      <c r="H101" s="744"/>
      <c r="I101" s="744"/>
      <c r="J101" s="754"/>
      <c r="K101" s="755"/>
      <c r="L101" s="744"/>
      <c r="M101" s="631"/>
      <c r="N101" s="631"/>
      <c r="O101" s="744"/>
      <c r="P101" s="744"/>
      <c r="Q101" s="802"/>
      <c r="R101" s="69"/>
      <c r="S101" s="824" t="s">
        <v>228</v>
      </c>
      <c r="T101" s="61"/>
      <c r="U101" s="61"/>
      <c r="V101" s="61"/>
      <c r="W101" s="62">
        <v>22</v>
      </c>
      <c r="X101" s="63" t="s">
        <v>74</v>
      </c>
      <c r="Y101" s="64">
        <v>0.25</v>
      </c>
      <c r="Z101" s="29">
        <f t="shared" si="8"/>
        <v>5.5</v>
      </c>
      <c r="AA101" s="29">
        <f t="shared" si="9"/>
        <v>6.16</v>
      </c>
      <c r="AB101" s="65"/>
      <c r="AC101" s="63"/>
      <c r="AD101" s="66"/>
      <c r="AE101" s="66" t="s">
        <v>75</v>
      </c>
      <c r="AF101" s="634"/>
      <c r="AG101" s="2"/>
    </row>
    <row r="102" spans="1:33" ht="18" customHeight="1">
      <c r="A102" s="641"/>
      <c r="B102" s="649"/>
      <c r="C102" s="743"/>
      <c r="D102" s="744"/>
      <c r="E102" s="744"/>
      <c r="F102" s="744"/>
      <c r="G102" s="744"/>
      <c r="H102" s="744"/>
      <c r="I102" s="744"/>
      <c r="J102" s="754"/>
      <c r="K102" s="755"/>
      <c r="L102" s="744"/>
      <c r="M102" s="631"/>
      <c r="N102" s="631"/>
      <c r="O102" s="744"/>
      <c r="P102" s="744"/>
      <c r="Q102" s="802"/>
      <c r="R102" s="69"/>
      <c r="S102" s="824" t="s">
        <v>229</v>
      </c>
      <c r="T102" s="61"/>
      <c r="U102" s="61"/>
      <c r="V102" s="61"/>
      <c r="W102" s="62">
        <v>8</v>
      </c>
      <c r="X102" s="63" t="s">
        <v>74</v>
      </c>
      <c r="Y102" s="64">
        <v>0.49</v>
      </c>
      <c r="Z102" s="29">
        <f t="shared" si="8"/>
        <v>3.92</v>
      </c>
      <c r="AA102" s="29">
        <f t="shared" si="9"/>
        <v>4.3904000000000005</v>
      </c>
      <c r="AB102" s="65"/>
      <c r="AC102" s="63"/>
      <c r="AD102" s="66"/>
      <c r="AE102" s="66" t="s">
        <v>75</v>
      </c>
      <c r="AF102" s="634"/>
      <c r="AG102" s="2"/>
    </row>
    <row r="103" spans="1:33" ht="18" customHeight="1">
      <c r="A103" s="641"/>
      <c r="B103" s="649"/>
      <c r="C103" s="743"/>
      <c r="D103" s="744"/>
      <c r="E103" s="744"/>
      <c r="F103" s="744"/>
      <c r="G103" s="744"/>
      <c r="H103" s="744"/>
      <c r="I103" s="744"/>
      <c r="J103" s="754"/>
      <c r="K103" s="755"/>
      <c r="L103" s="744"/>
      <c r="M103" s="631"/>
      <c r="N103" s="631"/>
      <c r="O103" s="744"/>
      <c r="P103" s="744"/>
      <c r="Q103" s="802"/>
      <c r="R103" s="69"/>
      <c r="S103" s="824" t="s">
        <v>230</v>
      </c>
      <c r="T103" s="61"/>
      <c r="U103" s="61"/>
      <c r="V103" s="61"/>
      <c r="W103" s="62">
        <v>4</v>
      </c>
      <c r="X103" s="63" t="s">
        <v>231</v>
      </c>
      <c r="Y103" s="64">
        <v>3.069</v>
      </c>
      <c r="Z103" s="29">
        <f t="shared" si="8"/>
        <v>12.276</v>
      </c>
      <c r="AA103" s="29">
        <f t="shared" si="9"/>
        <v>13.749120000000001</v>
      </c>
      <c r="AB103" s="65"/>
      <c r="AC103" s="63"/>
      <c r="AD103" s="66"/>
      <c r="AE103" s="66" t="s">
        <v>75</v>
      </c>
      <c r="AF103" s="634"/>
      <c r="AG103" s="2"/>
    </row>
    <row r="104" spans="1:33" ht="18" customHeight="1">
      <c r="A104" s="641"/>
      <c r="B104" s="649"/>
      <c r="C104" s="743"/>
      <c r="D104" s="744"/>
      <c r="E104" s="744"/>
      <c r="F104" s="744"/>
      <c r="G104" s="744"/>
      <c r="H104" s="744"/>
      <c r="I104" s="744"/>
      <c r="J104" s="754"/>
      <c r="K104" s="755"/>
      <c r="L104" s="744"/>
      <c r="M104" s="631"/>
      <c r="N104" s="631"/>
      <c r="O104" s="744"/>
      <c r="P104" s="744"/>
      <c r="Q104" s="802"/>
      <c r="R104" s="69"/>
      <c r="S104" s="824" t="s">
        <v>232</v>
      </c>
      <c r="T104" s="61"/>
      <c r="U104" s="61"/>
      <c r="V104" s="61"/>
      <c r="W104" s="62">
        <v>4</v>
      </c>
      <c r="X104" s="63" t="s">
        <v>74</v>
      </c>
      <c r="Y104" s="64">
        <v>0.89600000000000002</v>
      </c>
      <c r="Z104" s="29">
        <f t="shared" si="8"/>
        <v>3.5840000000000001</v>
      </c>
      <c r="AA104" s="29">
        <f t="shared" si="9"/>
        <v>4.0140800000000008</v>
      </c>
      <c r="AB104" s="65"/>
      <c r="AC104" s="63"/>
      <c r="AD104" s="66"/>
      <c r="AE104" s="66" t="s">
        <v>75</v>
      </c>
      <c r="AF104" s="634"/>
      <c r="AG104" s="2"/>
    </row>
    <row r="105" spans="1:33" ht="18" customHeight="1">
      <c r="A105" s="641"/>
      <c r="B105" s="649"/>
      <c r="C105" s="743"/>
      <c r="D105" s="744"/>
      <c r="E105" s="744"/>
      <c r="F105" s="744"/>
      <c r="G105" s="744"/>
      <c r="H105" s="744"/>
      <c r="I105" s="744"/>
      <c r="J105" s="754"/>
      <c r="K105" s="755"/>
      <c r="L105" s="744"/>
      <c r="M105" s="631"/>
      <c r="N105" s="631"/>
      <c r="O105" s="744"/>
      <c r="P105" s="744"/>
      <c r="Q105" s="802"/>
      <c r="R105" s="69"/>
      <c r="S105" s="824" t="s">
        <v>233</v>
      </c>
      <c r="T105" s="61"/>
      <c r="U105" s="61"/>
      <c r="V105" s="61"/>
      <c r="W105" s="62">
        <v>3</v>
      </c>
      <c r="X105" s="63" t="s">
        <v>74</v>
      </c>
      <c r="Y105" s="64">
        <v>0.28749999999999998</v>
      </c>
      <c r="Z105" s="29">
        <f t="shared" si="8"/>
        <v>0.86249999999999993</v>
      </c>
      <c r="AA105" s="29">
        <f t="shared" si="9"/>
        <v>0.96599999999999997</v>
      </c>
      <c r="AB105" s="65"/>
      <c r="AC105" s="63"/>
      <c r="AD105" s="66"/>
      <c r="AE105" s="66" t="s">
        <v>75</v>
      </c>
      <c r="AF105" s="634"/>
      <c r="AG105" s="2"/>
    </row>
    <row r="106" spans="1:33" ht="18" customHeight="1">
      <c r="A106" s="641"/>
      <c r="B106" s="649"/>
      <c r="C106" s="743"/>
      <c r="D106" s="744"/>
      <c r="E106" s="744"/>
      <c r="F106" s="744"/>
      <c r="G106" s="744"/>
      <c r="H106" s="744"/>
      <c r="I106" s="744"/>
      <c r="J106" s="754"/>
      <c r="K106" s="755"/>
      <c r="L106" s="744"/>
      <c r="M106" s="631"/>
      <c r="N106" s="631"/>
      <c r="O106" s="744"/>
      <c r="P106" s="744"/>
      <c r="Q106" s="802"/>
      <c r="R106" s="69"/>
      <c r="S106" s="824" t="s">
        <v>234</v>
      </c>
      <c r="T106" s="61"/>
      <c r="U106" s="61"/>
      <c r="V106" s="61"/>
      <c r="W106" s="62">
        <v>11</v>
      </c>
      <c r="X106" s="63" t="s">
        <v>74</v>
      </c>
      <c r="Y106" s="64">
        <v>0.14000000000000001</v>
      </c>
      <c r="Z106" s="29">
        <f t="shared" si="8"/>
        <v>1.54</v>
      </c>
      <c r="AA106" s="29">
        <f t="shared" si="9"/>
        <v>1.7248000000000001</v>
      </c>
      <c r="AB106" s="65"/>
      <c r="AC106" s="63"/>
      <c r="AD106" s="66"/>
      <c r="AE106" s="66" t="s">
        <v>75</v>
      </c>
      <c r="AF106" s="634"/>
      <c r="AG106" s="2"/>
    </row>
    <row r="107" spans="1:33" ht="18" customHeight="1">
      <c r="A107" s="641"/>
      <c r="B107" s="649"/>
      <c r="C107" s="743"/>
      <c r="D107" s="744"/>
      <c r="E107" s="744"/>
      <c r="F107" s="744"/>
      <c r="G107" s="744"/>
      <c r="H107" s="744"/>
      <c r="I107" s="744"/>
      <c r="J107" s="754"/>
      <c r="K107" s="755"/>
      <c r="L107" s="744"/>
      <c r="M107" s="631"/>
      <c r="N107" s="631"/>
      <c r="O107" s="744"/>
      <c r="P107" s="744"/>
      <c r="Q107" s="802"/>
      <c r="R107" s="69"/>
      <c r="S107" s="824" t="s">
        <v>235</v>
      </c>
      <c r="T107" s="61"/>
      <c r="U107" s="61"/>
      <c r="V107" s="61"/>
      <c r="W107" s="62">
        <v>15</v>
      </c>
      <c r="X107" s="63" t="s">
        <v>74</v>
      </c>
      <c r="Y107" s="64">
        <v>0.46729999999999999</v>
      </c>
      <c r="Z107" s="29">
        <f t="shared" si="8"/>
        <v>7.0095000000000001</v>
      </c>
      <c r="AA107" s="29">
        <f t="shared" si="9"/>
        <v>7.8506400000000012</v>
      </c>
      <c r="AB107" s="65"/>
      <c r="AC107" s="63"/>
      <c r="AD107" s="66"/>
      <c r="AE107" s="66" t="s">
        <v>75</v>
      </c>
      <c r="AF107" s="634"/>
      <c r="AG107" s="2"/>
    </row>
    <row r="108" spans="1:33" ht="18" customHeight="1">
      <c r="A108" s="641"/>
      <c r="B108" s="649"/>
      <c r="C108" s="743"/>
      <c r="D108" s="744"/>
      <c r="E108" s="744"/>
      <c r="F108" s="744"/>
      <c r="G108" s="744"/>
      <c r="H108" s="744"/>
      <c r="I108" s="744"/>
      <c r="J108" s="754"/>
      <c r="K108" s="755"/>
      <c r="L108" s="744"/>
      <c r="M108" s="631"/>
      <c r="N108" s="631"/>
      <c r="O108" s="744"/>
      <c r="P108" s="744"/>
      <c r="Q108" s="802"/>
      <c r="R108" s="69"/>
      <c r="S108" s="824" t="s">
        <v>236</v>
      </c>
      <c r="T108" s="61"/>
      <c r="U108" s="61"/>
      <c r="V108" s="61"/>
      <c r="W108" s="62">
        <v>6</v>
      </c>
      <c r="X108" s="63" t="s">
        <v>74</v>
      </c>
      <c r="Y108" s="64">
        <v>0.5675</v>
      </c>
      <c r="Z108" s="29">
        <f t="shared" si="8"/>
        <v>3.4050000000000002</v>
      </c>
      <c r="AA108" s="29">
        <f t="shared" si="9"/>
        <v>3.8136000000000005</v>
      </c>
      <c r="AB108" s="65"/>
      <c r="AC108" s="63"/>
      <c r="AD108" s="66"/>
      <c r="AE108" s="66" t="s">
        <v>75</v>
      </c>
      <c r="AF108" s="634"/>
      <c r="AG108" s="2"/>
    </row>
    <row r="109" spans="1:33" ht="18" customHeight="1">
      <c r="A109" s="641"/>
      <c r="B109" s="649"/>
      <c r="C109" s="743"/>
      <c r="D109" s="744"/>
      <c r="E109" s="744"/>
      <c r="F109" s="744"/>
      <c r="G109" s="744"/>
      <c r="H109" s="744"/>
      <c r="I109" s="744"/>
      <c r="J109" s="754"/>
      <c r="K109" s="755"/>
      <c r="L109" s="744"/>
      <c r="M109" s="631"/>
      <c r="N109" s="631"/>
      <c r="O109" s="744"/>
      <c r="P109" s="744"/>
      <c r="Q109" s="802"/>
      <c r="R109" s="69"/>
      <c r="S109" s="824" t="s">
        <v>237</v>
      </c>
      <c r="T109" s="61"/>
      <c r="U109" s="61"/>
      <c r="V109" s="61"/>
      <c r="W109" s="62">
        <v>3</v>
      </c>
      <c r="X109" s="63" t="s">
        <v>74</v>
      </c>
      <c r="Y109" s="64">
        <v>0.69389999999999996</v>
      </c>
      <c r="Z109" s="29">
        <f t="shared" si="8"/>
        <v>2.0816999999999997</v>
      </c>
      <c r="AA109" s="29">
        <f t="shared" si="9"/>
        <v>2.3315039999999998</v>
      </c>
      <c r="AB109" s="65"/>
      <c r="AC109" s="63"/>
      <c r="AD109" s="66"/>
      <c r="AE109" s="66" t="s">
        <v>75</v>
      </c>
      <c r="AF109" s="634"/>
      <c r="AG109" s="2"/>
    </row>
    <row r="110" spans="1:33" ht="18" customHeight="1">
      <c r="A110" s="641"/>
      <c r="B110" s="649"/>
      <c r="C110" s="743"/>
      <c r="D110" s="744"/>
      <c r="E110" s="744"/>
      <c r="F110" s="744"/>
      <c r="G110" s="744"/>
      <c r="H110" s="744"/>
      <c r="I110" s="744"/>
      <c r="J110" s="754"/>
      <c r="K110" s="755"/>
      <c r="L110" s="744"/>
      <c r="M110" s="631"/>
      <c r="N110" s="631"/>
      <c r="O110" s="744"/>
      <c r="P110" s="744"/>
      <c r="Q110" s="802"/>
      <c r="R110" s="69"/>
      <c r="S110" s="824" t="s">
        <v>238</v>
      </c>
      <c r="T110" s="61"/>
      <c r="U110" s="61"/>
      <c r="V110" s="61"/>
      <c r="W110" s="62">
        <v>2</v>
      </c>
      <c r="X110" s="63" t="s">
        <v>74</v>
      </c>
      <c r="Y110" s="64">
        <v>0.57779999999999998</v>
      </c>
      <c r="Z110" s="29">
        <f t="shared" si="8"/>
        <v>1.1556</v>
      </c>
      <c r="AA110" s="29">
        <f t="shared" si="9"/>
        <v>1.2942720000000001</v>
      </c>
      <c r="AB110" s="65"/>
      <c r="AC110" s="63"/>
      <c r="AD110" s="66"/>
      <c r="AE110" s="66" t="s">
        <v>75</v>
      </c>
      <c r="AF110" s="634"/>
      <c r="AG110" s="2"/>
    </row>
    <row r="111" spans="1:33" ht="18" customHeight="1">
      <c r="A111" s="641"/>
      <c r="B111" s="649"/>
      <c r="C111" s="743"/>
      <c r="D111" s="744"/>
      <c r="E111" s="744"/>
      <c r="F111" s="744"/>
      <c r="G111" s="744"/>
      <c r="H111" s="744"/>
      <c r="I111" s="744"/>
      <c r="J111" s="754"/>
      <c r="K111" s="755"/>
      <c r="L111" s="744"/>
      <c r="M111" s="631"/>
      <c r="N111" s="631"/>
      <c r="O111" s="744"/>
      <c r="P111" s="744"/>
      <c r="Q111" s="802"/>
      <c r="R111" s="69"/>
      <c r="S111" s="824" t="s">
        <v>239</v>
      </c>
      <c r="T111" s="61"/>
      <c r="U111" s="61"/>
      <c r="V111" s="61"/>
      <c r="W111" s="62">
        <v>2</v>
      </c>
      <c r="X111" s="63" t="s">
        <v>74</v>
      </c>
      <c r="Y111" s="64">
        <v>0.3</v>
      </c>
      <c r="Z111" s="29">
        <f t="shared" si="8"/>
        <v>0.6</v>
      </c>
      <c r="AA111" s="29">
        <f t="shared" si="9"/>
        <v>0.67200000000000004</v>
      </c>
      <c r="AB111" s="65"/>
      <c r="AC111" s="63"/>
      <c r="AD111" s="66"/>
      <c r="AE111" s="66" t="s">
        <v>75</v>
      </c>
      <c r="AF111" s="634"/>
      <c r="AG111" s="2"/>
    </row>
    <row r="112" spans="1:33" ht="18" customHeight="1">
      <c r="A112" s="641"/>
      <c r="B112" s="649"/>
      <c r="C112" s="743"/>
      <c r="D112" s="744"/>
      <c r="E112" s="744"/>
      <c r="F112" s="744"/>
      <c r="G112" s="744"/>
      <c r="H112" s="744"/>
      <c r="I112" s="744"/>
      <c r="J112" s="754"/>
      <c r="K112" s="755"/>
      <c r="L112" s="744"/>
      <c r="M112" s="631"/>
      <c r="N112" s="631"/>
      <c r="O112" s="744"/>
      <c r="P112" s="744"/>
      <c r="Q112" s="802"/>
      <c r="R112" s="69"/>
      <c r="S112" s="824" t="s">
        <v>240</v>
      </c>
      <c r="T112" s="61"/>
      <c r="U112" s="61"/>
      <c r="V112" s="61"/>
      <c r="W112" s="62">
        <v>2</v>
      </c>
      <c r="X112" s="63" t="s">
        <v>74</v>
      </c>
      <c r="Y112" s="64">
        <v>0.47989999999999999</v>
      </c>
      <c r="Z112" s="29">
        <f t="shared" si="8"/>
        <v>0.95979999999999999</v>
      </c>
      <c r="AA112" s="29">
        <f t="shared" si="9"/>
        <v>1.0749760000000002</v>
      </c>
      <c r="AB112" s="65"/>
      <c r="AC112" s="63"/>
      <c r="AD112" s="66"/>
      <c r="AE112" s="66" t="s">
        <v>75</v>
      </c>
      <c r="AF112" s="634"/>
      <c r="AG112" s="2"/>
    </row>
    <row r="113" spans="1:33" ht="18" customHeight="1">
      <c r="A113" s="641"/>
      <c r="B113" s="649"/>
      <c r="C113" s="743"/>
      <c r="D113" s="744"/>
      <c r="E113" s="744"/>
      <c r="F113" s="744"/>
      <c r="G113" s="744"/>
      <c r="H113" s="744"/>
      <c r="I113" s="744"/>
      <c r="J113" s="754"/>
      <c r="K113" s="755"/>
      <c r="L113" s="744"/>
      <c r="M113" s="631"/>
      <c r="N113" s="631"/>
      <c r="O113" s="744"/>
      <c r="P113" s="744"/>
      <c r="Q113" s="802"/>
      <c r="R113" s="69"/>
      <c r="S113" s="824" t="s">
        <v>241</v>
      </c>
      <c r="T113" s="61"/>
      <c r="U113" s="61"/>
      <c r="V113" s="61"/>
      <c r="W113" s="62">
        <v>3</v>
      </c>
      <c r="X113" s="63" t="s">
        <v>74</v>
      </c>
      <c r="Y113" s="64">
        <v>0.57999999999999996</v>
      </c>
      <c r="Z113" s="29">
        <f t="shared" si="8"/>
        <v>1.7399999999999998</v>
      </c>
      <c r="AA113" s="29">
        <f t="shared" si="9"/>
        <v>1.9487999999999999</v>
      </c>
      <c r="AB113" s="65"/>
      <c r="AC113" s="63"/>
      <c r="AD113" s="66"/>
      <c r="AE113" s="66" t="s">
        <v>75</v>
      </c>
      <c r="AF113" s="634"/>
      <c r="AG113" s="2"/>
    </row>
    <row r="114" spans="1:33" ht="18" customHeight="1">
      <c r="A114" s="650"/>
      <c r="B114" s="651"/>
      <c r="C114" s="743"/>
      <c r="D114" s="744"/>
      <c r="E114" s="744"/>
      <c r="F114" s="744"/>
      <c r="G114" s="744"/>
      <c r="H114" s="744"/>
      <c r="I114" s="744"/>
      <c r="J114" s="754"/>
      <c r="K114" s="755"/>
      <c r="L114" s="744"/>
      <c r="M114" s="631"/>
      <c r="N114" s="631"/>
      <c r="O114" s="744"/>
      <c r="P114" s="744"/>
      <c r="Q114" s="802"/>
      <c r="R114" s="69"/>
      <c r="S114" s="824" t="s">
        <v>242</v>
      </c>
      <c r="T114" s="61"/>
      <c r="U114" s="61"/>
      <c r="V114" s="61"/>
      <c r="W114" s="62">
        <v>3</v>
      </c>
      <c r="X114" s="63" t="s">
        <v>74</v>
      </c>
      <c r="Y114" s="64">
        <v>1.0508999999999999</v>
      </c>
      <c r="Z114" s="29">
        <f t="shared" si="8"/>
        <v>3.1526999999999998</v>
      </c>
      <c r="AA114" s="29">
        <f t="shared" si="9"/>
        <v>3.5310239999999999</v>
      </c>
      <c r="AB114" s="65"/>
      <c r="AC114" s="63"/>
      <c r="AD114" s="66"/>
      <c r="AE114" s="66" t="s">
        <v>75</v>
      </c>
      <c r="AF114" s="634"/>
      <c r="AG114" s="2"/>
    </row>
    <row r="115" spans="1:33" ht="18" customHeight="1">
      <c r="A115" s="647" t="s">
        <v>202</v>
      </c>
      <c r="B115" s="648"/>
      <c r="C115" s="743"/>
      <c r="D115" s="744"/>
      <c r="E115" s="744"/>
      <c r="F115" s="744"/>
      <c r="G115" s="744"/>
      <c r="H115" s="744"/>
      <c r="I115" s="744"/>
      <c r="J115" s="754"/>
      <c r="K115" s="755"/>
      <c r="L115" s="744"/>
      <c r="M115" s="631"/>
      <c r="N115" s="631"/>
      <c r="O115" s="744"/>
      <c r="P115" s="744"/>
      <c r="Q115" s="802"/>
      <c r="R115" s="69"/>
      <c r="S115" s="824" t="s">
        <v>243</v>
      </c>
      <c r="T115" s="61"/>
      <c r="U115" s="61"/>
      <c r="V115" s="61"/>
      <c r="W115" s="62">
        <v>5</v>
      </c>
      <c r="X115" s="63" t="s">
        <v>74</v>
      </c>
      <c r="Y115" s="64">
        <v>0.32</v>
      </c>
      <c r="Z115" s="29">
        <f t="shared" si="8"/>
        <v>1.6</v>
      </c>
      <c r="AA115" s="29">
        <f t="shared" si="9"/>
        <v>1.7920000000000003</v>
      </c>
      <c r="AB115" s="65"/>
      <c r="AC115" s="63"/>
      <c r="AD115" s="66"/>
      <c r="AE115" s="66" t="s">
        <v>75</v>
      </c>
      <c r="AF115" s="634"/>
      <c r="AG115" s="2"/>
    </row>
    <row r="116" spans="1:33" ht="18" customHeight="1">
      <c r="A116" s="641"/>
      <c r="B116" s="649"/>
      <c r="C116" s="743"/>
      <c r="D116" s="744"/>
      <c r="E116" s="744"/>
      <c r="F116" s="744"/>
      <c r="G116" s="744"/>
      <c r="H116" s="744"/>
      <c r="I116" s="744"/>
      <c r="J116" s="754"/>
      <c r="K116" s="755"/>
      <c r="L116" s="744"/>
      <c r="M116" s="631"/>
      <c r="N116" s="631"/>
      <c r="O116" s="744"/>
      <c r="P116" s="744"/>
      <c r="Q116" s="802"/>
      <c r="R116" s="69"/>
      <c r="S116" s="824" t="s">
        <v>244</v>
      </c>
      <c r="T116" s="61"/>
      <c r="U116" s="61"/>
      <c r="V116" s="61"/>
      <c r="W116" s="62">
        <v>1</v>
      </c>
      <c r="X116" s="63" t="s">
        <v>74</v>
      </c>
      <c r="Y116" s="64">
        <v>5.32</v>
      </c>
      <c r="Z116" s="29">
        <f t="shared" si="8"/>
        <v>5.32</v>
      </c>
      <c r="AA116" s="29">
        <f t="shared" si="9"/>
        <v>5.958400000000001</v>
      </c>
      <c r="AB116" s="65"/>
      <c r="AC116" s="63"/>
      <c r="AD116" s="66"/>
      <c r="AE116" s="66" t="s">
        <v>75</v>
      </c>
      <c r="AF116" s="634"/>
      <c r="AG116" s="2"/>
    </row>
    <row r="117" spans="1:33" ht="18" customHeight="1">
      <c r="A117" s="641"/>
      <c r="B117" s="649"/>
      <c r="C117" s="743"/>
      <c r="D117" s="744"/>
      <c r="E117" s="744"/>
      <c r="F117" s="744"/>
      <c r="G117" s="744"/>
      <c r="H117" s="744"/>
      <c r="I117" s="744"/>
      <c r="J117" s="754"/>
      <c r="K117" s="755"/>
      <c r="L117" s="744"/>
      <c r="M117" s="631"/>
      <c r="N117" s="631"/>
      <c r="O117" s="744"/>
      <c r="P117" s="744"/>
      <c r="Q117" s="802"/>
      <c r="R117" s="69"/>
      <c r="S117" s="824" t="s">
        <v>245</v>
      </c>
      <c r="T117" s="61"/>
      <c r="U117" s="61"/>
      <c r="V117" s="61"/>
      <c r="W117" s="62">
        <v>2</v>
      </c>
      <c r="X117" s="63" t="s">
        <v>246</v>
      </c>
      <c r="Y117" s="64">
        <v>5.7371999999999996</v>
      </c>
      <c r="Z117" s="29">
        <f t="shared" si="8"/>
        <v>11.474399999999999</v>
      </c>
      <c r="AA117" s="29">
        <f t="shared" si="9"/>
        <v>12.851328000000001</v>
      </c>
      <c r="AB117" s="65"/>
      <c r="AC117" s="63"/>
      <c r="AD117" s="66"/>
      <c r="AE117" s="66" t="s">
        <v>75</v>
      </c>
      <c r="AF117" s="634"/>
      <c r="AG117" s="2"/>
    </row>
    <row r="118" spans="1:33" ht="18" customHeight="1">
      <c r="A118" s="641"/>
      <c r="B118" s="649"/>
      <c r="C118" s="743"/>
      <c r="D118" s="744"/>
      <c r="E118" s="744"/>
      <c r="F118" s="744"/>
      <c r="G118" s="744"/>
      <c r="H118" s="744"/>
      <c r="I118" s="744"/>
      <c r="J118" s="754"/>
      <c r="K118" s="755"/>
      <c r="L118" s="744"/>
      <c r="M118" s="631"/>
      <c r="N118" s="631"/>
      <c r="O118" s="744"/>
      <c r="P118" s="744"/>
      <c r="Q118" s="802"/>
      <c r="R118" s="69"/>
      <c r="S118" s="824" t="s">
        <v>247</v>
      </c>
      <c r="T118" s="61"/>
      <c r="U118" s="61"/>
      <c r="V118" s="61"/>
      <c r="W118" s="62">
        <v>2</v>
      </c>
      <c r="X118" s="63" t="s">
        <v>248</v>
      </c>
      <c r="Y118" s="64">
        <v>3.5</v>
      </c>
      <c r="Z118" s="29">
        <f t="shared" si="8"/>
        <v>7</v>
      </c>
      <c r="AA118" s="29">
        <f t="shared" si="9"/>
        <v>7.8400000000000007</v>
      </c>
      <c r="AB118" s="65"/>
      <c r="AC118" s="63"/>
      <c r="AD118" s="66"/>
      <c r="AE118" s="66" t="s">
        <v>75</v>
      </c>
      <c r="AF118" s="634"/>
      <c r="AG118" s="2"/>
    </row>
    <row r="119" spans="1:33" ht="18" customHeight="1">
      <c r="A119" s="641"/>
      <c r="B119" s="649"/>
      <c r="C119" s="743"/>
      <c r="D119" s="744"/>
      <c r="E119" s="744"/>
      <c r="F119" s="744"/>
      <c r="G119" s="744"/>
      <c r="H119" s="744"/>
      <c r="I119" s="744"/>
      <c r="J119" s="754"/>
      <c r="K119" s="755"/>
      <c r="L119" s="744"/>
      <c r="M119" s="631"/>
      <c r="N119" s="631"/>
      <c r="O119" s="744"/>
      <c r="P119" s="744"/>
      <c r="Q119" s="802"/>
      <c r="R119" s="69"/>
      <c r="S119" s="824" t="s">
        <v>249</v>
      </c>
      <c r="T119" s="61"/>
      <c r="U119" s="61"/>
      <c r="V119" s="61"/>
      <c r="W119" s="62">
        <v>4</v>
      </c>
      <c r="X119" s="63" t="s">
        <v>74</v>
      </c>
      <c r="Y119" s="64">
        <v>1.2576000000000001</v>
      </c>
      <c r="Z119" s="29">
        <f t="shared" si="8"/>
        <v>5.0304000000000002</v>
      </c>
      <c r="AA119" s="29">
        <f t="shared" si="9"/>
        <v>5.6340480000000008</v>
      </c>
      <c r="AB119" s="65"/>
      <c r="AC119" s="63"/>
      <c r="AD119" s="66"/>
      <c r="AE119" s="66" t="s">
        <v>75</v>
      </c>
      <c r="AF119" s="634"/>
      <c r="AG119" s="2"/>
    </row>
    <row r="120" spans="1:33" ht="18" customHeight="1">
      <c r="A120" s="641"/>
      <c r="B120" s="649"/>
      <c r="C120" s="743"/>
      <c r="D120" s="744"/>
      <c r="E120" s="744"/>
      <c r="F120" s="744"/>
      <c r="G120" s="744"/>
      <c r="H120" s="744"/>
      <c r="I120" s="744"/>
      <c r="J120" s="754"/>
      <c r="K120" s="755"/>
      <c r="L120" s="744"/>
      <c r="M120" s="631"/>
      <c r="N120" s="631"/>
      <c r="O120" s="744"/>
      <c r="P120" s="744"/>
      <c r="Q120" s="802"/>
      <c r="R120" s="69"/>
      <c r="S120" s="824" t="s">
        <v>250</v>
      </c>
      <c r="T120" s="61"/>
      <c r="U120" s="61"/>
      <c r="V120" s="61"/>
      <c r="W120" s="62">
        <v>4</v>
      </c>
      <c r="X120" s="63" t="s">
        <v>74</v>
      </c>
      <c r="Y120" s="64">
        <v>1.6773</v>
      </c>
      <c r="Z120" s="29">
        <f t="shared" si="8"/>
        <v>6.7092000000000001</v>
      </c>
      <c r="AA120" s="29">
        <f t="shared" si="9"/>
        <v>7.514304000000001</v>
      </c>
      <c r="AB120" s="65"/>
      <c r="AC120" s="63"/>
      <c r="AD120" s="66"/>
      <c r="AE120" s="66" t="s">
        <v>75</v>
      </c>
      <c r="AF120" s="634"/>
      <c r="AG120" s="2"/>
    </row>
    <row r="121" spans="1:33" ht="18" customHeight="1">
      <c r="A121" s="641"/>
      <c r="B121" s="649"/>
      <c r="C121" s="743"/>
      <c r="D121" s="744"/>
      <c r="E121" s="744"/>
      <c r="F121" s="744"/>
      <c r="G121" s="744"/>
      <c r="H121" s="744"/>
      <c r="I121" s="744"/>
      <c r="J121" s="754"/>
      <c r="K121" s="755"/>
      <c r="L121" s="744"/>
      <c r="M121" s="631"/>
      <c r="N121" s="631"/>
      <c r="O121" s="744"/>
      <c r="P121" s="744"/>
      <c r="Q121" s="802"/>
      <c r="R121" s="69"/>
      <c r="S121" s="824" t="s">
        <v>251</v>
      </c>
      <c r="T121" s="61"/>
      <c r="U121" s="61"/>
      <c r="V121" s="61"/>
      <c r="W121" s="62">
        <v>1</v>
      </c>
      <c r="X121" s="63" t="s">
        <v>74</v>
      </c>
      <c r="Y121" s="64">
        <v>0.28999999999999998</v>
      </c>
      <c r="Z121" s="29">
        <f t="shared" si="8"/>
        <v>0.28999999999999998</v>
      </c>
      <c r="AA121" s="29">
        <f t="shared" si="9"/>
        <v>0.32480000000000003</v>
      </c>
      <c r="AB121" s="65"/>
      <c r="AC121" s="63"/>
      <c r="AD121" s="66"/>
      <c r="AE121" s="66" t="s">
        <v>75</v>
      </c>
      <c r="AF121" s="634"/>
      <c r="AG121" s="2"/>
    </row>
    <row r="122" spans="1:33" ht="18" customHeight="1">
      <c r="A122" s="641"/>
      <c r="B122" s="649"/>
      <c r="C122" s="743"/>
      <c r="D122" s="744"/>
      <c r="E122" s="744"/>
      <c r="F122" s="744"/>
      <c r="G122" s="744"/>
      <c r="H122" s="744"/>
      <c r="I122" s="744"/>
      <c r="J122" s="754"/>
      <c r="K122" s="755"/>
      <c r="L122" s="744"/>
      <c r="M122" s="631"/>
      <c r="N122" s="631"/>
      <c r="O122" s="744"/>
      <c r="P122" s="744"/>
      <c r="Q122" s="802"/>
      <c r="R122" s="69"/>
      <c r="S122" s="824" t="s">
        <v>252</v>
      </c>
      <c r="T122" s="61"/>
      <c r="U122" s="61"/>
      <c r="V122" s="61"/>
      <c r="W122" s="62">
        <v>20</v>
      </c>
      <c r="X122" s="63" t="s">
        <v>74</v>
      </c>
      <c r="Y122" s="64">
        <v>0.71</v>
      </c>
      <c r="Z122" s="29">
        <f t="shared" si="8"/>
        <v>14.2</v>
      </c>
      <c r="AA122" s="29">
        <f t="shared" si="9"/>
        <v>15.904</v>
      </c>
      <c r="AB122" s="65"/>
      <c r="AC122" s="63"/>
      <c r="AD122" s="66"/>
      <c r="AE122" s="66" t="s">
        <v>75</v>
      </c>
      <c r="AF122" s="634"/>
      <c r="AG122" s="2"/>
    </row>
    <row r="123" spans="1:33" ht="18" customHeight="1">
      <c r="A123" s="641"/>
      <c r="B123" s="649"/>
      <c r="C123" s="743"/>
      <c r="D123" s="744"/>
      <c r="E123" s="744"/>
      <c r="F123" s="744"/>
      <c r="G123" s="744"/>
      <c r="H123" s="744"/>
      <c r="I123" s="744"/>
      <c r="J123" s="754"/>
      <c r="K123" s="755"/>
      <c r="L123" s="744"/>
      <c r="M123" s="631"/>
      <c r="N123" s="631"/>
      <c r="O123" s="744"/>
      <c r="P123" s="744"/>
      <c r="Q123" s="802"/>
      <c r="R123" s="69"/>
      <c r="S123" s="824" t="s">
        <v>253</v>
      </c>
      <c r="T123" s="61"/>
      <c r="U123" s="61"/>
      <c r="V123" s="61"/>
      <c r="W123" s="62">
        <v>130</v>
      </c>
      <c r="X123" s="63" t="s">
        <v>74</v>
      </c>
      <c r="Y123" s="64">
        <v>0.14000000000000001</v>
      </c>
      <c r="Z123" s="29">
        <f t="shared" si="8"/>
        <v>18.200000000000003</v>
      </c>
      <c r="AA123" s="29">
        <f t="shared" si="9"/>
        <v>20.384000000000004</v>
      </c>
      <c r="AB123" s="65"/>
      <c r="AC123" s="63"/>
      <c r="AD123" s="66"/>
      <c r="AE123" s="66" t="s">
        <v>75</v>
      </c>
      <c r="AF123" s="634"/>
      <c r="AG123" s="2"/>
    </row>
    <row r="124" spans="1:33" ht="18" customHeight="1">
      <c r="A124" s="641"/>
      <c r="B124" s="649"/>
      <c r="C124" s="743"/>
      <c r="D124" s="744"/>
      <c r="E124" s="744"/>
      <c r="F124" s="744"/>
      <c r="G124" s="744"/>
      <c r="H124" s="744"/>
      <c r="I124" s="744"/>
      <c r="J124" s="754"/>
      <c r="K124" s="755"/>
      <c r="L124" s="744"/>
      <c r="M124" s="631"/>
      <c r="N124" s="631"/>
      <c r="O124" s="744"/>
      <c r="P124" s="744"/>
      <c r="Q124" s="802"/>
      <c r="R124" s="69"/>
      <c r="S124" s="824" t="s">
        <v>254</v>
      </c>
      <c r="T124" s="61"/>
      <c r="U124" s="61"/>
      <c r="V124" s="61"/>
      <c r="W124" s="62">
        <v>4</v>
      </c>
      <c r="X124" s="63" t="s">
        <v>119</v>
      </c>
      <c r="Y124" s="64">
        <v>0.2026</v>
      </c>
      <c r="Z124" s="29">
        <f t="shared" si="8"/>
        <v>0.81040000000000001</v>
      </c>
      <c r="AA124" s="29">
        <f t="shared" si="9"/>
        <v>0.90764800000000012</v>
      </c>
      <c r="AB124" s="65"/>
      <c r="AC124" s="63"/>
      <c r="AD124" s="66"/>
      <c r="AE124" s="66" t="s">
        <v>75</v>
      </c>
      <c r="AF124" s="634"/>
      <c r="AG124" s="2"/>
    </row>
    <row r="125" spans="1:33" ht="18" customHeight="1">
      <c r="A125" s="641"/>
      <c r="B125" s="649"/>
      <c r="C125" s="743"/>
      <c r="D125" s="744"/>
      <c r="E125" s="744"/>
      <c r="F125" s="744"/>
      <c r="G125" s="744"/>
      <c r="H125" s="744"/>
      <c r="I125" s="744"/>
      <c r="J125" s="754"/>
      <c r="K125" s="755"/>
      <c r="L125" s="744"/>
      <c r="M125" s="631"/>
      <c r="N125" s="631"/>
      <c r="O125" s="744"/>
      <c r="P125" s="744"/>
      <c r="Q125" s="802"/>
      <c r="R125" s="69"/>
      <c r="S125" s="824" t="s">
        <v>255</v>
      </c>
      <c r="T125" s="61"/>
      <c r="U125" s="61"/>
      <c r="V125" s="61"/>
      <c r="W125" s="62">
        <v>4</v>
      </c>
      <c r="X125" s="63" t="s">
        <v>74</v>
      </c>
      <c r="Y125" s="64">
        <v>0.5</v>
      </c>
      <c r="Z125" s="29">
        <f t="shared" si="8"/>
        <v>2</v>
      </c>
      <c r="AA125" s="29">
        <f t="shared" si="9"/>
        <v>2.2400000000000002</v>
      </c>
      <c r="AB125" s="65"/>
      <c r="AC125" s="63"/>
      <c r="AD125" s="66"/>
      <c r="AE125" s="66" t="s">
        <v>75</v>
      </c>
      <c r="AF125" s="634"/>
      <c r="AG125" s="2"/>
    </row>
    <row r="126" spans="1:33" ht="18" customHeight="1">
      <c r="A126" s="641"/>
      <c r="B126" s="649"/>
      <c r="C126" s="743"/>
      <c r="D126" s="744"/>
      <c r="E126" s="744"/>
      <c r="F126" s="744"/>
      <c r="G126" s="744"/>
      <c r="H126" s="744"/>
      <c r="I126" s="744"/>
      <c r="J126" s="754"/>
      <c r="K126" s="755"/>
      <c r="L126" s="744"/>
      <c r="M126" s="631"/>
      <c r="N126" s="631"/>
      <c r="O126" s="744"/>
      <c r="P126" s="744"/>
      <c r="Q126" s="802"/>
      <c r="R126" s="69"/>
      <c r="S126" s="824" t="s">
        <v>256</v>
      </c>
      <c r="T126" s="61"/>
      <c r="U126" s="61"/>
      <c r="V126" s="61"/>
      <c r="W126" s="62">
        <v>2</v>
      </c>
      <c r="X126" s="63" t="s">
        <v>119</v>
      </c>
      <c r="Y126" s="64">
        <v>0.75</v>
      </c>
      <c r="Z126" s="29">
        <f t="shared" si="8"/>
        <v>1.5</v>
      </c>
      <c r="AA126" s="29">
        <f t="shared" si="9"/>
        <v>1.6800000000000002</v>
      </c>
      <c r="AB126" s="65"/>
      <c r="AC126" s="63"/>
      <c r="AD126" s="66"/>
      <c r="AE126" s="66" t="s">
        <v>75</v>
      </c>
      <c r="AF126" s="634"/>
      <c r="AG126" s="2"/>
    </row>
    <row r="127" spans="1:33" ht="18" customHeight="1">
      <c r="A127" s="641"/>
      <c r="B127" s="649"/>
      <c r="C127" s="745"/>
      <c r="D127" s="746"/>
      <c r="E127" s="746"/>
      <c r="F127" s="746"/>
      <c r="G127" s="746"/>
      <c r="H127" s="746"/>
      <c r="I127" s="746"/>
      <c r="J127" s="756"/>
      <c r="K127" s="757"/>
      <c r="L127" s="746"/>
      <c r="M127" s="632"/>
      <c r="N127" s="632"/>
      <c r="O127" s="746"/>
      <c r="P127" s="746"/>
      <c r="Q127" s="803"/>
      <c r="R127" s="38"/>
      <c r="S127" s="820" t="s">
        <v>257</v>
      </c>
      <c r="T127" s="39"/>
      <c r="U127" s="39"/>
      <c r="V127" s="39"/>
      <c r="W127" s="40">
        <v>3</v>
      </c>
      <c r="X127" s="41" t="s">
        <v>74</v>
      </c>
      <c r="Y127" s="42">
        <v>0.67430000000000001</v>
      </c>
      <c r="Z127" s="42">
        <f t="shared" si="8"/>
        <v>2.0228999999999999</v>
      </c>
      <c r="AA127" s="42">
        <f t="shared" si="9"/>
        <v>2.2656480000000001</v>
      </c>
      <c r="AB127" s="43"/>
      <c r="AC127" s="41"/>
      <c r="AD127" s="44"/>
      <c r="AE127" s="44" t="s">
        <v>75</v>
      </c>
      <c r="AF127" s="635"/>
      <c r="AG127" s="2"/>
    </row>
    <row r="128" spans="1:33" ht="36" customHeight="1">
      <c r="A128" s="641"/>
      <c r="B128" s="649"/>
      <c r="C128" s="758" t="s">
        <v>79</v>
      </c>
      <c r="D128" s="750" t="s">
        <v>80</v>
      </c>
      <c r="E128" s="748" t="s">
        <v>157</v>
      </c>
      <c r="F128" s="748" t="s">
        <v>203</v>
      </c>
      <c r="G128" s="749" t="s">
        <v>83</v>
      </c>
      <c r="H128" s="748" t="s">
        <v>84</v>
      </c>
      <c r="I128" s="748" t="s">
        <v>126</v>
      </c>
      <c r="J128" s="759" t="s">
        <v>258</v>
      </c>
      <c r="K128" s="760" t="s">
        <v>259</v>
      </c>
      <c r="L128" s="748" t="s">
        <v>260</v>
      </c>
      <c r="M128" s="638">
        <v>3</v>
      </c>
      <c r="N128" s="638">
        <v>3</v>
      </c>
      <c r="O128" s="748" t="s">
        <v>261</v>
      </c>
      <c r="P128" s="748" t="s">
        <v>262</v>
      </c>
      <c r="Q128" s="804" t="s">
        <v>263</v>
      </c>
      <c r="R128" s="37" t="s">
        <v>264</v>
      </c>
      <c r="S128" s="822" t="s">
        <v>197</v>
      </c>
      <c r="T128" s="47" t="s">
        <v>70</v>
      </c>
      <c r="U128" s="48" t="s">
        <v>71</v>
      </c>
      <c r="V128" s="49" t="s">
        <v>72</v>
      </c>
      <c r="W128" s="54"/>
      <c r="X128" s="55"/>
      <c r="Y128" s="56"/>
      <c r="Z128" s="36"/>
      <c r="AA128" s="36"/>
      <c r="AB128" s="57">
        <f>+SUM(AA129:AA130)</f>
        <v>422.24</v>
      </c>
      <c r="AC128" s="55"/>
      <c r="AD128" s="58"/>
      <c r="AE128" s="58"/>
      <c r="AF128" s="637"/>
      <c r="AG128" s="2"/>
    </row>
    <row r="129" spans="1:33" ht="36" customHeight="1">
      <c r="A129" s="641"/>
      <c r="B129" s="649"/>
      <c r="C129" s="761"/>
      <c r="D129" s="744"/>
      <c r="E129" s="744"/>
      <c r="F129" s="744"/>
      <c r="G129" s="744"/>
      <c r="H129" s="744"/>
      <c r="I129" s="744"/>
      <c r="J129" s="762"/>
      <c r="K129" s="755"/>
      <c r="L129" s="744"/>
      <c r="M129" s="631"/>
      <c r="N129" s="631"/>
      <c r="O129" s="744"/>
      <c r="P129" s="744"/>
      <c r="Q129" s="802"/>
      <c r="R129" s="25"/>
      <c r="S129" s="818" t="s">
        <v>265</v>
      </c>
      <c r="T129" s="26"/>
      <c r="U129" s="26"/>
      <c r="V129" s="26"/>
      <c r="W129" s="27">
        <v>3</v>
      </c>
      <c r="X129" s="28" t="s">
        <v>74</v>
      </c>
      <c r="Y129" s="29">
        <v>7</v>
      </c>
      <c r="Z129" s="29">
        <f t="shared" ref="Z129:Z130" si="10">+W129*Y129</f>
        <v>21</v>
      </c>
      <c r="AA129" s="29">
        <f t="shared" ref="AA129:AA130" si="11">+Z129*1.12</f>
        <v>23.520000000000003</v>
      </c>
      <c r="AB129" s="30"/>
      <c r="AC129" s="28"/>
      <c r="AD129" s="31"/>
      <c r="AE129" s="31" t="s">
        <v>75</v>
      </c>
      <c r="AF129" s="634"/>
      <c r="AG129" s="2"/>
    </row>
    <row r="130" spans="1:33" ht="36" customHeight="1">
      <c r="A130" s="641"/>
      <c r="B130" s="649"/>
      <c r="C130" s="761"/>
      <c r="D130" s="744"/>
      <c r="E130" s="744"/>
      <c r="F130" s="744"/>
      <c r="G130" s="744"/>
      <c r="H130" s="744"/>
      <c r="I130" s="744"/>
      <c r="J130" s="762"/>
      <c r="K130" s="755"/>
      <c r="L130" s="744"/>
      <c r="M130" s="631"/>
      <c r="N130" s="631"/>
      <c r="O130" s="744"/>
      <c r="P130" s="744"/>
      <c r="Q130" s="802"/>
      <c r="R130" s="25"/>
      <c r="S130" s="818" t="s">
        <v>266</v>
      </c>
      <c r="T130" s="26"/>
      <c r="U130" s="26"/>
      <c r="V130" s="26"/>
      <c r="W130" s="27">
        <v>4</v>
      </c>
      <c r="X130" s="28" t="s">
        <v>74</v>
      </c>
      <c r="Y130" s="29">
        <v>89</v>
      </c>
      <c r="Z130" s="29">
        <f t="shared" si="10"/>
        <v>356</v>
      </c>
      <c r="AA130" s="29">
        <f t="shared" si="11"/>
        <v>398.72</v>
      </c>
      <c r="AB130" s="30"/>
      <c r="AC130" s="28"/>
      <c r="AD130" s="31"/>
      <c r="AE130" s="31" t="s">
        <v>75</v>
      </c>
      <c r="AF130" s="634"/>
      <c r="AG130" s="2"/>
    </row>
    <row r="131" spans="1:33" ht="36" customHeight="1">
      <c r="A131" s="641"/>
      <c r="B131" s="649"/>
      <c r="C131" s="761"/>
      <c r="D131" s="744"/>
      <c r="E131" s="744"/>
      <c r="F131" s="744"/>
      <c r="G131" s="744"/>
      <c r="H131" s="744"/>
      <c r="I131" s="744"/>
      <c r="J131" s="762"/>
      <c r="K131" s="755"/>
      <c r="L131" s="744"/>
      <c r="M131" s="631"/>
      <c r="N131" s="631"/>
      <c r="O131" s="744"/>
      <c r="P131" s="744"/>
      <c r="Q131" s="802"/>
      <c r="R131" s="70"/>
      <c r="S131" s="825"/>
      <c r="T131" s="71"/>
      <c r="U131" s="48"/>
      <c r="V131" s="49"/>
      <c r="W131" s="27"/>
      <c r="X131" s="28"/>
      <c r="Y131" s="29"/>
      <c r="Z131" s="29"/>
      <c r="AA131" s="29"/>
      <c r="AB131" s="30"/>
      <c r="AC131" s="28"/>
      <c r="AD131" s="31"/>
      <c r="AE131" s="31"/>
      <c r="AF131" s="634"/>
      <c r="AG131" s="2"/>
    </row>
    <row r="132" spans="1:33" ht="36" customHeight="1">
      <c r="A132" s="641"/>
      <c r="B132" s="649"/>
      <c r="C132" s="763"/>
      <c r="D132" s="746"/>
      <c r="E132" s="746"/>
      <c r="F132" s="746"/>
      <c r="G132" s="746"/>
      <c r="H132" s="746"/>
      <c r="I132" s="746"/>
      <c r="J132" s="764"/>
      <c r="K132" s="757"/>
      <c r="L132" s="746"/>
      <c r="M132" s="632"/>
      <c r="N132" s="632"/>
      <c r="O132" s="746"/>
      <c r="P132" s="746"/>
      <c r="Q132" s="803"/>
      <c r="R132" s="38"/>
      <c r="S132" s="820"/>
      <c r="T132" s="39"/>
      <c r="U132" s="39"/>
      <c r="V132" s="39"/>
      <c r="W132" s="40"/>
      <c r="X132" s="41"/>
      <c r="Y132" s="42"/>
      <c r="Z132" s="42"/>
      <c r="AA132" s="42"/>
      <c r="AB132" s="43"/>
      <c r="AC132" s="41"/>
      <c r="AD132" s="44"/>
      <c r="AE132" s="44"/>
      <c r="AF132" s="635"/>
      <c r="AG132" s="2"/>
    </row>
    <row r="133" spans="1:33" ht="27.75" customHeight="1">
      <c r="A133" s="641"/>
      <c r="B133" s="649"/>
      <c r="C133" s="758" t="s">
        <v>79</v>
      </c>
      <c r="D133" s="750" t="s">
        <v>80</v>
      </c>
      <c r="E133" s="748" t="s">
        <v>157</v>
      </c>
      <c r="F133" s="748" t="s">
        <v>203</v>
      </c>
      <c r="G133" s="749" t="s">
        <v>83</v>
      </c>
      <c r="H133" s="748" t="s">
        <v>133</v>
      </c>
      <c r="I133" s="748" t="s">
        <v>52</v>
      </c>
      <c r="J133" s="748" t="s">
        <v>267</v>
      </c>
      <c r="K133" s="748" t="s">
        <v>268</v>
      </c>
      <c r="L133" s="748" t="s">
        <v>269</v>
      </c>
      <c r="M133" s="638">
        <v>1</v>
      </c>
      <c r="N133" s="638">
        <v>0</v>
      </c>
      <c r="O133" s="748" t="s">
        <v>270</v>
      </c>
      <c r="P133" s="748" t="s">
        <v>271</v>
      </c>
      <c r="Q133" s="804" t="s">
        <v>263</v>
      </c>
      <c r="R133" s="59" t="s">
        <v>272</v>
      </c>
      <c r="S133" s="823" t="s">
        <v>273</v>
      </c>
      <c r="T133" s="97" t="s">
        <v>70</v>
      </c>
      <c r="U133" s="48" t="s">
        <v>71</v>
      </c>
      <c r="V133" s="49" t="s">
        <v>198</v>
      </c>
      <c r="W133" s="34"/>
      <c r="X133" s="35"/>
      <c r="Y133" s="36"/>
      <c r="Z133" s="36"/>
      <c r="AA133" s="36"/>
      <c r="AB133" s="50">
        <f>+AA134</f>
        <v>448.00000000000006</v>
      </c>
      <c r="AC133" s="35"/>
      <c r="AD133" s="60"/>
      <c r="AE133" s="60"/>
      <c r="AF133" s="637"/>
      <c r="AG133" s="2"/>
    </row>
    <row r="134" spans="1:33" ht="27.75" customHeight="1">
      <c r="A134" s="641"/>
      <c r="B134" s="649"/>
      <c r="C134" s="761"/>
      <c r="D134" s="744"/>
      <c r="E134" s="744"/>
      <c r="F134" s="744"/>
      <c r="G134" s="744"/>
      <c r="H134" s="744"/>
      <c r="I134" s="744"/>
      <c r="J134" s="744"/>
      <c r="K134" s="744"/>
      <c r="L134" s="744"/>
      <c r="M134" s="631"/>
      <c r="N134" s="631"/>
      <c r="O134" s="744"/>
      <c r="P134" s="744"/>
      <c r="Q134" s="802"/>
      <c r="R134" s="32"/>
      <c r="S134" s="818" t="s">
        <v>274</v>
      </c>
      <c r="T134" s="26"/>
      <c r="U134" s="26"/>
      <c r="V134" s="26"/>
      <c r="W134" s="27">
        <v>2</v>
      </c>
      <c r="X134" s="28" t="s">
        <v>74</v>
      </c>
      <c r="Y134" s="29">
        <v>200</v>
      </c>
      <c r="Z134" s="29">
        <f>+W134*Y134</f>
        <v>400</v>
      </c>
      <c r="AA134" s="29">
        <f>+Z134*1.12</f>
        <v>448.00000000000006</v>
      </c>
      <c r="AB134" s="30"/>
      <c r="AC134" s="28"/>
      <c r="AD134" s="31"/>
      <c r="AE134" s="31" t="s">
        <v>75</v>
      </c>
      <c r="AF134" s="634"/>
      <c r="AG134" s="2"/>
    </row>
    <row r="135" spans="1:33" ht="27.75" customHeight="1">
      <c r="A135" s="650"/>
      <c r="B135" s="651"/>
      <c r="C135" s="761"/>
      <c r="D135" s="744"/>
      <c r="E135" s="744"/>
      <c r="F135" s="744"/>
      <c r="G135" s="744"/>
      <c r="H135" s="744"/>
      <c r="I135" s="744"/>
      <c r="J135" s="744"/>
      <c r="K135" s="744"/>
      <c r="L135" s="744"/>
      <c r="M135" s="631"/>
      <c r="N135" s="631"/>
      <c r="O135" s="744"/>
      <c r="P135" s="744"/>
      <c r="Q135" s="802"/>
      <c r="R135" s="70"/>
      <c r="S135" s="825"/>
      <c r="T135" s="71"/>
      <c r="U135" s="71"/>
      <c r="V135" s="71"/>
      <c r="W135" s="27"/>
      <c r="X135" s="28"/>
      <c r="Y135" s="29"/>
      <c r="Z135" s="29"/>
      <c r="AA135" s="29"/>
      <c r="AB135" s="30"/>
      <c r="AC135" s="28"/>
      <c r="AD135" s="31"/>
      <c r="AE135" s="31"/>
      <c r="AF135" s="634"/>
      <c r="AG135" s="2"/>
    </row>
    <row r="136" spans="1:33" ht="27.75" customHeight="1">
      <c r="A136" s="647" t="s">
        <v>202</v>
      </c>
      <c r="B136" s="648"/>
      <c r="C136" s="761"/>
      <c r="D136" s="744"/>
      <c r="E136" s="744"/>
      <c r="F136" s="744"/>
      <c r="G136" s="744"/>
      <c r="H136" s="744"/>
      <c r="I136" s="744"/>
      <c r="J136" s="744"/>
      <c r="K136" s="744"/>
      <c r="L136" s="744"/>
      <c r="M136" s="631"/>
      <c r="N136" s="631"/>
      <c r="O136" s="744"/>
      <c r="P136" s="744"/>
      <c r="Q136" s="802"/>
      <c r="R136" s="25"/>
      <c r="S136" s="818"/>
      <c r="T136" s="26"/>
      <c r="U136" s="26"/>
      <c r="V136" s="26"/>
      <c r="W136" s="27"/>
      <c r="X136" s="28"/>
      <c r="Y136" s="29"/>
      <c r="Z136" s="29"/>
      <c r="AA136" s="29"/>
      <c r="AB136" s="30"/>
      <c r="AC136" s="28"/>
      <c r="AD136" s="31"/>
      <c r="AE136" s="31"/>
      <c r="AF136" s="634"/>
      <c r="AG136" s="2"/>
    </row>
    <row r="137" spans="1:33" ht="27.75" customHeight="1">
      <c r="A137" s="641"/>
      <c r="B137" s="649"/>
      <c r="C137" s="763"/>
      <c r="D137" s="746"/>
      <c r="E137" s="746"/>
      <c r="F137" s="746"/>
      <c r="G137" s="746"/>
      <c r="H137" s="746"/>
      <c r="I137" s="746"/>
      <c r="J137" s="746"/>
      <c r="K137" s="746"/>
      <c r="L137" s="746"/>
      <c r="M137" s="632"/>
      <c r="N137" s="632"/>
      <c r="O137" s="746"/>
      <c r="P137" s="746"/>
      <c r="Q137" s="803"/>
      <c r="R137" s="98"/>
      <c r="S137" s="830"/>
      <c r="T137" s="99"/>
      <c r="U137" s="99"/>
      <c r="V137" s="99"/>
      <c r="W137" s="40"/>
      <c r="X137" s="41"/>
      <c r="Y137" s="42"/>
      <c r="Z137" s="42"/>
      <c r="AA137" s="42"/>
      <c r="AB137" s="65"/>
      <c r="AC137" s="63"/>
      <c r="AD137" s="66"/>
      <c r="AE137" s="66"/>
      <c r="AF137" s="635"/>
      <c r="AG137" s="2"/>
    </row>
    <row r="138" spans="1:33" ht="28.5" customHeight="1">
      <c r="A138" s="641"/>
      <c r="B138" s="649"/>
      <c r="C138" s="758" t="s">
        <v>46</v>
      </c>
      <c r="D138" s="750" t="s">
        <v>47</v>
      </c>
      <c r="E138" s="748" t="s">
        <v>59</v>
      </c>
      <c r="F138" s="748" t="s">
        <v>151</v>
      </c>
      <c r="G138" s="749" t="s">
        <v>50</v>
      </c>
      <c r="H138" s="748" t="s">
        <v>51</v>
      </c>
      <c r="I138" s="748" t="s">
        <v>61</v>
      </c>
      <c r="J138" s="765" t="s">
        <v>275</v>
      </c>
      <c r="K138" s="748" t="s">
        <v>192</v>
      </c>
      <c r="L138" s="748" t="s">
        <v>276</v>
      </c>
      <c r="M138" s="638">
        <v>1</v>
      </c>
      <c r="N138" s="638">
        <v>3</v>
      </c>
      <c r="O138" s="748" t="s">
        <v>277</v>
      </c>
      <c r="P138" s="748" t="s">
        <v>278</v>
      </c>
      <c r="Q138" s="804" t="s">
        <v>263</v>
      </c>
      <c r="R138" s="70" t="s">
        <v>279</v>
      </c>
      <c r="S138" s="821" t="s">
        <v>197</v>
      </c>
      <c r="T138" s="100" t="s">
        <v>70</v>
      </c>
      <c r="U138" s="48" t="s">
        <v>71</v>
      </c>
      <c r="V138" s="49" t="s">
        <v>72</v>
      </c>
      <c r="W138" s="34"/>
      <c r="X138" s="35"/>
      <c r="Y138" s="36"/>
      <c r="Z138" s="29"/>
      <c r="AA138" s="29"/>
      <c r="AB138" s="57">
        <f>+AA139</f>
        <v>292.32000000000005</v>
      </c>
      <c r="AC138" s="55"/>
      <c r="AD138" s="58"/>
      <c r="AE138" s="58"/>
      <c r="AF138" s="637"/>
      <c r="AG138" s="2"/>
    </row>
    <row r="139" spans="1:33" ht="28.5" customHeight="1">
      <c r="A139" s="641"/>
      <c r="B139" s="649"/>
      <c r="C139" s="761"/>
      <c r="D139" s="744"/>
      <c r="E139" s="744"/>
      <c r="F139" s="744"/>
      <c r="G139" s="744"/>
      <c r="H139" s="744"/>
      <c r="I139" s="744"/>
      <c r="J139" s="744"/>
      <c r="K139" s="744"/>
      <c r="L139" s="744"/>
      <c r="M139" s="631"/>
      <c r="N139" s="631"/>
      <c r="O139" s="744"/>
      <c r="P139" s="744"/>
      <c r="Q139" s="802"/>
      <c r="R139" s="25"/>
      <c r="S139" s="818" t="s">
        <v>280</v>
      </c>
      <c r="T139" s="26"/>
      <c r="U139" s="26"/>
      <c r="V139" s="26"/>
      <c r="W139" s="27">
        <v>3</v>
      </c>
      <c r="X139" s="28" t="s">
        <v>74</v>
      </c>
      <c r="Y139" s="29">
        <v>87</v>
      </c>
      <c r="Z139" s="29">
        <f>+W139*Y139</f>
        <v>261</v>
      </c>
      <c r="AA139" s="29">
        <f>+Z139*1.12</f>
        <v>292.32000000000005</v>
      </c>
      <c r="AB139" s="30"/>
      <c r="AC139" s="28"/>
      <c r="AD139" s="31"/>
      <c r="AE139" s="31" t="s">
        <v>75</v>
      </c>
      <c r="AF139" s="634"/>
      <c r="AG139" s="2"/>
    </row>
    <row r="140" spans="1:33" ht="28.5" customHeight="1">
      <c r="A140" s="641"/>
      <c r="B140" s="649"/>
      <c r="C140" s="761"/>
      <c r="D140" s="744"/>
      <c r="E140" s="744"/>
      <c r="F140" s="744"/>
      <c r="G140" s="744"/>
      <c r="H140" s="744"/>
      <c r="I140" s="744"/>
      <c r="J140" s="744"/>
      <c r="K140" s="744"/>
      <c r="L140" s="744"/>
      <c r="M140" s="631"/>
      <c r="N140" s="631"/>
      <c r="O140" s="744"/>
      <c r="P140" s="744"/>
      <c r="Q140" s="802"/>
      <c r="R140" s="25"/>
      <c r="S140" s="818"/>
      <c r="T140" s="26"/>
      <c r="U140" s="26"/>
      <c r="V140" s="26"/>
      <c r="W140" s="27"/>
      <c r="X140" s="28"/>
      <c r="Y140" s="29"/>
      <c r="Z140" s="29"/>
      <c r="AA140" s="29"/>
      <c r="AB140" s="30"/>
      <c r="AC140" s="28"/>
      <c r="AD140" s="31"/>
      <c r="AE140" s="31"/>
      <c r="AF140" s="634"/>
      <c r="AG140" s="2"/>
    </row>
    <row r="141" spans="1:33" ht="28.5" customHeight="1">
      <c r="A141" s="641"/>
      <c r="B141" s="649"/>
      <c r="C141" s="761"/>
      <c r="D141" s="744"/>
      <c r="E141" s="744"/>
      <c r="F141" s="744"/>
      <c r="G141" s="744"/>
      <c r="H141" s="744"/>
      <c r="I141" s="744"/>
      <c r="J141" s="744"/>
      <c r="K141" s="744"/>
      <c r="L141" s="744"/>
      <c r="M141" s="631"/>
      <c r="N141" s="631"/>
      <c r="O141" s="744"/>
      <c r="P141" s="744"/>
      <c r="Q141" s="802"/>
      <c r="R141" s="25"/>
      <c r="S141" s="818"/>
      <c r="T141" s="26"/>
      <c r="U141" s="26"/>
      <c r="V141" s="26"/>
      <c r="W141" s="27"/>
      <c r="X141" s="28"/>
      <c r="Y141" s="29"/>
      <c r="Z141" s="29"/>
      <c r="AA141" s="29"/>
      <c r="AB141" s="30"/>
      <c r="AC141" s="28"/>
      <c r="AD141" s="31"/>
      <c r="AE141" s="31"/>
      <c r="AF141" s="634"/>
      <c r="AG141" s="2"/>
    </row>
    <row r="142" spans="1:33" ht="28.5" customHeight="1">
      <c r="A142" s="641"/>
      <c r="B142" s="649"/>
      <c r="C142" s="763"/>
      <c r="D142" s="746"/>
      <c r="E142" s="746"/>
      <c r="F142" s="746"/>
      <c r="G142" s="746"/>
      <c r="H142" s="746"/>
      <c r="I142" s="746"/>
      <c r="J142" s="746"/>
      <c r="K142" s="746"/>
      <c r="L142" s="746"/>
      <c r="M142" s="632"/>
      <c r="N142" s="632"/>
      <c r="O142" s="746"/>
      <c r="P142" s="746"/>
      <c r="Q142" s="803"/>
      <c r="R142" s="38"/>
      <c r="S142" s="820"/>
      <c r="T142" s="39"/>
      <c r="U142" s="39"/>
      <c r="V142" s="39"/>
      <c r="W142" s="40"/>
      <c r="X142" s="41"/>
      <c r="Y142" s="42"/>
      <c r="Z142" s="42"/>
      <c r="AA142" s="42"/>
      <c r="AB142" s="43"/>
      <c r="AC142" s="41"/>
      <c r="AD142" s="44"/>
      <c r="AE142" s="44"/>
      <c r="AF142" s="635"/>
      <c r="AG142" s="2"/>
    </row>
    <row r="143" spans="1:33" ht="18" customHeight="1">
      <c r="A143" s="641"/>
      <c r="B143" s="649"/>
      <c r="C143" s="758" t="s">
        <v>46</v>
      </c>
      <c r="D143" s="748" t="s">
        <v>47</v>
      </c>
      <c r="E143" s="748" t="s">
        <v>59</v>
      </c>
      <c r="F143" s="748" t="s">
        <v>151</v>
      </c>
      <c r="G143" s="749" t="s">
        <v>50</v>
      </c>
      <c r="H143" s="748" t="s">
        <v>51</v>
      </c>
      <c r="I143" s="748" t="s">
        <v>61</v>
      </c>
      <c r="J143" s="766" t="s">
        <v>281</v>
      </c>
      <c r="K143" s="748" t="s">
        <v>282</v>
      </c>
      <c r="L143" s="748" t="s">
        <v>283</v>
      </c>
      <c r="M143" s="638">
        <v>5</v>
      </c>
      <c r="N143" s="638">
        <v>5</v>
      </c>
      <c r="O143" s="748" t="s">
        <v>284</v>
      </c>
      <c r="P143" s="748" t="s">
        <v>285</v>
      </c>
      <c r="Q143" s="804" t="s">
        <v>286</v>
      </c>
      <c r="R143" s="59" t="s">
        <v>140</v>
      </c>
      <c r="S143" s="822" t="s">
        <v>141</v>
      </c>
      <c r="T143" s="47" t="s">
        <v>70</v>
      </c>
      <c r="U143" s="48" t="s">
        <v>71</v>
      </c>
      <c r="V143" s="49" t="s">
        <v>72</v>
      </c>
      <c r="W143" s="54"/>
      <c r="X143" s="55"/>
      <c r="Y143" s="56"/>
      <c r="Z143" s="56"/>
      <c r="AA143" s="56"/>
      <c r="AB143" s="57">
        <f>+SUM(AA144:AA158)</f>
        <v>278.88899200000009</v>
      </c>
      <c r="AC143" s="55"/>
      <c r="AD143" s="58"/>
      <c r="AE143" s="58"/>
      <c r="AF143" s="637"/>
      <c r="AG143" s="2"/>
    </row>
    <row r="144" spans="1:33" ht="18" customHeight="1">
      <c r="A144" s="641"/>
      <c r="B144" s="649"/>
      <c r="C144" s="761"/>
      <c r="D144" s="744"/>
      <c r="E144" s="744"/>
      <c r="F144" s="744"/>
      <c r="G144" s="744"/>
      <c r="H144" s="744"/>
      <c r="I144" s="744"/>
      <c r="J144" s="761"/>
      <c r="K144" s="744"/>
      <c r="L144" s="744"/>
      <c r="M144" s="631"/>
      <c r="N144" s="631"/>
      <c r="O144" s="744"/>
      <c r="P144" s="744"/>
      <c r="Q144" s="802"/>
      <c r="R144" s="25"/>
      <c r="S144" s="818" t="s">
        <v>287</v>
      </c>
      <c r="T144" s="26"/>
      <c r="U144" s="26"/>
      <c r="V144" s="26"/>
      <c r="W144" s="27">
        <v>50</v>
      </c>
      <c r="X144" s="28" t="s">
        <v>74</v>
      </c>
      <c r="Y144" s="29">
        <v>2.5228000000000002</v>
      </c>
      <c r="Z144" s="29">
        <f t="shared" ref="Z144:Z158" si="12">+W144*Y144</f>
        <v>126.14000000000001</v>
      </c>
      <c r="AA144" s="29">
        <f t="shared" ref="AA144:AA158" si="13">+Z144*1.12</f>
        <v>141.27680000000004</v>
      </c>
      <c r="AB144" s="30"/>
      <c r="AC144" s="28"/>
      <c r="AD144" s="31"/>
      <c r="AE144" s="31" t="s">
        <v>75</v>
      </c>
      <c r="AF144" s="634"/>
      <c r="AG144" s="2"/>
    </row>
    <row r="145" spans="1:33" ht="18" customHeight="1">
      <c r="A145" s="641"/>
      <c r="B145" s="649"/>
      <c r="C145" s="761"/>
      <c r="D145" s="744"/>
      <c r="E145" s="744"/>
      <c r="F145" s="744"/>
      <c r="G145" s="744"/>
      <c r="H145" s="744"/>
      <c r="I145" s="744"/>
      <c r="J145" s="761"/>
      <c r="K145" s="744"/>
      <c r="L145" s="744"/>
      <c r="M145" s="631"/>
      <c r="N145" s="631"/>
      <c r="O145" s="744"/>
      <c r="P145" s="744"/>
      <c r="Q145" s="802"/>
      <c r="R145" s="25"/>
      <c r="S145" s="818" t="s">
        <v>288</v>
      </c>
      <c r="T145" s="26"/>
      <c r="U145" s="26"/>
      <c r="V145" s="26"/>
      <c r="W145" s="27">
        <v>12</v>
      </c>
      <c r="X145" s="28" t="s">
        <v>143</v>
      </c>
      <c r="Y145" s="29">
        <v>1.1299999999999999</v>
      </c>
      <c r="Z145" s="29">
        <f t="shared" si="12"/>
        <v>13.559999999999999</v>
      </c>
      <c r="AA145" s="29">
        <f t="shared" si="13"/>
        <v>15.187200000000001</v>
      </c>
      <c r="AB145" s="30"/>
      <c r="AC145" s="28"/>
      <c r="AD145" s="31"/>
      <c r="AE145" s="31" t="s">
        <v>75</v>
      </c>
      <c r="AF145" s="634"/>
      <c r="AG145" s="2"/>
    </row>
    <row r="146" spans="1:33" ht="18" customHeight="1">
      <c r="A146" s="641"/>
      <c r="B146" s="649"/>
      <c r="C146" s="761"/>
      <c r="D146" s="744"/>
      <c r="E146" s="744"/>
      <c r="F146" s="744"/>
      <c r="G146" s="744"/>
      <c r="H146" s="744"/>
      <c r="I146" s="744"/>
      <c r="J146" s="761"/>
      <c r="K146" s="744"/>
      <c r="L146" s="744"/>
      <c r="M146" s="631"/>
      <c r="N146" s="631"/>
      <c r="O146" s="744"/>
      <c r="P146" s="744"/>
      <c r="Q146" s="802"/>
      <c r="R146" s="69"/>
      <c r="S146" s="824" t="s">
        <v>289</v>
      </c>
      <c r="T146" s="61"/>
      <c r="U146" s="61"/>
      <c r="V146" s="61"/>
      <c r="W146" s="62">
        <v>9</v>
      </c>
      <c r="X146" s="63" t="s">
        <v>143</v>
      </c>
      <c r="Y146" s="64">
        <v>1.8</v>
      </c>
      <c r="Z146" s="29">
        <f t="shared" si="12"/>
        <v>16.2</v>
      </c>
      <c r="AA146" s="29">
        <f t="shared" si="13"/>
        <v>18.144000000000002</v>
      </c>
      <c r="AB146" s="65"/>
      <c r="AC146" s="63"/>
      <c r="AD146" s="66"/>
      <c r="AE146" s="66" t="s">
        <v>75</v>
      </c>
      <c r="AF146" s="634"/>
      <c r="AG146" s="2"/>
    </row>
    <row r="147" spans="1:33" ht="18" customHeight="1">
      <c r="A147" s="641"/>
      <c r="B147" s="649"/>
      <c r="C147" s="761"/>
      <c r="D147" s="744"/>
      <c r="E147" s="744"/>
      <c r="F147" s="744"/>
      <c r="G147" s="744"/>
      <c r="H147" s="744"/>
      <c r="I147" s="744"/>
      <c r="J147" s="761"/>
      <c r="K147" s="744"/>
      <c r="L147" s="744"/>
      <c r="M147" s="631"/>
      <c r="N147" s="631"/>
      <c r="O147" s="744"/>
      <c r="P147" s="744"/>
      <c r="Q147" s="802"/>
      <c r="R147" s="69"/>
      <c r="S147" s="824" t="s">
        <v>290</v>
      </c>
      <c r="T147" s="61"/>
      <c r="U147" s="61"/>
      <c r="V147" s="61"/>
      <c r="W147" s="62">
        <v>4</v>
      </c>
      <c r="X147" s="63" t="s">
        <v>74</v>
      </c>
      <c r="Y147" s="64">
        <v>3.06</v>
      </c>
      <c r="Z147" s="29">
        <f t="shared" si="12"/>
        <v>12.24</v>
      </c>
      <c r="AA147" s="29">
        <f t="shared" si="13"/>
        <v>13.708800000000002</v>
      </c>
      <c r="AB147" s="65"/>
      <c r="AC147" s="63"/>
      <c r="AD147" s="66"/>
      <c r="AE147" s="66" t="s">
        <v>75</v>
      </c>
      <c r="AF147" s="634"/>
      <c r="AG147" s="2"/>
    </row>
    <row r="148" spans="1:33" ht="18" customHeight="1">
      <c r="A148" s="641"/>
      <c r="B148" s="649"/>
      <c r="C148" s="761"/>
      <c r="D148" s="744"/>
      <c r="E148" s="744"/>
      <c r="F148" s="744"/>
      <c r="G148" s="744"/>
      <c r="H148" s="744"/>
      <c r="I148" s="744"/>
      <c r="J148" s="761"/>
      <c r="K148" s="744"/>
      <c r="L148" s="744"/>
      <c r="M148" s="631"/>
      <c r="N148" s="631"/>
      <c r="O148" s="744"/>
      <c r="P148" s="744"/>
      <c r="Q148" s="802"/>
      <c r="R148" s="69"/>
      <c r="S148" s="824" t="s">
        <v>291</v>
      </c>
      <c r="T148" s="61"/>
      <c r="U148" s="61"/>
      <c r="V148" s="61"/>
      <c r="W148" s="62">
        <v>2</v>
      </c>
      <c r="X148" s="63" t="s">
        <v>74</v>
      </c>
      <c r="Y148" s="64">
        <v>2.6</v>
      </c>
      <c r="Z148" s="29">
        <f t="shared" si="12"/>
        <v>5.2</v>
      </c>
      <c r="AA148" s="29">
        <f t="shared" si="13"/>
        <v>5.8240000000000007</v>
      </c>
      <c r="AB148" s="65"/>
      <c r="AC148" s="63"/>
      <c r="AD148" s="66"/>
      <c r="AE148" s="66" t="s">
        <v>75</v>
      </c>
      <c r="AF148" s="634"/>
      <c r="AG148" s="2"/>
    </row>
    <row r="149" spans="1:33" ht="18" customHeight="1">
      <c r="A149" s="641"/>
      <c r="B149" s="649"/>
      <c r="C149" s="761"/>
      <c r="D149" s="744"/>
      <c r="E149" s="744"/>
      <c r="F149" s="744"/>
      <c r="G149" s="744"/>
      <c r="H149" s="744"/>
      <c r="I149" s="744"/>
      <c r="J149" s="761"/>
      <c r="K149" s="744"/>
      <c r="L149" s="744"/>
      <c r="M149" s="631"/>
      <c r="N149" s="631"/>
      <c r="O149" s="744"/>
      <c r="P149" s="744"/>
      <c r="Q149" s="802"/>
      <c r="R149" s="69"/>
      <c r="S149" s="824" t="s">
        <v>292</v>
      </c>
      <c r="T149" s="61"/>
      <c r="U149" s="61"/>
      <c r="V149" s="61"/>
      <c r="W149" s="62">
        <v>1</v>
      </c>
      <c r="X149" s="63" t="s">
        <v>74</v>
      </c>
      <c r="Y149" s="64">
        <v>1.756</v>
      </c>
      <c r="Z149" s="29">
        <f t="shared" si="12"/>
        <v>1.756</v>
      </c>
      <c r="AA149" s="29">
        <f t="shared" si="13"/>
        <v>1.9667200000000002</v>
      </c>
      <c r="AB149" s="65"/>
      <c r="AC149" s="63"/>
      <c r="AD149" s="66"/>
      <c r="AE149" s="66" t="s">
        <v>75</v>
      </c>
      <c r="AF149" s="634"/>
      <c r="AG149" s="2"/>
    </row>
    <row r="150" spans="1:33" ht="18" customHeight="1">
      <c r="A150" s="641"/>
      <c r="B150" s="649"/>
      <c r="C150" s="761"/>
      <c r="D150" s="744"/>
      <c r="E150" s="744"/>
      <c r="F150" s="744"/>
      <c r="G150" s="744"/>
      <c r="H150" s="744"/>
      <c r="I150" s="744"/>
      <c r="J150" s="761"/>
      <c r="K150" s="744"/>
      <c r="L150" s="744"/>
      <c r="M150" s="631"/>
      <c r="N150" s="631"/>
      <c r="O150" s="744"/>
      <c r="P150" s="744"/>
      <c r="Q150" s="802"/>
      <c r="R150" s="69"/>
      <c r="S150" s="824" t="s">
        <v>293</v>
      </c>
      <c r="T150" s="61"/>
      <c r="U150" s="61"/>
      <c r="V150" s="61"/>
      <c r="W150" s="62">
        <v>3</v>
      </c>
      <c r="X150" s="63" t="s">
        <v>248</v>
      </c>
      <c r="Y150" s="64">
        <v>9.2200000000000006</v>
      </c>
      <c r="Z150" s="29">
        <f t="shared" si="12"/>
        <v>27.660000000000004</v>
      </c>
      <c r="AA150" s="29">
        <f t="shared" si="13"/>
        <v>30.979200000000006</v>
      </c>
      <c r="AB150" s="65"/>
      <c r="AC150" s="63"/>
      <c r="AD150" s="66"/>
      <c r="AE150" s="66" t="s">
        <v>75</v>
      </c>
      <c r="AF150" s="634"/>
      <c r="AG150" s="2"/>
    </row>
    <row r="151" spans="1:33" ht="18" customHeight="1">
      <c r="A151" s="641"/>
      <c r="B151" s="649"/>
      <c r="C151" s="761"/>
      <c r="D151" s="744"/>
      <c r="E151" s="744"/>
      <c r="F151" s="744"/>
      <c r="G151" s="744"/>
      <c r="H151" s="744"/>
      <c r="I151" s="744"/>
      <c r="J151" s="761"/>
      <c r="K151" s="744"/>
      <c r="L151" s="744"/>
      <c r="M151" s="631"/>
      <c r="N151" s="631"/>
      <c r="O151" s="744"/>
      <c r="P151" s="744"/>
      <c r="Q151" s="802"/>
      <c r="R151" s="69"/>
      <c r="S151" s="824" t="s">
        <v>294</v>
      </c>
      <c r="T151" s="61"/>
      <c r="U151" s="61"/>
      <c r="V151" s="61"/>
      <c r="W151" s="62">
        <v>1</v>
      </c>
      <c r="X151" s="63" t="s">
        <v>74</v>
      </c>
      <c r="Y151" s="64">
        <v>7.38</v>
      </c>
      <c r="Z151" s="29">
        <f t="shared" si="12"/>
        <v>7.38</v>
      </c>
      <c r="AA151" s="29">
        <f t="shared" si="13"/>
        <v>8.2656000000000009</v>
      </c>
      <c r="AB151" s="65"/>
      <c r="AC151" s="63"/>
      <c r="AD151" s="66"/>
      <c r="AE151" s="66" t="s">
        <v>75</v>
      </c>
      <c r="AF151" s="634"/>
      <c r="AG151" s="2"/>
    </row>
    <row r="152" spans="1:33" ht="18" customHeight="1">
      <c r="A152" s="641"/>
      <c r="B152" s="649"/>
      <c r="C152" s="761"/>
      <c r="D152" s="744"/>
      <c r="E152" s="744"/>
      <c r="F152" s="744"/>
      <c r="G152" s="744"/>
      <c r="H152" s="744"/>
      <c r="I152" s="744"/>
      <c r="J152" s="761"/>
      <c r="K152" s="744"/>
      <c r="L152" s="744"/>
      <c r="M152" s="631"/>
      <c r="N152" s="631"/>
      <c r="O152" s="744"/>
      <c r="P152" s="744"/>
      <c r="Q152" s="802"/>
      <c r="R152" s="69"/>
      <c r="S152" s="824" t="s">
        <v>295</v>
      </c>
      <c r="T152" s="61"/>
      <c r="U152" s="61"/>
      <c r="V152" s="61"/>
      <c r="W152" s="62">
        <v>3</v>
      </c>
      <c r="X152" s="63" t="s">
        <v>74</v>
      </c>
      <c r="Y152" s="64">
        <v>1.9896</v>
      </c>
      <c r="Z152" s="29">
        <f t="shared" si="12"/>
        <v>5.9687999999999999</v>
      </c>
      <c r="AA152" s="29">
        <f t="shared" si="13"/>
        <v>6.6850560000000003</v>
      </c>
      <c r="AB152" s="65"/>
      <c r="AC152" s="63"/>
      <c r="AD152" s="66"/>
      <c r="AE152" s="66" t="s">
        <v>75</v>
      </c>
      <c r="AF152" s="634"/>
      <c r="AG152" s="2"/>
    </row>
    <row r="153" spans="1:33" ht="18" customHeight="1">
      <c r="A153" s="641"/>
      <c r="B153" s="649"/>
      <c r="C153" s="761"/>
      <c r="D153" s="744"/>
      <c r="E153" s="744"/>
      <c r="F153" s="744"/>
      <c r="G153" s="744"/>
      <c r="H153" s="744"/>
      <c r="I153" s="744"/>
      <c r="J153" s="761"/>
      <c r="K153" s="744"/>
      <c r="L153" s="744"/>
      <c r="M153" s="631"/>
      <c r="N153" s="631"/>
      <c r="O153" s="744"/>
      <c r="P153" s="744"/>
      <c r="Q153" s="802"/>
      <c r="R153" s="69"/>
      <c r="S153" s="824" t="s">
        <v>296</v>
      </c>
      <c r="T153" s="61"/>
      <c r="U153" s="61"/>
      <c r="V153" s="61"/>
      <c r="W153" s="62">
        <v>1</v>
      </c>
      <c r="X153" s="63" t="s">
        <v>74</v>
      </c>
      <c r="Y153" s="64">
        <v>1.6</v>
      </c>
      <c r="Z153" s="29">
        <f t="shared" si="12"/>
        <v>1.6</v>
      </c>
      <c r="AA153" s="29">
        <f t="shared" si="13"/>
        <v>1.7920000000000003</v>
      </c>
      <c r="AB153" s="65"/>
      <c r="AC153" s="63"/>
      <c r="AD153" s="66"/>
      <c r="AE153" s="66" t="s">
        <v>75</v>
      </c>
      <c r="AF153" s="634"/>
      <c r="AG153" s="2"/>
    </row>
    <row r="154" spans="1:33" ht="18" customHeight="1">
      <c r="A154" s="641"/>
      <c r="B154" s="649"/>
      <c r="C154" s="761"/>
      <c r="D154" s="744"/>
      <c r="E154" s="744"/>
      <c r="F154" s="744"/>
      <c r="G154" s="744"/>
      <c r="H154" s="744"/>
      <c r="I154" s="744"/>
      <c r="J154" s="761"/>
      <c r="K154" s="744"/>
      <c r="L154" s="744"/>
      <c r="M154" s="631"/>
      <c r="N154" s="631"/>
      <c r="O154" s="744"/>
      <c r="P154" s="744"/>
      <c r="Q154" s="802"/>
      <c r="R154" s="69"/>
      <c r="S154" s="824" t="s">
        <v>297</v>
      </c>
      <c r="T154" s="61"/>
      <c r="U154" s="61"/>
      <c r="V154" s="61"/>
      <c r="W154" s="62">
        <v>3</v>
      </c>
      <c r="X154" s="63" t="s">
        <v>298</v>
      </c>
      <c r="Y154" s="64">
        <v>2.0230999999999999</v>
      </c>
      <c r="Z154" s="29">
        <f t="shared" si="12"/>
        <v>6.0693000000000001</v>
      </c>
      <c r="AA154" s="29">
        <f t="shared" si="13"/>
        <v>6.7976160000000005</v>
      </c>
      <c r="AB154" s="65"/>
      <c r="AC154" s="63"/>
      <c r="AD154" s="66"/>
      <c r="AE154" s="66" t="s">
        <v>75</v>
      </c>
      <c r="AF154" s="634"/>
      <c r="AG154" s="2"/>
    </row>
    <row r="155" spans="1:33" ht="15.75" customHeight="1">
      <c r="A155" s="641"/>
      <c r="B155" s="649"/>
      <c r="C155" s="761"/>
      <c r="D155" s="744"/>
      <c r="E155" s="744"/>
      <c r="F155" s="744"/>
      <c r="G155" s="744"/>
      <c r="H155" s="744"/>
      <c r="I155" s="744"/>
      <c r="J155" s="761"/>
      <c r="K155" s="744"/>
      <c r="L155" s="744"/>
      <c r="M155" s="631"/>
      <c r="N155" s="631"/>
      <c r="O155" s="744"/>
      <c r="P155" s="744"/>
      <c r="Q155" s="802"/>
      <c r="R155" s="69"/>
      <c r="S155" s="824" t="s">
        <v>299</v>
      </c>
      <c r="T155" s="61"/>
      <c r="U155" s="61"/>
      <c r="V155" s="61"/>
      <c r="W155" s="62">
        <v>3</v>
      </c>
      <c r="X155" s="63" t="s">
        <v>74</v>
      </c>
      <c r="Y155" s="64">
        <v>2.5</v>
      </c>
      <c r="Z155" s="29">
        <f t="shared" si="12"/>
        <v>7.5</v>
      </c>
      <c r="AA155" s="29">
        <f t="shared" si="13"/>
        <v>8.4</v>
      </c>
      <c r="AB155" s="65"/>
      <c r="AC155" s="63"/>
      <c r="AD155" s="66"/>
      <c r="AE155" s="66" t="s">
        <v>75</v>
      </c>
      <c r="AF155" s="634"/>
      <c r="AG155" s="2"/>
    </row>
    <row r="156" spans="1:33" ht="15.75" customHeight="1">
      <c r="A156" s="641"/>
      <c r="B156" s="649"/>
      <c r="C156" s="761"/>
      <c r="D156" s="744"/>
      <c r="E156" s="744"/>
      <c r="F156" s="744"/>
      <c r="G156" s="744"/>
      <c r="H156" s="744"/>
      <c r="I156" s="744"/>
      <c r="J156" s="761"/>
      <c r="K156" s="744"/>
      <c r="L156" s="744"/>
      <c r="M156" s="631"/>
      <c r="N156" s="631"/>
      <c r="O156" s="744"/>
      <c r="P156" s="744"/>
      <c r="Q156" s="802"/>
      <c r="R156" s="69"/>
      <c r="S156" s="824" t="s">
        <v>300</v>
      </c>
      <c r="T156" s="61"/>
      <c r="U156" s="61"/>
      <c r="V156" s="61"/>
      <c r="W156" s="62">
        <v>4</v>
      </c>
      <c r="X156" s="63" t="s">
        <v>74</v>
      </c>
      <c r="Y156" s="64">
        <v>0.26</v>
      </c>
      <c r="Z156" s="29">
        <f t="shared" si="12"/>
        <v>1.04</v>
      </c>
      <c r="AA156" s="29">
        <f t="shared" si="13"/>
        <v>1.1648000000000001</v>
      </c>
      <c r="AB156" s="65"/>
      <c r="AC156" s="63"/>
      <c r="AD156" s="66"/>
      <c r="AE156" s="66" t="s">
        <v>75</v>
      </c>
      <c r="AF156" s="634"/>
      <c r="AG156" s="2"/>
    </row>
    <row r="157" spans="1:33" ht="15.75" customHeight="1">
      <c r="A157" s="641"/>
      <c r="B157" s="649"/>
      <c r="C157" s="761"/>
      <c r="D157" s="744"/>
      <c r="E157" s="744"/>
      <c r="F157" s="744"/>
      <c r="G157" s="744"/>
      <c r="H157" s="744"/>
      <c r="I157" s="744"/>
      <c r="J157" s="761"/>
      <c r="K157" s="744"/>
      <c r="L157" s="744"/>
      <c r="M157" s="631"/>
      <c r="N157" s="631"/>
      <c r="O157" s="744"/>
      <c r="P157" s="744"/>
      <c r="Q157" s="802"/>
      <c r="R157" s="69"/>
      <c r="S157" s="824" t="s">
        <v>301</v>
      </c>
      <c r="T157" s="61"/>
      <c r="U157" s="61"/>
      <c r="V157" s="61"/>
      <c r="W157" s="62">
        <v>3</v>
      </c>
      <c r="X157" s="63" t="s">
        <v>74</v>
      </c>
      <c r="Y157" s="64">
        <v>3.7946428571428599</v>
      </c>
      <c r="Z157" s="29">
        <f t="shared" si="12"/>
        <v>11.38392857142858</v>
      </c>
      <c r="AA157" s="29">
        <f t="shared" si="13"/>
        <v>12.750000000000011</v>
      </c>
      <c r="AB157" s="65"/>
      <c r="AC157" s="63"/>
      <c r="AD157" s="66"/>
      <c r="AE157" s="66" t="s">
        <v>75</v>
      </c>
      <c r="AF157" s="634"/>
      <c r="AG157" s="2"/>
    </row>
    <row r="158" spans="1:33" ht="15.75" customHeight="1">
      <c r="A158" s="714"/>
      <c r="B158" s="715"/>
      <c r="C158" s="763"/>
      <c r="D158" s="746"/>
      <c r="E158" s="746"/>
      <c r="F158" s="746"/>
      <c r="G158" s="746"/>
      <c r="H158" s="746"/>
      <c r="I158" s="746"/>
      <c r="J158" s="763"/>
      <c r="K158" s="746"/>
      <c r="L158" s="746"/>
      <c r="M158" s="632"/>
      <c r="N158" s="632"/>
      <c r="O158" s="746"/>
      <c r="P158" s="746"/>
      <c r="Q158" s="803"/>
      <c r="R158" s="38"/>
      <c r="S158" s="820" t="s">
        <v>302</v>
      </c>
      <c r="T158" s="39"/>
      <c r="U158" s="39"/>
      <c r="V158" s="39"/>
      <c r="W158" s="40">
        <v>1</v>
      </c>
      <c r="X158" s="41" t="s">
        <v>74</v>
      </c>
      <c r="Y158" s="42">
        <v>5.31</v>
      </c>
      <c r="Z158" s="42">
        <f t="shared" si="12"/>
        <v>5.31</v>
      </c>
      <c r="AA158" s="42">
        <f t="shared" si="13"/>
        <v>5.9472000000000005</v>
      </c>
      <c r="AB158" s="43"/>
      <c r="AC158" s="41"/>
      <c r="AD158" s="44"/>
      <c r="AE158" s="44" t="s">
        <v>75</v>
      </c>
      <c r="AF158" s="635"/>
      <c r="AG158" s="2"/>
    </row>
    <row r="159" spans="1:33" ht="22.5" customHeight="1">
      <c r="A159" s="79"/>
      <c r="B159" s="80"/>
      <c r="C159" s="751"/>
      <c r="D159" s="751"/>
      <c r="E159" s="751"/>
      <c r="F159" s="751"/>
      <c r="G159" s="751"/>
      <c r="H159" s="751"/>
      <c r="I159" s="751"/>
      <c r="J159" s="751"/>
      <c r="K159" s="751"/>
      <c r="L159" s="751"/>
      <c r="M159" s="81"/>
      <c r="N159" s="81"/>
      <c r="O159" s="751"/>
      <c r="P159" s="751"/>
      <c r="Q159" s="751"/>
      <c r="R159" s="656" t="s">
        <v>303</v>
      </c>
      <c r="S159" s="657"/>
      <c r="T159" s="657"/>
      <c r="U159" s="657"/>
      <c r="V159" s="657"/>
      <c r="W159" s="657"/>
      <c r="X159" s="657"/>
      <c r="Y159" s="657"/>
      <c r="Z159" s="658"/>
      <c r="AA159" s="82" t="s">
        <v>201</v>
      </c>
      <c r="AB159" s="83">
        <f>SUM(AB88:AB158)</f>
        <v>2316.8063840000004</v>
      </c>
      <c r="AC159" s="659"/>
      <c r="AD159" s="657"/>
      <c r="AE159" s="657"/>
      <c r="AF159" s="660"/>
      <c r="AG159" s="84"/>
    </row>
    <row r="160" spans="1:33" ht="36.75" customHeight="1">
      <c r="A160" s="652" t="s">
        <v>304</v>
      </c>
      <c r="B160" s="716"/>
      <c r="C160" s="767" t="s">
        <v>46</v>
      </c>
      <c r="D160" s="750" t="s">
        <v>47</v>
      </c>
      <c r="E160" s="750" t="s">
        <v>48</v>
      </c>
      <c r="F160" s="750" t="s">
        <v>49</v>
      </c>
      <c r="G160" s="768" t="s">
        <v>50</v>
      </c>
      <c r="H160" s="750" t="s">
        <v>51</v>
      </c>
      <c r="I160" s="750" t="s">
        <v>61</v>
      </c>
      <c r="J160" s="750" t="s">
        <v>305</v>
      </c>
      <c r="K160" s="750" t="s">
        <v>306</v>
      </c>
      <c r="L160" s="750" t="s">
        <v>307</v>
      </c>
      <c r="M160" s="698">
        <v>1</v>
      </c>
      <c r="N160" s="698">
        <v>1</v>
      </c>
      <c r="O160" s="750" t="s">
        <v>308</v>
      </c>
      <c r="P160" s="750" t="s">
        <v>309</v>
      </c>
      <c r="Q160" s="805" t="s">
        <v>310</v>
      </c>
      <c r="R160" s="37" t="s">
        <v>311</v>
      </c>
      <c r="S160" s="821" t="s">
        <v>312</v>
      </c>
      <c r="T160" s="100" t="s">
        <v>70</v>
      </c>
      <c r="U160" s="48" t="s">
        <v>71</v>
      </c>
      <c r="V160" s="49" t="s">
        <v>72</v>
      </c>
      <c r="W160" s="34"/>
      <c r="X160" s="35"/>
      <c r="Y160" s="36"/>
      <c r="Z160" s="36"/>
      <c r="AA160" s="36"/>
      <c r="AB160" s="50">
        <f>+AA161</f>
        <v>15800</v>
      </c>
      <c r="AC160" s="35"/>
      <c r="AD160" s="60"/>
      <c r="AE160" s="60"/>
      <c r="AF160" s="636"/>
      <c r="AG160" s="2"/>
    </row>
    <row r="161" spans="1:33" ht="36.75" customHeight="1">
      <c r="A161" s="641"/>
      <c r="B161" s="649"/>
      <c r="C161" s="761"/>
      <c r="D161" s="744"/>
      <c r="E161" s="744"/>
      <c r="F161" s="744"/>
      <c r="G161" s="744"/>
      <c r="H161" s="744"/>
      <c r="I161" s="744"/>
      <c r="J161" s="744"/>
      <c r="K161" s="744"/>
      <c r="L161" s="744"/>
      <c r="M161" s="631"/>
      <c r="N161" s="631"/>
      <c r="O161" s="744"/>
      <c r="P161" s="744"/>
      <c r="Q161" s="802"/>
      <c r="R161" s="25"/>
      <c r="S161" s="831" t="s">
        <v>313</v>
      </c>
      <c r="T161" s="101"/>
      <c r="U161" s="101"/>
      <c r="V161" s="101"/>
      <c r="W161" s="102">
        <v>1</v>
      </c>
      <c r="X161" s="103" t="s">
        <v>182</v>
      </c>
      <c r="Y161" s="94">
        <f>17800-2000</f>
        <v>15800</v>
      </c>
      <c r="Z161" s="94">
        <f>+W161*Y161</f>
        <v>15800</v>
      </c>
      <c r="AA161" s="94">
        <f>+Z161</f>
        <v>15800</v>
      </c>
      <c r="AB161" s="30"/>
      <c r="AC161" s="28" t="s">
        <v>75</v>
      </c>
      <c r="AD161" s="31" t="s">
        <v>75</v>
      </c>
      <c r="AE161" s="31" t="s">
        <v>75</v>
      </c>
      <c r="AF161" s="634"/>
      <c r="AG161" s="2"/>
    </row>
    <row r="162" spans="1:33" ht="24" customHeight="1">
      <c r="A162" s="641"/>
      <c r="B162" s="649"/>
      <c r="C162" s="761"/>
      <c r="D162" s="744"/>
      <c r="E162" s="744"/>
      <c r="F162" s="744"/>
      <c r="G162" s="744"/>
      <c r="H162" s="744"/>
      <c r="I162" s="744"/>
      <c r="J162" s="744"/>
      <c r="K162" s="744"/>
      <c r="L162" s="744"/>
      <c r="M162" s="631"/>
      <c r="N162" s="631"/>
      <c r="O162" s="744"/>
      <c r="P162" s="744"/>
      <c r="Q162" s="802"/>
      <c r="R162" s="37" t="s">
        <v>314</v>
      </c>
      <c r="S162" s="821" t="s">
        <v>315</v>
      </c>
      <c r="T162" s="46"/>
      <c r="U162" s="48" t="s">
        <v>71</v>
      </c>
      <c r="V162" s="49" t="s">
        <v>72</v>
      </c>
      <c r="W162" s="34"/>
      <c r="X162" s="35"/>
      <c r="Y162" s="36"/>
      <c r="Z162" s="29"/>
      <c r="AA162" s="29"/>
      <c r="AB162" s="30">
        <f>AA163</f>
        <v>50000</v>
      </c>
      <c r="AC162" s="28"/>
      <c r="AD162" s="31"/>
      <c r="AE162" s="31"/>
      <c r="AF162" s="634"/>
      <c r="AG162" s="2"/>
    </row>
    <row r="163" spans="1:33" ht="22.5" customHeight="1">
      <c r="A163" s="641"/>
      <c r="B163" s="649"/>
      <c r="C163" s="761"/>
      <c r="D163" s="744"/>
      <c r="E163" s="744"/>
      <c r="F163" s="744"/>
      <c r="G163" s="744"/>
      <c r="H163" s="744"/>
      <c r="I163" s="744"/>
      <c r="J163" s="744"/>
      <c r="K163" s="744"/>
      <c r="L163" s="744"/>
      <c r="M163" s="631"/>
      <c r="N163" s="631"/>
      <c r="O163" s="744"/>
      <c r="P163" s="744"/>
      <c r="Q163" s="802"/>
      <c r="R163" s="37"/>
      <c r="S163" s="819" t="s">
        <v>316</v>
      </c>
      <c r="T163" s="46"/>
      <c r="U163" s="48"/>
      <c r="V163" s="49"/>
      <c r="W163" s="27">
        <v>1</v>
      </c>
      <c r="X163" s="28" t="s">
        <v>182</v>
      </c>
      <c r="Y163" s="36">
        <v>50000</v>
      </c>
      <c r="Z163" s="29">
        <f>W163*Y163</f>
        <v>50000</v>
      </c>
      <c r="AA163" s="29">
        <f>Z163</f>
        <v>50000</v>
      </c>
      <c r="AB163" s="30"/>
      <c r="AC163" s="28" t="s">
        <v>75</v>
      </c>
      <c r="AD163" s="31" t="s">
        <v>75</v>
      </c>
      <c r="AE163" s="31" t="s">
        <v>75</v>
      </c>
      <c r="AF163" s="634"/>
      <c r="AG163" s="2"/>
    </row>
    <row r="164" spans="1:33" ht="22.5" customHeight="1">
      <c r="A164" s="641"/>
      <c r="B164" s="649"/>
      <c r="C164" s="761"/>
      <c r="D164" s="744"/>
      <c r="E164" s="744"/>
      <c r="F164" s="744"/>
      <c r="G164" s="744"/>
      <c r="H164" s="744"/>
      <c r="I164" s="744"/>
      <c r="J164" s="744"/>
      <c r="K164" s="744"/>
      <c r="L164" s="744"/>
      <c r="M164" s="631"/>
      <c r="N164" s="631"/>
      <c r="O164" s="744"/>
      <c r="P164" s="744"/>
      <c r="Q164" s="802"/>
      <c r="R164" s="37" t="s">
        <v>317</v>
      </c>
      <c r="S164" s="821" t="s">
        <v>315</v>
      </c>
      <c r="T164" s="46"/>
      <c r="U164" s="48" t="s">
        <v>71</v>
      </c>
      <c r="V164" s="49" t="s">
        <v>72</v>
      </c>
      <c r="W164" s="34"/>
      <c r="X164" s="35"/>
      <c r="Y164" s="36"/>
      <c r="Z164" s="29"/>
      <c r="AA164" s="29"/>
      <c r="AB164" s="30">
        <f>AA165</f>
        <v>4870</v>
      </c>
      <c r="AC164" s="28"/>
      <c r="AD164" s="31"/>
      <c r="AE164" s="31"/>
      <c r="AF164" s="634"/>
      <c r="AG164" s="2"/>
    </row>
    <row r="165" spans="1:33" ht="22.5" customHeight="1">
      <c r="A165" s="641"/>
      <c r="B165" s="649"/>
      <c r="C165" s="761"/>
      <c r="D165" s="744"/>
      <c r="E165" s="744"/>
      <c r="F165" s="744"/>
      <c r="G165" s="744"/>
      <c r="H165" s="744"/>
      <c r="I165" s="744"/>
      <c r="J165" s="744"/>
      <c r="K165" s="744"/>
      <c r="L165" s="744"/>
      <c r="M165" s="631"/>
      <c r="N165" s="631"/>
      <c r="O165" s="744"/>
      <c r="P165" s="744"/>
      <c r="Q165" s="802"/>
      <c r="R165" s="37"/>
      <c r="S165" s="832" t="s">
        <v>316</v>
      </c>
      <c r="T165" s="105"/>
      <c r="U165" s="89"/>
      <c r="V165" s="90"/>
      <c r="W165" s="102">
        <v>1</v>
      </c>
      <c r="X165" s="103" t="s">
        <v>182</v>
      </c>
      <c r="Y165" s="106">
        <v>4870</v>
      </c>
      <c r="Z165" s="94">
        <f>W165*Y165</f>
        <v>4870</v>
      </c>
      <c r="AA165" s="94">
        <f>Z165</f>
        <v>4870</v>
      </c>
      <c r="AB165" s="30"/>
      <c r="AC165" s="28"/>
      <c r="AD165" s="31"/>
      <c r="AE165" s="31" t="s">
        <v>75</v>
      </c>
      <c r="AF165" s="634"/>
      <c r="AG165" s="2"/>
    </row>
    <row r="166" spans="1:33" ht="24.75" customHeight="1">
      <c r="A166" s="641"/>
      <c r="B166" s="649"/>
      <c r="C166" s="761"/>
      <c r="D166" s="744"/>
      <c r="E166" s="744"/>
      <c r="F166" s="744"/>
      <c r="G166" s="744"/>
      <c r="H166" s="744"/>
      <c r="I166" s="744"/>
      <c r="J166" s="744"/>
      <c r="K166" s="744"/>
      <c r="L166" s="744"/>
      <c r="M166" s="631"/>
      <c r="N166" s="631"/>
      <c r="O166" s="744"/>
      <c r="P166" s="744"/>
      <c r="Q166" s="802"/>
      <c r="R166" s="37" t="s">
        <v>318</v>
      </c>
      <c r="S166" s="821" t="s">
        <v>319</v>
      </c>
      <c r="T166" s="46"/>
      <c r="U166" s="48" t="s">
        <v>71</v>
      </c>
      <c r="V166" s="49" t="s">
        <v>72</v>
      </c>
      <c r="W166" s="34"/>
      <c r="X166" s="35"/>
      <c r="Y166" s="36"/>
      <c r="Z166" s="29"/>
      <c r="AA166" s="29"/>
      <c r="AB166" s="30">
        <f>AA167</f>
        <v>59081.54</v>
      </c>
      <c r="AC166" s="28"/>
      <c r="AD166" s="31"/>
      <c r="AE166" s="31"/>
      <c r="AF166" s="634"/>
      <c r="AG166" s="2"/>
    </row>
    <row r="167" spans="1:33" ht="22.5" customHeight="1">
      <c r="A167" s="641"/>
      <c r="B167" s="649"/>
      <c r="C167" s="761"/>
      <c r="D167" s="744"/>
      <c r="E167" s="744"/>
      <c r="F167" s="744"/>
      <c r="G167" s="744"/>
      <c r="H167" s="744"/>
      <c r="I167" s="744"/>
      <c r="J167" s="744"/>
      <c r="K167" s="744"/>
      <c r="L167" s="744"/>
      <c r="M167" s="631"/>
      <c r="N167" s="631"/>
      <c r="O167" s="744"/>
      <c r="P167" s="744"/>
      <c r="Q167" s="802"/>
      <c r="R167" s="37"/>
      <c r="S167" s="819" t="s">
        <v>320</v>
      </c>
      <c r="T167" s="46"/>
      <c r="U167" s="48"/>
      <c r="V167" s="49"/>
      <c r="W167" s="27">
        <v>1</v>
      </c>
      <c r="X167" s="28" t="s">
        <v>182</v>
      </c>
      <c r="Y167" s="36">
        <v>59081.54</v>
      </c>
      <c r="Z167" s="29">
        <f>W167*Y167</f>
        <v>59081.54</v>
      </c>
      <c r="AA167" s="29">
        <f>Z167</f>
        <v>59081.54</v>
      </c>
      <c r="AB167" s="30"/>
      <c r="AC167" s="28" t="s">
        <v>75</v>
      </c>
      <c r="AD167" s="31" t="s">
        <v>75</v>
      </c>
      <c r="AE167" s="31" t="s">
        <v>75</v>
      </c>
      <c r="AF167" s="634"/>
      <c r="AG167" s="2"/>
    </row>
    <row r="168" spans="1:33" ht="56.25" customHeight="1">
      <c r="A168" s="641"/>
      <c r="B168" s="649"/>
      <c r="C168" s="761"/>
      <c r="D168" s="744"/>
      <c r="E168" s="744"/>
      <c r="F168" s="744"/>
      <c r="G168" s="744"/>
      <c r="H168" s="744"/>
      <c r="I168" s="744"/>
      <c r="J168" s="744"/>
      <c r="K168" s="744"/>
      <c r="L168" s="744"/>
      <c r="M168" s="631"/>
      <c r="N168" s="631"/>
      <c r="O168" s="744"/>
      <c r="P168" s="744"/>
      <c r="Q168" s="802"/>
      <c r="R168" s="37" t="s">
        <v>321</v>
      </c>
      <c r="S168" s="821" t="s">
        <v>322</v>
      </c>
      <c r="T168" s="100" t="s">
        <v>70</v>
      </c>
      <c r="U168" s="48" t="s">
        <v>71</v>
      </c>
      <c r="V168" s="49" t="s">
        <v>72</v>
      </c>
      <c r="W168" s="34"/>
      <c r="X168" s="35"/>
      <c r="Y168" s="36"/>
      <c r="Z168" s="29"/>
      <c r="AA168" s="29"/>
      <c r="AB168" s="30">
        <f>+AA169</f>
        <v>315.47040000000004</v>
      </c>
      <c r="AC168" s="28"/>
      <c r="AD168" s="31"/>
      <c r="AE168" s="31"/>
      <c r="AF168" s="634"/>
      <c r="AG168" s="2"/>
    </row>
    <row r="169" spans="1:33" ht="18.75" customHeight="1">
      <c r="A169" s="641"/>
      <c r="B169" s="649"/>
      <c r="C169" s="763"/>
      <c r="D169" s="746"/>
      <c r="E169" s="746"/>
      <c r="F169" s="746"/>
      <c r="G169" s="746"/>
      <c r="H169" s="746"/>
      <c r="I169" s="746"/>
      <c r="J169" s="746"/>
      <c r="K169" s="746"/>
      <c r="L169" s="746"/>
      <c r="M169" s="632"/>
      <c r="N169" s="632"/>
      <c r="O169" s="746"/>
      <c r="P169" s="746"/>
      <c r="Q169" s="803"/>
      <c r="R169" s="38"/>
      <c r="S169" s="820" t="s">
        <v>323</v>
      </c>
      <c r="T169" s="39"/>
      <c r="U169" s="39"/>
      <c r="V169" s="39"/>
      <c r="W169" s="40">
        <v>1</v>
      </c>
      <c r="X169" s="41" t="s">
        <v>182</v>
      </c>
      <c r="Y169" s="42">
        <v>281.67</v>
      </c>
      <c r="Z169" s="42">
        <f>+W169*Y169</f>
        <v>281.67</v>
      </c>
      <c r="AA169" s="42">
        <f>+Z169*1.12</f>
        <v>315.47040000000004</v>
      </c>
      <c r="AB169" s="43"/>
      <c r="AC169" s="41"/>
      <c r="AD169" s="44" t="s">
        <v>75</v>
      </c>
      <c r="AE169" s="44"/>
      <c r="AF169" s="635"/>
      <c r="AG169" s="2"/>
    </row>
    <row r="170" spans="1:33" ht="18" customHeight="1">
      <c r="A170" s="641"/>
      <c r="B170" s="649"/>
      <c r="C170" s="767" t="s">
        <v>46</v>
      </c>
      <c r="D170" s="750" t="s">
        <v>47</v>
      </c>
      <c r="E170" s="750" t="s">
        <v>48</v>
      </c>
      <c r="F170" s="750" t="s">
        <v>324</v>
      </c>
      <c r="G170" s="768" t="s">
        <v>50</v>
      </c>
      <c r="H170" s="750" t="s">
        <v>51</v>
      </c>
      <c r="I170" s="750" t="s">
        <v>126</v>
      </c>
      <c r="J170" s="759" t="s">
        <v>325</v>
      </c>
      <c r="K170" s="760" t="s">
        <v>326</v>
      </c>
      <c r="L170" s="750" t="s">
        <v>327</v>
      </c>
      <c r="M170" s="698">
        <v>1</v>
      </c>
      <c r="N170" s="698">
        <v>1</v>
      </c>
      <c r="O170" s="750" t="s">
        <v>328</v>
      </c>
      <c r="P170" s="750" t="s">
        <v>329</v>
      </c>
      <c r="Q170" s="805" t="s">
        <v>330</v>
      </c>
      <c r="R170" s="37"/>
      <c r="S170" s="821"/>
      <c r="T170" s="46"/>
      <c r="U170" s="48"/>
      <c r="V170" s="49"/>
      <c r="W170" s="34"/>
      <c r="X170" s="35"/>
      <c r="Y170" s="36"/>
      <c r="Z170" s="36"/>
      <c r="AA170" s="36"/>
      <c r="AB170" s="50"/>
      <c r="AC170" s="35"/>
      <c r="AD170" s="35"/>
      <c r="AE170" s="35"/>
      <c r="AF170" s="636"/>
      <c r="AG170" s="2"/>
    </row>
    <row r="171" spans="1:33" ht="18" customHeight="1">
      <c r="A171" s="641"/>
      <c r="B171" s="649"/>
      <c r="C171" s="761"/>
      <c r="D171" s="744"/>
      <c r="E171" s="744"/>
      <c r="F171" s="744"/>
      <c r="G171" s="744"/>
      <c r="H171" s="744"/>
      <c r="I171" s="744"/>
      <c r="J171" s="762"/>
      <c r="K171" s="755"/>
      <c r="L171" s="744"/>
      <c r="M171" s="631"/>
      <c r="N171" s="631"/>
      <c r="O171" s="744"/>
      <c r="P171" s="744"/>
      <c r="Q171" s="802"/>
      <c r="R171" s="25"/>
      <c r="S171" s="818"/>
      <c r="T171" s="26"/>
      <c r="U171" s="26"/>
      <c r="V171" s="26"/>
      <c r="W171" s="27"/>
      <c r="X171" s="28"/>
      <c r="Y171" s="29"/>
      <c r="Z171" s="29"/>
      <c r="AA171" s="29"/>
      <c r="AB171" s="30"/>
      <c r="AC171" s="28"/>
      <c r="AD171" s="28"/>
      <c r="AE171" s="28"/>
      <c r="AF171" s="634"/>
      <c r="AG171" s="2"/>
    </row>
    <row r="172" spans="1:33" ht="18" customHeight="1">
      <c r="A172" s="641"/>
      <c r="B172" s="649"/>
      <c r="C172" s="761"/>
      <c r="D172" s="744"/>
      <c r="E172" s="744"/>
      <c r="F172" s="744"/>
      <c r="G172" s="744"/>
      <c r="H172" s="744"/>
      <c r="I172" s="744"/>
      <c r="J172" s="762"/>
      <c r="K172" s="755"/>
      <c r="L172" s="744"/>
      <c r="M172" s="631"/>
      <c r="N172" s="631"/>
      <c r="O172" s="744"/>
      <c r="P172" s="744"/>
      <c r="Q172" s="802"/>
      <c r="R172" s="25"/>
      <c r="S172" s="818"/>
      <c r="T172" s="26"/>
      <c r="U172" s="26"/>
      <c r="V172" s="26"/>
      <c r="W172" s="27"/>
      <c r="X172" s="28"/>
      <c r="Y172" s="29"/>
      <c r="Z172" s="29"/>
      <c r="AA172" s="29"/>
      <c r="AB172" s="30"/>
      <c r="AC172" s="28"/>
      <c r="AD172" s="28"/>
      <c r="AE172" s="28"/>
      <c r="AF172" s="634"/>
      <c r="AG172" s="2"/>
    </row>
    <row r="173" spans="1:33" ht="18" customHeight="1">
      <c r="A173" s="641"/>
      <c r="B173" s="649"/>
      <c r="C173" s="761"/>
      <c r="D173" s="744"/>
      <c r="E173" s="744"/>
      <c r="F173" s="744"/>
      <c r="G173" s="744"/>
      <c r="H173" s="744"/>
      <c r="I173" s="744"/>
      <c r="J173" s="762"/>
      <c r="K173" s="755"/>
      <c r="L173" s="744"/>
      <c r="M173" s="631"/>
      <c r="N173" s="631"/>
      <c r="O173" s="744"/>
      <c r="P173" s="744"/>
      <c r="Q173" s="802"/>
      <c r="R173" s="25"/>
      <c r="S173" s="818"/>
      <c r="T173" s="26"/>
      <c r="U173" s="26"/>
      <c r="V173" s="26"/>
      <c r="W173" s="27"/>
      <c r="X173" s="28"/>
      <c r="Y173" s="29"/>
      <c r="Z173" s="29"/>
      <c r="AA173" s="29"/>
      <c r="AB173" s="30"/>
      <c r="AC173" s="28"/>
      <c r="AD173" s="28"/>
      <c r="AE173" s="31"/>
      <c r="AF173" s="634"/>
      <c r="AG173" s="2"/>
    </row>
    <row r="174" spans="1:33" ht="18" customHeight="1">
      <c r="A174" s="641"/>
      <c r="B174" s="649"/>
      <c r="C174" s="761"/>
      <c r="D174" s="744"/>
      <c r="E174" s="744"/>
      <c r="F174" s="744"/>
      <c r="G174" s="744"/>
      <c r="H174" s="744"/>
      <c r="I174" s="744"/>
      <c r="J174" s="762"/>
      <c r="K174" s="755"/>
      <c r="L174" s="744"/>
      <c r="M174" s="631"/>
      <c r="N174" s="631"/>
      <c r="O174" s="744"/>
      <c r="P174" s="744"/>
      <c r="Q174" s="802"/>
      <c r="R174" s="69"/>
      <c r="S174" s="824"/>
      <c r="T174" s="61"/>
      <c r="U174" s="61"/>
      <c r="V174" s="61"/>
      <c r="W174" s="62"/>
      <c r="X174" s="63"/>
      <c r="Y174" s="64"/>
      <c r="Z174" s="29"/>
      <c r="AA174" s="29"/>
      <c r="AB174" s="65"/>
      <c r="AC174" s="63"/>
      <c r="AD174" s="28"/>
      <c r="AE174" s="66"/>
      <c r="AF174" s="634"/>
      <c r="AG174" s="2"/>
    </row>
    <row r="175" spans="1:33" ht="18" customHeight="1">
      <c r="A175" s="641"/>
      <c r="B175" s="649"/>
      <c r="C175" s="761"/>
      <c r="D175" s="744"/>
      <c r="E175" s="744"/>
      <c r="F175" s="744"/>
      <c r="G175" s="744"/>
      <c r="H175" s="744"/>
      <c r="I175" s="744"/>
      <c r="J175" s="762"/>
      <c r="K175" s="755"/>
      <c r="L175" s="744"/>
      <c r="M175" s="631"/>
      <c r="N175" s="631"/>
      <c r="O175" s="744"/>
      <c r="P175" s="744"/>
      <c r="Q175" s="802"/>
      <c r="R175" s="69"/>
      <c r="S175" s="824"/>
      <c r="T175" s="61"/>
      <c r="U175" s="61"/>
      <c r="V175" s="61"/>
      <c r="W175" s="62"/>
      <c r="X175" s="63"/>
      <c r="Y175" s="64"/>
      <c r="Z175" s="29"/>
      <c r="AA175" s="29"/>
      <c r="AB175" s="65"/>
      <c r="AC175" s="63"/>
      <c r="AD175" s="28"/>
      <c r="AE175" s="66"/>
      <c r="AF175" s="634"/>
      <c r="AG175" s="2"/>
    </row>
    <row r="176" spans="1:33" ht="18" customHeight="1">
      <c r="A176" s="641"/>
      <c r="B176" s="649"/>
      <c r="C176" s="761"/>
      <c r="D176" s="744"/>
      <c r="E176" s="744"/>
      <c r="F176" s="744"/>
      <c r="G176" s="744"/>
      <c r="H176" s="744"/>
      <c r="I176" s="744"/>
      <c r="J176" s="762"/>
      <c r="K176" s="755"/>
      <c r="L176" s="744"/>
      <c r="M176" s="631"/>
      <c r="N176" s="631"/>
      <c r="O176" s="744"/>
      <c r="P176" s="744"/>
      <c r="Q176" s="802"/>
      <c r="R176" s="69"/>
      <c r="S176" s="824"/>
      <c r="T176" s="61"/>
      <c r="U176" s="61"/>
      <c r="V176" s="61"/>
      <c r="W176" s="62"/>
      <c r="X176" s="63"/>
      <c r="Y176" s="64"/>
      <c r="Z176" s="29"/>
      <c r="AA176" s="29"/>
      <c r="AB176" s="65"/>
      <c r="AC176" s="63"/>
      <c r="AD176" s="28"/>
      <c r="AE176" s="66"/>
      <c r="AF176" s="634"/>
      <c r="AG176" s="2"/>
    </row>
    <row r="177" spans="1:33" ht="18" customHeight="1">
      <c r="A177" s="641"/>
      <c r="B177" s="649"/>
      <c r="C177" s="761"/>
      <c r="D177" s="744"/>
      <c r="E177" s="744"/>
      <c r="F177" s="744"/>
      <c r="G177" s="744"/>
      <c r="H177" s="744"/>
      <c r="I177" s="744"/>
      <c r="J177" s="762"/>
      <c r="K177" s="755"/>
      <c r="L177" s="744"/>
      <c r="M177" s="631"/>
      <c r="N177" s="631"/>
      <c r="O177" s="744"/>
      <c r="P177" s="744"/>
      <c r="Q177" s="802"/>
      <c r="R177" s="69"/>
      <c r="S177" s="824"/>
      <c r="T177" s="61"/>
      <c r="U177" s="61"/>
      <c r="V177" s="61"/>
      <c r="W177" s="62"/>
      <c r="X177" s="28"/>
      <c r="Y177" s="64"/>
      <c r="Z177" s="29"/>
      <c r="AA177" s="29"/>
      <c r="AB177" s="65"/>
      <c r="AC177" s="63"/>
      <c r="AD177" s="28"/>
      <c r="AE177" s="66"/>
      <c r="AF177" s="634"/>
      <c r="AG177" s="2"/>
    </row>
    <row r="178" spans="1:33" ht="18" customHeight="1">
      <c r="A178" s="641"/>
      <c r="B178" s="649"/>
      <c r="C178" s="761"/>
      <c r="D178" s="744"/>
      <c r="E178" s="744"/>
      <c r="F178" s="744"/>
      <c r="G178" s="744"/>
      <c r="H178" s="744"/>
      <c r="I178" s="744"/>
      <c r="J178" s="762"/>
      <c r="K178" s="755"/>
      <c r="L178" s="744"/>
      <c r="M178" s="631"/>
      <c r="N178" s="631"/>
      <c r="O178" s="744"/>
      <c r="P178" s="744"/>
      <c r="Q178" s="802"/>
      <c r="R178" s="69"/>
      <c r="S178" s="824"/>
      <c r="T178" s="61"/>
      <c r="U178" s="61"/>
      <c r="V178" s="61"/>
      <c r="W178" s="62"/>
      <c r="X178" s="28"/>
      <c r="Y178" s="64"/>
      <c r="Z178" s="29"/>
      <c r="AA178" s="29"/>
      <c r="AB178" s="65"/>
      <c r="AC178" s="63"/>
      <c r="AD178" s="28"/>
      <c r="AE178" s="66"/>
      <c r="AF178" s="634"/>
      <c r="AG178" s="2"/>
    </row>
    <row r="179" spans="1:33" ht="18" customHeight="1">
      <c r="A179" s="641"/>
      <c r="B179" s="649"/>
      <c r="C179" s="761"/>
      <c r="D179" s="744"/>
      <c r="E179" s="744"/>
      <c r="F179" s="744"/>
      <c r="G179" s="744"/>
      <c r="H179" s="744"/>
      <c r="I179" s="744"/>
      <c r="J179" s="762"/>
      <c r="K179" s="755"/>
      <c r="L179" s="744"/>
      <c r="M179" s="631"/>
      <c r="N179" s="631"/>
      <c r="O179" s="744"/>
      <c r="P179" s="744"/>
      <c r="Q179" s="802"/>
      <c r="R179" s="69"/>
      <c r="S179" s="824"/>
      <c r="T179" s="61"/>
      <c r="U179" s="61"/>
      <c r="V179" s="61"/>
      <c r="W179" s="62"/>
      <c r="X179" s="28"/>
      <c r="Y179" s="64"/>
      <c r="Z179" s="29"/>
      <c r="AA179" s="29"/>
      <c r="AB179" s="65"/>
      <c r="AC179" s="63"/>
      <c r="AD179" s="28"/>
      <c r="AE179" s="66"/>
      <c r="AF179" s="634"/>
      <c r="AG179" s="2"/>
    </row>
    <row r="180" spans="1:33" ht="18" customHeight="1">
      <c r="A180" s="641"/>
      <c r="B180" s="649"/>
      <c r="C180" s="761"/>
      <c r="D180" s="744"/>
      <c r="E180" s="744"/>
      <c r="F180" s="744"/>
      <c r="G180" s="744"/>
      <c r="H180" s="744"/>
      <c r="I180" s="744"/>
      <c r="J180" s="762"/>
      <c r="K180" s="755"/>
      <c r="L180" s="744"/>
      <c r="M180" s="631"/>
      <c r="N180" s="631"/>
      <c r="O180" s="744"/>
      <c r="P180" s="744"/>
      <c r="Q180" s="802"/>
      <c r="R180" s="69"/>
      <c r="S180" s="824"/>
      <c r="T180" s="61"/>
      <c r="U180" s="61"/>
      <c r="V180" s="61"/>
      <c r="W180" s="62"/>
      <c r="X180" s="63"/>
      <c r="Y180" s="64"/>
      <c r="Z180" s="29"/>
      <c r="AA180" s="29"/>
      <c r="AB180" s="65"/>
      <c r="AC180" s="63"/>
      <c r="AD180" s="28"/>
      <c r="AE180" s="66"/>
      <c r="AF180" s="634"/>
      <c r="AG180" s="2"/>
    </row>
    <row r="181" spans="1:33" ht="18" customHeight="1">
      <c r="A181" s="641"/>
      <c r="B181" s="649"/>
      <c r="C181" s="761"/>
      <c r="D181" s="744"/>
      <c r="E181" s="744"/>
      <c r="F181" s="744"/>
      <c r="G181" s="744"/>
      <c r="H181" s="744"/>
      <c r="I181" s="744"/>
      <c r="J181" s="762"/>
      <c r="K181" s="755"/>
      <c r="L181" s="744"/>
      <c r="M181" s="631"/>
      <c r="N181" s="631"/>
      <c r="O181" s="744"/>
      <c r="P181" s="744"/>
      <c r="Q181" s="802"/>
      <c r="R181" s="69"/>
      <c r="S181" s="824"/>
      <c r="T181" s="61"/>
      <c r="U181" s="61"/>
      <c r="V181" s="61"/>
      <c r="W181" s="62"/>
      <c r="X181" s="63"/>
      <c r="Y181" s="64"/>
      <c r="Z181" s="29"/>
      <c r="AA181" s="29"/>
      <c r="AB181" s="65"/>
      <c r="AC181" s="63"/>
      <c r="AD181" s="28"/>
      <c r="AE181" s="66"/>
      <c r="AF181" s="634"/>
      <c r="AG181" s="2"/>
    </row>
    <row r="182" spans="1:33" ht="18" customHeight="1">
      <c r="A182" s="641"/>
      <c r="B182" s="649"/>
      <c r="C182" s="763"/>
      <c r="D182" s="746"/>
      <c r="E182" s="746"/>
      <c r="F182" s="746"/>
      <c r="G182" s="746"/>
      <c r="H182" s="746"/>
      <c r="I182" s="746"/>
      <c r="J182" s="764"/>
      <c r="K182" s="757"/>
      <c r="L182" s="746"/>
      <c r="M182" s="632"/>
      <c r="N182" s="632"/>
      <c r="O182" s="746"/>
      <c r="P182" s="746"/>
      <c r="Q182" s="803"/>
      <c r="R182" s="38"/>
      <c r="S182" s="820"/>
      <c r="T182" s="39"/>
      <c r="U182" s="39"/>
      <c r="V182" s="39"/>
      <c r="W182" s="40"/>
      <c r="X182" s="41"/>
      <c r="Y182" s="42"/>
      <c r="Z182" s="42"/>
      <c r="AA182" s="42"/>
      <c r="AB182" s="43"/>
      <c r="AC182" s="41"/>
      <c r="AD182" s="41"/>
      <c r="AE182" s="44"/>
      <c r="AF182" s="635"/>
      <c r="AG182" s="2"/>
    </row>
    <row r="183" spans="1:33" ht="33.75" customHeight="1">
      <c r="A183" s="641"/>
      <c r="B183" s="649"/>
      <c r="C183" s="758" t="s">
        <v>46</v>
      </c>
      <c r="D183" s="748" t="s">
        <v>47</v>
      </c>
      <c r="E183" s="748" t="s">
        <v>48</v>
      </c>
      <c r="F183" s="748" t="s">
        <v>49</v>
      </c>
      <c r="G183" s="749" t="s">
        <v>50</v>
      </c>
      <c r="H183" s="748" t="s">
        <v>51</v>
      </c>
      <c r="I183" s="748" t="s">
        <v>61</v>
      </c>
      <c r="J183" s="769" t="s">
        <v>331</v>
      </c>
      <c r="K183" s="750" t="s">
        <v>332</v>
      </c>
      <c r="L183" s="748" t="s">
        <v>333</v>
      </c>
      <c r="M183" s="638">
        <v>1</v>
      </c>
      <c r="N183" s="638">
        <v>1</v>
      </c>
      <c r="O183" s="748" t="s">
        <v>334</v>
      </c>
      <c r="P183" s="748" t="s">
        <v>335</v>
      </c>
      <c r="Q183" s="804" t="s">
        <v>336</v>
      </c>
      <c r="R183" s="59" t="s">
        <v>68</v>
      </c>
      <c r="S183" s="823" t="s">
        <v>69</v>
      </c>
      <c r="T183" s="97" t="s">
        <v>70</v>
      </c>
      <c r="U183" s="48" t="s">
        <v>71</v>
      </c>
      <c r="V183" s="49" t="s">
        <v>72</v>
      </c>
      <c r="W183" s="34"/>
      <c r="X183" s="35"/>
      <c r="Y183" s="36"/>
      <c r="Z183" s="36"/>
      <c r="AA183" s="36"/>
      <c r="AB183" s="50">
        <f>+SUM(AA184:AA187)</f>
        <v>615.44000000000005</v>
      </c>
      <c r="AC183" s="35"/>
      <c r="AD183" s="60"/>
      <c r="AE183" s="60"/>
      <c r="AF183" s="637"/>
      <c r="AG183" s="2"/>
    </row>
    <row r="184" spans="1:33" ht="33.75" customHeight="1">
      <c r="A184" s="641"/>
      <c r="B184" s="649"/>
      <c r="C184" s="761"/>
      <c r="D184" s="744"/>
      <c r="E184" s="744"/>
      <c r="F184" s="744"/>
      <c r="G184" s="744"/>
      <c r="H184" s="744"/>
      <c r="I184" s="744"/>
      <c r="J184" s="761"/>
      <c r="K184" s="744"/>
      <c r="L184" s="744"/>
      <c r="M184" s="631"/>
      <c r="N184" s="631"/>
      <c r="O184" s="744"/>
      <c r="P184" s="744"/>
      <c r="Q184" s="802"/>
      <c r="R184" s="32"/>
      <c r="S184" s="818" t="s">
        <v>337</v>
      </c>
      <c r="T184" s="26"/>
      <c r="U184" s="26"/>
      <c r="V184" s="26"/>
      <c r="W184" s="27">
        <v>1</v>
      </c>
      <c r="X184" s="28" t="s">
        <v>74</v>
      </c>
      <c r="Y184" s="29">
        <v>549.5</v>
      </c>
      <c r="Z184" s="29">
        <f>+W184*Y184</f>
        <v>549.5</v>
      </c>
      <c r="AA184" s="29">
        <f>+Z184*1.12</f>
        <v>615.44000000000005</v>
      </c>
      <c r="AB184" s="30"/>
      <c r="AC184" s="28"/>
      <c r="AD184" s="31" t="s">
        <v>75</v>
      </c>
      <c r="AE184" s="31"/>
      <c r="AF184" s="634"/>
      <c r="AG184" s="2"/>
    </row>
    <row r="185" spans="1:33" ht="33.75" customHeight="1">
      <c r="A185" s="641"/>
      <c r="B185" s="649"/>
      <c r="C185" s="761"/>
      <c r="D185" s="744"/>
      <c r="E185" s="744"/>
      <c r="F185" s="744"/>
      <c r="G185" s="744"/>
      <c r="H185" s="744"/>
      <c r="I185" s="744"/>
      <c r="J185" s="761"/>
      <c r="K185" s="744"/>
      <c r="L185" s="744"/>
      <c r="M185" s="631"/>
      <c r="N185" s="631"/>
      <c r="O185" s="744"/>
      <c r="P185" s="744"/>
      <c r="Q185" s="802"/>
      <c r="R185" s="25"/>
      <c r="S185" s="818"/>
      <c r="T185" s="26"/>
      <c r="U185" s="26"/>
      <c r="V185" s="26"/>
      <c r="W185" s="27"/>
      <c r="X185" s="28"/>
      <c r="Y185" s="29"/>
      <c r="Z185" s="29"/>
      <c r="AA185" s="29"/>
      <c r="AB185" s="30"/>
      <c r="AC185" s="28"/>
      <c r="AD185" s="31"/>
      <c r="AE185" s="31"/>
      <c r="AF185" s="634"/>
      <c r="AG185" s="2"/>
    </row>
    <row r="186" spans="1:33" ht="33.75" customHeight="1">
      <c r="A186" s="641"/>
      <c r="B186" s="649"/>
      <c r="C186" s="761"/>
      <c r="D186" s="744"/>
      <c r="E186" s="744"/>
      <c r="F186" s="744"/>
      <c r="G186" s="744"/>
      <c r="H186" s="744"/>
      <c r="I186" s="744"/>
      <c r="J186" s="761"/>
      <c r="K186" s="744"/>
      <c r="L186" s="744"/>
      <c r="M186" s="631"/>
      <c r="N186" s="631"/>
      <c r="O186" s="744"/>
      <c r="P186" s="744"/>
      <c r="Q186" s="802"/>
      <c r="R186" s="25"/>
      <c r="S186" s="818"/>
      <c r="T186" s="26"/>
      <c r="U186" s="26"/>
      <c r="V186" s="26"/>
      <c r="W186" s="27"/>
      <c r="X186" s="28"/>
      <c r="Y186" s="29"/>
      <c r="Z186" s="29"/>
      <c r="AA186" s="29"/>
      <c r="AB186" s="30"/>
      <c r="AC186" s="28"/>
      <c r="AD186" s="31"/>
      <c r="AE186" s="31"/>
      <c r="AF186" s="634"/>
      <c r="AG186" s="2"/>
    </row>
    <row r="187" spans="1:33" ht="33.75" customHeight="1">
      <c r="A187" s="650"/>
      <c r="B187" s="651"/>
      <c r="C187" s="763"/>
      <c r="D187" s="746"/>
      <c r="E187" s="746"/>
      <c r="F187" s="746"/>
      <c r="G187" s="746"/>
      <c r="H187" s="746"/>
      <c r="I187" s="746"/>
      <c r="J187" s="763"/>
      <c r="K187" s="746"/>
      <c r="L187" s="746"/>
      <c r="M187" s="632"/>
      <c r="N187" s="632"/>
      <c r="O187" s="746"/>
      <c r="P187" s="746"/>
      <c r="Q187" s="803"/>
      <c r="R187" s="38"/>
      <c r="S187" s="824"/>
      <c r="T187" s="61"/>
      <c r="U187" s="108"/>
      <c r="V187" s="109"/>
      <c r="W187" s="62"/>
      <c r="X187" s="63"/>
      <c r="Y187" s="64"/>
      <c r="Z187" s="42"/>
      <c r="AA187" s="42"/>
      <c r="AB187" s="65"/>
      <c r="AC187" s="63"/>
      <c r="AD187" s="66"/>
      <c r="AE187" s="66"/>
      <c r="AF187" s="635"/>
      <c r="AG187" s="2"/>
    </row>
    <row r="188" spans="1:33" ht="41.25" customHeight="1">
      <c r="A188" s="647" t="s">
        <v>304</v>
      </c>
      <c r="B188" s="648"/>
      <c r="C188" s="758" t="s">
        <v>46</v>
      </c>
      <c r="D188" s="748" t="s">
        <v>47</v>
      </c>
      <c r="E188" s="748" t="s">
        <v>48</v>
      </c>
      <c r="F188" s="748" t="s">
        <v>338</v>
      </c>
      <c r="G188" s="749" t="s">
        <v>50</v>
      </c>
      <c r="H188" s="748" t="s">
        <v>51</v>
      </c>
      <c r="I188" s="748" t="s">
        <v>126</v>
      </c>
      <c r="J188" s="766" t="s">
        <v>339</v>
      </c>
      <c r="K188" s="748" t="s">
        <v>340</v>
      </c>
      <c r="L188" s="748" t="s">
        <v>341</v>
      </c>
      <c r="M188" s="638">
        <v>1</v>
      </c>
      <c r="N188" s="638">
        <v>1</v>
      </c>
      <c r="O188" s="748" t="s">
        <v>342</v>
      </c>
      <c r="P188" s="748" t="s">
        <v>343</v>
      </c>
      <c r="Q188" s="804" t="s">
        <v>344</v>
      </c>
      <c r="R188" s="37" t="s">
        <v>345</v>
      </c>
      <c r="S188" s="822" t="s">
        <v>346</v>
      </c>
      <c r="T188" s="47" t="s">
        <v>70</v>
      </c>
      <c r="U188" s="110" t="s">
        <v>71</v>
      </c>
      <c r="V188" s="111" t="s">
        <v>72</v>
      </c>
      <c r="W188" s="54"/>
      <c r="X188" s="55"/>
      <c r="Y188" s="56"/>
      <c r="Z188" s="36"/>
      <c r="AA188" s="36"/>
      <c r="AB188" s="57">
        <f>AA189</f>
        <v>1098.28</v>
      </c>
      <c r="AC188" s="55"/>
      <c r="AD188" s="58"/>
      <c r="AE188" s="58"/>
      <c r="AF188" s="637"/>
      <c r="AG188" s="2"/>
    </row>
    <row r="189" spans="1:33" ht="41.25" customHeight="1">
      <c r="A189" s="641"/>
      <c r="B189" s="649"/>
      <c r="C189" s="761"/>
      <c r="D189" s="744"/>
      <c r="E189" s="744"/>
      <c r="F189" s="744"/>
      <c r="G189" s="744"/>
      <c r="H189" s="744"/>
      <c r="I189" s="744"/>
      <c r="J189" s="761"/>
      <c r="K189" s="744"/>
      <c r="L189" s="744"/>
      <c r="M189" s="631"/>
      <c r="N189" s="631"/>
      <c r="O189" s="744"/>
      <c r="P189" s="744"/>
      <c r="Q189" s="802"/>
      <c r="R189" s="25"/>
      <c r="S189" s="831" t="s">
        <v>347</v>
      </c>
      <c r="T189" s="101"/>
      <c r="U189" s="101"/>
      <c r="V189" s="101"/>
      <c r="W189" s="102">
        <v>1</v>
      </c>
      <c r="X189" s="103" t="s">
        <v>74</v>
      </c>
      <c r="Y189" s="94">
        <f>1123.28-25</f>
        <v>1098.28</v>
      </c>
      <c r="Z189" s="94">
        <f t="shared" ref="Z189:AA189" si="14">+Y189</f>
        <v>1098.28</v>
      </c>
      <c r="AA189" s="94">
        <f t="shared" si="14"/>
        <v>1098.28</v>
      </c>
      <c r="AB189" s="30"/>
      <c r="AC189" s="28"/>
      <c r="AD189" s="112" t="s">
        <v>75</v>
      </c>
      <c r="AE189" s="31" t="s">
        <v>75</v>
      </c>
      <c r="AF189" s="634"/>
      <c r="AG189" s="2"/>
    </row>
    <row r="190" spans="1:33" ht="41.25" customHeight="1">
      <c r="A190" s="641"/>
      <c r="B190" s="649"/>
      <c r="C190" s="763"/>
      <c r="D190" s="746"/>
      <c r="E190" s="746"/>
      <c r="F190" s="746"/>
      <c r="G190" s="746"/>
      <c r="H190" s="746"/>
      <c r="I190" s="746"/>
      <c r="J190" s="763"/>
      <c r="K190" s="746"/>
      <c r="L190" s="746"/>
      <c r="M190" s="632"/>
      <c r="N190" s="632"/>
      <c r="O190" s="746"/>
      <c r="P190" s="746"/>
      <c r="Q190" s="803"/>
      <c r="R190" s="38"/>
      <c r="S190" s="820"/>
      <c r="T190" s="39"/>
      <c r="U190" s="39"/>
      <c r="V190" s="39"/>
      <c r="W190" s="40"/>
      <c r="X190" s="41"/>
      <c r="Y190" s="42"/>
      <c r="Z190" s="42"/>
      <c r="AA190" s="42"/>
      <c r="AB190" s="43"/>
      <c r="AC190" s="41"/>
      <c r="AD190" s="44"/>
      <c r="AE190" s="44"/>
      <c r="AF190" s="635"/>
      <c r="AG190" s="2"/>
    </row>
    <row r="191" spans="1:33" ht="33.75" customHeight="1">
      <c r="A191" s="641"/>
      <c r="B191" s="649"/>
      <c r="C191" s="758" t="s">
        <v>46</v>
      </c>
      <c r="D191" s="748" t="s">
        <v>47</v>
      </c>
      <c r="E191" s="748" t="s">
        <v>48</v>
      </c>
      <c r="F191" s="748" t="s">
        <v>49</v>
      </c>
      <c r="G191" s="749" t="s">
        <v>50</v>
      </c>
      <c r="H191" s="748" t="s">
        <v>51</v>
      </c>
      <c r="I191" s="748" t="s">
        <v>61</v>
      </c>
      <c r="J191" s="766" t="s">
        <v>348</v>
      </c>
      <c r="K191" s="748" t="s">
        <v>349</v>
      </c>
      <c r="L191" s="748" t="s">
        <v>350</v>
      </c>
      <c r="M191" s="638">
        <v>1</v>
      </c>
      <c r="N191" s="638">
        <v>1</v>
      </c>
      <c r="O191" s="748" t="s">
        <v>351</v>
      </c>
      <c r="P191" s="748" t="s">
        <v>352</v>
      </c>
      <c r="Q191" s="804" t="s">
        <v>353</v>
      </c>
      <c r="R191" s="37" t="s">
        <v>354</v>
      </c>
      <c r="S191" s="822" t="s">
        <v>273</v>
      </c>
      <c r="T191" s="47" t="s">
        <v>70</v>
      </c>
      <c r="U191" s="67" t="s">
        <v>71</v>
      </c>
      <c r="V191" s="68" t="s">
        <v>198</v>
      </c>
      <c r="W191" s="54"/>
      <c r="X191" s="55"/>
      <c r="Y191" s="56"/>
      <c r="Z191" s="36"/>
      <c r="AA191" s="36"/>
      <c r="AB191" s="57">
        <f>+SUM(AA192:AA196)</f>
        <v>1729.336</v>
      </c>
      <c r="AC191" s="55"/>
      <c r="AD191" s="58"/>
      <c r="AE191" s="58"/>
      <c r="AF191" s="637"/>
      <c r="AG191" s="2"/>
    </row>
    <row r="192" spans="1:33" ht="33.75" customHeight="1">
      <c r="A192" s="641"/>
      <c r="B192" s="649"/>
      <c r="C192" s="761"/>
      <c r="D192" s="744"/>
      <c r="E192" s="744"/>
      <c r="F192" s="744"/>
      <c r="G192" s="744"/>
      <c r="H192" s="744"/>
      <c r="I192" s="744"/>
      <c r="J192" s="761"/>
      <c r="K192" s="744"/>
      <c r="L192" s="744"/>
      <c r="M192" s="631"/>
      <c r="N192" s="631"/>
      <c r="O192" s="744"/>
      <c r="P192" s="744"/>
      <c r="Q192" s="802"/>
      <c r="R192" s="25"/>
      <c r="S192" s="818" t="s">
        <v>355</v>
      </c>
      <c r="T192" s="26"/>
      <c r="U192" s="26"/>
      <c r="V192" s="26"/>
      <c r="W192" s="27">
        <v>2</v>
      </c>
      <c r="X192" s="28" t="s">
        <v>74</v>
      </c>
      <c r="Y192" s="29">
        <v>232.14</v>
      </c>
      <c r="Z192" s="29">
        <f t="shared" ref="Z192:Z196" si="15">+W192*Y192</f>
        <v>464.28</v>
      </c>
      <c r="AA192" s="29">
        <f t="shared" ref="AA192:AA196" si="16">+Z192*1.12</f>
        <v>519.99360000000001</v>
      </c>
      <c r="AB192" s="30"/>
      <c r="AC192" s="28"/>
      <c r="AD192" s="31"/>
      <c r="AE192" s="31" t="s">
        <v>75</v>
      </c>
      <c r="AF192" s="634"/>
      <c r="AG192" s="2"/>
    </row>
    <row r="193" spans="1:33" ht="33.75" customHeight="1">
      <c r="A193" s="641"/>
      <c r="B193" s="649"/>
      <c r="C193" s="761"/>
      <c r="D193" s="744"/>
      <c r="E193" s="744"/>
      <c r="F193" s="744"/>
      <c r="G193" s="744"/>
      <c r="H193" s="744"/>
      <c r="I193" s="744"/>
      <c r="J193" s="761"/>
      <c r="K193" s="744"/>
      <c r="L193" s="744"/>
      <c r="M193" s="631"/>
      <c r="N193" s="631"/>
      <c r="O193" s="744"/>
      <c r="P193" s="744"/>
      <c r="Q193" s="802"/>
      <c r="R193" s="25"/>
      <c r="S193" s="818" t="s">
        <v>356</v>
      </c>
      <c r="T193" s="26"/>
      <c r="U193" s="26"/>
      <c r="V193" s="26"/>
      <c r="W193" s="27">
        <v>1</v>
      </c>
      <c r="X193" s="28" t="s">
        <v>74</v>
      </c>
      <c r="Y193" s="29">
        <v>234.72</v>
      </c>
      <c r="Z193" s="29">
        <f t="shared" si="15"/>
        <v>234.72</v>
      </c>
      <c r="AA193" s="29">
        <f t="shared" si="16"/>
        <v>262.88640000000004</v>
      </c>
      <c r="AB193" s="30"/>
      <c r="AC193" s="28"/>
      <c r="AD193" s="31"/>
      <c r="AE193" s="31" t="s">
        <v>75</v>
      </c>
      <c r="AF193" s="634"/>
      <c r="AG193" s="2"/>
    </row>
    <row r="194" spans="1:33" ht="33.75" customHeight="1">
      <c r="A194" s="641"/>
      <c r="B194" s="649"/>
      <c r="C194" s="761"/>
      <c r="D194" s="744"/>
      <c r="E194" s="744"/>
      <c r="F194" s="744"/>
      <c r="G194" s="744"/>
      <c r="H194" s="744"/>
      <c r="I194" s="744"/>
      <c r="J194" s="761"/>
      <c r="K194" s="744"/>
      <c r="L194" s="744"/>
      <c r="M194" s="631"/>
      <c r="N194" s="631"/>
      <c r="O194" s="744"/>
      <c r="P194" s="744"/>
      <c r="Q194" s="802"/>
      <c r="R194" s="25"/>
      <c r="S194" s="818" t="s">
        <v>357</v>
      </c>
      <c r="T194" s="26"/>
      <c r="U194" s="26"/>
      <c r="V194" s="26"/>
      <c r="W194" s="27">
        <v>1</v>
      </c>
      <c r="X194" s="28" t="s">
        <v>74</v>
      </c>
      <c r="Y194" s="29">
        <v>302.2</v>
      </c>
      <c r="Z194" s="29">
        <f t="shared" si="15"/>
        <v>302.2</v>
      </c>
      <c r="AA194" s="29">
        <f t="shared" si="16"/>
        <v>338.464</v>
      </c>
      <c r="AB194" s="30"/>
      <c r="AC194" s="28"/>
      <c r="AD194" s="31"/>
      <c r="AE194" s="31" t="s">
        <v>75</v>
      </c>
      <c r="AF194" s="634"/>
      <c r="AG194" s="2"/>
    </row>
    <row r="195" spans="1:33" ht="33.75" customHeight="1">
      <c r="A195" s="641"/>
      <c r="B195" s="649"/>
      <c r="C195" s="761"/>
      <c r="D195" s="744"/>
      <c r="E195" s="744"/>
      <c r="F195" s="744"/>
      <c r="G195" s="744"/>
      <c r="H195" s="744"/>
      <c r="I195" s="744"/>
      <c r="J195" s="761"/>
      <c r="K195" s="744"/>
      <c r="L195" s="744"/>
      <c r="M195" s="631"/>
      <c r="N195" s="631"/>
      <c r="O195" s="744"/>
      <c r="P195" s="744"/>
      <c r="Q195" s="802"/>
      <c r="R195" s="25"/>
      <c r="S195" s="818" t="s">
        <v>358</v>
      </c>
      <c r="T195" s="26"/>
      <c r="U195" s="26"/>
      <c r="V195" s="26"/>
      <c r="W195" s="27">
        <v>1</v>
      </c>
      <c r="X195" s="28" t="s">
        <v>74</v>
      </c>
      <c r="Y195" s="29">
        <v>169.64</v>
      </c>
      <c r="Z195" s="29">
        <f t="shared" si="15"/>
        <v>169.64</v>
      </c>
      <c r="AA195" s="29">
        <f t="shared" si="16"/>
        <v>189.99680000000001</v>
      </c>
      <c r="AB195" s="30"/>
      <c r="AC195" s="28"/>
      <c r="AD195" s="31"/>
      <c r="AE195" s="31" t="s">
        <v>75</v>
      </c>
      <c r="AF195" s="634"/>
      <c r="AG195" s="2"/>
    </row>
    <row r="196" spans="1:33" ht="33.75" customHeight="1">
      <c r="A196" s="641"/>
      <c r="B196" s="649"/>
      <c r="C196" s="761"/>
      <c r="D196" s="744"/>
      <c r="E196" s="744"/>
      <c r="F196" s="744"/>
      <c r="G196" s="744"/>
      <c r="H196" s="744"/>
      <c r="I196" s="744"/>
      <c r="J196" s="761"/>
      <c r="K196" s="744"/>
      <c r="L196" s="744"/>
      <c r="M196" s="631"/>
      <c r="N196" s="631"/>
      <c r="O196" s="744"/>
      <c r="P196" s="744"/>
      <c r="Q196" s="802"/>
      <c r="R196" s="69"/>
      <c r="S196" s="818" t="s">
        <v>359</v>
      </c>
      <c r="T196" s="26"/>
      <c r="U196" s="26"/>
      <c r="V196" s="26"/>
      <c r="W196" s="27">
        <v>1</v>
      </c>
      <c r="X196" s="28" t="s">
        <v>74</v>
      </c>
      <c r="Y196" s="29">
        <v>373.21</v>
      </c>
      <c r="Z196" s="29">
        <f t="shared" si="15"/>
        <v>373.21</v>
      </c>
      <c r="AA196" s="29">
        <f t="shared" si="16"/>
        <v>417.99520000000001</v>
      </c>
      <c r="AB196" s="30"/>
      <c r="AC196" s="28"/>
      <c r="AD196" s="31"/>
      <c r="AE196" s="31" t="s">
        <v>75</v>
      </c>
      <c r="AF196" s="634"/>
      <c r="AG196" s="2"/>
    </row>
    <row r="197" spans="1:33" ht="33.75" customHeight="1">
      <c r="A197" s="641"/>
      <c r="B197" s="649"/>
      <c r="C197" s="761"/>
      <c r="D197" s="744"/>
      <c r="E197" s="744"/>
      <c r="F197" s="744"/>
      <c r="G197" s="744"/>
      <c r="H197" s="744"/>
      <c r="I197" s="744"/>
      <c r="J197" s="761"/>
      <c r="K197" s="744"/>
      <c r="L197" s="744"/>
      <c r="M197" s="631"/>
      <c r="N197" s="631"/>
      <c r="O197" s="744"/>
      <c r="P197" s="744"/>
      <c r="Q197" s="802"/>
      <c r="R197" s="87" t="s">
        <v>360</v>
      </c>
      <c r="S197" s="833" t="s">
        <v>361</v>
      </c>
      <c r="T197" s="113" t="s">
        <v>362</v>
      </c>
      <c r="U197" s="114" t="s">
        <v>71</v>
      </c>
      <c r="V197" s="115" t="s">
        <v>72</v>
      </c>
      <c r="W197" s="116"/>
      <c r="X197" s="117"/>
      <c r="Y197" s="118"/>
      <c r="Z197" s="118"/>
      <c r="AA197" s="118"/>
      <c r="AB197" s="119">
        <f>+AA198</f>
        <v>5125.33</v>
      </c>
      <c r="AC197" s="120"/>
      <c r="AD197" s="121"/>
      <c r="AE197" s="121"/>
      <c r="AF197" s="634"/>
      <c r="AG197" s="2"/>
    </row>
    <row r="198" spans="1:33" ht="33.75" customHeight="1">
      <c r="A198" s="641"/>
      <c r="B198" s="649"/>
      <c r="C198" s="763"/>
      <c r="D198" s="746"/>
      <c r="E198" s="746"/>
      <c r="F198" s="746"/>
      <c r="G198" s="746"/>
      <c r="H198" s="746"/>
      <c r="I198" s="746"/>
      <c r="J198" s="763"/>
      <c r="K198" s="746"/>
      <c r="L198" s="746"/>
      <c r="M198" s="632"/>
      <c r="N198" s="632"/>
      <c r="O198" s="746"/>
      <c r="P198" s="746"/>
      <c r="Q198" s="803"/>
      <c r="R198" s="38"/>
      <c r="S198" s="820" t="s">
        <v>363</v>
      </c>
      <c r="T198" s="39"/>
      <c r="U198" s="39"/>
      <c r="V198" s="39"/>
      <c r="W198" s="122">
        <v>1</v>
      </c>
      <c r="X198" s="123" t="s">
        <v>364</v>
      </c>
      <c r="Y198" s="42">
        <v>5125.33</v>
      </c>
      <c r="Z198" s="42">
        <f t="shared" ref="Z198:AA198" si="17">+Y198</f>
        <v>5125.33</v>
      </c>
      <c r="AA198" s="42">
        <f t="shared" si="17"/>
        <v>5125.33</v>
      </c>
      <c r="AB198" s="43"/>
      <c r="AC198" s="41"/>
      <c r="AD198" s="44"/>
      <c r="AE198" s="44" t="s">
        <v>75</v>
      </c>
      <c r="AF198" s="635"/>
      <c r="AG198" s="2"/>
    </row>
    <row r="199" spans="1:33" ht="33" customHeight="1">
      <c r="A199" s="641"/>
      <c r="B199" s="649"/>
      <c r="C199" s="758" t="s">
        <v>46</v>
      </c>
      <c r="D199" s="748" t="s">
        <v>47</v>
      </c>
      <c r="E199" s="748" t="s">
        <v>48</v>
      </c>
      <c r="F199" s="748" t="s">
        <v>49</v>
      </c>
      <c r="G199" s="749" t="s">
        <v>50</v>
      </c>
      <c r="H199" s="748" t="s">
        <v>51</v>
      </c>
      <c r="I199" s="748" t="s">
        <v>61</v>
      </c>
      <c r="J199" s="766" t="s">
        <v>365</v>
      </c>
      <c r="K199" s="748" t="s">
        <v>366</v>
      </c>
      <c r="L199" s="748" t="s">
        <v>367</v>
      </c>
      <c r="M199" s="638">
        <v>0</v>
      </c>
      <c r="N199" s="638">
        <v>1</v>
      </c>
      <c r="O199" s="748" t="s">
        <v>368</v>
      </c>
      <c r="P199" s="748" t="s">
        <v>369</v>
      </c>
      <c r="Q199" s="804" t="s">
        <v>370</v>
      </c>
      <c r="R199" s="59"/>
      <c r="S199" s="823"/>
      <c r="T199" s="49"/>
      <c r="U199" s="49"/>
      <c r="V199" s="49"/>
      <c r="W199" s="34"/>
      <c r="X199" s="35"/>
      <c r="Y199" s="36"/>
      <c r="Z199" s="36"/>
      <c r="AA199" s="36"/>
      <c r="AB199" s="50"/>
      <c r="AC199" s="35"/>
      <c r="AD199" s="60"/>
      <c r="AE199" s="60"/>
      <c r="AF199" s="637"/>
      <c r="AG199" s="2"/>
    </row>
    <row r="200" spans="1:33" ht="33" customHeight="1">
      <c r="A200" s="641"/>
      <c r="B200" s="649"/>
      <c r="C200" s="761"/>
      <c r="D200" s="744"/>
      <c r="E200" s="744"/>
      <c r="F200" s="744"/>
      <c r="G200" s="744"/>
      <c r="H200" s="744"/>
      <c r="I200" s="744"/>
      <c r="J200" s="761"/>
      <c r="K200" s="744"/>
      <c r="L200" s="744"/>
      <c r="M200" s="631"/>
      <c r="N200" s="631"/>
      <c r="O200" s="744"/>
      <c r="P200" s="744"/>
      <c r="Q200" s="802"/>
      <c r="R200" s="32"/>
      <c r="S200" s="818"/>
      <c r="T200" s="26"/>
      <c r="U200" s="26"/>
      <c r="V200" s="26"/>
      <c r="W200" s="27"/>
      <c r="X200" s="28"/>
      <c r="Y200" s="29"/>
      <c r="Z200" s="29"/>
      <c r="AA200" s="29"/>
      <c r="AB200" s="30"/>
      <c r="AC200" s="28"/>
      <c r="AD200" s="31"/>
      <c r="AE200" s="31"/>
      <c r="AF200" s="634"/>
      <c r="AG200" s="2"/>
    </row>
    <row r="201" spans="1:33" ht="33" customHeight="1">
      <c r="A201" s="641"/>
      <c r="B201" s="649"/>
      <c r="C201" s="761"/>
      <c r="D201" s="744"/>
      <c r="E201" s="744"/>
      <c r="F201" s="744"/>
      <c r="G201" s="744"/>
      <c r="H201" s="744"/>
      <c r="I201" s="744"/>
      <c r="J201" s="761"/>
      <c r="K201" s="744"/>
      <c r="L201" s="744"/>
      <c r="M201" s="631"/>
      <c r="N201" s="631"/>
      <c r="O201" s="744"/>
      <c r="P201" s="744"/>
      <c r="Q201" s="802"/>
      <c r="R201" s="25"/>
      <c r="S201" s="818"/>
      <c r="T201" s="26"/>
      <c r="U201" s="26"/>
      <c r="V201" s="26"/>
      <c r="W201" s="27"/>
      <c r="X201" s="28"/>
      <c r="Y201" s="29"/>
      <c r="Z201" s="29"/>
      <c r="AA201" s="29"/>
      <c r="AB201" s="30"/>
      <c r="AC201" s="28"/>
      <c r="AD201" s="31"/>
      <c r="AE201" s="31"/>
      <c r="AF201" s="634"/>
      <c r="AG201" s="2"/>
    </row>
    <row r="202" spans="1:33" ht="33" customHeight="1">
      <c r="A202" s="641"/>
      <c r="B202" s="649"/>
      <c r="C202" s="761"/>
      <c r="D202" s="744"/>
      <c r="E202" s="744"/>
      <c r="F202" s="744"/>
      <c r="G202" s="744"/>
      <c r="H202" s="744"/>
      <c r="I202" s="744"/>
      <c r="J202" s="761"/>
      <c r="K202" s="744"/>
      <c r="L202" s="744"/>
      <c r="M202" s="631"/>
      <c r="N202" s="631"/>
      <c r="O202" s="744"/>
      <c r="P202" s="744"/>
      <c r="Q202" s="802"/>
      <c r="R202" s="25"/>
      <c r="S202" s="818"/>
      <c r="T202" s="26"/>
      <c r="U202" s="26"/>
      <c r="V202" s="26"/>
      <c r="W202" s="27"/>
      <c r="X202" s="28"/>
      <c r="Y202" s="29"/>
      <c r="Z202" s="29"/>
      <c r="AA202" s="29"/>
      <c r="AB202" s="30"/>
      <c r="AC202" s="28"/>
      <c r="AD202" s="31"/>
      <c r="AE202" s="31"/>
      <c r="AF202" s="634"/>
      <c r="AG202" s="2"/>
    </row>
    <row r="203" spans="1:33" ht="33" customHeight="1">
      <c r="A203" s="641"/>
      <c r="B203" s="649"/>
      <c r="C203" s="763"/>
      <c r="D203" s="746"/>
      <c r="E203" s="746"/>
      <c r="F203" s="746"/>
      <c r="G203" s="746"/>
      <c r="H203" s="746"/>
      <c r="I203" s="746"/>
      <c r="J203" s="763"/>
      <c r="K203" s="746"/>
      <c r="L203" s="746"/>
      <c r="M203" s="632"/>
      <c r="N203" s="632"/>
      <c r="O203" s="746"/>
      <c r="P203" s="746"/>
      <c r="Q203" s="803"/>
      <c r="R203" s="38"/>
      <c r="S203" s="824"/>
      <c r="T203" s="61"/>
      <c r="U203" s="61"/>
      <c r="V203" s="61"/>
      <c r="W203" s="62"/>
      <c r="X203" s="63"/>
      <c r="Y203" s="64"/>
      <c r="Z203" s="42"/>
      <c r="AA203" s="42"/>
      <c r="AB203" s="65"/>
      <c r="AC203" s="63"/>
      <c r="AD203" s="66"/>
      <c r="AE203" s="66"/>
      <c r="AF203" s="635"/>
      <c r="AG203" s="2"/>
    </row>
    <row r="204" spans="1:33" ht="25.5" customHeight="1">
      <c r="A204" s="641"/>
      <c r="B204" s="649"/>
      <c r="C204" s="758" t="s">
        <v>46</v>
      </c>
      <c r="D204" s="748" t="s">
        <v>47</v>
      </c>
      <c r="E204" s="748" t="s">
        <v>48</v>
      </c>
      <c r="F204" s="748" t="s">
        <v>371</v>
      </c>
      <c r="G204" s="749" t="s">
        <v>50</v>
      </c>
      <c r="H204" s="748" t="s">
        <v>51</v>
      </c>
      <c r="I204" s="748" t="s">
        <v>61</v>
      </c>
      <c r="J204" s="770" t="s">
        <v>372</v>
      </c>
      <c r="K204" s="748" t="s">
        <v>373</v>
      </c>
      <c r="L204" s="748" t="s">
        <v>374</v>
      </c>
      <c r="M204" s="638">
        <v>2</v>
      </c>
      <c r="N204" s="638">
        <v>2</v>
      </c>
      <c r="O204" s="748" t="s">
        <v>375</v>
      </c>
      <c r="P204" s="748" t="s">
        <v>376</v>
      </c>
      <c r="Q204" s="804" t="s">
        <v>377</v>
      </c>
      <c r="R204" s="37"/>
      <c r="S204" s="822"/>
      <c r="T204" s="53"/>
      <c r="U204" s="53"/>
      <c r="V204" s="53"/>
      <c r="W204" s="54"/>
      <c r="X204" s="55"/>
      <c r="Y204" s="56"/>
      <c r="Z204" s="36"/>
      <c r="AA204" s="36"/>
      <c r="AB204" s="57"/>
      <c r="AC204" s="55"/>
      <c r="AD204" s="58"/>
      <c r="AE204" s="58"/>
      <c r="AF204" s="637"/>
      <c r="AG204" s="2"/>
    </row>
    <row r="205" spans="1:33" ht="25.5" customHeight="1">
      <c r="A205" s="641"/>
      <c r="B205" s="649"/>
      <c r="C205" s="761"/>
      <c r="D205" s="744"/>
      <c r="E205" s="744"/>
      <c r="F205" s="744"/>
      <c r="G205" s="744"/>
      <c r="H205" s="744"/>
      <c r="I205" s="744"/>
      <c r="J205" s="771"/>
      <c r="K205" s="744"/>
      <c r="L205" s="744"/>
      <c r="M205" s="631"/>
      <c r="N205" s="631"/>
      <c r="O205" s="744"/>
      <c r="P205" s="744"/>
      <c r="Q205" s="802"/>
      <c r="R205" s="25"/>
      <c r="S205" s="818"/>
      <c r="T205" s="26"/>
      <c r="U205" s="26"/>
      <c r="V205" s="26"/>
      <c r="W205" s="27"/>
      <c r="X205" s="28"/>
      <c r="Y205" s="29"/>
      <c r="Z205" s="29"/>
      <c r="AA205" s="29"/>
      <c r="AB205" s="30"/>
      <c r="AC205" s="28"/>
      <c r="AD205" s="31"/>
      <c r="AE205" s="31"/>
      <c r="AF205" s="634"/>
      <c r="AG205" s="2"/>
    </row>
    <row r="206" spans="1:33" ht="25.5" customHeight="1">
      <c r="A206" s="641"/>
      <c r="B206" s="649"/>
      <c r="C206" s="761"/>
      <c r="D206" s="744"/>
      <c r="E206" s="744"/>
      <c r="F206" s="744"/>
      <c r="G206" s="744"/>
      <c r="H206" s="744"/>
      <c r="I206" s="744"/>
      <c r="J206" s="771"/>
      <c r="K206" s="744"/>
      <c r="L206" s="744"/>
      <c r="M206" s="631"/>
      <c r="N206" s="631"/>
      <c r="O206" s="744"/>
      <c r="P206" s="744"/>
      <c r="Q206" s="802"/>
      <c r="R206" s="25"/>
      <c r="S206" s="818"/>
      <c r="T206" s="26"/>
      <c r="U206" s="26"/>
      <c r="V206" s="26"/>
      <c r="W206" s="27"/>
      <c r="X206" s="28"/>
      <c r="Y206" s="29"/>
      <c r="Z206" s="29"/>
      <c r="AA206" s="29"/>
      <c r="AB206" s="30"/>
      <c r="AC206" s="28"/>
      <c r="AD206" s="31"/>
      <c r="AE206" s="31"/>
      <c r="AF206" s="634"/>
      <c r="AG206" s="2"/>
    </row>
    <row r="207" spans="1:33" ht="25.5" customHeight="1">
      <c r="A207" s="641"/>
      <c r="B207" s="649"/>
      <c r="C207" s="761"/>
      <c r="D207" s="744"/>
      <c r="E207" s="744"/>
      <c r="F207" s="744"/>
      <c r="G207" s="744"/>
      <c r="H207" s="744"/>
      <c r="I207" s="744"/>
      <c r="J207" s="771"/>
      <c r="K207" s="744"/>
      <c r="L207" s="744"/>
      <c r="M207" s="631"/>
      <c r="N207" s="631"/>
      <c r="O207" s="744"/>
      <c r="P207" s="744"/>
      <c r="Q207" s="802"/>
      <c r="R207" s="25"/>
      <c r="S207" s="818"/>
      <c r="T207" s="26"/>
      <c r="U207" s="26"/>
      <c r="V207" s="26"/>
      <c r="W207" s="27"/>
      <c r="X207" s="28"/>
      <c r="Y207" s="29"/>
      <c r="Z207" s="29"/>
      <c r="AA207" s="29"/>
      <c r="AB207" s="30"/>
      <c r="AC207" s="28"/>
      <c r="AD207" s="31"/>
      <c r="AE207" s="31"/>
      <c r="AF207" s="634"/>
      <c r="AG207" s="2"/>
    </row>
    <row r="208" spans="1:33" ht="25.5" customHeight="1">
      <c r="A208" s="641"/>
      <c r="B208" s="649"/>
      <c r="C208" s="763"/>
      <c r="D208" s="746"/>
      <c r="E208" s="746"/>
      <c r="F208" s="746"/>
      <c r="G208" s="746"/>
      <c r="H208" s="746"/>
      <c r="I208" s="746"/>
      <c r="J208" s="772"/>
      <c r="K208" s="746"/>
      <c r="L208" s="746"/>
      <c r="M208" s="632"/>
      <c r="N208" s="632"/>
      <c r="O208" s="746"/>
      <c r="P208" s="746"/>
      <c r="Q208" s="803"/>
      <c r="R208" s="38"/>
      <c r="S208" s="820"/>
      <c r="T208" s="39"/>
      <c r="U208" s="39"/>
      <c r="V208" s="39"/>
      <c r="W208" s="40"/>
      <c r="X208" s="41"/>
      <c r="Y208" s="42"/>
      <c r="Z208" s="42"/>
      <c r="AA208" s="42"/>
      <c r="AB208" s="43"/>
      <c r="AC208" s="41"/>
      <c r="AD208" s="44"/>
      <c r="AE208" s="44"/>
      <c r="AF208" s="635"/>
      <c r="AG208" s="2"/>
    </row>
    <row r="209" spans="1:33" ht="25.5" customHeight="1">
      <c r="A209" s="641"/>
      <c r="B209" s="649"/>
      <c r="C209" s="758" t="s">
        <v>46</v>
      </c>
      <c r="D209" s="748" t="s">
        <v>47</v>
      </c>
      <c r="E209" s="748" t="s">
        <v>48</v>
      </c>
      <c r="F209" s="748" t="s">
        <v>371</v>
      </c>
      <c r="G209" s="749" t="s">
        <v>50</v>
      </c>
      <c r="H209" s="748" t="s">
        <v>51</v>
      </c>
      <c r="I209" s="748" t="s">
        <v>61</v>
      </c>
      <c r="J209" s="770" t="s">
        <v>378</v>
      </c>
      <c r="K209" s="748" t="s">
        <v>379</v>
      </c>
      <c r="L209" s="748" t="s">
        <v>380</v>
      </c>
      <c r="M209" s="638">
        <v>30</v>
      </c>
      <c r="N209" s="638">
        <v>20</v>
      </c>
      <c r="O209" s="748" t="s">
        <v>381</v>
      </c>
      <c r="P209" s="748" t="s">
        <v>382</v>
      </c>
      <c r="Q209" s="804" t="s">
        <v>383</v>
      </c>
      <c r="R209" s="59"/>
      <c r="S209" s="823"/>
      <c r="T209" s="49"/>
      <c r="U209" s="49"/>
      <c r="V209" s="49"/>
      <c r="W209" s="34"/>
      <c r="X209" s="35"/>
      <c r="Y209" s="36"/>
      <c r="Z209" s="36"/>
      <c r="AA209" s="36"/>
      <c r="AB209" s="50"/>
      <c r="AC209" s="35"/>
      <c r="AD209" s="60"/>
      <c r="AE209" s="60"/>
      <c r="AF209" s="637"/>
      <c r="AG209" s="2"/>
    </row>
    <row r="210" spans="1:33" ht="25.5" customHeight="1">
      <c r="A210" s="650"/>
      <c r="B210" s="651"/>
      <c r="C210" s="761"/>
      <c r="D210" s="744"/>
      <c r="E210" s="744"/>
      <c r="F210" s="744"/>
      <c r="G210" s="744"/>
      <c r="H210" s="744"/>
      <c r="I210" s="744"/>
      <c r="J210" s="771"/>
      <c r="K210" s="744"/>
      <c r="L210" s="744"/>
      <c r="M210" s="631"/>
      <c r="N210" s="631"/>
      <c r="O210" s="744"/>
      <c r="P210" s="744"/>
      <c r="Q210" s="802"/>
      <c r="R210" s="32"/>
      <c r="S210" s="818"/>
      <c r="T210" s="26"/>
      <c r="U210" s="26"/>
      <c r="V210" s="26"/>
      <c r="W210" s="27"/>
      <c r="X210" s="28"/>
      <c r="Y210" s="29"/>
      <c r="Z210" s="29"/>
      <c r="AA210" s="29"/>
      <c r="AB210" s="30"/>
      <c r="AC210" s="28"/>
      <c r="AD210" s="31"/>
      <c r="AE210" s="31"/>
      <c r="AF210" s="634"/>
      <c r="AG210" s="2"/>
    </row>
    <row r="211" spans="1:33" ht="25.5" customHeight="1">
      <c r="A211" s="647" t="s">
        <v>304</v>
      </c>
      <c r="B211" s="648"/>
      <c r="C211" s="761"/>
      <c r="D211" s="744"/>
      <c r="E211" s="744"/>
      <c r="F211" s="744"/>
      <c r="G211" s="744"/>
      <c r="H211" s="744"/>
      <c r="I211" s="744"/>
      <c r="J211" s="771"/>
      <c r="K211" s="744"/>
      <c r="L211" s="744"/>
      <c r="M211" s="631"/>
      <c r="N211" s="631"/>
      <c r="O211" s="744"/>
      <c r="P211" s="744"/>
      <c r="Q211" s="802"/>
      <c r="R211" s="25"/>
      <c r="S211" s="818"/>
      <c r="T211" s="26"/>
      <c r="U211" s="26"/>
      <c r="V211" s="26"/>
      <c r="W211" s="27"/>
      <c r="X211" s="28"/>
      <c r="Y211" s="29"/>
      <c r="Z211" s="29"/>
      <c r="AA211" s="29"/>
      <c r="AB211" s="30"/>
      <c r="AC211" s="28"/>
      <c r="AD211" s="31"/>
      <c r="AE211" s="31"/>
      <c r="AF211" s="634"/>
      <c r="AG211" s="2"/>
    </row>
    <row r="212" spans="1:33" ht="25.5" customHeight="1">
      <c r="A212" s="641"/>
      <c r="B212" s="649"/>
      <c r="C212" s="761"/>
      <c r="D212" s="744"/>
      <c r="E212" s="744"/>
      <c r="F212" s="744"/>
      <c r="G212" s="744"/>
      <c r="H212" s="744"/>
      <c r="I212" s="744"/>
      <c r="J212" s="771"/>
      <c r="K212" s="744"/>
      <c r="L212" s="744"/>
      <c r="M212" s="631"/>
      <c r="N212" s="631"/>
      <c r="O212" s="744"/>
      <c r="P212" s="744"/>
      <c r="Q212" s="802"/>
      <c r="R212" s="25"/>
      <c r="S212" s="818"/>
      <c r="T212" s="26"/>
      <c r="U212" s="26"/>
      <c r="V212" s="26"/>
      <c r="W212" s="27"/>
      <c r="X212" s="28"/>
      <c r="Y212" s="29"/>
      <c r="Z212" s="29"/>
      <c r="AA212" s="29"/>
      <c r="AB212" s="30"/>
      <c r="AC212" s="28"/>
      <c r="AD212" s="31"/>
      <c r="AE212" s="31"/>
      <c r="AF212" s="634"/>
      <c r="AG212" s="2"/>
    </row>
    <row r="213" spans="1:33" ht="25.5" customHeight="1">
      <c r="A213" s="641"/>
      <c r="B213" s="649"/>
      <c r="C213" s="763"/>
      <c r="D213" s="746"/>
      <c r="E213" s="746"/>
      <c r="F213" s="746"/>
      <c r="G213" s="746"/>
      <c r="H213" s="746"/>
      <c r="I213" s="746"/>
      <c r="J213" s="772"/>
      <c r="K213" s="746"/>
      <c r="L213" s="746"/>
      <c r="M213" s="632"/>
      <c r="N213" s="632"/>
      <c r="O213" s="746"/>
      <c r="P213" s="746"/>
      <c r="Q213" s="803"/>
      <c r="R213" s="69"/>
      <c r="S213" s="820"/>
      <c r="T213" s="39"/>
      <c r="U213" s="39"/>
      <c r="V213" s="39"/>
      <c r="W213" s="40"/>
      <c r="X213" s="41"/>
      <c r="Y213" s="42"/>
      <c r="Z213" s="42"/>
      <c r="AA213" s="42"/>
      <c r="AB213" s="43"/>
      <c r="AC213" s="41"/>
      <c r="AD213" s="44"/>
      <c r="AE213" s="44"/>
      <c r="AF213" s="635"/>
      <c r="AG213" s="2"/>
    </row>
    <row r="214" spans="1:33" ht="24.75" customHeight="1">
      <c r="A214" s="641"/>
      <c r="B214" s="649"/>
      <c r="C214" s="758" t="s">
        <v>46</v>
      </c>
      <c r="D214" s="748" t="s">
        <v>47</v>
      </c>
      <c r="E214" s="748" t="s">
        <v>59</v>
      </c>
      <c r="F214" s="748" t="s">
        <v>185</v>
      </c>
      <c r="G214" s="749" t="s">
        <v>50</v>
      </c>
      <c r="H214" s="748" t="s">
        <v>51</v>
      </c>
      <c r="I214" s="748" t="s">
        <v>61</v>
      </c>
      <c r="J214" s="766" t="s">
        <v>384</v>
      </c>
      <c r="K214" s="748" t="s">
        <v>385</v>
      </c>
      <c r="L214" s="748" t="s">
        <v>386</v>
      </c>
      <c r="M214" s="638">
        <v>1</v>
      </c>
      <c r="N214" s="638">
        <v>3</v>
      </c>
      <c r="O214" s="748" t="s">
        <v>387</v>
      </c>
      <c r="P214" s="748" t="s">
        <v>388</v>
      </c>
      <c r="Q214" s="804" t="s">
        <v>389</v>
      </c>
      <c r="R214" s="59"/>
      <c r="S214" s="823"/>
      <c r="T214" s="49"/>
      <c r="U214" s="49"/>
      <c r="V214" s="49"/>
      <c r="W214" s="34"/>
      <c r="X214" s="35"/>
      <c r="Y214" s="36"/>
      <c r="Z214" s="36"/>
      <c r="AA214" s="36"/>
      <c r="AB214" s="50"/>
      <c r="AC214" s="35"/>
      <c r="AD214" s="60"/>
      <c r="AE214" s="60"/>
      <c r="AF214" s="637"/>
      <c r="AG214" s="2"/>
    </row>
    <row r="215" spans="1:33" ht="24.75" customHeight="1">
      <c r="A215" s="641"/>
      <c r="B215" s="649"/>
      <c r="C215" s="761"/>
      <c r="D215" s="744"/>
      <c r="E215" s="744"/>
      <c r="F215" s="744"/>
      <c r="G215" s="744"/>
      <c r="H215" s="744"/>
      <c r="I215" s="744"/>
      <c r="J215" s="761"/>
      <c r="K215" s="744"/>
      <c r="L215" s="744"/>
      <c r="M215" s="631"/>
      <c r="N215" s="631"/>
      <c r="O215" s="744"/>
      <c r="P215" s="744"/>
      <c r="Q215" s="802"/>
      <c r="R215" s="32"/>
      <c r="S215" s="818"/>
      <c r="T215" s="26"/>
      <c r="U215" s="26"/>
      <c r="V215" s="26"/>
      <c r="W215" s="27"/>
      <c r="X215" s="28"/>
      <c r="Y215" s="29"/>
      <c r="Z215" s="29"/>
      <c r="AA215" s="29"/>
      <c r="AB215" s="30"/>
      <c r="AC215" s="28"/>
      <c r="AD215" s="31"/>
      <c r="AE215" s="31"/>
      <c r="AF215" s="634"/>
      <c r="AG215" s="2"/>
    </row>
    <row r="216" spans="1:33" ht="24.75" customHeight="1">
      <c r="A216" s="641"/>
      <c r="B216" s="649"/>
      <c r="C216" s="761"/>
      <c r="D216" s="744"/>
      <c r="E216" s="744"/>
      <c r="F216" s="744"/>
      <c r="G216" s="744"/>
      <c r="H216" s="744"/>
      <c r="I216" s="744"/>
      <c r="J216" s="761"/>
      <c r="K216" s="744"/>
      <c r="L216" s="744"/>
      <c r="M216" s="631"/>
      <c r="N216" s="631"/>
      <c r="O216" s="744"/>
      <c r="P216" s="744"/>
      <c r="Q216" s="802"/>
      <c r="R216" s="25"/>
      <c r="S216" s="818"/>
      <c r="T216" s="26"/>
      <c r="U216" s="26"/>
      <c r="V216" s="26"/>
      <c r="W216" s="27"/>
      <c r="X216" s="28"/>
      <c r="Y216" s="29"/>
      <c r="Z216" s="29"/>
      <c r="AA216" s="29"/>
      <c r="AB216" s="30"/>
      <c r="AC216" s="28"/>
      <c r="AD216" s="31"/>
      <c r="AE216" s="31"/>
      <c r="AF216" s="634"/>
      <c r="AG216" s="2"/>
    </row>
    <row r="217" spans="1:33" ht="24.75" customHeight="1">
      <c r="A217" s="641"/>
      <c r="B217" s="649"/>
      <c r="C217" s="761"/>
      <c r="D217" s="744"/>
      <c r="E217" s="744"/>
      <c r="F217" s="744"/>
      <c r="G217" s="744"/>
      <c r="H217" s="744"/>
      <c r="I217" s="744"/>
      <c r="J217" s="761"/>
      <c r="K217" s="744"/>
      <c r="L217" s="744"/>
      <c r="M217" s="631"/>
      <c r="N217" s="631"/>
      <c r="O217" s="744"/>
      <c r="P217" s="744"/>
      <c r="Q217" s="802"/>
      <c r="R217" s="25"/>
      <c r="S217" s="818"/>
      <c r="T217" s="26"/>
      <c r="U217" s="26"/>
      <c r="V217" s="26"/>
      <c r="W217" s="27"/>
      <c r="X217" s="28"/>
      <c r="Y217" s="29"/>
      <c r="Z217" s="29"/>
      <c r="AA217" s="29"/>
      <c r="AB217" s="30"/>
      <c r="AC217" s="28"/>
      <c r="AD217" s="31"/>
      <c r="AE217" s="31"/>
      <c r="AF217" s="634"/>
      <c r="AG217" s="2"/>
    </row>
    <row r="218" spans="1:33" ht="24.75" customHeight="1">
      <c r="A218" s="641"/>
      <c r="B218" s="649"/>
      <c r="C218" s="763"/>
      <c r="D218" s="746"/>
      <c r="E218" s="746"/>
      <c r="F218" s="746"/>
      <c r="G218" s="746"/>
      <c r="H218" s="746"/>
      <c r="I218" s="746"/>
      <c r="J218" s="763"/>
      <c r="K218" s="746"/>
      <c r="L218" s="746"/>
      <c r="M218" s="632"/>
      <c r="N218" s="632"/>
      <c r="O218" s="746"/>
      <c r="P218" s="746"/>
      <c r="Q218" s="803"/>
      <c r="R218" s="69"/>
      <c r="S218" s="820"/>
      <c r="T218" s="39"/>
      <c r="U218" s="39"/>
      <c r="V218" s="39"/>
      <c r="W218" s="40"/>
      <c r="X218" s="41"/>
      <c r="Y218" s="42"/>
      <c r="Z218" s="42"/>
      <c r="AA218" s="42"/>
      <c r="AB218" s="43"/>
      <c r="AC218" s="41"/>
      <c r="AD218" s="44"/>
      <c r="AE218" s="44"/>
      <c r="AF218" s="635"/>
      <c r="AG218" s="2"/>
    </row>
    <row r="219" spans="1:33" ht="25.5" customHeight="1">
      <c r="A219" s="641"/>
      <c r="B219" s="649"/>
      <c r="C219" s="758" t="s">
        <v>46</v>
      </c>
      <c r="D219" s="748" t="s">
        <v>47</v>
      </c>
      <c r="E219" s="748" t="s">
        <v>48</v>
      </c>
      <c r="F219" s="748" t="s">
        <v>371</v>
      </c>
      <c r="G219" s="749" t="s">
        <v>50</v>
      </c>
      <c r="H219" s="748" t="s">
        <v>51</v>
      </c>
      <c r="I219" s="748" t="s">
        <v>61</v>
      </c>
      <c r="J219" s="748" t="s">
        <v>390</v>
      </c>
      <c r="K219" s="748" t="s">
        <v>282</v>
      </c>
      <c r="L219" s="748" t="s">
        <v>391</v>
      </c>
      <c r="M219" s="638">
        <v>3</v>
      </c>
      <c r="N219" s="638">
        <v>3</v>
      </c>
      <c r="O219" s="748" t="s">
        <v>392</v>
      </c>
      <c r="P219" s="748" t="s">
        <v>393</v>
      </c>
      <c r="Q219" s="804" t="s">
        <v>383</v>
      </c>
      <c r="R219" s="59"/>
      <c r="S219" s="827"/>
      <c r="T219" s="68"/>
      <c r="U219" s="68"/>
      <c r="V219" s="68"/>
      <c r="W219" s="54"/>
      <c r="X219" s="55"/>
      <c r="Y219" s="56"/>
      <c r="Z219" s="56"/>
      <c r="AA219" s="56"/>
      <c r="AB219" s="57"/>
      <c r="AC219" s="55"/>
      <c r="AD219" s="58"/>
      <c r="AE219" s="58"/>
      <c r="AF219" s="637"/>
      <c r="AG219" s="2"/>
    </row>
    <row r="220" spans="1:33" ht="25.5" customHeight="1">
      <c r="A220" s="641"/>
      <c r="B220" s="649"/>
      <c r="C220" s="761"/>
      <c r="D220" s="744"/>
      <c r="E220" s="744"/>
      <c r="F220" s="744"/>
      <c r="G220" s="744"/>
      <c r="H220" s="744"/>
      <c r="I220" s="744"/>
      <c r="J220" s="744"/>
      <c r="K220" s="744"/>
      <c r="L220" s="744"/>
      <c r="M220" s="631"/>
      <c r="N220" s="631"/>
      <c r="O220" s="744"/>
      <c r="P220" s="744"/>
      <c r="Q220" s="802"/>
      <c r="R220" s="32"/>
      <c r="S220" s="818"/>
      <c r="T220" s="26"/>
      <c r="U220" s="26"/>
      <c r="V220" s="26"/>
      <c r="W220" s="27"/>
      <c r="X220" s="28"/>
      <c r="Y220" s="29"/>
      <c r="Z220" s="29"/>
      <c r="AA220" s="29"/>
      <c r="AB220" s="30"/>
      <c r="AC220" s="28"/>
      <c r="AD220" s="31"/>
      <c r="AE220" s="31"/>
      <c r="AF220" s="634"/>
      <c r="AG220" s="2"/>
    </row>
    <row r="221" spans="1:33" ht="25.5" customHeight="1">
      <c r="A221" s="641"/>
      <c r="B221" s="649"/>
      <c r="C221" s="761"/>
      <c r="D221" s="744"/>
      <c r="E221" s="744"/>
      <c r="F221" s="744"/>
      <c r="G221" s="744"/>
      <c r="H221" s="744"/>
      <c r="I221" s="744"/>
      <c r="J221" s="744"/>
      <c r="K221" s="744"/>
      <c r="L221" s="744"/>
      <c r="M221" s="631"/>
      <c r="N221" s="631"/>
      <c r="O221" s="744"/>
      <c r="P221" s="744"/>
      <c r="Q221" s="802"/>
      <c r="R221" s="25"/>
      <c r="S221" s="818"/>
      <c r="T221" s="26"/>
      <c r="U221" s="26"/>
      <c r="V221" s="26"/>
      <c r="W221" s="27"/>
      <c r="X221" s="28"/>
      <c r="Y221" s="29"/>
      <c r="Z221" s="29"/>
      <c r="AA221" s="29"/>
      <c r="AB221" s="30"/>
      <c r="AC221" s="28"/>
      <c r="AD221" s="31"/>
      <c r="AE221" s="31"/>
      <c r="AF221" s="634"/>
      <c r="AG221" s="2"/>
    </row>
    <row r="222" spans="1:33" ht="25.5" customHeight="1">
      <c r="A222" s="641"/>
      <c r="B222" s="649"/>
      <c r="C222" s="761"/>
      <c r="D222" s="744"/>
      <c r="E222" s="744"/>
      <c r="F222" s="744"/>
      <c r="G222" s="744"/>
      <c r="H222" s="744"/>
      <c r="I222" s="744"/>
      <c r="J222" s="744"/>
      <c r="K222" s="744"/>
      <c r="L222" s="744"/>
      <c r="M222" s="631"/>
      <c r="N222" s="631"/>
      <c r="O222" s="744"/>
      <c r="P222" s="744"/>
      <c r="Q222" s="802"/>
      <c r="R222" s="25"/>
      <c r="S222" s="818"/>
      <c r="T222" s="26"/>
      <c r="U222" s="26"/>
      <c r="V222" s="26"/>
      <c r="W222" s="27"/>
      <c r="X222" s="28"/>
      <c r="Y222" s="29"/>
      <c r="Z222" s="29"/>
      <c r="AA222" s="29"/>
      <c r="AB222" s="30"/>
      <c r="AC222" s="28"/>
      <c r="AD222" s="31"/>
      <c r="AE222" s="31"/>
      <c r="AF222" s="634"/>
      <c r="AG222" s="2"/>
    </row>
    <row r="223" spans="1:33" ht="25.5" customHeight="1">
      <c r="A223" s="714"/>
      <c r="B223" s="715"/>
      <c r="C223" s="763"/>
      <c r="D223" s="746"/>
      <c r="E223" s="746"/>
      <c r="F223" s="746"/>
      <c r="G223" s="746"/>
      <c r="H223" s="746"/>
      <c r="I223" s="746"/>
      <c r="J223" s="746"/>
      <c r="K223" s="746"/>
      <c r="L223" s="746"/>
      <c r="M223" s="632"/>
      <c r="N223" s="632"/>
      <c r="O223" s="746"/>
      <c r="P223" s="746"/>
      <c r="Q223" s="803"/>
      <c r="R223" s="38"/>
      <c r="S223" s="820"/>
      <c r="T223" s="39"/>
      <c r="U223" s="39"/>
      <c r="V223" s="39"/>
      <c r="W223" s="40"/>
      <c r="X223" s="41"/>
      <c r="Y223" s="42"/>
      <c r="Z223" s="42"/>
      <c r="AA223" s="42"/>
      <c r="AB223" s="43"/>
      <c r="AC223" s="41"/>
      <c r="AD223" s="44"/>
      <c r="AE223" s="44"/>
      <c r="AF223" s="635"/>
      <c r="AG223" s="2"/>
    </row>
    <row r="224" spans="1:33" ht="22.5" customHeight="1">
      <c r="A224" s="79"/>
      <c r="B224" s="80"/>
      <c r="C224" s="751"/>
      <c r="D224" s="751"/>
      <c r="E224" s="751"/>
      <c r="F224" s="751"/>
      <c r="G224" s="751"/>
      <c r="H224" s="751"/>
      <c r="I224" s="751"/>
      <c r="J224" s="751"/>
      <c r="K224" s="751"/>
      <c r="L224" s="751"/>
      <c r="M224" s="81"/>
      <c r="N224" s="81"/>
      <c r="O224" s="751"/>
      <c r="P224" s="751"/>
      <c r="Q224" s="751"/>
      <c r="R224" s="656" t="s">
        <v>394</v>
      </c>
      <c r="S224" s="657"/>
      <c r="T224" s="657"/>
      <c r="U224" s="657"/>
      <c r="V224" s="657"/>
      <c r="W224" s="657"/>
      <c r="X224" s="657"/>
      <c r="Y224" s="657"/>
      <c r="Z224" s="658"/>
      <c r="AA224" s="82" t="s">
        <v>201</v>
      </c>
      <c r="AB224" s="83">
        <f>SUM(AB160:AB223)</f>
        <v>138635.39640000003</v>
      </c>
      <c r="AC224" s="659"/>
      <c r="AD224" s="657"/>
      <c r="AE224" s="657"/>
      <c r="AF224" s="660"/>
      <c r="AG224" s="84"/>
    </row>
    <row r="225" spans="1:33" ht="49.5" customHeight="1">
      <c r="A225" s="652" t="s">
        <v>395</v>
      </c>
      <c r="B225" s="716"/>
      <c r="C225" s="767" t="s">
        <v>46</v>
      </c>
      <c r="D225" s="750" t="s">
        <v>47</v>
      </c>
      <c r="E225" s="750" t="s">
        <v>59</v>
      </c>
      <c r="F225" s="750" t="s">
        <v>185</v>
      </c>
      <c r="G225" s="768" t="s">
        <v>50</v>
      </c>
      <c r="H225" s="750" t="s">
        <v>51</v>
      </c>
      <c r="I225" s="750" t="s">
        <v>61</v>
      </c>
      <c r="J225" s="752" t="s">
        <v>396</v>
      </c>
      <c r="K225" s="748" t="s">
        <v>397</v>
      </c>
      <c r="L225" s="750" t="s">
        <v>398</v>
      </c>
      <c r="M225" s="705">
        <v>70</v>
      </c>
      <c r="N225" s="705">
        <v>70</v>
      </c>
      <c r="O225" s="750" t="s">
        <v>399</v>
      </c>
      <c r="P225" s="750" t="s">
        <v>400</v>
      </c>
      <c r="Q225" s="805" t="s">
        <v>401</v>
      </c>
      <c r="R225" s="37" t="s">
        <v>140</v>
      </c>
      <c r="S225" s="884" t="s">
        <v>402</v>
      </c>
      <c r="T225" s="885" t="s">
        <v>70</v>
      </c>
      <c r="U225" s="886" t="s">
        <v>71</v>
      </c>
      <c r="V225" s="887" t="s">
        <v>72</v>
      </c>
      <c r="W225" s="888"/>
      <c r="X225" s="35"/>
      <c r="Y225" s="36"/>
      <c r="Z225" s="36"/>
      <c r="AA225" s="36"/>
      <c r="AB225" s="50">
        <f>SUM(AA226)</f>
        <v>7.3472</v>
      </c>
      <c r="AC225" s="35"/>
      <c r="AD225" s="60"/>
      <c r="AE225" s="60"/>
      <c r="AF225" s="636"/>
      <c r="AG225" s="2"/>
    </row>
    <row r="226" spans="1:33" ht="49.5" customHeight="1">
      <c r="A226" s="641"/>
      <c r="B226" s="649"/>
      <c r="C226" s="761"/>
      <c r="D226" s="744"/>
      <c r="E226" s="744"/>
      <c r="F226" s="744"/>
      <c r="G226" s="744"/>
      <c r="H226" s="744"/>
      <c r="I226" s="744"/>
      <c r="J226" s="754"/>
      <c r="K226" s="744"/>
      <c r="L226" s="744"/>
      <c r="M226" s="631"/>
      <c r="N226" s="631"/>
      <c r="O226" s="744"/>
      <c r="P226" s="744"/>
      <c r="Q226" s="802"/>
      <c r="R226" s="166"/>
      <c r="S226" s="892" t="s">
        <v>403</v>
      </c>
      <c r="T226" s="893"/>
      <c r="U226" s="893"/>
      <c r="V226" s="893"/>
      <c r="W226" s="894">
        <v>4</v>
      </c>
      <c r="X226" s="882" t="s">
        <v>246</v>
      </c>
      <c r="Y226" s="29">
        <v>1.64</v>
      </c>
      <c r="Z226" s="29">
        <f>+W226*Y226</f>
        <v>6.56</v>
      </c>
      <c r="AA226" s="29">
        <f>+Z226*1.12</f>
        <v>7.3472</v>
      </c>
      <c r="AB226" s="30"/>
      <c r="AC226" s="28"/>
      <c r="AD226" s="31"/>
      <c r="AE226" s="31" t="s">
        <v>75</v>
      </c>
      <c r="AF226" s="634"/>
      <c r="AG226" s="2"/>
    </row>
    <row r="227" spans="1:33" ht="49.5" customHeight="1">
      <c r="A227" s="641"/>
      <c r="B227" s="649"/>
      <c r="C227" s="761"/>
      <c r="D227" s="744"/>
      <c r="E227" s="744"/>
      <c r="F227" s="744"/>
      <c r="G227" s="744"/>
      <c r="H227" s="744"/>
      <c r="I227" s="744"/>
      <c r="J227" s="754"/>
      <c r="K227" s="744"/>
      <c r="L227" s="744"/>
      <c r="M227" s="631"/>
      <c r="N227" s="631"/>
      <c r="O227" s="744"/>
      <c r="P227" s="744"/>
      <c r="Q227" s="802"/>
      <c r="R227" s="163" t="s">
        <v>321</v>
      </c>
      <c r="S227" s="895" t="s">
        <v>404</v>
      </c>
      <c r="T227" s="896" t="s">
        <v>70</v>
      </c>
      <c r="U227" s="897" t="s">
        <v>71</v>
      </c>
      <c r="V227" s="896" t="s">
        <v>72</v>
      </c>
      <c r="W227" s="894"/>
      <c r="X227" s="883"/>
      <c r="Y227" s="36"/>
      <c r="Z227" s="29"/>
      <c r="AA227" s="29"/>
      <c r="AB227" s="30">
        <f>AA228</f>
        <v>160</v>
      </c>
      <c r="AC227" s="28"/>
      <c r="AD227" s="31"/>
      <c r="AE227" s="31"/>
      <c r="AF227" s="634"/>
      <c r="AG227" s="2"/>
    </row>
    <row r="228" spans="1:33" ht="49.5" customHeight="1">
      <c r="A228" s="641"/>
      <c r="B228" s="649"/>
      <c r="C228" s="761"/>
      <c r="D228" s="744"/>
      <c r="E228" s="744"/>
      <c r="F228" s="744"/>
      <c r="G228" s="744"/>
      <c r="H228" s="744"/>
      <c r="I228" s="744"/>
      <c r="J228" s="754"/>
      <c r="K228" s="744"/>
      <c r="L228" s="744"/>
      <c r="M228" s="631"/>
      <c r="N228" s="631"/>
      <c r="O228" s="744"/>
      <c r="P228" s="744"/>
      <c r="Q228" s="802"/>
      <c r="R228" s="163"/>
      <c r="S228" s="892" t="s">
        <v>405</v>
      </c>
      <c r="T228" s="893"/>
      <c r="U228" s="893"/>
      <c r="V228" s="893"/>
      <c r="W228" s="894">
        <v>1</v>
      </c>
      <c r="X228" s="883" t="s">
        <v>74</v>
      </c>
      <c r="Y228" s="36">
        <v>160</v>
      </c>
      <c r="Z228" s="29">
        <f>+W228*Y228</f>
        <v>160</v>
      </c>
      <c r="AA228" s="29">
        <f>Z228</f>
        <v>160</v>
      </c>
      <c r="AB228" s="30"/>
      <c r="AC228" s="28"/>
      <c r="AD228" s="31" t="s">
        <v>75</v>
      </c>
      <c r="AE228" s="112" t="s">
        <v>75</v>
      </c>
      <c r="AF228" s="634"/>
      <c r="AG228" s="2"/>
    </row>
    <row r="229" spans="1:33" ht="49.5" customHeight="1">
      <c r="A229" s="650"/>
      <c r="B229" s="651"/>
      <c r="C229" s="763"/>
      <c r="D229" s="746"/>
      <c r="E229" s="746"/>
      <c r="F229" s="746"/>
      <c r="G229" s="746"/>
      <c r="H229" s="746"/>
      <c r="I229" s="746"/>
      <c r="J229" s="756"/>
      <c r="K229" s="746"/>
      <c r="L229" s="746"/>
      <c r="M229" s="632"/>
      <c r="N229" s="632"/>
      <c r="O229" s="746"/>
      <c r="P229" s="746"/>
      <c r="Q229" s="803"/>
      <c r="R229" s="38"/>
      <c r="S229" s="889"/>
      <c r="T229" s="890"/>
      <c r="U229" s="890"/>
      <c r="V229" s="890"/>
      <c r="W229" s="891"/>
      <c r="X229" s="41"/>
      <c r="Y229" s="42"/>
      <c r="Z229" s="42"/>
      <c r="AA229" s="42"/>
      <c r="AB229" s="43"/>
      <c r="AC229" s="41"/>
      <c r="AD229" s="44"/>
      <c r="AE229" s="44"/>
      <c r="AF229" s="635"/>
      <c r="AG229" s="2"/>
    </row>
    <row r="230" spans="1:33" ht="50.25" customHeight="1">
      <c r="A230" s="647" t="s">
        <v>395</v>
      </c>
      <c r="B230" s="648"/>
      <c r="C230" s="773" t="s">
        <v>46</v>
      </c>
      <c r="D230" s="750" t="s">
        <v>47</v>
      </c>
      <c r="E230" s="750" t="s">
        <v>48</v>
      </c>
      <c r="F230" s="750" t="s">
        <v>338</v>
      </c>
      <c r="G230" s="768" t="s">
        <v>50</v>
      </c>
      <c r="H230" s="750" t="s">
        <v>51</v>
      </c>
      <c r="I230" s="750" t="s">
        <v>52</v>
      </c>
      <c r="J230" s="774" t="s">
        <v>406</v>
      </c>
      <c r="K230" s="748" t="s">
        <v>407</v>
      </c>
      <c r="L230" s="750" t="s">
        <v>408</v>
      </c>
      <c r="M230" s="698">
        <v>8</v>
      </c>
      <c r="N230" s="698">
        <v>8</v>
      </c>
      <c r="O230" s="750" t="s">
        <v>409</v>
      </c>
      <c r="P230" s="750" t="s">
        <v>410</v>
      </c>
      <c r="Q230" s="805" t="s">
        <v>411</v>
      </c>
      <c r="R230" s="37" t="s">
        <v>412</v>
      </c>
      <c r="S230" s="821" t="s">
        <v>413</v>
      </c>
      <c r="T230" s="100" t="s">
        <v>70</v>
      </c>
      <c r="U230" s="67" t="s">
        <v>71</v>
      </c>
      <c r="V230" s="68" t="s">
        <v>72</v>
      </c>
      <c r="W230" s="34"/>
      <c r="X230" s="35"/>
      <c r="Y230" s="36"/>
      <c r="Z230" s="36"/>
      <c r="AA230" s="36"/>
      <c r="AB230" s="50">
        <f>SUM(AA231:AA234)</f>
        <v>236.54400000000004</v>
      </c>
      <c r="AC230" s="35"/>
      <c r="AD230" s="35"/>
      <c r="AE230" s="35"/>
      <c r="AF230" s="636"/>
      <c r="AG230" s="2"/>
    </row>
    <row r="231" spans="1:33" ht="50.25" customHeight="1">
      <c r="A231" s="641"/>
      <c r="B231" s="649"/>
      <c r="C231" s="743"/>
      <c r="D231" s="744"/>
      <c r="E231" s="744"/>
      <c r="F231" s="744"/>
      <c r="G231" s="744"/>
      <c r="H231" s="744"/>
      <c r="I231" s="744"/>
      <c r="J231" s="754"/>
      <c r="K231" s="744"/>
      <c r="L231" s="744"/>
      <c r="M231" s="631"/>
      <c r="N231" s="631"/>
      <c r="O231" s="744"/>
      <c r="P231" s="744"/>
      <c r="Q231" s="802"/>
      <c r="R231" s="25"/>
      <c r="S231" s="818" t="s">
        <v>414</v>
      </c>
      <c r="T231" s="26"/>
      <c r="U231" s="26"/>
      <c r="V231" s="26"/>
      <c r="W231" s="27">
        <v>10</v>
      </c>
      <c r="X231" s="28" t="s">
        <v>246</v>
      </c>
      <c r="Y231" s="29">
        <v>5.28</v>
      </c>
      <c r="Z231" s="29">
        <f t="shared" ref="Z231:Z234" si="18">+W231*Y231</f>
        <v>52.800000000000004</v>
      </c>
      <c r="AA231" s="29">
        <f t="shared" ref="AA231:AA234" si="19">+Z231*1.12</f>
        <v>59.13600000000001</v>
      </c>
      <c r="AB231" s="30"/>
      <c r="AC231" s="28"/>
      <c r="AD231" s="28"/>
      <c r="AE231" s="28" t="s">
        <v>75</v>
      </c>
      <c r="AF231" s="634"/>
      <c r="AG231" s="2"/>
    </row>
    <row r="232" spans="1:33" ht="50.25" customHeight="1">
      <c r="A232" s="641"/>
      <c r="B232" s="649"/>
      <c r="C232" s="743"/>
      <c r="D232" s="744"/>
      <c r="E232" s="744"/>
      <c r="F232" s="744"/>
      <c r="G232" s="744"/>
      <c r="H232" s="744"/>
      <c r="I232" s="744"/>
      <c r="J232" s="754"/>
      <c r="K232" s="744"/>
      <c r="L232" s="744"/>
      <c r="M232" s="631"/>
      <c r="N232" s="631"/>
      <c r="O232" s="744"/>
      <c r="P232" s="744"/>
      <c r="Q232" s="802"/>
      <c r="R232" s="25"/>
      <c r="S232" s="818" t="s">
        <v>415</v>
      </c>
      <c r="T232" s="26"/>
      <c r="U232" s="26"/>
      <c r="V232" s="26"/>
      <c r="W232" s="27">
        <v>10</v>
      </c>
      <c r="X232" s="28" t="s">
        <v>246</v>
      </c>
      <c r="Y232" s="29">
        <v>5.28</v>
      </c>
      <c r="Z232" s="29">
        <f t="shared" si="18"/>
        <v>52.800000000000004</v>
      </c>
      <c r="AA232" s="29">
        <f t="shared" si="19"/>
        <v>59.13600000000001</v>
      </c>
      <c r="AB232" s="30"/>
      <c r="AC232" s="28"/>
      <c r="AD232" s="28"/>
      <c r="AE232" s="28" t="s">
        <v>75</v>
      </c>
      <c r="AF232" s="634"/>
      <c r="AG232" s="2"/>
    </row>
    <row r="233" spans="1:33" ht="50.25" customHeight="1">
      <c r="A233" s="641"/>
      <c r="B233" s="649"/>
      <c r="C233" s="743"/>
      <c r="D233" s="744"/>
      <c r="E233" s="744"/>
      <c r="F233" s="744"/>
      <c r="G233" s="744"/>
      <c r="H233" s="744"/>
      <c r="I233" s="744"/>
      <c r="J233" s="754"/>
      <c r="K233" s="744"/>
      <c r="L233" s="744"/>
      <c r="M233" s="631"/>
      <c r="N233" s="631"/>
      <c r="O233" s="744"/>
      <c r="P233" s="744"/>
      <c r="Q233" s="802"/>
      <c r="R233" s="25"/>
      <c r="S233" s="818" t="s">
        <v>416</v>
      </c>
      <c r="T233" s="26"/>
      <c r="U233" s="26"/>
      <c r="V233" s="26"/>
      <c r="W233" s="27">
        <v>10</v>
      </c>
      <c r="X233" s="28" t="s">
        <v>246</v>
      </c>
      <c r="Y233" s="29">
        <v>5.28</v>
      </c>
      <c r="Z233" s="29">
        <f t="shared" si="18"/>
        <v>52.800000000000004</v>
      </c>
      <c r="AA233" s="29">
        <f t="shared" si="19"/>
        <v>59.13600000000001</v>
      </c>
      <c r="AB233" s="30"/>
      <c r="AC233" s="28"/>
      <c r="AD233" s="28"/>
      <c r="AE233" s="28" t="s">
        <v>75</v>
      </c>
      <c r="AF233" s="634"/>
      <c r="AG233" s="2"/>
    </row>
    <row r="234" spans="1:33" ht="50.25" customHeight="1">
      <c r="A234" s="641"/>
      <c r="B234" s="649"/>
      <c r="C234" s="745"/>
      <c r="D234" s="746"/>
      <c r="E234" s="746"/>
      <c r="F234" s="746"/>
      <c r="G234" s="746"/>
      <c r="H234" s="746"/>
      <c r="I234" s="746"/>
      <c r="J234" s="756"/>
      <c r="K234" s="746"/>
      <c r="L234" s="746"/>
      <c r="M234" s="632"/>
      <c r="N234" s="632"/>
      <c r="O234" s="746"/>
      <c r="P234" s="746"/>
      <c r="Q234" s="803"/>
      <c r="R234" s="38"/>
      <c r="S234" s="820" t="s">
        <v>417</v>
      </c>
      <c r="T234" s="39"/>
      <c r="U234" s="39"/>
      <c r="V234" s="39"/>
      <c r="W234" s="40">
        <v>10</v>
      </c>
      <c r="X234" s="41" t="s">
        <v>246</v>
      </c>
      <c r="Y234" s="42">
        <v>5.28</v>
      </c>
      <c r="Z234" s="42">
        <f t="shared" si="18"/>
        <v>52.800000000000004</v>
      </c>
      <c r="AA234" s="42">
        <f t="shared" si="19"/>
        <v>59.13600000000001</v>
      </c>
      <c r="AB234" s="43"/>
      <c r="AC234" s="41"/>
      <c r="AD234" s="41"/>
      <c r="AE234" s="41" t="s">
        <v>75</v>
      </c>
      <c r="AF234" s="635"/>
      <c r="AG234" s="2"/>
    </row>
    <row r="235" spans="1:33" ht="41.25" customHeight="1">
      <c r="A235" s="641"/>
      <c r="B235" s="649"/>
      <c r="C235" s="775" t="s">
        <v>46</v>
      </c>
      <c r="D235" s="748" t="s">
        <v>47</v>
      </c>
      <c r="E235" s="748" t="s">
        <v>48</v>
      </c>
      <c r="F235" s="748" t="s">
        <v>418</v>
      </c>
      <c r="G235" s="749" t="s">
        <v>50</v>
      </c>
      <c r="H235" s="748" t="s">
        <v>133</v>
      </c>
      <c r="I235" s="748" t="s">
        <v>134</v>
      </c>
      <c r="J235" s="766" t="s">
        <v>419</v>
      </c>
      <c r="K235" s="748" t="s">
        <v>420</v>
      </c>
      <c r="L235" s="748" t="s">
        <v>421</v>
      </c>
      <c r="M235" s="718">
        <v>1</v>
      </c>
      <c r="N235" s="718">
        <v>12</v>
      </c>
      <c r="O235" s="748" t="s">
        <v>422</v>
      </c>
      <c r="P235" s="748" t="s">
        <v>423</v>
      </c>
      <c r="Q235" s="804" t="s">
        <v>424</v>
      </c>
      <c r="R235" s="59" t="s">
        <v>425</v>
      </c>
      <c r="S235" s="823" t="s">
        <v>117</v>
      </c>
      <c r="T235" s="97" t="s">
        <v>70</v>
      </c>
      <c r="U235" s="67" t="s">
        <v>71</v>
      </c>
      <c r="V235" s="68" t="s">
        <v>72</v>
      </c>
      <c r="W235" s="34"/>
      <c r="X235" s="35"/>
      <c r="Y235" s="36"/>
      <c r="Z235" s="36"/>
      <c r="AA235" s="36"/>
      <c r="AB235" s="50">
        <f>SUM(AA236:AA239)</f>
        <v>93.39</v>
      </c>
      <c r="AC235" s="35"/>
      <c r="AD235" s="60"/>
      <c r="AE235" s="60"/>
      <c r="AF235" s="637"/>
      <c r="AG235" s="2"/>
    </row>
    <row r="236" spans="1:33" ht="41.25" customHeight="1">
      <c r="A236" s="641"/>
      <c r="B236" s="649"/>
      <c r="C236" s="743"/>
      <c r="D236" s="744"/>
      <c r="E236" s="744"/>
      <c r="F236" s="744"/>
      <c r="G236" s="744"/>
      <c r="H236" s="744"/>
      <c r="I236" s="744"/>
      <c r="J236" s="761"/>
      <c r="K236" s="744"/>
      <c r="L236" s="744"/>
      <c r="M236" s="631"/>
      <c r="N236" s="631"/>
      <c r="O236" s="744"/>
      <c r="P236" s="744"/>
      <c r="Q236" s="802"/>
      <c r="R236" s="32"/>
      <c r="S236" s="818" t="s">
        <v>426</v>
      </c>
      <c r="T236" s="26"/>
      <c r="U236" s="26"/>
      <c r="V236" s="26"/>
      <c r="W236" s="27">
        <v>33</v>
      </c>
      <c r="X236" s="28" t="s">
        <v>246</v>
      </c>
      <c r="Y236" s="29">
        <v>2.83</v>
      </c>
      <c r="Z236" s="29">
        <f>+W236*Y236</f>
        <v>93.39</v>
      </c>
      <c r="AA236" s="29">
        <f>+Z236</f>
        <v>93.39</v>
      </c>
      <c r="AB236" s="30"/>
      <c r="AC236" s="28"/>
      <c r="AD236" s="31"/>
      <c r="AE236" s="31" t="s">
        <v>75</v>
      </c>
      <c r="AF236" s="634"/>
      <c r="AG236" s="2"/>
    </row>
    <row r="237" spans="1:33" ht="41.25" customHeight="1">
      <c r="A237" s="641"/>
      <c r="B237" s="649"/>
      <c r="C237" s="743"/>
      <c r="D237" s="744"/>
      <c r="E237" s="744"/>
      <c r="F237" s="744"/>
      <c r="G237" s="744"/>
      <c r="H237" s="744"/>
      <c r="I237" s="744"/>
      <c r="J237" s="761"/>
      <c r="K237" s="744"/>
      <c r="L237" s="744"/>
      <c r="M237" s="631"/>
      <c r="N237" s="631"/>
      <c r="O237" s="744"/>
      <c r="P237" s="744"/>
      <c r="Q237" s="802"/>
      <c r="R237" s="25"/>
      <c r="S237" s="818"/>
      <c r="T237" s="26"/>
      <c r="U237" s="26"/>
      <c r="V237" s="26"/>
      <c r="W237" s="27"/>
      <c r="X237" s="28"/>
      <c r="Y237" s="29"/>
      <c r="Z237" s="29"/>
      <c r="AA237" s="29"/>
      <c r="AB237" s="30"/>
      <c r="AC237" s="28"/>
      <c r="AD237" s="31"/>
      <c r="AE237" s="31"/>
      <c r="AF237" s="634"/>
      <c r="AG237" s="2"/>
    </row>
    <row r="238" spans="1:33" ht="41.25" customHeight="1">
      <c r="A238" s="641"/>
      <c r="B238" s="649"/>
      <c r="C238" s="743"/>
      <c r="D238" s="744"/>
      <c r="E238" s="744"/>
      <c r="F238" s="744"/>
      <c r="G238" s="744"/>
      <c r="H238" s="744"/>
      <c r="I238" s="744"/>
      <c r="J238" s="761"/>
      <c r="K238" s="744"/>
      <c r="L238" s="744"/>
      <c r="M238" s="631"/>
      <c r="N238" s="631"/>
      <c r="O238" s="744"/>
      <c r="P238" s="744"/>
      <c r="Q238" s="802"/>
      <c r="R238" s="25"/>
      <c r="S238" s="818"/>
      <c r="T238" s="26"/>
      <c r="U238" s="26"/>
      <c r="V238" s="26"/>
      <c r="W238" s="27"/>
      <c r="X238" s="28"/>
      <c r="Y238" s="29"/>
      <c r="Z238" s="29"/>
      <c r="AA238" s="29"/>
      <c r="AB238" s="30"/>
      <c r="AC238" s="28"/>
      <c r="AD238" s="31"/>
      <c r="AE238" s="31"/>
      <c r="AF238" s="634"/>
      <c r="AG238" s="2"/>
    </row>
    <row r="239" spans="1:33" ht="41.25" customHeight="1">
      <c r="A239" s="641"/>
      <c r="B239" s="649"/>
      <c r="C239" s="745"/>
      <c r="D239" s="746"/>
      <c r="E239" s="746"/>
      <c r="F239" s="746"/>
      <c r="G239" s="746"/>
      <c r="H239" s="746"/>
      <c r="I239" s="746"/>
      <c r="J239" s="763"/>
      <c r="K239" s="746"/>
      <c r="L239" s="746"/>
      <c r="M239" s="632"/>
      <c r="N239" s="632"/>
      <c r="O239" s="746"/>
      <c r="P239" s="746"/>
      <c r="Q239" s="803"/>
      <c r="R239" s="38"/>
      <c r="S239" s="824"/>
      <c r="T239" s="61"/>
      <c r="U239" s="61"/>
      <c r="V239" s="61"/>
      <c r="W239" s="62"/>
      <c r="X239" s="63"/>
      <c r="Y239" s="64"/>
      <c r="Z239" s="42"/>
      <c r="AA239" s="42"/>
      <c r="AB239" s="65"/>
      <c r="AC239" s="63"/>
      <c r="AD239" s="66"/>
      <c r="AE239" s="66"/>
      <c r="AF239" s="635"/>
      <c r="AG239" s="2"/>
    </row>
    <row r="240" spans="1:33" ht="34.5" customHeight="1">
      <c r="A240" s="641"/>
      <c r="B240" s="649"/>
      <c r="C240" s="747" t="s">
        <v>46</v>
      </c>
      <c r="D240" s="748" t="s">
        <v>47</v>
      </c>
      <c r="E240" s="748" t="s">
        <v>59</v>
      </c>
      <c r="F240" s="748" t="s">
        <v>185</v>
      </c>
      <c r="G240" s="749" t="s">
        <v>50</v>
      </c>
      <c r="H240" s="748" t="s">
        <v>51</v>
      </c>
      <c r="I240" s="748" t="s">
        <v>52</v>
      </c>
      <c r="J240" s="766" t="s">
        <v>427</v>
      </c>
      <c r="K240" s="748" t="s">
        <v>428</v>
      </c>
      <c r="L240" s="748" t="s">
        <v>429</v>
      </c>
      <c r="M240" s="638">
        <v>3</v>
      </c>
      <c r="N240" s="638">
        <v>5</v>
      </c>
      <c r="O240" s="748" t="s">
        <v>430</v>
      </c>
      <c r="P240" s="748" t="s">
        <v>431</v>
      </c>
      <c r="Q240" s="804" t="s">
        <v>432</v>
      </c>
      <c r="R240" s="37" t="s">
        <v>433</v>
      </c>
      <c r="S240" s="822" t="s">
        <v>197</v>
      </c>
      <c r="T240" s="47" t="s">
        <v>70</v>
      </c>
      <c r="U240" s="67" t="s">
        <v>71</v>
      </c>
      <c r="V240" s="68" t="s">
        <v>198</v>
      </c>
      <c r="W240" s="54"/>
      <c r="X240" s="55"/>
      <c r="Y240" s="56"/>
      <c r="Z240" s="36"/>
      <c r="AA240" s="36"/>
      <c r="AB240" s="57">
        <f>SUM(AA241)</f>
        <v>344</v>
      </c>
      <c r="AC240" s="55"/>
      <c r="AD240" s="58"/>
      <c r="AE240" s="58"/>
      <c r="AF240" s="637"/>
      <c r="AG240" s="2"/>
    </row>
    <row r="241" spans="1:33" ht="34.5" customHeight="1">
      <c r="A241" s="641"/>
      <c r="B241" s="649"/>
      <c r="C241" s="743"/>
      <c r="D241" s="744"/>
      <c r="E241" s="744"/>
      <c r="F241" s="744"/>
      <c r="G241" s="744"/>
      <c r="H241" s="744"/>
      <c r="I241" s="744"/>
      <c r="J241" s="761"/>
      <c r="K241" s="744"/>
      <c r="L241" s="744"/>
      <c r="M241" s="631"/>
      <c r="N241" s="631"/>
      <c r="O241" s="744"/>
      <c r="P241" s="744"/>
      <c r="Q241" s="802"/>
      <c r="R241" s="25"/>
      <c r="S241" s="861" t="s">
        <v>434</v>
      </c>
      <c r="T241" s="904"/>
      <c r="U241" s="904"/>
      <c r="V241" s="904"/>
      <c r="W241" s="905">
        <v>1</v>
      </c>
      <c r="X241" s="28" t="s">
        <v>246</v>
      </c>
      <c r="Y241" s="29">
        <v>344</v>
      </c>
      <c r="Z241" s="29">
        <f>+W241*Y241</f>
        <v>344</v>
      </c>
      <c r="AA241" s="29">
        <f>+Z241</f>
        <v>344</v>
      </c>
      <c r="AB241" s="30"/>
      <c r="AC241" s="28"/>
      <c r="AD241" s="31"/>
      <c r="AE241" s="31" t="s">
        <v>75</v>
      </c>
      <c r="AF241" s="634"/>
      <c r="AG241" s="2"/>
    </row>
    <row r="242" spans="1:33" ht="34.5" customHeight="1">
      <c r="A242" s="641"/>
      <c r="B242" s="649"/>
      <c r="C242" s="743"/>
      <c r="D242" s="744"/>
      <c r="E242" s="744"/>
      <c r="F242" s="744"/>
      <c r="G242" s="744"/>
      <c r="H242" s="744"/>
      <c r="I242" s="744"/>
      <c r="J242" s="761"/>
      <c r="K242" s="744"/>
      <c r="L242" s="744"/>
      <c r="M242" s="631"/>
      <c r="N242" s="631"/>
      <c r="O242" s="744"/>
      <c r="P242" s="744"/>
      <c r="Q242" s="802"/>
      <c r="R242" s="898" t="s">
        <v>196</v>
      </c>
      <c r="S242" s="906" t="s">
        <v>197</v>
      </c>
      <c r="T242" s="907" t="s">
        <v>435</v>
      </c>
      <c r="U242" s="908" t="s">
        <v>71</v>
      </c>
      <c r="V242" s="907" t="s">
        <v>198</v>
      </c>
      <c r="W242" s="909"/>
      <c r="X242" s="901"/>
      <c r="Y242" s="133"/>
      <c r="Z242" s="133"/>
      <c r="AA242" s="133"/>
      <c r="AB242" s="134">
        <f>SUM(AA243)</f>
        <v>1443</v>
      </c>
      <c r="AC242" s="35"/>
      <c r="AD242" s="60"/>
      <c r="AE242" s="60"/>
      <c r="AF242" s="634"/>
      <c r="AG242" s="2"/>
    </row>
    <row r="243" spans="1:33" ht="34.5" customHeight="1">
      <c r="A243" s="641"/>
      <c r="B243" s="649"/>
      <c r="C243" s="743"/>
      <c r="D243" s="744"/>
      <c r="E243" s="744"/>
      <c r="F243" s="744"/>
      <c r="G243" s="744"/>
      <c r="H243" s="744"/>
      <c r="I243" s="744"/>
      <c r="J243" s="761"/>
      <c r="K243" s="744"/>
      <c r="L243" s="744"/>
      <c r="M243" s="631"/>
      <c r="N243" s="631"/>
      <c r="O243" s="744"/>
      <c r="P243" s="744"/>
      <c r="Q243" s="802"/>
      <c r="R243" s="166"/>
      <c r="S243" s="910" t="s">
        <v>436</v>
      </c>
      <c r="T243" s="911"/>
      <c r="U243" s="911"/>
      <c r="V243" s="911"/>
      <c r="W243" s="912">
        <v>1</v>
      </c>
      <c r="X243" s="902" t="s">
        <v>246</v>
      </c>
      <c r="Y243" s="138">
        <v>1443</v>
      </c>
      <c r="Z243" s="138">
        <f t="shared" ref="Z243:Z244" si="20">+W243*Y243</f>
        <v>1443</v>
      </c>
      <c r="AA243" s="138">
        <f>+Z243</f>
        <v>1443</v>
      </c>
      <c r="AB243" s="30"/>
      <c r="AC243" s="28"/>
      <c r="AD243" s="31"/>
      <c r="AE243" s="31" t="s">
        <v>75</v>
      </c>
      <c r="AF243" s="634"/>
      <c r="AG243" s="2"/>
    </row>
    <row r="244" spans="1:33" ht="34.5" customHeight="1">
      <c r="A244" s="641"/>
      <c r="B244" s="649"/>
      <c r="C244" s="743"/>
      <c r="D244" s="744"/>
      <c r="E244" s="744"/>
      <c r="F244" s="744"/>
      <c r="G244" s="744"/>
      <c r="H244" s="744"/>
      <c r="I244" s="744"/>
      <c r="J244" s="761"/>
      <c r="K244" s="744"/>
      <c r="L244" s="744"/>
      <c r="M244" s="631"/>
      <c r="N244" s="631"/>
      <c r="O244" s="744"/>
      <c r="P244" s="744"/>
      <c r="Q244" s="802"/>
      <c r="R244" s="899" t="s">
        <v>437</v>
      </c>
      <c r="S244" s="895" t="s">
        <v>438</v>
      </c>
      <c r="T244" s="907" t="s">
        <v>70</v>
      </c>
      <c r="U244" s="897" t="s">
        <v>71</v>
      </c>
      <c r="V244" s="896" t="s">
        <v>72</v>
      </c>
      <c r="W244" s="894">
        <v>1</v>
      </c>
      <c r="X244" s="882" t="s">
        <v>246</v>
      </c>
      <c r="Y244" s="29">
        <v>900</v>
      </c>
      <c r="Z244" s="29">
        <f t="shared" si="20"/>
        <v>900</v>
      </c>
      <c r="AA244" s="29">
        <f t="shared" ref="AA244:AB244" si="21">Z244</f>
        <v>900</v>
      </c>
      <c r="AB244" s="30">
        <f t="shared" si="21"/>
        <v>900</v>
      </c>
      <c r="AC244" s="28"/>
      <c r="AD244" s="31"/>
      <c r="AE244" s="31" t="s">
        <v>75</v>
      </c>
      <c r="AF244" s="634"/>
      <c r="AG244" s="2"/>
    </row>
    <row r="245" spans="1:33" ht="34.5" customHeight="1">
      <c r="A245" s="641"/>
      <c r="B245" s="649"/>
      <c r="C245" s="743"/>
      <c r="D245" s="744"/>
      <c r="E245" s="744"/>
      <c r="F245" s="744"/>
      <c r="G245" s="744"/>
      <c r="H245" s="744"/>
      <c r="I245" s="744"/>
      <c r="J245" s="761"/>
      <c r="K245" s="744"/>
      <c r="L245" s="744"/>
      <c r="M245" s="631"/>
      <c r="N245" s="631"/>
      <c r="O245" s="744"/>
      <c r="P245" s="744"/>
      <c r="Q245" s="802"/>
      <c r="R245" s="166"/>
      <c r="S245" s="892"/>
      <c r="T245" s="893"/>
      <c r="U245" s="893"/>
      <c r="V245" s="893"/>
      <c r="W245" s="894"/>
      <c r="X245" s="882"/>
      <c r="Y245" s="29"/>
      <c r="Z245" s="29"/>
      <c r="AA245" s="29"/>
      <c r="AB245" s="30"/>
      <c r="AC245" s="28"/>
      <c r="AD245" s="31"/>
      <c r="AE245" s="31"/>
      <c r="AF245" s="634"/>
      <c r="AG245" s="2"/>
    </row>
    <row r="246" spans="1:33" ht="34.5" customHeight="1">
      <c r="A246" s="641"/>
      <c r="B246" s="649"/>
      <c r="C246" s="743"/>
      <c r="D246" s="744"/>
      <c r="E246" s="744"/>
      <c r="F246" s="744"/>
      <c r="G246" s="744"/>
      <c r="H246" s="744"/>
      <c r="I246" s="744"/>
      <c r="J246" s="761"/>
      <c r="K246" s="744"/>
      <c r="L246" s="744"/>
      <c r="M246" s="631"/>
      <c r="N246" s="631"/>
      <c r="O246" s="744"/>
      <c r="P246" s="744"/>
      <c r="Q246" s="802"/>
      <c r="R246" s="900" t="s">
        <v>439</v>
      </c>
      <c r="S246" s="906" t="s">
        <v>438</v>
      </c>
      <c r="T246" s="907" t="s">
        <v>70</v>
      </c>
      <c r="U246" s="908" t="s">
        <v>71</v>
      </c>
      <c r="V246" s="907" t="s">
        <v>72</v>
      </c>
      <c r="W246" s="909">
        <v>1</v>
      </c>
      <c r="X246" s="903" t="s">
        <v>246</v>
      </c>
      <c r="Y246" s="94">
        <f>524+20</f>
        <v>544</v>
      </c>
      <c r="Z246" s="94">
        <f>+W246*Y246</f>
        <v>544</v>
      </c>
      <c r="AA246" s="94">
        <f t="shared" ref="AA246:AB246" si="22">Z246</f>
        <v>544</v>
      </c>
      <c r="AB246" s="144">
        <f t="shared" si="22"/>
        <v>544</v>
      </c>
      <c r="AC246" s="28"/>
      <c r="AD246" s="31"/>
      <c r="AE246" s="31" t="s">
        <v>75</v>
      </c>
      <c r="AF246" s="634"/>
      <c r="AG246" s="2"/>
    </row>
    <row r="247" spans="1:33" ht="34.5" customHeight="1">
      <c r="A247" s="650"/>
      <c r="B247" s="651"/>
      <c r="C247" s="745"/>
      <c r="D247" s="746"/>
      <c r="E247" s="746"/>
      <c r="F247" s="746"/>
      <c r="G247" s="746"/>
      <c r="H247" s="746"/>
      <c r="I247" s="746"/>
      <c r="J247" s="763"/>
      <c r="K247" s="746"/>
      <c r="L247" s="746"/>
      <c r="M247" s="632"/>
      <c r="N247" s="632"/>
      <c r="O247" s="746"/>
      <c r="P247" s="746"/>
      <c r="Q247" s="803"/>
      <c r="R247" s="38"/>
      <c r="S247" s="889"/>
      <c r="T247" s="890"/>
      <c r="U247" s="890"/>
      <c r="V247" s="890"/>
      <c r="W247" s="891"/>
      <c r="X247" s="41"/>
      <c r="Y247" s="42"/>
      <c r="Z247" s="42"/>
      <c r="AA247" s="42"/>
      <c r="AB247" s="43"/>
      <c r="AC247" s="41"/>
      <c r="AD247" s="44"/>
      <c r="AE247" s="44"/>
      <c r="AF247" s="635"/>
      <c r="AG247" s="2"/>
    </row>
    <row r="248" spans="1:33" ht="60" customHeight="1">
      <c r="A248" s="647" t="s">
        <v>395</v>
      </c>
      <c r="B248" s="648"/>
      <c r="C248" s="747" t="s">
        <v>79</v>
      </c>
      <c r="D248" s="776" t="s">
        <v>80</v>
      </c>
      <c r="E248" s="748" t="s">
        <v>157</v>
      </c>
      <c r="F248" s="748" t="s">
        <v>158</v>
      </c>
      <c r="G248" s="749" t="s">
        <v>83</v>
      </c>
      <c r="H248" s="748" t="s">
        <v>440</v>
      </c>
      <c r="I248" s="748" t="s">
        <v>126</v>
      </c>
      <c r="J248" s="766" t="s">
        <v>441</v>
      </c>
      <c r="K248" s="748" t="s">
        <v>442</v>
      </c>
      <c r="L248" s="748" t="s">
        <v>443</v>
      </c>
      <c r="M248" s="638">
        <v>102</v>
      </c>
      <c r="N248" s="638">
        <v>5</v>
      </c>
      <c r="O248" s="748" t="s">
        <v>444</v>
      </c>
      <c r="P248" s="748" t="s">
        <v>445</v>
      </c>
      <c r="Q248" s="804" t="s">
        <v>446</v>
      </c>
      <c r="R248" s="37" t="s">
        <v>447</v>
      </c>
      <c r="S248" s="822" t="s">
        <v>448</v>
      </c>
      <c r="T248" s="47" t="s">
        <v>70</v>
      </c>
      <c r="U248" s="67"/>
      <c r="V248" s="68"/>
      <c r="W248" s="54"/>
      <c r="X248" s="55"/>
      <c r="Y248" s="56"/>
      <c r="Z248" s="36"/>
      <c r="AA248" s="36"/>
      <c r="AB248" s="57">
        <f>AA249</f>
        <v>14386</v>
      </c>
      <c r="AC248" s="55"/>
      <c r="AD248" s="58"/>
      <c r="AE248" s="58"/>
      <c r="AF248" s="637"/>
      <c r="AG248" s="2"/>
    </row>
    <row r="249" spans="1:33" ht="60" customHeight="1">
      <c r="A249" s="641"/>
      <c r="B249" s="649"/>
      <c r="C249" s="743"/>
      <c r="D249" s="744"/>
      <c r="E249" s="744"/>
      <c r="F249" s="744"/>
      <c r="G249" s="744"/>
      <c r="H249" s="744"/>
      <c r="I249" s="744"/>
      <c r="J249" s="761"/>
      <c r="K249" s="744"/>
      <c r="L249" s="744"/>
      <c r="M249" s="631"/>
      <c r="N249" s="631"/>
      <c r="O249" s="744"/>
      <c r="P249" s="744"/>
      <c r="Q249" s="802"/>
      <c r="R249" s="25"/>
      <c r="S249" s="818" t="s">
        <v>449</v>
      </c>
      <c r="T249" s="26"/>
      <c r="U249" s="26"/>
      <c r="V249" s="26"/>
      <c r="W249" s="27">
        <v>1</v>
      </c>
      <c r="X249" s="28" t="s">
        <v>74</v>
      </c>
      <c r="Y249" s="29">
        <v>14386</v>
      </c>
      <c r="Z249" s="29">
        <f t="shared" ref="Z249:AA249" si="23">Y249</f>
        <v>14386</v>
      </c>
      <c r="AA249" s="29">
        <f t="shared" si="23"/>
        <v>14386</v>
      </c>
      <c r="AB249" s="30"/>
      <c r="AC249" s="28"/>
      <c r="AD249" s="31"/>
      <c r="AE249" s="31" t="s">
        <v>75</v>
      </c>
      <c r="AF249" s="634"/>
      <c r="AG249" s="2"/>
    </row>
    <row r="250" spans="1:33" ht="60" customHeight="1">
      <c r="A250" s="641"/>
      <c r="B250" s="649"/>
      <c r="C250" s="743"/>
      <c r="D250" s="744"/>
      <c r="E250" s="744"/>
      <c r="F250" s="744"/>
      <c r="G250" s="744"/>
      <c r="H250" s="744"/>
      <c r="I250" s="744"/>
      <c r="J250" s="761"/>
      <c r="K250" s="744"/>
      <c r="L250" s="744"/>
      <c r="M250" s="631"/>
      <c r="N250" s="631"/>
      <c r="O250" s="744"/>
      <c r="P250" s="744"/>
      <c r="Q250" s="802"/>
      <c r="R250" s="25"/>
      <c r="S250" s="818"/>
      <c r="T250" s="26"/>
      <c r="U250" s="26"/>
      <c r="V250" s="26"/>
      <c r="W250" s="27"/>
      <c r="X250" s="28"/>
      <c r="Y250" s="29"/>
      <c r="Z250" s="29"/>
      <c r="AA250" s="29"/>
      <c r="AB250" s="30"/>
      <c r="AC250" s="28"/>
      <c r="AD250" s="31"/>
      <c r="AE250" s="31"/>
      <c r="AF250" s="634"/>
      <c r="AG250" s="2"/>
    </row>
    <row r="251" spans="1:33" ht="60" customHeight="1">
      <c r="A251" s="641"/>
      <c r="B251" s="649"/>
      <c r="C251" s="743"/>
      <c r="D251" s="744"/>
      <c r="E251" s="744"/>
      <c r="F251" s="744"/>
      <c r="G251" s="744"/>
      <c r="H251" s="744"/>
      <c r="I251" s="744"/>
      <c r="J251" s="761"/>
      <c r="K251" s="744"/>
      <c r="L251" s="744"/>
      <c r="M251" s="631"/>
      <c r="N251" s="631"/>
      <c r="O251" s="744"/>
      <c r="P251" s="744"/>
      <c r="Q251" s="802"/>
      <c r="R251" s="25"/>
      <c r="S251" s="818"/>
      <c r="T251" s="26"/>
      <c r="U251" s="26"/>
      <c r="V251" s="26"/>
      <c r="W251" s="27"/>
      <c r="X251" s="28"/>
      <c r="Y251" s="29"/>
      <c r="Z251" s="29"/>
      <c r="AA251" s="29"/>
      <c r="AB251" s="30"/>
      <c r="AC251" s="28"/>
      <c r="AD251" s="31"/>
      <c r="AE251" s="31"/>
      <c r="AF251" s="634"/>
      <c r="AG251" s="2"/>
    </row>
    <row r="252" spans="1:33" ht="60" customHeight="1">
      <c r="A252" s="641"/>
      <c r="B252" s="649"/>
      <c r="C252" s="745"/>
      <c r="D252" s="746"/>
      <c r="E252" s="746"/>
      <c r="F252" s="746"/>
      <c r="G252" s="746"/>
      <c r="H252" s="746"/>
      <c r="I252" s="746"/>
      <c r="J252" s="763"/>
      <c r="K252" s="746"/>
      <c r="L252" s="746"/>
      <c r="M252" s="632"/>
      <c r="N252" s="632"/>
      <c r="O252" s="746"/>
      <c r="P252" s="746"/>
      <c r="Q252" s="803"/>
      <c r="R252" s="38"/>
      <c r="S252" s="820"/>
      <c r="T252" s="39"/>
      <c r="U252" s="39"/>
      <c r="V252" s="39"/>
      <c r="W252" s="40"/>
      <c r="X252" s="41"/>
      <c r="Y252" s="42"/>
      <c r="Z252" s="42"/>
      <c r="AA252" s="42"/>
      <c r="AB252" s="43"/>
      <c r="AC252" s="41"/>
      <c r="AD252" s="44"/>
      <c r="AE252" s="44"/>
      <c r="AF252" s="635"/>
      <c r="AG252" s="2"/>
    </row>
    <row r="253" spans="1:33" ht="69.75" customHeight="1">
      <c r="A253" s="641"/>
      <c r="B253" s="649"/>
      <c r="C253" s="773" t="s">
        <v>46</v>
      </c>
      <c r="D253" s="750" t="s">
        <v>47</v>
      </c>
      <c r="E253" s="750" t="s">
        <v>48</v>
      </c>
      <c r="F253" s="750" t="s">
        <v>450</v>
      </c>
      <c r="G253" s="768" t="s">
        <v>50</v>
      </c>
      <c r="H253" s="750" t="s">
        <v>51</v>
      </c>
      <c r="I253" s="750" t="s">
        <v>52</v>
      </c>
      <c r="J253" s="766" t="s">
        <v>451</v>
      </c>
      <c r="K253" s="748" t="s">
        <v>452</v>
      </c>
      <c r="L253" s="750" t="s">
        <v>453</v>
      </c>
      <c r="M253" s="705">
        <v>3</v>
      </c>
      <c r="N253" s="719">
        <v>4</v>
      </c>
      <c r="O253" s="750" t="s">
        <v>454</v>
      </c>
      <c r="P253" s="750" t="s">
        <v>455</v>
      </c>
      <c r="Q253" s="805" t="s">
        <v>456</v>
      </c>
      <c r="R253" s="145" t="s">
        <v>457</v>
      </c>
      <c r="S253" s="834" t="s">
        <v>458</v>
      </c>
      <c r="T253" s="130" t="s">
        <v>70</v>
      </c>
      <c r="U253" s="129"/>
      <c r="V253" s="129"/>
      <c r="W253" s="131"/>
      <c r="X253" s="132"/>
      <c r="Y253" s="133"/>
      <c r="Z253" s="133"/>
      <c r="AA253" s="133"/>
      <c r="AB253" s="134">
        <f>+AA254</f>
        <v>33565</v>
      </c>
      <c r="AC253" s="132"/>
      <c r="AD253" s="146"/>
      <c r="AE253" s="146"/>
      <c r="AF253" s="636"/>
      <c r="AG253" s="2"/>
    </row>
    <row r="254" spans="1:33" ht="69.75" customHeight="1">
      <c r="A254" s="641"/>
      <c r="B254" s="649"/>
      <c r="C254" s="743"/>
      <c r="D254" s="744"/>
      <c r="E254" s="744"/>
      <c r="F254" s="744"/>
      <c r="G254" s="744"/>
      <c r="H254" s="744"/>
      <c r="I254" s="744"/>
      <c r="J254" s="761"/>
      <c r="K254" s="744"/>
      <c r="L254" s="744"/>
      <c r="M254" s="631"/>
      <c r="N254" s="631"/>
      <c r="O254" s="744"/>
      <c r="P254" s="744"/>
      <c r="Q254" s="802"/>
      <c r="R254" s="25"/>
      <c r="S254" s="818" t="s">
        <v>459</v>
      </c>
      <c r="T254" s="26"/>
      <c r="U254" s="26"/>
      <c r="V254" s="26"/>
      <c r="W254" s="27">
        <v>1</v>
      </c>
      <c r="X254" s="28" t="s">
        <v>74</v>
      </c>
      <c r="Y254" s="29">
        <v>33565</v>
      </c>
      <c r="Z254" s="29">
        <f t="shared" ref="Z254:AA254" si="24">+Y254</f>
        <v>33565</v>
      </c>
      <c r="AA254" s="29">
        <f t="shared" si="24"/>
        <v>33565</v>
      </c>
      <c r="AB254" s="30"/>
      <c r="AC254" s="28"/>
      <c r="AD254" s="31"/>
      <c r="AE254" s="31" t="s">
        <v>75</v>
      </c>
      <c r="AF254" s="634"/>
      <c r="AG254" s="2"/>
    </row>
    <row r="255" spans="1:33" ht="69.75" customHeight="1">
      <c r="A255" s="641"/>
      <c r="B255" s="649"/>
      <c r="C255" s="743"/>
      <c r="D255" s="744"/>
      <c r="E255" s="744"/>
      <c r="F255" s="744"/>
      <c r="G255" s="744"/>
      <c r="H255" s="744"/>
      <c r="I255" s="744"/>
      <c r="J255" s="761"/>
      <c r="K255" s="744"/>
      <c r="L255" s="744"/>
      <c r="M255" s="631"/>
      <c r="N255" s="631"/>
      <c r="O255" s="744"/>
      <c r="P255" s="744"/>
      <c r="Q255" s="802"/>
      <c r="R255" s="32"/>
      <c r="S255" s="819"/>
      <c r="T255" s="33"/>
      <c r="U255" s="33"/>
      <c r="V255" s="33"/>
      <c r="W255" s="34"/>
      <c r="X255" s="35"/>
      <c r="Y255" s="36"/>
      <c r="Z255" s="29"/>
      <c r="AA255" s="29"/>
      <c r="AB255" s="30"/>
      <c r="AC255" s="28"/>
      <c r="AD255" s="31"/>
      <c r="AE255" s="31"/>
      <c r="AF255" s="634"/>
      <c r="AG255" s="2"/>
    </row>
    <row r="256" spans="1:33" ht="69.75" customHeight="1">
      <c r="A256" s="650"/>
      <c r="B256" s="651"/>
      <c r="C256" s="743"/>
      <c r="D256" s="744"/>
      <c r="E256" s="744"/>
      <c r="F256" s="744"/>
      <c r="G256" s="744"/>
      <c r="H256" s="744"/>
      <c r="I256" s="744"/>
      <c r="J256" s="761"/>
      <c r="K256" s="744"/>
      <c r="L256" s="744"/>
      <c r="M256" s="631"/>
      <c r="N256" s="631"/>
      <c r="O256" s="744"/>
      <c r="P256" s="744"/>
      <c r="Q256" s="802"/>
      <c r="R256" s="37"/>
      <c r="S256" s="819"/>
      <c r="T256" s="33"/>
      <c r="U256" s="33"/>
      <c r="V256" s="33"/>
      <c r="W256" s="34"/>
      <c r="X256" s="35"/>
      <c r="Y256" s="36"/>
      <c r="Z256" s="29"/>
      <c r="AA256" s="29"/>
      <c r="AB256" s="30"/>
      <c r="AC256" s="28"/>
      <c r="AD256" s="31"/>
      <c r="AE256" s="31"/>
      <c r="AF256" s="634"/>
      <c r="AG256" s="2"/>
    </row>
    <row r="257" spans="1:33" ht="69.75" customHeight="1">
      <c r="A257" s="647" t="s">
        <v>395</v>
      </c>
      <c r="B257" s="648"/>
      <c r="C257" s="745"/>
      <c r="D257" s="746"/>
      <c r="E257" s="746"/>
      <c r="F257" s="746"/>
      <c r="G257" s="746"/>
      <c r="H257" s="746"/>
      <c r="I257" s="746"/>
      <c r="J257" s="763"/>
      <c r="K257" s="746"/>
      <c r="L257" s="746"/>
      <c r="M257" s="632"/>
      <c r="N257" s="632"/>
      <c r="O257" s="746"/>
      <c r="P257" s="746"/>
      <c r="Q257" s="803"/>
      <c r="R257" s="38"/>
      <c r="S257" s="820"/>
      <c r="T257" s="39"/>
      <c r="U257" s="39"/>
      <c r="V257" s="39"/>
      <c r="W257" s="40"/>
      <c r="X257" s="41"/>
      <c r="Y257" s="42"/>
      <c r="Z257" s="42"/>
      <c r="AA257" s="42"/>
      <c r="AB257" s="43"/>
      <c r="AC257" s="41"/>
      <c r="AD257" s="44"/>
      <c r="AE257" s="44"/>
      <c r="AF257" s="635"/>
      <c r="AG257" s="2"/>
    </row>
    <row r="258" spans="1:33" ht="45" customHeight="1">
      <c r="A258" s="641"/>
      <c r="B258" s="649"/>
      <c r="C258" s="773" t="s">
        <v>46</v>
      </c>
      <c r="D258" s="750" t="s">
        <v>47</v>
      </c>
      <c r="E258" s="750" t="s">
        <v>59</v>
      </c>
      <c r="F258" s="750" t="s">
        <v>185</v>
      </c>
      <c r="G258" s="768" t="s">
        <v>50</v>
      </c>
      <c r="H258" s="750" t="s">
        <v>51</v>
      </c>
      <c r="I258" s="750" t="s">
        <v>61</v>
      </c>
      <c r="J258" s="777" t="s">
        <v>460</v>
      </c>
      <c r="K258" s="748" t="s">
        <v>461</v>
      </c>
      <c r="L258" s="748" t="s">
        <v>462</v>
      </c>
      <c r="M258" s="698">
        <v>5</v>
      </c>
      <c r="N258" s="698">
        <v>10</v>
      </c>
      <c r="O258" s="750" t="s">
        <v>463</v>
      </c>
      <c r="P258" s="750" t="s">
        <v>464</v>
      </c>
      <c r="Q258" s="805" t="s">
        <v>465</v>
      </c>
      <c r="R258" s="37"/>
      <c r="S258" s="821"/>
      <c r="T258" s="46"/>
      <c r="U258" s="46"/>
      <c r="V258" s="46"/>
      <c r="W258" s="34"/>
      <c r="X258" s="35"/>
      <c r="Y258" s="36"/>
      <c r="Z258" s="36"/>
      <c r="AA258" s="36"/>
      <c r="AB258" s="50"/>
      <c r="AC258" s="35"/>
      <c r="AD258" s="35"/>
      <c r="AE258" s="35"/>
      <c r="AF258" s="636"/>
      <c r="AG258" s="2"/>
    </row>
    <row r="259" spans="1:33" ht="45" customHeight="1">
      <c r="A259" s="641"/>
      <c r="B259" s="649"/>
      <c r="C259" s="743"/>
      <c r="D259" s="744"/>
      <c r="E259" s="744"/>
      <c r="F259" s="744"/>
      <c r="G259" s="744"/>
      <c r="H259" s="744"/>
      <c r="I259" s="744"/>
      <c r="J259" s="754"/>
      <c r="K259" s="744"/>
      <c r="L259" s="744"/>
      <c r="M259" s="631"/>
      <c r="N259" s="631"/>
      <c r="O259" s="744"/>
      <c r="P259" s="744"/>
      <c r="Q259" s="802"/>
      <c r="R259" s="25"/>
      <c r="S259" s="818"/>
      <c r="T259" s="26"/>
      <c r="U259" s="26"/>
      <c r="V259" s="26"/>
      <c r="W259" s="27"/>
      <c r="X259" s="28"/>
      <c r="Y259" s="29"/>
      <c r="Z259" s="29"/>
      <c r="AA259" s="29"/>
      <c r="AB259" s="30"/>
      <c r="AC259" s="28"/>
      <c r="AD259" s="28"/>
      <c r="AE259" s="28"/>
      <c r="AF259" s="634"/>
      <c r="AG259" s="2"/>
    </row>
    <row r="260" spans="1:33" ht="45" customHeight="1">
      <c r="A260" s="641"/>
      <c r="B260" s="649"/>
      <c r="C260" s="743"/>
      <c r="D260" s="744"/>
      <c r="E260" s="744"/>
      <c r="F260" s="744"/>
      <c r="G260" s="744"/>
      <c r="H260" s="744"/>
      <c r="I260" s="744"/>
      <c r="J260" s="754"/>
      <c r="K260" s="744"/>
      <c r="L260" s="744"/>
      <c r="M260" s="631"/>
      <c r="N260" s="631"/>
      <c r="O260" s="744"/>
      <c r="P260" s="744"/>
      <c r="Q260" s="802"/>
      <c r="R260" s="25"/>
      <c r="S260" s="818"/>
      <c r="T260" s="26"/>
      <c r="U260" s="26"/>
      <c r="V260" s="26"/>
      <c r="W260" s="27"/>
      <c r="X260" s="28"/>
      <c r="Y260" s="29"/>
      <c r="Z260" s="29"/>
      <c r="AA260" s="29"/>
      <c r="AB260" s="30"/>
      <c r="AC260" s="28"/>
      <c r="AD260" s="28"/>
      <c r="AE260" s="31"/>
      <c r="AF260" s="634"/>
      <c r="AG260" s="2"/>
    </row>
    <row r="261" spans="1:33" ht="45" customHeight="1">
      <c r="A261" s="641"/>
      <c r="B261" s="649"/>
      <c r="C261" s="743"/>
      <c r="D261" s="744"/>
      <c r="E261" s="744"/>
      <c r="F261" s="744"/>
      <c r="G261" s="744"/>
      <c r="H261" s="744"/>
      <c r="I261" s="744"/>
      <c r="J261" s="754"/>
      <c r="K261" s="744"/>
      <c r="L261" s="744"/>
      <c r="M261" s="631"/>
      <c r="N261" s="631"/>
      <c r="O261" s="744"/>
      <c r="P261" s="744"/>
      <c r="Q261" s="802"/>
      <c r="R261" s="25"/>
      <c r="S261" s="818"/>
      <c r="T261" s="26"/>
      <c r="U261" s="26"/>
      <c r="V261" s="26"/>
      <c r="W261" s="27"/>
      <c r="X261" s="28"/>
      <c r="Y261" s="29"/>
      <c r="Z261" s="29"/>
      <c r="AA261" s="29"/>
      <c r="AB261" s="30"/>
      <c r="AC261" s="28"/>
      <c r="AD261" s="28"/>
      <c r="AE261" s="31"/>
      <c r="AF261" s="634"/>
      <c r="AG261" s="2"/>
    </row>
    <row r="262" spans="1:33" ht="45" customHeight="1">
      <c r="A262" s="641"/>
      <c r="B262" s="649"/>
      <c r="C262" s="745"/>
      <c r="D262" s="746"/>
      <c r="E262" s="746"/>
      <c r="F262" s="746"/>
      <c r="G262" s="746"/>
      <c r="H262" s="746"/>
      <c r="I262" s="746"/>
      <c r="J262" s="756"/>
      <c r="K262" s="746"/>
      <c r="L262" s="746"/>
      <c r="M262" s="632"/>
      <c r="N262" s="632"/>
      <c r="O262" s="746"/>
      <c r="P262" s="746"/>
      <c r="Q262" s="803"/>
      <c r="R262" s="38"/>
      <c r="S262" s="820"/>
      <c r="T262" s="39"/>
      <c r="U262" s="39"/>
      <c r="V262" s="39"/>
      <c r="W262" s="40"/>
      <c r="X262" s="41"/>
      <c r="Y262" s="42"/>
      <c r="Z262" s="42"/>
      <c r="AA262" s="42"/>
      <c r="AB262" s="43"/>
      <c r="AC262" s="41"/>
      <c r="AD262" s="41"/>
      <c r="AE262" s="44"/>
      <c r="AF262" s="635"/>
      <c r="AG262" s="2"/>
    </row>
    <row r="263" spans="1:33" ht="45" customHeight="1">
      <c r="A263" s="641"/>
      <c r="B263" s="649"/>
      <c r="C263" s="747" t="s">
        <v>46</v>
      </c>
      <c r="D263" s="748" t="s">
        <v>47</v>
      </c>
      <c r="E263" s="748" t="s">
        <v>59</v>
      </c>
      <c r="F263" s="748" t="s">
        <v>151</v>
      </c>
      <c r="G263" s="749" t="s">
        <v>50</v>
      </c>
      <c r="H263" s="748" t="s">
        <v>51</v>
      </c>
      <c r="I263" s="748" t="s">
        <v>61</v>
      </c>
      <c r="J263" s="766" t="s">
        <v>466</v>
      </c>
      <c r="K263" s="748" t="s">
        <v>192</v>
      </c>
      <c r="L263" s="776" t="s">
        <v>467</v>
      </c>
      <c r="M263" s="703">
        <v>1</v>
      </c>
      <c r="N263" s="703">
        <v>3</v>
      </c>
      <c r="O263" s="748" t="s">
        <v>468</v>
      </c>
      <c r="P263" s="776" t="s">
        <v>469</v>
      </c>
      <c r="Q263" s="804" t="s">
        <v>470</v>
      </c>
      <c r="R263" s="59"/>
      <c r="S263" s="823"/>
      <c r="T263" s="49"/>
      <c r="U263" s="49"/>
      <c r="V263" s="49"/>
      <c r="W263" s="34"/>
      <c r="X263" s="35"/>
      <c r="Y263" s="36"/>
      <c r="Z263" s="36"/>
      <c r="AA263" s="36"/>
      <c r="AB263" s="50"/>
      <c r="AC263" s="35"/>
      <c r="AD263" s="60"/>
      <c r="AE263" s="60"/>
      <c r="AF263" s="637"/>
      <c r="AG263" s="2"/>
    </row>
    <row r="264" spans="1:33" ht="45" customHeight="1">
      <c r="A264" s="641"/>
      <c r="B264" s="649"/>
      <c r="C264" s="743"/>
      <c r="D264" s="744"/>
      <c r="E264" s="744"/>
      <c r="F264" s="744"/>
      <c r="G264" s="744"/>
      <c r="H264" s="744"/>
      <c r="I264" s="744"/>
      <c r="J264" s="761"/>
      <c r="K264" s="744"/>
      <c r="L264" s="744"/>
      <c r="M264" s="631"/>
      <c r="N264" s="631"/>
      <c r="O264" s="744"/>
      <c r="P264" s="744"/>
      <c r="Q264" s="802"/>
      <c r="R264" s="32"/>
      <c r="S264" s="818"/>
      <c r="T264" s="26"/>
      <c r="U264" s="26"/>
      <c r="V264" s="26"/>
      <c r="W264" s="27"/>
      <c r="X264" s="28"/>
      <c r="Y264" s="29"/>
      <c r="Z264" s="29"/>
      <c r="AA264" s="29"/>
      <c r="AB264" s="30"/>
      <c r="AC264" s="28"/>
      <c r="AD264" s="31"/>
      <c r="AE264" s="31"/>
      <c r="AF264" s="634"/>
      <c r="AG264" s="2"/>
    </row>
    <row r="265" spans="1:33" ht="45" customHeight="1">
      <c r="A265" s="641"/>
      <c r="B265" s="649"/>
      <c r="C265" s="743"/>
      <c r="D265" s="744"/>
      <c r="E265" s="744"/>
      <c r="F265" s="744"/>
      <c r="G265" s="744"/>
      <c r="H265" s="744"/>
      <c r="I265" s="744"/>
      <c r="J265" s="761"/>
      <c r="K265" s="744"/>
      <c r="L265" s="744"/>
      <c r="M265" s="631"/>
      <c r="N265" s="631"/>
      <c r="O265" s="744"/>
      <c r="P265" s="744"/>
      <c r="Q265" s="802"/>
      <c r="R265" s="25"/>
      <c r="S265" s="818"/>
      <c r="T265" s="26"/>
      <c r="U265" s="26"/>
      <c r="V265" s="26"/>
      <c r="W265" s="27"/>
      <c r="X265" s="28"/>
      <c r="Y265" s="29"/>
      <c r="Z265" s="29"/>
      <c r="AA265" s="29"/>
      <c r="AB265" s="30"/>
      <c r="AC265" s="28"/>
      <c r="AD265" s="31"/>
      <c r="AE265" s="31"/>
      <c r="AF265" s="634"/>
      <c r="AG265" s="2"/>
    </row>
    <row r="266" spans="1:33" ht="45" customHeight="1">
      <c r="A266" s="641"/>
      <c r="B266" s="649"/>
      <c r="C266" s="743"/>
      <c r="D266" s="744"/>
      <c r="E266" s="744"/>
      <c r="F266" s="744"/>
      <c r="G266" s="744"/>
      <c r="H266" s="744"/>
      <c r="I266" s="744"/>
      <c r="J266" s="761"/>
      <c r="K266" s="744"/>
      <c r="L266" s="744"/>
      <c r="M266" s="631"/>
      <c r="N266" s="631"/>
      <c r="O266" s="744"/>
      <c r="P266" s="744"/>
      <c r="Q266" s="802"/>
      <c r="R266" s="25"/>
      <c r="S266" s="818"/>
      <c r="T266" s="26"/>
      <c r="U266" s="26"/>
      <c r="V266" s="26"/>
      <c r="W266" s="27"/>
      <c r="X266" s="28"/>
      <c r="Y266" s="29"/>
      <c r="Z266" s="29"/>
      <c r="AA266" s="29"/>
      <c r="AB266" s="30"/>
      <c r="AC266" s="28"/>
      <c r="AD266" s="31"/>
      <c r="AE266" s="31"/>
      <c r="AF266" s="634"/>
      <c r="AG266" s="2"/>
    </row>
    <row r="267" spans="1:33" ht="45" customHeight="1">
      <c r="A267" s="641"/>
      <c r="B267" s="649"/>
      <c r="C267" s="745"/>
      <c r="D267" s="746"/>
      <c r="E267" s="746"/>
      <c r="F267" s="746"/>
      <c r="G267" s="746"/>
      <c r="H267" s="746"/>
      <c r="I267" s="746"/>
      <c r="J267" s="763"/>
      <c r="K267" s="746"/>
      <c r="L267" s="746"/>
      <c r="M267" s="632"/>
      <c r="N267" s="632"/>
      <c r="O267" s="746"/>
      <c r="P267" s="746"/>
      <c r="Q267" s="803"/>
      <c r="R267" s="38"/>
      <c r="S267" s="824"/>
      <c r="T267" s="61"/>
      <c r="U267" s="61"/>
      <c r="V267" s="61"/>
      <c r="W267" s="62"/>
      <c r="X267" s="63"/>
      <c r="Y267" s="64"/>
      <c r="Z267" s="42"/>
      <c r="AA267" s="42"/>
      <c r="AB267" s="65"/>
      <c r="AC267" s="63"/>
      <c r="AD267" s="66"/>
      <c r="AE267" s="66"/>
      <c r="AF267" s="635"/>
      <c r="AG267" s="2"/>
    </row>
    <row r="268" spans="1:33" ht="18" customHeight="1">
      <c r="A268" s="641"/>
      <c r="B268" s="649"/>
      <c r="C268" s="747" t="s">
        <v>46</v>
      </c>
      <c r="D268" s="748" t="s">
        <v>47</v>
      </c>
      <c r="E268" s="748" t="s">
        <v>48</v>
      </c>
      <c r="F268" s="748" t="s">
        <v>471</v>
      </c>
      <c r="G268" s="749" t="s">
        <v>50</v>
      </c>
      <c r="H268" s="748" t="s">
        <v>51</v>
      </c>
      <c r="I268" s="748" t="s">
        <v>61</v>
      </c>
      <c r="J268" s="766" t="s">
        <v>472</v>
      </c>
      <c r="K268" s="748" t="s">
        <v>473</v>
      </c>
      <c r="L268" s="748" t="s">
        <v>474</v>
      </c>
      <c r="M268" s="638">
        <v>4</v>
      </c>
      <c r="N268" s="638">
        <v>4</v>
      </c>
      <c r="O268" s="748" t="s">
        <v>475</v>
      </c>
      <c r="P268" s="748" t="s">
        <v>476</v>
      </c>
      <c r="Q268" s="804" t="s">
        <v>477</v>
      </c>
      <c r="R268" s="59"/>
      <c r="S268" s="822"/>
      <c r="T268" s="53"/>
      <c r="U268" s="53"/>
      <c r="V268" s="53"/>
      <c r="W268" s="54"/>
      <c r="X268" s="55"/>
      <c r="Y268" s="56"/>
      <c r="Z268" s="56"/>
      <c r="AA268" s="56"/>
      <c r="AB268" s="57"/>
      <c r="AC268" s="55"/>
      <c r="AD268" s="58"/>
      <c r="AE268" s="58"/>
      <c r="AF268" s="637"/>
      <c r="AG268" s="2"/>
    </row>
    <row r="269" spans="1:33" ht="18" customHeight="1">
      <c r="A269" s="641"/>
      <c r="B269" s="649"/>
      <c r="C269" s="743"/>
      <c r="D269" s="744"/>
      <c r="E269" s="744"/>
      <c r="F269" s="744"/>
      <c r="G269" s="744"/>
      <c r="H269" s="744"/>
      <c r="I269" s="744"/>
      <c r="J269" s="761"/>
      <c r="K269" s="744"/>
      <c r="L269" s="744"/>
      <c r="M269" s="631"/>
      <c r="N269" s="631"/>
      <c r="O269" s="744"/>
      <c r="P269" s="744"/>
      <c r="Q269" s="802"/>
      <c r="R269" s="25"/>
      <c r="S269" s="818"/>
      <c r="T269" s="26"/>
      <c r="U269" s="26"/>
      <c r="V269" s="26"/>
      <c r="W269" s="27"/>
      <c r="X269" s="28"/>
      <c r="Y269" s="29"/>
      <c r="Z269" s="29"/>
      <c r="AA269" s="29"/>
      <c r="AB269" s="30"/>
      <c r="AC269" s="28"/>
      <c r="AD269" s="31"/>
      <c r="AE269" s="31"/>
      <c r="AF269" s="634"/>
      <c r="AG269" s="2"/>
    </row>
    <row r="270" spans="1:33" ht="18" customHeight="1">
      <c r="A270" s="641"/>
      <c r="B270" s="649"/>
      <c r="C270" s="743"/>
      <c r="D270" s="744"/>
      <c r="E270" s="744"/>
      <c r="F270" s="744"/>
      <c r="G270" s="744"/>
      <c r="H270" s="744"/>
      <c r="I270" s="744"/>
      <c r="J270" s="761"/>
      <c r="K270" s="744"/>
      <c r="L270" s="744"/>
      <c r="M270" s="631"/>
      <c r="N270" s="631"/>
      <c r="O270" s="744"/>
      <c r="P270" s="744"/>
      <c r="Q270" s="802"/>
      <c r="R270" s="25"/>
      <c r="S270" s="818"/>
      <c r="T270" s="26"/>
      <c r="U270" s="26"/>
      <c r="V270" s="26"/>
      <c r="W270" s="27"/>
      <c r="X270" s="28"/>
      <c r="Y270" s="29"/>
      <c r="Z270" s="29"/>
      <c r="AA270" s="29"/>
      <c r="AB270" s="30"/>
      <c r="AC270" s="28"/>
      <c r="AD270" s="31"/>
      <c r="AE270" s="31"/>
      <c r="AF270" s="634"/>
      <c r="AG270" s="2"/>
    </row>
    <row r="271" spans="1:33" ht="18" customHeight="1">
      <c r="A271" s="641"/>
      <c r="B271" s="649"/>
      <c r="C271" s="743"/>
      <c r="D271" s="744"/>
      <c r="E271" s="744"/>
      <c r="F271" s="744"/>
      <c r="G271" s="744"/>
      <c r="H271" s="744"/>
      <c r="I271" s="744"/>
      <c r="J271" s="761"/>
      <c r="K271" s="744"/>
      <c r="L271" s="744"/>
      <c r="M271" s="631"/>
      <c r="N271" s="631"/>
      <c r="O271" s="744"/>
      <c r="P271" s="744"/>
      <c r="Q271" s="802"/>
      <c r="R271" s="25"/>
      <c r="S271" s="818"/>
      <c r="T271" s="26"/>
      <c r="U271" s="26"/>
      <c r="V271" s="26"/>
      <c r="W271" s="27"/>
      <c r="X271" s="28"/>
      <c r="Y271" s="29"/>
      <c r="Z271" s="29"/>
      <c r="AA271" s="29"/>
      <c r="AB271" s="30"/>
      <c r="AC271" s="28"/>
      <c r="AD271" s="31"/>
      <c r="AE271" s="31"/>
      <c r="AF271" s="634"/>
      <c r="AG271" s="2"/>
    </row>
    <row r="272" spans="1:33" ht="18" customHeight="1">
      <c r="A272" s="714"/>
      <c r="B272" s="715"/>
      <c r="C272" s="745"/>
      <c r="D272" s="746"/>
      <c r="E272" s="746"/>
      <c r="F272" s="746"/>
      <c r="G272" s="746"/>
      <c r="H272" s="746"/>
      <c r="I272" s="746"/>
      <c r="J272" s="763"/>
      <c r="K272" s="746"/>
      <c r="L272" s="746"/>
      <c r="M272" s="632"/>
      <c r="N272" s="632"/>
      <c r="O272" s="746"/>
      <c r="P272" s="746"/>
      <c r="Q272" s="803"/>
      <c r="R272" s="38"/>
      <c r="S272" s="820"/>
      <c r="T272" s="39"/>
      <c r="U272" s="39"/>
      <c r="V272" s="39"/>
      <c r="W272" s="40"/>
      <c r="X272" s="41"/>
      <c r="Y272" s="42"/>
      <c r="Z272" s="42"/>
      <c r="AA272" s="42"/>
      <c r="AB272" s="43"/>
      <c r="AC272" s="41"/>
      <c r="AD272" s="44"/>
      <c r="AE272" s="44"/>
      <c r="AF272" s="635"/>
      <c r="AG272" s="2"/>
    </row>
    <row r="273" spans="1:33" ht="22.5" customHeight="1">
      <c r="A273" s="79"/>
      <c r="B273" s="80"/>
      <c r="C273" s="751"/>
      <c r="D273" s="751"/>
      <c r="E273" s="751"/>
      <c r="F273" s="751"/>
      <c r="G273" s="751"/>
      <c r="H273" s="751"/>
      <c r="I273" s="751"/>
      <c r="J273" s="751"/>
      <c r="K273" s="751"/>
      <c r="L273" s="751"/>
      <c r="M273" s="81"/>
      <c r="N273" s="81"/>
      <c r="O273" s="751"/>
      <c r="P273" s="751"/>
      <c r="Q273" s="751"/>
      <c r="R273" s="656" t="s">
        <v>478</v>
      </c>
      <c r="S273" s="657"/>
      <c r="T273" s="657"/>
      <c r="U273" s="657"/>
      <c r="V273" s="657"/>
      <c r="W273" s="657"/>
      <c r="X273" s="657"/>
      <c r="Y273" s="657"/>
      <c r="Z273" s="658"/>
      <c r="AA273" s="82" t="s">
        <v>201</v>
      </c>
      <c r="AB273" s="83">
        <f>SUM(AB225:AB272)</f>
        <v>51679.281199999998</v>
      </c>
      <c r="AC273" s="659"/>
      <c r="AD273" s="657"/>
      <c r="AE273" s="657"/>
      <c r="AF273" s="660"/>
      <c r="AG273" s="84"/>
    </row>
    <row r="274" spans="1:33" ht="28.5" customHeight="1">
      <c r="A274" s="709" t="s">
        <v>479</v>
      </c>
      <c r="B274" s="704" t="s">
        <v>479</v>
      </c>
      <c r="C274" s="773" t="s">
        <v>46</v>
      </c>
      <c r="D274" s="750" t="s">
        <v>47</v>
      </c>
      <c r="E274" s="750" t="s">
        <v>48</v>
      </c>
      <c r="F274" s="750" t="s">
        <v>471</v>
      </c>
      <c r="G274" s="768" t="s">
        <v>50</v>
      </c>
      <c r="H274" s="750" t="s">
        <v>51</v>
      </c>
      <c r="I274" s="750" t="s">
        <v>126</v>
      </c>
      <c r="J274" s="778" t="s">
        <v>480</v>
      </c>
      <c r="K274" s="776" t="s">
        <v>481</v>
      </c>
      <c r="L274" s="750" t="s">
        <v>482</v>
      </c>
      <c r="M274" s="698">
        <v>200</v>
      </c>
      <c r="N274" s="698">
        <v>200</v>
      </c>
      <c r="O274" s="750" t="s">
        <v>483</v>
      </c>
      <c r="P274" s="750" t="s">
        <v>484</v>
      </c>
      <c r="Q274" s="805" t="s">
        <v>485</v>
      </c>
      <c r="R274" s="37"/>
      <c r="S274" s="821"/>
      <c r="T274" s="46"/>
      <c r="U274" s="46"/>
      <c r="V274" s="46"/>
      <c r="W274" s="34"/>
      <c r="X274" s="35"/>
      <c r="Y274" s="36"/>
      <c r="Z274" s="36"/>
      <c r="AA274" s="36"/>
      <c r="AB274" s="50"/>
      <c r="AC274" s="35"/>
      <c r="AD274" s="60"/>
      <c r="AE274" s="60"/>
      <c r="AF274" s="636"/>
      <c r="AG274" s="2"/>
    </row>
    <row r="275" spans="1:33" ht="28.5" customHeight="1">
      <c r="A275" s="662"/>
      <c r="B275" s="665"/>
      <c r="C275" s="743"/>
      <c r="D275" s="744"/>
      <c r="E275" s="744"/>
      <c r="F275" s="744"/>
      <c r="G275" s="744"/>
      <c r="H275" s="744"/>
      <c r="I275" s="744"/>
      <c r="J275" s="779"/>
      <c r="K275" s="744"/>
      <c r="L275" s="744"/>
      <c r="M275" s="631"/>
      <c r="N275" s="631"/>
      <c r="O275" s="744"/>
      <c r="P275" s="744"/>
      <c r="Q275" s="802"/>
      <c r="R275" s="25"/>
      <c r="S275" s="818"/>
      <c r="T275" s="26"/>
      <c r="U275" s="26"/>
      <c r="V275" s="26"/>
      <c r="W275" s="27"/>
      <c r="X275" s="28"/>
      <c r="Y275" s="29"/>
      <c r="Z275" s="29"/>
      <c r="AA275" s="29"/>
      <c r="AB275" s="30"/>
      <c r="AC275" s="28"/>
      <c r="AD275" s="31"/>
      <c r="AE275" s="31"/>
      <c r="AF275" s="634"/>
      <c r="AG275" s="2"/>
    </row>
    <row r="276" spans="1:33" ht="28.5" customHeight="1">
      <c r="A276" s="662"/>
      <c r="B276" s="665"/>
      <c r="C276" s="743"/>
      <c r="D276" s="744"/>
      <c r="E276" s="744"/>
      <c r="F276" s="744"/>
      <c r="G276" s="744"/>
      <c r="H276" s="744"/>
      <c r="I276" s="744"/>
      <c r="J276" s="779"/>
      <c r="K276" s="744"/>
      <c r="L276" s="744"/>
      <c r="M276" s="631"/>
      <c r="N276" s="631"/>
      <c r="O276" s="744"/>
      <c r="P276" s="744"/>
      <c r="Q276" s="802"/>
      <c r="R276" s="32"/>
      <c r="S276" s="819"/>
      <c r="T276" s="33"/>
      <c r="U276" s="33"/>
      <c r="V276" s="33"/>
      <c r="W276" s="34"/>
      <c r="X276" s="35"/>
      <c r="Y276" s="36"/>
      <c r="Z276" s="29"/>
      <c r="AA276" s="29"/>
      <c r="AB276" s="30"/>
      <c r="AC276" s="28"/>
      <c r="AD276" s="31"/>
      <c r="AE276" s="31"/>
      <c r="AF276" s="634"/>
      <c r="AG276" s="2"/>
    </row>
    <row r="277" spans="1:33" ht="28.5" customHeight="1">
      <c r="A277" s="662"/>
      <c r="B277" s="665"/>
      <c r="C277" s="743"/>
      <c r="D277" s="744"/>
      <c r="E277" s="744"/>
      <c r="F277" s="744"/>
      <c r="G277" s="744"/>
      <c r="H277" s="744"/>
      <c r="I277" s="744"/>
      <c r="J277" s="779"/>
      <c r="K277" s="744"/>
      <c r="L277" s="744"/>
      <c r="M277" s="631"/>
      <c r="N277" s="631"/>
      <c r="O277" s="744"/>
      <c r="P277" s="744"/>
      <c r="Q277" s="802"/>
      <c r="R277" s="37"/>
      <c r="S277" s="819"/>
      <c r="T277" s="33"/>
      <c r="U277" s="33"/>
      <c r="V277" s="33"/>
      <c r="W277" s="34"/>
      <c r="X277" s="35"/>
      <c r="Y277" s="36"/>
      <c r="Z277" s="29"/>
      <c r="AA277" s="29"/>
      <c r="AB277" s="30"/>
      <c r="AC277" s="28"/>
      <c r="AD277" s="31"/>
      <c r="AE277" s="31"/>
      <c r="AF277" s="634"/>
      <c r="AG277" s="2"/>
    </row>
    <row r="278" spans="1:33" ht="28.5" customHeight="1">
      <c r="A278" s="662"/>
      <c r="B278" s="665"/>
      <c r="C278" s="745"/>
      <c r="D278" s="746"/>
      <c r="E278" s="746"/>
      <c r="F278" s="746"/>
      <c r="G278" s="746"/>
      <c r="H278" s="746"/>
      <c r="I278" s="746"/>
      <c r="J278" s="780"/>
      <c r="K278" s="746"/>
      <c r="L278" s="746"/>
      <c r="M278" s="632"/>
      <c r="N278" s="632"/>
      <c r="O278" s="746"/>
      <c r="P278" s="746"/>
      <c r="Q278" s="803"/>
      <c r="R278" s="38"/>
      <c r="S278" s="820"/>
      <c r="T278" s="39"/>
      <c r="U278" s="39"/>
      <c r="V278" s="39"/>
      <c r="W278" s="40"/>
      <c r="X278" s="41"/>
      <c r="Y278" s="42"/>
      <c r="Z278" s="42"/>
      <c r="AA278" s="42"/>
      <c r="AB278" s="43"/>
      <c r="AC278" s="41"/>
      <c r="AD278" s="44"/>
      <c r="AE278" s="44"/>
      <c r="AF278" s="635"/>
      <c r="AG278" s="2"/>
    </row>
    <row r="279" spans="1:33" ht="27.75" customHeight="1">
      <c r="A279" s="662"/>
      <c r="B279" s="665"/>
      <c r="C279" s="773" t="s">
        <v>46</v>
      </c>
      <c r="D279" s="750" t="s">
        <v>47</v>
      </c>
      <c r="E279" s="750" t="s">
        <v>48</v>
      </c>
      <c r="F279" s="750" t="s">
        <v>486</v>
      </c>
      <c r="G279" s="768" t="s">
        <v>50</v>
      </c>
      <c r="H279" s="750" t="s">
        <v>51</v>
      </c>
      <c r="I279" s="750" t="s">
        <v>61</v>
      </c>
      <c r="J279" s="774" t="s">
        <v>487</v>
      </c>
      <c r="K279" s="776" t="s">
        <v>488</v>
      </c>
      <c r="L279" s="750" t="s">
        <v>489</v>
      </c>
      <c r="M279" s="698">
        <v>0</v>
      </c>
      <c r="N279" s="717">
        <v>1000</v>
      </c>
      <c r="O279" s="750" t="s">
        <v>490</v>
      </c>
      <c r="P279" s="750" t="s">
        <v>491</v>
      </c>
      <c r="Q279" s="805" t="s">
        <v>492</v>
      </c>
      <c r="R279" s="37"/>
      <c r="S279" s="821"/>
      <c r="T279" s="46"/>
      <c r="U279" s="46"/>
      <c r="V279" s="46"/>
      <c r="W279" s="34"/>
      <c r="X279" s="35"/>
      <c r="Y279" s="36"/>
      <c r="Z279" s="36"/>
      <c r="AA279" s="36"/>
      <c r="AB279" s="50"/>
      <c r="AC279" s="35"/>
      <c r="AD279" s="35"/>
      <c r="AE279" s="35"/>
      <c r="AF279" s="636"/>
      <c r="AG279" s="2"/>
    </row>
    <row r="280" spans="1:33" ht="27.75" customHeight="1">
      <c r="A280" s="662"/>
      <c r="B280" s="665"/>
      <c r="C280" s="743"/>
      <c r="D280" s="744"/>
      <c r="E280" s="744"/>
      <c r="F280" s="744"/>
      <c r="G280" s="744"/>
      <c r="H280" s="744"/>
      <c r="I280" s="744"/>
      <c r="J280" s="754"/>
      <c r="K280" s="744"/>
      <c r="L280" s="744"/>
      <c r="M280" s="631"/>
      <c r="N280" s="631"/>
      <c r="O280" s="744"/>
      <c r="P280" s="744"/>
      <c r="Q280" s="802"/>
      <c r="R280" s="25"/>
      <c r="S280" s="818"/>
      <c r="T280" s="26"/>
      <c r="U280" s="26"/>
      <c r="V280" s="26"/>
      <c r="W280" s="27"/>
      <c r="X280" s="28"/>
      <c r="Y280" s="29"/>
      <c r="Z280" s="29"/>
      <c r="AA280" s="29"/>
      <c r="AB280" s="30"/>
      <c r="AC280" s="28"/>
      <c r="AD280" s="28"/>
      <c r="AE280" s="28"/>
      <c r="AF280" s="634"/>
      <c r="AG280" s="2"/>
    </row>
    <row r="281" spans="1:33" ht="27.75" customHeight="1">
      <c r="A281" s="662"/>
      <c r="B281" s="665"/>
      <c r="C281" s="743"/>
      <c r="D281" s="744"/>
      <c r="E281" s="744"/>
      <c r="F281" s="744"/>
      <c r="G281" s="744"/>
      <c r="H281" s="744"/>
      <c r="I281" s="744"/>
      <c r="J281" s="754"/>
      <c r="K281" s="744"/>
      <c r="L281" s="744"/>
      <c r="M281" s="631"/>
      <c r="N281" s="631"/>
      <c r="O281" s="744"/>
      <c r="P281" s="744"/>
      <c r="Q281" s="802"/>
      <c r="R281" s="25"/>
      <c r="S281" s="818"/>
      <c r="T281" s="26"/>
      <c r="U281" s="26"/>
      <c r="V281" s="26"/>
      <c r="W281" s="27"/>
      <c r="X281" s="28"/>
      <c r="Y281" s="29"/>
      <c r="Z281" s="29"/>
      <c r="AA281" s="29"/>
      <c r="AB281" s="30"/>
      <c r="AC281" s="28"/>
      <c r="AD281" s="28"/>
      <c r="AE281" s="31"/>
      <c r="AF281" s="634"/>
      <c r="AG281" s="2"/>
    </row>
    <row r="282" spans="1:33" ht="27.75" customHeight="1">
      <c r="A282" s="662"/>
      <c r="B282" s="665"/>
      <c r="C282" s="743"/>
      <c r="D282" s="744"/>
      <c r="E282" s="744"/>
      <c r="F282" s="744"/>
      <c r="G282" s="744"/>
      <c r="H282" s="744"/>
      <c r="I282" s="744"/>
      <c r="J282" s="754"/>
      <c r="K282" s="744"/>
      <c r="L282" s="744"/>
      <c r="M282" s="631"/>
      <c r="N282" s="631"/>
      <c r="O282" s="744"/>
      <c r="P282" s="744"/>
      <c r="Q282" s="802"/>
      <c r="R282" s="25"/>
      <c r="S282" s="818"/>
      <c r="T282" s="26"/>
      <c r="U282" s="26"/>
      <c r="V282" s="26"/>
      <c r="W282" s="27"/>
      <c r="X282" s="28"/>
      <c r="Y282" s="29"/>
      <c r="Z282" s="29"/>
      <c r="AA282" s="29"/>
      <c r="AB282" s="30"/>
      <c r="AC282" s="28"/>
      <c r="AD282" s="28"/>
      <c r="AE282" s="31"/>
      <c r="AF282" s="634"/>
      <c r="AG282" s="2"/>
    </row>
    <row r="283" spans="1:33" ht="27.75" customHeight="1">
      <c r="A283" s="662"/>
      <c r="B283" s="665"/>
      <c r="C283" s="745"/>
      <c r="D283" s="746"/>
      <c r="E283" s="746"/>
      <c r="F283" s="746"/>
      <c r="G283" s="746"/>
      <c r="H283" s="746"/>
      <c r="I283" s="746"/>
      <c r="J283" s="756"/>
      <c r="K283" s="746"/>
      <c r="L283" s="746"/>
      <c r="M283" s="632"/>
      <c r="N283" s="632"/>
      <c r="O283" s="746"/>
      <c r="P283" s="746"/>
      <c r="Q283" s="803"/>
      <c r="R283" s="38"/>
      <c r="S283" s="820"/>
      <c r="T283" s="39"/>
      <c r="U283" s="39"/>
      <c r="V283" s="39"/>
      <c r="W283" s="40"/>
      <c r="X283" s="41"/>
      <c r="Y283" s="42"/>
      <c r="Z283" s="42"/>
      <c r="AA283" s="42"/>
      <c r="AB283" s="43"/>
      <c r="AC283" s="41"/>
      <c r="AD283" s="41"/>
      <c r="AE283" s="44"/>
      <c r="AF283" s="635"/>
      <c r="AG283" s="2"/>
    </row>
    <row r="284" spans="1:33" ht="27" customHeight="1">
      <c r="A284" s="662"/>
      <c r="B284" s="665"/>
      <c r="C284" s="747" t="s">
        <v>46</v>
      </c>
      <c r="D284" s="748" t="s">
        <v>47</v>
      </c>
      <c r="E284" s="748" t="s">
        <v>48</v>
      </c>
      <c r="F284" s="748" t="s">
        <v>493</v>
      </c>
      <c r="G284" s="749" t="s">
        <v>50</v>
      </c>
      <c r="H284" s="748" t="s">
        <v>84</v>
      </c>
      <c r="I284" s="748" t="s">
        <v>61</v>
      </c>
      <c r="J284" s="770" t="s">
        <v>494</v>
      </c>
      <c r="K284" s="776" t="s">
        <v>495</v>
      </c>
      <c r="L284" s="748" t="s">
        <v>496</v>
      </c>
      <c r="M284" s="638">
        <v>200</v>
      </c>
      <c r="N284" s="638">
        <v>200</v>
      </c>
      <c r="O284" s="748" t="s">
        <v>497</v>
      </c>
      <c r="P284" s="748" t="s">
        <v>498</v>
      </c>
      <c r="Q284" s="804" t="s">
        <v>499</v>
      </c>
      <c r="R284" s="59" t="s">
        <v>68</v>
      </c>
      <c r="S284" s="823" t="s">
        <v>69</v>
      </c>
      <c r="T284" s="97" t="s">
        <v>70</v>
      </c>
      <c r="U284" s="67" t="s">
        <v>71</v>
      </c>
      <c r="V284" s="68" t="s">
        <v>72</v>
      </c>
      <c r="W284" s="34"/>
      <c r="X284" s="35"/>
      <c r="Y284" s="36"/>
      <c r="Z284" s="36"/>
      <c r="AA284" s="36"/>
      <c r="AB284" s="50">
        <f>+SUM(AA285:AA286)</f>
        <v>675.25</v>
      </c>
      <c r="AC284" s="35"/>
      <c r="AD284" s="60"/>
      <c r="AE284" s="60"/>
      <c r="AF284" s="637"/>
      <c r="AG284" s="2"/>
    </row>
    <row r="285" spans="1:33" ht="27" customHeight="1">
      <c r="A285" s="662"/>
      <c r="B285" s="665"/>
      <c r="C285" s="743"/>
      <c r="D285" s="744"/>
      <c r="E285" s="744"/>
      <c r="F285" s="744"/>
      <c r="G285" s="744"/>
      <c r="H285" s="744"/>
      <c r="I285" s="744"/>
      <c r="J285" s="771"/>
      <c r="K285" s="744"/>
      <c r="L285" s="744"/>
      <c r="M285" s="631"/>
      <c r="N285" s="631"/>
      <c r="O285" s="744"/>
      <c r="P285" s="744"/>
      <c r="Q285" s="802"/>
      <c r="R285" s="32"/>
      <c r="S285" s="818" t="s">
        <v>500</v>
      </c>
      <c r="T285" s="26"/>
      <c r="U285" s="26"/>
      <c r="V285" s="26"/>
      <c r="W285" s="147">
        <v>1095</v>
      </c>
      <c r="X285" s="28" t="s">
        <v>74</v>
      </c>
      <c r="Y285" s="29">
        <v>0.35</v>
      </c>
      <c r="Z285" s="29">
        <f t="shared" ref="Z285:Z286" si="25">+W285*Y285</f>
        <v>383.25</v>
      </c>
      <c r="AA285" s="29">
        <f t="shared" ref="AA285:AA286" si="26">+Z285</f>
        <v>383.25</v>
      </c>
      <c r="AB285" s="30"/>
      <c r="AC285" s="28" t="s">
        <v>75</v>
      </c>
      <c r="AD285" s="31" t="s">
        <v>75</v>
      </c>
      <c r="AE285" s="31" t="s">
        <v>75</v>
      </c>
      <c r="AF285" s="634"/>
      <c r="AG285" s="2"/>
    </row>
    <row r="286" spans="1:33" ht="27" customHeight="1">
      <c r="A286" s="662"/>
      <c r="B286" s="665"/>
      <c r="C286" s="743"/>
      <c r="D286" s="744"/>
      <c r="E286" s="744"/>
      <c r="F286" s="744"/>
      <c r="G286" s="744"/>
      <c r="H286" s="744"/>
      <c r="I286" s="744"/>
      <c r="J286" s="771"/>
      <c r="K286" s="744"/>
      <c r="L286" s="744"/>
      <c r="M286" s="631"/>
      <c r="N286" s="631"/>
      <c r="O286" s="744"/>
      <c r="P286" s="744"/>
      <c r="Q286" s="802"/>
      <c r="R286" s="25"/>
      <c r="S286" s="818" t="s">
        <v>501</v>
      </c>
      <c r="T286" s="26"/>
      <c r="U286" s="61"/>
      <c r="V286" s="61"/>
      <c r="W286" s="27">
        <v>365</v>
      </c>
      <c r="X286" s="28" t="s">
        <v>74</v>
      </c>
      <c r="Y286" s="29">
        <v>0.8</v>
      </c>
      <c r="Z286" s="29">
        <f t="shared" si="25"/>
        <v>292</v>
      </c>
      <c r="AA286" s="29">
        <f t="shared" si="26"/>
        <v>292</v>
      </c>
      <c r="AB286" s="30"/>
      <c r="AC286" s="28" t="s">
        <v>75</v>
      </c>
      <c r="AD286" s="31" t="s">
        <v>75</v>
      </c>
      <c r="AE286" s="31" t="s">
        <v>75</v>
      </c>
      <c r="AF286" s="634"/>
      <c r="AG286" s="2"/>
    </row>
    <row r="287" spans="1:33" ht="27" customHeight="1">
      <c r="A287" s="662"/>
      <c r="B287" s="665"/>
      <c r="C287" s="743"/>
      <c r="D287" s="744"/>
      <c r="E287" s="744"/>
      <c r="F287" s="744"/>
      <c r="G287" s="744"/>
      <c r="H287" s="744"/>
      <c r="I287" s="744"/>
      <c r="J287" s="771"/>
      <c r="K287" s="744"/>
      <c r="L287" s="744"/>
      <c r="M287" s="631"/>
      <c r="N287" s="631"/>
      <c r="O287" s="744"/>
      <c r="P287" s="744"/>
      <c r="Q287" s="802"/>
      <c r="R287" s="148" t="s">
        <v>502</v>
      </c>
      <c r="S287" s="837" t="s">
        <v>217</v>
      </c>
      <c r="T287" s="149" t="s">
        <v>435</v>
      </c>
      <c r="U287" s="150"/>
      <c r="V287" s="150"/>
      <c r="W287" s="151"/>
      <c r="X287" s="92"/>
      <c r="Y287" s="93"/>
      <c r="Z287" s="93"/>
      <c r="AA287" s="93"/>
      <c r="AB287" s="95">
        <f>+AA288</f>
        <v>9600</v>
      </c>
      <c r="AC287" s="152"/>
      <c r="AD287" s="66"/>
      <c r="AE287" s="66"/>
      <c r="AF287" s="634"/>
      <c r="AG287" s="2"/>
    </row>
    <row r="288" spans="1:33" ht="27" customHeight="1">
      <c r="A288" s="662"/>
      <c r="B288" s="665"/>
      <c r="C288" s="743"/>
      <c r="D288" s="744"/>
      <c r="E288" s="744"/>
      <c r="F288" s="744"/>
      <c r="G288" s="744"/>
      <c r="H288" s="744"/>
      <c r="I288" s="744"/>
      <c r="J288" s="771"/>
      <c r="K288" s="744"/>
      <c r="L288" s="744"/>
      <c r="M288" s="631"/>
      <c r="N288" s="631"/>
      <c r="O288" s="744"/>
      <c r="P288" s="744"/>
      <c r="Q288" s="802"/>
      <c r="R288" s="153"/>
      <c r="S288" s="838" t="s">
        <v>503</v>
      </c>
      <c r="T288" s="154"/>
      <c r="U288" s="155"/>
      <c r="V288" s="155"/>
      <c r="W288" s="156"/>
      <c r="X288" s="28"/>
      <c r="Y288" s="64"/>
      <c r="Z288" s="29"/>
      <c r="AA288" s="29">
        <v>9600</v>
      </c>
      <c r="AB288" s="65"/>
      <c r="AC288" s="63"/>
      <c r="AD288" s="66"/>
      <c r="AE288" s="66" t="s">
        <v>75</v>
      </c>
      <c r="AF288" s="634"/>
      <c r="AG288" s="2"/>
    </row>
    <row r="289" spans="1:33" ht="27" customHeight="1">
      <c r="A289" s="662"/>
      <c r="B289" s="665"/>
      <c r="C289" s="743"/>
      <c r="D289" s="744"/>
      <c r="E289" s="744"/>
      <c r="F289" s="744"/>
      <c r="G289" s="744"/>
      <c r="H289" s="744"/>
      <c r="I289" s="744"/>
      <c r="J289" s="771"/>
      <c r="K289" s="744"/>
      <c r="L289" s="744"/>
      <c r="M289" s="631"/>
      <c r="N289" s="631"/>
      <c r="O289" s="744"/>
      <c r="P289" s="744"/>
      <c r="Q289" s="802"/>
      <c r="R289" s="148" t="s">
        <v>504</v>
      </c>
      <c r="S289" s="837" t="s">
        <v>404</v>
      </c>
      <c r="T289" s="149" t="s">
        <v>70</v>
      </c>
      <c r="U289" s="150"/>
      <c r="V289" s="150"/>
      <c r="W289" s="157"/>
      <c r="X289" s="103"/>
      <c r="Y289" s="93"/>
      <c r="Z289" s="94"/>
      <c r="AA289" s="94"/>
      <c r="AB289" s="95">
        <f>+AA290</f>
        <v>1000</v>
      </c>
      <c r="AC289" s="63"/>
      <c r="AD289" s="66"/>
      <c r="AE289" s="66"/>
      <c r="AF289" s="634"/>
      <c r="AG289" s="2"/>
    </row>
    <row r="290" spans="1:33" ht="27" customHeight="1">
      <c r="A290" s="662"/>
      <c r="B290" s="665"/>
      <c r="C290" s="743"/>
      <c r="D290" s="744"/>
      <c r="E290" s="744"/>
      <c r="F290" s="744"/>
      <c r="G290" s="744"/>
      <c r="H290" s="744"/>
      <c r="I290" s="744"/>
      <c r="J290" s="771"/>
      <c r="K290" s="744"/>
      <c r="L290" s="744"/>
      <c r="M290" s="631"/>
      <c r="N290" s="631"/>
      <c r="O290" s="744"/>
      <c r="P290" s="744"/>
      <c r="Q290" s="802"/>
      <c r="R290" s="153"/>
      <c r="S290" s="838" t="s">
        <v>505</v>
      </c>
      <c r="T290" s="154"/>
      <c r="U290" s="155"/>
      <c r="V290" s="155"/>
      <c r="W290" s="27">
        <v>1</v>
      </c>
      <c r="X290" s="28" t="s">
        <v>74</v>
      </c>
      <c r="Y290" s="29">
        <v>1000</v>
      </c>
      <c r="Z290" s="29">
        <f t="shared" ref="Z290:AA290" si="27">+Y290</f>
        <v>1000</v>
      </c>
      <c r="AA290" s="29">
        <f t="shared" si="27"/>
        <v>1000</v>
      </c>
      <c r="AB290" s="65"/>
      <c r="AC290" s="63"/>
      <c r="AD290" s="66"/>
      <c r="AE290" s="66" t="s">
        <v>75</v>
      </c>
      <c r="AF290" s="634"/>
      <c r="AG290" s="2"/>
    </row>
    <row r="291" spans="1:33" ht="27" customHeight="1">
      <c r="A291" s="662"/>
      <c r="B291" s="665"/>
      <c r="C291" s="743"/>
      <c r="D291" s="744"/>
      <c r="E291" s="744"/>
      <c r="F291" s="744"/>
      <c r="G291" s="744"/>
      <c r="H291" s="744"/>
      <c r="I291" s="744"/>
      <c r="J291" s="771"/>
      <c r="K291" s="744"/>
      <c r="L291" s="744"/>
      <c r="M291" s="631"/>
      <c r="N291" s="631"/>
      <c r="O291" s="744"/>
      <c r="P291" s="744"/>
      <c r="Q291" s="802"/>
      <c r="R291" s="153"/>
      <c r="S291" s="839"/>
      <c r="T291" s="154"/>
      <c r="U291" s="155"/>
      <c r="V291" s="155"/>
      <c r="W291" s="156"/>
      <c r="X291" s="28"/>
      <c r="Y291" s="64"/>
      <c r="Z291" s="29"/>
      <c r="AA291" s="29"/>
      <c r="AB291" s="65"/>
      <c r="AC291" s="63"/>
      <c r="AD291" s="66"/>
      <c r="AE291" s="66"/>
      <c r="AF291" s="634"/>
      <c r="AG291" s="2"/>
    </row>
    <row r="292" spans="1:33" ht="27" customHeight="1">
      <c r="A292" s="662"/>
      <c r="B292" s="665"/>
      <c r="C292" s="743"/>
      <c r="D292" s="744"/>
      <c r="E292" s="744"/>
      <c r="F292" s="744"/>
      <c r="G292" s="744"/>
      <c r="H292" s="744"/>
      <c r="I292" s="744"/>
      <c r="J292" s="771"/>
      <c r="K292" s="744"/>
      <c r="L292" s="744"/>
      <c r="M292" s="631"/>
      <c r="N292" s="631"/>
      <c r="O292" s="744"/>
      <c r="P292" s="744"/>
      <c r="Q292" s="802"/>
      <c r="R292" s="153"/>
      <c r="S292" s="839"/>
      <c r="T292" s="154"/>
      <c r="U292" s="155"/>
      <c r="V292" s="155"/>
      <c r="W292" s="156"/>
      <c r="X292" s="28"/>
      <c r="Y292" s="64"/>
      <c r="Z292" s="29"/>
      <c r="AA292" s="29"/>
      <c r="AB292" s="65"/>
      <c r="AC292" s="63"/>
      <c r="AD292" s="66"/>
      <c r="AE292" s="66"/>
      <c r="AF292" s="634"/>
      <c r="AG292" s="2"/>
    </row>
    <row r="293" spans="1:33" ht="27" customHeight="1">
      <c r="A293" s="662"/>
      <c r="B293" s="665"/>
      <c r="C293" s="743"/>
      <c r="D293" s="744"/>
      <c r="E293" s="744"/>
      <c r="F293" s="744"/>
      <c r="G293" s="744"/>
      <c r="H293" s="744"/>
      <c r="I293" s="744"/>
      <c r="J293" s="771"/>
      <c r="K293" s="744"/>
      <c r="L293" s="744"/>
      <c r="M293" s="631"/>
      <c r="N293" s="631"/>
      <c r="O293" s="744"/>
      <c r="P293" s="744"/>
      <c r="Q293" s="802"/>
      <c r="R293" s="153"/>
      <c r="S293" s="839"/>
      <c r="T293" s="154"/>
      <c r="U293" s="155"/>
      <c r="V293" s="155"/>
      <c r="W293" s="156"/>
      <c r="X293" s="28"/>
      <c r="Y293" s="64"/>
      <c r="Z293" s="29"/>
      <c r="AA293" s="29"/>
      <c r="AB293" s="65"/>
      <c r="AC293" s="63"/>
      <c r="AD293" s="66"/>
      <c r="AE293" s="66"/>
      <c r="AF293" s="634"/>
      <c r="AG293" s="2"/>
    </row>
    <row r="294" spans="1:33" ht="27" customHeight="1">
      <c r="A294" s="662"/>
      <c r="B294" s="665"/>
      <c r="C294" s="743"/>
      <c r="D294" s="744"/>
      <c r="E294" s="744"/>
      <c r="F294" s="744"/>
      <c r="G294" s="744"/>
      <c r="H294" s="744"/>
      <c r="I294" s="744"/>
      <c r="J294" s="771"/>
      <c r="K294" s="744"/>
      <c r="L294" s="744"/>
      <c r="M294" s="631"/>
      <c r="N294" s="631"/>
      <c r="O294" s="744"/>
      <c r="P294" s="744"/>
      <c r="Q294" s="802"/>
      <c r="R294" s="153"/>
      <c r="S294" s="839"/>
      <c r="T294" s="154"/>
      <c r="U294" s="155"/>
      <c r="V294" s="155"/>
      <c r="W294" s="156"/>
      <c r="X294" s="28"/>
      <c r="Y294" s="64"/>
      <c r="Z294" s="29"/>
      <c r="AA294" s="29"/>
      <c r="AB294" s="65"/>
      <c r="AC294" s="63"/>
      <c r="AD294" s="66"/>
      <c r="AE294" s="66"/>
      <c r="AF294" s="634"/>
      <c r="AG294" s="2"/>
    </row>
    <row r="295" spans="1:33" ht="27" customHeight="1">
      <c r="A295" s="662"/>
      <c r="B295" s="665"/>
      <c r="C295" s="743"/>
      <c r="D295" s="744"/>
      <c r="E295" s="744"/>
      <c r="F295" s="744"/>
      <c r="G295" s="744"/>
      <c r="H295" s="744"/>
      <c r="I295" s="744"/>
      <c r="J295" s="771"/>
      <c r="K295" s="744"/>
      <c r="L295" s="744"/>
      <c r="M295" s="631"/>
      <c r="N295" s="631"/>
      <c r="O295" s="744"/>
      <c r="P295" s="744"/>
      <c r="Q295" s="802"/>
      <c r="R295" s="153"/>
      <c r="S295" s="839"/>
      <c r="T295" s="154"/>
      <c r="U295" s="155"/>
      <c r="V295" s="155"/>
      <c r="W295" s="156"/>
      <c r="X295" s="28"/>
      <c r="Y295" s="64"/>
      <c r="Z295" s="29"/>
      <c r="AA295" s="29"/>
      <c r="AB295" s="65"/>
      <c r="AC295" s="63"/>
      <c r="AD295" s="66"/>
      <c r="AE295" s="66"/>
      <c r="AF295" s="634"/>
      <c r="AG295" s="2"/>
    </row>
    <row r="296" spans="1:33" ht="27" customHeight="1">
      <c r="A296" s="662"/>
      <c r="B296" s="665"/>
      <c r="C296" s="743"/>
      <c r="D296" s="744"/>
      <c r="E296" s="744"/>
      <c r="F296" s="744"/>
      <c r="G296" s="744"/>
      <c r="H296" s="744"/>
      <c r="I296" s="744"/>
      <c r="J296" s="771"/>
      <c r="K296" s="744"/>
      <c r="L296" s="744"/>
      <c r="M296" s="631"/>
      <c r="N296" s="631"/>
      <c r="O296" s="744"/>
      <c r="P296" s="744"/>
      <c r="Q296" s="802"/>
      <c r="R296" s="153"/>
      <c r="S296" s="839"/>
      <c r="T296" s="154"/>
      <c r="U296" s="155"/>
      <c r="V296" s="155"/>
      <c r="W296" s="156"/>
      <c r="X296" s="28"/>
      <c r="Y296" s="64"/>
      <c r="Z296" s="29"/>
      <c r="AA296" s="29"/>
      <c r="AB296" s="65"/>
      <c r="AC296" s="63"/>
      <c r="AD296" s="66"/>
      <c r="AE296" s="66"/>
      <c r="AF296" s="634"/>
      <c r="AG296" s="2"/>
    </row>
    <row r="297" spans="1:33" ht="27" customHeight="1">
      <c r="A297" s="662"/>
      <c r="B297" s="665"/>
      <c r="C297" s="743"/>
      <c r="D297" s="744"/>
      <c r="E297" s="744"/>
      <c r="F297" s="744"/>
      <c r="G297" s="744"/>
      <c r="H297" s="744"/>
      <c r="I297" s="744"/>
      <c r="J297" s="771"/>
      <c r="K297" s="744"/>
      <c r="L297" s="744"/>
      <c r="M297" s="631"/>
      <c r="N297" s="631"/>
      <c r="O297" s="744"/>
      <c r="P297" s="744"/>
      <c r="Q297" s="802"/>
      <c r="R297" s="153"/>
      <c r="S297" s="839"/>
      <c r="T297" s="154"/>
      <c r="U297" s="155"/>
      <c r="V297" s="155"/>
      <c r="W297" s="156"/>
      <c r="X297" s="28"/>
      <c r="Y297" s="64"/>
      <c r="Z297" s="29"/>
      <c r="AA297" s="29"/>
      <c r="AB297" s="65"/>
      <c r="AC297" s="63"/>
      <c r="AD297" s="66"/>
      <c r="AE297" s="66"/>
      <c r="AF297" s="634"/>
      <c r="AG297" s="2"/>
    </row>
    <row r="298" spans="1:33" ht="27" customHeight="1">
      <c r="A298" s="662"/>
      <c r="B298" s="665"/>
      <c r="C298" s="743"/>
      <c r="D298" s="744"/>
      <c r="E298" s="744"/>
      <c r="F298" s="744"/>
      <c r="G298" s="744"/>
      <c r="H298" s="744"/>
      <c r="I298" s="744"/>
      <c r="J298" s="771"/>
      <c r="K298" s="744"/>
      <c r="L298" s="744"/>
      <c r="M298" s="631"/>
      <c r="N298" s="631"/>
      <c r="O298" s="744"/>
      <c r="P298" s="744"/>
      <c r="Q298" s="802"/>
      <c r="R298" s="153"/>
      <c r="S298" s="839"/>
      <c r="T298" s="154"/>
      <c r="U298" s="155"/>
      <c r="V298" s="155"/>
      <c r="W298" s="156"/>
      <c r="X298" s="28"/>
      <c r="Y298" s="64"/>
      <c r="Z298" s="29"/>
      <c r="AA298" s="29"/>
      <c r="AB298" s="65"/>
      <c r="AC298" s="63"/>
      <c r="AD298" s="66"/>
      <c r="AE298" s="66"/>
      <c r="AF298" s="634"/>
      <c r="AG298" s="2"/>
    </row>
    <row r="299" spans="1:33" ht="27" customHeight="1">
      <c r="A299" s="662"/>
      <c r="B299" s="665"/>
      <c r="C299" s="743"/>
      <c r="D299" s="744"/>
      <c r="E299" s="744"/>
      <c r="F299" s="744"/>
      <c r="G299" s="744"/>
      <c r="H299" s="744"/>
      <c r="I299" s="744"/>
      <c r="J299" s="771"/>
      <c r="K299" s="744"/>
      <c r="L299" s="744"/>
      <c r="M299" s="631"/>
      <c r="N299" s="631"/>
      <c r="O299" s="744"/>
      <c r="P299" s="744"/>
      <c r="Q299" s="802"/>
      <c r="R299" s="69"/>
      <c r="S299" s="840"/>
      <c r="T299" s="158"/>
      <c r="U299" s="155"/>
      <c r="V299" s="155"/>
      <c r="W299" s="156"/>
      <c r="X299" s="28"/>
      <c r="Y299" s="64"/>
      <c r="Z299" s="29"/>
      <c r="AA299" s="29"/>
      <c r="AB299" s="65"/>
      <c r="AC299" s="63"/>
      <c r="AD299" s="66"/>
      <c r="AE299" s="66"/>
      <c r="AF299" s="634"/>
      <c r="AG299" s="2"/>
    </row>
    <row r="300" spans="1:33" ht="27" customHeight="1">
      <c r="A300" s="662"/>
      <c r="B300" s="665"/>
      <c r="C300" s="745"/>
      <c r="D300" s="746"/>
      <c r="E300" s="746"/>
      <c r="F300" s="746"/>
      <c r="G300" s="746"/>
      <c r="H300" s="746"/>
      <c r="I300" s="746"/>
      <c r="J300" s="772"/>
      <c r="K300" s="746"/>
      <c r="L300" s="746"/>
      <c r="M300" s="632"/>
      <c r="N300" s="632"/>
      <c r="O300" s="746"/>
      <c r="P300" s="746"/>
      <c r="Q300" s="803"/>
      <c r="R300" s="38"/>
      <c r="S300" s="824"/>
      <c r="T300" s="61"/>
      <c r="U300" s="45"/>
      <c r="V300" s="45"/>
      <c r="W300" s="124"/>
      <c r="X300" s="63"/>
      <c r="Y300" s="64"/>
      <c r="Z300" s="42"/>
      <c r="AA300" s="42"/>
      <c r="AB300" s="65"/>
      <c r="AC300" s="63"/>
      <c r="AD300" s="66"/>
      <c r="AE300" s="66"/>
      <c r="AF300" s="635"/>
      <c r="AG300" s="2"/>
    </row>
    <row r="301" spans="1:33" ht="29.25" customHeight="1">
      <c r="A301" s="662"/>
      <c r="B301" s="665"/>
      <c r="C301" s="747" t="s">
        <v>46</v>
      </c>
      <c r="D301" s="748" t="s">
        <v>47</v>
      </c>
      <c r="E301" s="748" t="s">
        <v>48</v>
      </c>
      <c r="F301" s="748" t="s">
        <v>493</v>
      </c>
      <c r="G301" s="749" t="s">
        <v>50</v>
      </c>
      <c r="H301" s="748" t="s">
        <v>51</v>
      </c>
      <c r="I301" s="748" t="s">
        <v>61</v>
      </c>
      <c r="J301" s="770" t="s">
        <v>506</v>
      </c>
      <c r="K301" s="776" t="s">
        <v>507</v>
      </c>
      <c r="L301" s="748" t="s">
        <v>508</v>
      </c>
      <c r="M301" s="638">
        <v>250</v>
      </c>
      <c r="N301" s="638">
        <v>250</v>
      </c>
      <c r="O301" s="748" t="s">
        <v>509</v>
      </c>
      <c r="P301" s="748" t="s">
        <v>510</v>
      </c>
      <c r="Q301" s="804" t="s">
        <v>492</v>
      </c>
      <c r="R301" s="37"/>
      <c r="S301" s="822"/>
      <c r="T301" s="53"/>
      <c r="U301" s="53"/>
      <c r="V301" s="53"/>
      <c r="W301" s="54"/>
      <c r="X301" s="55"/>
      <c r="Y301" s="56"/>
      <c r="Z301" s="36"/>
      <c r="AA301" s="36"/>
      <c r="AB301" s="57"/>
      <c r="AC301" s="55"/>
      <c r="AD301" s="58"/>
      <c r="AE301" s="58"/>
      <c r="AF301" s="637"/>
      <c r="AG301" s="2"/>
    </row>
    <row r="302" spans="1:33" ht="29.25" customHeight="1">
      <c r="A302" s="662"/>
      <c r="B302" s="665"/>
      <c r="C302" s="743"/>
      <c r="D302" s="744"/>
      <c r="E302" s="744"/>
      <c r="F302" s="744"/>
      <c r="G302" s="744"/>
      <c r="H302" s="744"/>
      <c r="I302" s="744"/>
      <c r="J302" s="771"/>
      <c r="K302" s="744"/>
      <c r="L302" s="744"/>
      <c r="M302" s="631"/>
      <c r="N302" s="631"/>
      <c r="O302" s="744"/>
      <c r="P302" s="744"/>
      <c r="Q302" s="802"/>
      <c r="R302" s="25"/>
      <c r="S302" s="818"/>
      <c r="T302" s="26"/>
      <c r="U302" s="26"/>
      <c r="V302" s="26"/>
      <c r="W302" s="27"/>
      <c r="X302" s="28"/>
      <c r="Y302" s="29"/>
      <c r="Z302" s="29"/>
      <c r="AA302" s="29"/>
      <c r="AB302" s="30"/>
      <c r="AC302" s="28"/>
      <c r="AD302" s="31"/>
      <c r="AE302" s="31"/>
      <c r="AF302" s="634"/>
      <c r="AG302" s="2"/>
    </row>
    <row r="303" spans="1:33" ht="29.25" customHeight="1">
      <c r="A303" s="662"/>
      <c r="B303" s="665"/>
      <c r="C303" s="743"/>
      <c r="D303" s="744"/>
      <c r="E303" s="744"/>
      <c r="F303" s="744"/>
      <c r="G303" s="744"/>
      <c r="H303" s="744"/>
      <c r="I303" s="744"/>
      <c r="J303" s="771"/>
      <c r="K303" s="744"/>
      <c r="L303" s="744"/>
      <c r="M303" s="631"/>
      <c r="N303" s="631"/>
      <c r="O303" s="744"/>
      <c r="P303" s="744"/>
      <c r="Q303" s="802"/>
      <c r="R303" s="25"/>
      <c r="S303" s="818"/>
      <c r="T303" s="26"/>
      <c r="U303" s="26"/>
      <c r="V303" s="26"/>
      <c r="W303" s="27"/>
      <c r="X303" s="28"/>
      <c r="Y303" s="29"/>
      <c r="Z303" s="29"/>
      <c r="AA303" s="29"/>
      <c r="AB303" s="30"/>
      <c r="AC303" s="28"/>
      <c r="AD303" s="31"/>
      <c r="AE303" s="31"/>
      <c r="AF303" s="634"/>
      <c r="AG303" s="2"/>
    </row>
    <row r="304" spans="1:33" ht="29.25" customHeight="1">
      <c r="A304" s="662"/>
      <c r="B304" s="665"/>
      <c r="C304" s="743"/>
      <c r="D304" s="744"/>
      <c r="E304" s="744"/>
      <c r="F304" s="744"/>
      <c r="G304" s="744"/>
      <c r="H304" s="744"/>
      <c r="I304" s="744"/>
      <c r="J304" s="771"/>
      <c r="K304" s="744"/>
      <c r="L304" s="744"/>
      <c r="M304" s="631"/>
      <c r="N304" s="631"/>
      <c r="O304" s="744"/>
      <c r="P304" s="744"/>
      <c r="Q304" s="802"/>
      <c r="R304" s="25"/>
      <c r="S304" s="818"/>
      <c r="T304" s="26"/>
      <c r="U304" s="26"/>
      <c r="V304" s="26"/>
      <c r="W304" s="27"/>
      <c r="X304" s="28"/>
      <c r="Y304" s="29"/>
      <c r="Z304" s="29"/>
      <c r="AA304" s="29"/>
      <c r="AB304" s="30"/>
      <c r="AC304" s="28"/>
      <c r="AD304" s="31"/>
      <c r="AE304" s="31"/>
      <c r="AF304" s="634"/>
      <c r="AG304" s="2"/>
    </row>
    <row r="305" spans="1:33" ht="29.25" customHeight="1">
      <c r="A305" s="662"/>
      <c r="B305" s="665"/>
      <c r="C305" s="745"/>
      <c r="D305" s="746"/>
      <c r="E305" s="746"/>
      <c r="F305" s="746"/>
      <c r="G305" s="746"/>
      <c r="H305" s="746"/>
      <c r="I305" s="746"/>
      <c r="J305" s="772"/>
      <c r="K305" s="746"/>
      <c r="L305" s="746"/>
      <c r="M305" s="632"/>
      <c r="N305" s="632"/>
      <c r="O305" s="746"/>
      <c r="P305" s="746"/>
      <c r="Q305" s="803"/>
      <c r="R305" s="38"/>
      <c r="S305" s="820"/>
      <c r="T305" s="39"/>
      <c r="U305" s="39"/>
      <c r="V305" s="39"/>
      <c r="W305" s="40"/>
      <c r="X305" s="41"/>
      <c r="Y305" s="42"/>
      <c r="Z305" s="42"/>
      <c r="AA305" s="42"/>
      <c r="AB305" s="43"/>
      <c r="AC305" s="41"/>
      <c r="AD305" s="44"/>
      <c r="AE305" s="44"/>
      <c r="AF305" s="635"/>
      <c r="AG305" s="2"/>
    </row>
    <row r="306" spans="1:33" ht="26.25" customHeight="1">
      <c r="A306" s="662"/>
      <c r="B306" s="665"/>
      <c r="C306" s="747" t="s">
        <v>46</v>
      </c>
      <c r="D306" s="748" t="s">
        <v>47</v>
      </c>
      <c r="E306" s="748" t="s">
        <v>48</v>
      </c>
      <c r="F306" s="748" t="s">
        <v>450</v>
      </c>
      <c r="G306" s="749" t="s">
        <v>50</v>
      </c>
      <c r="H306" s="748" t="s">
        <v>51</v>
      </c>
      <c r="I306" s="748" t="s">
        <v>126</v>
      </c>
      <c r="J306" s="770" t="s">
        <v>511</v>
      </c>
      <c r="K306" s="776" t="s">
        <v>512</v>
      </c>
      <c r="L306" s="748" t="s">
        <v>513</v>
      </c>
      <c r="M306" s="638">
        <v>1</v>
      </c>
      <c r="N306" s="638">
        <v>1</v>
      </c>
      <c r="O306" s="748" t="s">
        <v>514</v>
      </c>
      <c r="P306" s="748" t="s">
        <v>515</v>
      </c>
      <c r="Q306" s="804" t="s">
        <v>485</v>
      </c>
      <c r="R306" s="37"/>
      <c r="S306" s="822"/>
      <c r="T306" s="53"/>
      <c r="U306" s="53"/>
      <c r="V306" s="53"/>
      <c r="W306" s="54"/>
      <c r="X306" s="55"/>
      <c r="Y306" s="56"/>
      <c r="Z306" s="36"/>
      <c r="AA306" s="36"/>
      <c r="AB306" s="57"/>
      <c r="AC306" s="55"/>
      <c r="AD306" s="58"/>
      <c r="AE306" s="58"/>
      <c r="AF306" s="637"/>
      <c r="AG306" s="2"/>
    </row>
    <row r="307" spans="1:33" ht="26.25" customHeight="1">
      <c r="A307" s="663"/>
      <c r="B307" s="666"/>
      <c r="C307" s="743"/>
      <c r="D307" s="744"/>
      <c r="E307" s="744"/>
      <c r="F307" s="744"/>
      <c r="G307" s="744"/>
      <c r="H307" s="744"/>
      <c r="I307" s="744"/>
      <c r="J307" s="771"/>
      <c r="K307" s="744"/>
      <c r="L307" s="744"/>
      <c r="M307" s="631"/>
      <c r="N307" s="631"/>
      <c r="O307" s="744"/>
      <c r="P307" s="744"/>
      <c r="Q307" s="802"/>
      <c r="R307" s="25"/>
      <c r="S307" s="818"/>
      <c r="T307" s="26"/>
      <c r="U307" s="26"/>
      <c r="V307" s="26"/>
      <c r="W307" s="27"/>
      <c r="X307" s="28"/>
      <c r="Y307" s="29"/>
      <c r="Z307" s="29"/>
      <c r="AA307" s="29"/>
      <c r="AB307" s="30"/>
      <c r="AC307" s="28"/>
      <c r="AD307" s="31"/>
      <c r="AE307" s="31"/>
      <c r="AF307" s="634"/>
      <c r="AG307" s="2"/>
    </row>
    <row r="308" spans="1:33" ht="26.25" customHeight="1">
      <c r="A308" s="661" t="s">
        <v>479</v>
      </c>
      <c r="B308" s="664" t="s">
        <v>479</v>
      </c>
      <c r="C308" s="743"/>
      <c r="D308" s="744"/>
      <c r="E308" s="744"/>
      <c r="F308" s="744"/>
      <c r="G308" s="744"/>
      <c r="H308" s="744"/>
      <c r="I308" s="744"/>
      <c r="J308" s="771"/>
      <c r="K308" s="744"/>
      <c r="L308" s="744"/>
      <c r="M308" s="631"/>
      <c r="N308" s="631"/>
      <c r="O308" s="744"/>
      <c r="P308" s="744"/>
      <c r="Q308" s="802"/>
      <c r="R308" s="25"/>
      <c r="S308" s="818"/>
      <c r="T308" s="26"/>
      <c r="U308" s="26"/>
      <c r="V308" s="26"/>
      <c r="W308" s="27"/>
      <c r="X308" s="28"/>
      <c r="Y308" s="29"/>
      <c r="Z308" s="29"/>
      <c r="AA308" s="29"/>
      <c r="AB308" s="30"/>
      <c r="AC308" s="28"/>
      <c r="AD308" s="31"/>
      <c r="AE308" s="31"/>
      <c r="AF308" s="634"/>
      <c r="AG308" s="2"/>
    </row>
    <row r="309" spans="1:33" ht="26.25" customHeight="1">
      <c r="A309" s="662"/>
      <c r="B309" s="665"/>
      <c r="C309" s="743"/>
      <c r="D309" s="744"/>
      <c r="E309" s="744"/>
      <c r="F309" s="744"/>
      <c r="G309" s="744"/>
      <c r="H309" s="744"/>
      <c r="I309" s="744"/>
      <c r="J309" s="771"/>
      <c r="K309" s="744"/>
      <c r="L309" s="744"/>
      <c r="M309" s="631"/>
      <c r="N309" s="631"/>
      <c r="O309" s="744"/>
      <c r="P309" s="744"/>
      <c r="Q309" s="802"/>
      <c r="R309" s="25"/>
      <c r="S309" s="818"/>
      <c r="T309" s="26"/>
      <c r="U309" s="26"/>
      <c r="V309" s="26"/>
      <c r="W309" s="27"/>
      <c r="X309" s="28"/>
      <c r="Y309" s="29"/>
      <c r="Z309" s="29"/>
      <c r="AA309" s="29"/>
      <c r="AB309" s="30"/>
      <c r="AC309" s="28"/>
      <c r="AD309" s="31"/>
      <c r="AE309" s="31"/>
      <c r="AF309" s="634"/>
      <c r="AG309" s="2"/>
    </row>
    <row r="310" spans="1:33" ht="26.25" customHeight="1">
      <c r="A310" s="662"/>
      <c r="B310" s="665"/>
      <c r="C310" s="745"/>
      <c r="D310" s="746"/>
      <c r="E310" s="746"/>
      <c r="F310" s="746"/>
      <c r="G310" s="746"/>
      <c r="H310" s="746"/>
      <c r="I310" s="746"/>
      <c r="J310" s="772"/>
      <c r="K310" s="746"/>
      <c r="L310" s="746"/>
      <c r="M310" s="632"/>
      <c r="N310" s="632"/>
      <c r="O310" s="746"/>
      <c r="P310" s="746"/>
      <c r="Q310" s="803"/>
      <c r="R310" s="38"/>
      <c r="S310" s="820"/>
      <c r="T310" s="39"/>
      <c r="U310" s="39"/>
      <c r="V310" s="39"/>
      <c r="W310" s="40"/>
      <c r="X310" s="41"/>
      <c r="Y310" s="42"/>
      <c r="Z310" s="42"/>
      <c r="AA310" s="42"/>
      <c r="AB310" s="43"/>
      <c r="AC310" s="41"/>
      <c r="AD310" s="44"/>
      <c r="AE310" s="44"/>
      <c r="AF310" s="635"/>
      <c r="AG310" s="2"/>
    </row>
    <row r="311" spans="1:33" ht="26.25" customHeight="1">
      <c r="A311" s="662"/>
      <c r="B311" s="665"/>
      <c r="C311" s="773" t="s">
        <v>46</v>
      </c>
      <c r="D311" s="750" t="s">
        <v>47</v>
      </c>
      <c r="E311" s="750" t="s">
        <v>59</v>
      </c>
      <c r="F311" s="750" t="s">
        <v>151</v>
      </c>
      <c r="G311" s="768" t="s">
        <v>50</v>
      </c>
      <c r="H311" s="750" t="s">
        <v>133</v>
      </c>
      <c r="I311" s="750" t="s">
        <v>61</v>
      </c>
      <c r="J311" s="770" t="s">
        <v>516</v>
      </c>
      <c r="K311" s="748" t="s">
        <v>517</v>
      </c>
      <c r="L311" s="750" t="s">
        <v>518</v>
      </c>
      <c r="M311" s="698">
        <v>0</v>
      </c>
      <c r="N311" s="717">
        <v>1000</v>
      </c>
      <c r="O311" s="750" t="s">
        <v>519</v>
      </c>
      <c r="P311" s="750" t="s">
        <v>520</v>
      </c>
      <c r="Q311" s="805" t="s">
        <v>485</v>
      </c>
      <c r="R311" s="37" t="s">
        <v>521</v>
      </c>
      <c r="S311" s="821" t="s">
        <v>522</v>
      </c>
      <c r="T311" s="100" t="s">
        <v>70</v>
      </c>
      <c r="U311" s="67" t="s">
        <v>71</v>
      </c>
      <c r="V311" s="68" t="s">
        <v>72</v>
      </c>
      <c r="W311" s="34"/>
      <c r="X311" s="35"/>
      <c r="Y311" s="36"/>
      <c r="Z311" s="36"/>
      <c r="AA311" s="36"/>
      <c r="AB311" s="50">
        <f>+AA312</f>
        <v>5746.0479999999998</v>
      </c>
      <c r="AC311" s="35"/>
      <c r="AD311" s="60"/>
      <c r="AE311" s="60"/>
      <c r="AF311" s="636"/>
      <c r="AG311" s="2"/>
    </row>
    <row r="312" spans="1:33" ht="26.25" customHeight="1">
      <c r="A312" s="662"/>
      <c r="B312" s="665"/>
      <c r="C312" s="743"/>
      <c r="D312" s="744"/>
      <c r="E312" s="744"/>
      <c r="F312" s="744"/>
      <c r="G312" s="744"/>
      <c r="H312" s="744"/>
      <c r="I312" s="744"/>
      <c r="J312" s="771"/>
      <c r="K312" s="744"/>
      <c r="L312" s="744"/>
      <c r="M312" s="631"/>
      <c r="N312" s="631"/>
      <c r="O312" s="744"/>
      <c r="P312" s="744"/>
      <c r="Q312" s="802"/>
      <c r="R312" s="25"/>
      <c r="S312" s="818" t="s">
        <v>523</v>
      </c>
      <c r="T312" s="26"/>
      <c r="U312" s="26"/>
      <c r="V312" s="26"/>
      <c r="W312" s="27">
        <v>40</v>
      </c>
      <c r="X312" s="28" t="s">
        <v>524</v>
      </c>
      <c r="Y312" s="29">
        <v>128.26</v>
      </c>
      <c r="Z312" s="29">
        <f>+W312*Y312</f>
        <v>5130.3999999999996</v>
      </c>
      <c r="AA312" s="29">
        <f>+Z312*1.12</f>
        <v>5746.0479999999998</v>
      </c>
      <c r="AB312" s="30"/>
      <c r="AC312" s="28" t="s">
        <v>75</v>
      </c>
      <c r="AD312" s="31" t="s">
        <v>75</v>
      </c>
      <c r="AE312" s="31" t="s">
        <v>75</v>
      </c>
      <c r="AF312" s="634"/>
      <c r="AG312" s="2"/>
    </row>
    <row r="313" spans="1:33" ht="26.25" customHeight="1">
      <c r="A313" s="662"/>
      <c r="B313" s="665"/>
      <c r="C313" s="743"/>
      <c r="D313" s="744"/>
      <c r="E313" s="744"/>
      <c r="F313" s="744"/>
      <c r="G313" s="744"/>
      <c r="H313" s="744"/>
      <c r="I313" s="744"/>
      <c r="J313" s="771"/>
      <c r="K313" s="744"/>
      <c r="L313" s="744"/>
      <c r="M313" s="631"/>
      <c r="N313" s="631"/>
      <c r="O313" s="744"/>
      <c r="P313" s="744"/>
      <c r="Q313" s="802"/>
      <c r="R313" s="37" t="s">
        <v>525</v>
      </c>
      <c r="S313" s="821" t="s">
        <v>522</v>
      </c>
      <c r="T313" s="100" t="s">
        <v>70</v>
      </c>
      <c r="U313" s="72" t="s">
        <v>71</v>
      </c>
      <c r="V313" s="71" t="s">
        <v>72</v>
      </c>
      <c r="W313" s="34"/>
      <c r="X313" s="35"/>
      <c r="Y313" s="36"/>
      <c r="Z313" s="29"/>
      <c r="AA313" s="29"/>
      <c r="AB313" s="30">
        <f>AA314</f>
        <v>1000.0032000000001</v>
      </c>
      <c r="AC313" s="28"/>
      <c r="AD313" s="31"/>
      <c r="AE313" s="31"/>
      <c r="AF313" s="634"/>
      <c r="AG313" s="2"/>
    </row>
    <row r="314" spans="1:33" ht="54.75" customHeight="1">
      <c r="A314" s="662"/>
      <c r="B314" s="665"/>
      <c r="C314" s="743"/>
      <c r="D314" s="744"/>
      <c r="E314" s="744"/>
      <c r="F314" s="744"/>
      <c r="G314" s="744"/>
      <c r="H314" s="744"/>
      <c r="I314" s="744"/>
      <c r="J314" s="771"/>
      <c r="K314" s="744"/>
      <c r="L314" s="744"/>
      <c r="M314" s="631"/>
      <c r="N314" s="631"/>
      <c r="O314" s="744"/>
      <c r="P314" s="744"/>
      <c r="Q314" s="802"/>
      <c r="R314" s="37"/>
      <c r="S314" s="819" t="s">
        <v>526</v>
      </c>
      <c r="T314" s="33"/>
      <c r="U314" s="33"/>
      <c r="V314" s="33"/>
      <c r="W314" s="34">
        <v>1</v>
      </c>
      <c r="X314" s="35" t="s">
        <v>182</v>
      </c>
      <c r="Y314" s="36">
        <v>892.86</v>
      </c>
      <c r="Z314" s="29">
        <f>+W314*Y314</f>
        <v>892.86</v>
      </c>
      <c r="AA314" s="29">
        <f>+Z314*1.12</f>
        <v>1000.0032000000001</v>
      </c>
      <c r="AB314" s="30"/>
      <c r="AC314" s="28"/>
      <c r="AD314" s="31"/>
      <c r="AE314" s="31" t="s">
        <v>75</v>
      </c>
      <c r="AF314" s="634"/>
      <c r="AG314" s="2"/>
    </row>
    <row r="315" spans="1:33" ht="26.25" customHeight="1">
      <c r="A315" s="662"/>
      <c r="B315" s="665"/>
      <c r="C315" s="745"/>
      <c r="D315" s="746"/>
      <c r="E315" s="746"/>
      <c r="F315" s="746"/>
      <c r="G315" s="746"/>
      <c r="H315" s="746"/>
      <c r="I315" s="746"/>
      <c r="J315" s="772"/>
      <c r="K315" s="746"/>
      <c r="L315" s="746"/>
      <c r="M315" s="632"/>
      <c r="N315" s="632"/>
      <c r="O315" s="746"/>
      <c r="P315" s="746"/>
      <c r="Q315" s="803"/>
      <c r="R315" s="38"/>
      <c r="S315" s="820"/>
      <c r="T315" s="39"/>
      <c r="U315" s="39"/>
      <c r="V315" s="39"/>
      <c r="W315" s="40"/>
      <c r="X315" s="41"/>
      <c r="Y315" s="42"/>
      <c r="Z315" s="42"/>
      <c r="AA315" s="42"/>
      <c r="AB315" s="43"/>
      <c r="AC315" s="41"/>
      <c r="AD315" s="44"/>
      <c r="AE315" s="44"/>
      <c r="AF315" s="635"/>
      <c r="AG315" s="2"/>
    </row>
    <row r="316" spans="1:33" ht="25.5" customHeight="1">
      <c r="A316" s="662"/>
      <c r="B316" s="665"/>
      <c r="C316" s="773" t="s">
        <v>46</v>
      </c>
      <c r="D316" s="750" t="s">
        <v>47</v>
      </c>
      <c r="E316" s="750" t="s">
        <v>48</v>
      </c>
      <c r="F316" s="750" t="s">
        <v>493</v>
      </c>
      <c r="G316" s="768" t="s">
        <v>50</v>
      </c>
      <c r="H316" s="750" t="s">
        <v>51</v>
      </c>
      <c r="I316" s="750" t="s">
        <v>61</v>
      </c>
      <c r="J316" s="774" t="s">
        <v>527</v>
      </c>
      <c r="K316" s="748" t="s">
        <v>192</v>
      </c>
      <c r="L316" s="750" t="s">
        <v>528</v>
      </c>
      <c r="M316" s="698">
        <v>1</v>
      </c>
      <c r="N316" s="698">
        <v>3</v>
      </c>
      <c r="O316" s="750" t="s">
        <v>529</v>
      </c>
      <c r="P316" s="750" t="s">
        <v>530</v>
      </c>
      <c r="Q316" s="805" t="s">
        <v>531</v>
      </c>
      <c r="R316" s="37"/>
      <c r="S316" s="821"/>
      <c r="T316" s="46"/>
      <c r="U316" s="46"/>
      <c r="V316" s="46"/>
      <c r="W316" s="34"/>
      <c r="X316" s="35"/>
      <c r="Y316" s="36"/>
      <c r="Z316" s="36"/>
      <c r="AA316" s="36"/>
      <c r="AB316" s="50"/>
      <c r="AC316" s="35"/>
      <c r="AD316" s="35"/>
      <c r="AE316" s="35"/>
      <c r="AF316" s="636"/>
      <c r="AG316" s="2"/>
    </row>
    <row r="317" spans="1:33" ht="25.5" customHeight="1">
      <c r="A317" s="662"/>
      <c r="B317" s="665"/>
      <c r="C317" s="743"/>
      <c r="D317" s="744"/>
      <c r="E317" s="744"/>
      <c r="F317" s="744"/>
      <c r="G317" s="744"/>
      <c r="H317" s="744"/>
      <c r="I317" s="744"/>
      <c r="J317" s="754"/>
      <c r="K317" s="744"/>
      <c r="L317" s="744"/>
      <c r="M317" s="631"/>
      <c r="N317" s="631"/>
      <c r="O317" s="744"/>
      <c r="P317" s="744"/>
      <c r="Q317" s="802"/>
      <c r="R317" s="25"/>
      <c r="S317" s="818"/>
      <c r="T317" s="26"/>
      <c r="U317" s="26"/>
      <c r="V317" s="26"/>
      <c r="W317" s="27"/>
      <c r="X317" s="28"/>
      <c r="Y317" s="29"/>
      <c r="Z317" s="29"/>
      <c r="AA317" s="29"/>
      <c r="AB317" s="30"/>
      <c r="AC317" s="28"/>
      <c r="AD317" s="28"/>
      <c r="AE317" s="28"/>
      <c r="AF317" s="634"/>
      <c r="AG317" s="2"/>
    </row>
    <row r="318" spans="1:33" ht="25.5" customHeight="1">
      <c r="A318" s="662"/>
      <c r="B318" s="665"/>
      <c r="C318" s="743"/>
      <c r="D318" s="744"/>
      <c r="E318" s="744"/>
      <c r="F318" s="744"/>
      <c r="G318" s="744"/>
      <c r="H318" s="744"/>
      <c r="I318" s="744"/>
      <c r="J318" s="754"/>
      <c r="K318" s="744"/>
      <c r="L318" s="744"/>
      <c r="M318" s="631"/>
      <c r="N318" s="631"/>
      <c r="O318" s="744"/>
      <c r="P318" s="744"/>
      <c r="Q318" s="802"/>
      <c r="R318" s="25"/>
      <c r="S318" s="818"/>
      <c r="T318" s="26"/>
      <c r="U318" s="26"/>
      <c r="V318" s="26"/>
      <c r="W318" s="27"/>
      <c r="X318" s="28"/>
      <c r="Y318" s="29"/>
      <c r="Z318" s="29"/>
      <c r="AA318" s="29"/>
      <c r="AB318" s="30"/>
      <c r="AC318" s="28"/>
      <c r="AD318" s="28"/>
      <c r="AE318" s="31"/>
      <c r="AF318" s="634"/>
      <c r="AG318" s="2"/>
    </row>
    <row r="319" spans="1:33" ht="25.5" customHeight="1">
      <c r="A319" s="662"/>
      <c r="B319" s="665"/>
      <c r="C319" s="743"/>
      <c r="D319" s="744"/>
      <c r="E319" s="744"/>
      <c r="F319" s="744"/>
      <c r="G319" s="744"/>
      <c r="H319" s="744"/>
      <c r="I319" s="744"/>
      <c r="J319" s="754"/>
      <c r="K319" s="744"/>
      <c r="L319" s="744"/>
      <c r="M319" s="631"/>
      <c r="N319" s="631"/>
      <c r="O319" s="744"/>
      <c r="P319" s="744"/>
      <c r="Q319" s="802"/>
      <c r="R319" s="25"/>
      <c r="S319" s="818"/>
      <c r="T319" s="26"/>
      <c r="U319" s="26"/>
      <c r="V319" s="26"/>
      <c r="W319" s="27"/>
      <c r="X319" s="28"/>
      <c r="Y319" s="29"/>
      <c r="Z319" s="29"/>
      <c r="AA319" s="29"/>
      <c r="AB319" s="30"/>
      <c r="AC319" s="28"/>
      <c r="AD319" s="28"/>
      <c r="AE319" s="31"/>
      <c r="AF319" s="634"/>
      <c r="AG319" s="2"/>
    </row>
    <row r="320" spans="1:33" ht="25.5" customHeight="1">
      <c r="A320" s="662"/>
      <c r="B320" s="665"/>
      <c r="C320" s="745"/>
      <c r="D320" s="746"/>
      <c r="E320" s="746"/>
      <c r="F320" s="746"/>
      <c r="G320" s="746"/>
      <c r="H320" s="746"/>
      <c r="I320" s="746"/>
      <c r="J320" s="756"/>
      <c r="K320" s="746"/>
      <c r="L320" s="746"/>
      <c r="M320" s="632"/>
      <c r="N320" s="632"/>
      <c r="O320" s="746"/>
      <c r="P320" s="746"/>
      <c r="Q320" s="803"/>
      <c r="R320" s="38"/>
      <c r="S320" s="820"/>
      <c r="T320" s="39"/>
      <c r="U320" s="39"/>
      <c r="V320" s="39"/>
      <c r="W320" s="40"/>
      <c r="X320" s="41"/>
      <c r="Y320" s="42"/>
      <c r="Z320" s="42"/>
      <c r="AA320" s="42"/>
      <c r="AB320" s="43"/>
      <c r="AC320" s="41"/>
      <c r="AD320" s="41"/>
      <c r="AE320" s="44"/>
      <c r="AF320" s="635"/>
      <c r="AG320" s="2"/>
    </row>
    <row r="321" spans="1:33" ht="25.5" customHeight="1">
      <c r="A321" s="662"/>
      <c r="B321" s="665"/>
      <c r="C321" s="747" t="s">
        <v>46</v>
      </c>
      <c r="D321" s="748" t="s">
        <v>47</v>
      </c>
      <c r="E321" s="748" t="s">
        <v>48</v>
      </c>
      <c r="F321" s="748" t="s">
        <v>371</v>
      </c>
      <c r="G321" s="749" t="s">
        <v>50</v>
      </c>
      <c r="H321" s="748" t="s">
        <v>51</v>
      </c>
      <c r="I321" s="748" t="s">
        <v>61</v>
      </c>
      <c r="J321" s="770" t="s">
        <v>532</v>
      </c>
      <c r="K321" s="748" t="s">
        <v>473</v>
      </c>
      <c r="L321" s="748" t="s">
        <v>533</v>
      </c>
      <c r="M321" s="638">
        <v>150</v>
      </c>
      <c r="N321" s="638">
        <v>150</v>
      </c>
      <c r="O321" s="748" t="s">
        <v>534</v>
      </c>
      <c r="P321" s="748" t="s">
        <v>535</v>
      </c>
      <c r="Q321" s="804" t="s">
        <v>531</v>
      </c>
      <c r="R321" s="59"/>
      <c r="S321" s="827"/>
      <c r="T321" s="68"/>
      <c r="U321" s="68"/>
      <c r="V321" s="68"/>
      <c r="W321" s="54"/>
      <c r="X321" s="55"/>
      <c r="Y321" s="56"/>
      <c r="Z321" s="56"/>
      <c r="AA321" s="56"/>
      <c r="AB321" s="57"/>
      <c r="AC321" s="55"/>
      <c r="AD321" s="58"/>
      <c r="AE321" s="58"/>
      <c r="AF321" s="637"/>
      <c r="AG321" s="2"/>
    </row>
    <row r="322" spans="1:33" ht="25.5" customHeight="1">
      <c r="A322" s="662"/>
      <c r="B322" s="665"/>
      <c r="C322" s="743"/>
      <c r="D322" s="744"/>
      <c r="E322" s="744"/>
      <c r="F322" s="744"/>
      <c r="G322" s="744"/>
      <c r="H322" s="744"/>
      <c r="I322" s="744"/>
      <c r="J322" s="771"/>
      <c r="K322" s="744"/>
      <c r="L322" s="744"/>
      <c r="M322" s="631"/>
      <c r="N322" s="631"/>
      <c r="O322" s="744"/>
      <c r="P322" s="744"/>
      <c r="Q322" s="802"/>
      <c r="R322" s="32"/>
      <c r="S322" s="818"/>
      <c r="T322" s="26"/>
      <c r="U322" s="26"/>
      <c r="V322" s="26"/>
      <c r="W322" s="27"/>
      <c r="X322" s="28"/>
      <c r="Y322" s="29"/>
      <c r="Z322" s="29"/>
      <c r="AA322" s="29"/>
      <c r="AB322" s="30"/>
      <c r="AC322" s="28"/>
      <c r="AD322" s="31"/>
      <c r="AE322" s="31"/>
      <c r="AF322" s="634"/>
      <c r="AG322" s="2"/>
    </row>
    <row r="323" spans="1:33" ht="25.5" customHeight="1">
      <c r="A323" s="662"/>
      <c r="B323" s="665"/>
      <c r="C323" s="743"/>
      <c r="D323" s="744"/>
      <c r="E323" s="744"/>
      <c r="F323" s="744"/>
      <c r="G323" s="744"/>
      <c r="H323" s="744"/>
      <c r="I323" s="744"/>
      <c r="J323" s="771"/>
      <c r="K323" s="744"/>
      <c r="L323" s="744"/>
      <c r="M323" s="631"/>
      <c r="N323" s="631"/>
      <c r="O323" s="744"/>
      <c r="P323" s="744"/>
      <c r="Q323" s="802"/>
      <c r="R323" s="25"/>
      <c r="S323" s="818"/>
      <c r="T323" s="26"/>
      <c r="U323" s="26"/>
      <c r="V323" s="26"/>
      <c r="W323" s="27"/>
      <c r="X323" s="28"/>
      <c r="Y323" s="29"/>
      <c r="Z323" s="29"/>
      <c r="AA323" s="29"/>
      <c r="AB323" s="30"/>
      <c r="AC323" s="28"/>
      <c r="AD323" s="31"/>
      <c r="AE323" s="31"/>
      <c r="AF323" s="634"/>
      <c r="AG323" s="2"/>
    </row>
    <row r="324" spans="1:33" ht="25.5" customHeight="1">
      <c r="A324" s="662"/>
      <c r="B324" s="665"/>
      <c r="C324" s="743"/>
      <c r="D324" s="744"/>
      <c r="E324" s="744"/>
      <c r="F324" s="744"/>
      <c r="G324" s="744"/>
      <c r="H324" s="744"/>
      <c r="I324" s="744"/>
      <c r="J324" s="771"/>
      <c r="K324" s="744"/>
      <c r="L324" s="744"/>
      <c r="M324" s="631"/>
      <c r="N324" s="631"/>
      <c r="O324" s="744"/>
      <c r="P324" s="744"/>
      <c r="Q324" s="802"/>
      <c r="R324" s="25"/>
      <c r="S324" s="818"/>
      <c r="T324" s="26"/>
      <c r="U324" s="26"/>
      <c r="V324" s="26"/>
      <c r="W324" s="27"/>
      <c r="X324" s="28"/>
      <c r="Y324" s="29"/>
      <c r="Z324" s="29"/>
      <c r="AA324" s="29"/>
      <c r="AB324" s="30"/>
      <c r="AC324" s="28"/>
      <c r="AD324" s="31"/>
      <c r="AE324" s="31"/>
      <c r="AF324" s="634"/>
      <c r="AG324" s="2"/>
    </row>
    <row r="325" spans="1:33" ht="25.5" customHeight="1">
      <c r="A325" s="662"/>
      <c r="B325" s="669"/>
      <c r="C325" s="745"/>
      <c r="D325" s="746"/>
      <c r="E325" s="746"/>
      <c r="F325" s="746"/>
      <c r="G325" s="746"/>
      <c r="H325" s="746"/>
      <c r="I325" s="746"/>
      <c r="J325" s="772"/>
      <c r="K325" s="746"/>
      <c r="L325" s="746"/>
      <c r="M325" s="632"/>
      <c r="N325" s="632"/>
      <c r="O325" s="746"/>
      <c r="P325" s="746"/>
      <c r="Q325" s="803"/>
      <c r="R325" s="38"/>
      <c r="S325" s="820"/>
      <c r="T325" s="39"/>
      <c r="U325" s="39"/>
      <c r="V325" s="39"/>
      <c r="W325" s="40"/>
      <c r="X325" s="41"/>
      <c r="Y325" s="42"/>
      <c r="Z325" s="42"/>
      <c r="AA325" s="42"/>
      <c r="AB325" s="43"/>
      <c r="AC325" s="41"/>
      <c r="AD325" s="44"/>
      <c r="AE325" s="44"/>
      <c r="AF325" s="635"/>
      <c r="AG325" s="2"/>
    </row>
    <row r="326" spans="1:33" ht="22.5" customHeight="1">
      <c r="A326" s="662"/>
      <c r="B326" s="159"/>
      <c r="C326" s="781"/>
      <c r="D326" s="781"/>
      <c r="E326" s="781"/>
      <c r="F326" s="781"/>
      <c r="G326" s="781"/>
      <c r="H326" s="781"/>
      <c r="I326" s="781"/>
      <c r="J326" s="781"/>
      <c r="K326" s="781"/>
      <c r="L326" s="781"/>
      <c r="M326" s="160"/>
      <c r="N326" s="160"/>
      <c r="O326" s="781"/>
      <c r="P326" s="781"/>
      <c r="Q326" s="781"/>
      <c r="R326" s="667" t="s">
        <v>536</v>
      </c>
      <c r="S326" s="657"/>
      <c r="T326" s="657"/>
      <c r="U326" s="657"/>
      <c r="V326" s="657"/>
      <c r="W326" s="657"/>
      <c r="X326" s="657"/>
      <c r="Y326" s="657"/>
      <c r="Z326" s="658"/>
      <c r="AA326" s="161" t="s">
        <v>201</v>
      </c>
      <c r="AB326" s="162">
        <f>SUM(AB274:AB325)</f>
        <v>18021.301199999998</v>
      </c>
      <c r="AC326" s="668"/>
      <c r="AD326" s="657"/>
      <c r="AE326" s="657"/>
      <c r="AF326" s="660"/>
      <c r="AG326" s="84"/>
    </row>
    <row r="327" spans="1:33" ht="26.25" customHeight="1">
      <c r="A327" s="662"/>
      <c r="B327" s="704" t="s">
        <v>537</v>
      </c>
      <c r="C327" s="773" t="s">
        <v>46</v>
      </c>
      <c r="D327" s="750" t="s">
        <v>47</v>
      </c>
      <c r="E327" s="750" t="s">
        <v>48</v>
      </c>
      <c r="F327" s="750" t="s">
        <v>493</v>
      </c>
      <c r="G327" s="768" t="s">
        <v>50</v>
      </c>
      <c r="H327" s="750" t="s">
        <v>51</v>
      </c>
      <c r="I327" s="750" t="s">
        <v>61</v>
      </c>
      <c r="J327" s="774" t="s">
        <v>538</v>
      </c>
      <c r="K327" s="748" t="s">
        <v>539</v>
      </c>
      <c r="L327" s="750" t="s">
        <v>540</v>
      </c>
      <c r="M327" s="698">
        <v>5</v>
      </c>
      <c r="N327" s="698">
        <v>10</v>
      </c>
      <c r="O327" s="750" t="s">
        <v>541</v>
      </c>
      <c r="P327" s="750" t="s">
        <v>542</v>
      </c>
      <c r="Q327" s="805" t="s">
        <v>543</v>
      </c>
      <c r="R327" s="163"/>
      <c r="S327" s="841"/>
      <c r="T327" s="165"/>
      <c r="U327" s="33"/>
      <c r="V327" s="33"/>
      <c r="W327" s="34"/>
      <c r="X327" s="35"/>
      <c r="Y327" s="36"/>
      <c r="Z327" s="36"/>
      <c r="AA327" s="36"/>
      <c r="AB327" s="50"/>
      <c r="AC327" s="35"/>
      <c r="AD327" s="60"/>
      <c r="AE327" s="60"/>
      <c r="AF327" s="636"/>
      <c r="AG327" s="2"/>
    </row>
    <row r="328" spans="1:33" ht="26.25" customHeight="1">
      <c r="A328" s="662"/>
      <c r="B328" s="665"/>
      <c r="C328" s="743"/>
      <c r="D328" s="744"/>
      <c r="E328" s="744"/>
      <c r="F328" s="744"/>
      <c r="G328" s="744"/>
      <c r="H328" s="744"/>
      <c r="I328" s="744"/>
      <c r="J328" s="754"/>
      <c r="K328" s="744"/>
      <c r="L328" s="744"/>
      <c r="M328" s="631"/>
      <c r="N328" s="631"/>
      <c r="O328" s="744"/>
      <c r="P328" s="744"/>
      <c r="Q328" s="802"/>
      <c r="R328" s="166"/>
      <c r="S328" s="841"/>
      <c r="T328" s="165"/>
      <c r="U328" s="33"/>
      <c r="V328" s="33"/>
      <c r="W328" s="27"/>
      <c r="X328" s="28"/>
      <c r="Y328" s="29"/>
      <c r="Z328" s="29"/>
      <c r="AA328" s="29"/>
      <c r="AB328" s="30"/>
      <c r="AC328" s="28"/>
      <c r="AD328" s="31"/>
      <c r="AE328" s="31"/>
      <c r="AF328" s="634"/>
      <c r="AG328" s="2"/>
    </row>
    <row r="329" spans="1:33" ht="26.25" customHeight="1">
      <c r="A329" s="662"/>
      <c r="B329" s="665"/>
      <c r="C329" s="743"/>
      <c r="D329" s="744"/>
      <c r="E329" s="744"/>
      <c r="F329" s="744"/>
      <c r="G329" s="744"/>
      <c r="H329" s="744"/>
      <c r="I329" s="744"/>
      <c r="J329" s="754"/>
      <c r="K329" s="744"/>
      <c r="L329" s="744"/>
      <c r="M329" s="631"/>
      <c r="N329" s="631"/>
      <c r="O329" s="744"/>
      <c r="P329" s="744"/>
      <c r="Q329" s="802"/>
      <c r="R329" s="32"/>
      <c r="S329" s="819"/>
      <c r="T329" s="33"/>
      <c r="U329" s="33"/>
      <c r="V329" s="33"/>
      <c r="W329" s="34"/>
      <c r="X329" s="35"/>
      <c r="Y329" s="36"/>
      <c r="Z329" s="29"/>
      <c r="AA329" s="29"/>
      <c r="AB329" s="30"/>
      <c r="AC329" s="28"/>
      <c r="AD329" s="31"/>
      <c r="AE329" s="31"/>
      <c r="AF329" s="634"/>
      <c r="AG329" s="2"/>
    </row>
    <row r="330" spans="1:33" ht="26.25" customHeight="1">
      <c r="A330" s="662"/>
      <c r="B330" s="665"/>
      <c r="C330" s="743"/>
      <c r="D330" s="744"/>
      <c r="E330" s="744"/>
      <c r="F330" s="744"/>
      <c r="G330" s="744"/>
      <c r="H330" s="744"/>
      <c r="I330" s="744"/>
      <c r="J330" s="754"/>
      <c r="K330" s="744"/>
      <c r="L330" s="744"/>
      <c r="M330" s="631"/>
      <c r="N330" s="631"/>
      <c r="O330" s="744"/>
      <c r="P330" s="744"/>
      <c r="Q330" s="802"/>
      <c r="R330" s="37"/>
      <c r="S330" s="819"/>
      <c r="T330" s="33"/>
      <c r="U330" s="33"/>
      <c r="V330" s="33"/>
      <c r="W330" s="34"/>
      <c r="X330" s="35"/>
      <c r="Y330" s="36"/>
      <c r="Z330" s="29"/>
      <c r="AA330" s="29"/>
      <c r="AB330" s="30"/>
      <c r="AC330" s="28"/>
      <c r="AD330" s="31"/>
      <c r="AE330" s="31"/>
      <c r="AF330" s="634"/>
      <c r="AG330" s="2"/>
    </row>
    <row r="331" spans="1:33" ht="26.25" customHeight="1">
      <c r="A331" s="663"/>
      <c r="B331" s="666"/>
      <c r="C331" s="745"/>
      <c r="D331" s="746"/>
      <c r="E331" s="746"/>
      <c r="F331" s="746"/>
      <c r="G331" s="746"/>
      <c r="H331" s="746"/>
      <c r="I331" s="746"/>
      <c r="J331" s="756"/>
      <c r="K331" s="746"/>
      <c r="L331" s="746"/>
      <c r="M331" s="632"/>
      <c r="N331" s="632"/>
      <c r="O331" s="746"/>
      <c r="P331" s="746"/>
      <c r="Q331" s="803"/>
      <c r="R331" s="38"/>
      <c r="S331" s="820"/>
      <c r="T331" s="39"/>
      <c r="U331" s="39"/>
      <c r="V331" s="39"/>
      <c r="W331" s="40"/>
      <c r="X331" s="41"/>
      <c r="Y331" s="42"/>
      <c r="Z331" s="42"/>
      <c r="AA331" s="42"/>
      <c r="AB331" s="43"/>
      <c r="AC331" s="41"/>
      <c r="AD331" s="44"/>
      <c r="AE331" s="44"/>
      <c r="AF331" s="635"/>
      <c r="AG331" s="2"/>
    </row>
    <row r="332" spans="1:33" ht="26.25" customHeight="1">
      <c r="A332" s="661" t="s">
        <v>479</v>
      </c>
      <c r="B332" s="664" t="s">
        <v>537</v>
      </c>
      <c r="C332" s="773" t="s">
        <v>46</v>
      </c>
      <c r="D332" s="750" t="s">
        <v>47</v>
      </c>
      <c r="E332" s="750" t="s">
        <v>48</v>
      </c>
      <c r="F332" s="750" t="s">
        <v>493</v>
      </c>
      <c r="G332" s="768" t="s">
        <v>50</v>
      </c>
      <c r="H332" s="750" t="s">
        <v>51</v>
      </c>
      <c r="I332" s="750" t="s">
        <v>61</v>
      </c>
      <c r="J332" s="774" t="s">
        <v>544</v>
      </c>
      <c r="K332" s="748" t="s">
        <v>545</v>
      </c>
      <c r="L332" s="750" t="s">
        <v>546</v>
      </c>
      <c r="M332" s="698">
        <v>5</v>
      </c>
      <c r="N332" s="698">
        <v>10</v>
      </c>
      <c r="O332" s="750" t="s">
        <v>547</v>
      </c>
      <c r="P332" s="750" t="s">
        <v>548</v>
      </c>
      <c r="Q332" s="805" t="s">
        <v>543</v>
      </c>
      <c r="R332" s="37"/>
      <c r="S332" s="821"/>
      <c r="T332" s="46"/>
      <c r="U332" s="46"/>
      <c r="V332" s="46"/>
      <c r="W332" s="34"/>
      <c r="X332" s="35"/>
      <c r="Y332" s="36"/>
      <c r="Z332" s="36"/>
      <c r="AA332" s="36"/>
      <c r="AB332" s="50"/>
      <c r="AC332" s="35"/>
      <c r="AD332" s="35"/>
      <c r="AE332" s="35"/>
      <c r="AF332" s="636"/>
      <c r="AG332" s="2"/>
    </row>
    <row r="333" spans="1:33" ht="26.25" customHeight="1">
      <c r="A333" s="662"/>
      <c r="B333" s="665"/>
      <c r="C333" s="743"/>
      <c r="D333" s="744"/>
      <c r="E333" s="744"/>
      <c r="F333" s="744"/>
      <c r="G333" s="744"/>
      <c r="H333" s="744"/>
      <c r="I333" s="744"/>
      <c r="J333" s="754"/>
      <c r="K333" s="744"/>
      <c r="L333" s="744"/>
      <c r="M333" s="631"/>
      <c r="N333" s="631"/>
      <c r="O333" s="744"/>
      <c r="P333" s="744"/>
      <c r="Q333" s="802"/>
      <c r="R333" s="25"/>
      <c r="S333" s="818"/>
      <c r="T333" s="26"/>
      <c r="U333" s="26"/>
      <c r="V333" s="26"/>
      <c r="W333" s="27"/>
      <c r="X333" s="28"/>
      <c r="Y333" s="29"/>
      <c r="Z333" s="29"/>
      <c r="AA333" s="29"/>
      <c r="AB333" s="30"/>
      <c r="AC333" s="28"/>
      <c r="AD333" s="28"/>
      <c r="AE333" s="28"/>
      <c r="AF333" s="634"/>
      <c r="AG333" s="2"/>
    </row>
    <row r="334" spans="1:33" ht="26.25" customHeight="1">
      <c r="A334" s="662"/>
      <c r="B334" s="665"/>
      <c r="C334" s="743"/>
      <c r="D334" s="744"/>
      <c r="E334" s="744"/>
      <c r="F334" s="744"/>
      <c r="G334" s="744"/>
      <c r="H334" s="744"/>
      <c r="I334" s="744"/>
      <c r="J334" s="754"/>
      <c r="K334" s="744"/>
      <c r="L334" s="744"/>
      <c r="M334" s="631"/>
      <c r="N334" s="631"/>
      <c r="O334" s="744"/>
      <c r="P334" s="744"/>
      <c r="Q334" s="802"/>
      <c r="R334" s="25"/>
      <c r="S334" s="818"/>
      <c r="T334" s="26"/>
      <c r="U334" s="26"/>
      <c r="V334" s="26"/>
      <c r="W334" s="27"/>
      <c r="X334" s="28"/>
      <c r="Y334" s="29"/>
      <c r="Z334" s="29"/>
      <c r="AA334" s="29"/>
      <c r="AB334" s="30"/>
      <c r="AC334" s="28"/>
      <c r="AD334" s="28"/>
      <c r="AE334" s="31"/>
      <c r="AF334" s="634"/>
      <c r="AG334" s="2"/>
    </row>
    <row r="335" spans="1:33" ht="26.25" customHeight="1">
      <c r="A335" s="662"/>
      <c r="B335" s="665"/>
      <c r="C335" s="743"/>
      <c r="D335" s="744"/>
      <c r="E335" s="744"/>
      <c r="F335" s="744"/>
      <c r="G335" s="744"/>
      <c r="H335" s="744"/>
      <c r="I335" s="744"/>
      <c r="J335" s="754"/>
      <c r="K335" s="744"/>
      <c r="L335" s="744"/>
      <c r="M335" s="631"/>
      <c r="N335" s="631"/>
      <c r="O335" s="744"/>
      <c r="P335" s="744"/>
      <c r="Q335" s="802"/>
      <c r="R335" s="25"/>
      <c r="S335" s="818"/>
      <c r="T335" s="26"/>
      <c r="U335" s="26"/>
      <c r="V335" s="26"/>
      <c r="W335" s="27"/>
      <c r="X335" s="28"/>
      <c r="Y335" s="29"/>
      <c r="Z335" s="29"/>
      <c r="AA335" s="29"/>
      <c r="AB335" s="30"/>
      <c r="AC335" s="28"/>
      <c r="AD335" s="28"/>
      <c r="AE335" s="31"/>
      <c r="AF335" s="634"/>
      <c r="AG335" s="2"/>
    </row>
    <row r="336" spans="1:33" ht="26.25" customHeight="1">
      <c r="A336" s="662"/>
      <c r="B336" s="665"/>
      <c r="C336" s="745"/>
      <c r="D336" s="746"/>
      <c r="E336" s="746"/>
      <c r="F336" s="746"/>
      <c r="G336" s="746"/>
      <c r="H336" s="746"/>
      <c r="I336" s="746"/>
      <c r="J336" s="756"/>
      <c r="K336" s="746"/>
      <c r="L336" s="746"/>
      <c r="M336" s="632"/>
      <c r="N336" s="632"/>
      <c r="O336" s="746"/>
      <c r="P336" s="746"/>
      <c r="Q336" s="803"/>
      <c r="R336" s="38"/>
      <c r="S336" s="820"/>
      <c r="T336" s="39"/>
      <c r="U336" s="39"/>
      <c r="V336" s="39"/>
      <c r="W336" s="40"/>
      <c r="X336" s="41"/>
      <c r="Y336" s="42"/>
      <c r="Z336" s="42"/>
      <c r="AA336" s="42"/>
      <c r="AB336" s="43"/>
      <c r="AC336" s="41"/>
      <c r="AD336" s="41"/>
      <c r="AE336" s="44"/>
      <c r="AF336" s="635"/>
      <c r="AG336" s="2"/>
    </row>
    <row r="337" spans="1:33" ht="26.25" customHeight="1">
      <c r="A337" s="662"/>
      <c r="B337" s="665"/>
      <c r="C337" s="747" t="s">
        <v>46</v>
      </c>
      <c r="D337" s="748" t="s">
        <v>47</v>
      </c>
      <c r="E337" s="748" t="s">
        <v>48</v>
      </c>
      <c r="F337" s="748" t="s">
        <v>493</v>
      </c>
      <c r="G337" s="749" t="s">
        <v>50</v>
      </c>
      <c r="H337" s="748" t="s">
        <v>51</v>
      </c>
      <c r="I337" s="748" t="s">
        <v>61</v>
      </c>
      <c r="J337" s="766" t="s">
        <v>549</v>
      </c>
      <c r="K337" s="748" t="s">
        <v>550</v>
      </c>
      <c r="L337" s="748" t="s">
        <v>551</v>
      </c>
      <c r="M337" s="638">
        <v>0</v>
      </c>
      <c r="N337" s="638">
        <v>1</v>
      </c>
      <c r="O337" s="748" t="s">
        <v>552</v>
      </c>
      <c r="P337" s="748" t="s">
        <v>553</v>
      </c>
      <c r="Q337" s="804" t="s">
        <v>543</v>
      </c>
      <c r="R337" s="59"/>
      <c r="S337" s="823"/>
      <c r="T337" s="49"/>
      <c r="U337" s="49"/>
      <c r="V337" s="49"/>
      <c r="W337" s="34"/>
      <c r="X337" s="35"/>
      <c r="Y337" s="36"/>
      <c r="Z337" s="36"/>
      <c r="AA337" s="36"/>
      <c r="AB337" s="50"/>
      <c r="AC337" s="35"/>
      <c r="AD337" s="60"/>
      <c r="AE337" s="60"/>
      <c r="AF337" s="637"/>
      <c r="AG337" s="2"/>
    </row>
    <row r="338" spans="1:33" ht="26.25" customHeight="1">
      <c r="A338" s="662"/>
      <c r="B338" s="665"/>
      <c r="C338" s="743"/>
      <c r="D338" s="744"/>
      <c r="E338" s="744"/>
      <c r="F338" s="744"/>
      <c r="G338" s="744"/>
      <c r="H338" s="744"/>
      <c r="I338" s="744"/>
      <c r="J338" s="761"/>
      <c r="K338" s="744"/>
      <c r="L338" s="744"/>
      <c r="M338" s="631"/>
      <c r="N338" s="631"/>
      <c r="O338" s="744"/>
      <c r="P338" s="744"/>
      <c r="Q338" s="802"/>
      <c r="R338" s="32"/>
      <c r="S338" s="818"/>
      <c r="T338" s="26"/>
      <c r="U338" s="26"/>
      <c r="V338" s="26"/>
      <c r="W338" s="27"/>
      <c r="X338" s="28"/>
      <c r="Y338" s="29"/>
      <c r="Z338" s="29"/>
      <c r="AA338" s="29"/>
      <c r="AB338" s="30"/>
      <c r="AC338" s="28"/>
      <c r="AD338" s="31"/>
      <c r="AE338" s="31"/>
      <c r="AF338" s="634"/>
      <c r="AG338" s="2"/>
    </row>
    <row r="339" spans="1:33" ht="26.25" customHeight="1">
      <c r="A339" s="662"/>
      <c r="B339" s="665"/>
      <c r="C339" s="743"/>
      <c r="D339" s="744"/>
      <c r="E339" s="744"/>
      <c r="F339" s="744"/>
      <c r="G339" s="744"/>
      <c r="H339" s="744"/>
      <c r="I339" s="744"/>
      <c r="J339" s="761"/>
      <c r="K339" s="744"/>
      <c r="L339" s="744"/>
      <c r="M339" s="631"/>
      <c r="N339" s="631"/>
      <c r="O339" s="744"/>
      <c r="P339" s="744"/>
      <c r="Q339" s="802"/>
      <c r="R339" s="25"/>
      <c r="S339" s="818"/>
      <c r="T339" s="26"/>
      <c r="U339" s="26"/>
      <c r="V339" s="26"/>
      <c r="W339" s="27"/>
      <c r="X339" s="28"/>
      <c r="Y339" s="29"/>
      <c r="Z339" s="29"/>
      <c r="AA339" s="29"/>
      <c r="AB339" s="30"/>
      <c r="AC339" s="28"/>
      <c r="AD339" s="31"/>
      <c r="AE339" s="31"/>
      <c r="AF339" s="634"/>
      <c r="AG339" s="2"/>
    </row>
    <row r="340" spans="1:33" ht="26.25" customHeight="1">
      <c r="A340" s="662"/>
      <c r="B340" s="665"/>
      <c r="C340" s="743"/>
      <c r="D340" s="744"/>
      <c r="E340" s="744"/>
      <c r="F340" s="744"/>
      <c r="G340" s="744"/>
      <c r="H340" s="744"/>
      <c r="I340" s="744"/>
      <c r="J340" s="761"/>
      <c r="K340" s="744"/>
      <c r="L340" s="744"/>
      <c r="M340" s="631"/>
      <c r="N340" s="631"/>
      <c r="O340" s="744"/>
      <c r="P340" s="744"/>
      <c r="Q340" s="802"/>
      <c r="R340" s="25"/>
      <c r="S340" s="818"/>
      <c r="T340" s="26"/>
      <c r="U340" s="26"/>
      <c r="V340" s="26"/>
      <c r="W340" s="27"/>
      <c r="X340" s="28"/>
      <c r="Y340" s="29"/>
      <c r="Z340" s="29"/>
      <c r="AA340" s="29"/>
      <c r="AB340" s="30"/>
      <c r="AC340" s="28"/>
      <c r="AD340" s="31"/>
      <c r="AE340" s="31"/>
      <c r="AF340" s="634"/>
      <c r="AG340" s="2"/>
    </row>
    <row r="341" spans="1:33" ht="26.25" customHeight="1">
      <c r="A341" s="662"/>
      <c r="B341" s="665"/>
      <c r="C341" s="745"/>
      <c r="D341" s="746"/>
      <c r="E341" s="746"/>
      <c r="F341" s="746"/>
      <c r="G341" s="746"/>
      <c r="H341" s="746"/>
      <c r="I341" s="746"/>
      <c r="J341" s="763"/>
      <c r="K341" s="746"/>
      <c r="L341" s="746"/>
      <c r="M341" s="632"/>
      <c r="N341" s="632"/>
      <c r="O341" s="746"/>
      <c r="P341" s="746"/>
      <c r="Q341" s="803"/>
      <c r="R341" s="38"/>
      <c r="S341" s="824"/>
      <c r="T341" s="61"/>
      <c r="U341" s="61"/>
      <c r="V341" s="61"/>
      <c r="W341" s="62"/>
      <c r="X341" s="63"/>
      <c r="Y341" s="64"/>
      <c r="Z341" s="42"/>
      <c r="AA341" s="42"/>
      <c r="AB341" s="65"/>
      <c r="AC341" s="63"/>
      <c r="AD341" s="66"/>
      <c r="AE341" s="66"/>
      <c r="AF341" s="635"/>
      <c r="AG341" s="2"/>
    </row>
    <row r="342" spans="1:33" ht="54.75" customHeight="1">
      <c r="A342" s="662"/>
      <c r="B342" s="665"/>
      <c r="C342" s="747" t="s">
        <v>46</v>
      </c>
      <c r="D342" s="748" t="s">
        <v>47</v>
      </c>
      <c r="E342" s="748" t="s">
        <v>48</v>
      </c>
      <c r="F342" s="748" t="s">
        <v>493</v>
      </c>
      <c r="G342" s="749" t="s">
        <v>50</v>
      </c>
      <c r="H342" s="748" t="s">
        <v>51</v>
      </c>
      <c r="I342" s="748" t="s">
        <v>61</v>
      </c>
      <c r="J342" s="766" t="s">
        <v>554</v>
      </c>
      <c r="K342" s="748" t="s">
        <v>555</v>
      </c>
      <c r="L342" s="748" t="s">
        <v>556</v>
      </c>
      <c r="M342" s="638">
        <v>40</v>
      </c>
      <c r="N342" s="638">
        <v>80</v>
      </c>
      <c r="O342" s="748" t="s">
        <v>557</v>
      </c>
      <c r="P342" s="748" t="s">
        <v>558</v>
      </c>
      <c r="Q342" s="804" t="s">
        <v>543</v>
      </c>
      <c r="R342" s="37"/>
      <c r="S342" s="822"/>
      <c r="T342" s="53"/>
      <c r="U342" s="53"/>
      <c r="V342" s="53"/>
      <c r="W342" s="54"/>
      <c r="X342" s="55"/>
      <c r="Y342" s="56"/>
      <c r="Z342" s="36"/>
      <c r="AA342" s="36"/>
      <c r="AB342" s="57"/>
      <c r="AC342" s="55"/>
      <c r="AD342" s="58"/>
      <c r="AE342" s="58"/>
      <c r="AF342" s="637"/>
      <c r="AG342" s="2"/>
    </row>
    <row r="343" spans="1:33" ht="54.75" customHeight="1">
      <c r="A343" s="662"/>
      <c r="B343" s="665"/>
      <c r="C343" s="743"/>
      <c r="D343" s="744"/>
      <c r="E343" s="744"/>
      <c r="F343" s="744"/>
      <c r="G343" s="744"/>
      <c r="H343" s="744"/>
      <c r="I343" s="744"/>
      <c r="J343" s="761"/>
      <c r="K343" s="744"/>
      <c r="L343" s="744"/>
      <c r="M343" s="631"/>
      <c r="N343" s="631"/>
      <c r="O343" s="744"/>
      <c r="P343" s="744"/>
      <c r="Q343" s="802"/>
      <c r="R343" s="25"/>
      <c r="S343" s="818"/>
      <c r="T343" s="26"/>
      <c r="U343" s="26"/>
      <c r="V343" s="26"/>
      <c r="W343" s="27"/>
      <c r="X343" s="28"/>
      <c r="Y343" s="29"/>
      <c r="Z343" s="29"/>
      <c r="AA343" s="29"/>
      <c r="AB343" s="30"/>
      <c r="AC343" s="28"/>
      <c r="AD343" s="31"/>
      <c r="AE343" s="31"/>
      <c r="AF343" s="634"/>
      <c r="AG343" s="2"/>
    </row>
    <row r="344" spans="1:33" ht="54.75" customHeight="1">
      <c r="A344" s="662"/>
      <c r="B344" s="665"/>
      <c r="C344" s="743"/>
      <c r="D344" s="744"/>
      <c r="E344" s="744"/>
      <c r="F344" s="744"/>
      <c r="G344" s="744"/>
      <c r="H344" s="744"/>
      <c r="I344" s="744"/>
      <c r="J344" s="761"/>
      <c r="K344" s="744"/>
      <c r="L344" s="744"/>
      <c r="M344" s="631"/>
      <c r="N344" s="631"/>
      <c r="O344" s="744"/>
      <c r="P344" s="744"/>
      <c r="Q344" s="802"/>
      <c r="R344" s="25"/>
      <c r="S344" s="818"/>
      <c r="T344" s="26"/>
      <c r="U344" s="26"/>
      <c r="V344" s="26"/>
      <c r="W344" s="27"/>
      <c r="X344" s="28"/>
      <c r="Y344" s="29"/>
      <c r="Z344" s="29"/>
      <c r="AA344" s="29"/>
      <c r="AB344" s="30"/>
      <c r="AC344" s="28"/>
      <c r="AD344" s="31"/>
      <c r="AE344" s="31"/>
      <c r="AF344" s="634"/>
      <c r="AG344" s="2"/>
    </row>
    <row r="345" spans="1:33" ht="54.75" customHeight="1">
      <c r="A345" s="662"/>
      <c r="B345" s="665"/>
      <c r="C345" s="743"/>
      <c r="D345" s="744"/>
      <c r="E345" s="744"/>
      <c r="F345" s="744"/>
      <c r="G345" s="744"/>
      <c r="H345" s="744"/>
      <c r="I345" s="744"/>
      <c r="J345" s="761"/>
      <c r="K345" s="744"/>
      <c r="L345" s="744"/>
      <c r="M345" s="631"/>
      <c r="N345" s="631"/>
      <c r="O345" s="744"/>
      <c r="P345" s="744"/>
      <c r="Q345" s="802"/>
      <c r="R345" s="25"/>
      <c r="S345" s="818"/>
      <c r="T345" s="26"/>
      <c r="U345" s="26"/>
      <c r="V345" s="26"/>
      <c r="W345" s="27"/>
      <c r="X345" s="28"/>
      <c r="Y345" s="29"/>
      <c r="Z345" s="29"/>
      <c r="AA345" s="29"/>
      <c r="AB345" s="30"/>
      <c r="AC345" s="28"/>
      <c r="AD345" s="31"/>
      <c r="AE345" s="31"/>
      <c r="AF345" s="634"/>
      <c r="AG345" s="2"/>
    </row>
    <row r="346" spans="1:33" ht="54.75" customHeight="1">
      <c r="A346" s="662"/>
      <c r="B346" s="665"/>
      <c r="C346" s="745"/>
      <c r="D346" s="746"/>
      <c r="E346" s="746"/>
      <c r="F346" s="746"/>
      <c r="G346" s="746"/>
      <c r="H346" s="746"/>
      <c r="I346" s="746"/>
      <c r="J346" s="763"/>
      <c r="K346" s="746"/>
      <c r="L346" s="746"/>
      <c r="M346" s="632"/>
      <c r="N346" s="632"/>
      <c r="O346" s="746"/>
      <c r="P346" s="746"/>
      <c r="Q346" s="803"/>
      <c r="R346" s="38"/>
      <c r="S346" s="820"/>
      <c r="T346" s="39"/>
      <c r="U346" s="39"/>
      <c r="V346" s="39"/>
      <c r="W346" s="40"/>
      <c r="X346" s="41"/>
      <c r="Y346" s="42"/>
      <c r="Z346" s="42"/>
      <c r="AA346" s="42"/>
      <c r="AB346" s="43"/>
      <c r="AC346" s="41"/>
      <c r="AD346" s="44"/>
      <c r="AE346" s="44"/>
      <c r="AF346" s="635"/>
      <c r="AG346" s="2"/>
    </row>
    <row r="347" spans="1:33" ht="44.25" customHeight="1">
      <c r="A347" s="662"/>
      <c r="B347" s="665"/>
      <c r="C347" s="747" t="s">
        <v>46</v>
      </c>
      <c r="D347" s="748" t="s">
        <v>47</v>
      </c>
      <c r="E347" s="748" t="s">
        <v>48</v>
      </c>
      <c r="F347" s="748" t="s">
        <v>493</v>
      </c>
      <c r="G347" s="749" t="s">
        <v>50</v>
      </c>
      <c r="H347" s="748" t="s">
        <v>51</v>
      </c>
      <c r="I347" s="748" t="s">
        <v>61</v>
      </c>
      <c r="J347" s="766" t="s">
        <v>559</v>
      </c>
      <c r="K347" s="748" t="s">
        <v>192</v>
      </c>
      <c r="L347" s="748" t="s">
        <v>560</v>
      </c>
      <c r="M347" s="638">
        <v>1</v>
      </c>
      <c r="N347" s="638">
        <v>3</v>
      </c>
      <c r="O347" s="748" t="s">
        <v>561</v>
      </c>
      <c r="P347" s="748" t="s">
        <v>562</v>
      </c>
      <c r="Q347" s="804" t="s">
        <v>543</v>
      </c>
      <c r="R347" s="37"/>
      <c r="S347" s="822"/>
      <c r="T347" s="53"/>
      <c r="U347" s="53"/>
      <c r="V347" s="53"/>
      <c r="W347" s="54"/>
      <c r="X347" s="55"/>
      <c r="Y347" s="56"/>
      <c r="Z347" s="36"/>
      <c r="AA347" s="36"/>
      <c r="AB347" s="57"/>
      <c r="AC347" s="55"/>
      <c r="AD347" s="58"/>
      <c r="AE347" s="58"/>
      <c r="AF347" s="637"/>
      <c r="AG347" s="2"/>
    </row>
    <row r="348" spans="1:33" ht="44.25" customHeight="1">
      <c r="A348" s="663"/>
      <c r="B348" s="666"/>
      <c r="C348" s="743"/>
      <c r="D348" s="744"/>
      <c r="E348" s="744"/>
      <c r="F348" s="744"/>
      <c r="G348" s="744"/>
      <c r="H348" s="744"/>
      <c r="I348" s="744"/>
      <c r="J348" s="761"/>
      <c r="K348" s="744"/>
      <c r="L348" s="744"/>
      <c r="M348" s="631"/>
      <c r="N348" s="631"/>
      <c r="O348" s="744"/>
      <c r="P348" s="744"/>
      <c r="Q348" s="802"/>
      <c r="R348" s="25"/>
      <c r="S348" s="818"/>
      <c r="T348" s="26"/>
      <c r="U348" s="26"/>
      <c r="V348" s="26"/>
      <c r="W348" s="27"/>
      <c r="X348" s="28"/>
      <c r="Y348" s="29"/>
      <c r="Z348" s="29"/>
      <c r="AA348" s="29"/>
      <c r="AB348" s="30"/>
      <c r="AC348" s="28"/>
      <c r="AD348" s="31"/>
      <c r="AE348" s="31"/>
      <c r="AF348" s="634"/>
      <c r="AG348" s="2"/>
    </row>
    <row r="349" spans="1:33" ht="44.25" customHeight="1">
      <c r="A349" s="661" t="s">
        <v>479</v>
      </c>
      <c r="B349" s="664" t="s">
        <v>537</v>
      </c>
      <c r="C349" s="743"/>
      <c r="D349" s="744"/>
      <c r="E349" s="744"/>
      <c r="F349" s="744"/>
      <c r="G349" s="744"/>
      <c r="H349" s="744"/>
      <c r="I349" s="744"/>
      <c r="J349" s="761"/>
      <c r="K349" s="744"/>
      <c r="L349" s="744"/>
      <c r="M349" s="631"/>
      <c r="N349" s="631"/>
      <c r="O349" s="744"/>
      <c r="P349" s="744"/>
      <c r="Q349" s="802"/>
      <c r="R349" s="25"/>
      <c r="S349" s="818"/>
      <c r="T349" s="26"/>
      <c r="U349" s="26"/>
      <c r="V349" s="26"/>
      <c r="W349" s="27"/>
      <c r="X349" s="28"/>
      <c r="Y349" s="29"/>
      <c r="Z349" s="29"/>
      <c r="AA349" s="29"/>
      <c r="AB349" s="30"/>
      <c r="AC349" s="28"/>
      <c r="AD349" s="31"/>
      <c r="AE349" s="31"/>
      <c r="AF349" s="634"/>
      <c r="AG349" s="2"/>
    </row>
    <row r="350" spans="1:33" ht="44.25" customHeight="1">
      <c r="A350" s="662"/>
      <c r="B350" s="665"/>
      <c r="C350" s="743"/>
      <c r="D350" s="744"/>
      <c r="E350" s="744"/>
      <c r="F350" s="744"/>
      <c r="G350" s="744"/>
      <c r="H350" s="744"/>
      <c r="I350" s="744"/>
      <c r="J350" s="761"/>
      <c r="K350" s="744"/>
      <c r="L350" s="744"/>
      <c r="M350" s="631"/>
      <c r="N350" s="631"/>
      <c r="O350" s="744"/>
      <c r="P350" s="744"/>
      <c r="Q350" s="802"/>
      <c r="R350" s="25"/>
      <c r="S350" s="818"/>
      <c r="T350" s="26"/>
      <c r="U350" s="26"/>
      <c r="V350" s="26"/>
      <c r="W350" s="27"/>
      <c r="X350" s="28"/>
      <c r="Y350" s="29"/>
      <c r="Z350" s="29"/>
      <c r="AA350" s="29"/>
      <c r="AB350" s="30"/>
      <c r="AC350" s="28"/>
      <c r="AD350" s="31"/>
      <c r="AE350" s="31"/>
      <c r="AF350" s="634"/>
      <c r="AG350" s="2"/>
    </row>
    <row r="351" spans="1:33" ht="44.25" customHeight="1">
      <c r="A351" s="662"/>
      <c r="B351" s="665"/>
      <c r="C351" s="745"/>
      <c r="D351" s="746"/>
      <c r="E351" s="746"/>
      <c r="F351" s="746"/>
      <c r="G351" s="746"/>
      <c r="H351" s="746"/>
      <c r="I351" s="746"/>
      <c r="J351" s="763"/>
      <c r="K351" s="746"/>
      <c r="L351" s="746"/>
      <c r="M351" s="632"/>
      <c r="N351" s="632"/>
      <c r="O351" s="746"/>
      <c r="P351" s="746"/>
      <c r="Q351" s="803"/>
      <c r="R351" s="38"/>
      <c r="S351" s="820"/>
      <c r="T351" s="39"/>
      <c r="U351" s="39"/>
      <c r="V351" s="39"/>
      <c r="W351" s="40"/>
      <c r="X351" s="41"/>
      <c r="Y351" s="42"/>
      <c r="Z351" s="42"/>
      <c r="AA351" s="42"/>
      <c r="AB351" s="43"/>
      <c r="AC351" s="41"/>
      <c r="AD351" s="44"/>
      <c r="AE351" s="44"/>
      <c r="AF351" s="635"/>
      <c r="AG351" s="2"/>
    </row>
    <row r="352" spans="1:33" ht="25.5" customHeight="1">
      <c r="A352" s="662"/>
      <c r="B352" s="665"/>
      <c r="C352" s="747" t="s">
        <v>46</v>
      </c>
      <c r="D352" s="748" t="s">
        <v>47</v>
      </c>
      <c r="E352" s="748" t="s">
        <v>48</v>
      </c>
      <c r="F352" s="748" t="s">
        <v>493</v>
      </c>
      <c r="G352" s="749" t="s">
        <v>50</v>
      </c>
      <c r="H352" s="748" t="s">
        <v>51</v>
      </c>
      <c r="I352" s="748" t="s">
        <v>61</v>
      </c>
      <c r="J352" s="766" t="s">
        <v>563</v>
      </c>
      <c r="K352" s="748" t="s">
        <v>473</v>
      </c>
      <c r="L352" s="748" t="s">
        <v>564</v>
      </c>
      <c r="M352" s="638">
        <v>3</v>
      </c>
      <c r="N352" s="638">
        <v>4</v>
      </c>
      <c r="O352" s="748" t="s">
        <v>565</v>
      </c>
      <c r="P352" s="748" t="s">
        <v>566</v>
      </c>
      <c r="Q352" s="804" t="s">
        <v>543</v>
      </c>
      <c r="R352" s="59"/>
      <c r="S352" s="822"/>
      <c r="T352" s="53"/>
      <c r="U352" s="53"/>
      <c r="V352" s="53"/>
      <c r="W352" s="54"/>
      <c r="X352" s="55"/>
      <c r="Y352" s="56"/>
      <c r="Z352" s="56"/>
      <c r="AA352" s="56"/>
      <c r="AB352" s="57"/>
      <c r="AC352" s="55"/>
      <c r="AD352" s="58"/>
      <c r="AE352" s="58"/>
      <c r="AF352" s="637"/>
      <c r="AG352" s="2"/>
    </row>
    <row r="353" spans="1:33" ht="25.5" customHeight="1">
      <c r="A353" s="662"/>
      <c r="B353" s="665"/>
      <c r="C353" s="743"/>
      <c r="D353" s="744"/>
      <c r="E353" s="744"/>
      <c r="F353" s="744"/>
      <c r="G353" s="744"/>
      <c r="H353" s="744"/>
      <c r="I353" s="744"/>
      <c r="J353" s="761"/>
      <c r="K353" s="744"/>
      <c r="L353" s="744"/>
      <c r="M353" s="631"/>
      <c r="N353" s="631"/>
      <c r="O353" s="744"/>
      <c r="P353" s="744"/>
      <c r="Q353" s="802"/>
      <c r="R353" s="25"/>
      <c r="S353" s="818"/>
      <c r="T353" s="26"/>
      <c r="U353" s="26"/>
      <c r="V353" s="26"/>
      <c r="W353" s="27"/>
      <c r="X353" s="28"/>
      <c r="Y353" s="29"/>
      <c r="Z353" s="29"/>
      <c r="AA353" s="29"/>
      <c r="AB353" s="30"/>
      <c r="AC353" s="28"/>
      <c r="AD353" s="31"/>
      <c r="AE353" s="31"/>
      <c r="AF353" s="634"/>
      <c r="AG353" s="2"/>
    </row>
    <row r="354" spans="1:33" ht="25.5" customHeight="1">
      <c r="A354" s="662"/>
      <c r="B354" s="665"/>
      <c r="C354" s="743"/>
      <c r="D354" s="744"/>
      <c r="E354" s="744"/>
      <c r="F354" s="744"/>
      <c r="G354" s="744"/>
      <c r="H354" s="744"/>
      <c r="I354" s="744"/>
      <c r="J354" s="761"/>
      <c r="K354" s="744"/>
      <c r="L354" s="744"/>
      <c r="M354" s="631"/>
      <c r="N354" s="631"/>
      <c r="O354" s="744"/>
      <c r="P354" s="744"/>
      <c r="Q354" s="802"/>
      <c r="R354" s="32"/>
      <c r="S354" s="819"/>
      <c r="T354" s="33"/>
      <c r="U354" s="33"/>
      <c r="V354" s="33"/>
      <c r="W354" s="34"/>
      <c r="X354" s="35"/>
      <c r="Y354" s="36"/>
      <c r="Z354" s="29"/>
      <c r="AA354" s="29"/>
      <c r="AB354" s="30"/>
      <c r="AC354" s="28"/>
      <c r="AD354" s="31"/>
      <c r="AE354" s="31"/>
      <c r="AF354" s="634"/>
      <c r="AG354" s="2"/>
    </row>
    <row r="355" spans="1:33" ht="25.5" customHeight="1">
      <c r="A355" s="662"/>
      <c r="B355" s="665"/>
      <c r="C355" s="743"/>
      <c r="D355" s="744"/>
      <c r="E355" s="744"/>
      <c r="F355" s="744"/>
      <c r="G355" s="744"/>
      <c r="H355" s="744"/>
      <c r="I355" s="744"/>
      <c r="J355" s="761"/>
      <c r="K355" s="744"/>
      <c r="L355" s="744"/>
      <c r="M355" s="631"/>
      <c r="N355" s="631"/>
      <c r="O355" s="744"/>
      <c r="P355" s="744"/>
      <c r="Q355" s="802"/>
      <c r="R355" s="37"/>
      <c r="S355" s="819"/>
      <c r="T355" s="33"/>
      <c r="U355" s="33"/>
      <c r="V355" s="33"/>
      <c r="W355" s="34"/>
      <c r="X355" s="35"/>
      <c r="Y355" s="36"/>
      <c r="Z355" s="29"/>
      <c r="AA355" s="29"/>
      <c r="AB355" s="30"/>
      <c r="AC355" s="28"/>
      <c r="AD355" s="31"/>
      <c r="AE355" s="31"/>
      <c r="AF355" s="634"/>
      <c r="AG355" s="2"/>
    </row>
    <row r="356" spans="1:33" ht="25.5" customHeight="1">
      <c r="A356" s="662"/>
      <c r="B356" s="669"/>
      <c r="C356" s="745"/>
      <c r="D356" s="746"/>
      <c r="E356" s="746"/>
      <c r="F356" s="746"/>
      <c r="G356" s="746"/>
      <c r="H356" s="746"/>
      <c r="I356" s="746"/>
      <c r="J356" s="763"/>
      <c r="K356" s="746"/>
      <c r="L356" s="746"/>
      <c r="M356" s="632"/>
      <c r="N356" s="632"/>
      <c r="O356" s="746"/>
      <c r="P356" s="746"/>
      <c r="Q356" s="803"/>
      <c r="R356" s="38"/>
      <c r="S356" s="820"/>
      <c r="T356" s="39"/>
      <c r="U356" s="39"/>
      <c r="V356" s="39"/>
      <c r="W356" s="40"/>
      <c r="X356" s="41"/>
      <c r="Y356" s="42"/>
      <c r="Z356" s="42"/>
      <c r="AA356" s="42"/>
      <c r="AB356" s="43"/>
      <c r="AC356" s="41"/>
      <c r="AD356" s="44"/>
      <c r="AE356" s="44"/>
      <c r="AF356" s="635"/>
      <c r="AG356" s="2"/>
    </row>
    <row r="357" spans="1:33" ht="22.5" customHeight="1">
      <c r="A357" s="662"/>
      <c r="B357" s="159"/>
      <c r="C357" s="781"/>
      <c r="D357" s="781"/>
      <c r="E357" s="781"/>
      <c r="F357" s="781"/>
      <c r="G357" s="781"/>
      <c r="H357" s="781"/>
      <c r="I357" s="781"/>
      <c r="J357" s="781"/>
      <c r="K357" s="781"/>
      <c r="L357" s="781"/>
      <c r="M357" s="160"/>
      <c r="N357" s="160"/>
      <c r="O357" s="781"/>
      <c r="P357" s="781"/>
      <c r="Q357" s="781"/>
      <c r="R357" s="667" t="s">
        <v>536</v>
      </c>
      <c r="S357" s="657"/>
      <c r="T357" s="657"/>
      <c r="U357" s="657"/>
      <c r="V357" s="657"/>
      <c r="W357" s="657"/>
      <c r="X357" s="657"/>
      <c r="Y357" s="657"/>
      <c r="Z357" s="658"/>
      <c r="AA357" s="161" t="s">
        <v>201</v>
      </c>
      <c r="AB357" s="162">
        <f>SUM(AB327:AB356)</f>
        <v>0</v>
      </c>
      <c r="AC357" s="668"/>
      <c r="AD357" s="657"/>
      <c r="AE357" s="657"/>
      <c r="AF357" s="660"/>
      <c r="AG357" s="84"/>
    </row>
    <row r="358" spans="1:33" ht="25.5" customHeight="1">
      <c r="A358" s="662"/>
      <c r="B358" s="704" t="s">
        <v>567</v>
      </c>
      <c r="C358" s="773" t="s">
        <v>46</v>
      </c>
      <c r="D358" s="750" t="s">
        <v>47</v>
      </c>
      <c r="E358" s="750" t="s">
        <v>48</v>
      </c>
      <c r="F358" s="750" t="s">
        <v>371</v>
      </c>
      <c r="G358" s="768" t="s">
        <v>50</v>
      </c>
      <c r="H358" s="750" t="s">
        <v>51</v>
      </c>
      <c r="I358" s="750" t="s">
        <v>134</v>
      </c>
      <c r="J358" s="774" t="s">
        <v>568</v>
      </c>
      <c r="K358" s="748" t="s">
        <v>569</v>
      </c>
      <c r="L358" s="750" t="s">
        <v>570</v>
      </c>
      <c r="M358" s="698">
        <v>8</v>
      </c>
      <c r="N358" s="698">
        <v>28</v>
      </c>
      <c r="O358" s="750" t="s">
        <v>571</v>
      </c>
      <c r="P358" s="750" t="s">
        <v>572</v>
      </c>
      <c r="Q358" s="805" t="s">
        <v>573</v>
      </c>
      <c r="R358" s="37" t="s">
        <v>425</v>
      </c>
      <c r="S358" s="821" t="s">
        <v>117</v>
      </c>
      <c r="T358" s="46"/>
      <c r="U358" s="67" t="s">
        <v>71</v>
      </c>
      <c r="V358" s="68" t="s">
        <v>72</v>
      </c>
      <c r="W358" s="34"/>
      <c r="X358" s="35"/>
      <c r="Y358" s="36"/>
      <c r="Z358" s="36"/>
      <c r="AA358" s="36"/>
      <c r="AB358" s="50">
        <f>+SUM(AA359:AA362)</f>
        <v>756.67200000000014</v>
      </c>
      <c r="AC358" s="35"/>
      <c r="AD358" s="60"/>
      <c r="AE358" s="60"/>
      <c r="AF358" s="636"/>
      <c r="AG358" s="2"/>
    </row>
    <row r="359" spans="1:33" ht="25.5" customHeight="1">
      <c r="A359" s="662"/>
      <c r="B359" s="665"/>
      <c r="C359" s="743"/>
      <c r="D359" s="744"/>
      <c r="E359" s="744"/>
      <c r="F359" s="744"/>
      <c r="G359" s="744"/>
      <c r="H359" s="744"/>
      <c r="I359" s="744"/>
      <c r="J359" s="754"/>
      <c r="K359" s="744"/>
      <c r="L359" s="744"/>
      <c r="M359" s="631"/>
      <c r="N359" s="631"/>
      <c r="O359" s="744"/>
      <c r="P359" s="744"/>
      <c r="Q359" s="802"/>
      <c r="R359" s="25"/>
      <c r="S359" s="819" t="s">
        <v>574</v>
      </c>
      <c r="T359" s="26"/>
      <c r="U359" s="26"/>
      <c r="V359" s="26"/>
      <c r="W359" s="27">
        <v>12</v>
      </c>
      <c r="X359" s="28" t="s">
        <v>575</v>
      </c>
      <c r="Y359" s="29">
        <v>50.1</v>
      </c>
      <c r="Z359" s="29">
        <f t="shared" ref="Z359:Z361" si="28">+W359*Y359</f>
        <v>601.20000000000005</v>
      </c>
      <c r="AA359" s="29">
        <f t="shared" ref="AA359:AA361" si="29">+Z359*1.12</f>
        <v>673.34400000000016</v>
      </c>
      <c r="AB359" s="30"/>
      <c r="AC359" s="28"/>
      <c r="AD359" s="31"/>
      <c r="AE359" s="31" t="s">
        <v>75</v>
      </c>
      <c r="AF359" s="634"/>
      <c r="AG359" s="2"/>
    </row>
    <row r="360" spans="1:33" ht="25.5" customHeight="1">
      <c r="A360" s="662"/>
      <c r="B360" s="665"/>
      <c r="C360" s="743"/>
      <c r="D360" s="744"/>
      <c r="E360" s="744"/>
      <c r="F360" s="744"/>
      <c r="G360" s="744"/>
      <c r="H360" s="744"/>
      <c r="I360" s="744"/>
      <c r="J360" s="754"/>
      <c r="K360" s="744"/>
      <c r="L360" s="744"/>
      <c r="M360" s="631"/>
      <c r="N360" s="631"/>
      <c r="O360" s="744"/>
      <c r="P360" s="744"/>
      <c r="Q360" s="802"/>
      <c r="R360" s="32"/>
      <c r="S360" s="819" t="s">
        <v>576</v>
      </c>
      <c r="T360" s="33"/>
      <c r="U360" s="33"/>
      <c r="V360" s="33"/>
      <c r="W360" s="34">
        <v>22</v>
      </c>
      <c r="X360" s="35" t="s">
        <v>74</v>
      </c>
      <c r="Y360" s="36">
        <v>1.2</v>
      </c>
      <c r="Z360" s="29">
        <f t="shared" si="28"/>
        <v>26.4</v>
      </c>
      <c r="AA360" s="29">
        <f t="shared" si="29"/>
        <v>29.568000000000001</v>
      </c>
      <c r="AB360" s="30"/>
      <c r="AC360" s="28"/>
      <c r="AD360" s="31"/>
      <c r="AE360" s="31" t="s">
        <v>75</v>
      </c>
      <c r="AF360" s="634"/>
      <c r="AG360" s="2"/>
    </row>
    <row r="361" spans="1:33" ht="25.5" customHeight="1">
      <c r="A361" s="662"/>
      <c r="B361" s="665"/>
      <c r="C361" s="743"/>
      <c r="D361" s="744"/>
      <c r="E361" s="744"/>
      <c r="F361" s="744"/>
      <c r="G361" s="744"/>
      <c r="H361" s="744"/>
      <c r="I361" s="744"/>
      <c r="J361" s="754"/>
      <c r="K361" s="744"/>
      <c r="L361" s="744"/>
      <c r="M361" s="631"/>
      <c r="N361" s="631"/>
      <c r="O361" s="744"/>
      <c r="P361" s="744"/>
      <c r="Q361" s="802"/>
      <c r="R361" s="37"/>
      <c r="S361" s="819" t="s">
        <v>577</v>
      </c>
      <c r="T361" s="33"/>
      <c r="U361" s="33"/>
      <c r="V361" s="33"/>
      <c r="W361" s="34">
        <v>20</v>
      </c>
      <c r="X361" s="35" t="s">
        <v>74</v>
      </c>
      <c r="Y361" s="36">
        <v>2.4</v>
      </c>
      <c r="Z361" s="29">
        <f t="shared" si="28"/>
        <v>48</v>
      </c>
      <c r="AA361" s="29">
        <f t="shared" si="29"/>
        <v>53.760000000000005</v>
      </c>
      <c r="AB361" s="30"/>
      <c r="AC361" s="28"/>
      <c r="AD361" s="31"/>
      <c r="AE361" s="31" t="s">
        <v>75</v>
      </c>
      <c r="AF361" s="634"/>
      <c r="AG361" s="2"/>
    </row>
    <row r="362" spans="1:33" ht="25.5" customHeight="1">
      <c r="A362" s="662"/>
      <c r="B362" s="665"/>
      <c r="C362" s="745"/>
      <c r="D362" s="746"/>
      <c r="E362" s="746"/>
      <c r="F362" s="746"/>
      <c r="G362" s="746"/>
      <c r="H362" s="746"/>
      <c r="I362" s="746"/>
      <c r="J362" s="756"/>
      <c r="K362" s="746"/>
      <c r="L362" s="746"/>
      <c r="M362" s="632"/>
      <c r="N362" s="632"/>
      <c r="O362" s="746"/>
      <c r="P362" s="746"/>
      <c r="Q362" s="803"/>
      <c r="R362" s="38"/>
      <c r="S362" s="820"/>
      <c r="T362" s="39"/>
      <c r="U362" s="39"/>
      <c r="V362" s="39"/>
      <c r="W362" s="40"/>
      <c r="X362" s="41"/>
      <c r="Y362" s="42"/>
      <c r="Z362" s="42"/>
      <c r="AA362" s="42"/>
      <c r="AB362" s="43"/>
      <c r="AC362" s="41"/>
      <c r="AD362" s="44"/>
      <c r="AE362" s="44"/>
      <c r="AF362" s="635"/>
      <c r="AG362" s="2"/>
    </row>
    <row r="363" spans="1:33" ht="25.5" customHeight="1">
      <c r="A363" s="662"/>
      <c r="B363" s="665"/>
      <c r="C363" s="773" t="s">
        <v>46</v>
      </c>
      <c r="D363" s="750" t="s">
        <v>47</v>
      </c>
      <c r="E363" s="750" t="s">
        <v>48</v>
      </c>
      <c r="F363" s="750" t="s">
        <v>371</v>
      </c>
      <c r="G363" s="768" t="s">
        <v>50</v>
      </c>
      <c r="H363" s="750" t="s">
        <v>51</v>
      </c>
      <c r="I363" s="750" t="s">
        <v>134</v>
      </c>
      <c r="J363" s="774" t="s">
        <v>578</v>
      </c>
      <c r="K363" s="748" t="s">
        <v>579</v>
      </c>
      <c r="L363" s="750" t="s">
        <v>580</v>
      </c>
      <c r="M363" s="698">
        <v>0</v>
      </c>
      <c r="N363" s="698">
        <v>0</v>
      </c>
      <c r="O363" s="750" t="s">
        <v>580</v>
      </c>
      <c r="P363" s="750" t="s">
        <v>580</v>
      </c>
      <c r="Q363" s="805" t="s">
        <v>580</v>
      </c>
      <c r="R363" s="37"/>
      <c r="S363" s="821"/>
      <c r="T363" s="46"/>
      <c r="U363" s="46"/>
      <c r="V363" s="46"/>
      <c r="W363" s="34"/>
      <c r="X363" s="35"/>
      <c r="Y363" s="36"/>
      <c r="Z363" s="36"/>
      <c r="AA363" s="36"/>
      <c r="AB363" s="50"/>
      <c r="AC363" s="35"/>
      <c r="AD363" s="35"/>
      <c r="AE363" s="35"/>
      <c r="AF363" s="992" t="s">
        <v>581</v>
      </c>
      <c r="AG363" s="2"/>
    </row>
    <row r="364" spans="1:33" ht="25.5" customHeight="1">
      <c r="A364" s="662"/>
      <c r="B364" s="665"/>
      <c r="C364" s="743"/>
      <c r="D364" s="744"/>
      <c r="E364" s="744"/>
      <c r="F364" s="744"/>
      <c r="G364" s="744"/>
      <c r="H364" s="744"/>
      <c r="I364" s="744"/>
      <c r="J364" s="754"/>
      <c r="K364" s="744"/>
      <c r="L364" s="744"/>
      <c r="M364" s="631"/>
      <c r="N364" s="631"/>
      <c r="O364" s="744"/>
      <c r="P364" s="744"/>
      <c r="Q364" s="802"/>
      <c r="R364" s="25"/>
      <c r="S364" s="818"/>
      <c r="T364" s="26"/>
      <c r="U364" s="26"/>
      <c r="V364" s="26"/>
      <c r="W364" s="27"/>
      <c r="X364" s="28"/>
      <c r="Y364" s="29"/>
      <c r="Z364" s="29"/>
      <c r="AA364" s="29"/>
      <c r="AB364" s="30"/>
      <c r="AC364" s="28"/>
      <c r="AD364" s="28"/>
      <c r="AE364" s="28"/>
      <c r="AF364" s="993"/>
      <c r="AG364" s="2"/>
    </row>
    <row r="365" spans="1:33" ht="25.5" customHeight="1">
      <c r="A365" s="662"/>
      <c r="B365" s="665"/>
      <c r="C365" s="743"/>
      <c r="D365" s="744"/>
      <c r="E365" s="744"/>
      <c r="F365" s="744"/>
      <c r="G365" s="744"/>
      <c r="H365" s="744"/>
      <c r="I365" s="744"/>
      <c r="J365" s="754"/>
      <c r="K365" s="744"/>
      <c r="L365" s="744"/>
      <c r="M365" s="631"/>
      <c r="N365" s="631"/>
      <c r="O365" s="744"/>
      <c r="P365" s="744"/>
      <c r="Q365" s="802"/>
      <c r="R365" s="25"/>
      <c r="S365" s="818"/>
      <c r="T365" s="26"/>
      <c r="U365" s="26"/>
      <c r="V365" s="26"/>
      <c r="W365" s="27"/>
      <c r="X365" s="28"/>
      <c r="Y365" s="29"/>
      <c r="Z365" s="29"/>
      <c r="AA365" s="29"/>
      <c r="AB365" s="30"/>
      <c r="AC365" s="28"/>
      <c r="AD365" s="28"/>
      <c r="AE365" s="31"/>
      <c r="AF365" s="993"/>
      <c r="AG365" s="2"/>
    </row>
    <row r="366" spans="1:33" ht="25.5" customHeight="1">
      <c r="A366" s="662"/>
      <c r="B366" s="665"/>
      <c r="C366" s="743"/>
      <c r="D366" s="744"/>
      <c r="E366" s="744"/>
      <c r="F366" s="744"/>
      <c r="G366" s="744"/>
      <c r="H366" s="744"/>
      <c r="I366" s="744"/>
      <c r="J366" s="754"/>
      <c r="K366" s="744"/>
      <c r="L366" s="744"/>
      <c r="M366" s="631"/>
      <c r="N366" s="631"/>
      <c r="O366" s="744"/>
      <c r="P366" s="744"/>
      <c r="Q366" s="802"/>
      <c r="R366" s="25"/>
      <c r="S366" s="818"/>
      <c r="T366" s="26"/>
      <c r="U366" s="26"/>
      <c r="V366" s="26"/>
      <c r="W366" s="27"/>
      <c r="X366" s="28"/>
      <c r="Y366" s="29"/>
      <c r="Z366" s="29"/>
      <c r="AA366" s="29"/>
      <c r="AB366" s="30"/>
      <c r="AC366" s="28"/>
      <c r="AD366" s="28"/>
      <c r="AE366" s="31"/>
      <c r="AF366" s="993"/>
      <c r="AG366" s="2"/>
    </row>
    <row r="367" spans="1:33" ht="25.5" customHeight="1">
      <c r="A367" s="662"/>
      <c r="B367" s="665"/>
      <c r="C367" s="745"/>
      <c r="D367" s="746"/>
      <c r="E367" s="746"/>
      <c r="F367" s="746"/>
      <c r="G367" s="746"/>
      <c r="H367" s="746"/>
      <c r="I367" s="746"/>
      <c r="J367" s="756"/>
      <c r="K367" s="746"/>
      <c r="L367" s="746"/>
      <c r="M367" s="632"/>
      <c r="N367" s="632"/>
      <c r="O367" s="746"/>
      <c r="P367" s="746"/>
      <c r="Q367" s="803"/>
      <c r="R367" s="38"/>
      <c r="S367" s="820"/>
      <c r="T367" s="39"/>
      <c r="U367" s="39"/>
      <c r="V367" s="39"/>
      <c r="W367" s="40"/>
      <c r="X367" s="41"/>
      <c r="Y367" s="42"/>
      <c r="Z367" s="42"/>
      <c r="AA367" s="42"/>
      <c r="AB367" s="43"/>
      <c r="AC367" s="41"/>
      <c r="AD367" s="41"/>
      <c r="AE367" s="44"/>
      <c r="AF367" s="994"/>
      <c r="AG367" s="2"/>
    </row>
    <row r="368" spans="1:33" ht="25.5" customHeight="1">
      <c r="A368" s="662"/>
      <c r="B368" s="665"/>
      <c r="C368" s="747" t="s">
        <v>46</v>
      </c>
      <c r="D368" s="748" t="s">
        <v>47</v>
      </c>
      <c r="E368" s="748" t="s">
        <v>48</v>
      </c>
      <c r="F368" s="748" t="s">
        <v>371</v>
      </c>
      <c r="G368" s="749" t="s">
        <v>50</v>
      </c>
      <c r="H368" s="748" t="s">
        <v>51</v>
      </c>
      <c r="I368" s="748" t="s">
        <v>61</v>
      </c>
      <c r="J368" s="766" t="s">
        <v>582</v>
      </c>
      <c r="K368" s="748" t="s">
        <v>192</v>
      </c>
      <c r="L368" s="748" t="s">
        <v>583</v>
      </c>
      <c r="M368" s="638">
        <v>1</v>
      </c>
      <c r="N368" s="638">
        <v>3</v>
      </c>
      <c r="O368" s="748" t="s">
        <v>584</v>
      </c>
      <c r="P368" s="748" t="s">
        <v>585</v>
      </c>
      <c r="Q368" s="804" t="s">
        <v>573</v>
      </c>
      <c r="R368" s="59"/>
      <c r="S368" s="823"/>
      <c r="T368" s="49"/>
      <c r="U368" s="49"/>
      <c r="V368" s="49"/>
      <c r="W368" s="34"/>
      <c r="X368" s="35"/>
      <c r="Y368" s="36"/>
      <c r="Z368" s="36"/>
      <c r="AA368" s="36"/>
      <c r="AB368" s="50"/>
      <c r="AC368" s="35"/>
      <c r="AD368" s="60"/>
      <c r="AE368" s="60"/>
      <c r="AF368" s="637"/>
      <c r="AG368" s="2"/>
    </row>
    <row r="369" spans="1:33" ht="25.5" customHeight="1">
      <c r="A369" s="662"/>
      <c r="B369" s="665"/>
      <c r="C369" s="743"/>
      <c r="D369" s="744"/>
      <c r="E369" s="744"/>
      <c r="F369" s="744"/>
      <c r="G369" s="744"/>
      <c r="H369" s="744"/>
      <c r="I369" s="744"/>
      <c r="J369" s="761"/>
      <c r="K369" s="744"/>
      <c r="L369" s="744"/>
      <c r="M369" s="631"/>
      <c r="N369" s="631"/>
      <c r="O369" s="744"/>
      <c r="P369" s="744"/>
      <c r="Q369" s="802"/>
      <c r="R369" s="32"/>
      <c r="S369" s="818"/>
      <c r="T369" s="26"/>
      <c r="U369" s="26"/>
      <c r="V369" s="26"/>
      <c r="W369" s="27"/>
      <c r="X369" s="28"/>
      <c r="Y369" s="29"/>
      <c r="Z369" s="29"/>
      <c r="AA369" s="29"/>
      <c r="AB369" s="30"/>
      <c r="AC369" s="28"/>
      <c r="AD369" s="31"/>
      <c r="AE369" s="31"/>
      <c r="AF369" s="634"/>
      <c r="AG369" s="2"/>
    </row>
    <row r="370" spans="1:33" ht="25.5" customHeight="1">
      <c r="A370" s="663"/>
      <c r="B370" s="666"/>
      <c r="C370" s="743"/>
      <c r="D370" s="744"/>
      <c r="E370" s="744"/>
      <c r="F370" s="744"/>
      <c r="G370" s="744"/>
      <c r="H370" s="744"/>
      <c r="I370" s="744"/>
      <c r="J370" s="761"/>
      <c r="K370" s="744"/>
      <c r="L370" s="744"/>
      <c r="M370" s="631"/>
      <c r="N370" s="631"/>
      <c r="O370" s="744"/>
      <c r="P370" s="744"/>
      <c r="Q370" s="802"/>
      <c r="R370" s="25"/>
      <c r="S370" s="818"/>
      <c r="T370" s="26"/>
      <c r="U370" s="26"/>
      <c r="V370" s="26"/>
      <c r="W370" s="27"/>
      <c r="X370" s="28"/>
      <c r="Y370" s="29"/>
      <c r="Z370" s="29"/>
      <c r="AA370" s="29"/>
      <c r="AB370" s="30"/>
      <c r="AC370" s="28"/>
      <c r="AD370" s="31"/>
      <c r="AE370" s="31"/>
      <c r="AF370" s="634"/>
      <c r="AG370" s="2"/>
    </row>
    <row r="371" spans="1:33" ht="25.5" customHeight="1">
      <c r="A371" s="661" t="s">
        <v>479</v>
      </c>
      <c r="B371" s="664" t="s">
        <v>567</v>
      </c>
      <c r="C371" s="743"/>
      <c r="D371" s="744"/>
      <c r="E371" s="744"/>
      <c r="F371" s="744"/>
      <c r="G371" s="744"/>
      <c r="H371" s="744"/>
      <c r="I371" s="744"/>
      <c r="J371" s="761"/>
      <c r="K371" s="744"/>
      <c r="L371" s="744"/>
      <c r="M371" s="631"/>
      <c r="N371" s="631"/>
      <c r="O371" s="744"/>
      <c r="P371" s="744"/>
      <c r="Q371" s="802"/>
      <c r="R371" s="25"/>
      <c r="S371" s="818"/>
      <c r="T371" s="26"/>
      <c r="U371" s="26"/>
      <c r="V371" s="26"/>
      <c r="W371" s="27"/>
      <c r="X371" s="28"/>
      <c r="Y371" s="29"/>
      <c r="Z371" s="29"/>
      <c r="AA371" s="29"/>
      <c r="AB371" s="30"/>
      <c r="AC371" s="28"/>
      <c r="AD371" s="31"/>
      <c r="AE371" s="31"/>
      <c r="AF371" s="634"/>
      <c r="AG371" s="2"/>
    </row>
    <row r="372" spans="1:33" ht="25.5" customHeight="1">
      <c r="A372" s="662"/>
      <c r="B372" s="665"/>
      <c r="C372" s="745"/>
      <c r="D372" s="746"/>
      <c r="E372" s="746"/>
      <c r="F372" s="746"/>
      <c r="G372" s="746"/>
      <c r="H372" s="746"/>
      <c r="I372" s="746"/>
      <c r="J372" s="763"/>
      <c r="K372" s="746"/>
      <c r="L372" s="746"/>
      <c r="M372" s="632"/>
      <c r="N372" s="632"/>
      <c r="O372" s="746"/>
      <c r="P372" s="746"/>
      <c r="Q372" s="803"/>
      <c r="R372" s="38"/>
      <c r="S372" s="824"/>
      <c r="T372" s="61"/>
      <c r="U372" s="61"/>
      <c r="V372" s="61"/>
      <c r="W372" s="62"/>
      <c r="X372" s="63"/>
      <c r="Y372" s="64"/>
      <c r="Z372" s="42"/>
      <c r="AA372" s="42"/>
      <c r="AB372" s="65"/>
      <c r="AC372" s="63"/>
      <c r="AD372" s="66"/>
      <c r="AE372" s="66"/>
      <c r="AF372" s="635"/>
      <c r="AG372" s="2"/>
    </row>
    <row r="373" spans="1:33" ht="24.75" customHeight="1">
      <c r="A373" s="662"/>
      <c r="B373" s="665"/>
      <c r="C373" s="747" t="s">
        <v>46</v>
      </c>
      <c r="D373" s="748" t="s">
        <v>47</v>
      </c>
      <c r="E373" s="748" t="s">
        <v>48</v>
      </c>
      <c r="F373" s="748" t="s">
        <v>371</v>
      </c>
      <c r="G373" s="749" t="s">
        <v>50</v>
      </c>
      <c r="H373" s="748" t="s">
        <v>51</v>
      </c>
      <c r="I373" s="748" t="s">
        <v>134</v>
      </c>
      <c r="J373" s="766" t="s">
        <v>586</v>
      </c>
      <c r="K373" s="782" t="s">
        <v>473</v>
      </c>
      <c r="L373" s="748" t="s">
        <v>587</v>
      </c>
      <c r="M373" s="638">
        <v>1</v>
      </c>
      <c r="N373" s="638">
        <v>2</v>
      </c>
      <c r="O373" s="748" t="s">
        <v>588</v>
      </c>
      <c r="P373" s="748" t="s">
        <v>589</v>
      </c>
      <c r="Q373" s="804" t="s">
        <v>573</v>
      </c>
      <c r="R373" s="59"/>
      <c r="S373" s="822"/>
      <c r="T373" s="53"/>
      <c r="U373" s="53"/>
      <c r="V373" s="53"/>
      <c r="W373" s="54"/>
      <c r="X373" s="55"/>
      <c r="Y373" s="56"/>
      <c r="Z373" s="56"/>
      <c r="AA373" s="56"/>
      <c r="AB373" s="57"/>
      <c r="AC373" s="55"/>
      <c r="AD373" s="58"/>
      <c r="AE373" s="58"/>
      <c r="AF373" s="637"/>
      <c r="AG373" s="2"/>
    </row>
    <row r="374" spans="1:33" ht="24.75" customHeight="1">
      <c r="A374" s="662"/>
      <c r="B374" s="665"/>
      <c r="C374" s="743"/>
      <c r="D374" s="744"/>
      <c r="E374" s="744"/>
      <c r="F374" s="744"/>
      <c r="G374" s="744"/>
      <c r="H374" s="744"/>
      <c r="I374" s="744"/>
      <c r="J374" s="761"/>
      <c r="K374" s="744"/>
      <c r="L374" s="744"/>
      <c r="M374" s="631"/>
      <c r="N374" s="631"/>
      <c r="O374" s="744"/>
      <c r="P374" s="744"/>
      <c r="Q374" s="802"/>
      <c r="R374" s="25"/>
      <c r="S374" s="818"/>
      <c r="T374" s="26"/>
      <c r="U374" s="26"/>
      <c r="V374" s="26"/>
      <c r="W374" s="27"/>
      <c r="X374" s="28"/>
      <c r="Y374" s="29"/>
      <c r="Z374" s="29"/>
      <c r="AA374" s="29"/>
      <c r="AB374" s="30"/>
      <c r="AC374" s="28"/>
      <c r="AD374" s="31"/>
      <c r="AE374" s="31"/>
      <c r="AF374" s="634"/>
      <c r="AG374" s="2"/>
    </row>
    <row r="375" spans="1:33" ht="24.75" customHeight="1">
      <c r="A375" s="662"/>
      <c r="B375" s="665"/>
      <c r="C375" s="743"/>
      <c r="D375" s="744"/>
      <c r="E375" s="744"/>
      <c r="F375" s="744"/>
      <c r="G375" s="744"/>
      <c r="H375" s="744"/>
      <c r="I375" s="744"/>
      <c r="J375" s="761"/>
      <c r="K375" s="744"/>
      <c r="L375" s="744"/>
      <c r="M375" s="631"/>
      <c r="N375" s="631"/>
      <c r="O375" s="744"/>
      <c r="P375" s="744"/>
      <c r="Q375" s="802"/>
      <c r="R375" s="25"/>
      <c r="S375" s="818"/>
      <c r="T375" s="26"/>
      <c r="U375" s="26"/>
      <c r="V375" s="26"/>
      <c r="W375" s="27"/>
      <c r="X375" s="28"/>
      <c r="Y375" s="29"/>
      <c r="Z375" s="29"/>
      <c r="AA375" s="29"/>
      <c r="AB375" s="30"/>
      <c r="AC375" s="28"/>
      <c r="AD375" s="31"/>
      <c r="AE375" s="31"/>
      <c r="AF375" s="634"/>
      <c r="AG375" s="2"/>
    </row>
    <row r="376" spans="1:33" ht="24.75" customHeight="1">
      <c r="A376" s="662"/>
      <c r="B376" s="665"/>
      <c r="C376" s="743"/>
      <c r="D376" s="744"/>
      <c r="E376" s="744"/>
      <c r="F376" s="744"/>
      <c r="G376" s="744"/>
      <c r="H376" s="744"/>
      <c r="I376" s="744"/>
      <c r="J376" s="761"/>
      <c r="K376" s="744"/>
      <c r="L376" s="744"/>
      <c r="M376" s="631"/>
      <c r="N376" s="631"/>
      <c r="O376" s="744"/>
      <c r="P376" s="744"/>
      <c r="Q376" s="802"/>
      <c r="R376" s="25"/>
      <c r="S376" s="818"/>
      <c r="T376" s="26"/>
      <c r="U376" s="26"/>
      <c r="V376" s="26"/>
      <c r="W376" s="27"/>
      <c r="X376" s="28"/>
      <c r="Y376" s="29"/>
      <c r="Z376" s="29"/>
      <c r="AA376" s="29"/>
      <c r="AB376" s="30"/>
      <c r="AC376" s="28"/>
      <c r="AD376" s="31"/>
      <c r="AE376" s="31"/>
      <c r="AF376" s="634"/>
      <c r="AG376" s="2"/>
    </row>
    <row r="377" spans="1:33" ht="24.75" customHeight="1">
      <c r="A377" s="662"/>
      <c r="B377" s="669"/>
      <c r="C377" s="745"/>
      <c r="D377" s="746"/>
      <c r="E377" s="746"/>
      <c r="F377" s="746"/>
      <c r="G377" s="746"/>
      <c r="H377" s="746"/>
      <c r="I377" s="746"/>
      <c r="J377" s="763"/>
      <c r="K377" s="746"/>
      <c r="L377" s="746"/>
      <c r="M377" s="632"/>
      <c r="N377" s="632"/>
      <c r="O377" s="746"/>
      <c r="P377" s="746"/>
      <c r="Q377" s="803"/>
      <c r="R377" s="38"/>
      <c r="S377" s="820"/>
      <c r="T377" s="39"/>
      <c r="U377" s="39"/>
      <c r="V377" s="39"/>
      <c r="W377" s="40"/>
      <c r="X377" s="41"/>
      <c r="Y377" s="42"/>
      <c r="Z377" s="42"/>
      <c r="AA377" s="42"/>
      <c r="AB377" s="43"/>
      <c r="AC377" s="41"/>
      <c r="AD377" s="44"/>
      <c r="AE377" s="44"/>
      <c r="AF377" s="635"/>
      <c r="AG377" s="2"/>
    </row>
    <row r="378" spans="1:33" ht="22.5" customHeight="1">
      <c r="A378" s="708"/>
      <c r="B378" s="159"/>
      <c r="C378" s="781"/>
      <c r="D378" s="781"/>
      <c r="E378" s="781"/>
      <c r="F378" s="781"/>
      <c r="G378" s="781"/>
      <c r="H378" s="781"/>
      <c r="I378" s="781"/>
      <c r="J378" s="781"/>
      <c r="K378" s="781"/>
      <c r="L378" s="781"/>
      <c r="M378" s="160"/>
      <c r="N378" s="160"/>
      <c r="O378" s="781"/>
      <c r="P378" s="781"/>
      <c r="Q378" s="781"/>
      <c r="R378" s="667" t="s">
        <v>536</v>
      </c>
      <c r="S378" s="657"/>
      <c r="T378" s="657"/>
      <c r="U378" s="657"/>
      <c r="V378" s="657"/>
      <c r="W378" s="657"/>
      <c r="X378" s="657"/>
      <c r="Y378" s="657"/>
      <c r="Z378" s="658"/>
      <c r="AA378" s="161" t="s">
        <v>201</v>
      </c>
      <c r="AB378" s="162">
        <f>SUM(AB358:AB377)</f>
        <v>756.67200000000014</v>
      </c>
      <c r="AC378" s="668"/>
      <c r="AD378" s="657"/>
      <c r="AE378" s="657"/>
      <c r="AF378" s="660"/>
      <c r="AG378" s="84"/>
    </row>
    <row r="379" spans="1:33" ht="22.5" customHeight="1">
      <c r="A379" s="79"/>
      <c r="B379" s="167"/>
      <c r="C379" s="783"/>
      <c r="D379" s="783"/>
      <c r="E379" s="783"/>
      <c r="F379" s="783"/>
      <c r="G379" s="783"/>
      <c r="H379" s="783"/>
      <c r="I379" s="783"/>
      <c r="J379" s="783"/>
      <c r="K379" s="783"/>
      <c r="L379" s="783"/>
      <c r="M379" s="167"/>
      <c r="N379" s="167"/>
      <c r="O379" s="783"/>
      <c r="P379" s="783"/>
      <c r="Q379" s="783"/>
      <c r="R379" s="671" t="s">
        <v>590</v>
      </c>
      <c r="S379" s="672"/>
      <c r="T379" s="672"/>
      <c r="U379" s="672"/>
      <c r="V379" s="672"/>
      <c r="W379" s="672"/>
      <c r="X379" s="672"/>
      <c r="Y379" s="672"/>
      <c r="Z379" s="673"/>
      <c r="AA379" s="168" t="s">
        <v>201</v>
      </c>
      <c r="AB379" s="169">
        <f>+AB326+AB357+AB378</f>
        <v>18777.973199999997</v>
      </c>
      <c r="AC379" s="674"/>
      <c r="AD379" s="672"/>
      <c r="AE379" s="672"/>
      <c r="AF379" s="675"/>
      <c r="AG379" s="170"/>
    </row>
    <row r="380" spans="1:33" ht="33.75" customHeight="1">
      <c r="A380" s="709" t="s">
        <v>591</v>
      </c>
      <c r="B380" s="704" t="s">
        <v>591</v>
      </c>
      <c r="C380" s="773" t="s">
        <v>46</v>
      </c>
      <c r="D380" s="750" t="s">
        <v>47</v>
      </c>
      <c r="E380" s="750" t="s">
        <v>59</v>
      </c>
      <c r="F380" s="750" t="s">
        <v>151</v>
      </c>
      <c r="G380" s="768" t="s">
        <v>50</v>
      </c>
      <c r="H380" s="750" t="s">
        <v>51</v>
      </c>
      <c r="I380" s="750" t="s">
        <v>126</v>
      </c>
      <c r="J380" s="774" t="s">
        <v>592</v>
      </c>
      <c r="K380" s="748" t="s">
        <v>593</v>
      </c>
      <c r="L380" s="750" t="s">
        <v>594</v>
      </c>
      <c r="M380" s="698">
        <v>52</v>
      </c>
      <c r="N380" s="698">
        <v>52</v>
      </c>
      <c r="O380" s="750" t="s">
        <v>595</v>
      </c>
      <c r="P380" s="750" t="s">
        <v>596</v>
      </c>
      <c r="Q380" s="805" t="s">
        <v>597</v>
      </c>
      <c r="R380" s="37" t="s">
        <v>264</v>
      </c>
      <c r="S380" s="821" t="s">
        <v>197</v>
      </c>
      <c r="T380" s="100" t="s">
        <v>70</v>
      </c>
      <c r="U380" s="67" t="s">
        <v>71</v>
      </c>
      <c r="V380" s="68" t="s">
        <v>72</v>
      </c>
      <c r="W380" s="34"/>
      <c r="X380" s="35"/>
      <c r="Y380" s="36"/>
      <c r="Z380" s="36"/>
      <c r="AA380" s="36"/>
      <c r="AB380" s="50">
        <f>SUM(AA381)</f>
        <v>72.038399999999996</v>
      </c>
      <c r="AC380" s="35"/>
      <c r="AD380" s="60"/>
      <c r="AE380" s="60"/>
      <c r="AF380" s="636"/>
      <c r="AG380" s="2"/>
    </row>
    <row r="381" spans="1:33" ht="33.75" customHeight="1">
      <c r="A381" s="662"/>
      <c r="B381" s="665"/>
      <c r="C381" s="743"/>
      <c r="D381" s="744"/>
      <c r="E381" s="744"/>
      <c r="F381" s="744"/>
      <c r="G381" s="744"/>
      <c r="H381" s="744"/>
      <c r="I381" s="744"/>
      <c r="J381" s="754"/>
      <c r="K381" s="744"/>
      <c r="L381" s="744"/>
      <c r="M381" s="631"/>
      <c r="N381" s="631"/>
      <c r="O381" s="744"/>
      <c r="P381" s="744"/>
      <c r="Q381" s="802"/>
      <c r="R381" s="25"/>
      <c r="S381" s="818" t="s">
        <v>598</v>
      </c>
      <c r="T381" s="26"/>
      <c r="U381" s="26"/>
      <c r="V381" s="26"/>
      <c r="W381" s="27">
        <v>4</v>
      </c>
      <c r="X381" s="28" t="s">
        <v>74</v>
      </c>
      <c r="Y381" s="29">
        <v>16.079999999999998</v>
      </c>
      <c r="Z381" s="29">
        <f>+W381*Y381</f>
        <v>64.319999999999993</v>
      </c>
      <c r="AA381" s="29">
        <f>+Z381*1.12</f>
        <v>72.038399999999996</v>
      </c>
      <c r="AB381" s="30"/>
      <c r="AC381" s="28"/>
      <c r="AD381" s="31"/>
      <c r="AE381" s="31" t="s">
        <v>75</v>
      </c>
      <c r="AF381" s="634"/>
      <c r="AG381" s="2"/>
    </row>
    <row r="382" spans="1:33" ht="33.75" customHeight="1">
      <c r="A382" s="662"/>
      <c r="B382" s="665"/>
      <c r="C382" s="743"/>
      <c r="D382" s="744"/>
      <c r="E382" s="744"/>
      <c r="F382" s="744"/>
      <c r="G382" s="744"/>
      <c r="H382" s="744"/>
      <c r="I382" s="744"/>
      <c r="J382" s="754"/>
      <c r="K382" s="744"/>
      <c r="L382" s="744"/>
      <c r="M382" s="631"/>
      <c r="N382" s="631"/>
      <c r="O382" s="744"/>
      <c r="P382" s="744"/>
      <c r="Q382" s="802"/>
      <c r="R382" s="32"/>
      <c r="S382" s="819"/>
      <c r="T382" s="33"/>
      <c r="U382" s="33"/>
      <c r="V382" s="33"/>
      <c r="W382" s="34"/>
      <c r="X382" s="35"/>
      <c r="Y382" s="36"/>
      <c r="Z382" s="29"/>
      <c r="AA382" s="29"/>
      <c r="AB382" s="30"/>
      <c r="AC382" s="28"/>
      <c r="AD382" s="31"/>
      <c r="AE382" s="31"/>
      <c r="AF382" s="634"/>
      <c r="AG382" s="2"/>
    </row>
    <row r="383" spans="1:33" ht="33.75" customHeight="1">
      <c r="A383" s="662"/>
      <c r="B383" s="665"/>
      <c r="C383" s="743"/>
      <c r="D383" s="744"/>
      <c r="E383" s="744"/>
      <c r="F383" s="744"/>
      <c r="G383" s="744"/>
      <c r="H383" s="744"/>
      <c r="I383" s="744"/>
      <c r="J383" s="754"/>
      <c r="K383" s="744"/>
      <c r="L383" s="744"/>
      <c r="M383" s="631"/>
      <c r="N383" s="631"/>
      <c r="O383" s="744"/>
      <c r="P383" s="744"/>
      <c r="Q383" s="802"/>
      <c r="R383" s="37"/>
      <c r="S383" s="819"/>
      <c r="T383" s="33"/>
      <c r="U383" s="33"/>
      <c r="V383" s="33"/>
      <c r="W383" s="34"/>
      <c r="X383" s="35"/>
      <c r="Y383" s="36"/>
      <c r="Z383" s="29"/>
      <c r="AA383" s="29"/>
      <c r="AB383" s="30"/>
      <c r="AC383" s="28"/>
      <c r="AD383" s="31"/>
      <c r="AE383" s="31"/>
      <c r="AF383" s="634"/>
      <c r="AG383" s="2"/>
    </row>
    <row r="384" spans="1:33" ht="33.75" customHeight="1">
      <c r="A384" s="662"/>
      <c r="B384" s="665"/>
      <c r="C384" s="745"/>
      <c r="D384" s="746"/>
      <c r="E384" s="746"/>
      <c r="F384" s="746"/>
      <c r="G384" s="746"/>
      <c r="H384" s="746"/>
      <c r="I384" s="746"/>
      <c r="J384" s="756"/>
      <c r="K384" s="746"/>
      <c r="L384" s="746"/>
      <c r="M384" s="632"/>
      <c r="N384" s="632"/>
      <c r="O384" s="746"/>
      <c r="P384" s="746"/>
      <c r="Q384" s="803"/>
      <c r="R384" s="38"/>
      <c r="S384" s="820"/>
      <c r="T384" s="39"/>
      <c r="U384" s="39"/>
      <c r="V384" s="39"/>
      <c r="W384" s="40"/>
      <c r="X384" s="41"/>
      <c r="Y384" s="42"/>
      <c r="Z384" s="42"/>
      <c r="AA384" s="42"/>
      <c r="AB384" s="43"/>
      <c r="AC384" s="41"/>
      <c r="AD384" s="44"/>
      <c r="AE384" s="44"/>
      <c r="AF384" s="635"/>
      <c r="AG384" s="2"/>
    </row>
    <row r="385" spans="1:33" ht="27.75" customHeight="1">
      <c r="A385" s="662"/>
      <c r="B385" s="665"/>
      <c r="C385" s="773" t="s">
        <v>46</v>
      </c>
      <c r="D385" s="750" t="s">
        <v>47</v>
      </c>
      <c r="E385" s="750" t="s">
        <v>48</v>
      </c>
      <c r="F385" s="750" t="s">
        <v>493</v>
      </c>
      <c r="G385" s="768" t="s">
        <v>50</v>
      </c>
      <c r="H385" s="750" t="s">
        <v>51</v>
      </c>
      <c r="I385" s="750" t="s">
        <v>126</v>
      </c>
      <c r="J385" s="774" t="s">
        <v>599</v>
      </c>
      <c r="K385" s="748" t="s">
        <v>600</v>
      </c>
      <c r="L385" s="750" t="s">
        <v>601</v>
      </c>
      <c r="M385" s="698">
        <v>0</v>
      </c>
      <c r="N385" s="698">
        <v>52</v>
      </c>
      <c r="O385" s="750" t="s">
        <v>602</v>
      </c>
      <c r="P385" s="750" t="s">
        <v>603</v>
      </c>
      <c r="Q385" s="805" t="s">
        <v>604</v>
      </c>
      <c r="R385" s="37" t="s">
        <v>196</v>
      </c>
      <c r="S385" s="821" t="s">
        <v>197</v>
      </c>
      <c r="T385" s="100" t="s">
        <v>70</v>
      </c>
      <c r="U385" s="67" t="s">
        <v>71</v>
      </c>
      <c r="V385" s="68" t="s">
        <v>198</v>
      </c>
      <c r="W385" s="34"/>
      <c r="X385" s="35"/>
      <c r="Y385" s="36"/>
      <c r="Z385" s="36"/>
      <c r="AA385" s="36"/>
      <c r="AB385" s="50">
        <f>SUM(AA386)</f>
        <v>1285</v>
      </c>
      <c r="AC385" s="35"/>
      <c r="AD385" s="35"/>
      <c r="AE385" s="35"/>
      <c r="AF385" s="636"/>
      <c r="AG385" s="2"/>
    </row>
    <row r="386" spans="1:33" ht="27.75" customHeight="1">
      <c r="A386" s="662"/>
      <c r="B386" s="665"/>
      <c r="C386" s="743"/>
      <c r="D386" s="744"/>
      <c r="E386" s="744"/>
      <c r="F386" s="744"/>
      <c r="G386" s="744"/>
      <c r="H386" s="744"/>
      <c r="I386" s="744"/>
      <c r="J386" s="754"/>
      <c r="K386" s="744"/>
      <c r="L386" s="744"/>
      <c r="M386" s="631"/>
      <c r="N386" s="631"/>
      <c r="O386" s="744"/>
      <c r="P386" s="744"/>
      <c r="Q386" s="802"/>
      <c r="R386" s="25"/>
      <c r="S386" s="831" t="s">
        <v>199</v>
      </c>
      <c r="T386" s="101"/>
      <c r="U386" s="101"/>
      <c r="V386" s="101"/>
      <c r="W386" s="102">
        <v>1</v>
      </c>
      <c r="X386" s="103" t="s">
        <v>74</v>
      </c>
      <c r="Y386" s="94">
        <v>1285</v>
      </c>
      <c r="Z386" s="94">
        <f>+W386*Y386</f>
        <v>1285</v>
      </c>
      <c r="AA386" s="94">
        <f>+Z386</f>
        <v>1285</v>
      </c>
      <c r="AB386" s="30"/>
      <c r="AC386" s="28"/>
      <c r="AD386" s="28"/>
      <c r="AE386" s="28" t="s">
        <v>75</v>
      </c>
      <c r="AF386" s="634"/>
      <c r="AG386" s="2"/>
    </row>
    <row r="387" spans="1:33" ht="27.75" customHeight="1">
      <c r="A387" s="662"/>
      <c r="B387" s="665"/>
      <c r="C387" s="743"/>
      <c r="D387" s="744"/>
      <c r="E387" s="744"/>
      <c r="F387" s="744"/>
      <c r="G387" s="744"/>
      <c r="H387" s="744"/>
      <c r="I387" s="744"/>
      <c r="J387" s="754"/>
      <c r="K387" s="744"/>
      <c r="L387" s="744"/>
      <c r="M387" s="631"/>
      <c r="N387" s="631"/>
      <c r="O387" s="744"/>
      <c r="P387" s="744"/>
      <c r="Q387" s="802"/>
      <c r="R387" s="25"/>
      <c r="S387" s="818"/>
      <c r="T387" s="26"/>
      <c r="U387" s="26"/>
      <c r="V387" s="26"/>
      <c r="W387" s="27"/>
      <c r="X387" s="28"/>
      <c r="Y387" s="29"/>
      <c r="Z387" s="29"/>
      <c r="AA387" s="29"/>
      <c r="AB387" s="30"/>
      <c r="AC387" s="28"/>
      <c r="AD387" s="28"/>
      <c r="AE387" s="31"/>
      <c r="AF387" s="634"/>
      <c r="AG387" s="2"/>
    </row>
    <row r="388" spans="1:33" ht="27.75" customHeight="1">
      <c r="A388" s="662"/>
      <c r="B388" s="665"/>
      <c r="C388" s="743"/>
      <c r="D388" s="744"/>
      <c r="E388" s="744"/>
      <c r="F388" s="744"/>
      <c r="G388" s="744"/>
      <c r="H388" s="744"/>
      <c r="I388" s="744"/>
      <c r="J388" s="754"/>
      <c r="K388" s="744"/>
      <c r="L388" s="744"/>
      <c r="M388" s="631"/>
      <c r="N388" s="631"/>
      <c r="O388" s="744"/>
      <c r="P388" s="744"/>
      <c r="Q388" s="802"/>
      <c r="R388" s="25"/>
      <c r="S388" s="818"/>
      <c r="T388" s="26"/>
      <c r="U388" s="26"/>
      <c r="V388" s="26"/>
      <c r="W388" s="27"/>
      <c r="X388" s="28"/>
      <c r="Y388" s="29"/>
      <c r="Z388" s="29"/>
      <c r="AA388" s="29"/>
      <c r="AB388" s="30"/>
      <c r="AC388" s="28"/>
      <c r="AD388" s="28"/>
      <c r="AE388" s="31"/>
      <c r="AF388" s="634"/>
      <c r="AG388" s="2"/>
    </row>
    <row r="389" spans="1:33" ht="27.75" customHeight="1">
      <c r="A389" s="662"/>
      <c r="B389" s="665"/>
      <c r="C389" s="745"/>
      <c r="D389" s="746"/>
      <c r="E389" s="746"/>
      <c r="F389" s="746"/>
      <c r="G389" s="746"/>
      <c r="H389" s="746"/>
      <c r="I389" s="746"/>
      <c r="J389" s="756"/>
      <c r="K389" s="746"/>
      <c r="L389" s="746"/>
      <c r="M389" s="632"/>
      <c r="N389" s="632"/>
      <c r="O389" s="746"/>
      <c r="P389" s="746"/>
      <c r="Q389" s="803"/>
      <c r="R389" s="38"/>
      <c r="S389" s="820"/>
      <c r="T389" s="39"/>
      <c r="U389" s="39"/>
      <c r="V389" s="39"/>
      <c r="W389" s="40"/>
      <c r="X389" s="41"/>
      <c r="Y389" s="42"/>
      <c r="Z389" s="42"/>
      <c r="AA389" s="42"/>
      <c r="AB389" s="43"/>
      <c r="AC389" s="41"/>
      <c r="AD389" s="41"/>
      <c r="AE389" s="44"/>
      <c r="AF389" s="635"/>
      <c r="AG389" s="2"/>
    </row>
    <row r="390" spans="1:33" ht="27.75" customHeight="1">
      <c r="A390" s="662"/>
      <c r="B390" s="665"/>
      <c r="C390" s="747" t="s">
        <v>46</v>
      </c>
      <c r="D390" s="748" t="s">
        <v>47</v>
      </c>
      <c r="E390" s="748" t="s">
        <v>48</v>
      </c>
      <c r="F390" s="748" t="s">
        <v>371</v>
      </c>
      <c r="G390" s="749" t="s">
        <v>50</v>
      </c>
      <c r="H390" s="748" t="s">
        <v>51</v>
      </c>
      <c r="I390" s="748" t="s">
        <v>134</v>
      </c>
      <c r="J390" s="774" t="s">
        <v>605</v>
      </c>
      <c r="K390" s="748" t="s">
        <v>606</v>
      </c>
      <c r="L390" s="748" t="s">
        <v>607</v>
      </c>
      <c r="M390" s="638">
        <v>3</v>
      </c>
      <c r="N390" s="638">
        <v>3</v>
      </c>
      <c r="O390" s="748" t="s">
        <v>608</v>
      </c>
      <c r="P390" s="748" t="s">
        <v>609</v>
      </c>
      <c r="Q390" s="804" t="s">
        <v>604</v>
      </c>
      <c r="R390" s="74"/>
      <c r="S390" s="842"/>
      <c r="T390" s="171"/>
      <c r="U390" s="172"/>
      <c r="V390" s="164"/>
      <c r="W390" s="173"/>
      <c r="X390" s="120"/>
      <c r="Y390" s="174"/>
      <c r="Z390" s="174"/>
      <c r="AA390" s="174"/>
      <c r="AB390" s="175"/>
      <c r="AC390" s="120"/>
      <c r="AD390" s="121"/>
      <c r="AE390" s="121"/>
      <c r="AF390" s="637"/>
      <c r="AG390" s="2"/>
    </row>
    <row r="391" spans="1:33" ht="45.75" customHeight="1">
      <c r="A391" s="662"/>
      <c r="B391" s="665"/>
      <c r="C391" s="743"/>
      <c r="D391" s="744"/>
      <c r="E391" s="744"/>
      <c r="F391" s="744"/>
      <c r="G391" s="744"/>
      <c r="H391" s="744"/>
      <c r="I391" s="744"/>
      <c r="J391" s="754"/>
      <c r="K391" s="744"/>
      <c r="L391" s="744"/>
      <c r="M391" s="631"/>
      <c r="N391" s="631"/>
      <c r="O391" s="744"/>
      <c r="P391" s="744"/>
      <c r="Q391" s="802"/>
      <c r="R391" s="176"/>
      <c r="S391" s="843"/>
      <c r="T391" s="86"/>
      <c r="U391" s="177"/>
      <c r="V391" s="177"/>
      <c r="W391" s="178"/>
      <c r="X391" s="179"/>
      <c r="Y391" s="180"/>
      <c r="Z391" s="180"/>
      <c r="AA391" s="180"/>
      <c r="AB391" s="181"/>
      <c r="AC391" s="179"/>
      <c r="AD391" s="182"/>
      <c r="AE391" s="182"/>
      <c r="AF391" s="634"/>
      <c r="AG391" s="2"/>
    </row>
    <row r="392" spans="1:33" ht="27.75" customHeight="1">
      <c r="A392" s="662"/>
      <c r="B392" s="665"/>
      <c r="C392" s="743"/>
      <c r="D392" s="744"/>
      <c r="E392" s="744"/>
      <c r="F392" s="744"/>
      <c r="G392" s="744"/>
      <c r="H392" s="744"/>
      <c r="I392" s="744"/>
      <c r="J392" s="754"/>
      <c r="K392" s="744"/>
      <c r="L392" s="744"/>
      <c r="M392" s="631"/>
      <c r="N392" s="631"/>
      <c r="O392" s="744"/>
      <c r="P392" s="744"/>
      <c r="Q392" s="802"/>
      <c r="R392" s="32"/>
      <c r="S392" s="819"/>
      <c r="T392" s="33"/>
      <c r="U392" s="33"/>
      <c r="V392" s="33"/>
      <c r="W392" s="34"/>
      <c r="X392" s="35"/>
      <c r="Y392" s="36"/>
      <c r="Z392" s="36"/>
      <c r="AA392" s="36"/>
      <c r="AB392" s="50"/>
      <c r="AC392" s="35"/>
      <c r="AD392" s="60"/>
      <c r="AE392" s="60"/>
      <c r="AF392" s="634"/>
      <c r="AG392" s="2"/>
    </row>
    <row r="393" spans="1:33" ht="27.75" customHeight="1">
      <c r="A393" s="663"/>
      <c r="B393" s="666"/>
      <c r="C393" s="743"/>
      <c r="D393" s="744"/>
      <c r="E393" s="744"/>
      <c r="F393" s="744"/>
      <c r="G393" s="744"/>
      <c r="H393" s="744"/>
      <c r="I393" s="744"/>
      <c r="J393" s="754"/>
      <c r="K393" s="744"/>
      <c r="L393" s="744"/>
      <c r="M393" s="631"/>
      <c r="N393" s="631"/>
      <c r="O393" s="744"/>
      <c r="P393" s="744"/>
      <c r="Q393" s="802"/>
      <c r="R393" s="25"/>
      <c r="S393" s="818"/>
      <c r="T393" s="26"/>
      <c r="U393" s="26"/>
      <c r="V393" s="26"/>
      <c r="W393" s="27"/>
      <c r="X393" s="28"/>
      <c r="Y393" s="29"/>
      <c r="Z393" s="29"/>
      <c r="AA393" s="29"/>
      <c r="AB393" s="30"/>
      <c r="AC393" s="28"/>
      <c r="AD393" s="31"/>
      <c r="AE393" s="31"/>
      <c r="AF393" s="634"/>
      <c r="AG393" s="2"/>
    </row>
    <row r="394" spans="1:33" ht="27.75" customHeight="1">
      <c r="A394" s="661" t="s">
        <v>591</v>
      </c>
      <c r="B394" s="664" t="s">
        <v>591</v>
      </c>
      <c r="C394" s="745"/>
      <c r="D394" s="746"/>
      <c r="E394" s="746"/>
      <c r="F394" s="746"/>
      <c r="G394" s="746"/>
      <c r="H394" s="746"/>
      <c r="I394" s="746"/>
      <c r="J394" s="756"/>
      <c r="K394" s="746"/>
      <c r="L394" s="746"/>
      <c r="M394" s="632"/>
      <c r="N394" s="632"/>
      <c r="O394" s="746"/>
      <c r="P394" s="746"/>
      <c r="Q394" s="803"/>
      <c r="R394" s="38"/>
      <c r="S394" s="824"/>
      <c r="T394" s="61"/>
      <c r="U394" s="61"/>
      <c r="V394" s="61"/>
      <c r="W394" s="62"/>
      <c r="X394" s="63"/>
      <c r="Y394" s="64"/>
      <c r="Z394" s="42"/>
      <c r="AA394" s="42"/>
      <c r="AB394" s="65"/>
      <c r="AC394" s="63"/>
      <c r="AD394" s="66"/>
      <c r="AE394" s="66"/>
      <c r="AF394" s="635"/>
      <c r="AG394" s="2"/>
    </row>
    <row r="395" spans="1:33" ht="27.75" customHeight="1">
      <c r="A395" s="662"/>
      <c r="B395" s="665"/>
      <c r="C395" s="747" t="s">
        <v>46</v>
      </c>
      <c r="D395" s="748" t="s">
        <v>47</v>
      </c>
      <c r="E395" s="748" t="s">
        <v>48</v>
      </c>
      <c r="F395" s="748" t="s">
        <v>371</v>
      </c>
      <c r="G395" s="749" t="s">
        <v>50</v>
      </c>
      <c r="H395" s="748" t="s">
        <v>51</v>
      </c>
      <c r="I395" s="748" t="s">
        <v>134</v>
      </c>
      <c r="J395" s="770" t="s">
        <v>610</v>
      </c>
      <c r="K395" s="776" t="s">
        <v>611</v>
      </c>
      <c r="L395" s="748" t="s">
        <v>612</v>
      </c>
      <c r="M395" s="638">
        <v>2</v>
      </c>
      <c r="N395" s="638">
        <v>1</v>
      </c>
      <c r="O395" s="748" t="s">
        <v>613</v>
      </c>
      <c r="P395" s="748" t="s">
        <v>614</v>
      </c>
      <c r="Q395" s="804" t="s">
        <v>604</v>
      </c>
      <c r="R395" s="37"/>
      <c r="S395" s="822"/>
      <c r="T395" s="53"/>
      <c r="U395" s="53"/>
      <c r="V395" s="53"/>
      <c r="W395" s="54"/>
      <c r="X395" s="55"/>
      <c r="Y395" s="56"/>
      <c r="Z395" s="36"/>
      <c r="AA395" s="36"/>
      <c r="AB395" s="57"/>
      <c r="AC395" s="55"/>
      <c r="AD395" s="58"/>
      <c r="AE395" s="58"/>
      <c r="AF395" s="637"/>
      <c r="AG395" s="2"/>
    </row>
    <row r="396" spans="1:33" ht="27.75" customHeight="1">
      <c r="A396" s="662"/>
      <c r="B396" s="665"/>
      <c r="C396" s="743"/>
      <c r="D396" s="744"/>
      <c r="E396" s="744"/>
      <c r="F396" s="744"/>
      <c r="G396" s="744"/>
      <c r="H396" s="744"/>
      <c r="I396" s="744"/>
      <c r="J396" s="771"/>
      <c r="K396" s="744"/>
      <c r="L396" s="744"/>
      <c r="M396" s="631"/>
      <c r="N396" s="631"/>
      <c r="O396" s="744"/>
      <c r="P396" s="744"/>
      <c r="Q396" s="802"/>
      <c r="R396" s="25"/>
      <c r="S396" s="818"/>
      <c r="T396" s="26"/>
      <c r="U396" s="26"/>
      <c r="V396" s="26"/>
      <c r="W396" s="27"/>
      <c r="X396" s="28"/>
      <c r="Y396" s="29"/>
      <c r="Z396" s="29"/>
      <c r="AA396" s="29"/>
      <c r="AB396" s="30"/>
      <c r="AC396" s="28"/>
      <c r="AD396" s="31"/>
      <c r="AE396" s="31"/>
      <c r="AF396" s="634"/>
      <c r="AG396" s="2"/>
    </row>
    <row r="397" spans="1:33" ht="27.75" customHeight="1">
      <c r="A397" s="662"/>
      <c r="B397" s="665"/>
      <c r="C397" s="743"/>
      <c r="D397" s="744"/>
      <c r="E397" s="744"/>
      <c r="F397" s="744"/>
      <c r="G397" s="744"/>
      <c r="H397" s="744"/>
      <c r="I397" s="744"/>
      <c r="J397" s="771"/>
      <c r="K397" s="744"/>
      <c r="L397" s="744"/>
      <c r="M397" s="631"/>
      <c r="N397" s="631"/>
      <c r="O397" s="744"/>
      <c r="P397" s="744"/>
      <c r="Q397" s="802"/>
      <c r="R397" s="25"/>
      <c r="S397" s="818"/>
      <c r="T397" s="26"/>
      <c r="U397" s="26"/>
      <c r="V397" s="26"/>
      <c r="W397" s="27"/>
      <c r="X397" s="28"/>
      <c r="Y397" s="29"/>
      <c r="Z397" s="29"/>
      <c r="AA397" s="29"/>
      <c r="AB397" s="30"/>
      <c r="AC397" s="28"/>
      <c r="AD397" s="31"/>
      <c r="AE397" s="31"/>
      <c r="AF397" s="634"/>
      <c r="AG397" s="2"/>
    </row>
    <row r="398" spans="1:33" ht="27.75" customHeight="1">
      <c r="A398" s="662"/>
      <c r="B398" s="665"/>
      <c r="C398" s="743"/>
      <c r="D398" s="744"/>
      <c r="E398" s="744"/>
      <c r="F398" s="744"/>
      <c r="G398" s="744"/>
      <c r="H398" s="744"/>
      <c r="I398" s="744"/>
      <c r="J398" s="771"/>
      <c r="K398" s="744"/>
      <c r="L398" s="744"/>
      <c r="M398" s="631"/>
      <c r="N398" s="631"/>
      <c r="O398" s="744"/>
      <c r="P398" s="744"/>
      <c r="Q398" s="802"/>
      <c r="R398" s="25"/>
      <c r="S398" s="818"/>
      <c r="T398" s="26"/>
      <c r="U398" s="26"/>
      <c r="V398" s="26"/>
      <c r="W398" s="27"/>
      <c r="X398" s="28"/>
      <c r="Y398" s="29"/>
      <c r="Z398" s="29"/>
      <c r="AA398" s="29"/>
      <c r="AB398" s="30"/>
      <c r="AC398" s="28"/>
      <c r="AD398" s="31"/>
      <c r="AE398" s="31"/>
      <c r="AF398" s="634"/>
      <c r="AG398" s="2"/>
    </row>
    <row r="399" spans="1:33" ht="27.75" customHeight="1">
      <c r="A399" s="662"/>
      <c r="B399" s="665"/>
      <c r="C399" s="745"/>
      <c r="D399" s="746"/>
      <c r="E399" s="746"/>
      <c r="F399" s="746"/>
      <c r="G399" s="746"/>
      <c r="H399" s="746"/>
      <c r="I399" s="746"/>
      <c r="J399" s="772"/>
      <c r="K399" s="746"/>
      <c r="L399" s="746"/>
      <c r="M399" s="632"/>
      <c r="N399" s="632"/>
      <c r="O399" s="746"/>
      <c r="P399" s="746"/>
      <c r="Q399" s="803"/>
      <c r="R399" s="38"/>
      <c r="S399" s="820"/>
      <c r="T399" s="39"/>
      <c r="U399" s="39"/>
      <c r="V399" s="39"/>
      <c r="W399" s="40"/>
      <c r="X399" s="41"/>
      <c r="Y399" s="42"/>
      <c r="Z399" s="42"/>
      <c r="AA399" s="42"/>
      <c r="AB399" s="43"/>
      <c r="AC399" s="41"/>
      <c r="AD399" s="44"/>
      <c r="AE399" s="44"/>
      <c r="AF399" s="635"/>
      <c r="AG399" s="2"/>
    </row>
    <row r="400" spans="1:33" ht="36.75" customHeight="1">
      <c r="A400" s="662"/>
      <c r="B400" s="665"/>
      <c r="C400" s="747" t="s">
        <v>46</v>
      </c>
      <c r="D400" s="748" t="s">
        <v>47</v>
      </c>
      <c r="E400" s="748" t="s">
        <v>59</v>
      </c>
      <c r="F400" s="748" t="s">
        <v>151</v>
      </c>
      <c r="G400" s="749" t="s">
        <v>50</v>
      </c>
      <c r="H400" s="748" t="s">
        <v>51</v>
      </c>
      <c r="I400" s="748" t="s">
        <v>134</v>
      </c>
      <c r="J400" s="770" t="s">
        <v>615</v>
      </c>
      <c r="K400" s="776" t="s">
        <v>616</v>
      </c>
      <c r="L400" s="748" t="s">
        <v>617</v>
      </c>
      <c r="M400" s="638">
        <v>8</v>
      </c>
      <c r="N400" s="638">
        <v>4</v>
      </c>
      <c r="O400" s="748" t="s">
        <v>618</v>
      </c>
      <c r="P400" s="748" t="s">
        <v>619</v>
      </c>
      <c r="Q400" s="804" t="s">
        <v>620</v>
      </c>
      <c r="R400" s="37"/>
      <c r="S400" s="822"/>
      <c r="T400" s="53"/>
      <c r="U400" s="53"/>
      <c r="V400" s="53"/>
      <c r="W400" s="54"/>
      <c r="X400" s="55"/>
      <c r="Y400" s="56"/>
      <c r="Z400" s="36"/>
      <c r="AA400" s="36"/>
      <c r="AB400" s="57"/>
      <c r="AC400" s="55"/>
      <c r="AD400" s="58"/>
      <c r="AE400" s="58"/>
      <c r="AF400" s="637"/>
      <c r="AG400" s="2"/>
    </row>
    <row r="401" spans="1:33" ht="36.75" customHeight="1">
      <c r="A401" s="662"/>
      <c r="B401" s="665"/>
      <c r="C401" s="743"/>
      <c r="D401" s="744"/>
      <c r="E401" s="744"/>
      <c r="F401" s="744"/>
      <c r="G401" s="744"/>
      <c r="H401" s="744"/>
      <c r="I401" s="744"/>
      <c r="J401" s="771"/>
      <c r="K401" s="744"/>
      <c r="L401" s="744"/>
      <c r="M401" s="631"/>
      <c r="N401" s="631"/>
      <c r="O401" s="744"/>
      <c r="P401" s="744"/>
      <c r="Q401" s="802"/>
      <c r="R401" s="25"/>
      <c r="S401" s="818"/>
      <c r="T401" s="26"/>
      <c r="U401" s="26"/>
      <c r="V401" s="26"/>
      <c r="W401" s="27"/>
      <c r="X401" s="28"/>
      <c r="Y401" s="29"/>
      <c r="Z401" s="29"/>
      <c r="AA401" s="29"/>
      <c r="AB401" s="30"/>
      <c r="AC401" s="28"/>
      <c r="AD401" s="31"/>
      <c r="AE401" s="31"/>
      <c r="AF401" s="634"/>
      <c r="AG401" s="2"/>
    </row>
    <row r="402" spans="1:33" ht="36.75" customHeight="1">
      <c r="A402" s="662"/>
      <c r="B402" s="665"/>
      <c r="C402" s="743"/>
      <c r="D402" s="744"/>
      <c r="E402" s="744"/>
      <c r="F402" s="744"/>
      <c r="G402" s="744"/>
      <c r="H402" s="744"/>
      <c r="I402" s="744"/>
      <c r="J402" s="771"/>
      <c r="K402" s="744"/>
      <c r="L402" s="744"/>
      <c r="M402" s="631"/>
      <c r="N402" s="631"/>
      <c r="O402" s="744"/>
      <c r="P402" s="744"/>
      <c r="Q402" s="802"/>
      <c r="R402" s="25"/>
      <c r="S402" s="818"/>
      <c r="T402" s="26"/>
      <c r="U402" s="26"/>
      <c r="V402" s="26"/>
      <c r="W402" s="27"/>
      <c r="X402" s="28"/>
      <c r="Y402" s="29"/>
      <c r="Z402" s="29"/>
      <c r="AA402" s="29"/>
      <c r="AB402" s="30"/>
      <c r="AC402" s="28"/>
      <c r="AD402" s="31"/>
      <c r="AE402" s="31"/>
      <c r="AF402" s="634"/>
      <c r="AG402" s="2"/>
    </row>
    <row r="403" spans="1:33" ht="36.75" customHeight="1">
      <c r="A403" s="662"/>
      <c r="B403" s="665"/>
      <c r="C403" s="743"/>
      <c r="D403" s="744"/>
      <c r="E403" s="744"/>
      <c r="F403" s="744"/>
      <c r="G403" s="744"/>
      <c r="H403" s="744"/>
      <c r="I403" s="744"/>
      <c r="J403" s="771"/>
      <c r="K403" s="744"/>
      <c r="L403" s="744"/>
      <c r="M403" s="631"/>
      <c r="N403" s="631"/>
      <c r="O403" s="744"/>
      <c r="P403" s="744"/>
      <c r="Q403" s="802"/>
      <c r="R403" s="25"/>
      <c r="S403" s="818"/>
      <c r="T403" s="26"/>
      <c r="U403" s="26"/>
      <c r="V403" s="26"/>
      <c r="W403" s="27"/>
      <c r="X403" s="28"/>
      <c r="Y403" s="29"/>
      <c r="Z403" s="29"/>
      <c r="AA403" s="29"/>
      <c r="AB403" s="30"/>
      <c r="AC403" s="28"/>
      <c r="AD403" s="31"/>
      <c r="AE403" s="31"/>
      <c r="AF403" s="634"/>
      <c r="AG403" s="2"/>
    </row>
    <row r="404" spans="1:33" ht="36.75" customHeight="1">
      <c r="A404" s="662"/>
      <c r="B404" s="665"/>
      <c r="C404" s="745"/>
      <c r="D404" s="746"/>
      <c r="E404" s="746"/>
      <c r="F404" s="746"/>
      <c r="G404" s="746"/>
      <c r="H404" s="746"/>
      <c r="I404" s="746"/>
      <c r="J404" s="772"/>
      <c r="K404" s="746"/>
      <c r="L404" s="746"/>
      <c r="M404" s="632"/>
      <c r="N404" s="632"/>
      <c r="O404" s="746"/>
      <c r="P404" s="746"/>
      <c r="Q404" s="803"/>
      <c r="R404" s="38"/>
      <c r="S404" s="820"/>
      <c r="T404" s="39"/>
      <c r="U404" s="39"/>
      <c r="V404" s="39"/>
      <c r="W404" s="40"/>
      <c r="X404" s="41"/>
      <c r="Y404" s="42"/>
      <c r="Z404" s="42"/>
      <c r="AA404" s="42"/>
      <c r="AB404" s="43"/>
      <c r="AC404" s="41"/>
      <c r="AD404" s="44"/>
      <c r="AE404" s="44"/>
      <c r="AF404" s="635"/>
      <c r="AG404" s="2"/>
    </row>
    <row r="405" spans="1:33" ht="25.5" customHeight="1">
      <c r="A405" s="662"/>
      <c r="B405" s="665"/>
      <c r="C405" s="773" t="s">
        <v>46</v>
      </c>
      <c r="D405" s="750" t="s">
        <v>47</v>
      </c>
      <c r="E405" s="750" t="s">
        <v>59</v>
      </c>
      <c r="F405" s="750" t="s">
        <v>185</v>
      </c>
      <c r="G405" s="768" t="s">
        <v>50</v>
      </c>
      <c r="H405" s="750" t="s">
        <v>51</v>
      </c>
      <c r="I405" s="750" t="s">
        <v>134</v>
      </c>
      <c r="J405" s="766" t="s">
        <v>621</v>
      </c>
      <c r="K405" s="748" t="s">
        <v>622</v>
      </c>
      <c r="L405" s="750" t="s">
        <v>623</v>
      </c>
      <c r="M405" s="698">
        <v>0</v>
      </c>
      <c r="N405" s="698">
        <v>3</v>
      </c>
      <c r="O405" s="750" t="s">
        <v>624</v>
      </c>
      <c r="P405" s="750" t="s">
        <v>625</v>
      </c>
      <c r="Q405" s="805" t="s">
        <v>604</v>
      </c>
      <c r="R405" s="37"/>
      <c r="S405" s="821"/>
      <c r="T405" s="46"/>
      <c r="U405" s="46"/>
      <c r="V405" s="46"/>
      <c r="W405" s="34"/>
      <c r="X405" s="35"/>
      <c r="Y405" s="36"/>
      <c r="Z405" s="36"/>
      <c r="AA405" s="36"/>
      <c r="AB405" s="50"/>
      <c r="AC405" s="35"/>
      <c r="AD405" s="60"/>
      <c r="AE405" s="60"/>
      <c r="AF405" s="636"/>
      <c r="AG405" s="2"/>
    </row>
    <row r="406" spans="1:33" ht="25.5" customHeight="1">
      <c r="A406" s="662"/>
      <c r="B406" s="665"/>
      <c r="C406" s="743"/>
      <c r="D406" s="744"/>
      <c r="E406" s="744"/>
      <c r="F406" s="744"/>
      <c r="G406" s="744"/>
      <c r="H406" s="744"/>
      <c r="I406" s="744"/>
      <c r="J406" s="761"/>
      <c r="K406" s="744"/>
      <c r="L406" s="744"/>
      <c r="M406" s="631"/>
      <c r="N406" s="631"/>
      <c r="O406" s="744"/>
      <c r="P406" s="744"/>
      <c r="Q406" s="802"/>
      <c r="R406" s="25"/>
      <c r="S406" s="818"/>
      <c r="T406" s="26"/>
      <c r="U406" s="26"/>
      <c r="V406" s="26"/>
      <c r="W406" s="27"/>
      <c r="X406" s="28"/>
      <c r="Y406" s="29"/>
      <c r="Z406" s="29"/>
      <c r="AA406" s="29"/>
      <c r="AB406" s="30"/>
      <c r="AC406" s="28"/>
      <c r="AD406" s="31"/>
      <c r="AE406" s="31"/>
      <c r="AF406" s="634"/>
      <c r="AG406" s="2"/>
    </row>
    <row r="407" spans="1:33" ht="25.5" customHeight="1">
      <c r="A407" s="662"/>
      <c r="B407" s="665"/>
      <c r="C407" s="743"/>
      <c r="D407" s="744"/>
      <c r="E407" s="744"/>
      <c r="F407" s="744"/>
      <c r="G407" s="744"/>
      <c r="H407" s="744"/>
      <c r="I407" s="744"/>
      <c r="J407" s="761"/>
      <c r="K407" s="744"/>
      <c r="L407" s="744"/>
      <c r="M407" s="631"/>
      <c r="N407" s="631"/>
      <c r="O407" s="744"/>
      <c r="P407" s="744"/>
      <c r="Q407" s="802"/>
      <c r="R407" s="32"/>
      <c r="S407" s="819"/>
      <c r="T407" s="33"/>
      <c r="U407" s="33"/>
      <c r="V407" s="33"/>
      <c r="W407" s="34"/>
      <c r="X407" s="35"/>
      <c r="Y407" s="36"/>
      <c r="Z407" s="29"/>
      <c r="AA407" s="29"/>
      <c r="AB407" s="30"/>
      <c r="AC407" s="28"/>
      <c r="AD407" s="31"/>
      <c r="AE407" s="31"/>
      <c r="AF407" s="634"/>
      <c r="AG407" s="2"/>
    </row>
    <row r="408" spans="1:33" ht="25.5" customHeight="1">
      <c r="A408" s="662"/>
      <c r="B408" s="665"/>
      <c r="C408" s="743"/>
      <c r="D408" s="744"/>
      <c r="E408" s="744"/>
      <c r="F408" s="744"/>
      <c r="G408" s="744"/>
      <c r="H408" s="744"/>
      <c r="I408" s="744"/>
      <c r="J408" s="761"/>
      <c r="K408" s="744"/>
      <c r="L408" s="744"/>
      <c r="M408" s="631"/>
      <c r="N408" s="631"/>
      <c r="O408" s="744"/>
      <c r="P408" s="744"/>
      <c r="Q408" s="802"/>
      <c r="R408" s="37"/>
      <c r="S408" s="819"/>
      <c r="T408" s="33"/>
      <c r="U408" s="33"/>
      <c r="V408" s="33"/>
      <c r="W408" s="34"/>
      <c r="X408" s="35"/>
      <c r="Y408" s="36"/>
      <c r="Z408" s="29"/>
      <c r="AA408" s="29"/>
      <c r="AB408" s="30"/>
      <c r="AC408" s="28"/>
      <c r="AD408" s="31"/>
      <c r="AE408" s="31"/>
      <c r="AF408" s="634"/>
      <c r="AG408" s="2"/>
    </row>
    <row r="409" spans="1:33" ht="25.5" customHeight="1">
      <c r="A409" s="662"/>
      <c r="B409" s="665"/>
      <c r="C409" s="745"/>
      <c r="D409" s="746"/>
      <c r="E409" s="746"/>
      <c r="F409" s="746"/>
      <c r="G409" s="746"/>
      <c r="H409" s="746"/>
      <c r="I409" s="746"/>
      <c r="J409" s="763"/>
      <c r="K409" s="746"/>
      <c r="L409" s="746"/>
      <c r="M409" s="632"/>
      <c r="N409" s="632"/>
      <c r="O409" s="746"/>
      <c r="P409" s="746"/>
      <c r="Q409" s="803"/>
      <c r="R409" s="38"/>
      <c r="S409" s="820"/>
      <c r="T409" s="39"/>
      <c r="U409" s="39"/>
      <c r="V409" s="39"/>
      <c r="W409" s="40"/>
      <c r="X409" s="41"/>
      <c r="Y409" s="42"/>
      <c r="Z409" s="42"/>
      <c r="AA409" s="42"/>
      <c r="AB409" s="43"/>
      <c r="AC409" s="41"/>
      <c r="AD409" s="44"/>
      <c r="AE409" s="44"/>
      <c r="AF409" s="635"/>
      <c r="AG409" s="2"/>
    </row>
    <row r="410" spans="1:33" ht="61.5" customHeight="1">
      <c r="A410" s="662"/>
      <c r="B410" s="665"/>
      <c r="C410" s="773" t="s">
        <v>46</v>
      </c>
      <c r="D410" s="750" t="s">
        <v>47</v>
      </c>
      <c r="E410" s="750" t="s">
        <v>59</v>
      </c>
      <c r="F410" s="750" t="s">
        <v>132</v>
      </c>
      <c r="G410" s="768" t="s">
        <v>50</v>
      </c>
      <c r="H410" s="750" t="s">
        <v>51</v>
      </c>
      <c r="I410" s="750" t="s">
        <v>134</v>
      </c>
      <c r="J410" s="774" t="s">
        <v>626</v>
      </c>
      <c r="K410" s="748" t="s">
        <v>627</v>
      </c>
      <c r="L410" s="750" t="s">
        <v>628</v>
      </c>
      <c r="M410" s="698">
        <v>4</v>
      </c>
      <c r="N410" s="698">
        <v>0</v>
      </c>
      <c r="O410" s="750" t="s">
        <v>629</v>
      </c>
      <c r="P410" s="750" t="s">
        <v>630</v>
      </c>
      <c r="Q410" s="805" t="s">
        <v>631</v>
      </c>
      <c r="R410" s="37"/>
      <c r="S410" s="821"/>
      <c r="T410" s="46"/>
      <c r="U410" s="46"/>
      <c r="V410" s="46"/>
      <c r="W410" s="34"/>
      <c r="X410" s="35"/>
      <c r="Y410" s="36"/>
      <c r="Z410" s="36"/>
      <c r="AA410" s="36"/>
      <c r="AB410" s="50"/>
      <c r="AC410" s="35"/>
      <c r="AD410" s="35"/>
      <c r="AE410" s="35"/>
      <c r="AF410" s="636"/>
      <c r="AG410" s="2"/>
    </row>
    <row r="411" spans="1:33" ht="61.5" customHeight="1">
      <c r="A411" s="663"/>
      <c r="B411" s="666"/>
      <c r="C411" s="743"/>
      <c r="D411" s="744"/>
      <c r="E411" s="744"/>
      <c r="F411" s="744"/>
      <c r="G411" s="744"/>
      <c r="H411" s="744"/>
      <c r="I411" s="744"/>
      <c r="J411" s="754"/>
      <c r="K411" s="744"/>
      <c r="L411" s="744"/>
      <c r="M411" s="631"/>
      <c r="N411" s="631"/>
      <c r="O411" s="744"/>
      <c r="P411" s="744"/>
      <c r="Q411" s="802"/>
      <c r="R411" s="25"/>
      <c r="S411" s="818"/>
      <c r="T411" s="26"/>
      <c r="U411" s="26"/>
      <c r="V411" s="26"/>
      <c r="W411" s="27"/>
      <c r="X411" s="28"/>
      <c r="Y411" s="29"/>
      <c r="Z411" s="29"/>
      <c r="AA411" s="29"/>
      <c r="AB411" s="30"/>
      <c r="AC411" s="28"/>
      <c r="AD411" s="28"/>
      <c r="AE411" s="28"/>
      <c r="AF411" s="634"/>
      <c r="AG411" s="2"/>
    </row>
    <row r="412" spans="1:33" ht="61.5" customHeight="1">
      <c r="A412" s="661" t="s">
        <v>591</v>
      </c>
      <c r="B412" s="664" t="s">
        <v>591</v>
      </c>
      <c r="C412" s="743"/>
      <c r="D412" s="744"/>
      <c r="E412" s="744"/>
      <c r="F412" s="744"/>
      <c r="G412" s="744"/>
      <c r="H412" s="744"/>
      <c r="I412" s="744"/>
      <c r="J412" s="754"/>
      <c r="K412" s="744"/>
      <c r="L412" s="744"/>
      <c r="M412" s="631"/>
      <c r="N412" s="631"/>
      <c r="O412" s="744"/>
      <c r="P412" s="744"/>
      <c r="Q412" s="802"/>
      <c r="R412" s="25"/>
      <c r="S412" s="818"/>
      <c r="T412" s="26"/>
      <c r="U412" s="26"/>
      <c r="V412" s="26"/>
      <c r="W412" s="27"/>
      <c r="X412" s="28"/>
      <c r="Y412" s="29"/>
      <c r="Z412" s="29"/>
      <c r="AA412" s="29"/>
      <c r="AB412" s="30"/>
      <c r="AC412" s="28"/>
      <c r="AD412" s="28"/>
      <c r="AE412" s="31"/>
      <c r="AF412" s="634"/>
      <c r="AG412" s="2"/>
    </row>
    <row r="413" spans="1:33" ht="61.5" customHeight="1">
      <c r="A413" s="662"/>
      <c r="B413" s="665"/>
      <c r="C413" s="743"/>
      <c r="D413" s="744"/>
      <c r="E413" s="744"/>
      <c r="F413" s="744"/>
      <c r="G413" s="744"/>
      <c r="H413" s="744"/>
      <c r="I413" s="744"/>
      <c r="J413" s="754"/>
      <c r="K413" s="744"/>
      <c r="L413" s="744"/>
      <c r="M413" s="631"/>
      <c r="N413" s="631"/>
      <c r="O413" s="744"/>
      <c r="P413" s="744"/>
      <c r="Q413" s="802"/>
      <c r="R413" s="25"/>
      <c r="S413" s="818"/>
      <c r="T413" s="26"/>
      <c r="U413" s="26"/>
      <c r="V413" s="26"/>
      <c r="W413" s="27"/>
      <c r="X413" s="28"/>
      <c r="Y413" s="29"/>
      <c r="Z413" s="29"/>
      <c r="AA413" s="29"/>
      <c r="AB413" s="30"/>
      <c r="AC413" s="28"/>
      <c r="AD413" s="28"/>
      <c r="AE413" s="31"/>
      <c r="AF413" s="634"/>
      <c r="AG413" s="2"/>
    </row>
    <row r="414" spans="1:33" ht="61.5" customHeight="1">
      <c r="A414" s="662"/>
      <c r="B414" s="665"/>
      <c r="C414" s="745"/>
      <c r="D414" s="746"/>
      <c r="E414" s="746"/>
      <c r="F414" s="746"/>
      <c r="G414" s="746"/>
      <c r="H414" s="746"/>
      <c r="I414" s="746"/>
      <c r="J414" s="756"/>
      <c r="K414" s="746"/>
      <c r="L414" s="746"/>
      <c r="M414" s="632"/>
      <c r="N414" s="632"/>
      <c r="O414" s="746"/>
      <c r="P414" s="746"/>
      <c r="Q414" s="803"/>
      <c r="R414" s="38"/>
      <c r="S414" s="820"/>
      <c r="T414" s="39"/>
      <c r="U414" s="39"/>
      <c r="V414" s="39"/>
      <c r="W414" s="40"/>
      <c r="X414" s="41"/>
      <c r="Y414" s="42"/>
      <c r="Z414" s="42"/>
      <c r="AA414" s="42"/>
      <c r="AB414" s="43"/>
      <c r="AC414" s="41"/>
      <c r="AD414" s="41"/>
      <c r="AE414" s="44"/>
      <c r="AF414" s="635"/>
      <c r="AG414" s="2"/>
    </row>
    <row r="415" spans="1:33" ht="27.75" customHeight="1">
      <c r="A415" s="662"/>
      <c r="B415" s="665"/>
      <c r="C415" s="747" t="s">
        <v>46</v>
      </c>
      <c r="D415" s="748" t="s">
        <v>47</v>
      </c>
      <c r="E415" s="748" t="s">
        <v>59</v>
      </c>
      <c r="F415" s="748" t="s">
        <v>132</v>
      </c>
      <c r="G415" s="749" t="s">
        <v>50</v>
      </c>
      <c r="H415" s="748" t="s">
        <v>51</v>
      </c>
      <c r="I415" s="748" t="s">
        <v>134</v>
      </c>
      <c r="J415" s="766" t="s">
        <v>632</v>
      </c>
      <c r="K415" s="748" t="s">
        <v>633</v>
      </c>
      <c r="L415" s="748" t="s">
        <v>634</v>
      </c>
      <c r="M415" s="638">
        <v>4</v>
      </c>
      <c r="N415" s="638">
        <v>1</v>
      </c>
      <c r="O415" s="748" t="s">
        <v>635</v>
      </c>
      <c r="P415" s="748" t="s">
        <v>636</v>
      </c>
      <c r="Q415" s="804" t="s">
        <v>604</v>
      </c>
      <c r="R415" s="59"/>
      <c r="S415" s="823"/>
      <c r="T415" s="49"/>
      <c r="U415" s="49"/>
      <c r="V415" s="49"/>
      <c r="W415" s="34"/>
      <c r="X415" s="35"/>
      <c r="Y415" s="36"/>
      <c r="Z415" s="36"/>
      <c r="AA415" s="36"/>
      <c r="AB415" s="50"/>
      <c r="AC415" s="35"/>
      <c r="AD415" s="60"/>
      <c r="AE415" s="60"/>
      <c r="AF415" s="637"/>
      <c r="AG415" s="2"/>
    </row>
    <row r="416" spans="1:33" ht="27.75" customHeight="1">
      <c r="A416" s="662"/>
      <c r="B416" s="665"/>
      <c r="C416" s="743"/>
      <c r="D416" s="744"/>
      <c r="E416" s="744"/>
      <c r="F416" s="744"/>
      <c r="G416" s="744"/>
      <c r="H416" s="744"/>
      <c r="I416" s="744"/>
      <c r="J416" s="761"/>
      <c r="K416" s="744"/>
      <c r="L416" s="744"/>
      <c r="M416" s="631"/>
      <c r="N416" s="631"/>
      <c r="O416" s="744"/>
      <c r="P416" s="744"/>
      <c r="Q416" s="802"/>
      <c r="R416" s="32"/>
      <c r="S416" s="818"/>
      <c r="T416" s="26"/>
      <c r="U416" s="26"/>
      <c r="V416" s="26"/>
      <c r="W416" s="27"/>
      <c r="X416" s="28"/>
      <c r="Y416" s="29"/>
      <c r="Z416" s="29"/>
      <c r="AA416" s="29"/>
      <c r="AB416" s="30"/>
      <c r="AC416" s="28"/>
      <c r="AD416" s="31"/>
      <c r="AE416" s="31"/>
      <c r="AF416" s="634"/>
      <c r="AG416" s="2"/>
    </row>
    <row r="417" spans="1:33" ht="27.75" customHeight="1">
      <c r="A417" s="662"/>
      <c r="B417" s="665"/>
      <c r="C417" s="743"/>
      <c r="D417" s="744"/>
      <c r="E417" s="744"/>
      <c r="F417" s="744"/>
      <c r="G417" s="744"/>
      <c r="H417" s="744"/>
      <c r="I417" s="744"/>
      <c r="J417" s="761"/>
      <c r="K417" s="744"/>
      <c r="L417" s="744"/>
      <c r="M417" s="631"/>
      <c r="N417" s="631"/>
      <c r="O417" s="744"/>
      <c r="P417" s="744"/>
      <c r="Q417" s="802"/>
      <c r="R417" s="25"/>
      <c r="S417" s="818"/>
      <c r="T417" s="26"/>
      <c r="U417" s="26"/>
      <c r="V417" s="26"/>
      <c r="W417" s="27"/>
      <c r="X417" s="28"/>
      <c r="Y417" s="29"/>
      <c r="Z417" s="29"/>
      <c r="AA417" s="29"/>
      <c r="AB417" s="30"/>
      <c r="AC417" s="28"/>
      <c r="AD417" s="31"/>
      <c r="AE417" s="31"/>
      <c r="AF417" s="634"/>
      <c r="AG417" s="2"/>
    </row>
    <row r="418" spans="1:33" ht="27.75" customHeight="1">
      <c r="A418" s="662"/>
      <c r="B418" s="665"/>
      <c r="C418" s="743"/>
      <c r="D418" s="744"/>
      <c r="E418" s="744"/>
      <c r="F418" s="744"/>
      <c r="G418" s="744"/>
      <c r="H418" s="744"/>
      <c r="I418" s="744"/>
      <c r="J418" s="761"/>
      <c r="K418" s="744"/>
      <c r="L418" s="744"/>
      <c r="M418" s="631"/>
      <c r="N418" s="631"/>
      <c r="O418" s="744"/>
      <c r="P418" s="744"/>
      <c r="Q418" s="802"/>
      <c r="R418" s="25"/>
      <c r="S418" s="818"/>
      <c r="T418" s="26"/>
      <c r="U418" s="26"/>
      <c r="V418" s="26"/>
      <c r="W418" s="27"/>
      <c r="X418" s="28"/>
      <c r="Y418" s="29"/>
      <c r="Z418" s="29"/>
      <c r="AA418" s="29"/>
      <c r="AB418" s="30"/>
      <c r="AC418" s="28"/>
      <c r="AD418" s="31"/>
      <c r="AE418" s="31"/>
      <c r="AF418" s="634"/>
      <c r="AG418" s="2"/>
    </row>
    <row r="419" spans="1:33" ht="27.75" customHeight="1">
      <c r="A419" s="662"/>
      <c r="B419" s="665"/>
      <c r="C419" s="745"/>
      <c r="D419" s="746"/>
      <c r="E419" s="746"/>
      <c r="F419" s="746"/>
      <c r="G419" s="746"/>
      <c r="H419" s="746"/>
      <c r="I419" s="746"/>
      <c r="J419" s="763"/>
      <c r="K419" s="746"/>
      <c r="L419" s="746"/>
      <c r="M419" s="632"/>
      <c r="N419" s="632"/>
      <c r="O419" s="746"/>
      <c r="P419" s="746"/>
      <c r="Q419" s="803"/>
      <c r="R419" s="38"/>
      <c r="S419" s="824"/>
      <c r="T419" s="61"/>
      <c r="U419" s="61"/>
      <c r="V419" s="61"/>
      <c r="W419" s="62"/>
      <c r="X419" s="63"/>
      <c r="Y419" s="64"/>
      <c r="Z419" s="42"/>
      <c r="AA419" s="42"/>
      <c r="AB419" s="65"/>
      <c r="AC419" s="63"/>
      <c r="AD419" s="66"/>
      <c r="AE419" s="66"/>
      <c r="AF419" s="635"/>
      <c r="AG419" s="2"/>
    </row>
    <row r="420" spans="1:33" ht="28.5" customHeight="1">
      <c r="A420" s="662"/>
      <c r="B420" s="665"/>
      <c r="C420" s="747" t="s">
        <v>46</v>
      </c>
      <c r="D420" s="748" t="s">
        <v>47</v>
      </c>
      <c r="E420" s="748" t="s">
        <v>59</v>
      </c>
      <c r="F420" s="748" t="s">
        <v>185</v>
      </c>
      <c r="G420" s="749" t="s">
        <v>50</v>
      </c>
      <c r="H420" s="748" t="s">
        <v>51</v>
      </c>
      <c r="I420" s="748" t="s">
        <v>126</v>
      </c>
      <c r="J420" s="766" t="s">
        <v>637</v>
      </c>
      <c r="K420" s="748" t="s">
        <v>638</v>
      </c>
      <c r="L420" s="748" t="s">
        <v>639</v>
      </c>
      <c r="M420" s="638">
        <v>2</v>
      </c>
      <c r="N420" s="638">
        <v>3</v>
      </c>
      <c r="O420" s="748" t="s">
        <v>640</v>
      </c>
      <c r="P420" s="748" t="s">
        <v>641</v>
      </c>
      <c r="Q420" s="804" t="s">
        <v>620</v>
      </c>
      <c r="R420" s="37"/>
      <c r="S420" s="822"/>
      <c r="T420" s="53"/>
      <c r="U420" s="53"/>
      <c r="V420" s="53"/>
      <c r="W420" s="54"/>
      <c r="X420" s="55"/>
      <c r="Y420" s="56"/>
      <c r="Z420" s="36"/>
      <c r="AA420" s="36"/>
      <c r="AB420" s="57"/>
      <c r="AC420" s="55"/>
      <c r="AD420" s="58"/>
      <c r="AE420" s="58"/>
      <c r="AF420" s="637"/>
      <c r="AG420" s="2"/>
    </row>
    <row r="421" spans="1:33" ht="28.5" customHeight="1">
      <c r="A421" s="662"/>
      <c r="B421" s="665"/>
      <c r="C421" s="743"/>
      <c r="D421" s="744"/>
      <c r="E421" s="744"/>
      <c r="F421" s="744"/>
      <c r="G421" s="744"/>
      <c r="H421" s="744"/>
      <c r="I421" s="744"/>
      <c r="J421" s="761"/>
      <c r="K421" s="744"/>
      <c r="L421" s="744"/>
      <c r="M421" s="631"/>
      <c r="N421" s="631"/>
      <c r="O421" s="744"/>
      <c r="P421" s="744"/>
      <c r="Q421" s="802"/>
      <c r="R421" s="25"/>
      <c r="S421" s="818"/>
      <c r="T421" s="26"/>
      <c r="U421" s="26"/>
      <c r="V421" s="26"/>
      <c r="W421" s="27"/>
      <c r="X421" s="28"/>
      <c r="Y421" s="29"/>
      <c r="Z421" s="29"/>
      <c r="AA421" s="29"/>
      <c r="AB421" s="30"/>
      <c r="AC421" s="28"/>
      <c r="AD421" s="31"/>
      <c r="AE421" s="31"/>
      <c r="AF421" s="634"/>
      <c r="AG421" s="2"/>
    </row>
    <row r="422" spans="1:33" ht="28.5" customHeight="1">
      <c r="A422" s="662"/>
      <c r="B422" s="665"/>
      <c r="C422" s="743"/>
      <c r="D422" s="744"/>
      <c r="E422" s="744"/>
      <c r="F422" s="744"/>
      <c r="G422" s="744"/>
      <c r="H422" s="744"/>
      <c r="I422" s="744"/>
      <c r="J422" s="761"/>
      <c r="K422" s="744"/>
      <c r="L422" s="744"/>
      <c r="M422" s="631"/>
      <c r="N422" s="631"/>
      <c r="O422" s="744"/>
      <c r="P422" s="744"/>
      <c r="Q422" s="802"/>
      <c r="R422" s="25"/>
      <c r="S422" s="818"/>
      <c r="T422" s="26"/>
      <c r="U422" s="26"/>
      <c r="V422" s="26"/>
      <c r="W422" s="27"/>
      <c r="X422" s="28"/>
      <c r="Y422" s="29"/>
      <c r="Z422" s="29"/>
      <c r="AA422" s="29"/>
      <c r="AB422" s="30"/>
      <c r="AC422" s="28"/>
      <c r="AD422" s="31"/>
      <c r="AE422" s="31"/>
      <c r="AF422" s="634"/>
      <c r="AG422" s="2"/>
    </row>
    <row r="423" spans="1:33" ht="28.5" customHeight="1">
      <c r="A423" s="662"/>
      <c r="B423" s="665"/>
      <c r="C423" s="743"/>
      <c r="D423" s="744"/>
      <c r="E423" s="744"/>
      <c r="F423" s="744"/>
      <c r="G423" s="744"/>
      <c r="H423" s="744"/>
      <c r="I423" s="744"/>
      <c r="J423" s="761"/>
      <c r="K423" s="744"/>
      <c r="L423" s="744"/>
      <c r="M423" s="631"/>
      <c r="N423" s="631"/>
      <c r="O423" s="744"/>
      <c r="P423" s="744"/>
      <c r="Q423" s="802"/>
      <c r="R423" s="25"/>
      <c r="S423" s="818"/>
      <c r="T423" s="26"/>
      <c r="U423" s="26"/>
      <c r="V423" s="26"/>
      <c r="W423" s="27"/>
      <c r="X423" s="28"/>
      <c r="Y423" s="29"/>
      <c r="Z423" s="29"/>
      <c r="AA423" s="29"/>
      <c r="AB423" s="30"/>
      <c r="AC423" s="28"/>
      <c r="AD423" s="31"/>
      <c r="AE423" s="31"/>
      <c r="AF423" s="634"/>
      <c r="AG423" s="2"/>
    </row>
    <row r="424" spans="1:33" ht="28.5" customHeight="1">
      <c r="A424" s="662"/>
      <c r="B424" s="665"/>
      <c r="C424" s="745"/>
      <c r="D424" s="746"/>
      <c r="E424" s="746"/>
      <c r="F424" s="746"/>
      <c r="G424" s="746"/>
      <c r="H424" s="746"/>
      <c r="I424" s="746"/>
      <c r="J424" s="763"/>
      <c r="K424" s="746"/>
      <c r="L424" s="746"/>
      <c r="M424" s="632"/>
      <c r="N424" s="632"/>
      <c r="O424" s="746"/>
      <c r="P424" s="746"/>
      <c r="Q424" s="803"/>
      <c r="R424" s="38"/>
      <c r="S424" s="820"/>
      <c r="T424" s="39"/>
      <c r="U424" s="39"/>
      <c r="V424" s="39"/>
      <c r="W424" s="40"/>
      <c r="X424" s="41"/>
      <c r="Y424" s="42"/>
      <c r="Z424" s="42"/>
      <c r="AA424" s="42"/>
      <c r="AB424" s="43"/>
      <c r="AC424" s="41"/>
      <c r="AD424" s="44"/>
      <c r="AE424" s="44"/>
      <c r="AF424" s="635"/>
      <c r="AG424" s="2"/>
    </row>
    <row r="425" spans="1:33" ht="55.5" customHeight="1">
      <c r="A425" s="662"/>
      <c r="B425" s="665"/>
      <c r="C425" s="747" t="s">
        <v>46</v>
      </c>
      <c r="D425" s="748" t="s">
        <v>47</v>
      </c>
      <c r="E425" s="748" t="s">
        <v>59</v>
      </c>
      <c r="F425" s="748" t="s">
        <v>165</v>
      </c>
      <c r="G425" s="749" t="s">
        <v>50</v>
      </c>
      <c r="H425" s="748" t="s">
        <v>51</v>
      </c>
      <c r="I425" s="748" t="s">
        <v>126</v>
      </c>
      <c r="J425" s="766" t="s">
        <v>642</v>
      </c>
      <c r="K425" s="748" t="s">
        <v>643</v>
      </c>
      <c r="L425" s="748" t="s">
        <v>644</v>
      </c>
      <c r="M425" s="638">
        <v>6</v>
      </c>
      <c r="N425" s="638">
        <v>4</v>
      </c>
      <c r="O425" s="748" t="s">
        <v>645</v>
      </c>
      <c r="P425" s="748" t="s">
        <v>646</v>
      </c>
      <c r="Q425" s="804" t="s">
        <v>631</v>
      </c>
      <c r="R425" s="37"/>
      <c r="S425" s="822"/>
      <c r="T425" s="53"/>
      <c r="U425" s="53"/>
      <c r="V425" s="53"/>
      <c r="W425" s="54"/>
      <c r="X425" s="55"/>
      <c r="Y425" s="56"/>
      <c r="Z425" s="36"/>
      <c r="AA425" s="36"/>
      <c r="AB425" s="57"/>
      <c r="AC425" s="55"/>
      <c r="AD425" s="58"/>
      <c r="AE425" s="58"/>
      <c r="AF425" s="637"/>
      <c r="AG425" s="2"/>
    </row>
    <row r="426" spans="1:33" ht="55.5" customHeight="1">
      <c r="A426" s="662"/>
      <c r="B426" s="665"/>
      <c r="C426" s="743"/>
      <c r="D426" s="744"/>
      <c r="E426" s="744"/>
      <c r="F426" s="744"/>
      <c r="G426" s="744"/>
      <c r="H426" s="744"/>
      <c r="I426" s="744"/>
      <c r="J426" s="761"/>
      <c r="K426" s="744"/>
      <c r="L426" s="744"/>
      <c r="M426" s="631"/>
      <c r="N426" s="631"/>
      <c r="O426" s="744"/>
      <c r="P426" s="744"/>
      <c r="Q426" s="802"/>
      <c r="R426" s="25"/>
      <c r="S426" s="818"/>
      <c r="T426" s="26"/>
      <c r="U426" s="26"/>
      <c r="V426" s="26"/>
      <c r="W426" s="27"/>
      <c r="X426" s="28"/>
      <c r="Y426" s="29"/>
      <c r="Z426" s="29"/>
      <c r="AA426" s="29"/>
      <c r="AB426" s="30"/>
      <c r="AC426" s="28"/>
      <c r="AD426" s="31"/>
      <c r="AE426" s="31"/>
      <c r="AF426" s="634"/>
      <c r="AG426" s="2"/>
    </row>
    <row r="427" spans="1:33" ht="55.5" customHeight="1">
      <c r="A427" s="663"/>
      <c r="B427" s="666"/>
      <c r="C427" s="743"/>
      <c r="D427" s="744"/>
      <c r="E427" s="744"/>
      <c r="F427" s="744"/>
      <c r="G427" s="744"/>
      <c r="H427" s="744"/>
      <c r="I427" s="744"/>
      <c r="J427" s="761"/>
      <c r="K427" s="744"/>
      <c r="L427" s="744"/>
      <c r="M427" s="631"/>
      <c r="N427" s="631"/>
      <c r="O427" s="744"/>
      <c r="P427" s="744"/>
      <c r="Q427" s="802"/>
      <c r="R427" s="25"/>
      <c r="S427" s="818"/>
      <c r="T427" s="26"/>
      <c r="U427" s="26"/>
      <c r="V427" s="26"/>
      <c r="W427" s="27"/>
      <c r="X427" s="28"/>
      <c r="Y427" s="29"/>
      <c r="Z427" s="29"/>
      <c r="AA427" s="29"/>
      <c r="AB427" s="30"/>
      <c r="AC427" s="28"/>
      <c r="AD427" s="31"/>
      <c r="AE427" s="31"/>
      <c r="AF427" s="634"/>
      <c r="AG427" s="2"/>
    </row>
    <row r="428" spans="1:33" ht="55.5" customHeight="1">
      <c r="A428" s="661" t="s">
        <v>591</v>
      </c>
      <c r="B428" s="664" t="s">
        <v>591</v>
      </c>
      <c r="C428" s="743"/>
      <c r="D428" s="744"/>
      <c r="E428" s="744"/>
      <c r="F428" s="744"/>
      <c r="G428" s="744"/>
      <c r="H428" s="744"/>
      <c r="I428" s="744"/>
      <c r="J428" s="761"/>
      <c r="K428" s="744"/>
      <c r="L428" s="744"/>
      <c r="M428" s="631"/>
      <c r="N428" s="631"/>
      <c r="O428" s="744"/>
      <c r="P428" s="744"/>
      <c r="Q428" s="802"/>
      <c r="R428" s="25"/>
      <c r="S428" s="818"/>
      <c r="T428" s="26"/>
      <c r="U428" s="26"/>
      <c r="V428" s="26"/>
      <c r="W428" s="27"/>
      <c r="X428" s="28"/>
      <c r="Y428" s="29"/>
      <c r="Z428" s="29"/>
      <c r="AA428" s="29"/>
      <c r="AB428" s="30"/>
      <c r="AC428" s="28"/>
      <c r="AD428" s="31"/>
      <c r="AE428" s="31"/>
      <c r="AF428" s="634"/>
      <c r="AG428" s="2"/>
    </row>
    <row r="429" spans="1:33" ht="55.5" customHeight="1">
      <c r="A429" s="662"/>
      <c r="B429" s="665"/>
      <c r="C429" s="745"/>
      <c r="D429" s="746"/>
      <c r="E429" s="746"/>
      <c r="F429" s="746"/>
      <c r="G429" s="746"/>
      <c r="H429" s="746"/>
      <c r="I429" s="746"/>
      <c r="J429" s="763"/>
      <c r="K429" s="746"/>
      <c r="L429" s="746"/>
      <c r="M429" s="632"/>
      <c r="N429" s="632"/>
      <c r="O429" s="746"/>
      <c r="P429" s="746"/>
      <c r="Q429" s="803"/>
      <c r="R429" s="38"/>
      <c r="S429" s="820"/>
      <c r="T429" s="39"/>
      <c r="U429" s="39"/>
      <c r="V429" s="39"/>
      <c r="W429" s="40"/>
      <c r="X429" s="41"/>
      <c r="Y429" s="42"/>
      <c r="Z429" s="42"/>
      <c r="AA429" s="42"/>
      <c r="AB429" s="43"/>
      <c r="AC429" s="41"/>
      <c r="AD429" s="44"/>
      <c r="AE429" s="44"/>
      <c r="AF429" s="635"/>
      <c r="AG429" s="2"/>
    </row>
    <row r="430" spans="1:33" ht="33" customHeight="1">
      <c r="A430" s="662"/>
      <c r="B430" s="665"/>
      <c r="C430" s="747" t="s">
        <v>46</v>
      </c>
      <c r="D430" s="748" t="s">
        <v>47</v>
      </c>
      <c r="E430" s="748" t="s">
        <v>59</v>
      </c>
      <c r="F430" s="748" t="s">
        <v>132</v>
      </c>
      <c r="G430" s="749" t="s">
        <v>50</v>
      </c>
      <c r="H430" s="748" t="s">
        <v>51</v>
      </c>
      <c r="I430" s="748" t="s">
        <v>61</v>
      </c>
      <c r="J430" s="766" t="s">
        <v>647</v>
      </c>
      <c r="K430" s="748" t="s">
        <v>192</v>
      </c>
      <c r="L430" s="748" t="s">
        <v>648</v>
      </c>
      <c r="M430" s="638">
        <v>1</v>
      </c>
      <c r="N430" s="638">
        <v>3</v>
      </c>
      <c r="O430" s="748" t="s">
        <v>649</v>
      </c>
      <c r="P430" s="748" t="s">
        <v>650</v>
      </c>
      <c r="Q430" s="804" t="s">
        <v>597</v>
      </c>
      <c r="R430" s="59"/>
      <c r="S430" s="823"/>
      <c r="T430" s="49"/>
      <c r="U430" s="49"/>
      <c r="V430" s="49"/>
      <c r="W430" s="34"/>
      <c r="X430" s="35"/>
      <c r="Y430" s="36"/>
      <c r="Z430" s="36"/>
      <c r="AA430" s="36"/>
      <c r="AB430" s="50"/>
      <c r="AC430" s="35"/>
      <c r="AD430" s="60"/>
      <c r="AE430" s="60"/>
      <c r="AF430" s="637"/>
      <c r="AG430" s="2"/>
    </row>
    <row r="431" spans="1:33" ht="33" customHeight="1">
      <c r="A431" s="662"/>
      <c r="B431" s="665"/>
      <c r="C431" s="743"/>
      <c r="D431" s="744"/>
      <c r="E431" s="744"/>
      <c r="F431" s="744"/>
      <c r="G431" s="744"/>
      <c r="H431" s="744"/>
      <c r="I431" s="744"/>
      <c r="J431" s="761"/>
      <c r="K431" s="744"/>
      <c r="L431" s="744"/>
      <c r="M431" s="631"/>
      <c r="N431" s="631"/>
      <c r="O431" s="744"/>
      <c r="P431" s="744"/>
      <c r="Q431" s="802"/>
      <c r="R431" s="32"/>
      <c r="S431" s="818"/>
      <c r="T431" s="26"/>
      <c r="U431" s="26"/>
      <c r="V431" s="26"/>
      <c r="W431" s="27"/>
      <c r="X431" s="28"/>
      <c r="Y431" s="29"/>
      <c r="Z431" s="29"/>
      <c r="AA431" s="29"/>
      <c r="AB431" s="30"/>
      <c r="AC431" s="28"/>
      <c r="AD431" s="31"/>
      <c r="AE431" s="31"/>
      <c r="AF431" s="634"/>
      <c r="AG431" s="2"/>
    </row>
    <row r="432" spans="1:33" ht="33" customHeight="1">
      <c r="A432" s="662"/>
      <c r="B432" s="665"/>
      <c r="C432" s="743"/>
      <c r="D432" s="744"/>
      <c r="E432" s="744"/>
      <c r="F432" s="744"/>
      <c r="G432" s="744"/>
      <c r="H432" s="744"/>
      <c r="I432" s="744"/>
      <c r="J432" s="761"/>
      <c r="K432" s="744"/>
      <c r="L432" s="744"/>
      <c r="M432" s="631"/>
      <c r="N432" s="631"/>
      <c r="O432" s="744"/>
      <c r="P432" s="744"/>
      <c r="Q432" s="802"/>
      <c r="R432" s="25"/>
      <c r="S432" s="818"/>
      <c r="T432" s="26"/>
      <c r="U432" s="26"/>
      <c r="V432" s="26"/>
      <c r="W432" s="27"/>
      <c r="X432" s="28"/>
      <c r="Y432" s="29"/>
      <c r="Z432" s="29"/>
      <c r="AA432" s="29"/>
      <c r="AB432" s="30"/>
      <c r="AC432" s="28"/>
      <c r="AD432" s="31"/>
      <c r="AE432" s="31"/>
      <c r="AF432" s="634"/>
      <c r="AG432" s="2"/>
    </row>
    <row r="433" spans="1:33" ht="33" customHeight="1">
      <c r="A433" s="662"/>
      <c r="B433" s="665"/>
      <c r="C433" s="743"/>
      <c r="D433" s="744"/>
      <c r="E433" s="744"/>
      <c r="F433" s="744"/>
      <c r="G433" s="744"/>
      <c r="H433" s="744"/>
      <c r="I433" s="744"/>
      <c r="J433" s="761"/>
      <c r="K433" s="744"/>
      <c r="L433" s="744"/>
      <c r="M433" s="631"/>
      <c r="N433" s="631"/>
      <c r="O433" s="744"/>
      <c r="P433" s="744"/>
      <c r="Q433" s="802"/>
      <c r="R433" s="25"/>
      <c r="S433" s="818"/>
      <c r="T433" s="26"/>
      <c r="U433" s="26"/>
      <c r="V433" s="26"/>
      <c r="W433" s="27"/>
      <c r="X433" s="28"/>
      <c r="Y433" s="29"/>
      <c r="Z433" s="29"/>
      <c r="AA433" s="29"/>
      <c r="AB433" s="30"/>
      <c r="AC433" s="28"/>
      <c r="AD433" s="31"/>
      <c r="AE433" s="31"/>
      <c r="AF433" s="634"/>
      <c r="AG433" s="2"/>
    </row>
    <row r="434" spans="1:33" ht="33" customHeight="1">
      <c r="A434" s="662"/>
      <c r="B434" s="665"/>
      <c r="C434" s="745"/>
      <c r="D434" s="746"/>
      <c r="E434" s="746"/>
      <c r="F434" s="746"/>
      <c r="G434" s="746"/>
      <c r="H434" s="746"/>
      <c r="I434" s="746"/>
      <c r="J434" s="763"/>
      <c r="K434" s="746"/>
      <c r="L434" s="746"/>
      <c r="M434" s="632"/>
      <c r="N434" s="632"/>
      <c r="O434" s="746"/>
      <c r="P434" s="746"/>
      <c r="Q434" s="803"/>
      <c r="R434" s="38"/>
      <c r="S434" s="824"/>
      <c r="T434" s="61"/>
      <c r="U434" s="61"/>
      <c r="V434" s="61"/>
      <c r="W434" s="62"/>
      <c r="X434" s="63"/>
      <c r="Y434" s="64"/>
      <c r="Z434" s="42"/>
      <c r="AA434" s="42"/>
      <c r="AB434" s="65"/>
      <c r="AC434" s="63"/>
      <c r="AD434" s="66"/>
      <c r="AE434" s="66"/>
      <c r="AF434" s="635"/>
      <c r="AG434" s="2"/>
    </row>
    <row r="435" spans="1:33" ht="26.25" customHeight="1">
      <c r="A435" s="662"/>
      <c r="B435" s="665"/>
      <c r="C435" s="747" t="s">
        <v>46</v>
      </c>
      <c r="D435" s="748" t="s">
        <v>47</v>
      </c>
      <c r="E435" s="748" t="s">
        <v>48</v>
      </c>
      <c r="F435" s="748" t="s">
        <v>371</v>
      </c>
      <c r="G435" s="749" t="s">
        <v>50</v>
      </c>
      <c r="H435" s="748" t="s">
        <v>51</v>
      </c>
      <c r="I435" s="748" t="s">
        <v>134</v>
      </c>
      <c r="J435" s="766" t="s">
        <v>651</v>
      </c>
      <c r="K435" s="748" t="s">
        <v>473</v>
      </c>
      <c r="L435" s="748" t="s">
        <v>652</v>
      </c>
      <c r="M435" s="638">
        <v>5</v>
      </c>
      <c r="N435" s="638">
        <v>6</v>
      </c>
      <c r="O435" s="748" t="s">
        <v>653</v>
      </c>
      <c r="P435" s="748" t="s">
        <v>654</v>
      </c>
      <c r="Q435" s="804" t="s">
        <v>597</v>
      </c>
      <c r="R435" s="59"/>
      <c r="S435" s="822"/>
      <c r="T435" s="53"/>
      <c r="U435" s="53"/>
      <c r="V435" s="53"/>
      <c r="W435" s="54"/>
      <c r="X435" s="55"/>
      <c r="Y435" s="56"/>
      <c r="Z435" s="56"/>
      <c r="AA435" s="56"/>
      <c r="AB435" s="57"/>
      <c r="AC435" s="55"/>
      <c r="AD435" s="58"/>
      <c r="AE435" s="58"/>
      <c r="AF435" s="637"/>
      <c r="AG435" s="2"/>
    </row>
    <row r="436" spans="1:33" ht="26.25" customHeight="1">
      <c r="A436" s="662"/>
      <c r="B436" s="665"/>
      <c r="C436" s="743"/>
      <c r="D436" s="744"/>
      <c r="E436" s="744"/>
      <c r="F436" s="744"/>
      <c r="G436" s="744"/>
      <c r="H436" s="744"/>
      <c r="I436" s="744"/>
      <c r="J436" s="761"/>
      <c r="K436" s="744"/>
      <c r="L436" s="744"/>
      <c r="M436" s="631"/>
      <c r="N436" s="631"/>
      <c r="O436" s="744"/>
      <c r="P436" s="744"/>
      <c r="Q436" s="802"/>
      <c r="R436" s="25"/>
      <c r="S436" s="818"/>
      <c r="T436" s="26"/>
      <c r="U436" s="26"/>
      <c r="V436" s="26"/>
      <c r="W436" s="27"/>
      <c r="X436" s="28"/>
      <c r="Y436" s="29"/>
      <c r="Z436" s="29"/>
      <c r="AA436" s="29"/>
      <c r="AB436" s="30"/>
      <c r="AC436" s="28"/>
      <c r="AD436" s="31"/>
      <c r="AE436" s="31"/>
      <c r="AF436" s="634"/>
      <c r="AG436" s="2"/>
    </row>
    <row r="437" spans="1:33" ht="26.25" customHeight="1">
      <c r="A437" s="662"/>
      <c r="B437" s="665"/>
      <c r="C437" s="743"/>
      <c r="D437" s="744"/>
      <c r="E437" s="744"/>
      <c r="F437" s="744"/>
      <c r="G437" s="744"/>
      <c r="H437" s="744"/>
      <c r="I437" s="744"/>
      <c r="J437" s="761"/>
      <c r="K437" s="744"/>
      <c r="L437" s="744"/>
      <c r="M437" s="631"/>
      <c r="N437" s="631"/>
      <c r="O437" s="744"/>
      <c r="P437" s="744"/>
      <c r="Q437" s="802"/>
      <c r="R437" s="25"/>
      <c r="S437" s="818"/>
      <c r="T437" s="26"/>
      <c r="U437" s="26"/>
      <c r="V437" s="26"/>
      <c r="W437" s="27"/>
      <c r="X437" s="28"/>
      <c r="Y437" s="29"/>
      <c r="Z437" s="29"/>
      <c r="AA437" s="29"/>
      <c r="AB437" s="30"/>
      <c r="AC437" s="28"/>
      <c r="AD437" s="31"/>
      <c r="AE437" s="31"/>
      <c r="AF437" s="634"/>
      <c r="AG437" s="2"/>
    </row>
    <row r="438" spans="1:33" ht="26.25" customHeight="1">
      <c r="A438" s="662"/>
      <c r="B438" s="665"/>
      <c r="C438" s="743"/>
      <c r="D438" s="744"/>
      <c r="E438" s="744"/>
      <c r="F438" s="744"/>
      <c r="G438" s="744"/>
      <c r="H438" s="744"/>
      <c r="I438" s="744"/>
      <c r="J438" s="761"/>
      <c r="K438" s="744"/>
      <c r="L438" s="744"/>
      <c r="M438" s="631"/>
      <c r="N438" s="631"/>
      <c r="O438" s="744"/>
      <c r="P438" s="744"/>
      <c r="Q438" s="802"/>
      <c r="R438" s="25"/>
      <c r="S438" s="818"/>
      <c r="T438" s="26"/>
      <c r="U438" s="26"/>
      <c r="V438" s="26"/>
      <c r="W438" s="27"/>
      <c r="X438" s="28"/>
      <c r="Y438" s="29"/>
      <c r="Z438" s="29"/>
      <c r="AA438" s="29"/>
      <c r="AB438" s="30"/>
      <c r="AC438" s="28"/>
      <c r="AD438" s="31"/>
      <c r="AE438" s="31"/>
      <c r="AF438" s="634"/>
      <c r="AG438" s="2"/>
    </row>
    <row r="439" spans="1:33" ht="26.25" customHeight="1">
      <c r="A439" s="662"/>
      <c r="B439" s="669"/>
      <c r="C439" s="745"/>
      <c r="D439" s="746"/>
      <c r="E439" s="746"/>
      <c r="F439" s="746"/>
      <c r="G439" s="746"/>
      <c r="H439" s="746"/>
      <c r="I439" s="746"/>
      <c r="J439" s="763"/>
      <c r="K439" s="746"/>
      <c r="L439" s="746"/>
      <c r="M439" s="632"/>
      <c r="N439" s="632"/>
      <c r="O439" s="746"/>
      <c r="P439" s="746"/>
      <c r="Q439" s="803"/>
      <c r="R439" s="38"/>
      <c r="S439" s="820"/>
      <c r="T439" s="39"/>
      <c r="U439" s="39"/>
      <c r="V439" s="39"/>
      <c r="W439" s="40"/>
      <c r="X439" s="41"/>
      <c r="Y439" s="42"/>
      <c r="Z439" s="42"/>
      <c r="AA439" s="42"/>
      <c r="AB439" s="43"/>
      <c r="AC439" s="41"/>
      <c r="AD439" s="44"/>
      <c r="AE439" s="44"/>
      <c r="AF439" s="635"/>
      <c r="AG439" s="2"/>
    </row>
    <row r="440" spans="1:33" ht="22.5" customHeight="1">
      <c r="A440" s="662"/>
      <c r="B440" s="159"/>
      <c r="C440" s="781"/>
      <c r="D440" s="781"/>
      <c r="E440" s="781"/>
      <c r="F440" s="781"/>
      <c r="G440" s="781"/>
      <c r="H440" s="781"/>
      <c r="I440" s="781"/>
      <c r="J440" s="781"/>
      <c r="K440" s="781"/>
      <c r="L440" s="781"/>
      <c r="M440" s="160"/>
      <c r="N440" s="160"/>
      <c r="O440" s="781"/>
      <c r="P440" s="781"/>
      <c r="Q440" s="781"/>
      <c r="R440" s="667" t="s">
        <v>536</v>
      </c>
      <c r="S440" s="657"/>
      <c r="T440" s="657"/>
      <c r="U440" s="657"/>
      <c r="V440" s="657"/>
      <c r="W440" s="657"/>
      <c r="X440" s="657"/>
      <c r="Y440" s="657"/>
      <c r="Z440" s="658"/>
      <c r="AA440" s="161" t="s">
        <v>201</v>
      </c>
      <c r="AB440" s="162">
        <f>SUM(AB380:AB439)</f>
        <v>1357.0383999999999</v>
      </c>
      <c r="AC440" s="668"/>
      <c r="AD440" s="657"/>
      <c r="AE440" s="657"/>
      <c r="AF440" s="660"/>
      <c r="AG440" s="84"/>
    </row>
    <row r="441" spans="1:33" ht="29.25" customHeight="1">
      <c r="A441" s="662"/>
      <c r="B441" s="704" t="s">
        <v>655</v>
      </c>
      <c r="C441" s="773" t="s">
        <v>46</v>
      </c>
      <c r="D441" s="750" t="s">
        <v>47</v>
      </c>
      <c r="E441" s="750" t="s">
        <v>59</v>
      </c>
      <c r="F441" s="750" t="s">
        <v>656</v>
      </c>
      <c r="G441" s="768" t="s">
        <v>50</v>
      </c>
      <c r="H441" s="750" t="s">
        <v>51</v>
      </c>
      <c r="I441" s="750" t="s">
        <v>61</v>
      </c>
      <c r="J441" s="778" t="s">
        <v>657</v>
      </c>
      <c r="K441" s="776" t="s">
        <v>658</v>
      </c>
      <c r="L441" s="750" t="s">
        <v>659</v>
      </c>
      <c r="M441" s="698">
        <v>0</v>
      </c>
      <c r="N441" s="698">
        <v>1</v>
      </c>
      <c r="O441" s="750" t="s">
        <v>660</v>
      </c>
      <c r="P441" s="750" t="s">
        <v>661</v>
      </c>
      <c r="Q441" s="805" t="s">
        <v>662</v>
      </c>
      <c r="R441" s="183"/>
      <c r="S441" s="844"/>
      <c r="T441" s="184"/>
      <c r="U441" s="184"/>
      <c r="V441" s="184"/>
      <c r="W441" s="184"/>
      <c r="X441" s="184"/>
      <c r="Y441" s="185"/>
      <c r="Z441" s="36"/>
      <c r="AA441" s="36"/>
      <c r="AB441" s="50"/>
      <c r="AC441" s="35"/>
      <c r="AD441" s="60"/>
      <c r="AE441" s="60"/>
      <c r="AF441" s="992" t="s">
        <v>663</v>
      </c>
      <c r="AG441" s="2"/>
    </row>
    <row r="442" spans="1:33" ht="29.25" customHeight="1">
      <c r="A442" s="662"/>
      <c r="B442" s="665"/>
      <c r="C442" s="743"/>
      <c r="D442" s="744"/>
      <c r="E442" s="744"/>
      <c r="F442" s="744"/>
      <c r="G442" s="744"/>
      <c r="H442" s="744"/>
      <c r="I442" s="744"/>
      <c r="J442" s="779"/>
      <c r="K442" s="744"/>
      <c r="L442" s="744"/>
      <c r="M442" s="631"/>
      <c r="N442" s="631"/>
      <c r="O442" s="744"/>
      <c r="P442" s="744"/>
      <c r="Q442" s="802"/>
      <c r="R442" s="186"/>
      <c r="S442" s="845"/>
      <c r="T442" s="155"/>
      <c r="U442" s="155"/>
      <c r="V442" s="155"/>
      <c r="W442" s="155"/>
      <c r="X442" s="155"/>
      <c r="Y442" s="187"/>
      <c r="Z442" s="29"/>
      <c r="AA442" s="29"/>
      <c r="AB442" s="30"/>
      <c r="AC442" s="28"/>
      <c r="AD442" s="31"/>
      <c r="AE442" s="31"/>
      <c r="AF442" s="993"/>
      <c r="AG442" s="2"/>
    </row>
    <row r="443" spans="1:33" ht="29.25" customHeight="1">
      <c r="A443" s="662"/>
      <c r="B443" s="665"/>
      <c r="C443" s="743"/>
      <c r="D443" s="744"/>
      <c r="E443" s="744"/>
      <c r="F443" s="744"/>
      <c r="G443" s="744"/>
      <c r="H443" s="744"/>
      <c r="I443" s="744"/>
      <c r="J443" s="779"/>
      <c r="K443" s="744"/>
      <c r="L443" s="744"/>
      <c r="M443" s="631"/>
      <c r="N443" s="631"/>
      <c r="O443" s="744"/>
      <c r="P443" s="744"/>
      <c r="Q443" s="802"/>
      <c r="R443" s="32"/>
      <c r="S443" s="819"/>
      <c r="T443" s="33"/>
      <c r="U443" s="33"/>
      <c r="V443" s="33"/>
      <c r="W443" s="34"/>
      <c r="X443" s="35"/>
      <c r="Y443" s="36"/>
      <c r="Z443" s="29"/>
      <c r="AA443" s="29"/>
      <c r="AB443" s="30"/>
      <c r="AC443" s="28"/>
      <c r="AD443" s="31"/>
      <c r="AE443" s="31"/>
      <c r="AF443" s="993"/>
      <c r="AG443" s="2"/>
    </row>
    <row r="444" spans="1:33" ht="29.25" customHeight="1">
      <c r="A444" s="662"/>
      <c r="B444" s="665"/>
      <c r="C444" s="743"/>
      <c r="D444" s="744"/>
      <c r="E444" s="744"/>
      <c r="F444" s="744"/>
      <c r="G444" s="744"/>
      <c r="H444" s="744"/>
      <c r="I444" s="744"/>
      <c r="J444" s="779"/>
      <c r="K444" s="744"/>
      <c r="L444" s="744"/>
      <c r="M444" s="631"/>
      <c r="N444" s="631"/>
      <c r="O444" s="744"/>
      <c r="P444" s="744"/>
      <c r="Q444" s="802"/>
      <c r="R444" s="37"/>
      <c r="S444" s="819"/>
      <c r="T444" s="33"/>
      <c r="U444" s="33"/>
      <c r="V444" s="33"/>
      <c r="W444" s="34"/>
      <c r="X444" s="35"/>
      <c r="Y444" s="36"/>
      <c r="Z444" s="29"/>
      <c r="AA444" s="29"/>
      <c r="AB444" s="30"/>
      <c r="AC444" s="28"/>
      <c r="AD444" s="31"/>
      <c r="AE444" s="31"/>
      <c r="AF444" s="993"/>
      <c r="AG444" s="2"/>
    </row>
    <row r="445" spans="1:33" ht="29.25" customHeight="1">
      <c r="A445" s="662"/>
      <c r="B445" s="665"/>
      <c r="C445" s="745"/>
      <c r="D445" s="746"/>
      <c r="E445" s="746"/>
      <c r="F445" s="746"/>
      <c r="G445" s="746"/>
      <c r="H445" s="746"/>
      <c r="I445" s="746"/>
      <c r="J445" s="780"/>
      <c r="K445" s="746"/>
      <c r="L445" s="746"/>
      <c r="M445" s="632"/>
      <c r="N445" s="632"/>
      <c r="O445" s="746"/>
      <c r="P445" s="746"/>
      <c r="Q445" s="803"/>
      <c r="R445" s="38"/>
      <c r="S445" s="820"/>
      <c r="T445" s="39"/>
      <c r="U445" s="39"/>
      <c r="V445" s="39"/>
      <c r="W445" s="40"/>
      <c r="X445" s="41"/>
      <c r="Y445" s="42"/>
      <c r="Z445" s="42"/>
      <c r="AA445" s="42"/>
      <c r="AB445" s="43"/>
      <c r="AC445" s="41"/>
      <c r="AD445" s="44"/>
      <c r="AE445" s="44"/>
      <c r="AF445" s="994"/>
      <c r="AG445" s="2"/>
    </row>
    <row r="446" spans="1:33" ht="45.75" customHeight="1">
      <c r="A446" s="663"/>
      <c r="B446" s="666"/>
      <c r="C446" s="773" t="s">
        <v>46</v>
      </c>
      <c r="D446" s="750" t="s">
        <v>47</v>
      </c>
      <c r="E446" s="750" t="s">
        <v>48</v>
      </c>
      <c r="F446" s="750" t="s">
        <v>371</v>
      </c>
      <c r="G446" s="768" t="s">
        <v>50</v>
      </c>
      <c r="H446" s="750" t="s">
        <v>51</v>
      </c>
      <c r="I446" s="750" t="s">
        <v>61</v>
      </c>
      <c r="J446" s="778" t="s">
        <v>664</v>
      </c>
      <c r="K446" s="776" t="s">
        <v>665</v>
      </c>
      <c r="L446" s="750" t="s">
        <v>666</v>
      </c>
      <c r="M446" s="698">
        <v>5</v>
      </c>
      <c r="N446" s="698">
        <v>0</v>
      </c>
      <c r="O446" s="750" t="s">
        <v>667</v>
      </c>
      <c r="P446" s="750" t="s">
        <v>668</v>
      </c>
      <c r="Q446" s="805" t="s">
        <v>669</v>
      </c>
      <c r="R446" s="37"/>
      <c r="S446" s="821"/>
      <c r="T446" s="46"/>
      <c r="U446" s="46"/>
      <c r="V446" s="46"/>
      <c r="W446" s="34"/>
      <c r="X446" s="35"/>
      <c r="Y446" s="36"/>
      <c r="Z446" s="36"/>
      <c r="AA446" s="36"/>
      <c r="AB446" s="50"/>
      <c r="AC446" s="35"/>
      <c r="AD446" s="35"/>
      <c r="AE446" s="35"/>
      <c r="AF446" s="992" t="s">
        <v>670</v>
      </c>
      <c r="AG446" s="2"/>
    </row>
    <row r="447" spans="1:33" ht="45.75" customHeight="1">
      <c r="A447" s="661" t="s">
        <v>591</v>
      </c>
      <c r="B447" s="664" t="s">
        <v>655</v>
      </c>
      <c r="C447" s="743"/>
      <c r="D447" s="744"/>
      <c r="E447" s="744"/>
      <c r="F447" s="744"/>
      <c r="G447" s="744"/>
      <c r="H447" s="744"/>
      <c r="I447" s="744"/>
      <c r="J447" s="779"/>
      <c r="K447" s="744"/>
      <c r="L447" s="744"/>
      <c r="M447" s="631"/>
      <c r="N447" s="631"/>
      <c r="O447" s="744"/>
      <c r="P447" s="744"/>
      <c r="Q447" s="802"/>
      <c r="R447" s="25"/>
      <c r="S447" s="818"/>
      <c r="T447" s="26"/>
      <c r="U447" s="26"/>
      <c r="V447" s="26"/>
      <c r="W447" s="27"/>
      <c r="X447" s="28"/>
      <c r="Y447" s="29"/>
      <c r="Z447" s="29"/>
      <c r="AA447" s="29"/>
      <c r="AB447" s="30"/>
      <c r="AC447" s="28"/>
      <c r="AD447" s="28"/>
      <c r="AE447" s="28"/>
      <c r="AF447" s="993"/>
      <c r="AG447" s="2"/>
    </row>
    <row r="448" spans="1:33" ht="45.75" customHeight="1">
      <c r="A448" s="662"/>
      <c r="B448" s="665"/>
      <c r="C448" s="743"/>
      <c r="D448" s="744"/>
      <c r="E448" s="744"/>
      <c r="F448" s="744"/>
      <c r="G448" s="744"/>
      <c r="H448" s="744"/>
      <c r="I448" s="744"/>
      <c r="J448" s="779"/>
      <c r="K448" s="744"/>
      <c r="L448" s="744"/>
      <c r="M448" s="631"/>
      <c r="N448" s="631"/>
      <c r="O448" s="744"/>
      <c r="P448" s="744"/>
      <c r="Q448" s="802"/>
      <c r="R448" s="25"/>
      <c r="S448" s="818"/>
      <c r="T448" s="26"/>
      <c r="U448" s="26"/>
      <c r="V448" s="26"/>
      <c r="W448" s="27"/>
      <c r="X448" s="28"/>
      <c r="Y448" s="29"/>
      <c r="Z448" s="29"/>
      <c r="AA448" s="29"/>
      <c r="AB448" s="30"/>
      <c r="AC448" s="28"/>
      <c r="AD448" s="28"/>
      <c r="AE448" s="31"/>
      <c r="AF448" s="993"/>
      <c r="AG448" s="2"/>
    </row>
    <row r="449" spans="1:33" ht="45.75" customHeight="1">
      <c r="A449" s="662"/>
      <c r="B449" s="665"/>
      <c r="C449" s="743"/>
      <c r="D449" s="744"/>
      <c r="E449" s="744"/>
      <c r="F449" s="744"/>
      <c r="G449" s="744"/>
      <c r="H449" s="744"/>
      <c r="I449" s="744"/>
      <c r="J449" s="779"/>
      <c r="K449" s="744"/>
      <c r="L449" s="744"/>
      <c r="M449" s="631"/>
      <c r="N449" s="631"/>
      <c r="O449" s="744"/>
      <c r="P449" s="744"/>
      <c r="Q449" s="802"/>
      <c r="R449" s="25"/>
      <c r="S449" s="818"/>
      <c r="T449" s="26"/>
      <c r="U449" s="26"/>
      <c r="V449" s="26"/>
      <c r="W449" s="27"/>
      <c r="X449" s="28"/>
      <c r="Y449" s="29"/>
      <c r="Z449" s="29"/>
      <c r="AA449" s="29"/>
      <c r="AB449" s="30"/>
      <c r="AC449" s="28"/>
      <c r="AD449" s="28"/>
      <c r="AE449" s="31"/>
      <c r="AF449" s="993"/>
      <c r="AG449" s="2"/>
    </row>
    <row r="450" spans="1:33" ht="45.75" customHeight="1">
      <c r="A450" s="662"/>
      <c r="B450" s="665"/>
      <c r="C450" s="745"/>
      <c r="D450" s="746"/>
      <c r="E450" s="746"/>
      <c r="F450" s="746"/>
      <c r="G450" s="746"/>
      <c r="H450" s="746"/>
      <c r="I450" s="746"/>
      <c r="J450" s="780"/>
      <c r="K450" s="746"/>
      <c r="L450" s="746"/>
      <c r="M450" s="632"/>
      <c r="N450" s="632"/>
      <c r="O450" s="746"/>
      <c r="P450" s="746"/>
      <c r="Q450" s="803"/>
      <c r="R450" s="38"/>
      <c r="S450" s="820"/>
      <c r="T450" s="39"/>
      <c r="U450" s="39"/>
      <c r="V450" s="39"/>
      <c r="W450" s="40"/>
      <c r="X450" s="41"/>
      <c r="Y450" s="42"/>
      <c r="Z450" s="42"/>
      <c r="AA450" s="42"/>
      <c r="AB450" s="43"/>
      <c r="AC450" s="41"/>
      <c r="AD450" s="41"/>
      <c r="AE450" s="44"/>
      <c r="AF450" s="994"/>
      <c r="AG450" s="2"/>
    </row>
    <row r="451" spans="1:33" ht="47.25" customHeight="1">
      <c r="A451" s="662"/>
      <c r="B451" s="665"/>
      <c r="C451" s="747" t="s">
        <v>46</v>
      </c>
      <c r="D451" s="748" t="s">
        <v>47</v>
      </c>
      <c r="E451" s="748" t="s">
        <v>59</v>
      </c>
      <c r="F451" s="748" t="s">
        <v>656</v>
      </c>
      <c r="G451" s="749" t="s">
        <v>50</v>
      </c>
      <c r="H451" s="748" t="s">
        <v>51</v>
      </c>
      <c r="I451" s="748" t="s">
        <v>61</v>
      </c>
      <c r="J451" s="770" t="s">
        <v>671</v>
      </c>
      <c r="K451" s="776" t="s">
        <v>672</v>
      </c>
      <c r="L451" s="748" t="s">
        <v>673</v>
      </c>
      <c r="M451" s="638">
        <v>2</v>
      </c>
      <c r="N451" s="638">
        <v>1</v>
      </c>
      <c r="O451" s="748" t="s">
        <v>674</v>
      </c>
      <c r="P451" s="748" t="s">
        <v>675</v>
      </c>
      <c r="Q451" s="804" t="s">
        <v>669</v>
      </c>
      <c r="R451" s="74" t="s">
        <v>676</v>
      </c>
      <c r="S451" s="842" t="s">
        <v>677</v>
      </c>
      <c r="T451" s="188" t="s">
        <v>435</v>
      </c>
      <c r="U451" s="172" t="s">
        <v>678</v>
      </c>
      <c r="V451" s="164" t="s">
        <v>679</v>
      </c>
      <c r="W451" s="173"/>
      <c r="X451" s="120"/>
      <c r="Y451" s="174"/>
      <c r="Z451" s="174"/>
      <c r="AA451" s="174"/>
      <c r="AB451" s="175">
        <f>AA452</f>
        <v>60000</v>
      </c>
      <c r="AC451" s="120"/>
      <c r="AD451" s="121"/>
      <c r="AE451" s="121"/>
      <c r="AF451" s="637"/>
      <c r="AG451" s="2"/>
    </row>
    <row r="452" spans="1:33" ht="47.25" customHeight="1">
      <c r="A452" s="662"/>
      <c r="B452" s="665"/>
      <c r="C452" s="743"/>
      <c r="D452" s="744"/>
      <c r="E452" s="744"/>
      <c r="F452" s="744"/>
      <c r="G452" s="744"/>
      <c r="H452" s="744"/>
      <c r="I452" s="744"/>
      <c r="J452" s="771"/>
      <c r="K452" s="744"/>
      <c r="L452" s="744"/>
      <c r="M452" s="631"/>
      <c r="N452" s="631"/>
      <c r="O452" s="744"/>
      <c r="P452" s="744"/>
      <c r="Q452" s="802"/>
      <c r="R452" s="176"/>
      <c r="S452" s="843" t="s">
        <v>680</v>
      </c>
      <c r="T452" s="86"/>
      <c r="U452" s="177"/>
      <c r="V452" s="177"/>
      <c r="W452" s="189">
        <v>1</v>
      </c>
      <c r="X452" s="190" t="s">
        <v>182</v>
      </c>
      <c r="Y452" s="191">
        <v>60000</v>
      </c>
      <c r="Z452" s="191">
        <v>60000</v>
      </c>
      <c r="AA452" s="180">
        <v>60000</v>
      </c>
      <c r="AB452" s="181"/>
      <c r="AC452" s="179"/>
      <c r="AD452" s="182"/>
      <c r="AE452" s="182" t="s">
        <v>75</v>
      </c>
      <c r="AF452" s="634"/>
      <c r="AG452" s="2"/>
    </row>
    <row r="453" spans="1:33" ht="47.25" customHeight="1">
      <c r="A453" s="662"/>
      <c r="B453" s="665"/>
      <c r="C453" s="743"/>
      <c r="D453" s="744"/>
      <c r="E453" s="744"/>
      <c r="F453" s="744"/>
      <c r="G453" s="744"/>
      <c r="H453" s="744"/>
      <c r="I453" s="744"/>
      <c r="J453" s="771"/>
      <c r="K453" s="744"/>
      <c r="L453" s="744"/>
      <c r="M453" s="631"/>
      <c r="N453" s="631"/>
      <c r="O453" s="744"/>
      <c r="P453" s="744"/>
      <c r="Q453" s="802"/>
      <c r="R453" s="25"/>
      <c r="S453" s="818"/>
      <c r="T453" s="26"/>
      <c r="U453" s="26"/>
      <c r="V453" s="26"/>
      <c r="W453" s="27"/>
      <c r="X453" s="28"/>
      <c r="Y453" s="29"/>
      <c r="Z453" s="29"/>
      <c r="AA453" s="29"/>
      <c r="AB453" s="30"/>
      <c r="AC453" s="28"/>
      <c r="AD453" s="31"/>
      <c r="AE453" s="31"/>
      <c r="AF453" s="634"/>
      <c r="AG453" s="2"/>
    </row>
    <row r="454" spans="1:33" ht="47.25" customHeight="1">
      <c r="A454" s="662"/>
      <c r="B454" s="665"/>
      <c r="C454" s="743"/>
      <c r="D454" s="744"/>
      <c r="E454" s="744"/>
      <c r="F454" s="744"/>
      <c r="G454" s="744"/>
      <c r="H454" s="744"/>
      <c r="I454" s="744"/>
      <c r="J454" s="771"/>
      <c r="K454" s="744"/>
      <c r="L454" s="744"/>
      <c r="M454" s="631"/>
      <c r="N454" s="631"/>
      <c r="O454" s="744"/>
      <c r="P454" s="744"/>
      <c r="Q454" s="802"/>
      <c r="R454" s="25"/>
      <c r="S454" s="818"/>
      <c r="T454" s="26"/>
      <c r="U454" s="26"/>
      <c r="V454" s="26"/>
      <c r="W454" s="27"/>
      <c r="X454" s="28"/>
      <c r="Y454" s="29"/>
      <c r="Z454" s="29"/>
      <c r="AA454" s="29"/>
      <c r="AB454" s="30"/>
      <c r="AC454" s="28"/>
      <c r="AD454" s="31"/>
      <c r="AE454" s="31"/>
      <c r="AF454" s="634"/>
      <c r="AG454" s="2"/>
    </row>
    <row r="455" spans="1:33" ht="47.25" customHeight="1">
      <c r="A455" s="662"/>
      <c r="B455" s="665"/>
      <c r="C455" s="745"/>
      <c r="D455" s="746"/>
      <c r="E455" s="746"/>
      <c r="F455" s="746"/>
      <c r="G455" s="746"/>
      <c r="H455" s="746"/>
      <c r="I455" s="746"/>
      <c r="J455" s="772"/>
      <c r="K455" s="746"/>
      <c r="L455" s="746"/>
      <c r="M455" s="632"/>
      <c r="N455" s="632"/>
      <c r="O455" s="746"/>
      <c r="P455" s="746"/>
      <c r="Q455" s="803"/>
      <c r="R455" s="38"/>
      <c r="S455" s="824"/>
      <c r="T455" s="61"/>
      <c r="U455" s="61"/>
      <c r="V455" s="61"/>
      <c r="W455" s="62"/>
      <c r="X455" s="63"/>
      <c r="Y455" s="64"/>
      <c r="Z455" s="42"/>
      <c r="AA455" s="42"/>
      <c r="AB455" s="65"/>
      <c r="AC455" s="63"/>
      <c r="AD455" s="66"/>
      <c r="AE455" s="66"/>
      <c r="AF455" s="635"/>
      <c r="AG455" s="2"/>
    </row>
    <row r="456" spans="1:33" ht="36.75" customHeight="1">
      <c r="A456" s="662"/>
      <c r="B456" s="665"/>
      <c r="C456" s="747" t="s">
        <v>46</v>
      </c>
      <c r="D456" s="748" t="s">
        <v>47</v>
      </c>
      <c r="E456" s="748" t="s">
        <v>59</v>
      </c>
      <c r="F456" s="748" t="s">
        <v>656</v>
      </c>
      <c r="G456" s="749" t="s">
        <v>50</v>
      </c>
      <c r="H456" s="748" t="s">
        <v>51</v>
      </c>
      <c r="I456" s="748" t="s">
        <v>61</v>
      </c>
      <c r="J456" s="770" t="s">
        <v>681</v>
      </c>
      <c r="K456" s="776" t="s">
        <v>682</v>
      </c>
      <c r="L456" s="748" t="s">
        <v>683</v>
      </c>
      <c r="M456" s="638">
        <v>2</v>
      </c>
      <c r="N456" s="638">
        <v>2</v>
      </c>
      <c r="O456" s="748" t="s">
        <v>684</v>
      </c>
      <c r="P456" s="748" t="s">
        <v>685</v>
      </c>
      <c r="Q456" s="804" t="s">
        <v>686</v>
      </c>
      <c r="R456" s="37"/>
      <c r="S456" s="822"/>
      <c r="T456" s="53"/>
      <c r="U456" s="53"/>
      <c r="V456" s="53"/>
      <c r="W456" s="54"/>
      <c r="X456" s="55"/>
      <c r="Y456" s="56"/>
      <c r="Z456" s="36"/>
      <c r="AA456" s="36"/>
      <c r="AB456" s="57"/>
      <c r="AC456" s="55"/>
      <c r="AD456" s="58"/>
      <c r="AE456" s="58"/>
      <c r="AF456" s="995" t="s">
        <v>687</v>
      </c>
      <c r="AG456" s="2"/>
    </row>
    <row r="457" spans="1:33" ht="36.75" customHeight="1">
      <c r="A457" s="662"/>
      <c r="B457" s="665"/>
      <c r="C457" s="743"/>
      <c r="D457" s="744"/>
      <c r="E457" s="744"/>
      <c r="F457" s="744"/>
      <c r="G457" s="744"/>
      <c r="H457" s="744"/>
      <c r="I457" s="744"/>
      <c r="J457" s="771"/>
      <c r="K457" s="744"/>
      <c r="L457" s="744"/>
      <c r="M457" s="631"/>
      <c r="N457" s="631"/>
      <c r="O457" s="744"/>
      <c r="P457" s="744"/>
      <c r="Q457" s="802"/>
      <c r="R457" s="25"/>
      <c r="S457" s="818"/>
      <c r="T457" s="26"/>
      <c r="U457" s="26"/>
      <c r="V457" s="26"/>
      <c r="W457" s="27"/>
      <c r="X457" s="28"/>
      <c r="Y457" s="29"/>
      <c r="Z457" s="29"/>
      <c r="AA457" s="29"/>
      <c r="AB457" s="30"/>
      <c r="AC457" s="28"/>
      <c r="AD457" s="31"/>
      <c r="AE457" s="31"/>
      <c r="AF457" s="993"/>
      <c r="AG457" s="2"/>
    </row>
    <row r="458" spans="1:33" ht="36.75" customHeight="1">
      <c r="A458" s="662"/>
      <c r="B458" s="665"/>
      <c r="C458" s="743"/>
      <c r="D458" s="744"/>
      <c r="E458" s="744"/>
      <c r="F458" s="744"/>
      <c r="G458" s="744"/>
      <c r="H458" s="744"/>
      <c r="I458" s="744"/>
      <c r="J458" s="771"/>
      <c r="K458" s="744"/>
      <c r="L458" s="744"/>
      <c r="M458" s="631"/>
      <c r="N458" s="631"/>
      <c r="O458" s="744"/>
      <c r="P458" s="744"/>
      <c r="Q458" s="802"/>
      <c r="R458" s="25"/>
      <c r="S458" s="818"/>
      <c r="T458" s="26"/>
      <c r="U458" s="26"/>
      <c r="V458" s="26"/>
      <c r="W458" s="27"/>
      <c r="X458" s="28"/>
      <c r="Y458" s="29"/>
      <c r="Z458" s="29"/>
      <c r="AA458" s="29"/>
      <c r="AB458" s="30"/>
      <c r="AC458" s="28"/>
      <c r="AD458" s="31"/>
      <c r="AE458" s="31"/>
      <c r="AF458" s="993"/>
      <c r="AG458" s="2"/>
    </row>
    <row r="459" spans="1:33" ht="36.75" customHeight="1">
      <c r="A459" s="662"/>
      <c r="B459" s="665"/>
      <c r="C459" s="743"/>
      <c r="D459" s="744"/>
      <c r="E459" s="744"/>
      <c r="F459" s="744"/>
      <c r="G459" s="744"/>
      <c r="H459" s="744"/>
      <c r="I459" s="744"/>
      <c r="J459" s="771"/>
      <c r="K459" s="744"/>
      <c r="L459" s="744"/>
      <c r="M459" s="631"/>
      <c r="N459" s="631"/>
      <c r="O459" s="744"/>
      <c r="P459" s="744"/>
      <c r="Q459" s="802"/>
      <c r="R459" s="25"/>
      <c r="S459" s="818"/>
      <c r="T459" s="26"/>
      <c r="U459" s="26"/>
      <c r="V459" s="26"/>
      <c r="W459" s="27"/>
      <c r="X459" s="28"/>
      <c r="Y459" s="29"/>
      <c r="Z459" s="29"/>
      <c r="AA459" s="29"/>
      <c r="AB459" s="30"/>
      <c r="AC459" s="28"/>
      <c r="AD459" s="31"/>
      <c r="AE459" s="31"/>
      <c r="AF459" s="993"/>
      <c r="AG459" s="2"/>
    </row>
    <row r="460" spans="1:33" ht="36.75" customHeight="1">
      <c r="A460" s="663"/>
      <c r="B460" s="666"/>
      <c r="C460" s="745"/>
      <c r="D460" s="746"/>
      <c r="E460" s="746"/>
      <c r="F460" s="746"/>
      <c r="G460" s="746"/>
      <c r="H460" s="746"/>
      <c r="I460" s="746"/>
      <c r="J460" s="772"/>
      <c r="K460" s="746"/>
      <c r="L460" s="746"/>
      <c r="M460" s="632"/>
      <c r="N460" s="632"/>
      <c r="O460" s="746"/>
      <c r="P460" s="746"/>
      <c r="Q460" s="803"/>
      <c r="R460" s="38"/>
      <c r="S460" s="820"/>
      <c r="T460" s="39"/>
      <c r="U460" s="39"/>
      <c r="V460" s="39"/>
      <c r="W460" s="40"/>
      <c r="X460" s="41"/>
      <c r="Y460" s="42"/>
      <c r="Z460" s="42"/>
      <c r="AA460" s="42"/>
      <c r="AB460" s="43"/>
      <c r="AC460" s="41"/>
      <c r="AD460" s="44"/>
      <c r="AE460" s="44"/>
      <c r="AF460" s="994"/>
      <c r="AG460" s="2"/>
    </row>
    <row r="461" spans="1:33" ht="46.5" customHeight="1">
      <c r="A461" s="661" t="s">
        <v>591</v>
      </c>
      <c r="B461" s="664" t="s">
        <v>655</v>
      </c>
      <c r="C461" s="747" t="s">
        <v>46</v>
      </c>
      <c r="D461" s="748" t="s">
        <v>47</v>
      </c>
      <c r="E461" s="748" t="s">
        <v>59</v>
      </c>
      <c r="F461" s="748" t="s">
        <v>656</v>
      </c>
      <c r="G461" s="749" t="s">
        <v>50</v>
      </c>
      <c r="H461" s="748" t="s">
        <v>51</v>
      </c>
      <c r="I461" s="748" t="s">
        <v>61</v>
      </c>
      <c r="J461" s="770" t="s">
        <v>688</v>
      </c>
      <c r="K461" s="776" t="s">
        <v>689</v>
      </c>
      <c r="L461" s="748" t="s">
        <v>690</v>
      </c>
      <c r="M461" s="638">
        <v>3</v>
      </c>
      <c r="N461" s="638">
        <v>0</v>
      </c>
      <c r="O461" s="748" t="s">
        <v>691</v>
      </c>
      <c r="P461" s="748" t="s">
        <v>692</v>
      </c>
      <c r="Q461" s="804" t="s">
        <v>669</v>
      </c>
      <c r="R461" s="37"/>
      <c r="S461" s="822"/>
      <c r="T461" s="53"/>
      <c r="U461" s="53"/>
      <c r="V461" s="53"/>
      <c r="W461" s="54"/>
      <c r="X461" s="55"/>
      <c r="Y461" s="56"/>
      <c r="Z461" s="36"/>
      <c r="AA461" s="36"/>
      <c r="AB461" s="57"/>
      <c r="AC461" s="55"/>
      <c r="AD461" s="58"/>
      <c r="AE461" s="58"/>
      <c r="AF461" s="637"/>
      <c r="AG461" s="2"/>
    </row>
    <row r="462" spans="1:33" ht="46.5" customHeight="1">
      <c r="A462" s="662"/>
      <c r="B462" s="665"/>
      <c r="C462" s="743"/>
      <c r="D462" s="744"/>
      <c r="E462" s="744"/>
      <c r="F462" s="744"/>
      <c r="G462" s="744"/>
      <c r="H462" s="744"/>
      <c r="I462" s="744"/>
      <c r="J462" s="771"/>
      <c r="K462" s="744"/>
      <c r="L462" s="744"/>
      <c r="M462" s="631"/>
      <c r="N462" s="631"/>
      <c r="O462" s="744"/>
      <c r="P462" s="744"/>
      <c r="Q462" s="802"/>
      <c r="R462" s="25"/>
      <c r="S462" s="818"/>
      <c r="T462" s="26"/>
      <c r="U462" s="26"/>
      <c r="V462" s="26"/>
      <c r="W462" s="27"/>
      <c r="X462" s="28"/>
      <c r="Y462" s="29"/>
      <c r="Z462" s="29"/>
      <c r="AA462" s="29"/>
      <c r="AB462" s="30"/>
      <c r="AC462" s="28"/>
      <c r="AD462" s="31"/>
      <c r="AE462" s="31"/>
      <c r="AF462" s="634"/>
      <c r="AG462" s="2"/>
    </row>
    <row r="463" spans="1:33" ht="46.5" customHeight="1">
      <c r="A463" s="662"/>
      <c r="B463" s="665"/>
      <c r="C463" s="743"/>
      <c r="D463" s="744"/>
      <c r="E463" s="744"/>
      <c r="F463" s="744"/>
      <c r="G463" s="744"/>
      <c r="H463" s="744"/>
      <c r="I463" s="744"/>
      <c r="J463" s="771"/>
      <c r="K463" s="744"/>
      <c r="L463" s="744"/>
      <c r="M463" s="631"/>
      <c r="N463" s="631"/>
      <c r="O463" s="744"/>
      <c r="P463" s="744"/>
      <c r="Q463" s="802"/>
      <c r="R463" s="25"/>
      <c r="S463" s="818"/>
      <c r="T463" s="26"/>
      <c r="U463" s="26"/>
      <c r="V463" s="26"/>
      <c r="W463" s="27"/>
      <c r="X463" s="28"/>
      <c r="Y463" s="29"/>
      <c r="Z463" s="29"/>
      <c r="AA463" s="29"/>
      <c r="AB463" s="30"/>
      <c r="AC463" s="28"/>
      <c r="AD463" s="31"/>
      <c r="AE463" s="31"/>
      <c r="AF463" s="634"/>
      <c r="AG463" s="2"/>
    </row>
    <row r="464" spans="1:33" ht="46.5" customHeight="1">
      <c r="A464" s="662"/>
      <c r="B464" s="665"/>
      <c r="C464" s="743"/>
      <c r="D464" s="744"/>
      <c r="E464" s="744"/>
      <c r="F464" s="744"/>
      <c r="G464" s="744"/>
      <c r="H464" s="744"/>
      <c r="I464" s="744"/>
      <c r="J464" s="771"/>
      <c r="K464" s="744"/>
      <c r="L464" s="744"/>
      <c r="M464" s="631"/>
      <c r="N464" s="631"/>
      <c r="O464" s="744"/>
      <c r="P464" s="744"/>
      <c r="Q464" s="802"/>
      <c r="R464" s="25"/>
      <c r="S464" s="818"/>
      <c r="T464" s="26"/>
      <c r="U464" s="26"/>
      <c r="V464" s="26"/>
      <c r="W464" s="27"/>
      <c r="X464" s="28"/>
      <c r="Y464" s="29"/>
      <c r="Z464" s="29"/>
      <c r="AA464" s="29"/>
      <c r="AB464" s="30"/>
      <c r="AC464" s="28"/>
      <c r="AD464" s="31"/>
      <c r="AE464" s="31"/>
      <c r="AF464" s="634"/>
      <c r="AG464" s="2"/>
    </row>
    <row r="465" spans="1:33" ht="46.5" customHeight="1">
      <c r="A465" s="662"/>
      <c r="B465" s="665"/>
      <c r="C465" s="745"/>
      <c r="D465" s="746"/>
      <c r="E465" s="746"/>
      <c r="F465" s="746"/>
      <c r="G465" s="746"/>
      <c r="H465" s="746"/>
      <c r="I465" s="746"/>
      <c r="J465" s="772"/>
      <c r="K465" s="746"/>
      <c r="L465" s="746"/>
      <c r="M465" s="632"/>
      <c r="N465" s="632"/>
      <c r="O465" s="746"/>
      <c r="P465" s="746"/>
      <c r="Q465" s="803"/>
      <c r="R465" s="38"/>
      <c r="S465" s="820"/>
      <c r="T465" s="39"/>
      <c r="U465" s="39"/>
      <c r="V465" s="39"/>
      <c r="W465" s="40"/>
      <c r="X465" s="41"/>
      <c r="Y465" s="42"/>
      <c r="Z465" s="42"/>
      <c r="AA465" s="42"/>
      <c r="AB465" s="43"/>
      <c r="AC465" s="41"/>
      <c r="AD465" s="44"/>
      <c r="AE465" s="44"/>
      <c r="AF465" s="635"/>
      <c r="AG465" s="2"/>
    </row>
    <row r="466" spans="1:33" ht="35.25" customHeight="1">
      <c r="A466" s="662"/>
      <c r="B466" s="665"/>
      <c r="C466" s="773" t="s">
        <v>46</v>
      </c>
      <c r="D466" s="750" t="s">
        <v>47</v>
      </c>
      <c r="E466" s="750" t="s">
        <v>59</v>
      </c>
      <c r="F466" s="750" t="s">
        <v>656</v>
      </c>
      <c r="G466" s="768" t="s">
        <v>50</v>
      </c>
      <c r="H466" s="750" t="s">
        <v>51</v>
      </c>
      <c r="I466" s="750" t="s">
        <v>61</v>
      </c>
      <c r="J466" s="766" t="s">
        <v>693</v>
      </c>
      <c r="K466" s="748" t="s">
        <v>694</v>
      </c>
      <c r="L466" s="750" t="s">
        <v>695</v>
      </c>
      <c r="M466" s="698">
        <v>4</v>
      </c>
      <c r="N466" s="698">
        <v>1</v>
      </c>
      <c r="O466" s="750" t="s">
        <v>696</v>
      </c>
      <c r="P466" s="750" t="s">
        <v>697</v>
      </c>
      <c r="Q466" s="805" t="s">
        <v>686</v>
      </c>
      <c r="R466" s="37"/>
      <c r="S466" s="821"/>
      <c r="T466" s="46"/>
      <c r="U466" s="46"/>
      <c r="V466" s="46"/>
      <c r="W466" s="34"/>
      <c r="X466" s="35"/>
      <c r="Y466" s="36"/>
      <c r="Z466" s="36"/>
      <c r="AA466" s="36"/>
      <c r="AB466" s="50"/>
      <c r="AC466" s="35"/>
      <c r="AD466" s="60"/>
      <c r="AE466" s="60"/>
      <c r="AF466" s="992" t="s">
        <v>698</v>
      </c>
      <c r="AG466" s="2"/>
    </row>
    <row r="467" spans="1:33" ht="35.25" customHeight="1">
      <c r="A467" s="662"/>
      <c r="B467" s="665"/>
      <c r="C467" s="743"/>
      <c r="D467" s="744"/>
      <c r="E467" s="744"/>
      <c r="F467" s="744"/>
      <c r="G467" s="744"/>
      <c r="H467" s="744"/>
      <c r="I467" s="744"/>
      <c r="J467" s="761"/>
      <c r="K467" s="744"/>
      <c r="L467" s="744"/>
      <c r="M467" s="631"/>
      <c r="N467" s="631"/>
      <c r="O467" s="744"/>
      <c r="P467" s="744"/>
      <c r="Q467" s="802"/>
      <c r="R467" s="25"/>
      <c r="S467" s="818"/>
      <c r="T467" s="26"/>
      <c r="U467" s="26"/>
      <c r="V467" s="26"/>
      <c r="W467" s="27"/>
      <c r="X467" s="28"/>
      <c r="Y467" s="29"/>
      <c r="Z467" s="29"/>
      <c r="AA467" s="29"/>
      <c r="AB467" s="30"/>
      <c r="AC467" s="28"/>
      <c r="AD467" s="31"/>
      <c r="AE467" s="31"/>
      <c r="AF467" s="993"/>
      <c r="AG467" s="2"/>
    </row>
    <row r="468" spans="1:33" ht="35.25" customHeight="1">
      <c r="A468" s="662"/>
      <c r="B468" s="665"/>
      <c r="C468" s="743"/>
      <c r="D468" s="744"/>
      <c r="E468" s="744"/>
      <c r="F468" s="744"/>
      <c r="G468" s="744"/>
      <c r="H468" s="744"/>
      <c r="I468" s="744"/>
      <c r="J468" s="761"/>
      <c r="K468" s="744"/>
      <c r="L468" s="744"/>
      <c r="M468" s="631"/>
      <c r="N468" s="631"/>
      <c r="O468" s="744"/>
      <c r="P468" s="744"/>
      <c r="Q468" s="802"/>
      <c r="R468" s="32"/>
      <c r="S468" s="819"/>
      <c r="T468" s="33"/>
      <c r="U468" s="33"/>
      <c r="V468" s="33"/>
      <c r="W468" s="34"/>
      <c r="X468" s="35"/>
      <c r="Y468" s="36"/>
      <c r="Z468" s="29"/>
      <c r="AA468" s="29"/>
      <c r="AB468" s="30"/>
      <c r="AC468" s="28"/>
      <c r="AD468" s="31"/>
      <c r="AE468" s="31"/>
      <c r="AF468" s="993"/>
      <c r="AG468" s="2"/>
    </row>
    <row r="469" spans="1:33" ht="35.25" customHeight="1">
      <c r="A469" s="662"/>
      <c r="B469" s="665"/>
      <c r="C469" s="743"/>
      <c r="D469" s="744"/>
      <c r="E469" s="744"/>
      <c r="F469" s="744"/>
      <c r="G469" s="744"/>
      <c r="H469" s="744"/>
      <c r="I469" s="744"/>
      <c r="J469" s="761"/>
      <c r="K469" s="744"/>
      <c r="L469" s="744"/>
      <c r="M469" s="631"/>
      <c r="N469" s="631"/>
      <c r="O469" s="744"/>
      <c r="P469" s="744"/>
      <c r="Q469" s="802"/>
      <c r="R469" s="37"/>
      <c r="S469" s="819"/>
      <c r="T469" s="33"/>
      <c r="U469" s="33"/>
      <c r="V469" s="33"/>
      <c r="W469" s="34"/>
      <c r="X469" s="35"/>
      <c r="Y469" s="36"/>
      <c r="Z469" s="29"/>
      <c r="AA469" s="29"/>
      <c r="AB469" s="30"/>
      <c r="AC469" s="28"/>
      <c r="AD469" s="31"/>
      <c r="AE469" s="31"/>
      <c r="AF469" s="993"/>
      <c r="AG469" s="2"/>
    </row>
    <row r="470" spans="1:33" ht="35.25" customHeight="1">
      <c r="A470" s="662"/>
      <c r="B470" s="665"/>
      <c r="C470" s="745"/>
      <c r="D470" s="746"/>
      <c r="E470" s="746"/>
      <c r="F470" s="746"/>
      <c r="G470" s="746"/>
      <c r="H470" s="746"/>
      <c r="I470" s="746"/>
      <c r="J470" s="763"/>
      <c r="K470" s="746"/>
      <c r="L470" s="746"/>
      <c r="M470" s="632"/>
      <c r="N470" s="632"/>
      <c r="O470" s="746"/>
      <c r="P470" s="746"/>
      <c r="Q470" s="803"/>
      <c r="R470" s="38"/>
      <c r="S470" s="820"/>
      <c r="T470" s="39"/>
      <c r="U470" s="39"/>
      <c r="V470" s="39"/>
      <c r="W470" s="40"/>
      <c r="X470" s="41"/>
      <c r="Y470" s="42"/>
      <c r="Z470" s="42"/>
      <c r="AA470" s="42"/>
      <c r="AB470" s="43"/>
      <c r="AC470" s="41"/>
      <c r="AD470" s="44"/>
      <c r="AE470" s="44"/>
      <c r="AF470" s="994"/>
      <c r="AG470" s="2"/>
    </row>
    <row r="471" spans="1:33" ht="54" customHeight="1">
      <c r="A471" s="662"/>
      <c r="B471" s="665"/>
      <c r="C471" s="773" t="s">
        <v>46</v>
      </c>
      <c r="D471" s="750" t="s">
        <v>47</v>
      </c>
      <c r="E471" s="750" t="s">
        <v>48</v>
      </c>
      <c r="F471" s="750" t="s">
        <v>371</v>
      </c>
      <c r="G471" s="768" t="s">
        <v>50</v>
      </c>
      <c r="H471" s="750" t="s">
        <v>51</v>
      </c>
      <c r="I471" s="750" t="s">
        <v>61</v>
      </c>
      <c r="J471" s="774" t="s">
        <v>699</v>
      </c>
      <c r="K471" s="748" t="s">
        <v>700</v>
      </c>
      <c r="L471" s="750" t="s">
        <v>701</v>
      </c>
      <c r="M471" s="698">
        <v>6</v>
      </c>
      <c r="N471" s="698">
        <v>4</v>
      </c>
      <c r="O471" s="750" t="s">
        <v>702</v>
      </c>
      <c r="P471" s="750" t="s">
        <v>703</v>
      </c>
      <c r="Q471" s="805" t="s">
        <v>704</v>
      </c>
      <c r="R471" s="37"/>
      <c r="S471" s="821"/>
      <c r="T471" s="46"/>
      <c r="U471" s="46"/>
      <c r="V471" s="46"/>
      <c r="W471" s="34"/>
      <c r="X471" s="35"/>
      <c r="Y471" s="36"/>
      <c r="Z471" s="36"/>
      <c r="AA471" s="36"/>
      <c r="AB471" s="50"/>
      <c r="AC471" s="35"/>
      <c r="AD471" s="35"/>
      <c r="AE471" s="35"/>
      <c r="AF471" s="636"/>
      <c r="AG471" s="2"/>
    </row>
    <row r="472" spans="1:33" ht="54" customHeight="1">
      <c r="A472" s="662"/>
      <c r="B472" s="665"/>
      <c r="C472" s="743"/>
      <c r="D472" s="744"/>
      <c r="E472" s="744"/>
      <c r="F472" s="744"/>
      <c r="G472" s="744"/>
      <c r="H472" s="744"/>
      <c r="I472" s="744"/>
      <c r="J472" s="754"/>
      <c r="K472" s="744"/>
      <c r="L472" s="744"/>
      <c r="M472" s="631"/>
      <c r="N472" s="631"/>
      <c r="O472" s="744"/>
      <c r="P472" s="744"/>
      <c r="Q472" s="802"/>
      <c r="R472" s="25"/>
      <c r="S472" s="818"/>
      <c r="T472" s="26"/>
      <c r="U472" s="26"/>
      <c r="V472" s="26"/>
      <c r="W472" s="27"/>
      <c r="X472" s="28"/>
      <c r="Y472" s="29"/>
      <c r="Z472" s="29"/>
      <c r="AA472" s="29"/>
      <c r="AB472" s="30"/>
      <c r="AC472" s="28"/>
      <c r="AD472" s="28"/>
      <c r="AE472" s="28"/>
      <c r="AF472" s="634"/>
      <c r="AG472" s="2"/>
    </row>
    <row r="473" spans="1:33" ht="54" customHeight="1">
      <c r="A473" s="662"/>
      <c r="B473" s="665"/>
      <c r="C473" s="743"/>
      <c r="D473" s="744"/>
      <c r="E473" s="744"/>
      <c r="F473" s="744"/>
      <c r="G473" s="744"/>
      <c r="H473" s="744"/>
      <c r="I473" s="744"/>
      <c r="J473" s="754"/>
      <c r="K473" s="744"/>
      <c r="L473" s="744"/>
      <c r="M473" s="631"/>
      <c r="N473" s="631"/>
      <c r="O473" s="744"/>
      <c r="P473" s="744"/>
      <c r="Q473" s="802"/>
      <c r="R473" s="25"/>
      <c r="S473" s="818"/>
      <c r="T473" s="26"/>
      <c r="U473" s="26"/>
      <c r="V473" s="26"/>
      <c r="W473" s="27"/>
      <c r="X473" s="28"/>
      <c r="Y473" s="29"/>
      <c r="Z473" s="29"/>
      <c r="AA473" s="29"/>
      <c r="AB473" s="30"/>
      <c r="AC473" s="28"/>
      <c r="AD473" s="28"/>
      <c r="AE473" s="31"/>
      <c r="AF473" s="634"/>
      <c r="AG473" s="2"/>
    </row>
    <row r="474" spans="1:33" ht="54" customHeight="1">
      <c r="A474" s="663"/>
      <c r="B474" s="666"/>
      <c r="C474" s="743"/>
      <c r="D474" s="744"/>
      <c r="E474" s="744"/>
      <c r="F474" s="744"/>
      <c r="G474" s="744"/>
      <c r="H474" s="744"/>
      <c r="I474" s="744"/>
      <c r="J474" s="754"/>
      <c r="K474" s="744"/>
      <c r="L474" s="744"/>
      <c r="M474" s="631"/>
      <c r="N474" s="631"/>
      <c r="O474" s="744"/>
      <c r="P474" s="744"/>
      <c r="Q474" s="802"/>
      <c r="R474" s="25"/>
      <c r="S474" s="818"/>
      <c r="T474" s="26"/>
      <c r="U474" s="26"/>
      <c r="V474" s="26"/>
      <c r="W474" s="27"/>
      <c r="X474" s="28"/>
      <c r="Y474" s="29"/>
      <c r="Z474" s="29"/>
      <c r="AA474" s="29"/>
      <c r="AB474" s="30"/>
      <c r="AC474" s="28"/>
      <c r="AD474" s="28"/>
      <c r="AE474" s="31"/>
      <c r="AF474" s="634"/>
      <c r="AG474" s="2"/>
    </row>
    <row r="475" spans="1:33" ht="54" customHeight="1">
      <c r="A475" s="661" t="s">
        <v>591</v>
      </c>
      <c r="B475" s="664" t="s">
        <v>655</v>
      </c>
      <c r="C475" s="745"/>
      <c r="D475" s="746"/>
      <c r="E475" s="746"/>
      <c r="F475" s="746"/>
      <c r="G475" s="746"/>
      <c r="H475" s="746"/>
      <c r="I475" s="746"/>
      <c r="J475" s="756"/>
      <c r="K475" s="746"/>
      <c r="L475" s="746"/>
      <c r="M475" s="632"/>
      <c r="N475" s="632"/>
      <c r="O475" s="746"/>
      <c r="P475" s="746"/>
      <c r="Q475" s="803"/>
      <c r="R475" s="38"/>
      <c r="S475" s="820"/>
      <c r="T475" s="39"/>
      <c r="U475" s="39"/>
      <c r="V475" s="39"/>
      <c r="W475" s="40"/>
      <c r="X475" s="41"/>
      <c r="Y475" s="42"/>
      <c r="Z475" s="42"/>
      <c r="AA475" s="42"/>
      <c r="AB475" s="43"/>
      <c r="AC475" s="41"/>
      <c r="AD475" s="41"/>
      <c r="AE475" s="44"/>
      <c r="AF475" s="635"/>
      <c r="AG475" s="2"/>
    </row>
    <row r="476" spans="1:33" ht="25.5" customHeight="1">
      <c r="A476" s="662"/>
      <c r="B476" s="665"/>
      <c r="C476" s="747" t="s">
        <v>46</v>
      </c>
      <c r="D476" s="748" t="s">
        <v>47</v>
      </c>
      <c r="E476" s="748" t="s">
        <v>48</v>
      </c>
      <c r="F476" s="748" t="s">
        <v>371</v>
      </c>
      <c r="G476" s="749" t="s">
        <v>50</v>
      </c>
      <c r="H476" s="748" t="s">
        <v>51</v>
      </c>
      <c r="I476" s="748" t="s">
        <v>134</v>
      </c>
      <c r="J476" s="766" t="s">
        <v>705</v>
      </c>
      <c r="K476" s="748" t="s">
        <v>192</v>
      </c>
      <c r="L476" s="748" t="s">
        <v>706</v>
      </c>
      <c r="M476" s="638">
        <v>1</v>
      </c>
      <c r="N476" s="638">
        <v>3</v>
      </c>
      <c r="O476" s="748" t="s">
        <v>707</v>
      </c>
      <c r="P476" s="748" t="s">
        <v>708</v>
      </c>
      <c r="Q476" s="804" t="s">
        <v>686</v>
      </c>
      <c r="R476" s="59"/>
      <c r="S476" s="823"/>
      <c r="T476" s="49"/>
      <c r="U476" s="49"/>
      <c r="V476" s="49"/>
      <c r="W476" s="34"/>
      <c r="X476" s="35"/>
      <c r="Y476" s="36"/>
      <c r="Z476" s="36"/>
      <c r="AA476" s="36"/>
      <c r="AB476" s="50"/>
      <c r="AC476" s="35"/>
      <c r="AD476" s="60"/>
      <c r="AE476" s="60"/>
      <c r="AF476" s="995" t="s">
        <v>709</v>
      </c>
      <c r="AG476" s="2"/>
    </row>
    <row r="477" spans="1:33" ht="25.5" customHeight="1">
      <c r="A477" s="662"/>
      <c r="B477" s="665"/>
      <c r="C477" s="743"/>
      <c r="D477" s="744"/>
      <c r="E477" s="744"/>
      <c r="F477" s="744"/>
      <c r="G477" s="744"/>
      <c r="H477" s="744"/>
      <c r="I477" s="744"/>
      <c r="J477" s="761"/>
      <c r="K477" s="744"/>
      <c r="L477" s="744"/>
      <c r="M477" s="631"/>
      <c r="N477" s="631"/>
      <c r="O477" s="744"/>
      <c r="P477" s="744"/>
      <c r="Q477" s="802"/>
      <c r="R477" s="32"/>
      <c r="S477" s="818"/>
      <c r="T477" s="26"/>
      <c r="U477" s="26"/>
      <c r="V477" s="26"/>
      <c r="W477" s="27"/>
      <c r="X477" s="28"/>
      <c r="Y477" s="29"/>
      <c r="Z477" s="29"/>
      <c r="AA477" s="29"/>
      <c r="AB477" s="30"/>
      <c r="AC477" s="28"/>
      <c r="AD477" s="31"/>
      <c r="AE477" s="31"/>
      <c r="AF477" s="993"/>
      <c r="AG477" s="2"/>
    </row>
    <row r="478" spans="1:33" ht="25.5" customHeight="1">
      <c r="A478" s="662"/>
      <c r="B478" s="665"/>
      <c r="C478" s="743"/>
      <c r="D478" s="744"/>
      <c r="E478" s="744"/>
      <c r="F478" s="744"/>
      <c r="G478" s="744"/>
      <c r="H478" s="744"/>
      <c r="I478" s="744"/>
      <c r="J478" s="761"/>
      <c r="K478" s="744"/>
      <c r="L478" s="744"/>
      <c r="M478" s="631"/>
      <c r="N478" s="631"/>
      <c r="O478" s="744"/>
      <c r="P478" s="744"/>
      <c r="Q478" s="802"/>
      <c r="R478" s="25"/>
      <c r="S478" s="818"/>
      <c r="T478" s="26"/>
      <c r="U478" s="26"/>
      <c r="V478" s="26"/>
      <c r="W478" s="27"/>
      <c r="X478" s="28"/>
      <c r="Y478" s="29"/>
      <c r="Z478" s="29"/>
      <c r="AA478" s="29"/>
      <c r="AB478" s="30"/>
      <c r="AC478" s="28"/>
      <c r="AD478" s="31"/>
      <c r="AE478" s="31"/>
      <c r="AF478" s="993"/>
      <c r="AG478" s="2"/>
    </row>
    <row r="479" spans="1:33" ht="25.5" customHeight="1">
      <c r="A479" s="662"/>
      <c r="B479" s="665"/>
      <c r="C479" s="743"/>
      <c r="D479" s="744"/>
      <c r="E479" s="744"/>
      <c r="F479" s="744"/>
      <c r="G479" s="744"/>
      <c r="H479" s="744"/>
      <c r="I479" s="744"/>
      <c r="J479" s="761"/>
      <c r="K479" s="744"/>
      <c r="L479" s="744"/>
      <c r="M479" s="631"/>
      <c r="N479" s="631"/>
      <c r="O479" s="744"/>
      <c r="P479" s="744"/>
      <c r="Q479" s="802"/>
      <c r="R479" s="25"/>
      <c r="S479" s="818"/>
      <c r="T479" s="26"/>
      <c r="U479" s="26"/>
      <c r="V479" s="26"/>
      <c r="W479" s="27"/>
      <c r="X479" s="28"/>
      <c r="Y479" s="29"/>
      <c r="Z479" s="29"/>
      <c r="AA479" s="29"/>
      <c r="AB479" s="30"/>
      <c r="AC479" s="28"/>
      <c r="AD479" s="31"/>
      <c r="AE479" s="31"/>
      <c r="AF479" s="993"/>
      <c r="AG479" s="2"/>
    </row>
    <row r="480" spans="1:33" ht="25.5" customHeight="1">
      <c r="A480" s="662"/>
      <c r="B480" s="665"/>
      <c r="C480" s="745"/>
      <c r="D480" s="746"/>
      <c r="E480" s="746"/>
      <c r="F480" s="746"/>
      <c r="G480" s="746"/>
      <c r="H480" s="746"/>
      <c r="I480" s="746"/>
      <c r="J480" s="763"/>
      <c r="K480" s="746"/>
      <c r="L480" s="746"/>
      <c r="M480" s="632"/>
      <c r="N480" s="632"/>
      <c r="O480" s="746"/>
      <c r="P480" s="746"/>
      <c r="Q480" s="803"/>
      <c r="R480" s="38"/>
      <c r="S480" s="824"/>
      <c r="T480" s="61"/>
      <c r="U480" s="61"/>
      <c r="V480" s="61"/>
      <c r="W480" s="62"/>
      <c r="X480" s="63"/>
      <c r="Y480" s="64"/>
      <c r="Z480" s="42"/>
      <c r="AA480" s="42"/>
      <c r="AB480" s="65"/>
      <c r="AC480" s="63"/>
      <c r="AD480" s="66"/>
      <c r="AE480" s="66"/>
      <c r="AF480" s="994"/>
      <c r="AG480" s="2"/>
    </row>
    <row r="481" spans="1:33" ht="25.5" customHeight="1">
      <c r="A481" s="662"/>
      <c r="B481" s="665"/>
      <c r="C481" s="747" t="s">
        <v>46</v>
      </c>
      <c r="D481" s="748" t="s">
        <v>47</v>
      </c>
      <c r="E481" s="748" t="s">
        <v>48</v>
      </c>
      <c r="F481" s="748" t="s">
        <v>371</v>
      </c>
      <c r="G481" s="749" t="s">
        <v>50</v>
      </c>
      <c r="H481" s="748" t="s">
        <v>51</v>
      </c>
      <c r="I481" s="748" t="s">
        <v>61</v>
      </c>
      <c r="J481" s="766" t="s">
        <v>710</v>
      </c>
      <c r="K481" s="748" t="s">
        <v>473</v>
      </c>
      <c r="L481" s="748" t="s">
        <v>711</v>
      </c>
      <c r="M481" s="638">
        <v>0</v>
      </c>
      <c r="N481" s="638">
        <v>0</v>
      </c>
      <c r="O481" s="748" t="s">
        <v>712</v>
      </c>
      <c r="P481" s="748" t="s">
        <v>713</v>
      </c>
      <c r="Q481" s="804" t="s">
        <v>686</v>
      </c>
      <c r="R481" s="59"/>
      <c r="S481" s="822"/>
      <c r="T481" s="53"/>
      <c r="U481" s="53"/>
      <c r="V481" s="53"/>
      <c r="W481" s="54"/>
      <c r="X481" s="55"/>
      <c r="Y481" s="56"/>
      <c r="Z481" s="56"/>
      <c r="AA481" s="56"/>
      <c r="AB481" s="57"/>
      <c r="AC481" s="55"/>
      <c r="AD481" s="58"/>
      <c r="AE481" s="58"/>
      <c r="AF481" s="995" t="s">
        <v>714</v>
      </c>
      <c r="AG481" s="2"/>
    </row>
    <row r="482" spans="1:33" ht="25.5" customHeight="1">
      <c r="A482" s="662"/>
      <c r="B482" s="665"/>
      <c r="C482" s="743"/>
      <c r="D482" s="744"/>
      <c r="E482" s="744"/>
      <c r="F482" s="744"/>
      <c r="G482" s="744"/>
      <c r="H482" s="744"/>
      <c r="I482" s="744"/>
      <c r="J482" s="761"/>
      <c r="K482" s="744"/>
      <c r="L482" s="744"/>
      <c r="M482" s="631"/>
      <c r="N482" s="631"/>
      <c r="O482" s="744"/>
      <c r="P482" s="744"/>
      <c r="Q482" s="802"/>
      <c r="R482" s="25"/>
      <c r="S482" s="818"/>
      <c r="T482" s="26"/>
      <c r="U482" s="26"/>
      <c r="V482" s="26"/>
      <c r="W482" s="27"/>
      <c r="X482" s="28"/>
      <c r="Y482" s="29"/>
      <c r="Z482" s="29"/>
      <c r="AA482" s="29"/>
      <c r="AB482" s="30"/>
      <c r="AC482" s="28"/>
      <c r="AD482" s="31"/>
      <c r="AE482" s="31"/>
      <c r="AF482" s="993"/>
      <c r="AG482" s="2"/>
    </row>
    <row r="483" spans="1:33" ht="25.5" customHeight="1">
      <c r="A483" s="662"/>
      <c r="B483" s="665"/>
      <c r="C483" s="743"/>
      <c r="D483" s="744"/>
      <c r="E483" s="744"/>
      <c r="F483" s="744"/>
      <c r="G483" s="744"/>
      <c r="H483" s="744"/>
      <c r="I483" s="744"/>
      <c r="J483" s="761"/>
      <c r="K483" s="744"/>
      <c r="L483" s="744"/>
      <c r="M483" s="631"/>
      <c r="N483" s="631"/>
      <c r="O483" s="744"/>
      <c r="P483" s="744"/>
      <c r="Q483" s="802"/>
      <c r="R483" s="25"/>
      <c r="S483" s="818"/>
      <c r="T483" s="26"/>
      <c r="U483" s="26"/>
      <c r="V483" s="26"/>
      <c r="W483" s="27"/>
      <c r="X483" s="28"/>
      <c r="Y483" s="29"/>
      <c r="Z483" s="29"/>
      <c r="AA483" s="29"/>
      <c r="AB483" s="30"/>
      <c r="AC483" s="28"/>
      <c r="AD483" s="31"/>
      <c r="AE483" s="31"/>
      <c r="AF483" s="993"/>
      <c r="AG483" s="2"/>
    </row>
    <row r="484" spans="1:33" ht="25.5" customHeight="1">
      <c r="A484" s="662"/>
      <c r="B484" s="665"/>
      <c r="C484" s="743"/>
      <c r="D484" s="744"/>
      <c r="E484" s="744"/>
      <c r="F484" s="744"/>
      <c r="G484" s="744"/>
      <c r="H484" s="744"/>
      <c r="I484" s="744"/>
      <c r="J484" s="761"/>
      <c r="K484" s="744"/>
      <c r="L484" s="744"/>
      <c r="M484" s="631"/>
      <c r="N484" s="631"/>
      <c r="O484" s="744"/>
      <c r="P484" s="744"/>
      <c r="Q484" s="802"/>
      <c r="R484" s="25"/>
      <c r="S484" s="818"/>
      <c r="T484" s="26"/>
      <c r="U484" s="26"/>
      <c r="V484" s="26"/>
      <c r="W484" s="27"/>
      <c r="X484" s="28"/>
      <c r="Y484" s="29"/>
      <c r="Z484" s="29"/>
      <c r="AA484" s="29"/>
      <c r="AB484" s="30"/>
      <c r="AC484" s="28"/>
      <c r="AD484" s="31"/>
      <c r="AE484" s="31"/>
      <c r="AF484" s="993"/>
      <c r="AG484" s="2"/>
    </row>
    <row r="485" spans="1:33" ht="25.5" customHeight="1">
      <c r="A485" s="662"/>
      <c r="B485" s="669"/>
      <c r="C485" s="745"/>
      <c r="D485" s="746"/>
      <c r="E485" s="746"/>
      <c r="F485" s="746"/>
      <c r="G485" s="746"/>
      <c r="H485" s="746"/>
      <c r="I485" s="746"/>
      <c r="J485" s="763"/>
      <c r="K485" s="746"/>
      <c r="L485" s="746"/>
      <c r="M485" s="632"/>
      <c r="N485" s="632"/>
      <c r="O485" s="746"/>
      <c r="P485" s="746"/>
      <c r="Q485" s="803"/>
      <c r="R485" s="38"/>
      <c r="S485" s="820"/>
      <c r="T485" s="39"/>
      <c r="U485" s="39"/>
      <c r="V485" s="39"/>
      <c r="W485" s="40"/>
      <c r="X485" s="41"/>
      <c r="Y485" s="42"/>
      <c r="Z485" s="42"/>
      <c r="AA485" s="42"/>
      <c r="AB485" s="43"/>
      <c r="AC485" s="41"/>
      <c r="AD485" s="44"/>
      <c r="AE485" s="44"/>
      <c r="AF485" s="994"/>
      <c r="AG485" s="2"/>
    </row>
    <row r="486" spans="1:33" ht="22.5" customHeight="1">
      <c r="A486" s="708"/>
      <c r="B486" s="159"/>
      <c r="C486" s="781"/>
      <c r="D486" s="781"/>
      <c r="E486" s="781"/>
      <c r="F486" s="781"/>
      <c r="G486" s="781"/>
      <c r="H486" s="781"/>
      <c r="I486" s="781"/>
      <c r="J486" s="781"/>
      <c r="K486" s="781"/>
      <c r="L486" s="781"/>
      <c r="M486" s="160"/>
      <c r="N486" s="160"/>
      <c r="O486" s="781"/>
      <c r="P486" s="781"/>
      <c r="Q486" s="781"/>
      <c r="R486" s="667" t="s">
        <v>536</v>
      </c>
      <c r="S486" s="657"/>
      <c r="T486" s="657"/>
      <c r="U486" s="657"/>
      <c r="V486" s="657"/>
      <c r="W486" s="657"/>
      <c r="X486" s="657"/>
      <c r="Y486" s="657"/>
      <c r="Z486" s="658"/>
      <c r="AA486" s="161" t="s">
        <v>201</v>
      </c>
      <c r="AB486" s="162">
        <f>SUM(AB441:AB485)</f>
        <v>60000</v>
      </c>
      <c r="AC486" s="668"/>
      <c r="AD486" s="657"/>
      <c r="AE486" s="657"/>
      <c r="AF486" s="660"/>
      <c r="AG486" s="84"/>
    </row>
    <row r="487" spans="1:33" ht="22.5" customHeight="1">
      <c r="A487" s="79"/>
      <c r="B487" s="167"/>
      <c r="C487" s="783"/>
      <c r="D487" s="783"/>
      <c r="E487" s="783"/>
      <c r="F487" s="783"/>
      <c r="G487" s="783"/>
      <c r="H487" s="783"/>
      <c r="I487" s="783"/>
      <c r="J487" s="783"/>
      <c r="K487" s="783"/>
      <c r="L487" s="783"/>
      <c r="M487" s="167"/>
      <c r="N487" s="167"/>
      <c r="O487" s="783"/>
      <c r="P487" s="783"/>
      <c r="Q487" s="806"/>
      <c r="R487" s="671" t="s">
        <v>715</v>
      </c>
      <c r="S487" s="672"/>
      <c r="T487" s="672"/>
      <c r="U487" s="672"/>
      <c r="V487" s="672"/>
      <c r="W487" s="672"/>
      <c r="X487" s="672"/>
      <c r="Y487" s="673"/>
      <c r="Z487" s="192"/>
      <c r="AA487" s="168" t="s">
        <v>201</v>
      </c>
      <c r="AB487" s="169">
        <f>+AB440+AB486</f>
        <v>61357.038399999998</v>
      </c>
      <c r="AC487" s="674"/>
      <c r="AD487" s="672"/>
      <c r="AE487" s="672"/>
      <c r="AF487" s="675"/>
      <c r="AG487" s="170"/>
    </row>
    <row r="488" spans="1:33" ht="27" customHeight="1">
      <c r="A488" s="709" t="s">
        <v>716</v>
      </c>
      <c r="B488" s="704" t="s">
        <v>716</v>
      </c>
      <c r="C488" s="773" t="s">
        <v>46</v>
      </c>
      <c r="D488" s="750" t="s">
        <v>47</v>
      </c>
      <c r="E488" s="750" t="s">
        <v>59</v>
      </c>
      <c r="F488" s="750" t="s">
        <v>60</v>
      </c>
      <c r="G488" s="768" t="s">
        <v>50</v>
      </c>
      <c r="H488" s="750" t="s">
        <v>51</v>
      </c>
      <c r="I488" s="750" t="s">
        <v>61</v>
      </c>
      <c r="J488" s="759" t="s">
        <v>717</v>
      </c>
      <c r="K488" s="748" t="s">
        <v>718</v>
      </c>
      <c r="L488" s="750" t="s">
        <v>719</v>
      </c>
      <c r="M488" s="698">
        <v>30</v>
      </c>
      <c r="N488" s="698">
        <v>30</v>
      </c>
      <c r="O488" s="750" t="s">
        <v>720</v>
      </c>
      <c r="P488" s="750" t="s">
        <v>721</v>
      </c>
      <c r="Q488" s="805" t="s">
        <v>722</v>
      </c>
      <c r="R488" s="37"/>
      <c r="S488" s="821"/>
      <c r="T488" s="46"/>
      <c r="U488" s="46"/>
      <c r="V488" s="46"/>
      <c r="W488" s="34"/>
      <c r="X488" s="35"/>
      <c r="Y488" s="36"/>
      <c r="Z488" s="36"/>
      <c r="AA488" s="36"/>
      <c r="AB488" s="50"/>
      <c r="AC488" s="35"/>
      <c r="AD488" s="60"/>
      <c r="AE488" s="60"/>
      <c r="AF488" s="636"/>
      <c r="AG488" s="2"/>
    </row>
    <row r="489" spans="1:33" ht="27" customHeight="1">
      <c r="A489" s="662"/>
      <c r="B489" s="665"/>
      <c r="C489" s="743"/>
      <c r="D489" s="744"/>
      <c r="E489" s="744"/>
      <c r="F489" s="744"/>
      <c r="G489" s="744"/>
      <c r="H489" s="744"/>
      <c r="I489" s="744"/>
      <c r="J489" s="762"/>
      <c r="K489" s="744"/>
      <c r="L489" s="744"/>
      <c r="M489" s="631"/>
      <c r="N489" s="631"/>
      <c r="O489" s="744"/>
      <c r="P489" s="744"/>
      <c r="Q489" s="802"/>
      <c r="R489" s="25"/>
      <c r="S489" s="818"/>
      <c r="T489" s="26"/>
      <c r="U489" s="26"/>
      <c r="V489" s="26"/>
      <c r="W489" s="27"/>
      <c r="X489" s="28"/>
      <c r="Y489" s="29"/>
      <c r="Z489" s="29"/>
      <c r="AA489" s="29"/>
      <c r="AB489" s="30"/>
      <c r="AC489" s="28"/>
      <c r="AD489" s="31"/>
      <c r="AE489" s="31"/>
      <c r="AF489" s="634"/>
      <c r="AG489" s="2"/>
    </row>
    <row r="490" spans="1:33" ht="27" customHeight="1">
      <c r="A490" s="662"/>
      <c r="B490" s="665"/>
      <c r="C490" s="743"/>
      <c r="D490" s="744"/>
      <c r="E490" s="744"/>
      <c r="F490" s="744"/>
      <c r="G490" s="744"/>
      <c r="H490" s="744"/>
      <c r="I490" s="744"/>
      <c r="J490" s="762"/>
      <c r="K490" s="744"/>
      <c r="L490" s="744"/>
      <c r="M490" s="631"/>
      <c r="N490" s="631"/>
      <c r="O490" s="744"/>
      <c r="P490" s="744"/>
      <c r="Q490" s="802"/>
      <c r="R490" s="32"/>
      <c r="S490" s="819"/>
      <c r="T490" s="33"/>
      <c r="U490" s="33"/>
      <c r="V490" s="33"/>
      <c r="W490" s="34"/>
      <c r="X490" s="35"/>
      <c r="Y490" s="36"/>
      <c r="Z490" s="29"/>
      <c r="AA490" s="29"/>
      <c r="AB490" s="30"/>
      <c r="AC490" s="28"/>
      <c r="AD490" s="31"/>
      <c r="AE490" s="31"/>
      <c r="AF490" s="634"/>
      <c r="AG490" s="2"/>
    </row>
    <row r="491" spans="1:33" ht="27" customHeight="1">
      <c r="A491" s="662"/>
      <c r="B491" s="665"/>
      <c r="C491" s="743"/>
      <c r="D491" s="744"/>
      <c r="E491" s="744"/>
      <c r="F491" s="744"/>
      <c r="G491" s="744"/>
      <c r="H491" s="744"/>
      <c r="I491" s="744"/>
      <c r="J491" s="762"/>
      <c r="K491" s="744"/>
      <c r="L491" s="744"/>
      <c r="M491" s="631"/>
      <c r="N491" s="631"/>
      <c r="O491" s="744"/>
      <c r="P491" s="744"/>
      <c r="Q491" s="802"/>
      <c r="R491" s="37"/>
      <c r="S491" s="819"/>
      <c r="T491" s="33"/>
      <c r="U491" s="33"/>
      <c r="V491" s="33"/>
      <c r="W491" s="34"/>
      <c r="X491" s="35"/>
      <c r="Y491" s="36"/>
      <c r="Z491" s="29"/>
      <c r="AA491" s="29"/>
      <c r="AB491" s="30"/>
      <c r="AC491" s="28"/>
      <c r="AD491" s="31"/>
      <c r="AE491" s="31"/>
      <c r="AF491" s="634"/>
      <c r="AG491" s="2"/>
    </row>
    <row r="492" spans="1:33" ht="27" customHeight="1">
      <c r="A492" s="662"/>
      <c r="B492" s="665"/>
      <c r="C492" s="745"/>
      <c r="D492" s="746"/>
      <c r="E492" s="746"/>
      <c r="F492" s="746"/>
      <c r="G492" s="746"/>
      <c r="H492" s="746"/>
      <c r="I492" s="746"/>
      <c r="J492" s="764"/>
      <c r="K492" s="746"/>
      <c r="L492" s="746"/>
      <c r="M492" s="632"/>
      <c r="N492" s="632"/>
      <c r="O492" s="746"/>
      <c r="P492" s="746"/>
      <c r="Q492" s="803"/>
      <c r="R492" s="38"/>
      <c r="S492" s="820"/>
      <c r="T492" s="39"/>
      <c r="U492" s="39"/>
      <c r="V492" s="39"/>
      <c r="W492" s="40"/>
      <c r="X492" s="41"/>
      <c r="Y492" s="42"/>
      <c r="Z492" s="42"/>
      <c r="AA492" s="42"/>
      <c r="AB492" s="43"/>
      <c r="AC492" s="41"/>
      <c r="AD492" s="44"/>
      <c r="AE492" s="44"/>
      <c r="AF492" s="635"/>
      <c r="AG492" s="2"/>
    </row>
    <row r="493" spans="1:33" ht="27" customHeight="1">
      <c r="A493" s="662"/>
      <c r="B493" s="665"/>
      <c r="C493" s="773" t="s">
        <v>46</v>
      </c>
      <c r="D493" s="750" t="s">
        <v>47</v>
      </c>
      <c r="E493" s="750" t="s">
        <v>59</v>
      </c>
      <c r="F493" s="750" t="s">
        <v>185</v>
      </c>
      <c r="G493" s="768" t="s">
        <v>50</v>
      </c>
      <c r="H493" s="750" t="s">
        <v>51</v>
      </c>
      <c r="I493" s="750" t="s">
        <v>61</v>
      </c>
      <c r="J493" s="752" t="s">
        <v>723</v>
      </c>
      <c r="K493" s="750" t="s">
        <v>724</v>
      </c>
      <c r="L493" s="750" t="s">
        <v>725</v>
      </c>
      <c r="M493" s="698">
        <v>0</v>
      </c>
      <c r="N493" s="698">
        <v>10</v>
      </c>
      <c r="O493" s="750" t="s">
        <v>726</v>
      </c>
      <c r="P493" s="750" t="s">
        <v>727</v>
      </c>
      <c r="Q493" s="805" t="s">
        <v>722</v>
      </c>
      <c r="R493" s="70" t="s">
        <v>264</v>
      </c>
      <c r="S493" s="825" t="s">
        <v>197</v>
      </c>
      <c r="T493" s="47" t="s">
        <v>70</v>
      </c>
      <c r="U493" s="172" t="s">
        <v>71</v>
      </c>
      <c r="V493" s="164" t="s">
        <v>72</v>
      </c>
      <c r="W493" s="73"/>
      <c r="X493" s="28"/>
      <c r="Y493" s="29"/>
      <c r="Z493" s="29"/>
      <c r="AA493" s="29"/>
      <c r="AB493" s="30">
        <f>+AA494</f>
        <v>65.979200000000006</v>
      </c>
      <c r="AC493" s="28"/>
      <c r="AD493" s="28"/>
      <c r="AE493" s="31"/>
      <c r="AF493" s="636"/>
      <c r="AG493" s="2"/>
    </row>
    <row r="494" spans="1:33" ht="27" customHeight="1">
      <c r="A494" s="662"/>
      <c r="B494" s="665"/>
      <c r="C494" s="743"/>
      <c r="D494" s="744"/>
      <c r="E494" s="744"/>
      <c r="F494" s="744"/>
      <c r="G494" s="744"/>
      <c r="H494" s="744"/>
      <c r="I494" s="744"/>
      <c r="J494" s="754"/>
      <c r="K494" s="744"/>
      <c r="L494" s="744"/>
      <c r="M494" s="631"/>
      <c r="N494" s="631"/>
      <c r="O494" s="744"/>
      <c r="P494" s="744"/>
      <c r="Q494" s="802"/>
      <c r="R494" s="25"/>
      <c r="S494" s="818" t="s">
        <v>728</v>
      </c>
      <c r="T494" s="26"/>
      <c r="U494" s="33"/>
      <c r="V494" s="33"/>
      <c r="W494" s="27">
        <v>1</v>
      </c>
      <c r="X494" s="28" t="s">
        <v>74</v>
      </c>
      <c r="Y494" s="29">
        <v>58.91</v>
      </c>
      <c r="Z494" s="29">
        <f>+W494*Y494</f>
        <v>58.91</v>
      </c>
      <c r="AA494" s="29">
        <f>+Z494*1.12</f>
        <v>65.979200000000006</v>
      </c>
      <c r="AB494" s="30"/>
      <c r="AC494" s="28"/>
      <c r="AD494" s="28"/>
      <c r="AE494" s="31" t="s">
        <v>75</v>
      </c>
      <c r="AF494" s="634"/>
      <c r="AG494" s="2"/>
    </row>
    <row r="495" spans="1:33" ht="27" customHeight="1">
      <c r="A495" s="662"/>
      <c r="B495" s="665"/>
      <c r="C495" s="743"/>
      <c r="D495" s="744"/>
      <c r="E495" s="744"/>
      <c r="F495" s="744"/>
      <c r="G495" s="744"/>
      <c r="H495" s="744"/>
      <c r="I495" s="744"/>
      <c r="J495" s="754"/>
      <c r="K495" s="744"/>
      <c r="L495" s="744"/>
      <c r="M495" s="631"/>
      <c r="N495" s="631"/>
      <c r="O495" s="744"/>
      <c r="P495" s="744"/>
      <c r="Q495" s="802"/>
      <c r="R495" s="70"/>
      <c r="S495" s="825"/>
      <c r="T495" s="193"/>
      <c r="U495" s="172"/>
      <c r="V495" s="164"/>
      <c r="W495" s="73"/>
      <c r="X495" s="28"/>
      <c r="Y495" s="29"/>
      <c r="Z495" s="29"/>
      <c r="AA495" s="29"/>
      <c r="AB495" s="30"/>
      <c r="AC495" s="28"/>
      <c r="AD495" s="28"/>
      <c r="AE495" s="31"/>
      <c r="AF495" s="634"/>
      <c r="AG495" s="2"/>
    </row>
    <row r="496" spans="1:33" ht="27" customHeight="1">
      <c r="A496" s="662"/>
      <c r="B496" s="665"/>
      <c r="C496" s="743"/>
      <c r="D496" s="744"/>
      <c r="E496" s="744"/>
      <c r="F496" s="744"/>
      <c r="G496" s="744"/>
      <c r="H496" s="744"/>
      <c r="I496" s="744"/>
      <c r="J496" s="754"/>
      <c r="K496" s="744"/>
      <c r="L496" s="744"/>
      <c r="M496" s="631"/>
      <c r="N496" s="631"/>
      <c r="O496" s="744"/>
      <c r="P496" s="744"/>
      <c r="Q496" s="802"/>
      <c r="R496" s="25"/>
      <c r="S496" s="818"/>
      <c r="T496" s="26"/>
      <c r="U496" s="33"/>
      <c r="V496" s="33"/>
      <c r="W496" s="27"/>
      <c r="X496" s="28"/>
      <c r="Y496" s="29"/>
      <c r="Z496" s="29"/>
      <c r="AA496" s="29"/>
      <c r="AB496" s="30"/>
      <c r="AC496" s="28"/>
      <c r="AD496" s="28"/>
      <c r="AE496" s="31"/>
      <c r="AF496" s="634"/>
      <c r="AG496" s="2"/>
    </row>
    <row r="497" spans="1:33" ht="27" customHeight="1">
      <c r="A497" s="663"/>
      <c r="B497" s="666"/>
      <c r="C497" s="745"/>
      <c r="D497" s="746"/>
      <c r="E497" s="746"/>
      <c r="F497" s="746"/>
      <c r="G497" s="746"/>
      <c r="H497" s="746"/>
      <c r="I497" s="746"/>
      <c r="J497" s="756"/>
      <c r="K497" s="746"/>
      <c r="L497" s="746"/>
      <c r="M497" s="632"/>
      <c r="N497" s="632"/>
      <c r="O497" s="746"/>
      <c r="P497" s="746"/>
      <c r="Q497" s="803"/>
      <c r="R497" s="38"/>
      <c r="S497" s="820"/>
      <c r="T497" s="39"/>
      <c r="U497" s="39"/>
      <c r="V497" s="39"/>
      <c r="W497" s="40"/>
      <c r="X497" s="41"/>
      <c r="Y497" s="42"/>
      <c r="Z497" s="42"/>
      <c r="AA497" s="42"/>
      <c r="AB497" s="43"/>
      <c r="AC497" s="41"/>
      <c r="AD497" s="41"/>
      <c r="AE497" s="44"/>
      <c r="AF497" s="635"/>
      <c r="AG497" s="2"/>
    </row>
    <row r="498" spans="1:33" ht="60.75" customHeight="1">
      <c r="A498" s="661" t="s">
        <v>716</v>
      </c>
      <c r="B498" s="664" t="s">
        <v>716</v>
      </c>
      <c r="C498" s="747" t="s">
        <v>46</v>
      </c>
      <c r="D498" s="748" t="s">
        <v>47</v>
      </c>
      <c r="E498" s="748" t="s">
        <v>59</v>
      </c>
      <c r="F498" s="748" t="s">
        <v>185</v>
      </c>
      <c r="G498" s="749" t="s">
        <v>50</v>
      </c>
      <c r="H498" s="748" t="s">
        <v>133</v>
      </c>
      <c r="I498" s="748" t="s">
        <v>61</v>
      </c>
      <c r="J498" s="766" t="s">
        <v>729</v>
      </c>
      <c r="K498" s="748" t="s">
        <v>730</v>
      </c>
      <c r="L498" s="748" t="s">
        <v>731</v>
      </c>
      <c r="M498" s="638">
        <v>250</v>
      </c>
      <c r="N498" s="638">
        <v>200</v>
      </c>
      <c r="O498" s="748" t="s">
        <v>732</v>
      </c>
      <c r="P498" s="748" t="s">
        <v>733</v>
      </c>
      <c r="Q498" s="804" t="s">
        <v>722</v>
      </c>
      <c r="R498" s="74" t="s">
        <v>321</v>
      </c>
      <c r="S498" s="826" t="s">
        <v>734</v>
      </c>
      <c r="T498" s="194" t="s">
        <v>70</v>
      </c>
      <c r="U498" s="172" t="s">
        <v>71</v>
      </c>
      <c r="V498" s="164" t="s">
        <v>72</v>
      </c>
      <c r="W498" s="195"/>
      <c r="X498" s="196"/>
      <c r="Y498" s="64"/>
      <c r="Z498" s="29"/>
      <c r="AA498" s="29"/>
      <c r="AB498" s="65">
        <f>+AA499</f>
        <v>425.6</v>
      </c>
      <c r="AC498" s="63"/>
      <c r="AD498" s="66"/>
      <c r="AE498" s="60"/>
      <c r="AF498" s="637"/>
      <c r="AG498" s="2"/>
    </row>
    <row r="499" spans="1:33" ht="18" customHeight="1">
      <c r="A499" s="662"/>
      <c r="B499" s="665"/>
      <c r="C499" s="743"/>
      <c r="D499" s="744"/>
      <c r="E499" s="744"/>
      <c r="F499" s="744"/>
      <c r="G499" s="744"/>
      <c r="H499" s="744"/>
      <c r="I499" s="744"/>
      <c r="J499" s="761"/>
      <c r="K499" s="744"/>
      <c r="L499" s="744"/>
      <c r="M499" s="631"/>
      <c r="N499" s="631"/>
      <c r="O499" s="744"/>
      <c r="P499" s="744"/>
      <c r="Q499" s="802"/>
      <c r="R499" s="25"/>
      <c r="S499" s="818" t="s">
        <v>735</v>
      </c>
      <c r="T499" s="26"/>
      <c r="U499" s="33"/>
      <c r="V499" s="33"/>
      <c r="W499" s="34">
        <v>1</v>
      </c>
      <c r="X499" s="197" t="s">
        <v>182</v>
      </c>
      <c r="Y499" s="29">
        <v>380</v>
      </c>
      <c r="Z499" s="29">
        <f>+W499*Y499</f>
        <v>380</v>
      </c>
      <c r="AA499" s="29">
        <f>+Z499*1.12</f>
        <v>425.6</v>
      </c>
      <c r="AB499" s="65"/>
      <c r="AC499" s="63"/>
      <c r="AD499" s="66" t="s">
        <v>75</v>
      </c>
      <c r="AE499" s="31"/>
      <c r="AF499" s="634"/>
      <c r="AG499" s="2"/>
    </row>
    <row r="500" spans="1:33" ht="18" customHeight="1">
      <c r="A500" s="662"/>
      <c r="B500" s="665"/>
      <c r="C500" s="743"/>
      <c r="D500" s="744"/>
      <c r="E500" s="744"/>
      <c r="F500" s="744"/>
      <c r="G500" s="744"/>
      <c r="H500" s="744"/>
      <c r="I500" s="744"/>
      <c r="J500" s="761"/>
      <c r="K500" s="744"/>
      <c r="L500" s="744"/>
      <c r="M500" s="631"/>
      <c r="N500" s="631"/>
      <c r="O500" s="744"/>
      <c r="P500" s="744"/>
      <c r="Q500" s="802"/>
      <c r="R500" s="32"/>
      <c r="S500" s="819"/>
      <c r="T500" s="33"/>
      <c r="U500" s="33"/>
      <c r="V500" s="33"/>
      <c r="W500" s="34"/>
      <c r="X500" s="35"/>
      <c r="Y500" s="36"/>
      <c r="Z500" s="36"/>
      <c r="AA500" s="36"/>
      <c r="AB500" s="30"/>
      <c r="AC500" s="28"/>
      <c r="AD500" s="31"/>
      <c r="AE500" s="31"/>
      <c r="AF500" s="634"/>
      <c r="AG500" s="2"/>
    </row>
    <row r="501" spans="1:33" ht="18" customHeight="1">
      <c r="A501" s="662"/>
      <c r="B501" s="665"/>
      <c r="C501" s="743"/>
      <c r="D501" s="744"/>
      <c r="E501" s="744"/>
      <c r="F501" s="744"/>
      <c r="G501" s="744"/>
      <c r="H501" s="744"/>
      <c r="I501" s="744"/>
      <c r="J501" s="761"/>
      <c r="K501" s="744"/>
      <c r="L501" s="744"/>
      <c r="M501" s="631"/>
      <c r="N501" s="631"/>
      <c r="O501" s="744"/>
      <c r="P501" s="744"/>
      <c r="Q501" s="802"/>
      <c r="R501" s="25"/>
      <c r="S501" s="818"/>
      <c r="T501" s="26"/>
      <c r="U501" s="26"/>
      <c r="V501" s="26"/>
      <c r="W501" s="27"/>
      <c r="X501" s="28"/>
      <c r="Y501" s="29"/>
      <c r="Z501" s="29"/>
      <c r="AA501" s="29"/>
      <c r="AB501" s="30"/>
      <c r="AC501" s="28"/>
      <c r="AD501" s="31"/>
      <c r="AE501" s="31"/>
      <c r="AF501" s="634"/>
      <c r="AG501" s="2"/>
    </row>
    <row r="502" spans="1:33" ht="18" customHeight="1">
      <c r="A502" s="662"/>
      <c r="B502" s="665"/>
      <c r="C502" s="743"/>
      <c r="D502" s="744"/>
      <c r="E502" s="744"/>
      <c r="F502" s="744"/>
      <c r="G502" s="744"/>
      <c r="H502" s="744"/>
      <c r="I502" s="744"/>
      <c r="J502" s="761"/>
      <c r="K502" s="744"/>
      <c r="L502" s="744"/>
      <c r="M502" s="631"/>
      <c r="N502" s="631"/>
      <c r="O502" s="744"/>
      <c r="P502" s="744"/>
      <c r="Q502" s="802"/>
      <c r="R502" s="38"/>
      <c r="S502" s="820"/>
      <c r="T502" s="39"/>
      <c r="U502" s="198"/>
      <c r="V502" s="198"/>
      <c r="W502" s="199"/>
      <c r="X502" s="41"/>
      <c r="Y502" s="42"/>
      <c r="Z502" s="42"/>
      <c r="AA502" s="42"/>
      <c r="AB502" s="65"/>
      <c r="AC502" s="63"/>
      <c r="AD502" s="66"/>
      <c r="AE502" s="66"/>
      <c r="AF502" s="634"/>
      <c r="AG502" s="2"/>
    </row>
    <row r="503" spans="1:33" ht="26.25" customHeight="1">
      <c r="A503" s="662"/>
      <c r="B503" s="665"/>
      <c r="C503" s="747" t="s">
        <v>46</v>
      </c>
      <c r="D503" s="748" t="s">
        <v>47</v>
      </c>
      <c r="E503" s="748" t="s">
        <v>59</v>
      </c>
      <c r="F503" s="748" t="s">
        <v>132</v>
      </c>
      <c r="G503" s="749" t="s">
        <v>50</v>
      </c>
      <c r="H503" s="748" t="s">
        <v>51</v>
      </c>
      <c r="I503" s="748" t="s">
        <v>61</v>
      </c>
      <c r="J503" s="766" t="s">
        <v>736</v>
      </c>
      <c r="K503" s="748" t="s">
        <v>737</v>
      </c>
      <c r="L503" s="748" t="s">
        <v>738</v>
      </c>
      <c r="M503" s="638">
        <v>181</v>
      </c>
      <c r="N503" s="638">
        <v>160</v>
      </c>
      <c r="O503" s="748" t="s">
        <v>739</v>
      </c>
      <c r="P503" s="748" t="s">
        <v>740</v>
      </c>
      <c r="Q503" s="804" t="s">
        <v>722</v>
      </c>
      <c r="R503" s="37" t="s">
        <v>264</v>
      </c>
      <c r="S503" s="821" t="s">
        <v>197</v>
      </c>
      <c r="T503" s="47" t="s">
        <v>70</v>
      </c>
      <c r="U503" s="67" t="s">
        <v>71</v>
      </c>
      <c r="V503" s="68" t="s">
        <v>72</v>
      </c>
      <c r="W503" s="34"/>
      <c r="X503" s="35"/>
      <c r="Y503" s="36"/>
      <c r="Z503" s="36"/>
      <c r="AA503" s="36"/>
      <c r="AB503" s="57">
        <f>+AA504</f>
        <v>65.979200000000006</v>
      </c>
      <c r="AC503" s="55"/>
      <c r="AD503" s="58"/>
      <c r="AE503" s="58"/>
      <c r="AF503" s="637"/>
      <c r="AG503" s="2"/>
    </row>
    <row r="504" spans="1:33" ht="26.25" customHeight="1">
      <c r="A504" s="662"/>
      <c r="B504" s="665"/>
      <c r="C504" s="743"/>
      <c r="D504" s="744"/>
      <c r="E504" s="744"/>
      <c r="F504" s="744"/>
      <c r="G504" s="744"/>
      <c r="H504" s="744"/>
      <c r="I504" s="744"/>
      <c r="J504" s="761"/>
      <c r="K504" s="744"/>
      <c r="L504" s="744"/>
      <c r="M504" s="631"/>
      <c r="N504" s="631"/>
      <c r="O504" s="744"/>
      <c r="P504" s="744"/>
      <c r="Q504" s="802"/>
      <c r="R504" s="25"/>
      <c r="S504" s="818" t="s">
        <v>741</v>
      </c>
      <c r="T504" s="26"/>
      <c r="U504" s="26"/>
      <c r="V504" s="26"/>
      <c r="W504" s="27">
        <v>1</v>
      </c>
      <c r="X504" s="28" t="s">
        <v>74</v>
      </c>
      <c r="Y504" s="29">
        <v>58.91</v>
      </c>
      <c r="Z504" s="29">
        <f>+W504*Y504</f>
        <v>58.91</v>
      </c>
      <c r="AA504" s="29">
        <f>+Z504*1.12</f>
        <v>65.979200000000006</v>
      </c>
      <c r="AB504" s="30"/>
      <c r="AC504" s="28"/>
      <c r="AD504" s="31" t="s">
        <v>75</v>
      </c>
      <c r="AE504" s="31"/>
      <c r="AF504" s="634"/>
      <c r="AG504" s="2"/>
    </row>
    <row r="505" spans="1:33" ht="26.25" customHeight="1">
      <c r="A505" s="662"/>
      <c r="B505" s="665"/>
      <c r="C505" s="743"/>
      <c r="D505" s="744"/>
      <c r="E505" s="744"/>
      <c r="F505" s="744"/>
      <c r="G505" s="744"/>
      <c r="H505" s="744"/>
      <c r="I505" s="744"/>
      <c r="J505" s="761"/>
      <c r="K505" s="744"/>
      <c r="L505" s="744"/>
      <c r="M505" s="631"/>
      <c r="N505" s="631"/>
      <c r="O505" s="744"/>
      <c r="P505" s="744"/>
      <c r="Q505" s="802"/>
      <c r="R505" s="25"/>
      <c r="S505" s="818"/>
      <c r="T505" s="26"/>
      <c r="U505" s="26"/>
      <c r="V505" s="26"/>
      <c r="W505" s="27"/>
      <c r="X505" s="28"/>
      <c r="Y505" s="29"/>
      <c r="Z505" s="29"/>
      <c r="AA505" s="29"/>
      <c r="AB505" s="30"/>
      <c r="AC505" s="28"/>
      <c r="AD505" s="31"/>
      <c r="AE505" s="31"/>
      <c r="AF505" s="634"/>
      <c r="AG505" s="2"/>
    </row>
    <row r="506" spans="1:33" ht="26.25" customHeight="1">
      <c r="A506" s="662"/>
      <c r="B506" s="665"/>
      <c r="C506" s="743"/>
      <c r="D506" s="744"/>
      <c r="E506" s="744"/>
      <c r="F506" s="744"/>
      <c r="G506" s="744"/>
      <c r="H506" s="744"/>
      <c r="I506" s="744"/>
      <c r="J506" s="761"/>
      <c r="K506" s="744"/>
      <c r="L506" s="744"/>
      <c r="M506" s="631"/>
      <c r="N506" s="631"/>
      <c r="O506" s="744"/>
      <c r="P506" s="744"/>
      <c r="Q506" s="802"/>
      <c r="R506" s="25"/>
      <c r="S506" s="818"/>
      <c r="T506" s="26"/>
      <c r="U506" s="26"/>
      <c r="V506" s="26"/>
      <c r="W506" s="27"/>
      <c r="X506" s="28"/>
      <c r="Y506" s="29"/>
      <c r="Z506" s="29"/>
      <c r="AA506" s="29"/>
      <c r="AB506" s="30"/>
      <c r="AC506" s="28"/>
      <c r="AD506" s="31"/>
      <c r="AE506" s="31"/>
      <c r="AF506" s="634"/>
      <c r="AG506" s="2"/>
    </row>
    <row r="507" spans="1:33" ht="26.25" customHeight="1">
      <c r="A507" s="662"/>
      <c r="B507" s="665"/>
      <c r="C507" s="745"/>
      <c r="D507" s="746"/>
      <c r="E507" s="746"/>
      <c r="F507" s="746"/>
      <c r="G507" s="746"/>
      <c r="H507" s="746"/>
      <c r="I507" s="746"/>
      <c r="J507" s="763"/>
      <c r="K507" s="746"/>
      <c r="L507" s="746"/>
      <c r="M507" s="632"/>
      <c r="N507" s="632"/>
      <c r="O507" s="746"/>
      <c r="P507" s="746"/>
      <c r="Q507" s="803"/>
      <c r="R507" s="38"/>
      <c r="S507" s="820"/>
      <c r="T507" s="39"/>
      <c r="U507" s="39"/>
      <c r="V507" s="39"/>
      <c r="W507" s="40"/>
      <c r="X507" s="41"/>
      <c r="Y507" s="42"/>
      <c r="Z507" s="42"/>
      <c r="AA507" s="42"/>
      <c r="AB507" s="43"/>
      <c r="AC507" s="41"/>
      <c r="AD507" s="44"/>
      <c r="AE507" s="44"/>
      <c r="AF507" s="635"/>
      <c r="AG507" s="2"/>
    </row>
    <row r="508" spans="1:33" ht="25.5" customHeight="1">
      <c r="A508" s="662"/>
      <c r="B508" s="665"/>
      <c r="C508" s="747" t="s">
        <v>46</v>
      </c>
      <c r="D508" s="748" t="s">
        <v>47</v>
      </c>
      <c r="E508" s="748" t="s">
        <v>48</v>
      </c>
      <c r="F508" s="748" t="s">
        <v>371</v>
      </c>
      <c r="G508" s="749" t="s">
        <v>50</v>
      </c>
      <c r="H508" s="748" t="s">
        <v>51</v>
      </c>
      <c r="I508" s="748" t="s">
        <v>61</v>
      </c>
      <c r="J508" s="766" t="s">
        <v>742</v>
      </c>
      <c r="K508" s="748" t="s">
        <v>743</v>
      </c>
      <c r="L508" s="748" t="s">
        <v>744</v>
      </c>
      <c r="M508" s="638">
        <v>74</v>
      </c>
      <c r="N508" s="638">
        <v>50</v>
      </c>
      <c r="O508" s="748" t="s">
        <v>745</v>
      </c>
      <c r="P508" s="748" t="s">
        <v>746</v>
      </c>
      <c r="Q508" s="804" t="s">
        <v>747</v>
      </c>
      <c r="R508" s="37" t="s">
        <v>264</v>
      </c>
      <c r="S508" s="822" t="s">
        <v>197</v>
      </c>
      <c r="T508" s="47" t="s">
        <v>70</v>
      </c>
      <c r="U508" s="67" t="s">
        <v>71</v>
      </c>
      <c r="V508" s="68" t="s">
        <v>72</v>
      </c>
      <c r="W508" s="54"/>
      <c r="X508" s="55"/>
      <c r="Y508" s="56"/>
      <c r="Z508" s="36"/>
      <c r="AA508" s="36"/>
      <c r="AB508" s="57">
        <f>+AA509</f>
        <v>65.979200000000006</v>
      </c>
      <c r="AC508" s="55"/>
      <c r="AD508" s="58"/>
      <c r="AE508" s="58"/>
      <c r="AF508" s="637"/>
      <c r="AG508" s="2"/>
    </row>
    <row r="509" spans="1:33" ht="25.5" customHeight="1">
      <c r="A509" s="662"/>
      <c r="B509" s="665"/>
      <c r="C509" s="743"/>
      <c r="D509" s="744"/>
      <c r="E509" s="744"/>
      <c r="F509" s="744"/>
      <c r="G509" s="744"/>
      <c r="H509" s="744"/>
      <c r="I509" s="744"/>
      <c r="J509" s="761"/>
      <c r="K509" s="744"/>
      <c r="L509" s="744"/>
      <c r="M509" s="631"/>
      <c r="N509" s="631"/>
      <c r="O509" s="744"/>
      <c r="P509" s="744"/>
      <c r="Q509" s="802"/>
      <c r="R509" s="25"/>
      <c r="S509" s="818" t="s">
        <v>748</v>
      </c>
      <c r="T509" s="26"/>
      <c r="U509" s="26"/>
      <c r="V509" s="26"/>
      <c r="W509" s="27">
        <v>1</v>
      </c>
      <c r="X509" s="28" t="s">
        <v>74</v>
      </c>
      <c r="Y509" s="29">
        <v>58.91</v>
      </c>
      <c r="Z509" s="29">
        <f>+W509*Y509</f>
        <v>58.91</v>
      </c>
      <c r="AA509" s="29">
        <f>+Z509*1.12</f>
        <v>65.979200000000006</v>
      </c>
      <c r="AB509" s="30"/>
      <c r="AC509" s="28"/>
      <c r="AD509" s="31" t="s">
        <v>75</v>
      </c>
      <c r="AE509" s="31"/>
      <c r="AF509" s="634"/>
      <c r="AG509" s="2"/>
    </row>
    <row r="510" spans="1:33" ht="25.5" customHeight="1">
      <c r="A510" s="662"/>
      <c r="B510" s="665"/>
      <c r="C510" s="743"/>
      <c r="D510" s="744"/>
      <c r="E510" s="744"/>
      <c r="F510" s="744"/>
      <c r="G510" s="744"/>
      <c r="H510" s="744"/>
      <c r="I510" s="744"/>
      <c r="J510" s="761"/>
      <c r="K510" s="744"/>
      <c r="L510" s="744"/>
      <c r="M510" s="631"/>
      <c r="N510" s="631"/>
      <c r="O510" s="744"/>
      <c r="P510" s="744"/>
      <c r="Q510" s="802"/>
      <c r="R510" s="70" t="s">
        <v>196</v>
      </c>
      <c r="S510" s="825" t="s">
        <v>197</v>
      </c>
      <c r="T510" s="200" t="s">
        <v>70</v>
      </c>
      <c r="U510" s="26"/>
      <c r="V510" s="26"/>
      <c r="W510" s="27"/>
      <c r="X510" s="28"/>
      <c r="Y510" s="29"/>
      <c r="Z510" s="29"/>
      <c r="AA510" s="29"/>
      <c r="AB510" s="30">
        <f>+SUM(AA511:AA512)</f>
        <v>2026.9552000000001</v>
      </c>
      <c r="AC510" s="28"/>
      <c r="AD510" s="31"/>
      <c r="AE510" s="31"/>
      <c r="AF510" s="634"/>
      <c r="AG510" s="2"/>
    </row>
    <row r="511" spans="1:33" ht="25.5" customHeight="1">
      <c r="A511" s="663"/>
      <c r="B511" s="666"/>
      <c r="C511" s="743"/>
      <c r="D511" s="744"/>
      <c r="E511" s="744"/>
      <c r="F511" s="744"/>
      <c r="G511" s="744"/>
      <c r="H511" s="744"/>
      <c r="I511" s="744"/>
      <c r="J511" s="761"/>
      <c r="K511" s="744"/>
      <c r="L511" s="744"/>
      <c r="M511" s="631"/>
      <c r="N511" s="631"/>
      <c r="O511" s="744"/>
      <c r="P511" s="744"/>
      <c r="Q511" s="802"/>
      <c r="R511" s="25"/>
      <c r="S511" s="818" t="s">
        <v>749</v>
      </c>
      <c r="T511" s="26"/>
      <c r="U511" s="26"/>
      <c r="V511" s="26"/>
      <c r="W511" s="27">
        <v>1</v>
      </c>
      <c r="X511" s="28" t="s">
        <v>74</v>
      </c>
      <c r="Y511" s="29">
        <v>693.71</v>
      </c>
      <c r="Z511" s="29">
        <f>+W511*Y511</f>
        <v>693.71</v>
      </c>
      <c r="AA511" s="29">
        <f>+Z511*1.12</f>
        <v>776.9552000000001</v>
      </c>
      <c r="AB511" s="30"/>
      <c r="AC511" s="28"/>
      <c r="AD511" s="31"/>
      <c r="AE511" s="31" t="s">
        <v>75</v>
      </c>
      <c r="AF511" s="634"/>
      <c r="AG511" s="2"/>
    </row>
    <row r="512" spans="1:33" ht="25.5" customHeight="1">
      <c r="A512" s="661" t="s">
        <v>716</v>
      </c>
      <c r="B512" s="664" t="s">
        <v>716</v>
      </c>
      <c r="C512" s="745"/>
      <c r="D512" s="746"/>
      <c r="E512" s="746"/>
      <c r="F512" s="746"/>
      <c r="G512" s="746"/>
      <c r="H512" s="746"/>
      <c r="I512" s="746"/>
      <c r="J512" s="763"/>
      <c r="K512" s="746"/>
      <c r="L512" s="746"/>
      <c r="M512" s="632"/>
      <c r="N512" s="632"/>
      <c r="O512" s="746"/>
      <c r="P512" s="746"/>
      <c r="Q512" s="803"/>
      <c r="R512" s="38"/>
      <c r="S512" s="846" t="s">
        <v>199</v>
      </c>
      <c r="T512" s="201"/>
      <c r="U512" s="201"/>
      <c r="V512" s="201"/>
      <c r="W512" s="202">
        <v>1</v>
      </c>
      <c r="X512" s="203" t="s">
        <v>74</v>
      </c>
      <c r="Y512" s="204">
        <v>1250</v>
      </c>
      <c r="Z512" s="205">
        <f t="shared" ref="Z512:AA512" si="30">+Y512</f>
        <v>1250</v>
      </c>
      <c r="AA512" s="205">
        <f t="shared" si="30"/>
        <v>1250</v>
      </c>
      <c r="AB512" s="43"/>
      <c r="AC512" s="41"/>
      <c r="AD512" s="44"/>
      <c r="AE512" s="44" t="s">
        <v>75</v>
      </c>
      <c r="AF512" s="635"/>
      <c r="AG512" s="2"/>
    </row>
    <row r="513" spans="1:33" ht="33.75" customHeight="1">
      <c r="A513" s="662"/>
      <c r="B513" s="665"/>
      <c r="C513" s="747" t="s">
        <v>46</v>
      </c>
      <c r="D513" s="748" t="s">
        <v>47</v>
      </c>
      <c r="E513" s="748" t="s">
        <v>59</v>
      </c>
      <c r="F513" s="748" t="s">
        <v>60</v>
      </c>
      <c r="G513" s="749" t="s">
        <v>50</v>
      </c>
      <c r="H513" s="748" t="s">
        <v>51</v>
      </c>
      <c r="I513" s="748" t="s">
        <v>61</v>
      </c>
      <c r="J513" s="766" t="s">
        <v>750</v>
      </c>
      <c r="K513" s="748" t="s">
        <v>751</v>
      </c>
      <c r="L513" s="748" t="s">
        <v>752</v>
      </c>
      <c r="M513" s="638">
        <v>600</v>
      </c>
      <c r="N513" s="638">
        <v>500</v>
      </c>
      <c r="O513" s="748" t="s">
        <v>753</v>
      </c>
      <c r="P513" s="748" t="s">
        <v>754</v>
      </c>
      <c r="Q513" s="804" t="s">
        <v>755</v>
      </c>
      <c r="R513" s="59"/>
      <c r="S513" s="822"/>
      <c r="T513" s="53"/>
      <c r="U513" s="67"/>
      <c r="V513" s="68"/>
      <c r="W513" s="54"/>
      <c r="X513" s="55"/>
      <c r="Y513" s="56"/>
      <c r="Z513" s="56"/>
      <c r="AA513" s="56"/>
      <c r="AB513" s="57"/>
      <c r="AC513" s="55"/>
      <c r="AD513" s="58"/>
      <c r="AE513" s="58"/>
      <c r="AF513" s="637"/>
      <c r="AG513" s="2"/>
    </row>
    <row r="514" spans="1:33" ht="18" customHeight="1">
      <c r="A514" s="662"/>
      <c r="B514" s="665"/>
      <c r="C514" s="743"/>
      <c r="D514" s="744"/>
      <c r="E514" s="744"/>
      <c r="F514" s="744"/>
      <c r="G514" s="744"/>
      <c r="H514" s="744"/>
      <c r="I514" s="744"/>
      <c r="J514" s="761"/>
      <c r="K514" s="744"/>
      <c r="L514" s="744"/>
      <c r="M514" s="631"/>
      <c r="N514" s="631"/>
      <c r="O514" s="744"/>
      <c r="P514" s="744"/>
      <c r="Q514" s="802"/>
      <c r="R514" s="25"/>
      <c r="S514" s="818"/>
      <c r="T514" s="26"/>
      <c r="U514" s="26"/>
      <c r="V514" s="26"/>
      <c r="W514" s="27"/>
      <c r="X514" s="28"/>
      <c r="Y514" s="29"/>
      <c r="Z514" s="29"/>
      <c r="AA514" s="29"/>
      <c r="AB514" s="30"/>
      <c r="AC514" s="28"/>
      <c r="AD514" s="31"/>
      <c r="AE514" s="31"/>
      <c r="AF514" s="634"/>
      <c r="AG514" s="2"/>
    </row>
    <row r="515" spans="1:33" ht="18" customHeight="1">
      <c r="A515" s="662"/>
      <c r="B515" s="665"/>
      <c r="C515" s="743"/>
      <c r="D515" s="744"/>
      <c r="E515" s="744"/>
      <c r="F515" s="744"/>
      <c r="G515" s="744"/>
      <c r="H515" s="744"/>
      <c r="I515" s="744"/>
      <c r="J515" s="761"/>
      <c r="K515" s="744"/>
      <c r="L515" s="744"/>
      <c r="M515" s="631"/>
      <c r="N515" s="631"/>
      <c r="O515" s="744"/>
      <c r="P515" s="744"/>
      <c r="Q515" s="802"/>
      <c r="R515" s="32"/>
      <c r="S515" s="819"/>
      <c r="T515" s="33"/>
      <c r="U515" s="33"/>
      <c r="V515" s="33"/>
      <c r="W515" s="34"/>
      <c r="X515" s="35"/>
      <c r="Y515" s="36"/>
      <c r="Z515" s="29"/>
      <c r="AA515" s="29"/>
      <c r="AB515" s="30"/>
      <c r="AC515" s="28"/>
      <c r="AD515" s="31"/>
      <c r="AE515" s="31"/>
      <c r="AF515" s="634"/>
      <c r="AG515" s="2"/>
    </row>
    <row r="516" spans="1:33" ht="18" customHeight="1">
      <c r="A516" s="662"/>
      <c r="B516" s="665"/>
      <c r="C516" s="743"/>
      <c r="D516" s="744"/>
      <c r="E516" s="744"/>
      <c r="F516" s="744"/>
      <c r="G516" s="744"/>
      <c r="H516" s="744"/>
      <c r="I516" s="744"/>
      <c r="J516" s="761"/>
      <c r="K516" s="744"/>
      <c r="L516" s="744"/>
      <c r="M516" s="631"/>
      <c r="N516" s="631"/>
      <c r="O516" s="744"/>
      <c r="P516" s="744"/>
      <c r="Q516" s="802"/>
      <c r="R516" s="37"/>
      <c r="S516" s="819"/>
      <c r="T516" s="33"/>
      <c r="U516" s="33"/>
      <c r="V516" s="33"/>
      <c r="W516" s="34"/>
      <c r="X516" s="35"/>
      <c r="Y516" s="36"/>
      <c r="Z516" s="29"/>
      <c r="AA516" s="29"/>
      <c r="AB516" s="30"/>
      <c r="AC516" s="28"/>
      <c r="AD516" s="31"/>
      <c r="AE516" s="31"/>
      <c r="AF516" s="634"/>
      <c r="AG516" s="2"/>
    </row>
    <row r="517" spans="1:33" ht="18" customHeight="1">
      <c r="A517" s="662"/>
      <c r="B517" s="665"/>
      <c r="C517" s="743"/>
      <c r="D517" s="744"/>
      <c r="E517" s="744"/>
      <c r="F517" s="744"/>
      <c r="G517" s="744"/>
      <c r="H517" s="744"/>
      <c r="I517" s="744"/>
      <c r="J517" s="761"/>
      <c r="K517" s="744"/>
      <c r="L517" s="744"/>
      <c r="M517" s="631"/>
      <c r="N517" s="631"/>
      <c r="O517" s="744"/>
      <c r="P517" s="744"/>
      <c r="Q517" s="802"/>
      <c r="R517" s="37"/>
      <c r="S517" s="819"/>
      <c r="T517" s="76"/>
      <c r="U517" s="45"/>
      <c r="V517" s="45"/>
      <c r="W517" s="34"/>
      <c r="X517" s="35"/>
      <c r="Y517" s="36"/>
      <c r="Z517" s="29"/>
      <c r="AA517" s="29"/>
      <c r="AB517" s="65"/>
      <c r="AC517" s="63"/>
      <c r="AD517" s="66"/>
      <c r="AE517" s="66"/>
      <c r="AF517" s="634"/>
      <c r="AG517" s="2"/>
    </row>
    <row r="518" spans="1:33" ht="27.75" customHeight="1">
      <c r="A518" s="662"/>
      <c r="B518" s="665"/>
      <c r="C518" s="743"/>
      <c r="D518" s="744"/>
      <c r="E518" s="744"/>
      <c r="F518" s="744"/>
      <c r="G518" s="744"/>
      <c r="H518" s="744"/>
      <c r="I518" s="744"/>
      <c r="J518" s="761"/>
      <c r="K518" s="744"/>
      <c r="L518" s="744"/>
      <c r="M518" s="631"/>
      <c r="N518" s="631"/>
      <c r="O518" s="744"/>
      <c r="P518" s="744"/>
      <c r="Q518" s="802"/>
      <c r="R518" s="37" t="s">
        <v>264</v>
      </c>
      <c r="S518" s="821" t="s">
        <v>197</v>
      </c>
      <c r="T518" s="881" t="s">
        <v>70</v>
      </c>
      <c r="U518" s="172" t="s">
        <v>71</v>
      </c>
      <c r="V518" s="164" t="s">
        <v>72</v>
      </c>
      <c r="W518" s="128"/>
      <c r="X518" s="35"/>
      <c r="Y518" s="36"/>
      <c r="Z518" s="29"/>
      <c r="AA518" s="29"/>
      <c r="AB518" s="65">
        <f>+AA519</f>
        <v>65.979200000000006</v>
      </c>
      <c r="AC518" s="63"/>
      <c r="AD518" s="66"/>
      <c r="AE518" s="66"/>
      <c r="AF518" s="634"/>
      <c r="AG518" s="2"/>
    </row>
    <row r="519" spans="1:33" ht="18" customHeight="1">
      <c r="A519" s="662"/>
      <c r="B519" s="665"/>
      <c r="C519" s="745"/>
      <c r="D519" s="746"/>
      <c r="E519" s="746"/>
      <c r="F519" s="746"/>
      <c r="G519" s="746"/>
      <c r="H519" s="746"/>
      <c r="I519" s="746"/>
      <c r="J519" s="763"/>
      <c r="K519" s="746"/>
      <c r="L519" s="746"/>
      <c r="M519" s="632"/>
      <c r="N519" s="632"/>
      <c r="O519" s="746"/>
      <c r="P519" s="746"/>
      <c r="Q519" s="803"/>
      <c r="R519" s="206"/>
      <c r="S519" s="847" t="s">
        <v>756</v>
      </c>
      <c r="T519" s="198"/>
      <c r="U519" s="198"/>
      <c r="V519" s="198"/>
      <c r="W519" s="199">
        <v>1</v>
      </c>
      <c r="X519" s="207" t="s">
        <v>74</v>
      </c>
      <c r="Y519" s="208">
        <v>58.91</v>
      </c>
      <c r="Z519" s="42">
        <f>+W519*Y519</f>
        <v>58.91</v>
      </c>
      <c r="AA519" s="42">
        <f>+Z519*1.12</f>
        <v>65.979200000000006</v>
      </c>
      <c r="AB519" s="43"/>
      <c r="AC519" s="41"/>
      <c r="AD519" s="44" t="s">
        <v>75</v>
      </c>
      <c r="AE519" s="44"/>
      <c r="AF519" s="635"/>
      <c r="AG519" s="2"/>
    </row>
    <row r="520" spans="1:33" ht="28.5" customHeight="1">
      <c r="A520" s="662"/>
      <c r="B520" s="665"/>
      <c r="C520" s="773" t="s">
        <v>46</v>
      </c>
      <c r="D520" s="750" t="s">
        <v>47</v>
      </c>
      <c r="E520" s="750" t="s">
        <v>48</v>
      </c>
      <c r="F520" s="750" t="s">
        <v>371</v>
      </c>
      <c r="G520" s="768" t="s">
        <v>50</v>
      </c>
      <c r="H520" s="750" t="s">
        <v>51</v>
      </c>
      <c r="I520" s="750" t="s">
        <v>61</v>
      </c>
      <c r="J520" s="752" t="s">
        <v>757</v>
      </c>
      <c r="K520" s="750" t="s">
        <v>758</v>
      </c>
      <c r="L520" s="750" t="s">
        <v>759</v>
      </c>
      <c r="M520" s="698">
        <v>0</v>
      </c>
      <c r="N520" s="698">
        <v>0</v>
      </c>
      <c r="O520" s="750" t="s">
        <v>760</v>
      </c>
      <c r="P520" s="750" t="s">
        <v>761</v>
      </c>
      <c r="Q520" s="805" t="s">
        <v>762</v>
      </c>
      <c r="R520" s="37"/>
      <c r="S520" s="821"/>
      <c r="T520" s="46"/>
      <c r="U520" s="46"/>
      <c r="V520" s="46"/>
      <c r="W520" s="34"/>
      <c r="X520" s="35"/>
      <c r="Y520" s="36"/>
      <c r="Z520" s="36"/>
      <c r="AA520" s="36"/>
      <c r="AB520" s="50"/>
      <c r="AC520" s="35"/>
      <c r="AD520" s="35"/>
      <c r="AE520" s="35"/>
      <c r="AF520" s="992" t="s">
        <v>763</v>
      </c>
      <c r="AG520" s="2"/>
    </row>
    <row r="521" spans="1:33" ht="28.5" customHeight="1">
      <c r="A521" s="662"/>
      <c r="B521" s="665"/>
      <c r="C521" s="743"/>
      <c r="D521" s="744"/>
      <c r="E521" s="744"/>
      <c r="F521" s="744"/>
      <c r="G521" s="744"/>
      <c r="H521" s="744"/>
      <c r="I521" s="744"/>
      <c r="J521" s="754"/>
      <c r="K521" s="744"/>
      <c r="L521" s="744"/>
      <c r="M521" s="631"/>
      <c r="N521" s="631"/>
      <c r="O521" s="744"/>
      <c r="P521" s="744"/>
      <c r="Q521" s="802"/>
      <c r="R521" s="25"/>
      <c r="S521" s="818"/>
      <c r="T521" s="26"/>
      <c r="U521" s="26"/>
      <c r="V521" s="26"/>
      <c r="W521" s="27"/>
      <c r="X521" s="28"/>
      <c r="Y521" s="29"/>
      <c r="Z521" s="29"/>
      <c r="AA521" s="29"/>
      <c r="AB521" s="30"/>
      <c r="AC521" s="28"/>
      <c r="AD521" s="28"/>
      <c r="AE521" s="28"/>
      <c r="AF521" s="993"/>
      <c r="AG521" s="2"/>
    </row>
    <row r="522" spans="1:33" ht="28.5" customHeight="1">
      <c r="A522" s="662"/>
      <c r="B522" s="665"/>
      <c r="C522" s="743"/>
      <c r="D522" s="744"/>
      <c r="E522" s="744"/>
      <c r="F522" s="744"/>
      <c r="G522" s="744"/>
      <c r="H522" s="744"/>
      <c r="I522" s="744"/>
      <c r="J522" s="754"/>
      <c r="K522" s="744"/>
      <c r="L522" s="744"/>
      <c r="M522" s="631"/>
      <c r="N522" s="631"/>
      <c r="O522" s="744"/>
      <c r="P522" s="744"/>
      <c r="Q522" s="802"/>
      <c r="R522" s="25"/>
      <c r="S522" s="818"/>
      <c r="T522" s="26"/>
      <c r="U522" s="26"/>
      <c r="V522" s="26"/>
      <c r="W522" s="27"/>
      <c r="X522" s="28"/>
      <c r="Y522" s="29"/>
      <c r="Z522" s="29"/>
      <c r="AA522" s="29"/>
      <c r="AB522" s="30"/>
      <c r="AC522" s="28"/>
      <c r="AD522" s="28"/>
      <c r="AE522" s="31"/>
      <c r="AF522" s="993"/>
      <c r="AG522" s="2"/>
    </row>
    <row r="523" spans="1:33" ht="28.5" customHeight="1">
      <c r="A523" s="662"/>
      <c r="B523" s="665"/>
      <c r="C523" s="743"/>
      <c r="D523" s="744"/>
      <c r="E523" s="744"/>
      <c r="F523" s="744"/>
      <c r="G523" s="744"/>
      <c r="H523" s="744"/>
      <c r="I523" s="744"/>
      <c r="J523" s="754"/>
      <c r="K523" s="744"/>
      <c r="L523" s="744"/>
      <c r="M523" s="631"/>
      <c r="N523" s="631"/>
      <c r="O523" s="744"/>
      <c r="P523" s="744"/>
      <c r="Q523" s="802"/>
      <c r="R523" s="25"/>
      <c r="S523" s="818"/>
      <c r="T523" s="26"/>
      <c r="U523" s="26"/>
      <c r="V523" s="26"/>
      <c r="W523" s="27"/>
      <c r="X523" s="28"/>
      <c r="Y523" s="29"/>
      <c r="Z523" s="29"/>
      <c r="AA523" s="29"/>
      <c r="AB523" s="30"/>
      <c r="AC523" s="28"/>
      <c r="AD523" s="28"/>
      <c r="AE523" s="31"/>
      <c r="AF523" s="993"/>
      <c r="AG523" s="2"/>
    </row>
    <row r="524" spans="1:33" ht="28.5" customHeight="1">
      <c r="A524" s="662"/>
      <c r="B524" s="665"/>
      <c r="C524" s="745"/>
      <c r="D524" s="746"/>
      <c r="E524" s="746"/>
      <c r="F524" s="746"/>
      <c r="G524" s="746"/>
      <c r="H524" s="746"/>
      <c r="I524" s="746"/>
      <c r="J524" s="756"/>
      <c r="K524" s="746"/>
      <c r="L524" s="746"/>
      <c r="M524" s="632"/>
      <c r="N524" s="632"/>
      <c r="O524" s="746"/>
      <c r="P524" s="746"/>
      <c r="Q524" s="803"/>
      <c r="R524" s="38"/>
      <c r="S524" s="820"/>
      <c r="T524" s="39"/>
      <c r="U524" s="39"/>
      <c r="V524" s="39"/>
      <c r="W524" s="40"/>
      <c r="X524" s="41"/>
      <c r="Y524" s="42"/>
      <c r="Z524" s="42"/>
      <c r="AA524" s="42"/>
      <c r="AB524" s="43"/>
      <c r="AC524" s="41"/>
      <c r="AD524" s="41"/>
      <c r="AE524" s="44"/>
      <c r="AF524" s="994"/>
      <c r="AG524" s="2"/>
    </row>
    <row r="525" spans="1:33" ht="48" customHeight="1">
      <c r="A525" s="662"/>
      <c r="B525" s="665"/>
      <c r="C525" s="747" t="s">
        <v>764</v>
      </c>
      <c r="D525" s="748" t="s">
        <v>47</v>
      </c>
      <c r="E525" s="748" t="s">
        <v>48</v>
      </c>
      <c r="F525" s="748" t="s">
        <v>371</v>
      </c>
      <c r="G525" s="749" t="s">
        <v>50</v>
      </c>
      <c r="H525" s="748" t="s">
        <v>51</v>
      </c>
      <c r="I525" s="748" t="s">
        <v>61</v>
      </c>
      <c r="J525" s="770" t="s">
        <v>765</v>
      </c>
      <c r="K525" s="748" t="s">
        <v>766</v>
      </c>
      <c r="L525" s="748"/>
      <c r="M525" s="638">
        <v>0</v>
      </c>
      <c r="N525" s="638">
        <v>0</v>
      </c>
      <c r="O525" s="748"/>
      <c r="P525" s="748"/>
      <c r="Q525" s="804"/>
      <c r="R525" s="59"/>
      <c r="S525" s="823"/>
      <c r="T525" s="49"/>
      <c r="U525" s="49"/>
      <c r="V525" s="49"/>
      <c r="W525" s="34"/>
      <c r="X525" s="35"/>
      <c r="Y525" s="36"/>
      <c r="Z525" s="36"/>
      <c r="AA525" s="36"/>
      <c r="AB525" s="50"/>
      <c r="AC525" s="35"/>
      <c r="AD525" s="60"/>
      <c r="AE525" s="60"/>
      <c r="AF525" s="995" t="s">
        <v>767</v>
      </c>
      <c r="AG525" s="2"/>
    </row>
    <row r="526" spans="1:33" ht="48" customHeight="1">
      <c r="A526" s="662"/>
      <c r="B526" s="665"/>
      <c r="C526" s="743"/>
      <c r="D526" s="744"/>
      <c r="E526" s="744"/>
      <c r="F526" s="744"/>
      <c r="G526" s="744"/>
      <c r="H526" s="744"/>
      <c r="I526" s="744"/>
      <c r="J526" s="771"/>
      <c r="K526" s="744"/>
      <c r="L526" s="744"/>
      <c r="M526" s="631"/>
      <c r="N526" s="631"/>
      <c r="O526" s="744"/>
      <c r="P526" s="744"/>
      <c r="Q526" s="802"/>
      <c r="R526" s="32"/>
      <c r="S526" s="818"/>
      <c r="T526" s="26"/>
      <c r="U526" s="26"/>
      <c r="V526" s="26"/>
      <c r="W526" s="27"/>
      <c r="X526" s="28"/>
      <c r="Y526" s="29"/>
      <c r="Z526" s="29"/>
      <c r="AA526" s="29"/>
      <c r="AB526" s="30"/>
      <c r="AC526" s="28"/>
      <c r="AD526" s="31"/>
      <c r="AE526" s="31"/>
      <c r="AF526" s="993"/>
      <c r="AG526" s="2"/>
    </row>
    <row r="527" spans="1:33" ht="48" customHeight="1">
      <c r="A527" s="662"/>
      <c r="B527" s="665"/>
      <c r="C527" s="743"/>
      <c r="D527" s="744"/>
      <c r="E527" s="744"/>
      <c r="F527" s="744"/>
      <c r="G527" s="744"/>
      <c r="H527" s="744"/>
      <c r="I527" s="744"/>
      <c r="J527" s="771"/>
      <c r="K527" s="744"/>
      <c r="L527" s="744"/>
      <c r="M527" s="631"/>
      <c r="N527" s="631"/>
      <c r="O527" s="744"/>
      <c r="P527" s="744"/>
      <c r="Q527" s="802"/>
      <c r="R527" s="25"/>
      <c r="S527" s="818"/>
      <c r="T527" s="26"/>
      <c r="U527" s="26"/>
      <c r="V527" s="26"/>
      <c r="W527" s="27"/>
      <c r="X527" s="28"/>
      <c r="Y527" s="29"/>
      <c r="Z527" s="29"/>
      <c r="AA527" s="29"/>
      <c r="AB527" s="30"/>
      <c r="AC527" s="28"/>
      <c r="AD527" s="31"/>
      <c r="AE527" s="31"/>
      <c r="AF527" s="993"/>
      <c r="AG527" s="2"/>
    </row>
    <row r="528" spans="1:33" ht="48" customHeight="1">
      <c r="A528" s="662"/>
      <c r="B528" s="665"/>
      <c r="C528" s="743"/>
      <c r="D528" s="744"/>
      <c r="E528" s="744"/>
      <c r="F528" s="744"/>
      <c r="G528" s="744"/>
      <c r="H528" s="744"/>
      <c r="I528" s="744"/>
      <c r="J528" s="771"/>
      <c r="K528" s="744"/>
      <c r="L528" s="744"/>
      <c r="M528" s="631"/>
      <c r="N528" s="631"/>
      <c r="O528" s="744"/>
      <c r="P528" s="744"/>
      <c r="Q528" s="802"/>
      <c r="R528" s="25"/>
      <c r="S528" s="818"/>
      <c r="T528" s="26"/>
      <c r="U528" s="26"/>
      <c r="V528" s="26"/>
      <c r="W528" s="27"/>
      <c r="X528" s="28"/>
      <c r="Y528" s="29"/>
      <c r="Z528" s="29"/>
      <c r="AA528" s="29"/>
      <c r="AB528" s="30"/>
      <c r="AC528" s="28"/>
      <c r="AD528" s="31"/>
      <c r="AE528" s="31"/>
      <c r="AF528" s="993"/>
      <c r="AG528" s="2"/>
    </row>
    <row r="529" spans="1:33" ht="48" customHeight="1">
      <c r="A529" s="662"/>
      <c r="B529" s="665"/>
      <c r="C529" s="745"/>
      <c r="D529" s="746"/>
      <c r="E529" s="746"/>
      <c r="F529" s="746"/>
      <c r="G529" s="746"/>
      <c r="H529" s="746"/>
      <c r="I529" s="746"/>
      <c r="J529" s="772"/>
      <c r="K529" s="746"/>
      <c r="L529" s="746"/>
      <c r="M529" s="632"/>
      <c r="N529" s="632"/>
      <c r="O529" s="746"/>
      <c r="P529" s="746"/>
      <c r="Q529" s="803"/>
      <c r="R529" s="38"/>
      <c r="S529" s="824"/>
      <c r="T529" s="61"/>
      <c r="U529" s="61"/>
      <c r="V529" s="61"/>
      <c r="W529" s="62"/>
      <c r="X529" s="63"/>
      <c r="Y529" s="64"/>
      <c r="Z529" s="42"/>
      <c r="AA529" s="42"/>
      <c r="AB529" s="65"/>
      <c r="AC529" s="63"/>
      <c r="AD529" s="66"/>
      <c r="AE529" s="66"/>
      <c r="AF529" s="994"/>
      <c r="AG529" s="2"/>
    </row>
    <row r="530" spans="1:33" ht="47.25" customHeight="1">
      <c r="A530" s="663"/>
      <c r="B530" s="666"/>
      <c r="C530" s="747" t="s">
        <v>768</v>
      </c>
      <c r="D530" s="748" t="s">
        <v>47</v>
      </c>
      <c r="E530" s="748" t="s">
        <v>48</v>
      </c>
      <c r="F530" s="748" t="s">
        <v>371</v>
      </c>
      <c r="G530" s="749" t="s">
        <v>50</v>
      </c>
      <c r="H530" s="748" t="s">
        <v>51</v>
      </c>
      <c r="I530" s="748" t="s">
        <v>61</v>
      </c>
      <c r="J530" s="766" t="s">
        <v>769</v>
      </c>
      <c r="K530" s="748" t="s">
        <v>770</v>
      </c>
      <c r="L530" s="748"/>
      <c r="M530" s="638">
        <v>0</v>
      </c>
      <c r="N530" s="638">
        <v>0</v>
      </c>
      <c r="O530" s="748"/>
      <c r="P530" s="748"/>
      <c r="Q530" s="804"/>
      <c r="R530" s="59"/>
      <c r="S530" s="822"/>
      <c r="T530" s="53"/>
      <c r="U530" s="53"/>
      <c r="V530" s="53"/>
      <c r="W530" s="54"/>
      <c r="X530" s="55"/>
      <c r="Y530" s="56"/>
      <c r="Z530" s="56"/>
      <c r="AA530" s="56"/>
      <c r="AB530" s="57"/>
      <c r="AC530" s="55"/>
      <c r="AD530" s="58"/>
      <c r="AE530" s="58"/>
      <c r="AF530" s="995" t="s">
        <v>771</v>
      </c>
      <c r="AG530" s="2"/>
    </row>
    <row r="531" spans="1:33" ht="47.25" customHeight="1">
      <c r="A531" s="661" t="s">
        <v>716</v>
      </c>
      <c r="B531" s="664" t="s">
        <v>716</v>
      </c>
      <c r="C531" s="743"/>
      <c r="D531" s="744"/>
      <c r="E531" s="744"/>
      <c r="F531" s="744"/>
      <c r="G531" s="744"/>
      <c r="H531" s="744"/>
      <c r="I531" s="744"/>
      <c r="J531" s="761"/>
      <c r="K531" s="744"/>
      <c r="L531" s="744"/>
      <c r="M531" s="631"/>
      <c r="N531" s="631"/>
      <c r="O531" s="744"/>
      <c r="P531" s="744"/>
      <c r="Q531" s="802"/>
      <c r="R531" s="25"/>
      <c r="S531" s="818"/>
      <c r="T531" s="26"/>
      <c r="U531" s="26"/>
      <c r="V531" s="26"/>
      <c r="W531" s="27"/>
      <c r="X531" s="28"/>
      <c r="Y531" s="29"/>
      <c r="Z531" s="29"/>
      <c r="AA531" s="29"/>
      <c r="AB531" s="30"/>
      <c r="AC531" s="28"/>
      <c r="AD531" s="31"/>
      <c r="AE531" s="31"/>
      <c r="AF531" s="993"/>
      <c r="AG531" s="2"/>
    </row>
    <row r="532" spans="1:33" ht="47.25" customHeight="1">
      <c r="A532" s="662"/>
      <c r="B532" s="665"/>
      <c r="C532" s="743"/>
      <c r="D532" s="744"/>
      <c r="E532" s="744"/>
      <c r="F532" s="744"/>
      <c r="G532" s="744"/>
      <c r="H532" s="744"/>
      <c r="I532" s="744"/>
      <c r="J532" s="761"/>
      <c r="K532" s="744"/>
      <c r="L532" s="744"/>
      <c r="M532" s="631"/>
      <c r="N532" s="631"/>
      <c r="O532" s="744"/>
      <c r="P532" s="744"/>
      <c r="Q532" s="802"/>
      <c r="R532" s="25"/>
      <c r="S532" s="818"/>
      <c r="T532" s="26"/>
      <c r="U532" s="26"/>
      <c r="V532" s="26"/>
      <c r="W532" s="27"/>
      <c r="X532" s="28"/>
      <c r="Y532" s="29"/>
      <c r="Z532" s="29"/>
      <c r="AA532" s="29"/>
      <c r="AB532" s="30"/>
      <c r="AC532" s="28"/>
      <c r="AD532" s="31"/>
      <c r="AE532" s="31"/>
      <c r="AF532" s="993"/>
      <c r="AG532" s="2"/>
    </row>
    <row r="533" spans="1:33" ht="47.25" customHeight="1">
      <c r="A533" s="662"/>
      <c r="B533" s="665"/>
      <c r="C533" s="743"/>
      <c r="D533" s="744"/>
      <c r="E533" s="744"/>
      <c r="F533" s="744"/>
      <c r="G533" s="744"/>
      <c r="H533" s="744"/>
      <c r="I533" s="744"/>
      <c r="J533" s="761"/>
      <c r="K533" s="744"/>
      <c r="L533" s="744"/>
      <c r="M533" s="631"/>
      <c r="N533" s="631"/>
      <c r="O533" s="744"/>
      <c r="P533" s="744"/>
      <c r="Q533" s="802"/>
      <c r="R533" s="25"/>
      <c r="S533" s="818"/>
      <c r="T533" s="26"/>
      <c r="U533" s="26"/>
      <c r="V533" s="26"/>
      <c r="W533" s="27"/>
      <c r="X533" s="28"/>
      <c r="Y533" s="29"/>
      <c r="Z533" s="29"/>
      <c r="AA533" s="29"/>
      <c r="AB533" s="30"/>
      <c r="AC533" s="28"/>
      <c r="AD533" s="31"/>
      <c r="AE533" s="31"/>
      <c r="AF533" s="993"/>
      <c r="AG533" s="2"/>
    </row>
    <row r="534" spans="1:33" ht="47.25" customHeight="1">
      <c r="A534" s="662"/>
      <c r="B534" s="665"/>
      <c r="C534" s="745"/>
      <c r="D534" s="746"/>
      <c r="E534" s="746"/>
      <c r="F534" s="746"/>
      <c r="G534" s="746"/>
      <c r="H534" s="746"/>
      <c r="I534" s="746"/>
      <c r="J534" s="763"/>
      <c r="K534" s="746"/>
      <c r="L534" s="746"/>
      <c r="M534" s="632"/>
      <c r="N534" s="632"/>
      <c r="O534" s="746"/>
      <c r="P534" s="746"/>
      <c r="Q534" s="803"/>
      <c r="R534" s="38"/>
      <c r="S534" s="820"/>
      <c r="T534" s="39"/>
      <c r="U534" s="39"/>
      <c r="V534" s="39"/>
      <c r="W534" s="40"/>
      <c r="X534" s="41"/>
      <c r="Y534" s="42"/>
      <c r="Z534" s="42"/>
      <c r="AA534" s="42"/>
      <c r="AB534" s="43"/>
      <c r="AC534" s="41"/>
      <c r="AD534" s="44"/>
      <c r="AE534" s="44"/>
      <c r="AF534" s="994"/>
      <c r="AG534" s="2"/>
    </row>
    <row r="535" spans="1:33" ht="18" customHeight="1">
      <c r="A535" s="662"/>
      <c r="B535" s="665"/>
      <c r="C535" s="747" t="s">
        <v>46</v>
      </c>
      <c r="D535" s="748" t="s">
        <v>47</v>
      </c>
      <c r="E535" s="748" t="s">
        <v>59</v>
      </c>
      <c r="F535" s="748" t="s">
        <v>60</v>
      </c>
      <c r="G535" s="749" t="s">
        <v>50</v>
      </c>
      <c r="H535" s="748" t="s">
        <v>51</v>
      </c>
      <c r="I535" s="748" t="s">
        <v>61</v>
      </c>
      <c r="J535" s="784" t="s">
        <v>772</v>
      </c>
      <c r="K535" s="748" t="s">
        <v>192</v>
      </c>
      <c r="L535" s="748" t="s">
        <v>773</v>
      </c>
      <c r="M535" s="638">
        <v>1</v>
      </c>
      <c r="N535" s="638">
        <v>3</v>
      </c>
      <c r="O535" s="748" t="s">
        <v>774</v>
      </c>
      <c r="P535" s="748" t="s">
        <v>775</v>
      </c>
      <c r="Q535" s="804" t="s">
        <v>776</v>
      </c>
      <c r="R535" s="59"/>
      <c r="S535" s="822"/>
      <c r="T535" s="53"/>
      <c r="U535" s="67"/>
      <c r="V535" s="68"/>
      <c r="W535" s="54"/>
      <c r="X535" s="55"/>
      <c r="Y535" s="56"/>
      <c r="Z535" s="56"/>
      <c r="AA535" s="56"/>
      <c r="AB535" s="57"/>
      <c r="AC535" s="55"/>
      <c r="AD535" s="58"/>
      <c r="AE535" s="58"/>
      <c r="AF535" s="637"/>
      <c r="AG535" s="2"/>
    </row>
    <row r="536" spans="1:33" ht="18" customHeight="1">
      <c r="A536" s="662"/>
      <c r="B536" s="665"/>
      <c r="C536" s="743"/>
      <c r="D536" s="744"/>
      <c r="E536" s="744"/>
      <c r="F536" s="744"/>
      <c r="G536" s="744"/>
      <c r="H536" s="744"/>
      <c r="I536" s="744"/>
      <c r="J536" s="761"/>
      <c r="K536" s="744"/>
      <c r="L536" s="744"/>
      <c r="M536" s="631"/>
      <c r="N536" s="631"/>
      <c r="O536" s="744"/>
      <c r="P536" s="744"/>
      <c r="Q536" s="802"/>
      <c r="R536" s="25"/>
      <c r="S536" s="818"/>
      <c r="T536" s="26"/>
      <c r="U536" s="26"/>
      <c r="V536" s="26"/>
      <c r="W536" s="27"/>
      <c r="X536" s="35"/>
      <c r="Y536" s="29"/>
      <c r="Z536" s="29"/>
      <c r="AA536" s="29"/>
      <c r="AB536" s="30"/>
      <c r="AC536" s="28"/>
      <c r="AD536" s="31"/>
      <c r="AE536" s="31"/>
      <c r="AF536" s="634"/>
      <c r="AG536" s="2"/>
    </row>
    <row r="537" spans="1:33" ht="18" customHeight="1">
      <c r="A537" s="662"/>
      <c r="B537" s="665"/>
      <c r="C537" s="743"/>
      <c r="D537" s="744"/>
      <c r="E537" s="744"/>
      <c r="F537" s="744"/>
      <c r="G537" s="744"/>
      <c r="H537" s="744"/>
      <c r="I537" s="744"/>
      <c r="J537" s="761"/>
      <c r="K537" s="744"/>
      <c r="L537" s="744"/>
      <c r="M537" s="631"/>
      <c r="N537" s="631"/>
      <c r="O537" s="744"/>
      <c r="P537" s="744"/>
      <c r="Q537" s="802"/>
      <c r="R537" s="25"/>
      <c r="S537" s="818"/>
      <c r="T537" s="26"/>
      <c r="U537" s="26"/>
      <c r="V537" s="26"/>
      <c r="W537" s="27"/>
      <c r="X537" s="28"/>
      <c r="Y537" s="29"/>
      <c r="Z537" s="29"/>
      <c r="AA537" s="29"/>
      <c r="AB537" s="30"/>
      <c r="AC537" s="28"/>
      <c r="AD537" s="31"/>
      <c r="AE537" s="31"/>
      <c r="AF537" s="634"/>
      <c r="AG537" s="2"/>
    </row>
    <row r="538" spans="1:33" ht="18" customHeight="1">
      <c r="A538" s="662"/>
      <c r="B538" s="665"/>
      <c r="C538" s="743"/>
      <c r="D538" s="744"/>
      <c r="E538" s="744"/>
      <c r="F538" s="744"/>
      <c r="G538" s="744"/>
      <c r="H538" s="744"/>
      <c r="I538" s="744"/>
      <c r="J538" s="761"/>
      <c r="K538" s="744"/>
      <c r="L538" s="744"/>
      <c r="M538" s="631"/>
      <c r="N538" s="631"/>
      <c r="O538" s="744"/>
      <c r="P538" s="744"/>
      <c r="Q538" s="802"/>
      <c r="R538" s="25"/>
      <c r="S538" s="818"/>
      <c r="T538" s="26"/>
      <c r="U538" s="26"/>
      <c r="V538" s="26"/>
      <c r="W538" s="27"/>
      <c r="X538" s="35"/>
      <c r="Y538" s="29"/>
      <c r="Z538" s="29"/>
      <c r="AA538" s="29"/>
      <c r="AB538" s="30"/>
      <c r="AC538" s="28"/>
      <c r="AD538" s="31"/>
      <c r="AE538" s="31"/>
      <c r="AF538" s="634"/>
      <c r="AG538" s="2"/>
    </row>
    <row r="539" spans="1:33" ht="18" customHeight="1">
      <c r="A539" s="662"/>
      <c r="B539" s="665"/>
      <c r="C539" s="743"/>
      <c r="D539" s="744"/>
      <c r="E539" s="744"/>
      <c r="F539" s="744"/>
      <c r="G539" s="744"/>
      <c r="H539" s="744"/>
      <c r="I539" s="744"/>
      <c r="J539" s="761"/>
      <c r="K539" s="744"/>
      <c r="L539" s="744"/>
      <c r="M539" s="631"/>
      <c r="N539" s="631"/>
      <c r="O539" s="744"/>
      <c r="P539" s="744"/>
      <c r="Q539" s="802"/>
      <c r="R539" s="69"/>
      <c r="S539" s="824"/>
      <c r="T539" s="61"/>
      <c r="U539" s="61"/>
      <c r="V539" s="61"/>
      <c r="W539" s="62"/>
      <c r="X539" s="63"/>
      <c r="Y539" s="64"/>
      <c r="Z539" s="29"/>
      <c r="AA539" s="29"/>
      <c r="AB539" s="65"/>
      <c r="AC539" s="63"/>
      <c r="AD539" s="66"/>
      <c r="AE539" s="66"/>
      <c r="AF539" s="634"/>
      <c r="AG539" s="2"/>
    </row>
    <row r="540" spans="1:33" ht="18" customHeight="1">
      <c r="A540" s="662"/>
      <c r="B540" s="665"/>
      <c r="C540" s="743"/>
      <c r="D540" s="744"/>
      <c r="E540" s="744"/>
      <c r="F540" s="744"/>
      <c r="G540" s="744"/>
      <c r="H540" s="744"/>
      <c r="I540" s="744"/>
      <c r="J540" s="761"/>
      <c r="K540" s="744"/>
      <c r="L540" s="744"/>
      <c r="M540" s="631"/>
      <c r="N540" s="631"/>
      <c r="O540" s="744"/>
      <c r="P540" s="744"/>
      <c r="Q540" s="802"/>
      <c r="R540" s="69"/>
      <c r="S540" s="824"/>
      <c r="T540" s="61"/>
      <c r="U540" s="61"/>
      <c r="V540" s="61"/>
      <c r="W540" s="62"/>
      <c r="X540" s="63"/>
      <c r="Y540" s="64"/>
      <c r="Z540" s="29"/>
      <c r="AA540" s="29"/>
      <c r="AB540" s="65"/>
      <c r="AC540" s="63"/>
      <c r="AD540" s="66"/>
      <c r="AE540" s="66"/>
      <c r="AF540" s="634"/>
      <c r="AG540" s="2"/>
    </row>
    <row r="541" spans="1:33" ht="18" customHeight="1">
      <c r="A541" s="662"/>
      <c r="B541" s="665"/>
      <c r="C541" s="743"/>
      <c r="D541" s="744"/>
      <c r="E541" s="744"/>
      <c r="F541" s="744"/>
      <c r="G541" s="744"/>
      <c r="H541" s="744"/>
      <c r="I541" s="744"/>
      <c r="J541" s="761"/>
      <c r="K541" s="744"/>
      <c r="L541" s="744"/>
      <c r="M541" s="631"/>
      <c r="N541" s="631"/>
      <c r="O541" s="744"/>
      <c r="P541" s="744"/>
      <c r="Q541" s="802"/>
      <c r="R541" s="69"/>
      <c r="S541" s="824"/>
      <c r="T541" s="61"/>
      <c r="U541" s="61"/>
      <c r="V541" s="61"/>
      <c r="W541" s="62"/>
      <c r="X541" s="35"/>
      <c r="Y541" s="64"/>
      <c r="Z541" s="29"/>
      <c r="AA541" s="29"/>
      <c r="AB541" s="65"/>
      <c r="AC541" s="63"/>
      <c r="AD541" s="66"/>
      <c r="AE541" s="66"/>
      <c r="AF541" s="634"/>
      <c r="AG541" s="2"/>
    </row>
    <row r="542" spans="1:33" ht="18" customHeight="1">
      <c r="A542" s="662"/>
      <c r="B542" s="665"/>
      <c r="C542" s="743"/>
      <c r="D542" s="744"/>
      <c r="E542" s="744"/>
      <c r="F542" s="744"/>
      <c r="G542" s="744"/>
      <c r="H542" s="744"/>
      <c r="I542" s="744"/>
      <c r="J542" s="761"/>
      <c r="K542" s="744"/>
      <c r="L542" s="744"/>
      <c r="M542" s="631"/>
      <c r="N542" s="631"/>
      <c r="O542" s="744"/>
      <c r="P542" s="744"/>
      <c r="Q542" s="802"/>
      <c r="R542" s="69"/>
      <c r="S542" s="824"/>
      <c r="T542" s="61"/>
      <c r="U542" s="61"/>
      <c r="V542" s="61"/>
      <c r="W542" s="62"/>
      <c r="X542" s="35"/>
      <c r="Y542" s="64"/>
      <c r="Z542" s="29"/>
      <c r="AA542" s="29"/>
      <c r="AB542" s="65"/>
      <c r="AC542" s="63"/>
      <c r="AD542" s="66"/>
      <c r="AE542" s="66"/>
      <c r="AF542" s="634"/>
      <c r="AG542" s="2"/>
    </row>
    <row r="543" spans="1:33" ht="18" customHeight="1">
      <c r="A543" s="662"/>
      <c r="B543" s="665"/>
      <c r="C543" s="743"/>
      <c r="D543" s="744"/>
      <c r="E543" s="744"/>
      <c r="F543" s="744"/>
      <c r="G543" s="744"/>
      <c r="H543" s="744"/>
      <c r="I543" s="744"/>
      <c r="J543" s="761"/>
      <c r="K543" s="744"/>
      <c r="L543" s="744"/>
      <c r="M543" s="631"/>
      <c r="N543" s="631"/>
      <c r="O543" s="744"/>
      <c r="P543" s="744"/>
      <c r="Q543" s="802"/>
      <c r="R543" s="69"/>
      <c r="S543" s="824"/>
      <c r="T543" s="61"/>
      <c r="U543" s="61"/>
      <c r="V543" s="61"/>
      <c r="W543" s="62"/>
      <c r="X543" s="35"/>
      <c r="Y543" s="64"/>
      <c r="Z543" s="29"/>
      <c r="AA543" s="29"/>
      <c r="AB543" s="65"/>
      <c r="AC543" s="63"/>
      <c r="AD543" s="66"/>
      <c r="AE543" s="66"/>
      <c r="AF543" s="634"/>
      <c r="AG543" s="2"/>
    </row>
    <row r="544" spans="1:33" ht="18" customHeight="1">
      <c r="A544" s="662"/>
      <c r="B544" s="665"/>
      <c r="C544" s="743"/>
      <c r="D544" s="744"/>
      <c r="E544" s="744"/>
      <c r="F544" s="744"/>
      <c r="G544" s="744"/>
      <c r="H544" s="744"/>
      <c r="I544" s="744"/>
      <c r="J544" s="761"/>
      <c r="K544" s="744"/>
      <c r="L544" s="744"/>
      <c r="M544" s="631"/>
      <c r="N544" s="631"/>
      <c r="O544" s="744"/>
      <c r="P544" s="744"/>
      <c r="Q544" s="802"/>
      <c r="R544" s="69"/>
      <c r="S544" s="824"/>
      <c r="T544" s="61"/>
      <c r="U544" s="61"/>
      <c r="V544" s="61"/>
      <c r="W544" s="62"/>
      <c r="X544" s="41"/>
      <c r="Y544" s="64"/>
      <c r="Z544" s="29"/>
      <c r="AA544" s="29"/>
      <c r="AB544" s="65"/>
      <c r="AC544" s="63"/>
      <c r="AD544" s="66"/>
      <c r="AE544" s="66"/>
      <c r="AF544" s="634"/>
      <c r="AG544" s="2"/>
    </row>
    <row r="545" spans="1:33" ht="26.25" customHeight="1">
      <c r="A545" s="662"/>
      <c r="B545" s="665"/>
      <c r="C545" s="747" t="s">
        <v>46</v>
      </c>
      <c r="D545" s="748" t="s">
        <v>47</v>
      </c>
      <c r="E545" s="748" t="s">
        <v>59</v>
      </c>
      <c r="F545" s="748" t="s">
        <v>132</v>
      </c>
      <c r="G545" s="749" t="s">
        <v>50</v>
      </c>
      <c r="H545" s="748" t="s">
        <v>51</v>
      </c>
      <c r="I545" s="748" t="s">
        <v>61</v>
      </c>
      <c r="J545" s="766" t="s">
        <v>777</v>
      </c>
      <c r="K545" s="748" t="s">
        <v>473</v>
      </c>
      <c r="L545" s="748" t="s">
        <v>778</v>
      </c>
      <c r="M545" s="638">
        <v>0</v>
      </c>
      <c r="N545" s="638">
        <v>3</v>
      </c>
      <c r="O545" s="748" t="s">
        <v>779</v>
      </c>
      <c r="P545" s="748" t="s">
        <v>780</v>
      </c>
      <c r="Q545" s="804" t="s">
        <v>781</v>
      </c>
      <c r="R545" s="59" t="s">
        <v>272</v>
      </c>
      <c r="S545" s="822" t="s">
        <v>273</v>
      </c>
      <c r="T545" s="47" t="s">
        <v>70</v>
      </c>
      <c r="U545" s="67" t="s">
        <v>71</v>
      </c>
      <c r="V545" s="68" t="s">
        <v>198</v>
      </c>
      <c r="W545" s="54"/>
      <c r="X545" s="55"/>
      <c r="Y545" s="56"/>
      <c r="Z545" s="56"/>
      <c r="AA545" s="56"/>
      <c r="AB545" s="57">
        <f>+AA546</f>
        <v>421.28800000000001</v>
      </c>
      <c r="AC545" s="55"/>
      <c r="AD545" s="58"/>
      <c r="AE545" s="58"/>
      <c r="AF545" s="637"/>
      <c r="AG545" s="2"/>
    </row>
    <row r="546" spans="1:33" ht="26.25" customHeight="1">
      <c r="A546" s="662"/>
      <c r="B546" s="665"/>
      <c r="C546" s="743"/>
      <c r="D546" s="744"/>
      <c r="E546" s="744"/>
      <c r="F546" s="744"/>
      <c r="G546" s="744"/>
      <c r="H546" s="744"/>
      <c r="I546" s="744"/>
      <c r="J546" s="761"/>
      <c r="K546" s="744"/>
      <c r="L546" s="744"/>
      <c r="M546" s="631"/>
      <c r="N546" s="631"/>
      <c r="O546" s="744"/>
      <c r="P546" s="744"/>
      <c r="Q546" s="802"/>
      <c r="R546" s="25"/>
      <c r="S546" s="818" t="s">
        <v>782</v>
      </c>
      <c r="T546" s="26"/>
      <c r="U546" s="26"/>
      <c r="V546" s="26"/>
      <c r="W546" s="27">
        <v>1</v>
      </c>
      <c r="X546" s="28" t="s">
        <v>74</v>
      </c>
      <c r="Y546" s="29">
        <v>376.15</v>
      </c>
      <c r="Z546" s="29">
        <f>+W546*Y546</f>
        <v>376.15</v>
      </c>
      <c r="AA546" s="29">
        <f>+Z546*1.12</f>
        <v>421.28800000000001</v>
      </c>
      <c r="AB546" s="30"/>
      <c r="AC546" s="28"/>
      <c r="AD546" s="31"/>
      <c r="AE546" s="31" t="s">
        <v>75</v>
      </c>
      <c r="AF546" s="634"/>
      <c r="AG546" s="2"/>
    </row>
    <row r="547" spans="1:33" ht="26.25" customHeight="1">
      <c r="A547" s="662"/>
      <c r="B547" s="665"/>
      <c r="C547" s="743"/>
      <c r="D547" s="744"/>
      <c r="E547" s="744"/>
      <c r="F547" s="744"/>
      <c r="G547" s="744"/>
      <c r="H547" s="744"/>
      <c r="I547" s="744"/>
      <c r="J547" s="761"/>
      <c r="K547" s="744"/>
      <c r="L547" s="744"/>
      <c r="M547" s="631"/>
      <c r="N547" s="631"/>
      <c r="O547" s="744"/>
      <c r="P547" s="744"/>
      <c r="Q547" s="802"/>
      <c r="R547" s="140" t="s">
        <v>196</v>
      </c>
      <c r="S547" s="836" t="s">
        <v>197</v>
      </c>
      <c r="T547" s="139" t="s">
        <v>70</v>
      </c>
      <c r="U547" s="142" t="s">
        <v>71</v>
      </c>
      <c r="V547" s="143" t="s">
        <v>198</v>
      </c>
      <c r="W547" s="102"/>
      <c r="X547" s="103"/>
      <c r="Y547" s="94"/>
      <c r="Z547" s="94"/>
      <c r="AA547" s="94"/>
      <c r="AB547" s="144">
        <f>AA548</f>
        <v>1400.0000000000002</v>
      </c>
      <c r="AC547" s="28"/>
      <c r="AD547" s="31"/>
      <c r="AE547" s="31"/>
      <c r="AF547" s="634"/>
      <c r="AG547" s="2"/>
    </row>
    <row r="548" spans="1:33" ht="26.25" customHeight="1">
      <c r="A548" s="662"/>
      <c r="B548" s="665"/>
      <c r="C548" s="743"/>
      <c r="D548" s="744"/>
      <c r="E548" s="744"/>
      <c r="F548" s="744"/>
      <c r="G548" s="744"/>
      <c r="H548" s="744"/>
      <c r="I548" s="744"/>
      <c r="J548" s="761"/>
      <c r="K548" s="744"/>
      <c r="L548" s="744"/>
      <c r="M548" s="631"/>
      <c r="N548" s="631"/>
      <c r="O548" s="744"/>
      <c r="P548" s="744"/>
      <c r="Q548" s="802"/>
      <c r="R548" s="209"/>
      <c r="S548" s="831" t="s">
        <v>199</v>
      </c>
      <c r="T548" s="101"/>
      <c r="U548" s="101"/>
      <c r="V548" s="101"/>
      <c r="W548" s="210">
        <v>1</v>
      </c>
      <c r="X548" s="103" t="s">
        <v>74</v>
      </c>
      <c r="Y548" s="94">
        <v>1250</v>
      </c>
      <c r="Z548" s="94">
        <f>+W548*Y548</f>
        <v>1250</v>
      </c>
      <c r="AA548" s="94">
        <f>Z548*1.12</f>
        <v>1400.0000000000002</v>
      </c>
      <c r="AB548" s="144"/>
      <c r="AC548" s="28"/>
      <c r="AD548" s="31"/>
      <c r="AE548" s="31" t="s">
        <v>75</v>
      </c>
      <c r="AF548" s="634"/>
      <c r="AG548" s="2"/>
    </row>
    <row r="549" spans="1:33" ht="26.25" customHeight="1">
      <c r="A549" s="662"/>
      <c r="B549" s="669"/>
      <c r="C549" s="745"/>
      <c r="D549" s="746"/>
      <c r="E549" s="746"/>
      <c r="F549" s="746"/>
      <c r="G549" s="746"/>
      <c r="H549" s="746"/>
      <c r="I549" s="746"/>
      <c r="J549" s="763"/>
      <c r="K549" s="746"/>
      <c r="L549" s="746"/>
      <c r="M549" s="632"/>
      <c r="N549" s="632"/>
      <c r="O549" s="746"/>
      <c r="P549" s="746"/>
      <c r="Q549" s="803"/>
      <c r="R549" s="38"/>
      <c r="S549" s="820"/>
      <c r="T549" s="39"/>
      <c r="U549" s="39"/>
      <c r="V549" s="39"/>
      <c r="W549" s="40"/>
      <c r="X549" s="41"/>
      <c r="Y549" s="42"/>
      <c r="Z549" s="42"/>
      <c r="AA549" s="42"/>
      <c r="AB549" s="43"/>
      <c r="AC549" s="41"/>
      <c r="AD549" s="44"/>
      <c r="AE549" s="44"/>
      <c r="AF549" s="635"/>
      <c r="AG549" s="2"/>
    </row>
    <row r="550" spans="1:33" ht="22.5" customHeight="1">
      <c r="A550" s="662"/>
      <c r="B550" s="159"/>
      <c r="C550" s="781"/>
      <c r="D550" s="781"/>
      <c r="E550" s="781"/>
      <c r="F550" s="781"/>
      <c r="G550" s="781"/>
      <c r="H550" s="781"/>
      <c r="I550" s="781"/>
      <c r="J550" s="781"/>
      <c r="K550" s="781"/>
      <c r="L550" s="781"/>
      <c r="M550" s="160"/>
      <c r="N550" s="160"/>
      <c r="O550" s="781"/>
      <c r="P550" s="781"/>
      <c r="Q550" s="781"/>
      <c r="R550" s="667" t="s">
        <v>536</v>
      </c>
      <c r="S550" s="657"/>
      <c r="T550" s="657"/>
      <c r="U550" s="657"/>
      <c r="V550" s="657"/>
      <c r="W550" s="657"/>
      <c r="X550" s="657"/>
      <c r="Y550" s="657"/>
      <c r="Z550" s="658"/>
      <c r="AA550" s="161" t="s">
        <v>201</v>
      </c>
      <c r="AB550" s="162">
        <f>SUM(AB488:AB549)</f>
        <v>4537.76</v>
      </c>
      <c r="AC550" s="668"/>
      <c r="AD550" s="657"/>
      <c r="AE550" s="657"/>
      <c r="AF550" s="660"/>
      <c r="AG550" s="84"/>
    </row>
    <row r="551" spans="1:33" ht="33.75" customHeight="1">
      <c r="A551" s="662"/>
      <c r="B551" s="704" t="s">
        <v>783</v>
      </c>
      <c r="C551" s="773" t="s">
        <v>46</v>
      </c>
      <c r="D551" s="750" t="s">
        <v>47</v>
      </c>
      <c r="E551" s="750" t="s">
        <v>59</v>
      </c>
      <c r="F551" s="750" t="s">
        <v>656</v>
      </c>
      <c r="G551" s="768" t="s">
        <v>50</v>
      </c>
      <c r="H551" s="750" t="s">
        <v>51</v>
      </c>
      <c r="I551" s="750" t="s">
        <v>52</v>
      </c>
      <c r="J551" s="778" t="s">
        <v>784</v>
      </c>
      <c r="K551" s="748" t="s">
        <v>785</v>
      </c>
      <c r="L551" s="750" t="s">
        <v>786</v>
      </c>
      <c r="M551" s="698">
        <v>0</v>
      </c>
      <c r="N551" s="698">
        <v>1</v>
      </c>
      <c r="O551" s="750" t="s">
        <v>787</v>
      </c>
      <c r="P551" s="750" t="s">
        <v>788</v>
      </c>
      <c r="Q551" s="805" t="s">
        <v>789</v>
      </c>
      <c r="R551" s="37" t="s">
        <v>68</v>
      </c>
      <c r="S551" s="821" t="s">
        <v>69</v>
      </c>
      <c r="T551" s="100" t="s">
        <v>70</v>
      </c>
      <c r="U551" s="67" t="s">
        <v>71</v>
      </c>
      <c r="V551" s="68" t="s">
        <v>72</v>
      </c>
      <c r="W551" s="34"/>
      <c r="X551" s="35"/>
      <c r="Y551" s="36"/>
      <c r="Z551" s="36"/>
      <c r="AA551" s="36"/>
      <c r="AB551" s="50">
        <f>+SUM(AA552:AA555)</f>
        <v>554.9824000000001</v>
      </c>
      <c r="AC551" s="35"/>
      <c r="AD551" s="60"/>
      <c r="AE551" s="60"/>
      <c r="AF551" s="636"/>
      <c r="AG551" s="2"/>
    </row>
    <row r="552" spans="1:33" ht="33.75" customHeight="1">
      <c r="A552" s="662"/>
      <c r="B552" s="665"/>
      <c r="C552" s="743"/>
      <c r="D552" s="744"/>
      <c r="E552" s="744"/>
      <c r="F552" s="744"/>
      <c r="G552" s="744"/>
      <c r="H552" s="744"/>
      <c r="I552" s="744"/>
      <c r="J552" s="779"/>
      <c r="K552" s="744"/>
      <c r="L552" s="744"/>
      <c r="M552" s="631"/>
      <c r="N552" s="631"/>
      <c r="O552" s="744"/>
      <c r="P552" s="744"/>
      <c r="Q552" s="802"/>
      <c r="R552" s="25"/>
      <c r="S552" s="818" t="s">
        <v>790</v>
      </c>
      <c r="T552" s="26"/>
      <c r="U552" s="26"/>
      <c r="V552" s="26"/>
      <c r="W552" s="27">
        <v>1</v>
      </c>
      <c r="X552" s="28" t="s">
        <v>74</v>
      </c>
      <c r="Y552" s="29">
        <v>107.14</v>
      </c>
      <c r="Z552" s="29">
        <f t="shared" ref="Z552:Z555" si="31">+W552*Y552</f>
        <v>107.14</v>
      </c>
      <c r="AA552" s="29">
        <f t="shared" ref="AA552:AA555" si="32">+Z552*1.12</f>
        <v>119.99680000000001</v>
      </c>
      <c r="AB552" s="30"/>
      <c r="AC552" s="28"/>
      <c r="AD552" s="31" t="s">
        <v>75</v>
      </c>
      <c r="AE552" s="31"/>
      <c r="AF552" s="634"/>
      <c r="AG552" s="2"/>
    </row>
    <row r="553" spans="1:33" ht="33.75" customHeight="1">
      <c r="A553" s="663"/>
      <c r="B553" s="666"/>
      <c r="C553" s="743"/>
      <c r="D553" s="744"/>
      <c r="E553" s="744"/>
      <c r="F553" s="744"/>
      <c r="G553" s="744"/>
      <c r="H553" s="744"/>
      <c r="I553" s="744"/>
      <c r="J553" s="779"/>
      <c r="K553" s="744"/>
      <c r="L553" s="744"/>
      <c r="M553" s="631"/>
      <c r="N553" s="631"/>
      <c r="O553" s="744"/>
      <c r="P553" s="744"/>
      <c r="Q553" s="802"/>
      <c r="R553" s="32"/>
      <c r="S553" s="819" t="s">
        <v>791</v>
      </c>
      <c r="T553" s="33"/>
      <c r="U553" s="33"/>
      <c r="V553" s="33"/>
      <c r="W553" s="34">
        <v>1</v>
      </c>
      <c r="X553" s="28" t="s">
        <v>74</v>
      </c>
      <c r="Y553" s="36">
        <v>129.46</v>
      </c>
      <c r="Z553" s="29">
        <f t="shared" si="31"/>
        <v>129.46</v>
      </c>
      <c r="AA553" s="29">
        <f t="shared" si="32"/>
        <v>144.99520000000001</v>
      </c>
      <c r="AB553" s="30"/>
      <c r="AC553" s="28"/>
      <c r="AD553" s="31" t="s">
        <v>75</v>
      </c>
      <c r="AE553" s="31"/>
      <c r="AF553" s="634"/>
      <c r="AG553" s="2"/>
    </row>
    <row r="554" spans="1:33" ht="33.75" customHeight="1">
      <c r="A554" s="661" t="s">
        <v>716</v>
      </c>
      <c r="B554" s="664" t="s">
        <v>783</v>
      </c>
      <c r="C554" s="743"/>
      <c r="D554" s="744"/>
      <c r="E554" s="744"/>
      <c r="F554" s="744"/>
      <c r="G554" s="744"/>
      <c r="H554" s="744"/>
      <c r="I554" s="744"/>
      <c r="J554" s="779"/>
      <c r="K554" s="744"/>
      <c r="L554" s="744"/>
      <c r="M554" s="631"/>
      <c r="N554" s="631"/>
      <c r="O554" s="744"/>
      <c r="P554" s="744"/>
      <c r="Q554" s="802"/>
      <c r="R554" s="37"/>
      <c r="S554" s="819" t="s">
        <v>792</v>
      </c>
      <c r="T554" s="33"/>
      <c r="U554" s="33"/>
      <c r="V554" s="33"/>
      <c r="W554" s="34">
        <v>1</v>
      </c>
      <c r="X554" s="28" t="s">
        <v>74</v>
      </c>
      <c r="Y554" s="36">
        <v>129.46</v>
      </c>
      <c r="Z554" s="29">
        <f t="shared" si="31"/>
        <v>129.46</v>
      </c>
      <c r="AA554" s="29">
        <f t="shared" si="32"/>
        <v>144.99520000000001</v>
      </c>
      <c r="AB554" s="30"/>
      <c r="AC554" s="28"/>
      <c r="AD554" s="31" t="s">
        <v>75</v>
      </c>
      <c r="AE554" s="31"/>
      <c r="AF554" s="634"/>
      <c r="AG554" s="2"/>
    </row>
    <row r="555" spans="1:33" ht="33.75" customHeight="1">
      <c r="A555" s="662"/>
      <c r="B555" s="665"/>
      <c r="C555" s="745"/>
      <c r="D555" s="746"/>
      <c r="E555" s="746"/>
      <c r="F555" s="746"/>
      <c r="G555" s="746"/>
      <c r="H555" s="746"/>
      <c r="I555" s="746"/>
      <c r="J555" s="780"/>
      <c r="K555" s="746"/>
      <c r="L555" s="746"/>
      <c r="M555" s="632"/>
      <c r="N555" s="632"/>
      <c r="O555" s="746"/>
      <c r="P555" s="746"/>
      <c r="Q555" s="803"/>
      <c r="R555" s="38"/>
      <c r="S555" s="820" t="s">
        <v>793</v>
      </c>
      <c r="T555" s="39"/>
      <c r="U555" s="39"/>
      <c r="V555" s="39"/>
      <c r="W555" s="40">
        <v>1</v>
      </c>
      <c r="X555" s="41" t="s">
        <v>74</v>
      </c>
      <c r="Y555" s="42">
        <v>129.46</v>
      </c>
      <c r="Z555" s="42">
        <f t="shared" si="31"/>
        <v>129.46</v>
      </c>
      <c r="AA555" s="42">
        <f t="shared" si="32"/>
        <v>144.99520000000001</v>
      </c>
      <c r="AB555" s="43"/>
      <c r="AC555" s="41"/>
      <c r="AD555" s="44" t="s">
        <v>75</v>
      </c>
      <c r="AE555" s="44"/>
      <c r="AF555" s="635"/>
      <c r="AG555" s="2"/>
    </row>
    <row r="556" spans="1:33" ht="25.5" customHeight="1">
      <c r="A556" s="662"/>
      <c r="B556" s="665"/>
      <c r="C556" s="773" t="s">
        <v>46</v>
      </c>
      <c r="D556" s="750" t="s">
        <v>47</v>
      </c>
      <c r="E556" s="750" t="s">
        <v>59</v>
      </c>
      <c r="F556" s="750" t="s">
        <v>60</v>
      </c>
      <c r="G556" s="768" t="s">
        <v>50</v>
      </c>
      <c r="H556" s="750" t="s">
        <v>51</v>
      </c>
      <c r="I556" s="750" t="s">
        <v>61</v>
      </c>
      <c r="J556" s="778" t="s">
        <v>794</v>
      </c>
      <c r="K556" s="748" t="s">
        <v>795</v>
      </c>
      <c r="L556" s="750" t="s">
        <v>796</v>
      </c>
      <c r="M556" s="698">
        <v>0</v>
      </c>
      <c r="N556" s="698">
        <v>1</v>
      </c>
      <c r="O556" s="750" t="s">
        <v>797</v>
      </c>
      <c r="P556" s="750" t="s">
        <v>798</v>
      </c>
      <c r="Q556" s="805" t="s">
        <v>799</v>
      </c>
      <c r="R556" s="37" t="s">
        <v>264</v>
      </c>
      <c r="S556" s="821" t="s">
        <v>197</v>
      </c>
      <c r="T556" s="100" t="s">
        <v>70</v>
      </c>
      <c r="U556" s="67" t="s">
        <v>71</v>
      </c>
      <c r="V556" s="68" t="s">
        <v>72</v>
      </c>
      <c r="W556" s="34"/>
      <c r="X556" s="35"/>
      <c r="Y556" s="36"/>
      <c r="Z556" s="36"/>
      <c r="AA556" s="36"/>
      <c r="AB556" s="50">
        <f>+AA557</f>
        <v>65.979200000000006</v>
      </c>
      <c r="AC556" s="35"/>
      <c r="AD556" s="35"/>
      <c r="AE556" s="35"/>
      <c r="AF556" s="636"/>
      <c r="AG556" s="2"/>
    </row>
    <row r="557" spans="1:33" ht="25.5" customHeight="1">
      <c r="A557" s="662"/>
      <c r="B557" s="665"/>
      <c r="C557" s="743"/>
      <c r="D557" s="744"/>
      <c r="E557" s="744"/>
      <c r="F557" s="744"/>
      <c r="G557" s="744"/>
      <c r="H557" s="744"/>
      <c r="I557" s="744"/>
      <c r="J557" s="779"/>
      <c r="K557" s="744"/>
      <c r="L557" s="744"/>
      <c r="M557" s="631"/>
      <c r="N557" s="631"/>
      <c r="O557" s="744"/>
      <c r="P557" s="744"/>
      <c r="Q557" s="802"/>
      <c r="R557" s="25"/>
      <c r="S557" s="818" t="s">
        <v>800</v>
      </c>
      <c r="T557" s="26"/>
      <c r="U557" s="26"/>
      <c r="V557" s="26"/>
      <c r="W557" s="27">
        <v>1</v>
      </c>
      <c r="X557" s="28" t="s">
        <v>74</v>
      </c>
      <c r="Y557" s="29">
        <v>58.91</v>
      </c>
      <c r="Z557" s="29">
        <f>+W557*Y557</f>
        <v>58.91</v>
      </c>
      <c r="AA557" s="29">
        <f>+Z557*1.12</f>
        <v>65.979200000000006</v>
      </c>
      <c r="AB557" s="30"/>
      <c r="AC557" s="28"/>
      <c r="AD557" s="28" t="s">
        <v>75</v>
      </c>
      <c r="AE557" s="28"/>
      <c r="AF557" s="634"/>
      <c r="AG557" s="2"/>
    </row>
    <row r="558" spans="1:33" ht="25.5" customHeight="1">
      <c r="A558" s="662"/>
      <c r="B558" s="665"/>
      <c r="C558" s="743"/>
      <c r="D558" s="744"/>
      <c r="E558" s="744"/>
      <c r="F558" s="744"/>
      <c r="G558" s="744"/>
      <c r="H558" s="744"/>
      <c r="I558" s="744"/>
      <c r="J558" s="779"/>
      <c r="K558" s="744"/>
      <c r="L558" s="744"/>
      <c r="M558" s="631"/>
      <c r="N558" s="631"/>
      <c r="O558" s="744"/>
      <c r="P558" s="744"/>
      <c r="Q558" s="802"/>
      <c r="R558" s="25"/>
      <c r="S558" s="818"/>
      <c r="T558" s="26"/>
      <c r="U558" s="26"/>
      <c r="V558" s="26"/>
      <c r="W558" s="27"/>
      <c r="X558" s="28"/>
      <c r="Y558" s="29"/>
      <c r="Z558" s="29"/>
      <c r="AA558" s="29"/>
      <c r="AB558" s="30"/>
      <c r="AC558" s="28"/>
      <c r="AD558" s="28"/>
      <c r="AE558" s="31"/>
      <c r="AF558" s="634"/>
      <c r="AG558" s="2"/>
    </row>
    <row r="559" spans="1:33" ht="25.5" customHeight="1">
      <c r="A559" s="662"/>
      <c r="B559" s="665"/>
      <c r="C559" s="743"/>
      <c r="D559" s="744"/>
      <c r="E559" s="744"/>
      <c r="F559" s="744"/>
      <c r="G559" s="744"/>
      <c r="H559" s="744"/>
      <c r="I559" s="744"/>
      <c r="J559" s="779"/>
      <c r="K559" s="744"/>
      <c r="L559" s="744"/>
      <c r="M559" s="631"/>
      <c r="N559" s="631"/>
      <c r="O559" s="744"/>
      <c r="P559" s="744"/>
      <c r="Q559" s="802"/>
      <c r="R559" s="25"/>
      <c r="S559" s="818"/>
      <c r="T559" s="26"/>
      <c r="U559" s="26"/>
      <c r="V559" s="26"/>
      <c r="W559" s="27"/>
      <c r="X559" s="28"/>
      <c r="Y559" s="29"/>
      <c r="Z559" s="29"/>
      <c r="AA559" s="29"/>
      <c r="AB559" s="30"/>
      <c r="AC559" s="28"/>
      <c r="AD559" s="28"/>
      <c r="AE559" s="31"/>
      <c r="AF559" s="634"/>
      <c r="AG559" s="2"/>
    </row>
    <row r="560" spans="1:33" ht="25.5" customHeight="1">
      <c r="A560" s="662"/>
      <c r="B560" s="665"/>
      <c r="C560" s="745"/>
      <c r="D560" s="746"/>
      <c r="E560" s="746"/>
      <c r="F560" s="746"/>
      <c r="G560" s="746"/>
      <c r="H560" s="746"/>
      <c r="I560" s="746"/>
      <c r="J560" s="780"/>
      <c r="K560" s="746"/>
      <c r="L560" s="746"/>
      <c r="M560" s="632"/>
      <c r="N560" s="632"/>
      <c r="O560" s="746"/>
      <c r="P560" s="746"/>
      <c r="Q560" s="803"/>
      <c r="R560" s="38"/>
      <c r="S560" s="820"/>
      <c r="T560" s="39"/>
      <c r="U560" s="39"/>
      <c r="V560" s="39"/>
      <c r="W560" s="40"/>
      <c r="X560" s="41"/>
      <c r="Y560" s="42"/>
      <c r="Z560" s="42"/>
      <c r="AA560" s="42"/>
      <c r="AB560" s="43"/>
      <c r="AC560" s="41"/>
      <c r="AD560" s="41"/>
      <c r="AE560" s="44"/>
      <c r="AF560" s="635"/>
      <c r="AG560" s="2"/>
    </row>
    <row r="561" spans="1:33" ht="24.75" customHeight="1">
      <c r="A561" s="662"/>
      <c r="B561" s="665"/>
      <c r="C561" s="773" t="s">
        <v>46</v>
      </c>
      <c r="D561" s="750" t="s">
        <v>47</v>
      </c>
      <c r="E561" s="750" t="s">
        <v>59</v>
      </c>
      <c r="F561" s="750" t="s">
        <v>185</v>
      </c>
      <c r="G561" s="768" t="s">
        <v>50</v>
      </c>
      <c r="H561" s="750" t="s">
        <v>51</v>
      </c>
      <c r="I561" s="750" t="s">
        <v>126</v>
      </c>
      <c r="J561" s="778" t="s">
        <v>801</v>
      </c>
      <c r="K561" s="748" t="s">
        <v>802</v>
      </c>
      <c r="L561" s="750" t="s">
        <v>803</v>
      </c>
      <c r="M561" s="698">
        <v>8</v>
      </c>
      <c r="N561" s="698">
        <v>8</v>
      </c>
      <c r="O561" s="750" t="s">
        <v>804</v>
      </c>
      <c r="P561" s="750" t="s">
        <v>805</v>
      </c>
      <c r="Q561" s="805" t="s">
        <v>806</v>
      </c>
      <c r="R561" s="37"/>
      <c r="S561" s="821"/>
      <c r="T561" s="46"/>
      <c r="U561" s="67"/>
      <c r="V561" s="68"/>
      <c r="W561" s="34"/>
      <c r="X561" s="35"/>
      <c r="Y561" s="36"/>
      <c r="Z561" s="36"/>
      <c r="AA561" s="36"/>
      <c r="AB561" s="50"/>
      <c r="AC561" s="35"/>
      <c r="AD561" s="35"/>
      <c r="AE561" s="35"/>
      <c r="AF561" s="636"/>
      <c r="AG561" s="2"/>
    </row>
    <row r="562" spans="1:33" ht="24.75" customHeight="1">
      <c r="A562" s="662"/>
      <c r="B562" s="665"/>
      <c r="C562" s="743"/>
      <c r="D562" s="744"/>
      <c r="E562" s="744"/>
      <c r="F562" s="744"/>
      <c r="G562" s="744"/>
      <c r="H562" s="744"/>
      <c r="I562" s="744"/>
      <c r="J562" s="779"/>
      <c r="K562" s="744"/>
      <c r="L562" s="744"/>
      <c r="M562" s="631"/>
      <c r="N562" s="631"/>
      <c r="O562" s="744"/>
      <c r="P562" s="744"/>
      <c r="Q562" s="802"/>
      <c r="R562" s="25"/>
      <c r="S562" s="818"/>
      <c r="T562" s="26"/>
      <c r="U562" s="61"/>
      <c r="V562" s="61"/>
      <c r="W562" s="27"/>
      <c r="X562" s="28"/>
      <c r="Y562" s="29"/>
      <c r="Z562" s="29"/>
      <c r="AA562" s="29"/>
      <c r="AB562" s="30"/>
      <c r="AC562" s="28"/>
      <c r="AD562" s="28"/>
      <c r="AE562" s="28"/>
      <c r="AF562" s="634"/>
      <c r="AG562" s="2"/>
    </row>
    <row r="563" spans="1:33" ht="24.75" customHeight="1">
      <c r="A563" s="662"/>
      <c r="B563" s="665"/>
      <c r="C563" s="743"/>
      <c r="D563" s="744"/>
      <c r="E563" s="744"/>
      <c r="F563" s="744"/>
      <c r="G563" s="744"/>
      <c r="H563" s="744"/>
      <c r="I563" s="744"/>
      <c r="J563" s="779"/>
      <c r="K563" s="744"/>
      <c r="L563" s="744"/>
      <c r="M563" s="631"/>
      <c r="N563" s="631"/>
      <c r="O563" s="744"/>
      <c r="P563" s="744"/>
      <c r="Q563" s="802"/>
      <c r="R563" s="70" t="s">
        <v>264</v>
      </c>
      <c r="S563" s="825" t="s">
        <v>197</v>
      </c>
      <c r="T563" s="211" t="s">
        <v>70</v>
      </c>
      <c r="U563" s="212" t="s">
        <v>71</v>
      </c>
      <c r="V563" s="213" t="s">
        <v>72</v>
      </c>
      <c r="W563" s="73"/>
      <c r="X563" s="28"/>
      <c r="Y563" s="29"/>
      <c r="Z563" s="29"/>
      <c r="AA563" s="29"/>
      <c r="AB563" s="30">
        <f>+SUM(AA564:AA565)</f>
        <v>76.899200000000008</v>
      </c>
      <c r="AC563" s="28"/>
      <c r="AD563" s="28"/>
      <c r="AE563" s="31"/>
      <c r="AF563" s="634"/>
      <c r="AG563" s="2"/>
    </row>
    <row r="564" spans="1:33" ht="24.75" customHeight="1">
      <c r="A564" s="662"/>
      <c r="B564" s="665"/>
      <c r="C564" s="743"/>
      <c r="D564" s="744"/>
      <c r="E564" s="744"/>
      <c r="F564" s="744"/>
      <c r="G564" s="744"/>
      <c r="H564" s="744"/>
      <c r="I564" s="744"/>
      <c r="J564" s="779"/>
      <c r="K564" s="744"/>
      <c r="L564" s="744"/>
      <c r="M564" s="631"/>
      <c r="N564" s="631"/>
      <c r="O564" s="744"/>
      <c r="P564" s="744"/>
      <c r="Q564" s="802"/>
      <c r="R564" s="25"/>
      <c r="S564" s="818" t="s">
        <v>807</v>
      </c>
      <c r="T564" s="26"/>
      <c r="U564" s="33"/>
      <c r="V564" s="33"/>
      <c r="W564" s="27">
        <v>1</v>
      </c>
      <c r="X564" s="28" t="s">
        <v>74</v>
      </c>
      <c r="Y564" s="29">
        <v>58.91</v>
      </c>
      <c r="Z564" s="29">
        <f t="shared" ref="Z564:Z565" si="33">+W564*Y564</f>
        <v>58.91</v>
      </c>
      <c r="AA564" s="29">
        <f t="shared" ref="AA564:AA565" si="34">+Z564*1.12</f>
        <v>65.979200000000006</v>
      </c>
      <c r="AB564" s="30"/>
      <c r="AC564" s="28"/>
      <c r="AD564" s="28" t="s">
        <v>75</v>
      </c>
      <c r="AE564" s="31"/>
      <c r="AF564" s="634"/>
      <c r="AG564" s="2"/>
    </row>
    <row r="565" spans="1:33" ht="24.75" customHeight="1">
      <c r="A565" s="662"/>
      <c r="B565" s="665"/>
      <c r="C565" s="745"/>
      <c r="D565" s="746"/>
      <c r="E565" s="746"/>
      <c r="F565" s="746"/>
      <c r="G565" s="746"/>
      <c r="H565" s="746"/>
      <c r="I565" s="746"/>
      <c r="J565" s="780"/>
      <c r="K565" s="746"/>
      <c r="L565" s="746"/>
      <c r="M565" s="632"/>
      <c r="N565" s="632"/>
      <c r="O565" s="746"/>
      <c r="P565" s="746"/>
      <c r="Q565" s="803"/>
      <c r="R565" s="38"/>
      <c r="S565" s="820" t="s">
        <v>808</v>
      </c>
      <c r="T565" s="39"/>
      <c r="U565" s="39"/>
      <c r="V565" s="39"/>
      <c r="W565" s="40">
        <v>1</v>
      </c>
      <c r="X565" s="41" t="s">
        <v>74</v>
      </c>
      <c r="Y565" s="42">
        <v>9.75</v>
      </c>
      <c r="Z565" s="42">
        <f t="shared" si="33"/>
        <v>9.75</v>
      </c>
      <c r="AA565" s="42">
        <f t="shared" si="34"/>
        <v>10.920000000000002</v>
      </c>
      <c r="AB565" s="43"/>
      <c r="AC565" s="41"/>
      <c r="AD565" s="41" t="s">
        <v>75</v>
      </c>
      <c r="AE565" s="44"/>
      <c r="AF565" s="635"/>
      <c r="AG565" s="2"/>
    </row>
    <row r="566" spans="1:33" ht="32.25" customHeight="1">
      <c r="A566" s="662"/>
      <c r="B566" s="665"/>
      <c r="C566" s="747" t="s">
        <v>46</v>
      </c>
      <c r="D566" s="748" t="s">
        <v>47</v>
      </c>
      <c r="E566" s="748" t="s">
        <v>48</v>
      </c>
      <c r="F566" s="748" t="s">
        <v>493</v>
      </c>
      <c r="G566" s="749" t="s">
        <v>50</v>
      </c>
      <c r="H566" s="748" t="s">
        <v>51</v>
      </c>
      <c r="I566" s="748" t="s">
        <v>134</v>
      </c>
      <c r="J566" s="778" t="s">
        <v>809</v>
      </c>
      <c r="K566" s="748" t="s">
        <v>810</v>
      </c>
      <c r="L566" s="748" t="s">
        <v>811</v>
      </c>
      <c r="M566" s="710">
        <v>2000</v>
      </c>
      <c r="N566" s="710">
        <v>2000</v>
      </c>
      <c r="O566" s="748" t="s">
        <v>812</v>
      </c>
      <c r="P566" s="748" t="s">
        <v>813</v>
      </c>
      <c r="Q566" s="804" t="s">
        <v>814</v>
      </c>
      <c r="R566" s="59" t="s">
        <v>116</v>
      </c>
      <c r="S566" s="822" t="s">
        <v>117</v>
      </c>
      <c r="T566" s="47" t="s">
        <v>70</v>
      </c>
      <c r="U566" s="67" t="s">
        <v>71</v>
      </c>
      <c r="V566" s="68" t="s">
        <v>72</v>
      </c>
      <c r="W566" s="54"/>
      <c r="X566" s="55"/>
      <c r="Y566" s="56"/>
      <c r="Z566" s="56"/>
      <c r="AA566" s="56"/>
      <c r="AB566" s="57">
        <f>+SUM(AA567:AA578)</f>
        <v>54.171936000000017</v>
      </c>
      <c r="AC566" s="55"/>
      <c r="AD566" s="55"/>
      <c r="AE566" s="55"/>
      <c r="AF566" s="995" t="s">
        <v>815</v>
      </c>
      <c r="AG566" s="2"/>
    </row>
    <row r="567" spans="1:33" ht="18" customHeight="1">
      <c r="A567" s="662"/>
      <c r="B567" s="665"/>
      <c r="C567" s="743"/>
      <c r="D567" s="744"/>
      <c r="E567" s="744"/>
      <c r="F567" s="744"/>
      <c r="G567" s="744"/>
      <c r="H567" s="744"/>
      <c r="I567" s="744"/>
      <c r="J567" s="779"/>
      <c r="K567" s="744"/>
      <c r="L567" s="744"/>
      <c r="M567" s="631"/>
      <c r="N567" s="631"/>
      <c r="O567" s="744"/>
      <c r="P567" s="744"/>
      <c r="Q567" s="802"/>
      <c r="R567" s="25"/>
      <c r="S567" s="818" t="s">
        <v>816</v>
      </c>
      <c r="T567" s="26"/>
      <c r="U567" s="26"/>
      <c r="V567" s="26"/>
      <c r="W567" s="27">
        <v>5</v>
      </c>
      <c r="X567" s="28" t="s">
        <v>143</v>
      </c>
      <c r="Y567" s="29">
        <v>0.379</v>
      </c>
      <c r="Z567" s="29">
        <f t="shared" ref="Z567:Z578" si="35">+W567*Y567</f>
        <v>1.895</v>
      </c>
      <c r="AA567" s="29">
        <f t="shared" ref="AA567:AA578" si="36">+Z567*1.12</f>
        <v>2.1224000000000003</v>
      </c>
      <c r="AB567" s="30"/>
      <c r="AC567" s="28"/>
      <c r="AD567" s="28" t="s">
        <v>75</v>
      </c>
      <c r="AE567" s="28"/>
      <c r="AF567" s="993"/>
      <c r="AG567" s="2"/>
    </row>
    <row r="568" spans="1:33" ht="18" customHeight="1">
      <c r="A568" s="662"/>
      <c r="B568" s="665"/>
      <c r="C568" s="743"/>
      <c r="D568" s="744"/>
      <c r="E568" s="744"/>
      <c r="F568" s="744"/>
      <c r="G568" s="744"/>
      <c r="H568" s="744"/>
      <c r="I568" s="744"/>
      <c r="J568" s="779"/>
      <c r="K568" s="744"/>
      <c r="L568" s="744"/>
      <c r="M568" s="631"/>
      <c r="N568" s="631"/>
      <c r="O568" s="744"/>
      <c r="P568" s="744"/>
      <c r="Q568" s="802"/>
      <c r="R568" s="25"/>
      <c r="S568" s="818" t="s">
        <v>817</v>
      </c>
      <c r="T568" s="26"/>
      <c r="U568" s="26"/>
      <c r="V568" s="26"/>
      <c r="W568" s="27">
        <v>5</v>
      </c>
      <c r="X568" s="28" t="s">
        <v>818</v>
      </c>
      <c r="Y568" s="29">
        <v>0.1346</v>
      </c>
      <c r="Z568" s="29">
        <f t="shared" si="35"/>
        <v>0.67300000000000004</v>
      </c>
      <c r="AA568" s="29">
        <f t="shared" si="36"/>
        <v>0.7537600000000001</v>
      </c>
      <c r="AB568" s="30"/>
      <c r="AC568" s="28"/>
      <c r="AD568" s="28" t="s">
        <v>75</v>
      </c>
      <c r="AE568" s="31"/>
      <c r="AF568" s="993"/>
      <c r="AG568" s="2"/>
    </row>
    <row r="569" spans="1:33" ht="18" customHeight="1">
      <c r="A569" s="662"/>
      <c r="B569" s="665"/>
      <c r="C569" s="743"/>
      <c r="D569" s="744"/>
      <c r="E569" s="744"/>
      <c r="F569" s="744"/>
      <c r="G569" s="744"/>
      <c r="H569" s="744"/>
      <c r="I569" s="744"/>
      <c r="J569" s="779"/>
      <c r="K569" s="744"/>
      <c r="L569" s="744"/>
      <c r="M569" s="631"/>
      <c r="N569" s="631"/>
      <c r="O569" s="744"/>
      <c r="P569" s="744"/>
      <c r="Q569" s="802"/>
      <c r="R569" s="25"/>
      <c r="S569" s="818" t="s">
        <v>819</v>
      </c>
      <c r="T569" s="26"/>
      <c r="U569" s="26"/>
      <c r="V569" s="26"/>
      <c r="W569" s="27">
        <v>11</v>
      </c>
      <c r="X569" s="28" t="s">
        <v>74</v>
      </c>
      <c r="Y569" s="29">
        <v>1.45</v>
      </c>
      <c r="Z569" s="29">
        <f t="shared" si="35"/>
        <v>15.95</v>
      </c>
      <c r="AA569" s="29">
        <f t="shared" si="36"/>
        <v>17.864000000000001</v>
      </c>
      <c r="AB569" s="30"/>
      <c r="AC569" s="28"/>
      <c r="AD569" s="28" t="s">
        <v>75</v>
      </c>
      <c r="AE569" s="31"/>
      <c r="AF569" s="993"/>
      <c r="AG569" s="2"/>
    </row>
    <row r="570" spans="1:33" ht="18" customHeight="1">
      <c r="A570" s="662"/>
      <c r="B570" s="665"/>
      <c r="C570" s="743"/>
      <c r="D570" s="744"/>
      <c r="E570" s="744"/>
      <c r="F570" s="744"/>
      <c r="G570" s="744"/>
      <c r="H570" s="744"/>
      <c r="I570" s="744"/>
      <c r="J570" s="779"/>
      <c r="K570" s="744"/>
      <c r="L570" s="744"/>
      <c r="M570" s="631"/>
      <c r="N570" s="631"/>
      <c r="O570" s="744"/>
      <c r="P570" s="744"/>
      <c r="Q570" s="802"/>
      <c r="R570" s="69"/>
      <c r="S570" s="824" t="s">
        <v>820</v>
      </c>
      <c r="T570" s="61"/>
      <c r="U570" s="61"/>
      <c r="V570" s="61"/>
      <c r="W570" s="62">
        <v>2</v>
      </c>
      <c r="X570" s="28" t="s">
        <v>74</v>
      </c>
      <c r="Y570" s="64">
        <v>0.77</v>
      </c>
      <c r="Z570" s="29">
        <f t="shared" si="35"/>
        <v>1.54</v>
      </c>
      <c r="AA570" s="29">
        <f t="shared" si="36"/>
        <v>1.7248000000000001</v>
      </c>
      <c r="AB570" s="65"/>
      <c r="AC570" s="63"/>
      <c r="AD570" s="63" t="s">
        <v>75</v>
      </c>
      <c r="AE570" s="66"/>
      <c r="AF570" s="993"/>
      <c r="AG570" s="2"/>
    </row>
    <row r="571" spans="1:33" ht="18" customHeight="1">
      <c r="A571" s="662"/>
      <c r="B571" s="665"/>
      <c r="C571" s="743"/>
      <c r="D571" s="744"/>
      <c r="E571" s="744"/>
      <c r="F571" s="744"/>
      <c r="G571" s="744"/>
      <c r="H571" s="744"/>
      <c r="I571" s="744"/>
      <c r="J571" s="779"/>
      <c r="K571" s="744"/>
      <c r="L571" s="744"/>
      <c r="M571" s="631"/>
      <c r="N571" s="631"/>
      <c r="O571" s="744"/>
      <c r="P571" s="744"/>
      <c r="Q571" s="802"/>
      <c r="R571" s="69"/>
      <c r="S571" s="824" t="s">
        <v>236</v>
      </c>
      <c r="T571" s="61"/>
      <c r="U571" s="61"/>
      <c r="V571" s="61"/>
      <c r="W571" s="62">
        <v>4</v>
      </c>
      <c r="X571" s="28" t="s">
        <v>74</v>
      </c>
      <c r="Y571" s="64">
        <v>0.47</v>
      </c>
      <c r="Z571" s="29">
        <f t="shared" si="35"/>
        <v>1.88</v>
      </c>
      <c r="AA571" s="29">
        <f t="shared" si="36"/>
        <v>2.1055999999999999</v>
      </c>
      <c r="AB571" s="65"/>
      <c r="AC571" s="63"/>
      <c r="AD571" s="63" t="s">
        <v>75</v>
      </c>
      <c r="AE571" s="66"/>
      <c r="AF571" s="993"/>
      <c r="AG571" s="2"/>
    </row>
    <row r="572" spans="1:33" ht="18" customHeight="1">
      <c r="A572" s="662"/>
      <c r="B572" s="665"/>
      <c r="C572" s="743"/>
      <c r="D572" s="744"/>
      <c r="E572" s="744"/>
      <c r="F572" s="744"/>
      <c r="G572" s="744"/>
      <c r="H572" s="744"/>
      <c r="I572" s="744"/>
      <c r="J572" s="779"/>
      <c r="K572" s="744"/>
      <c r="L572" s="744"/>
      <c r="M572" s="631"/>
      <c r="N572" s="631"/>
      <c r="O572" s="744"/>
      <c r="P572" s="744"/>
      <c r="Q572" s="802"/>
      <c r="R572" s="69"/>
      <c r="S572" s="824" t="s">
        <v>821</v>
      </c>
      <c r="T572" s="61"/>
      <c r="U572" s="61"/>
      <c r="V572" s="61"/>
      <c r="W572" s="62">
        <v>5</v>
      </c>
      <c r="X572" s="63" t="s">
        <v>248</v>
      </c>
      <c r="Y572" s="64">
        <v>0.57999999999999996</v>
      </c>
      <c r="Z572" s="29">
        <f t="shared" si="35"/>
        <v>2.9</v>
      </c>
      <c r="AA572" s="29">
        <f t="shared" si="36"/>
        <v>3.2480000000000002</v>
      </c>
      <c r="AB572" s="65"/>
      <c r="AC572" s="63"/>
      <c r="AD572" s="63" t="s">
        <v>75</v>
      </c>
      <c r="AE572" s="66"/>
      <c r="AF572" s="993"/>
      <c r="AG572" s="2"/>
    </row>
    <row r="573" spans="1:33" ht="18" customHeight="1">
      <c r="A573" s="662"/>
      <c r="B573" s="665"/>
      <c r="C573" s="743"/>
      <c r="D573" s="744"/>
      <c r="E573" s="744"/>
      <c r="F573" s="744"/>
      <c r="G573" s="744"/>
      <c r="H573" s="744"/>
      <c r="I573" s="744"/>
      <c r="J573" s="779"/>
      <c r="K573" s="744"/>
      <c r="L573" s="744"/>
      <c r="M573" s="631"/>
      <c r="N573" s="631"/>
      <c r="O573" s="744"/>
      <c r="P573" s="744"/>
      <c r="Q573" s="802"/>
      <c r="R573" s="69"/>
      <c r="S573" s="824" t="s">
        <v>822</v>
      </c>
      <c r="T573" s="61"/>
      <c r="U573" s="61"/>
      <c r="V573" s="61"/>
      <c r="W573" s="62">
        <v>2</v>
      </c>
      <c r="X573" s="28" t="s">
        <v>74</v>
      </c>
      <c r="Y573" s="64">
        <v>0.4738</v>
      </c>
      <c r="Z573" s="29">
        <f t="shared" si="35"/>
        <v>0.9476</v>
      </c>
      <c r="AA573" s="29">
        <f t="shared" si="36"/>
        <v>1.061312</v>
      </c>
      <c r="AB573" s="65"/>
      <c r="AC573" s="63"/>
      <c r="AD573" s="63" t="s">
        <v>75</v>
      </c>
      <c r="AE573" s="66"/>
      <c r="AF573" s="993"/>
      <c r="AG573" s="2"/>
    </row>
    <row r="574" spans="1:33" ht="18" customHeight="1">
      <c r="A574" s="662"/>
      <c r="B574" s="665"/>
      <c r="C574" s="743"/>
      <c r="D574" s="744"/>
      <c r="E574" s="744"/>
      <c r="F574" s="744"/>
      <c r="G574" s="744"/>
      <c r="H574" s="744"/>
      <c r="I574" s="744"/>
      <c r="J574" s="779"/>
      <c r="K574" s="744"/>
      <c r="L574" s="744"/>
      <c r="M574" s="631"/>
      <c r="N574" s="631"/>
      <c r="O574" s="744"/>
      <c r="P574" s="744"/>
      <c r="Q574" s="802"/>
      <c r="R574" s="69"/>
      <c r="S574" s="824" t="s">
        <v>823</v>
      </c>
      <c r="T574" s="61"/>
      <c r="U574" s="61"/>
      <c r="V574" s="61"/>
      <c r="W574" s="62">
        <v>2</v>
      </c>
      <c r="X574" s="28" t="s">
        <v>74</v>
      </c>
      <c r="Y574" s="64">
        <v>0.47339999999999999</v>
      </c>
      <c r="Z574" s="29">
        <f t="shared" si="35"/>
        <v>0.94679999999999997</v>
      </c>
      <c r="AA574" s="29">
        <f t="shared" si="36"/>
        <v>1.060416</v>
      </c>
      <c r="AB574" s="65"/>
      <c r="AC574" s="63"/>
      <c r="AD574" s="63" t="s">
        <v>75</v>
      </c>
      <c r="AE574" s="66"/>
      <c r="AF574" s="993"/>
      <c r="AG574" s="2"/>
    </row>
    <row r="575" spans="1:33" ht="18" customHeight="1">
      <c r="A575" s="662"/>
      <c r="B575" s="665"/>
      <c r="C575" s="743"/>
      <c r="D575" s="744"/>
      <c r="E575" s="744"/>
      <c r="F575" s="744"/>
      <c r="G575" s="744"/>
      <c r="H575" s="744"/>
      <c r="I575" s="744"/>
      <c r="J575" s="779"/>
      <c r="K575" s="744"/>
      <c r="L575" s="744"/>
      <c r="M575" s="631"/>
      <c r="N575" s="631"/>
      <c r="O575" s="744"/>
      <c r="P575" s="744"/>
      <c r="Q575" s="802"/>
      <c r="R575" s="69"/>
      <c r="S575" s="824" t="s">
        <v>824</v>
      </c>
      <c r="T575" s="61"/>
      <c r="U575" s="61"/>
      <c r="V575" s="61"/>
      <c r="W575" s="62">
        <v>10</v>
      </c>
      <c r="X575" s="63" t="s">
        <v>818</v>
      </c>
      <c r="Y575" s="64">
        <v>0.19</v>
      </c>
      <c r="Z575" s="29">
        <f t="shared" si="35"/>
        <v>1.9</v>
      </c>
      <c r="AA575" s="29">
        <f t="shared" si="36"/>
        <v>2.1280000000000001</v>
      </c>
      <c r="AB575" s="65"/>
      <c r="AC575" s="63"/>
      <c r="AD575" s="63" t="s">
        <v>75</v>
      </c>
      <c r="AE575" s="66"/>
      <c r="AF575" s="993"/>
      <c r="AG575" s="2"/>
    </row>
    <row r="576" spans="1:33" ht="18" customHeight="1">
      <c r="A576" s="662"/>
      <c r="B576" s="665"/>
      <c r="C576" s="743"/>
      <c r="D576" s="744"/>
      <c r="E576" s="744"/>
      <c r="F576" s="744"/>
      <c r="G576" s="744"/>
      <c r="H576" s="744"/>
      <c r="I576" s="744"/>
      <c r="J576" s="779"/>
      <c r="K576" s="744"/>
      <c r="L576" s="744"/>
      <c r="M576" s="631"/>
      <c r="N576" s="631"/>
      <c r="O576" s="744"/>
      <c r="P576" s="744"/>
      <c r="Q576" s="802"/>
      <c r="R576" s="69"/>
      <c r="S576" s="824" t="s">
        <v>825</v>
      </c>
      <c r="T576" s="61"/>
      <c r="U576" s="61"/>
      <c r="V576" s="61"/>
      <c r="W576" s="62">
        <v>5</v>
      </c>
      <c r="X576" s="63" t="s">
        <v>818</v>
      </c>
      <c r="Y576" s="64">
        <v>0.67</v>
      </c>
      <c r="Z576" s="29">
        <f t="shared" si="35"/>
        <v>3.35</v>
      </c>
      <c r="AA576" s="29">
        <f t="shared" si="36"/>
        <v>3.7520000000000007</v>
      </c>
      <c r="AB576" s="65"/>
      <c r="AC576" s="63"/>
      <c r="AD576" s="63" t="s">
        <v>75</v>
      </c>
      <c r="AE576" s="66"/>
      <c r="AF576" s="993"/>
      <c r="AG576" s="2"/>
    </row>
    <row r="577" spans="1:33" ht="18" customHeight="1">
      <c r="A577" s="662"/>
      <c r="B577" s="665"/>
      <c r="C577" s="743"/>
      <c r="D577" s="744"/>
      <c r="E577" s="744"/>
      <c r="F577" s="744"/>
      <c r="G577" s="744"/>
      <c r="H577" s="744"/>
      <c r="I577" s="744"/>
      <c r="J577" s="779"/>
      <c r="K577" s="744"/>
      <c r="L577" s="744"/>
      <c r="M577" s="631"/>
      <c r="N577" s="631"/>
      <c r="O577" s="744"/>
      <c r="P577" s="744"/>
      <c r="Q577" s="802"/>
      <c r="R577" s="69"/>
      <c r="S577" s="824" t="s">
        <v>826</v>
      </c>
      <c r="T577" s="61"/>
      <c r="U577" s="61"/>
      <c r="V577" s="61"/>
      <c r="W577" s="62">
        <v>2</v>
      </c>
      <c r="X577" s="28" t="s">
        <v>74</v>
      </c>
      <c r="Y577" s="64">
        <v>0.91769999999999996</v>
      </c>
      <c r="Z577" s="29">
        <f t="shared" si="35"/>
        <v>1.8353999999999999</v>
      </c>
      <c r="AA577" s="29">
        <f t="shared" si="36"/>
        <v>2.0556480000000001</v>
      </c>
      <c r="AB577" s="65"/>
      <c r="AC577" s="63"/>
      <c r="AD577" s="63" t="s">
        <v>75</v>
      </c>
      <c r="AE577" s="66"/>
      <c r="AF577" s="993"/>
      <c r="AG577" s="2"/>
    </row>
    <row r="578" spans="1:33" ht="18" customHeight="1">
      <c r="A578" s="662"/>
      <c r="B578" s="665"/>
      <c r="C578" s="743"/>
      <c r="D578" s="744"/>
      <c r="E578" s="744"/>
      <c r="F578" s="744"/>
      <c r="G578" s="744"/>
      <c r="H578" s="744"/>
      <c r="I578" s="744"/>
      <c r="J578" s="779"/>
      <c r="K578" s="744"/>
      <c r="L578" s="744"/>
      <c r="M578" s="631"/>
      <c r="N578" s="631"/>
      <c r="O578" s="744"/>
      <c r="P578" s="744"/>
      <c r="Q578" s="802"/>
      <c r="R578" s="69"/>
      <c r="S578" s="824" t="s">
        <v>827</v>
      </c>
      <c r="T578" s="61"/>
      <c r="U578" s="61"/>
      <c r="V578" s="61"/>
      <c r="W578" s="62">
        <v>1</v>
      </c>
      <c r="X578" s="28" t="s">
        <v>74</v>
      </c>
      <c r="Y578" s="64">
        <v>14.55</v>
      </c>
      <c r="Z578" s="29">
        <f t="shared" si="35"/>
        <v>14.55</v>
      </c>
      <c r="AA578" s="29">
        <f t="shared" si="36"/>
        <v>16.296000000000003</v>
      </c>
      <c r="AB578" s="65"/>
      <c r="AC578" s="63"/>
      <c r="AD578" s="63" t="s">
        <v>75</v>
      </c>
      <c r="AE578" s="66"/>
      <c r="AF578" s="993"/>
      <c r="AG578" s="2"/>
    </row>
    <row r="579" spans="1:33" ht="33.75" customHeight="1">
      <c r="A579" s="662"/>
      <c r="B579" s="665"/>
      <c r="C579" s="743"/>
      <c r="D579" s="744"/>
      <c r="E579" s="744"/>
      <c r="F579" s="744"/>
      <c r="G579" s="744"/>
      <c r="H579" s="744"/>
      <c r="I579" s="744"/>
      <c r="J579" s="779"/>
      <c r="K579" s="744"/>
      <c r="L579" s="744"/>
      <c r="M579" s="631"/>
      <c r="N579" s="631"/>
      <c r="O579" s="744"/>
      <c r="P579" s="744"/>
      <c r="Q579" s="802"/>
      <c r="R579" s="74" t="s">
        <v>68</v>
      </c>
      <c r="S579" s="826" t="s">
        <v>69</v>
      </c>
      <c r="T579" s="214" t="s">
        <v>70</v>
      </c>
      <c r="U579" s="212" t="s">
        <v>71</v>
      </c>
      <c r="V579" s="213" t="s">
        <v>72</v>
      </c>
      <c r="W579" s="62"/>
      <c r="X579" s="63"/>
      <c r="Y579" s="64"/>
      <c r="Z579" s="29"/>
      <c r="AA579" s="29"/>
      <c r="AB579" s="65">
        <f>+SUM(AA580:AA583)</f>
        <v>257.60000000000002</v>
      </c>
      <c r="AC579" s="63"/>
      <c r="AD579" s="63"/>
      <c r="AE579" s="66"/>
      <c r="AF579" s="993"/>
      <c r="AG579" s="2"/>
    </row>
    <row r="580" spans="1:33" ht="18" customHeight="1">
      <c r="A580" s="663"/>
      <c r="B580" s="666"/>
      <c r="C580" s="743"/>
      <c r="D580" s="744"/>
      <c r="E580" s="744"/>
      <c r="F580" s="744"/>
      <c r="G580" s="744"/>
      <c r="H580" s="744"/>
      <c r="I580" s="744"/>
      <c r="J580" s="779"/>
      <c r="K580" s="744"/>
      <c r="L580" s="744"/>
      <c r="M580" s="631"/>
      <c r="N580" s="631"/>
      <c r="O580" s="744"/>
      <c r="P580" s="744"/>
      <c r="Q580" s="802"/>
      <c r="R580" s="69"/>
      <c r="S580" s="824" t="s">
        <v>828</v>
      </c>
      <c r="T580" s="61"/>
      <c r="U580" s="61"/>
      <c r="V580" s="61"/>
      <c r="W580" s="62">
        <v>8</v>
      </c>
      <c r="X580" s="28" t="s">
        <v>74</v>
      </c>
      <c r="Y580" s="64">
        <v>10</v>
      </c>
      <c r="Z580" s="29">
        <f t="shared" ref="Z580:Z583" si="37">+W580*Y580</f>
        <v>80</v>
      </c>
      <c r="AA580" s="29">
        <f t="shared" ref="AA580:AA583" si="38">+Z580*1.12</f>
        <v>89.600000000000009</v>
      </c>
      <c r="AB580" s="65"/>
      <c r="AC580" s="63"/>
      <c r="AD580" s="63" t="s">
        <v>75</v>
      </c>
      <c r="AE580" s="66"/>
      <c r="AF580" s="993"/>
      <c r="AG580" s="2"/>
    </row>
    <row r="581" spans="1:33" ht="18" customHeight="1">
      <c r="A581" s="661" t="s">
        <v>716</v>
      </c>
      <c r="B581" s="664" t="s">
        <v>783</v>
      </c>
      <c r="C581" s="743"/>
      <c r="D581" s="744"/>
      <c r="E581" s="744"/>
      <c r="F581" s="744"/>
      <c r="G581" s="744"/>
      <c r="H581" s="744"/>
      <c r="I581" s="744"/>
      <c r="J581" s="779"/>
      <c r="K581" s="744"/>
      <c r="L581" s="744"/>
      <c r="M581" s="631"/>
      <c r="N581" s="631"/>
      <c r="O581" s="744"/>
      <c r="P581" s="744"/>
      <c r="Q581" s="802"/>
      <c r="R581" s="69"/>
      <c r="S581" s="824" t="s">
        <v>829</v>
      </c>
      <c r="T581" s="61"/>
      <c r="U581" s="61"/>
      <c r="V581" s="61"/>
      <c r="W581" s="62">
        <v>5</v>
      </c>
      <c r="X581" s="28" t="s">
        <v>74</v>
      </c>
      <c r="Y581" s="64">
        <v>10</v>
      </c>
      <c r="Z581" s="29">
        <f t="shared" si="37"/>
        <v>50</v>
      </c>
      <c r="AA581" s="29">
        <f t="shared" si="38"/>
        <v>56.000000000000007</v>
      </c>
      <c r="AB581" s="65"/>
      <c r="AC581" s="63"/>
      <c r="AD581" s="63" t="s">
        <v>75</v>
      </c>
      <c r="AE581" s="66"/>
      <c r="AF581" s="993"/>
      <c r="AG581" s="2"/>
    </row>
    <row r="582" spans="1:33" ht="18" customHeight="1">
      <c r="A582" s="662"/>
      <c r="B582" s="665"/>
      <c r="C582" s="743"/>
      <c r="D582" s="744"/>
      <c r="E582" s="744"/>
      <c r="F582" s="744"/>
      <c r="G582" s="744"/>
      <c r="H582" s="744"/>
      <c r="I582" s="744"/>
      <c r="J582" s="779"/>
      <c r="K582" s="744"/>
      <c r="L582" s="744"/>
      <c r="M582" s="631"/>
      <c r="N582" s="631"/>
      <c r="O582" s="744"/>
      <c r="P582" s="744"/>
      <c r="Q582" s="802"/>
      <c r="R582" s="69"/>
      <c r="S582" s="824" t="s">
        <v>830</v>
      </c>
      <c r="T582" s="61"/>
      <c r="U582" s="61"/>
      <c r="V582" s="61"/>
      <c r="W582" s="62">
        <v>5</v>
      </c>
      <c r="X582" s="28" t="s">
        <v>74</v>
      </c>
      <c r="Y582" s="64">
        <v>10</v>
      </c>
      <c r="Z582" s="29">
        <f t="shared" si="37"/>
        <v>50</v>
      </c>
      <c r="AA582" s="29">
        <f t="shared" si="38"/>
        <v>56.000000000000007</v>
      </c>
      <c r="AB582" s="65"/>
      <c r="AC582" s="63"/>
      <c r="AD582" s="63" t="s">
        <v>75</v>
      </c>
      <c r="AE582" s="66"/>
      <c r="AF582" s="993"/>
      <c r="AG582" s="2"/>
    </row>
    <row r="583" spans="1:33" ht="18" customHeight="1">
      <c r="A583" s="662"/>
      <c r="B583" s="665"/>
      <c r="C583" s="745"/>
      <c r="D583" s="746"/>
      <c r="E583" s="746"/>
      <c r="F583" s="746"/>
      <c r="G583" s="746"/>
      <c r="H583" s="746"/>
      <c r="I583" s="746"/>
      <c r="J583" s="780"/>
      <c r="K583" s="746"/>
      <c r="L583" s="746"/>
      <c r="M583" s="632"/>
      <c r="N583" s="632"/>
      <c r="O583" s="746"/>
      <c r="P583" s="746"/>
      <c r="Q583" s="803"/>
      <c r="R583" s="38"/>
      <c r="S583" s="820" t="s">
        <v>831</v>
      </c>
      <c r="T583" s="39"/>
      <c r="U583" s="39"/>
      <c r="V583" s="39"/>
      <c r="W583" s="40">
        <v>5</v>
      </c>
      <c r="X583" s="41" t="s">
        <v>74</v>
      </c>
      <c r="Y583" s="42">
        <v>10</v>
      </c>
      <c r="Z583" s="42">
        <f t="shared" si="37"/>
        <v>50</v>
      </c>
      <c r="AA583" s="42">
        <f t="shared" si="38"/>
        <v>56.000000000000007</v>
      </c>
      <c r="AB583" s="43"/>
      <c r="AC583" s="41"/>
      <c r="AD583" s="41" t="s">
        <v>75</v>
      </c>
      <c r="AE583" s="44"/>
      <c r="AF583" s="994"/>
      <c r="AG583" s="2"/>
    </row>
    <row r="584" spans="1:33" ht="25.5" customHeight="1">
      <c r="A584" s="662"/>
      <c r="B584" s="665"/>
      <c r="C584" s="773" t="s">
        <v>46</v>
      </c>
      <c r="D584" s="750" t="s">
        <v>47</v>
      </c>
      <c r="E584" s="750" t="s">
        <v>59</v>
      </c>
      <c r="F584" s="750" t="s">
        <v>132</v>
      </c>
      <c r="G584" s="768" t="s">
        <v>50</v>
      </c>
      <c r="H584" s="750" t="s">
        <v>51</v>
      </c>
      <c r="I584" s="750" t="s">
        <v>61</v>
      </c>
      <c r="J584" s="785" t="s">
        <v>832</v>
      </c>
      <c r="K584" s="750" t="s">
        <v>833</v>
      </c>
      <c r="L584" s="750" t="s">
        <v>834</v>
      </c>
      <c r="M584" s="698">
        <v>0</v>
      </c>
      <c r="N584" s="698">
        <v>1</v>
      </c>
      <c r="O584" s="750" t="s">
        <v>835</v>
      </c>
      <c r="P584" s="750" t="s">
        <v>836</v>
      </c>
      <c r="Q584" s="805" t="s">
        <v>837</v>
      </c>
      <c r="R584" s="37"/>
      <c r="S584" s="821"/>
      <c r="T584" s="46"/>
      <c r="U584" s="46"/>
      <c r="V584" s="46"/>
      <c r="W584" s="34"/>
      <c r="X584" s="35"/>
      <c r="Y584" s="36"/>
      <c r="Z584" s="36"/>
      <c r="AA584" s="36"/>
      <c r="AB584" s="50"/>
      <c r="AC584" s="35"/>
      <c r="AD584" s="35"/>
      <c r="AE584" s="35"/>
      <c r="AF584" s="636"/>
      <c r="AG584" s="2"/>
    </row>
    <row r="585" spans="1:33" ht="25.5" customHeight="1">
      <c r="A585" s="662"/>
      <c r="B585" s="665"/>
      <c r="C585" s="743"/>
      <c r="D585" s="744"/>
      <c r="E585" s="744"/>
      <c r="F585" s="744"/>
      <c r="G585" s="744"/>
      <c r="H585" s="744"/>
      <c r="I585" s="744"/>
      <c r="J585" s="779"/>
      <c r="K585" s="744"/>
      <c r="L585" s="744"/>
      <c r="M585" s="631"/>
      <c r="N585" s="631"/>
      <c r="O585" s="744"/>
      <c r="P585" s="744"/>
      <c r="Q585" s="802"/>
      <c r="R585" s="25"/>
      <c r="S585" s="818"/>
      <c r="T585" s="26"/>
      <c r="U585" s="26"/>
      <c r="V585" s="26"/>
      <c r="W585" s="27"/>
      <c r="X585" s="28"/>
      <c r="Y585" s="29"/>
      <c r="Z585" s="29"/>
      <c r="AA585" s="29"/>
      <c r="AB585" s="30"/>
      <c r="AC585" s="28"/>
      <c r="AD585" s="28"/>
      <c r="AE585" s="28"/>
      <c r="AF585" s="634"/>
      <c r="AG585" s="2"/>
    </row>
    <row r="586" spans="1:33" ht="25.5" customHeight="1">
      <c r="A586" s="662"/>
      <c r="B586" s="665"/>
      <c r="C586" s="743"/>
      <c r="D586" s="744"/>
      <c r="E586" s="744"/>
      <c r="F586" s="744"/>
      <c r="G586" s="744"/>
      <c r="H586" s="744"/>
      <c r="I586" s="744"/>
      <c r="J586" s="779"/>
      <c r="K586" s="744"/>
      <c r="L586" s="744"/>
      <c r="M586" s="631"/>
      <c r="N586" s="631"/>
      <c r="O586" s="744"/>
      <c r="P586" s="744"/>
      <c r="Q586" s="802"/>
      <c r="R586" s="25"/>
      <c r="S586" s="818"/>
      <c r="T586" s="26"/>
      <c r="U586" s="26"/>
      <c r="V586" s="26"/>
      <c r="W586" s="27"/>
      <c r="X586" s="28"/>
      <c r="Y586" s="29"/>
      <c r="Z586" s="29"/>
      <c r="AA586" s="29"/>
      <c r="AB586" s="30"/>
      <c r="AC586" s="28"/>
      <c r="AD586" s="28"/>
      <c r="AE586" s="31"/>
      <c r="AF586" s="634"/>
      <c r="AG586" s="2"/>
    </row>
    <row r="587" spans="1:33" ht="25.5" customHeight="1">
      <c r="A587" s="662"/>
      <c r="B587" s="665"/>
      <c r="C587" s="743"/>
      <c r="D587" s="744"/>
      <c r="E587" s="744"/>
      <c r="F587" s="744"/>
      <c r="G587" s="744"/>
      <c r="H587" s="744"/>
      <c r="I587" s="744"/>
      <c r="J587" s="779"/>
      <c r="K587" s="744"/>
      <c r="L587" s="744"/>
      <c r="M587" s="631"/>
      <c r="N587" s="631"/>
      <c r="O587" s="744"/>
      <c r="P587" s="744"/>
      <c r="Q587" s="802"/>
      <c r="R587" s="25"/>
      <c r="S587" s="818"/>
      <c r="T587" s="26"/>
      <c r="U587" s="26"/>
      <c r="V587" s="26"/>
      <c r="W587" s="27"/>
      <c r="X587" s="28"/>
      <c r="Y587" s="29"/>
      <c r="Z587" s="29"/>
      <c r="AA587" s="29"/>
      <c r="AB587" s="30"/>
      <c r="AC587" s="28"/>
      <c r="AD587" s="28"/>
      <c r="AE587" s="31"/>
      <c r="AF587" s="634"/>
      <c r="AG587" s="2"/>
    </row>
    <row r="588" spans="1:33" ht="25.5" customHeight="1">
      <c r="A588" s="662"/>
      <c r="B588" s="665"/>
      <c r="C588" s="745"/>
      <c r="D588" s="746"/>
      <c r="E588" s="746"/>
      <c r="F588" s="746"/>
      <c r="G588" s="746"/>
      <c r="H588" s="746"/>
      <c r="I588" s="746"/>
      <c r="J588" s="780"/>
      <c r="K588" s="746"/>
      <c r="L588" s="746"/>
      <c r="M588" s="632"/>
      <c r="N588" s="632"/>
      <c r="O588" s="746"/>
      <c r="P588" s="746"/>
      <c r="Q588" s="803"/>
      <c r="R588" s="38"/>
      <c r="S588" s="820"/>
      <c r="T588" s="39"/>
      <c r="U588" s="39"/>
      <c r="V588" s="39"/>
      <c r="W588" s="40"/>
      <c r="X588" s="41"/>
      <c r="Y588" s="42"/>
      <c r="Z588" s="42"/>
      <c r="AA588" s="42"/>
      <c r="AB588" s="43"/>
      <c r="AC588" s="41"/>
      <c r="AD588" s="41"/>
      <c r="AE588" s="44"/>
      <c r="AF588" s="635"/>
      <c r="AG588" s="2"/>
    </row>
    <row r="589" spans="1:33" ht="26.25" customHeight="1">
      <c r="A589" s="662"/>
      <c r="B589" s="665"/>
      <c r="C589" s="773" t="s">
        <v>46</v>
      </c>
      <c r="D589" s="750" t="s">
        <v>47</v>
      </c>
      <c r="E589" s="750" t="s">
        <v>59</v>
      </c>
      <c r="F589" s="750" t="s">
        <v>185</v>
      </c>
      <c r="G589" s="768" t="s">
        <v>50</v>
      </c>
      <c r="H589" s="750" t="s">
        <v>51</v>
      </c>
      <c r="I589" s="750" t="s">
        <v>61</v>
      </c>
      <c r="J589" s="778" t="s">
        <v>838</v>
      </c>
      <c r="K589" s="748" t="s">
        <v>839</v>
      </c>
      <c r="L589" s="750" t="s">
        <v>840</v>
      </c>
      <c r="M589" s="698">
        <v>3</v>
      </c>
      <c r="N589" s="698">
        <v>3</v>
      </c>
      <c r="O589" s="750" t="s">
        <v>841</v>
      </c>
      <c r="P589" s="750" t="s">
        <v>842</v>
      </c>
      <c r="Q589" s="805" t="s">
        <v>837</v>
      </c>
      <c r="R589" s="37"/>
      <c r="S589" s="821"/>
      <c r="T589" s="46"/>
      <c r="U589" s="46"/>
      <c r="V589" s="46"/>
      <c r="W589" s="34"/>
      <c r="X589" s="35"/>
      <c r="Y589" s="36"/>
      <c r="Z589" s="36"/>
      <c r="AA589" s="36"/>
      <c r="AB589" s="50"/>
      <c r="AC589" s="35"/>
      <c r="AD589" s="35"/>
      <c r="AE589" s="35"/>
      <c r="AF589" s="636"/>
      <c r="AG589" s="2"/>
    </row>
    <row r="590" spans="1:33" ht="26.25" customHeight="1">
      <c r="A590" s="662"/>
      <c r="B590" s="665"/>
      <c r="C590" s="743"/>
      <c r="D590" s="744"/>
      <c r="E590" s="744"/>
      <c r="F590" s="744"/>
      <c r="G590" s="744"/>
      <c r="H590" s="744"/>
      <c r="I590" s="744"/>
      <c r="J590" s="779"/>
      <c r="K590" s="744"/>
      <c r="L590" s="744"/>
      <c r="M590" s="631"/>
      <c r="N590" s="631"/>
      <c r="O590" s="744"/>
      <c r="P590" s="744"/>
      <c r="Q590" s="802"/>
      <c r="R590" s="25"/>
      <c r="S590" s="818"/>
      <c r="T590" s="26"/>
      <c r="U590" s="26"/>
      <c r="V590" s="26"/>
      <c r="W590" s="27"/>
      <c r="X590" s="28"/>
      <c r="Y590" s="29"/>
      <c r="Z590" s="29"/>
      <c r="AA590" s="29"/>
      <c r="AB590" s="30"/>
      <c r="AC590" s="28"/>
      <c r="AD590" s="28"/>
      <c r="AE590" s="28"/>
      <c r="AF590" s="634"/>
      <c r="AG590" s="2"/>
    </row>
    <row r="591" spans="1:33" ht="26.25" customHeight="1">
      <c r="A591" s="662"/>
      <c r="B591" s="665"/>
      <c r="C591" s="743"/>
      <c r="D591" s="744"/>
      <c r="E591" s="744"/>
      <c r="F591" s="744"/>
      <c r="G591" s="744"/>
      <c r="H591" s="744"/>
      <c r="I591" s="744"/>
      <c r="J591" s="779"/>
      <c r="K591" s="744"/>
      <c r="L591" s="744"/>
      <c r="M591" s="631"/>
      <c r="N591" s="631"/>
      <c r="O591" s="744"/>
      <c r="P591" s="744"/>
      <c r="Q591" s="802"/>
      <c r="R591" s="25"/>
      <c r="S591" s="818"/>
      <c r="T591" s="26"/>
      <c r="U591" s="26"/>
      <c r="V591" s="26"/>
      <c r="W591" s="27"/>
      <c r="X591" s="28"/>
      <c r="Y591" s="29"/>
      <c r="Z591" s="29"/>
      <c r="AA591" s="29"/>
      <c r="AB591" s="30"/>
      <c r="AC591" s="28"/>
      <c r="AD591" s="28"/>
      <c r="AE591" s="31"/>
      <c r="AF591" s="634"/>
      <c r="AG591" s="2"/>
    </row>
    <row r="592" spans="1:33" ht="26.25" customHeight="1">
      <c r="A592" s="662"/>
      <c r="B592" s="665"/>
      <c r="C592" s="743"/>
      <c r="D592" s="744"/>
      <c r="E592" s="744"/>
      <c r="F592" s="744"/>
      <c r="G592" s="744"/>
      <c r="H592" s="744"/>
      <c r="I592" s="744"/>
      <c r="J592" s="779"/>
      <c r="K592" s="744"/>
      <c r="L592" s="744"/>
      <c r="M592" s="631"/>
      <c r="N592" s="631"/>
      <c r="O592" s="744"/>
      <c r="P592" s="744"/>
      <c r="Q592" s="802"/>
      <c r="R592" s="25"/>
      <c r="S592" s="818"/>
      <c r="T592" s="26"/>
      <c r="U592" s="26"/>
      <c r="V592" s="26"/>
      <c r="W592" s="27"/>
      <c r="X592" s="28"/>
      <c r="Y592" s="29"/>
      <c r="Z592" s="29"/>
      <c r="AA592" s="29"/>
      <c r="AB592" s="30"/>
      <c r="AC592" s="28"/>
      <c r="AD592" s="28"/>
      <c r="AE592" s="31"/>
      <c r="AF592" s="634"/>
      <c r="AG592" s="2"/>
    </row>
    <row r="593" spans="1:33" ht="26.25" customHeight="1">
      <c r="A593" s="662"/>
      <c r="B593" s="665"/>
      <c r="C593" s="745"/>
      <c r="D593" s="746"/>
      <c r="E593" s="746"/>
      <c r="F593" s="746"/>
      <c r="G593" s="746"/>
      <c r="H593" s="746"/>
      <c r="I593" s="746"/>
      <c r="J593" s="780"/>
      <c r="K593" s="746"/>
      <c r="L593" s="746"/>
      <c r="M593" s="632"/>
      <c r="N593" s="632"/>
      <c r="O593" s="746"/>
      <c r="P593" s="746"/>
      <c r="Q593" s="803"/>
      <c r="R593" s="38"/>
      <c r="S593" s="820"/>
      <c r="T593" s="39"/>
      <c r="U593" s="39"/>
      <c r="V593" s="39"/>
      <c r="W593" s="40"/>
      <c r="X593" s="41"/>
      <c r="Y593" s="42"/>
      <c r="Z593" s="42"/>
      <c r="AA593" s="42"/>
      <c r="AB593" s="43"/>
      <c r="AC593" s="41"/>
      <c r="AD593" s="41"/>
      <c r="AE593" s="44"/>
      <c r="AF593" s="635"/>
      <c r="AG593" s="2"/>
    </row>
    <row r="594" spans="1:33" ht="24.75" customHeight="1">
      <c r="A594" s="662"/>
      <c r="B594" s="665"/>
      <c r="C594" s="747" t="s">
        <v>46</v>
      </c>
      <c r="D594" s="748" t="s">
        <v>47</v>
      </c>
      <c r="E594" s="748" t="s">
        <v>59</v>
      </c>
      <c r="F594" s="748" t="s">
        <v>60</v>
      </c>
      <c r="G594" s="749" t="s">
        <v>50</v>
      </c>
      <c r="H594" s="748" t="s">
        <v>51</v>
      </c>
      <c r="I594" s="748" t="s">
        <v>61</v>
      </c>
      <c r="J594" s="770" t="s">
        <v>843</v>
      </c>
      <c r="K594" s="748" t="s">
        <v>844</v>
      </c>
      <c r="L594" s="748" t="s">
        <v>845</v>
      </c>
      <c r="M594" s="638">
        <v>0</v>
      </c>
      <c r="N594" s="638">
        <v>2</v>
      </c>
      <c r="O594" s="748" t="s">
        <v>846</v>
      </c>
      <c r="P594" s="748" t="s">
        <v>847</v>
      </c>
      <c r="Q594" s="804" t="s">
        <v>848</v>
      </c>
      <c r="R594" s="59"/>
      <c r="S594" s="823"/>
      <c r="T594" s="49"/>
      <c r="U594" s="49"/>
      <c r="V594" s="49"/>
      <c r="W594" s="34"/>
      <c r="X594" s="35"/>
      <c r="Y594" s="36"/>
      <c r="Z594" s="36"/>
      <c r="AA594" s="36"/>
      <c r="AB594" s="50"/>
      <c r="AC594" s="35"/>
      <c r="AD594" s="60"/>
      <c r="AE594" s="60"/>
      <c r="AF594" s="637"/>
      <c r="AG594" s="2"/>
    </row>
    <row r="595" spans="1:33" ht="24.75" customHeight="1">
      <c r="A595" s="662"/>
      <c r="B595" s="665"/>
      <c r="C595" s="743"/>
      <c r="D595" s="744"/>
      <c r="E595" s="744"/>
      <c r="F595" s="744"/>
      <c r="G595" s="744"/>
      <c r="H595" s="744"/>
      <c r="I595" s="744"/>
      <c r="J595" s="771"/>
      <c r="K595" s="744"/>
      <c r="L595" s="744"/>
      <c r="M595" s="631"/>
      <c r="N595" s="631"/>
      <c r="O595" s="744"/>
      <c r="P595" s="744"/>
      <c r="Q595" s="802"/>
      <c r="R595" s="32"/>
      <c r="S595" s="818"/>
      <c r="T595" s="26"/>
      <c r="U595" s="26"/>
      <c r="V595" s="26"/>
      <c r="W595" s="27"/>
      <c r="X595" s="28"/>
      <c r="Y595" s="29"/>
      <c r="Z595" s="29"/>
      <c r="AA595" s="29"/>
      <c r="AB595" s="30"/>
      <c r="AC595" s="28"/>
      <c r="AD595" s="31"/>
      <c r="AE595" s="31"/>
      <c r="AF595" s="634"/>
      <c r="AG595" s="2"/>
    </row>
    <row r="596" spans="1:33" ht="24.75" customHeight="1">
      <c r="A596" s="662"/>
      <c r="B596" s="665"/>
      <c r="C596" s="743"/>
      <c r="D596" s="744"/>
      <c r="E596" s="744"/>
      <c r="F596" s="744"/>
      <c r="G596" s="744"/>
      <c r="H596" s="744"/>
      <c r="I596" s="744"/>
      <c r="J596" s="771"/>
      <c r="K596" s="744"/>
      <c r="L596" s="744"/>
      <c r="M596" s="631"/>
      <c r="N596" s="631"/>
      <c r="O596" s="744"/>
      <c r="P596" s="744"/>
      <c r="Q596" s="802"/>
      <c r="R596" s="25"/>
      <c r="S596" s="818"/>
      <c r="T596" s="26"/>
      <c r="U596" s="26"/>
      <c r="V596" s="26"/>
      <c r="W596" s="27"/>
      <c r="X596" s="28"/>
      <c r="Y596" s="29"/>
      <c r="Z596" s="29"/>
      <c r="AA596" s="29"/>
      <c r="AB596" s="30"/>
      <c r="AC596" s="28"/>
      <c r="AD596" s="31"/>
      <c r="AE596" s="31"/>
      <c r="AF596" s="634"/>
      <c r="AG596" s="2"/>
    </row>
    <row r="597" spans="1:33" ht="24.75" customHeight="1">
      <c r="A597" s="662"/>
      <c r="B597" s="665"/>
      <c r="C597" s="743"/>
      <c r="D597" s="744"/>
      <c r="E597" s="744"/>
      <c r="F597" s="744"/>
      <c r="G597" s="744"/>
      <c r="H597" s="744"/>
      <c r="I597" s="744"/>
      <c r="J597" s="771"/>
      <c r="K597" s="744"/>
      <c r="L597" s="744"/>
      <c r="M597" s="631"/>
      <c r="N597" s="631"/>
      <c r="O597" s="744"/>
      <c r="P597" s="744"/>
      <c r="Q597" s="802"/>
      <c r="R597" s="25"/>
      <c r="S597" s="818"/>
      <c r="T597" s="26"/>
      <c r="U597" s="26"/>
      <c r="V597" s="26"/>
      <c r="W597" s="27"/>
      <c r="X597" s="28"/>
      <c r="Y597" s="29"/>
      <c r="Z597" s="29"/>
      <c r="AA597" s="29"/>
      <c r="AB597" s="30"/>
      <c r="AC597" s="28"/>
      <c r="AD597" s="31"/>
      <c r="AE597" s="31"/>
      <c r="AF597" s="634"/>
      <c r="AG597" s="2"/>
    </row>
    <row r="598" spans="1:33" ht="24.75" customHeight="1">
      <c r="A598" s="662"/>
      <c r="B598" s="665"/>
      <c r="C598" s="745"/>
      <c r="D598" s="746"/>
      <c r="E598" s="746"/>
      <c r="F598" s="746"/>
      <c r="G598" s="746"/>
      <c r="H598" s="746"/>
      <c r="I598" s="746"/>
      <c r="J598" s="772"/>
      <c r="K598" s="746"/>
      <c r="L598" s="746"/>
      <c r="M598" s="632"/>
      <c r="N598" s="632"/>
      <c r="O598" s="746"/>
      <c r="P598" s="746"/>
      <c r="Q598" s="803"/>
      <c r="R598" s="38"/>
      <c r="S598" s="824"/>
      <c r="T598" s="61"/>
      <c r="U598" s="61"/>
      <c r="V598" s="61"/>
      <c r="W598" s="62"/>
      <c r="X598" s="63"/>
      <c r="Y598" s="64"/>
      <c r="Z598" s="42"/>
      <c r="AA598" s="42"/>
      <c r="AB598" s="65"/>
      <c r="AC598" s="63"/>
      <c r="AD598" s="66"/>
      <c r="AE598" s="66"/>
      <c r="AF598" s="635"/>
      <c r="AG598" s="2"/>
    </row>
    <row r="599" spans="1:33" ht="27.75" customHeight="1">
      <c r="A599" s="662"/>
      <c r="B599" s="665"/>
      <c r="C599" s="747" t="s">
        <v>46</v>
      </c>
      <c r="D599" s="748" t="s">
        <v>47</v>
      </c>
      <c r="E599" s="748" t="s">
        <v>59</v>
      </c>
      <c r="F599" s="748" t="s">
        <v>60</v>
      </c>
      <c r="G599" s="749" t="s">
        <v>50</v>
      </c>
      <c r="H599" s="748" t="s">
        <v>51</v>
      </c>
      <c r="I599" s="748" t="s">
        <v>61</v>
      </c>
      <c r="J599" s="770" t="s">
        <v>849</v>
      </c>
      <c r="K599" s="748" t="s">
        <v>192</v>
      </c>
      <c r="L599" s="748" t="s">
        <v>850</v>
      </c>
      <c r="M599" s="638">
        <v>1</v>
      </c>
      <c r="N599" s="638">
        <v>3</v>
      </c>
      <c r="O599" s="748" t="s">
        <v>851</v>
      </c>
      <c r="P599" s="748" t="s">
        <v>852</v>
      </c>
      <c r="Q599" s="804" t="s">
        <v>853</v>
      </c>
      <c r="R599" s="59" t="s">
        <v>140</v>
      </c>
      <c r="S599" s="822" t="s">
        <v>141</v>
      </c>
      <c r="T599" s="47" t="s">
        <v>70</v>
      </c>
      <c r="U599" s="67" t="s">
        <v>71</v>
      </c>
      <c r="V599" s="68" t="s">
        <v>72</v>
      </c>
      <c r="W599" s="54"/>
      <c r="X599" s="55"/>
      <c r="Y599" s="56"/>
      <c r="Z599" s="56"/>
      <c r="AA599" s="56"/>
      <c r="AB599" s="57">
        <f>+SUM(AA600:AA603)</f>
        <v>50.702399999999997</v>
      </c>
      <c r="AC599" s="55"/>
      <c r="AD599" s="58"/>
      <c r="AE599" s="58"/>
      <c r="AF599" s="637"/>
      <c r="AG599" s="2"/>
    </row>
    <row r="600" spans="1:33" ht="27.75" customHeight="1">
      <c r="A600" s="662"/>
      <c r="B600" s="665"/>
      <c r="C600" s="743"/>
      <c r="D600" s="744"/>
      <c r="E600" s="744"/>
      <c r="F600" s="744"/>
      <c r="G600" s="744"/>
      <c r="H600" s="744"/>
      <c r="I600" s="744"/>
      <c r="J600" s="771"/>
      <c r="K600" s="744"/>
      <c r="L600" s="744"/>
      <c r="M600" s="631"/>
      <c r="N600" s="631"/>
      <c r="O600" s="744"/>
      <c r="P600" s="744"/>
      <c r="Q600" s="802"/>
      <c r="R600" s="25"/>
      <c r="S600" s="818" t="s">
        <v>854</v>
      </c>
      <c r="T600" s="26"/>
      <c r="U600" s="26"/>
      <c r="V600" s="26"/>
      <c r="W600" s="27">
        <v>10</v>
      </c>
      <c r="X600" s="28" t="s">
        <v>74</v>
      </c>
      <c r="Y600" s="29">
        <v>2.2000000000000002</v>
      </c>
      <c r="Z600" s="29">
        <f t="shared" ref="Z600:Z603" si="39">+W600*Y600</f>
        <v>22</v>
      </c>
      <c r="AA600" s="29">
        <f t="shared" ref="AA600:AA603" si="40">+Z600*1.12</f>
        <v>24.64</v>
      </c>
      <c r="AB600" s="30"/>
      <c r="AC600" s="28"/>
      <c r="AD600" s="31" t="s">
        <v>75</v>
      </c>
      <c r="AE600" s="31"/>
      <c r="AF600" s="634"/>
      <c r="AG600" s="2"/>
    </row>
    <row r="601" spans="1:33" ht="27.75" customHeight="1">
      <c r="A601" s="662"/>
      <c r="B601" s="665"/>
      <c r="C601" s="743"/>
      <c r="D601" s="744"/>
      <c r="E601" s="744"/>
      <c r="F601" s="744"/>
      <c r="G601" s="744"/>
      <c r="H601" s="744"/>
      <c r="I601" s="744"/>
      <c r="J601" s="771"/>
      <c r="K601" s="744"/>
      <c r="L601" s="744"/>
      <c r="M601" s="631"/>
      <c r="N601" s="631"/>
      <c r="O601" s="744"/>
      <c r="P601" s="744"/>
      <c r="Q601" s="802"/>
      <c r="R601" s="25"/>
      <c r="S601" s="818" t="s">
        <v>855</v>
      </c>
      <c r="T601" s="26"/>
      <c r="U601" s="26"/>
      <c r="V601" s="26"/>
      <c r="W601" s="27">
        <v>3</v>
      </c>
      <c r="X601" s="28" t="s">
        <v>143</v>
      </c>
      <c r="Y601" s="29">
        <v>3.12</v>
      </c>
      <c r="Z601" s="29">
        <f t="shared" si="39"/>
        <v>9.36</v>
      </c>
      <c r="AA601" s="29">
        <f t="shared" si="40"/>
        <v>10.4832</v>
      </c>
      <c r="AB601" s="30"/>
      <c r="AC601" s="28"/>
      <c r="AD601" s="31" t="s">
        <v>75</v>
      </c>
      <c r="AE601" s="31"/>
      <c r="AF601" s="634"/>
      <c r="AG601" s="2"/>
    </row>
    <row r="602" spans="1:33" ht="27.75" customHeight="1">
      <c r="A602" s="662"/>
      <c r="B602" s="665"/>
      <c r="C602" s="743"/>
      <c r="D602" s="744"/>
      <c r="E602" s="744"/>
      <c r="F602" s="744"/>
      <c r="G602" s="744"/>
      <c r="H602" s="744"/>
      <c r="I602" s="744"/>
      <c r="J602" s="771"/>
      <c r="K602" s="744"/>
      <c r="L602" s="744"/>
      <c r="M602" s="631"/>
      <c r="N602" s="631"/>
      <c r="O602" s="744"/>
      <c r="P602" s="744"/>
      <c r="Q602" s="802"/>
      <c r="R602" s="25"/>
      <c r="S602" s="818" t="s">
        <v>856</v>
      </c>
      <c r="T602" s="26"/>
      <c r="U602" s="26"/>
      <c r="V602" s="26"/>
      <c r="W602" s="27">
        <v>1</v>
      </c>
      <c r="X602" s="28" t="s">
        <v>74</v>
      </c>
      <c r="Y602" s="29">
        <v>2.57</v>
      </c>
      <c r="Z602" s="29">
        <f t="shared" si="39"/>
        <v>2.57</v>
      </c>
      <c r="AA602" s="29">
        <f t="shared" si="40"/>
        <v>2.8784000000000001</v>
      </c>
      <c r="AB602" s="30"/>
      <c r="AC602" s="28"/>
      <c r="AD602" s="31" t="s">
        <v>75</v>
      </c>
      <c r="AE602" s="31"/>
      <c r="AF602" s="634"/>
      <c r="AG602" s="2"/>
    </row>
    <row r="603" spans="1:33" ht="27.75" customHeight="1">
      <c r="A603" s="662"/>
      <c r="B603" s="665"/>
      <c r="C603" s="745"/>
      <c r="D603" s="746"/>
      <c r="E603" s="746"/>
      <c r="F603" s="746"/>
      <c r="G603" s="746"/>
      <c r="H603" s="746"/>
      <c r="I603" s="746"/>
      <c r="J603" s="772"/>
      <c r="K603" s="746"/>
      <c r="L603" s="746"/>
      <c r="M603" s="632"/>
      <c r="N603" s="632"/>
      <c r="O603" s="746"/>
      <c r="P603" s="746"/>
      <c r="Q603" s="803"/>
      <c r="R603" s="38"/>
      <c r="S603" s="820" t="s">
        <v>857</v>
      </c>
      <c r="T603" s="39"/>
      <c r="U603" s="39"/>
      <c r="V603" s="39"/>
      <c r="W603" s="40">
        <v>2</v>
      </c>
      <c r="X603" s="41" t="s">
        <v>74</v>
      </c>
      <c r="Y603" s="42">
        <v>5.67</v>
      </c>
      <c r="Z603" s="42">
        <f t="shared" si="39"/>
        <v>11.34</v>
      </c>
      <c r="AA603" s="42">
        <f t="shared" si="40"/>
        <v>12.700800000000001</v>
      </c>
      <c r="AB603" s="43"/>
      <c r="AC603" s="41"/>
      <c r="AD603" s="44" t="s">
        <v>75</v>
      </c>
      <c r="AE603" s="44"/>
      <c r="AF603" s="635"/>
      <c r="AG603" s="2"/>
    </row>
    <row r="604" spans="1:33" ht="21.75" customHeight="1">
      <c r="A604" s="662"/>
      <c r="B604" s="665"/>
      <c r="C604" s="773" t="s">
        <v>46</v>
      </c>
      <c r="D604" s="750" t="s">
        <v>47</v>
      </c>
      <c r="E604" s="750" t="s">
        <v>59</v>
      </c>
      <c r="F604" s="750" t="s">
        <v>185</v>
      </c>
      <c r="G604" s="768" t="s">
        <v>50</v>
      </c>
      <c r="H604" s="750" t="s">
        <v>51</v>
      </c>
      <c r="I604" s="750" t="s">
        <v>61</v>
      </c>
      <c r="J604" s="786" t="s">
        <v>858</v>
      </c>
      <c r="K604" s="750" t="s">
        <v>473</v>
      </c>
      <c r="L604" s="750" t="s">
        <v>778</v>
      </c>
      <c r="M604" s="698">
        <v>0</v>
      </c>
      <c r="N604" s="698">
        <v>5</v>
      </c>
      <c r="O604" s="750" t="s">
        <v>859</v>
      </c>
      <c r="P604" s="750" t="s">
        <v>860</v>
      </c>
      <c r="Q604" s="805" t="s">
        <v>861</v>
      </c>
      <c r="R604" s="37"/>
      <c r="S604" s="821"/>
      <c r="T604" s="46"/>
      <c r="U604" s="67"/>
      <c r="V604" s="68"/>
      <c r="W604" s="34"/>
      <c r="X604" s="35"/>
      <c r="Y604" s="36"/>
      <c r="Z604" s="36"/>
      <c r="AA604" s="36"/>
      <c r="AB604" s="50"/>
      <c r="AC604" s="35"/>
      <c r="AD604" s="60"/>
      <c r="AE604" s="60"/>
      <c r="AF604" s="636"/>
      <c r="AG604" s="2"/>
    </row>
    <row r="605" spans="1:33" ht="21.75" customHeight="1">
      <c r="A605" s="663"/>
      <c r="B605" s="666"/>
      <c r="C605" s="743"/>
      <c r="D605" s="744"/>
      <c r="E605" s="744"/>
      <c r="F605" s="744"/>
      <c r="G605" s="744"/>
      <c r="H605" s="744"/>
      <c r="I605" s="744"/>
      <c r="J605" s="771"/>
      <c r="K605" s="744"/>
      <c r="L605" s="744"/>
      <c r="M605" s="631"/>
      <c r="N605" s="631"/>
      <c r="O605" s="744"/>
      <c r="P605" s="744"/>
      <c r="Q605" s="802"/>
      <c r="R605" s="25"/>
      <c r="S605" s="818"/>
      <c r="T605" s="26"/>
      <c r="U605" s="61"/>
      <c r="V605" s="61"/>
      <c r="W605" s="27"/>
      <c r="X605" s="28"/>
      <c r="Y605" s="29"/>
      <c r="Z605" s="29"/>
      <c r="AA605" s="29"/>
      <c r="AB605" s="30"/>
      <c r="AC605" s="28"/>
      <c r="AD605" s="31"/>
      <c r="AE605" s="31"/>
      <c r="AF605" s="634"/>
      <c r="AG605" s="2"/>
    </row>
    <row r="606" spans="1:33" ht="21.75" customHeight="1">
      <c r="A606" s="661" t="s">
        <v>716</v>
      </c>
      <c r="B606" s="664" t="s">
        <v>783</v>
      </c>
      <c r="C606" s="743"/>
      <c r="D606" s="744"/>
      <c r="E606" s="744"/>
      <c r="F606" s="744"/>
      <c r="G606" s="744"/>
      <c r="H606" s="744"/>
      <c r="I606" s="744"/>
      <c r="J606" s="771"/>
      <c r="K606" s="744"/>
      <c r="L606" s="744"/>
      <c r="M606" s="631"/>
      <c r="N606" s="631"/>
      <c r="O606" s="744"/>
      <c r="P606" s="744"/>
      <c r="Q606" s="802"/>
      <c r="R606" s="70" t="s">
        <v>116</v>
      </c>
      <c r="S606" s="825" t="s">
        <v>117</v>
      </c>
      <c r="T606" s="211" t="s">
        <v>70</v>
      </c>
      <c r="U606" s="172" t="s">
        <v>71</v>
      </c>
      <c r="V606" s="164" t="s">
        <v>72</v>
      </c>
      <c r="W606" s="73"/>
      <c r="X606" s="28"/>
      <c r="Y606" s="29"/>
      <c r="Z606" s="29"/>
      <c r="AA606" s="29"/>
      <c r="AB606" s="30">
        <f>+SUM(AA607:AA609)</f>
        <v>7.356720000000001</v>
      </c>
      <c r="AC606" s="28"/>
      <c r="AD606" s="31"/>
      <c r="AE606" s="31"/>
      <c r="AF606" s="634"/>
      <c r="AG606" s="2"/>
    </row>
    <row r="607" spans="1:33" ht="21.75" customHeight="1">
      <c r="A607" s="662"/>
      <c r="B607" s="665"/>
      <c r="C607" s="743"/>
      <c r="D607" s="744"/>
      <c r="E607" s="744"/>
      <c r="F607" s="744"/>
      <c r="G607" s="744"/>
      <c r="H607" s="744"/>
      <c r="I607" s="744"/>
      <c r="J607" s="771"/>
      <c r="K607" s="744"/>
      <c r="L607" s="744"/>
      <c r="M607" s="631"/>
      <c r="N607" s="631"/>
      <c r="O607" s="744"/>
      <c r="P607" s="744"/>
      <c r="Q607" s="802"/>
      <c r="R607" s="25"/>
      <c r="S607" s="818" t="s">
        <v>862</v>
      </c>
      <c r="T607" s="26"/>
      <c r="U607" s="33"/>
      <c r="V607" s="33"/>
      <c r="W607" s="27">
        <v>1</v>
      </c>
      <c r="X607" s="28" t="s">
        <v>818</v>
      </c>
      <c r="Y607" s="29">
        <v>1.5235000000000001</v>
      </c>
      <c r="Z607" s="29">
        <f t="shared" ref="Z607:Z609" si="41">+W607*Y607</f>
        <v>1.5235000000000001</v>
      </c>
      <c r="AA607" s="29">
        <f t="shared" ref="AA607:AA609" si="42">+Z607*1.12</f>
        <v>1.7063200000000003</v>
      </c>
      <c r="AB607" s="30"/>
      <c r="AC607" s="28"/>
      <c r="AD607" s="31" t="s">
        <v>75</v>
      </c>
      <c r="AE607" s="31"/>
      <c r="AF607" s="634"/>
      <c r="AG607" s="2"/>
    </row>
    <row r="608" spans="1:33" ht="21.75" customHeight="1">
      <c r="A608" s="662"/>
      <c r="B608" s="665"/>
      <c r="C608" s="743"/>
      <c r="D608" s="744"/>
      <c r="E608" s="744"/>
      <c r="F608" s="744"/>
      <c r="G608" s="744"/>
      <c r="H608" s="744"/>
      <c r="I608" s="744"/>
      <c r="J608" s="771"/>
      <c r="K608" s="744"/>
      <c r="L608" s="744"/>
      <c r="M608" s="631"/>
      <c r="N608" s="631"/>
      <c r="O608" s="744"/>
      <c r="P608" s="744"/>
      <c r="Q608" s="802"/>
      <c r="R608" s="69"/>
      <c r="S608" s="824" t="s">
        <v>863</v>
      </c>
      <c r="T608" s="61"/>
      <c r="U608" s="61"/>
      <c r="V608" s="61"/>
      <c r="W608" s="62">
        <v>23</v>
      </c>
      <c r="X608" s="28" t="s">
        <v>74</v>
      </c>
      <c r="Y608" s="64">
        <v>0.115</v>
      </c>
      <c r="Z608" s="29">
        <f t="shared" si="41"/>
        <v>2.645</v>
      </c>
      <c r="AA608" s="29">
        <f t="shared" si="42"/>
        <v>2.9624000000000001</v>
      </c>
      <c r="AB608" s="65"/>
      <c r="AC608" s="63"/>
      <c r="AD608" s="66" t="s">
        <v>75</v>
      </c>
      <c r="AE608" s="66"/>
      <c r="AF608" s="634"/>
      <c r="AG608" s="2"/>
    </row>
    <row r="609" spans="1:33" ht="21.75" customHeight="1">
      <c r="A609" s="662"/>
      <c r="B609" s="665"/>
      <c r="C609" s="745"/>
      <c r="D609" s="746"/>
      <c r="E609" s="746"/>
      <c r="F609" s="746"/>
      <c r="G609" s="746"/>
      <c r="H609" s="746"/>
      <c r="I609" s="746"/>
      <c r="J609" s="772"/>
      <c r="K609" s="746"/>
      <c r="L609" s="746"/>
      <c r="M609" s="632"/>
      <c r="N609" s="632"/>
      <c r="O609" s="746"/>
      <c r="P609" s="746"/>
      <c r="Q609" s="803"/>
      <c r="R609" s="38"/>
      <c r="S609" s="820" t="s">
        <v>864</v>
      </c>
      <c r="T609" s="39"/>
      <c r="U609" s="39"/>
      <c r="V609" s="39"/>
      <c r="W609" s="40">
        <v>3</v>
      </c>
      <c r="X609" s="41" t="s">
        <v>143</v>
      </c>
      <c r="Y609" s="42">
        <v>0.8</v>
      </c>
      <c r="Z609" s="42">
        <f t="shared" si="41"/>
        <v>2.4000000000000004</v>
      </c>
      <c r="AA609" s="42">
        <f t="shared" si="42"/>
        <v>2.6880000000000006</v>
      </c>
      <c r="AB609" s="43"/>
      <c r="AC609" s="41"/>
      <c r="AD609" s="44" t="s">
        <v>75</v>
      </c>
      <c r="AE609" s="44"/>
      <c r="AF609" s="635"/>
      <c r="AG609" s="2"/>
    </row>
    <row r="610" spans="1:33" ht="25.5" customHeight="1">
      <c r="A610" s="662"/>
      <c r="B610" s="665"/>
      <c r="C610" s="773" t="s">
        <v>46</v>
      </c>
      <c r="D610" s="750" t="s">
        <v>47</v>
      </c>
      <c r="E610" s="750" t="s">
        <v>59</v>
      </c>
      <c r="F610" s="750" t="s">
        <v>185</v>
      </c>
      <c r="G610" s="768" t="s">
        <v>50</v>
      </c>
      <c r="H610" s="750" t="s">
        <v>51</v>
      </c>
      <c r="I610" s="748" t="s">
        <v>61</v>
      </c>
      <c r="J610" s="770" t="s">
        <v>865</v>
      </c>
      <c r="K610" s="748" t="s">
        <v>866</v>
      </c>
      <c r="L610" s="748" t="s">
        <v>778</v>
      </c>
      <c r="M610" s="638">
        <v>0</v>
      </c>
      <c r="N610" s="638">
        <v>10</v>
      </c>
      <c r="O610" s="748" t="s">
        <v>867</v>
      </c>
      <c r="P610" s="748" t="s">
        <v>868</v>
      </c>
      <c r="Q610" s="804" t="s">
        <v>869</v>
      </c>
      <c r="R610" s="59" t="s">
        <v>264</v>
      </c>
      <c r="S610" s="822" t="s">
        <v>197</v>
      </c>
      <c r="T610" s="47" t="s">
        <v>70</v>
      </c>
      <c r="U610" s="67" t="s">
        <v>71</v>
      </c>
      <c r="V610" s="68" t="s">
        <v>72</v>
      </c>
      <c r="W610" s="54"/>
      <c r="X610" s="55"/>
      <c r="Y610" s="56"/>
      <c r="Z610" s="56"/>
      <c r="AA610" s="56"/>
      <c r="AB610" s="57">
        <f>+AA611</f>
        <v>65.979200000000006</v>
      </c>
      <c r="AC610" s="55"/>
      <c r="AD610" s="58"/>
      <c r="AE610" s="58"/>
      <c r="AF610" s="637"/>
      <c r="AG610" s="2"/>
    </row>
    <row r="611" spans="1:33" ht="25.5" customHeight="1">
      <c r="A611" s="662"/>
      <c r="B611" s="665"/>
      <c r="C611" s="743"/>
      <c r="D611" s="744"/>
      <c r="E611" s="744"/>
      <c r="F611" s="744"/>
      <c r="G611" s="744"/>
      <c r="H611" s="744"/>
      <c r="I611" s="744"/>
      <c r="J611" s="771"/>
      <c r="K611" s="744"/>
      <c r="L611" s="744"/>
      <c r="M611" s="631"/>
      <c r="N611" s="631"/>
      <c r="O611" s="744"/>
      <c r="P611" s="744"/>
      <c r="Q611" s="802"/>
      <c r="R611" s="25"/>
      <c r="S611" s="818" t="s">
        <v>870</v>
      </c>
      <c r="T611" s="26"/>
      <c r="U611" s="61"/>
      <c r="V611" s="61"/>
      <c r="W611" s="27">
        <v>1</v>
      </c>
      <c r="X611" s="28" t="s">
        <v>74</v>
      </c>
      <c r="Y611" s="29">
        <v>58.91</v>
      </c>
      <c r="Z611" s="29">
        <f>+W611*Y611</f>
        <v>58.91</v>
      </c>
      <c r="AA611" s="29">
        <f>+Z611*1.12</f>
        <v>65.979200000000006</v>
      </c>
      <c r="AB611" s="30"/>
      <c r="AC611" s="28"/>
      <c r="AD611" s="31" t="s">
        <v>75</v>
      </c>
      <c r="AE611" s="31"/>
      <c r="AF611" s="634"/>
      <c r="AG611" s="2"/>
    </row>
    <row r="612" spans="1:33" ht="25.5" customHeight="1">
      <c r="A612" s="662"/>
      <c r="B612" s="665"/>
      <c r="C612" s="743"/>
      <c r="D612" s="744"/>
      <c r="E612" s="744"/>
      <c r="F612" s="744"/>
      <c r="G612" s="744"/>
      <c r="H612" s="744"/>
      <c r="I612" s="744"/>
      <c r="J612" s="771"/>
      <c r="K612" s="744"/>
      <c r="L612" s="744"/>
      <c r="M612" s="631"/>
      <c r="N612" s="631"/>
      <c r="O612" s="744"/>
      <c r="P612" s="744"/>
      <c r="Q612" s="802"/>
      <c r="R612" s="37"/>
      <c r="S612" s="821"/>
      <c r="T612" s="215"/>
      <c r="U612" s="172"/>
      <c r="V612" s="164"/>
      <c r="W612" s="128"/>
      <c r="X612" s="35"/>
      <c r="Y612" s="36"/>
      <c r="Z612" s="29"/>
      <c r="AA612" s="29"/>
      <c r="AB612" s="30"/>
      <c r="AC612" s="28"/>
      <c r="AD612" s="31"/>
      <c r="AE612" s="31"/>
      <c r="AF612" s="634"/>
      <c r="AG612" s="2"/>
    </row>
    <row r="613" spans="1:33" ht="25.5" customHeight="1">
      <c r="A613" s="662"/>
      <c r="B613" s="665"/>
      <c r="C613" s="743"/>
      <c r="D613" s="744"/>
      <c r="E613" s="744"/>
      <c r="F613" s="744"/>
      <c r="G613" s="744"/>
      <c r="H613" s="744"/>
      <c r="I613" s="744"/>
      <c r="J613" s="771"/>
      <c r="K613" s="744"/>
      <c r="L613" s="744"/>
      <c r="M613" s="631"/>
      <c r="N613" s="631"/>
      <c r="O613" s="744"/>
      <c r="P613" s="744"/>
      <c r="Q613" s="802"/>
      <c r="R613" s="37"/>
      <c r="S613" s="819"/>
      <c r="T613" s="33"/>
      <c r="U613" s="33"/>
      <c r="V613" s="33"/>
      <c r="W613" s="34"/>
      <c r="X613" s="28"/>
      <c r="Y613" s="36"/>
      <c r="Z613" s="29"/>
      <c r="AA613" s="29"/>
      <c r="AB613" s="30"/>
      <c r="AC613" s="28"/>
      <c r="AD613" s="31"/>
      <c r="AE613" s="31"/>
      <c r="AF613" s="634"/>
      <c r="AG613" s="2"/>
    </row>
    <row r="614" spans="1:33" ht="25.5" customHeight="1">
      <c r="A614" s="662"/>
      <c r="B614" s="669"/>
      <c r="C614" s="745"/>
      <c r="D614" s="746"/>
      <c r="E614" s="746"/>
      <c r="F614" s="746"/>
      <c r="G614" s="746"/>
      <c r="H614" s="746"/>
      <c r="I614" s="746"/>
      <c r="J614" s="772"/>
      <c r="K614" s="746"/>
      <c r="L614" s="746"/>
      <c r="M614" s="632"/>
      <c r="N614" s="632"/>
      <c r="O614" s="746"/>
      <c r="P614" s="746"/>
      <c r="Q614" s="803"/>
      <c r="R614" s="38"/>
      <c r="S614" s="820"/>
      <c r="T614" s="39"/>
      <c r="U614" s="39"/>
      <c r="V614" s="39"/>
      <c r="W614" s="40"/>
      <c r="X614" s="41"/>
      <c r="Y614" s="42"/>
      <c r="Z614" s="42"/>
      <c r="AA614" s="42"/>
      <c r="AB614" s="43"/>
      <c r="AC614" s="41"/>
      <c r="AD614" s="44"/>
      <c r="AE614" s="44"/>
      <c r="AF614" s="635"/>
      <c r="AG614" s="2"/>
    </row>
    <row r="615" spans="1:33" ht="22.5" customHeight="1">
      <c r="A615" s="708"/>
      <c r="B615" s="159"/>
      <c r="C615" s="781"/>
      <c r="D615" s="781"/>
      <c r="E615" s="781"/>
      <c r="F615" s="781"/>
      <c r="G615" s="781"/>
      <c r="H615" s="781"/>
      <c r="I615" s="781"/>
      <c r="J615" s="781"/>
      <c r="K615" s="781"/>
      <c r="L615" s="781"/>
      <c r="M615" s="160"/>
      <c r="N615" s="160"/>
      <c r="O615" s="781"/>
      <c r="P615" s="781"/>
      <c r="Q615" s="781"/>
      <c r="R615" s="667" t="s">
        <v>536</v>
      </c>
      <c r="S615" s="657"/>
      <c r="T615" s="657"/>
      <c r="U615" s="657"/>
      <c r="V615" s="657"/>
      <c r="W615" s="657"/>
      <c r="X615" s="657"/>
      <c r="Y615" s="657"/>
      <c r="Z615" s="658"/>
      <c r="AA615" s="161" t="s">
        <v>201</v>
      </c>
      <c r="AB615" s="162">
        <f>SUM(AB551:AB614)</f>
        <v>1133.6710560000001</v>
      </c>
      <c r="AC615" s="668"/>
      <c r="AD615" s="657"/>
      <c r="AE615" s="657"/>
      <c r="AF615" s="660"/>
      <c r="AG615" s="84"/>
    </row>
    <row r="616" spans="1:33" ht="22.5" customHeight="1">
      <c r="A616" s="216"/>
      <c r="B616" s="167"/>
      <c r="C616" s="783"/>
      <c r="D616" s="783"/>
      <c r="E616" s="783"/>
      <c r="F616" s="783"/>
      <c r="G616" s="783"/>
      <c r="H616" s="783"/>
      <c r="I616" s="783"/>
      <c r="J616" s="783"/>
      <c r="K616" s="783"/>
      <c r="L616" s="783"/>
      <c r="M616" s="167"/>
      <c r="N616" s="167"/>
      <c r="O616" s="783"/>
      <c r="P616" s="783"/>
      <c r="Q616" s="806"/>
      <c r="R616" s="671" t="s">
        <v>871</v>
      </c>
      <c r="S616" s="672"/>
      <c r="T616" s="672"/>
      <c r="U616" s="672"/>
      <c r="V616" s="672"/>
      <c r="W616" s="672"/>
      <c r="X616" s="672"/>
      <c r="Y616" s="672"/>
      <c r="Z616" s="673"/>
      <c r="AA616" s="168" t="s">
        <v>201</v>
      </c>
      <c r="AB616" s="169">
        <f>+AB550+AB615</f>
        <v>5671.4310560000004</v>
      </c>
      <c r="AC616" s="674"/>
      <c r="AD616" s="672"/>
      <c r="AE616" s="672"/>
      <c r="AF616" s="675"/>
      <c r="AG616" s="170"/>
    </row>
    <row r="617" spans="1:33" ht="25.5" customHeight="1">
      <c r="A617" s="709" t="s">
        <v>872</v>
      </c>
      <c r="B617" s="704" t="s">
        <v>872</v>
      </c>
      <c r="C617" s="773" t="s">
        <v>46</v>
      </c>
      <c r="D617" s="750" t="s">
        <v>47</v>
      </c>
      <c r="E617" s="750" t="s">
        <v>48</v>
      </c>
      <c r="F617" s="750" t="s">
        <v>471</v>
      </c>
      <c r="G617" s="768" t="s">
        <v>50</v>
      </c>
      <c r="H617" s="750" t="s">
        <v>51</v>
      </c>
      <c r="I617" s="750" t="s">
        <v>61</v>
      </c>
      <c r="J617" s="774" t="s">
        <v>873</v>
      </c>
      <c r="K617" s="748" t="s">
        <v>874</v>
      </c>
      <c r="L617" s="750" t="s">
        <v>875</v>
      </c>
      <c r="M617" s="698">
        <v>1</v>
      </c>
      <c r="N617" s="698">
        <v>0</v>
      </c>
      <c r="O617" s="750" t="s">
        <v>876</v>
      </c>
      <c r="P617" s="750" t="s">
        <v>877</v>
      </c>
      <c r="Q617" s="805" t="s">
        <v>878</v>
      </c>
      <c r="R617" s="37"/>
      <c r="S617" s="821"/>
      <c r="T617" s="46"/>
      <c r="U617" s="46"/>
      <c r="V617" s="46"/>
      <c r="W617" s="34"/>
      <c r="X617" s="35"/>
      <c r="Y617" s="36"/>
      <c r="Z617" s="36"/>
      <c r="AA617" s="36"/>
      <c r="AB617" s="50"/>
      <c r="AC617" s="35"/>
      <c r="AD617" s="60"/>
      <c r="AE617" s="60"/>
      <c r="AF617" s="636"/>
      <c r="AG617" s="2"/>
    </row>
    <row r="618" spans="1:33" ht="25.5" customHeight="1">
      <c r="A618" s="662"/>
      <c r="B618" s="665"/>
      <c r="C618" s="743"/>
      <c r="D618" s="744"/>
      <c r="E618" s="744"/>
      <c r="F618" s="744"/>
      <c r="G618" s="744"/>
      <c r="H618" s="744"/>
      <c r="I618" s="744"/>
      <c r="J618" s="754"/>
      <c r="K618" s="744"/>
      <c r="L618" s="744"/>
      <c r="M618" s="631"/>
      <c r="N618" s="631"/>
      <c r="O618" s="744"/>
      <c r="P618" s="744"/>
      <c r="Q618" s="802"/>
      <c r="R618" s="25"/>
      <c r="S618" s="818"/>
      <c r="T618" s="26"/>
      <c r="U618" s="26"/>
      <c r="V618" s="26"/>
      <c r="W618" s="27"/>
      <c r="X618" s="28"/>
      <c r="Y618" s="29"/>
      <c r="Z618" s="29"/>
      <c r="AA618" s="29"/>
      <c r="AB618" s="30"/>
      <c r="AC618" s="28"/>
      <c r="AD618" s="31"/>
      <c r="AE618" s="31"/>
      <c r="AF618" s="634"/>
      <c r="AG618" s="2"/>
    </row>
    <row r="619" spans="1:33" ht="25.5" customHeight="1">
      <c r="A619" s="662"/>
      <c r="B619" s="665"/>
      <c r="C619" s="743"/>
      <c r="D619" s="744"/>
      <c r="E619" s="744"/>
      <c r="F619" s="744"/>
      <c r="G619" s="744"/>
      <c r="H619" s="744"/>
      <c r="I619" s="744"/>
      <c r="J619" s="754"/>
      <c r="K619" s="744"/>
      <c r="L619" s="744"/>
      <c r="M619" s="631"/>
      <c r="N619" s="631"/>
      <c r="O619" s="744"/>
      <c r="P619" s="744"/>
      <c r="Q619" s="802"/>
      <c r="R619" s="32"/>
      <c r="S619" s="819"/>
      <c r="T619" s="33"/>
      <c r="U619" s="33"/>
      <c r="V619" s="33"/>
      <c r="W619" s="34"/>
      <c r="X619" s="35"/>
      <c r="Y619" s="36"/>
      <c r="Z619" s="29"/>
      <c r="AA619" s="29"/>
      <c r="AB619" s="30"/>
      <c r="AC619" s="28"/>
      <c r="AD619" s="31"/>
      <c r="AE619" s="31"/>
      <c r="AF619" s="634"/>
      <c r="AG619" s="2"/>
    </row>
    <row r="620" spans="1:33" ht="25.5" customHeight="1">
      <c r="A620" s="662"/>
      <c r="B620" s="665"/>
      <c r="C620" s="743"/>
      <c r="D620" s="744"/>
      <c r="E620" s="744"/>
      <c r="F620" s="744"/>
      <c r="G620" s="744"/>
      <c r="H620" s="744"/>
      <c r="I620" s="744"/>
      <c r="J620" s="754"/>
      <c r="K620" s="744"/>
      <c r="L620" s="744"/>
      <c r="M620" s="631"/>
      <c r="N620" s="631"/>
      <c r="O620" s="744"/>
      <c r="P620" s="744"/>
      <c r="Q620" s="802"/>
      <c r="R620" s="37"/>
      <c r="S620" s="819"/>
      <c r="T620" s="33"/>
      <c r="U620" s="33"/>
      <c r="V620" s="33"/>
      <c r="W620" s="34"/>
      <c r="X620" s="35"/>
      <c r="Y620" s="36"/>
      <c r="Z620" s="29"/>
      <c r="AA620" s="29"/>
      <c r="AB620" s="30"/>
      <c r="AC620" s="28"/>
      <c r="AD620" s="31"/>
      <c r="AE620" s="31"/>
      <c r="AF620" s="634"/>
      <c r="AG620" s="2"/>
    </row>
    <row r="621" spans="1:33" ht="25.5" customHeight="1">
      <c r="A621" s="662"/>
      <c r="B621" s="665"/>
      <c r="C621" s="745"/>
      <c r="D621" s="746"/>
      <c r="E621" s="746"/>
      <c r="F621" s="746"/>
      <c r="G621" s="746"/>
      <c r="H621" s="746"/>
      <c r="I621" s="746"/>
      <c r="J621" s="756"/>
      <c r="K621" s="746"/>
      <c r="L621" s="746"/>
      <c r="M621" s="632"/>
      <c r="N621" s="632"/>
      <c r="O621" s="746"/>
      <c r="P621" s="746"/>
      <c r="Q621" s="803"/>
      <c r="R621" s="38"/>
      <c r="S621" s="820"/>
      <c r="T621" s="39"/>
      <c r="U621" s="39"/>
      <c r="V621" s="39"/>
      <c r="W621" s="40"/>
      <c r="X621" s="41"/>
      <c r="Y621" s="42"/>
      <c r="Z621" s="42"/>
      <c r="AA621" s="42"/>
      <c r="AB621" s="43"/>
      <c r="AC621" s="41"/>
      <c r="AD621" s="44"/>
      <c r="AE621" s="44"/>
      <c r="AF621" s="635"/>
      <c r="AG621" s="2"/>
    </row>
    <row r="622" spans="1:33" ht="27.75" customHeight="1">
      <c r="A622" s="662"/>
      <c r="B622" s="665"/>
      <c r="C622" s="773" t="s">
        <v>46</v>
      </c>
      <c r="D622" s="750" t="s">
        <v>47</v>
      </c>
      <c r="E622" s="750" t="s">
        <v>48</v>
      </c>
      <c r="F622" s="750" t="s">
        <v>471</v>
      </c>
      <c r="G622" s="768" t="s">
        <v>50</v>
      </c>
      <c r="H622" s="750" t="s">
        <v>51</v>
      </c>
      <c r="I622" s="750" t="s">
        <v>61</v>
      </c>
      <c r="J622" s="774" t="s">
        <v>879</v>
      </c>
      <c r="K622" s="748" t="s">
        <v>880</v>
      </c>
      <c r="L622" s="750" t="s">
        <v>881</v>
      </c>
      <c r="M622" s="698">
        <v>1</v>
      </c>
      <c r="N622" s="698">
        <v>1</v>
      </c>
      <c r="O622" s="750" t="s">
        <v>882</v>
      </c>
      <c r="P622" s="750" t="s">
        <v>883</v>
      </c>
      <c r="Q622" s="805" t="s">
        <v>884</v>
      </c>
      <c r="R622" s="37" t="s">
        <v>279</v>
      </c>
      <c r="S622" s="821" t="s">
        <v>197</v>
      </c>
      <c r="T622" s="100" t="s">
        <v>70</v>
      </c>
      <c r="U622" s="67" t="s">
        <v>71</v>
      </c>
      <c r="V622" s="68" t="s">
        <v>72</v>
      </c>
      <c r="W622" s="34"/>
      <c r="X622" s="35"/>
      <c r="Y622" s="36"/>
      <c r="Z622" s="36"/>
      <c r="AA622" s="36"/>
      <c r="AB622" s="50">
        <f>+AA623</f>
        <v>386.40000000000003</v>
      </c>
      <c r="AC622" s="35"/>
      <c r="AD622" s="35"/>
      <c r="AE622" s="35"/>
      <c r="AF622" s="636"/>
      <c r="AG622" s="2"/>
    </row>
    <row r="623" spans="1:33" ht="27.75" customHeight="1">
      <c r="A623" s="662"/>
      <c r="B623" s="665"/>
      <c r="C623" s="743"/>
      <c r="D623" s="744"/>
      <c r="E623" s="744"/>
      <c r="F623" s="744"/>
      <c r="G623" s="744"/>
      <c r="H623" s="744"/>
      <c r="I623" s="744"/>
      <c r="J623" s="754"/>
      <c r="K623" s="744"/>
      <c r="L623" s="744"/>
      <c r="M623" s="631"/>
      <c r="N623" s="631"/>
      <c r="O623" s="744"/>
      <c r="P623" s="744"/>
      <c r="Q623" s="802"/>
      <c r="R623" s="25"/>
      <c r="S623" s="818" t="s">
        <v>885</v>
      </c>
      <c r="T623" s="26"/>
      <c r="U623" s="26"/>
      <c r="V623" s="26"/>
      <c r="W623" s="27">
        <v>15</v>
      </c>
      <c r="X623" s="28" t="s">
        <v>74</v>
      </c>
      <c r="Y623" s="29">
        <v>23</v>
      </c>
      <c r="Z623" s="29">
        <f>+W623*Y623</f>
        <v>345</v>
      </c>
      <c r="AA623" s="29">
        <f>+Z623*1.12</f>
        <v>386.40000000000003</v>
      </c>
      <c r="AB623" s="30"/>
      <c r="AC623" s="28"/>
      <c r="AD623" s="28" t="s">
        <v>75</v>
      </c>
      <c r="AE623" s="28"/>
      <c r="AF623" s="634"/>
      <c r="AG623" s="2"/>
    </row>
    <row r="624" spans="1:33" ht="27.75" customHeight="1">
      <c r="A624" s="662"/>
      <c r="B624" s="665"/>
      <c r="C624" s="743"/>
      <c r="D624" s="744"/>
      <c r="E624" s="744"/>
      <c r="F624" s="744"/>
      <c r="G624" s="744"/>
      <c r="H624" s="744"/>
      <c r="I624" s="744"/>
      <c r="J624" s="754"/>
      <c r="K624" s="744"/>
      <c r="L624" s="744"/>
      <c r="M624" s="631"/>
      <c r="N624" s="631"/>
      <c r="O624" s="744"/>
      <c r="P624" s="744"/>
      <c r="Q624" s="802"/>
      <c r="R624" s="25"/>
      <c r="S624" s="818"/>
      <c r="T624" s="26"/>
      <c r="U624" s="26"/>
      <c r="V624" s="26"/>
      <c r="W624" s="27"/>
      <c r="X624" s="28"/>
      <c r="Y624" s="29"/>
      <c r="Z624" s="29"/>
      <c r="AA624" s="29"/>
      <c r="AB624" s="30"/>
      <c r="AC624" s="28"/>
      <c r="AD624" s="28"/>
      <c r="AE624" s="31"/>
      <c r="AF624" s="634"/>
      <c r="AG624" s="2"/>
    </row>
    <row r="625" spans="1:33" ht="27.75" customHeight="1">
      <c r="A625" s="662"/>
      <c r="B625" s="665"/>
      <c r="C625" s="743"/>
      <c r="D625" s="744"/>
      <c r="E625" s="744"/>
      <c r="F625" s="744"/>
      <c r="G625" s="744"/>
      <c r="H625" s="744"/>
      <c r="I625" s="744"/>
      <c r="J625" s="754"/>
      <c r="K625" s="744"/>
      <c r="L625" s="744"/>
      <c r="M625" s="631"/>
      <c r="N625" s="631"/>
      <c r="O625" s="744"/>
      <c r="P625" s="744"/>
      <c r="Q625" s="802"/>
      <c r="R625" s="25"/>
      <c r="S625" s="818"/>
      <c r="T625" s="26"/>
      <c r="U625" s="26"/>
      <c r="V625" s="26"/>
      <c r="W625" s="27"/>
      <c r="X625" s="28"/>
      <c r="Y625" s="29"/>
      <c r="Z625" s="29"/>
      <c r="AA625" s="29"/>
      <c r="AB625" s="30"/>
      <c r="AC625" s="28"/>
      <c r="AD625" s="28"/>
      <c r="AE625" s="31"/>
      <c r="AF625" s="634"/>
      <c r="AG625" s="2"/>
    </row>
    <row r="626" spans="1:33" ht="27.75" customHeight="1">
      <c r="A626" s="662"/>
      <c r="B626" s="665"/>
      <c r="C626" s="745"/>
      <c r="D626" s="746"/>
      <c r="E626" s="746"/>
      <c r="F626" s="746"/>
      <c r="G626" s="746"/>
      <c r="H626" s="746"/>
      <c r="I626" s="746"/>
      <c r="J626" s="756"/>
      <c r="K626" s="746"/>
      <c r="L626" s="746"/>
      <c r="M626" s="632"/>
      <c r="N626" s="632"/>
      <c r="O626" s="746"/>
      <c r="P626" s="746"/>
      <c r="Q626" s="803"/>
      <c r="R626" s="38"/>
      <c r="S626" s="820"/>
      <c r="T626" s="39"/>
      <c r="U626" s="39"/>
      <c r="V626" s="39"/>
      <c r="W626" s="40"/>
      <c r="X626" s="41"/>
      <c r="Y626" s="42"/>
      <c r="Z626" s="42"/>
      <c r="AA626" s="42"/>
      <c r="AB626" s="43"/>
      <c r="AC626" s="41"/>
      <c r="AD626" s="41"/>
      <c r="AE626" s="44"/>
      <c r="AF626" s="635"/>
      <c r="AG626" s="2"/>
    </row>
    <row r="627" spans="1:33" ht="25.5" customHeight="1">
      <c r="A627" s="662"/>
      <c r="B627" s="665"/>
      <c r="C627" s="747" t="s">
        <v>46</v>
      </c>
      <c r="D627" s="748" t="s">
        <v>47</v>
      </c>
      <c r="E627" s="748" t="s">
        <v>48</v>
      </c>
      <c r="F627" s="748" t="s">
        <v>471</v>
      </c>
      <c r="G627" s="749" t="s">
        <v>50</v>
      </c>
      <c r="H627" s="748" t="s">
        <v>51</v>
      </c>
      <c r="I627" s="748" t="s">
        <v>61</v>
      </c>
      <c r="J627" s="777" t="s">
        <v>886</v>
      </c>
      <c r="K627" s="748" t="s">
        <v>887</v>
      </c>
      <c r="L627" s="748" t="s">
        <v>888</v>
      </c>
      <c r="M627" s="638">
        <v>0</v>
      </c>
      <c r="N627" s="638">
        <v>1</v>
      </c>
      <c r="O627" s="748" t="s">
        <v>889</v>
      </c>
      <c r="P627" s="748" t="s">
        <v>890</v>
      </c>
      <c r="Q627" s="804" t="s">
        <v>878</v>
      </c>
      <c r="R627" s="59"/>
      <c r="S627" s="823"/>
      <c r="T627" s="49"/>
      <c r="U627" s="49"/>
      <c r="V627" s="49"/>
      <c r="W627" s="34"/>
      <c r="X627" s="35"/>
      <c r="Y627" s="36"/>
      <c r="Z627" s="36"/>
      <c r="AA627" s="36"/>
      <c r="AB627" s="50"/>
      <c r="AC627" s="35"/>
      <c r="AD627" s="60"/>
      <c r="AE627" s="60"/>
      <c r="AF627" s="637"/>
      <c r="AG627" s="2"/>
    </row>
    <row r="628" spans="1:33" ht="25.5" customHeight="1">
      <c r="A628" s="662"/>
      <c r="B628" s="665"/>
      <c r="C628" s="743"/>
      <c r="D628" s="744"/>
      <c r="E628" s="744"/>
      <c r="F628" s="744"/>
      <c r="G628" s="744"/>
      <c r="H628" s="744"/>
      <c r="I628" s="744"/>
      <c r="J628" s="754"/>
      <c r="K628" s="744"/>
      <c r="L628" s="744"/>
      <c r="M628" s="631"/>
      <c r="N628" s="631"/>
      <c r="O628" s="744"/>
      <c r="P628" s="744"/>
      <c r="Q628" s="802"/>
      <c r="R628" s="32"/>
      <c r="S628" s="818"/>
      <c r="T628" s="26"/>
      <c r="U628" s="26"/>
      <c r="V628" s="26"/>
      <c r="W628" s="27"/>
      <c r="X628" s="28"/>
      <c r="Y628" s="29"/>
      <c r="Z628" s="29"/>
      <c r="AA628" s="29"/>
      <c r="AB628" s="30"/>
      <c r="AC628" s="28"/>
      <c r="AD628" s="31"/>
      <c r="AE628" s="31"/>
      <c r="AF628" s="634"/>
      <c r="AG628" s="2"/>
    </row>
    <row r="629" spans="1:33" ht="25.5" customHeight="1">
      <c r="A629" s="662"/>
      <c r="B629" s="665"/>
      <c r="C629" s="743"/>
      <c r="D629" s="744"/>
      <c r="E629" s="744"/>
      <c r="F629" s="744"/>
      <c r="G629" s="744"/>
      <c r="H629" s="744"/>
      <c r="I629" s="744"/>
      <c r="J629" s="754"/>
      <c r="K629" s="744"/>
      <c r="L629" s="744"/>
      <c r="M629" s="631"/>
      <c r="N629" s="631"/>
      <c r="O629" s="744"/>
      <c r="P629" s="744"/>
      <c r="Q629" s="802"/>
      <c r="R629" s="25"/>
      <c r="S629" s="818"/>
      <c r="T629" s="26"/>
      <c r="U629" s="26"/>
      <c r="V629" s="26"/>
      <c r="W629" s="27"/>
      <c r="X629" s="28"/>
      <c r="Y629" s="29"/>
      <c r="Z629" s="29"/>
      <c r="AA629" s="29"/>
      <c r="AB629" s="30"/>
      <c r="AC629" s="28"/>
      <c r="AD629" s="31"/>
      <c r="AE629" s="31"/>
      <c r="AF629" s="634"/>
      <c r="AG629" s="2"/>
    </row>
    <row r="630" spans="1:33" ht="25.5" customHeight="1">
      <c r="A630" s="663"/>
      <c r="B630" s="666"/>
      <c r="C630" s="743"/>
      <c r="D630" s="744"/>
      <c r="E630" s="744"/>
      <c r="F630" s="744"/>
      <c r="G630" s="744"/>
      <c r="H630" s="744"/>
      <c r="I630" s="744"/>
      <c r="J630" s="754"/>
      <c r="K630" s="744"/>
      <c r="L630" s="744"/>
      <c r="M630" s="631"/>
      <c r="N630" s="631"/>
      <c r="O630" s="744"/>
      <c r="P630" s="744"/>
      <c r="Q630" s="802"/>
      <c r="R630" s="25"/>
      <c r="S630" s="818"/>
      <c r="T630" s="26"/>
      <c r="U630" s="26"/>
      <c r="V630" s="26"/>
      <c r="W630" s="27"/>
      <c r="X630" s="28"/>
      <c r="Y630" s="29"/>
      <c r="Z630" s="29"/>
      <c r="AA630" s="29"/>
      <c r="AB630" s="30"/>
      <c r="AC630" s="28"/>
      <c r="AD630" s="31"/>
      <c r="AE630" s="31"/>
      <c r="AF630" s="634"/>
      <c r="AG630" s="2"/>
    </row>
    <row r="631" spans="1:33" ht="25.5" customHeight="1">
      <c r="A631" s="661" t="s">
        <v>872</v>
      </c>
      <c r="B631" s="664" t="s">
        <v>872</v>
      </c>
      <c r="C631" s="745"/>
      <c r="D631" s="746"/>
      <c r="E631" s="746"/>
      <c r="F631" s="746"/>
      <c r="G631" s="746"/>
      <c r="H631" s="746"/>
      <c r="I631" s="746"/>
      <c r="J631" s="756"/>
      <c r="K631" s="746"/>
      <c r="L631" s="746"/>
      <c r="M631" s="632"/>
      <c r="N631" s="632"/>
      <c r="O631" s="746"/>
      <c r="P631" s="746"/>
      <c r="Q631" s="803"/>
      <c r="R631" s="38"/>
      <c r="S631" s="824"/>
      <c r="T631" s="61"/>
      <c r="U631" s="61"/>
      <c r="V631" s="61"/>
      <c r="W631" s="62"/>
      <c r="X631" s="63"/>
      <c r="Y631" s="64"/>
      <c r="Z631" s="42"/>
      <c r="AA631" s="42"/>
      <c r="AB631" s="65"/>
      <c r="AC631" s="63"/>
      <c r="AD631" s="66"/>
      <c r="AE631" s="66"/>
      <c r="AF631" s="635"/>
      <c r="AG631" s="2"/>
    </row>
    <row r="632" spans="1:33" ht="26.25" customHeight="1">
      <c r="A632" s="662"/>
      <c r="B632" s="665"/>
      <c r="C632" s="747" t="s">
        <v>46</v>
      </c>
      <c r="D632" s="748" t="s">
        <v>47</v>
      </c>
      <c r="E632" s="748" t="s">
        <v>48</v>
      </c>
      <c r="F632" s="748" t="s">
        <v>471</v>
      </c>
      <c r="G632" s="749" t="s">
        <v>50</v>
      </c>
      <c r="H632" s="748" t="s">
        <v>51</v>
      </c>
      <c r="I632" s="748" t="s">
        <v>52</v>
      </c>
      <c r="J632" s="777" t="s">
        <v>891</v>
      </c>
      <c r="K632" s="748" t="s">
        <v>892</v>
      </c>
      <c r="L632" s="748" t="s">
        <v>893</v>
      </c>
      <c r="M632" s="638">
        <v>0</v>
      </c>
      <c r="N632" s="638">
        <v>1</v>
      </c>
      <c r="O632" s="748" t="s">
        <v>894</v>
      </c>
      <c r="P632" s="748" t="s">
        <v>895</v>
      </c>
      <c r="Q632" s="804" t="s">
        <v>878</v>
      </c>
      <c r="R632" s="37"/>
      <c r="S632" s="822"/>
      <c r="T632" s="53"/>
      <c r="U632" s="53"/>
      <c r="V632" s="53"/>
      <c r="W632" s="54"/>
      <c r="X632" s="55"/>
      <c r="Y632" s="56"/>
      <c r="Z632" s="36"/>
      <c r="AA632" s="36"/>
      <c r="AB632" s="57"/>
      <c r="AC632" s="55"/>
      <c r="AD632" s="58"/>
      <c r="AE632" s="58"/>
      <c r="AF632" s="637"/>
      <c r="AG632" s="2"/>
    </row>
    <row r="633" spans="1:33" ht="26.25" customHeight="1">
      <c r="A633" s="662"/>
      <c r="B633" s="665"/>
      <c r="C633" s="743"/>
      <c r="D633" s="744"/>
      <c r="E633" s="744"/>
      <c r="F633" s="744"/>
      <c r="G633" s="744"/>
      <c r="H633" s="744"/>
      <c r="I633" s="744"/>
      <c r="J633" s="754"/>
      <c r="K633" s="744"/>
      <c r="L633" s="744"/>
      <c r="M633" s="631"/>
      <c r="N633" s="631"/>
      <c r="O633" s="744"/>
      <c r="P633" s="744"/>
      <c r="Q633" s="802"/>
      <c r="R633" s="25"/>
      <c r="S633" s="818"/>
      <c r="T633" s="26"/>
      <c r="U633" s="26"/>
      <c r="V633" s="26"/>
      <c r="W633" s="27"/>
      <c r="X633" s="28"/>
      <c r="Y633" s="29"/>
      <c r="Z633" s="29"/>
      <c r="AA633" s="29"/>
      <c r="AB633" s="30"/>
      <c r="AC633" s="28"/>
      <c r="AD633" s="31"/>
      <c r="AE633" s="31"/>
      <c r="AF633" s="634"/>
      <c r="AG633" s="2"/>
    </row>
    <row r="634" spans="1:33" ht="26.25" customHeight="1">
      <c r="A634" s="662"/>
      <c r="B634" s="665"/>
      <c r="C634" s="743"/>
      <c r="D634" s="744"/>
      <c r="E634" s="744"/>
      <c r="F634" s="744"/>
      <c r="G634" s="744"/>
      <c r="H634" s="744"/>
      <c r="I634" s="744"/>
      <c r="J634" s="754"/>
      <c r="K634" s="744"/>
      <c r="L634" s="744"/>
      <c r="M634" s="631"/>
      <c r="N634" s="631"/>
      <c r="O634" s="744"/>
      <c r="P634" s="744"/>
      <c r="Q634" s="802"/>
      <c r="R634" s="25"/>
      <c r="S634" s="818"/>
      <c r="T634" s="26"/>
      <c r="U634" s="26"/>
      <c r="V634" s="26"/>
      <c r="W634" s="27"/>
      <c r="X634" s="28"/>
      <c r="Y634" s="29"/>
      <c r="Z634" s="29"/>
      <c r="AA634" s="29"/>
      <c r="AB634" s="30"/>
      <c r="AC634" s="28"/>
      <c r="AD634" s="31"/>
      <c r="AE634" s="31"/>
      <c r="AF634" s="634"/>
      <c r="AG634" s="2"/>
    </row>
    <row r="635" spans="1:33" ht="26.25" customHeight="1">
      <c r="A635" s="662"/>
      <c r="B635" s="665"/>
      <c r="C635" s="743"/>
      <c r="D635" s="744"/>
      <c r="E635" s="744"/>
      <c r="F635" s="744"/>
      <c r="G635" s="744"/>
      <c r="H635" s="744"/>
      <c r="I635" s="744"/>
      <c r="J635" s="754"/>
      <c r="K635" s="744"/>
      <c r="L635" s="744"/>
      <c r="M635" s="631"/>
      <c r="N635" s="631"/>
      <c r="O635" s="744"/>
      <c r="P635" s="744"/>
      <c r="Q635" s="802"/>
      <c r="R635" s="25"/>
      <c r="S635" s="818"/>
      <c r="T635" s="26"/>
      <c r="U635" s="26"/>
      <c r="V635" s="26"/>
      <c r="W635" s="27"/>
      <c r="X635" s="28"/>
      <c r="Y635" s="29"/>
      <c r="Z635" s="29"/>
      <c r="AA635" s="29"/>
      <c r="AB635" s="30"/>
      <c r="AC635" s="28"/>
      <c r="AD635" s="31"/>
      <c r="AE635" s="31"/>
      <c r="AF635" s="634"/>
      <c r="AG635" s="2"/>
    </row>
    <row r="636" spans="1:33" ht="26.25" customHeight="1">
      <c r="A636" s="662"/>
      <c r="B636" s="665"/>
      <c r="C636" s="745"/>
      <c r="D636" s="746"/>
      <c r="E636" s="746"/>
      <c r="F636" s="746"/>
      <c r="G636" s="746"/>
      <c r="H636" s="746"/>
      <c r="I636" s="746"/>
      <c r="J636" s="756"/>
      <c r="K636" s="746"/>
      <c r="L636" s="746"/>
      <c r="M636" s="632"/>
      <c r="N636" s="632"/>
      <c r="O636" s="746"/>
      <c r="P636" s="746"/>
      <c r="Q636" s="803"/>
      <c r="R636" s="38"/>
      <c r="S636" s="820"/>
      <c r="T636" s="39"/>
      <c r="U636" s="39"/>
      <c r="V636" s="39"/>
      <c r="W636" s="40"/>
      <c r="X636" s="41"/>
      <c r="Y636" s="42"/>
      <c r="Z636" s="42"/>
      <c r="AA636" s="42"/>
      <c r="AB636" s="43"/>
      <c r="AC636" s="41"/>
      <c r="AD636" s="44"/>
      <c r="AE636" s="44"/>
      <c r="AF636" s="635"/>
      <c r="AG636" s="2"/>
    </row>
    <row r="637" spans="1:33" ht="26.25" customHeight="1">
      <c r="A637" s="662"/>
      <c r="B637" s="665"/>
      <c r="C637" s="747" t="s">
        <v>46</v>
      </c>
      <c r="D637" s="748" t="s">
        <v>47</v>
      </c>
      <c r="E637" s="748" t="s">
        <v>48</v>
      </c>
      <c r="F637" s="748" t="s">
        <v>471</v>
      </c>
      <c r="G637" s="749" t="s">
        <v>50</v>
      </c>
      <c r="H637" s="748" t="s">
        <v>51</v>
      </c>
      <c r="I637" s="748" t="s">
        <v>61</v>
      </c>
      <c r="J637" s="774" t="s">
        <v>896</v>
      </c>
      <c r="K637" s="748" t="s">
        <v>897</v>
      </c>
      <c r="L637" s="748" t="s">
        <v>898</v>
      </c>
      <c r="M637" s="638">
        <v>0</v>
      </c>
      <c r="N637" s="638">
        <v>1</v>
      </c>
      <c r="O637" s="748" t="s">
        <v>899</v>
      </c>
      <c r="P637" s="748" t="s">
        <v>900</v>
      </c>
      <c r="Q637" s="804" t="s">
        <v>901</v>
      </c>
      <c r="R637" s="37"/>
      <c r="S637" s="822"/>
      <c r="T637" s="53"/>
      <c r="U637" s="53"/>
      <c r="V637" s="53"/>
      <c r="W637" s="54"/>
      <c r="X637" s="55"/>
      <c r="Y637" s="56"/>
      <c r="Z637" s="36"/>
      <c r="AA637" s="36"/>
      <c r="AB637" s="57"/>
      <c r="AC637" s="55"/>
      <c r="AD637" s="58"/>
      <c r="AE637" s="58"/>
      <c r="AF637" s="637"/>
      <c r="AG637" s="2"/>
    </row>
    <row r="638" spans="1:33" ht="26.25" customHeight="1">
      <c r="A638" s="662"/>
      <c r="B638" s="665"/>
      <c r="C638" s="743"/>
      <c r="D638" s="744"/>
      <c r="E638" s="744"/>
      <c r="F638" s="744"/>
      <c r="G638" s="744"/>
      <c r="H638" s="744"/>
      <c r="I638" s="744"/>
      <c r="J638" s="754"/>
      <c r="K638" s="744"/>
      <c r="L638" s="744"/>
      <c r="M638" s="631"/>
      <c r="N638" s="631"/>
      <c r="O638" s="744"/>
      <c r="P638" s="744"/>
      <c r="Q638" s="802"/>
      <c r="R638" s="25"/>
      <c r="S638" s="818"/>
      <c r="T638" s="26"/>
      <c r="U638" s="26"/>
      <c r="V638" s="26"/>
      <c r="W638" s="27"/>
      <c r="X638" s="28"/>
      <c r="Y638" s="29"/>
      <c r="Z638" s="29"/>
      <c r="AA638" s="29"/>
      <c r="AB638" s="30"/>
      <c r="AC638" s="28"/>
      <c r="AD638" s="31"/>
      <c r="AE638" s="31"/>
      <c r="AF638" s="634"/>
      <c r="AG638" s="2"/>
    </row>
    <row r="639" spans="1:33" ht="26.25" customHeight="1">
      <c r="A639" s="662"/>
      <c r="B639" s="665"/>
      <c r="C639" s="743"/>
      <c r="D639" s="744"/>
      <c r="E639" s="744"/>
      <c r="F639" s="744"/>
      <c r="G639" s="744"/>
      <c r="H639" s="744"/>
      <c r="I639" s="744"/>
      <c r="J639" s="754"/>
      <c r="K639" s="744"/>
      <c r="L639" s="744"/>
      <c r="M639" s="631"/>
      <c r="N639" s="631"/>
      <c r="O639" s="744"/>
      <c r="P639" s="744"/>
      <c r="Q639" s="802"/>
      <c r="R639" s="25"/>
      <c r="S639" s="818"/>
      <c r="T639" s="26"/>
      <c r="U639" s="26"/>
      <c r="V639" s="26"/>
      <c r="W639" s="27"/>
      <c r="X639" s="28"/>
      <c r="Y639" s="29"/>
      <c r="Z639" s="29"/>
      <c r="AA639" s="29"/>
      <c r="AB639" s="30"/>
      <c r="AC639" s="28"/>
      <c r="AD639" s="31"/>
      <c r="AE639" s="31"/>
      <c r="AF639" s="634"/>
      <c r="AG639" s="2"/>
    </row>
    <row r="640" spans="1:33" ht="26.25" customHeight="1">
      <c r="A640" s="662"/>
      <c r="B640" s="665"/>
      <c r="C640" s="743"/>
      <c r="D640" s="744"/>
      <c r="E640" s="744"/>
      <c r="F640" s="744"/>
      <c r="G640" s="744"/>
      <c r="H640" s="744"/>
      <c r="I640" s="744"/>
      <c r="J640" s="754"/>
      <c r="K640" s="744"/>
      <c r="L640" s="744"/>
      <c r="M640" s="631"/>
      <c r="N640" s="631"/>
      <c r="O640" s="744"/>
      <c r="P640" s="744"/>
      <c r="Q640" s="802"/>
      <c r="R640" s="25"/>
      <c r="S640" s="818"/>
      <c r="T640" s="26"/>
      <c r="U640" s="26"/>
      <c r="V640" s="26"/>
      <c r="W640" s="27"/>
      <c r="X640" s="28"/>
      <c r="Y640" s="29"/>
      <c r="Z640" s="29"/>
      <c r="AA640" s="29"/>
      <c r="AB640" s="30"/>
      <c r="AC640" s="28"/>
      <c r="AD640" s="31"/>
      <c r="AE640" s="31"/>
      <c r="AF640" s="634"/>
      <c r="AG640" s="2"/>
    </row>
    <row r="641" spans="1:33" ht="26.25" customHeight="1">
      <c r="A641" s="662"/>
      <c r="B641" s="665"/>
      <c r="C641" s="745"/>
      <c r="D641" s="746"/>
      <c r="E641" s="746"/>
      <c r="F641" s="746"/>
      <c r="G641" s="746"/>
      <c r="H641" s="746"/>
      <c r="I641" s="746"/>
      <c r="J641" s="756"/>
      <c r="K641" s="746"/>
      <c r="L641" s="746"/>
      <c r="M641" s="632"/>
      <c r="N641" s="632"/>
      <c r="O641" s="746"/>
      <c r="P641" s="746"/>
      <c r="Q641" s="803"/>
      <c r="R641" s="38"/>
      <c r="S641" s="820"/>
      <c r="T641" s="39"/>
      <c r="U641" s="39"/>
      <c r="V641" s="39"/>
      <c r="W641" s="40"/>
      <c r="X641" s="41"/>
      <c r="Y641" s="42"/>
      <c r="Z641" s="42"/>
      <c r="AA641" s="42"/>
      <c r="AB641" s="43"/>
      <c r="AC641" s="41"/>
      <c r="AD641" s="44"/>
      <c r="AE641" s="44"/>
      <c r="AF641" s="635"/>
      <c r="AG641" s="2"/>
    </row>
    <row r="642" spans="1:33" ht="25.5" customHeight="1">
      <c r="A642" s="662"/>
      <c r="B642" s="665"/>
      <c r="C642" s="773" t="s">
        <v>46</v>
      </c>
      <c r="D642" s="750" t="s">
        <v>47</v>
      </c>
      <c r="E642" s="750" t="s">
        <v>48</v>
      </c>
      <c r="F642" s="750" t="s">
        <v>471</v>
      </c>
      <c r="G642" s="768" t="s">
        <v>50</v>
      </c>
      <c r="H642" s="750" t="s">
        <v>51</v>
      </c>
      <c r="I642" s="750" t="s">
        <v>61</v>
      </c>
      <c r="J642" s="777" t="s">
        <v>902</v>
      </c>
      <c r="K642" s="748" t="s">
        <v>903</v>
      </c>
      <c r="L642" s="750" t="s">
        <v>904</v>
      </c>
      <c r="M642" s="698">
        <v>0</v>
      </c>
      <c r="N642" s="698">
        <v>1</v>
      </c>
      <c r="O642" s="750" t="s">
        <v>905</v>
      </c>
      <c r="P642" s="750" t="s">
        <v>906</v>
      </c>
      <c r="Q642" s="805" t="s">
        <v>878</v>
      </c>
      <c r="R642" s="37"/>
      <c r="S642" s="821"/>
      <c r="T642" s="46"/>
      <c r="U642" s="46"/>
      <c r="V642" s="46"/>
      <c r="W642" s="34"/>
      <c r="X642" s="35"/>
      <c r="Y642" s="36"/>
      <c r="Z642" s="36"/>
      <c r="AA642" s="36"/>
      <c r="AB642" s="50"/>
      <c r="AC642" s="35"/>
      <c r="AD642" s="60"/>
      <c r="AE642" s="60"/>
      <c r="AF642" s="636"/>
      <c r="AG642" s="2"/>
    </row>
    <row r="643" spans="1:33" ht="25.5" customHeight="1">
      <c r="A643" s="662"/>
      <c r="B643" s="665"/>
      <c r="C643" s="743"/>
      <c r="D643" s="744"/>
      <c r="E643" s="744"/>
      <c r="F643" s="744"/>
      <c r="G643" s="744"/>
      <c r="H643" s="744"/>
      <c r="I643" s="744"/>
      <c r="J643" s="754"/>
      <c r="K643" s="744"/>
      <c r="L643" s="744"/>
      <c r="M643" s="631"/>
      <c r="N643" s="631"/>
      <c r="O643" s="744"/>
      <c r="P643" s="744"/>
      <c r="Q643" s="802"/>
      <c r="R643" s="25"/>
      <c r="S643" s="818"/>
      <c r="T643" s="26"/>
      <c r="U643" s="26"/>
      <c r="V643" s="26"/>
      <c r="W643" s="27"/>
      <c r="X643" s="28"/>
      <c r="Y643" s="29"/>
      <c r="Z643" s="29"/>
      <c r="AA643" s="29"/>
      <c r="AB643" s="30"/>
      <c r="AC643" s="28"/>
      <c r="AD643" s="31"/>
      <c r="AE643" s="31"/>
      <c r="AF643" s="634"/>
      <c r="AG643" s="2"/>
    </row>
    <row r="644" spans="1:33" ht="25.5" customHeight="1">
      <c r="A644" s="662"/>
      <c r="B644" s="665"/>
      <c r="C644" s="743"/>
      <c r="D644" s="744"/>
      <c r="E644" s="744"/>
      <c r="F644" s="744"/>
      <c r="G644" s="744"/>
      <c r="H644" s="744"/>
      <c r="I644" s="744"/>
      <c r="J644" s="754"/>
      <c r="K644" s="744"/>
      <c r="L644" s="744"/>
      <c r="M644" s="631"/>
      <c r="N644" s="631"/>
      <c r="O644" s="744"/>
      <c r="P644" s="744"/>
      <c r="Q644" s="802"/>
      <c r="R644" s="32"/>
      <c r="S644" s="819"/>
      <c r="T644" s="33"/>
      <c r="U644" s="33"/>
      <c r="V644" s="33"/>
      <c r="W644" s="34"/>
      <c r="X644" s="35"/>
      <c r="Y644" s="36"/>
      <c r="Z644" s="29"/>
      <c r="AA644" s="29"/>
      <c r="AB644" s="30"/>
      <c r="AC644" s="28"/>
      <c r="AD644" s="31"/>
      <c r="AE644" s="31"/>
      <c r="AF644" s="634"/>
      <c r="AG644" s="2"/>
    </row>
    <row r="645" spans="1:33" ht="25.5" customHeight="1">
      <c r="A645" s="662"/>
      <c r="B645" s="665"/>
      <c r="C645" s="743"/>
      <c r="D645" s="744"/>
      <c r="E645" s="744"/>
      <c r="F645" s="744"/>
      <c r="G645" s="744"/>
      <c r="H645" s="744"/>
      <c r="I645" s="744"/>
      <c r="J645" s="754"/>
      <c r="K645" s="744"/>
      <c r="L645" s="744"/>
      <c r="M645" s="631"/>
      <c r="N645" s="631"/>
      <c r="O645" s="744"/>
      <c r="P645" s="744"/>
      <c r="Q645" s="802"/>
      <c r="R645" s="37"/>
      <c r="S645" s="819"/>
      <c r="T645" s="33"/>
      <c r="U645" s="33"/>
      <c r="V645" s="33"/>
      <c r="W645" s="34"/>
      <c r="X645" s="35"/>
      <c r="Y645" s="36"/>
      <c r="Z645" s="29"/>
      <c r="AA645" s="29"/>
      <c r="AB645" s="30"/>
      <c r="AC645" s="28"/>
      <c r="AD645" s="31"/>
      <c r="AE645" s="31"/>
      <c r="AF645" s="634"/>
      <c r="AG645" s="2"/>
    </row>
    <row r="646" spans="1:33" ht="25.5" customHeight="1">
      <c r="A646" s="662"/>
      <c r="B646" s="665"/>
      <c r="C646" s="745"/>
      <c r="D646" s="746"/>
      <c r="E646" s="746"/>
      <c r="F646" s="746"/>
      <c r="G646" s="746"/>
      <c r="H646" s="746"/>
      <c r="I646" s="746"/>
      <c r="J646" s="756"/>
      <c r="K646" s="746"/>
      <c r="L646" s="746"/>
      <c r="M646" s="632"/>
      <c r="N646" s="632"/>
      <c r="O646" s="746"/>
      <c r="P646" s="746"/>
      <c r="Q646" s="803"/>
      <c r="R646" s="38"/>
      <c r="S646" s="820"/>
      <c r="T646" s="39"/>
      <c r="U646" s="39"/>
      <c r="V646" s="39"/>
      <c r="W646" s="40"/>
      <c r="X646" s="41"/>
      <c r="Y646" s="42"/>
      <c r="Z646" s="42"/>
      <c r="AA646" s="42"/>
      <c r="AB646" s="43"/>
      <c r="AC646" s="41"/>
      <c r="AD646" s="44"/>
      <c r="AE646" s="44"/>
      <c r="AF646" s="635"/>
      <c r="AG646" s="2"/>
    </row>
    <row r="647" spans="1:33" ht="33.75" customHeight="1">
      <c r="A647" s="662"/>
      <c r="B647" s="665"/>
      <c r="C647" s="773" t="s">
        <v>46</v>
      </c>
      <c r="D647" s="750" t="s">
        <v>47</v>
      </c>
      <c r="E647" s="750" t="s">
        <v>48</v>
      </c>
      <c r="F647" s="750" t="s">
        <v>471</v>
      </c>
      <c r="G647" s="768" t="s">
        <v>50</v>
      </c>
      <c r="H647" s="750" t="s">
        <v>51</v>
      </c>
      <c r="I647" s="750" t="s">
        <v>61</v>
      </c>
      <c r="J647" s="774" t="s">
        <v>907</v>
      </c>
      <c r="K647" s="748" t="s">
        <v>908</v>
      </c>
      <c r="L647" s="750" t="s">
        <v>909</v>
      </c>
      <c r="M647" s="698">
        <v>1</v>
      </c>
      <c r="N647" s="698">
        <v>1</v>
      </c>
      <c r="O647" s="750" t="s">
        <v>910</v>
      </c>
      <c r="P647" s="750" t="s">
        <v>911</v>
      </c>
      <c r="Q647" s="805" t="s">
        <v>878</v>
      </c>
      <c r="R647" s="37" t="s">
        <v>68</v>
      </c>
      <c r="S647" s="821" t="s">
        <v>69</v>
      </c>
      <c r="T647" s="100" t="s">
        <v>70</v>
      </c>
      <c r="U647" s="67" t="s">
        <v>71</v>
      </c>
      <c r="V647" s="68" t="s">
        <v>72</v>
      </c>
      <c r="W647" s="34"/>
      <c r="X647" s="35"/>
      <c r="Y647" s="36"/>
      <c r="Z647" s="36"/>
      <c r="AA647" s="36"/>
      <c r="AB647" s="50">
        <f>+SUM(AA648:AA649)</f>
        <v>2664.48</v>
      </c>
      <c r="AC647" s="35"/>
      <c r="AD647" s="35"/>
      <c r="AE647" s="35"/>
      <c r="AF647" s="636"/>
      <c r="AG647" s="2"/>
    </row>
    <row r="648" spans="1:33" ht="18" customHeight="1">
      <c r="A648" s="662"/>
      <c r="B648" s="665"/>
      <c r="C648" s="743"/>
      <c r="D648" s="744"/>
      <c r="E648" s="744"/>
      <c r="F648" s="744"/>
      <c r="G648" s="744"/>
      <c r="H648" s="744"/>
      <c r="I648" s="744"/>
      <c r="J648" s="754"/>
      <c r="K648" s="744"/>
      <c r="L648" s="744"/>
      <c r="M648" s="631"/>
      <c r="N648" s="631"/>
      <c r="O648" s="744"/>
      <c r="P648" s="744"/>
      <c r="Q648" s="802"/>
      <c r="R648" s="25"/>
      <c r="S648" s="818" t="s">
        <v>912</v>
      </c>
      <c r="T648" s="26"/>
      <c r="U648" s="26"/>
      <c r="V648" s="26"/>
      <c r="W648" s="27">
        <v>8</v>
      </c>
      <c r="X648" s="28" t="s">
        <v>74</v>
      </c>
      <c r="Y648" s="29">
        <v>265.2</v>
      </c>
      <c r="Z648" s="29">
        <f t="shared" ref="Z648:Z649" si="43">+W648*Y648</f>
        <v>2121.6</v>
      </c>
      <c r="AA648" s="29">
        <f t="shared" ref="AA648:AA649" si="44">+Z648*1.12</f>
        <v>2376.192</v>
      </c>
      <c r="AB648" s="30"/>
      <c r="AC648" s="28"/>
      <c r="AD648" s="28" t="s">
        <v>75</v>
      </c>
      <c r="AE648" s="28"/>
      <c r="AF648" s="634"/>
      <c r="AG648" s="2"/>
    </row>
    <row r="649" spans="1:33" ht="33.75" customHeight="1">
      <c r="A649" s="662"/>
      <c r="B649" s="665"/>
      <c r="C649" s="743"/>
      <c r="D649" s="744"/>
      <c r="E649" s="744"/>
      <c r="F649" s="744"/>
      <c r="G649" s="744"/>
      <c r="H649" s="744"/>
      <c r="I649" s="744"/>
      <c r="J649" s="754"/>
      <c r="K649" s="744"/>
      <c r="L649" s="744"/>
      <c r="M649" s="631"/>
      <c r="N649" s="631"/>
      <c r="O649" s="744"/>
      <c r="P649" s="744"/>
      <c r="Q649" s="802"/>
      <c r="R649" s="25"/>
      <c r="S649" s="818" t="s">
        <v>913</v>
      </c>
      <c r="T649" s="26"/>
      <c r="U649" s="26"/>
      <c r="V649" s="26"/>
      <c r="W649" s="27">
        <v>18</v>
      </c>
      <c r="X649" s="28" t="s">
        <v>74</v>
      </c>
      <c r="Y649" s="29">
        <v>14.3</v>
      </c>
      <c r="Z649" s="29">
        <f t="shared" si="43"/>
        <v>257.40000000000003</v>
      </c>
      <c r="AA649" s="29">
        <f t="shared" si="44"/>
        <v>288.28800000000007</v>
      </c>
      <c r="AB649" s="30"/>
      <c r="AC649" s="28"/>
      <c r="AD649" s="28" t="s">
        <v>75</v>
      </c>
      <c r="AE649" s="31"/>
      <c r="AF649" s="634"/>
      <c r="AG649" s="2"/>
    </row>
    <row r="650" spans="1:33" ht="18" customHeight="1">
      <c r="A650" s="662"/>
      <c r="B650" s="665"/>
      <c r="C650" s="743"/>
      <c r="D650" s="744"/>
      <c r="E650" s="744"/>
      <c r="F650" s="744"/>
      <c r="G650" s="744"/>
      <c r="H650" s="744"/>
      <c r="I650" s="744"/>
      <c r="J650" s="754"/>
      <c r="K650" s="744"/>
      <c r="L650" s="744"/>
      <c r="M650" s="631"/>
      <c r="N650" s="631"/>
      <c r="O650" s="744"/>
      <c r="P650" s="744"/>
      <c r="Q650" s="802"/>
      <c r="R650" s="25"/>
      <c r="S650" s="818"/>
      <c r="T650" s="26"/>
      <c r="U650" s="26"/>
      <c r="V650" s="26"/>
      <c r="W650" s="27"/>
      <c r="X650" s="28"/>
      <c r="Y650" s="29"/>
      <c r="Z650" s="29"/>
      <c r="AA650" s="29"/>
      <c r="AB650" s="30"/>
      <c r="AC650" s="28"/>
      <c r="AD650" s="28"/>
      <c r="AE650" s="31"/>
      <c r="AF650" s="634"/>
      <c r="AG650" s="2"/>
    </row>
    <row r="651" spans="1:33" ht="18" customHeight="1">
      <c r="A651" s="662"/>
      <c r="B651" s="665"/>
      <c r="C651" s="745"/>
      <c r="D651" s="746"/>
      <c r="E651" s="746"/>
      <c r="F651" s="746"/>
      <c r="G651" s="746"/>
      <c r="H651" s="746"/>
      <c r="I651" s="746"/>
      <c r="J651" s="756"/>
      <c r="K651" s="746"/>
      <c r="L651" s="746"/>
      <c r="M651" s="632"/>
      <c r="N651" s="632"/>
      <c r="O651" s="746"/>
      <c r="P651" s="746"/>
      <c r="Q651" s="803"/>
      <c r="R651" s="38"/>
      <c r="S651" s="820"/>
      <c r="T651" s="39"/>
      <c r="U651" s="39"/>
      <c r="V651" s="39"/>
      <c r="W651" s="40"/>
      <c r="X651" s="41"/>
      <c r="Y651" s="42"/>
      <c r="Z651" s="42"/>
      <c r="AA651" s="42"/>
      <c r="AB651" s="43"/>
      <c r="AC651" s="41"/>
      <c r="AD651" s="41"/>
      <c r="AE651" s="44"/>
      <c r="AF651" s="635"/>
      <c r="AG651" s="2"/>
    </row>
    <row r="652" spans="1:33" ht="25.5" customHeight="1">
      <c r="A652" s="662"/>
      <c r="B652" s="665"/>
      <c r="C652" s="747" t="s">
        <v>46</v>
      </c>
      <c r="D652" s="748" t="s">
        <v>47</v>
      </c>
      <c r="E652" s="748" t="s">
        <v>48</v>
      </c>
      <c r="F652" s="748" t="s">
        <v>471</v>
      </c>
      <c r="G652" s="749" t="s">
        <v>50</v>
      </c>
      <c r="H652" s="748" t="s">
        <v>51</v>
      </c>
      <c r="I652" s="748" t="s">
        <v>61</v>
      </c>
      <c r="J652" s="777" t="s">
        <v>914</v>
      </c>
      <c r="K652" s="748" t="s">
        <v>915</v>
      </c>
      <c r="L652" s="748" t="s">
        <v>916</v>
      </c>
      <c r="M652" s="638">
        <v>0</v>
      </c>
      <c r="N652" s="638">
        <v>1</v>
      </c>
      <c r="O652" s="748" t="s">
        <v>917</v>
      </c>
      <c r="P652" s="748" t="s">
        <v>918</v>
      </c>
      <c r="Q652" s="804" t="s">
        <v>901</v>
      </c>
      <c r="R652" s="59"/>
      <c r="S652" s="823"/>
      <c r="T652" s="49"/>
      <c r="U652" s="49"/>
      <c r="V652" s="49"/>
      <c r="W652" s="34"/>
      <c r="X652" s="35"/>
      <c r="Y652" s="36"/>
      <c r="Z652" s="36"/>
      <c r="AA652" s="36"/>
      <c r="AB652" s="50"/>
      <c r="AC652" s="35"/>
      <c r="AD652" s="60"/>
      <c r="AE652" s="60"/>
      <c r="AF652" s="637"/>
      <c r="AG652" s="2"/>
    </row>
    <row r="653" spans="1:33" ht="25.5" customHeight="1">
      <c r="A653" s="662"/>
      <c r="B653" s="665"/>
      <c r="C653" s="743"/>
      <c r="D653" s="744"/>
      <c r="E653" s="744"/>
      <c r="F653" s="744"/>
      <c r="G653" s="744"/>
      <c r="H653" s="744"/>
      <c r="I653" s="744"/>
      <c r="J653" s="754"/>
      <c r="K653" s="744"/>
      <c r="L653" s="744"/>
      <c r="M653" s="631"/>
      <c r="N653" s="631"/>
      <c r="O653" s="744"/>
      <c r="P653" s="744"/>
      <c r="Q653" s="802"/>
      <c r="R653" s="32"/>
      <c r="S653" s="818"/>
      <c r="T653" s="26"/>
      <c r="U653" s="26"/>
      <c r="V653" s="26"/>
      <c r="W653" s="27"/>
      <c r="X653" s="28"/>
      <c r="Y653" s="29"/>
      <c r="Z653" s="29"/>
      <c r="AA653" s="29"/>
      <c r="AB653" s="30"/>
      <c r="AC653" s="28"/>
      <c r="AD653" s="31"/>
      <c r="AE653" s="31"/>
      <c r="AF653" s="634"/>
      <c r="AG653" s="2"/>
    </row>
    <row r="654" spans="1:33" ht="25.5" customHeight="1">
      <c r="A654" s="663"/>
      <c r="B654" s="666"/>
      <c r="C654" s="743"/>
      <c r="D654" s="744"/>
      <c r="E654" s="744"/>
      <c r="F654" s="744"/>
      <c r="G654" s="744"/>
      <c r="H654" s="744"/>
      <c r="I654" s="744"/>
      <c r="J654" s="754"/>
      <c r="K654" s="744"/>
      <c r="L654" s="744"/>
      <c r="M654" s="631"/>
      <c r="N654" s="631"/>
      <c r="O654" s="744"/>
      <c r="P654" s="744"/>
      <c r="Q654" s="802"/>
      <c r="R654" s="25"/>
      <c r="S654" s="818"/>
      <c r="T654" s="26"/>
      <c r="U654" s="26"/>
      <c r="V654" s="26"/>
      <c r="W654" s="27"/>
      <c r="X654" s="28"/>
      <c r="Y654" s="29"/>
      <c r="Z654" s="29"/>
      <c r="AA654" s="29"/>
      <c r="AB654" s="30"/>
      <c r="AC654" s="28"/>
      <c r="AD654" s="31"/>
      <c r="AE654" s="31"/>
      <c r="AF654" s="634"/>
      <c r="AG654" s="2"/>
    </row>
    <row r="655" spans="1:33" ht="25.5" customHeight="1">
      <c r="A655" s="661" t="s">
        <v>872</v>
      </c>
      <c r="B655" s="664" t="s">
        <v>872</v>
      </c>
      <c r="C655" s="743"/>
      <c r="D655" s="744"/>
      <c r="E655" s="744"/>
      <c r="F655" s="744"/>
      <c r="G655" s="744"/>
      <c r="H655" s="744"/>
      <c r="I655" s="744"/>
      <c r="J655" s="754"/>
      <c r="K655" s="744"/>
      <c r="L655" s="744"/>
      <c r="M655" s="631"/>
      <c r="N655" s="631"/>
      <c r="O655" s="744"/>
      <c r="P655" s="744"/>
      <c r="Q655" s="802"/>
      <c r="R655" s="25"/>
      <c r="S655" s="818"/>
      <c r="T655" s="26"/>
      <c r="U655" s="26"/>
      <c r="V655" s="26"/>
      <c r="W655" s="27"/>
      <c r="X655" s="28"/>
      <c r="Y655" s="29"/>
      <c r="Z655" s="29"/>
      <c r="AA655" s="29"/>
      <c r="AB655" s="30"/>
      <c r="AC655" s="28"/>
      <c r="AD655" s="31"/>
      <c r="AE655" s="31"/>
      <c r="AF655" s="634"/>
      <c r="AG655" s="2"/>
    </row>
    <row r="656" spans="1:33" ht="25.5" customHeight="1">
      <c r="A656" s="662"/>
      <c r="B656" s="665"/>
      <c r="C656" s="745"/>
      <c r="D656" s="746"/>
      <c r="E656" s="746"/>
      <c r="F656" s="746"/>
      <c r="G656" s="746"/>
      <c r="H656" s="746"/>
      <c r="I656" s="746"/>
      <c r="J656" s="756"/>
      <c r="K656" s="746"/>
      <c r="L656" s="746"/>
      <c r="M656" s="632"/>
      <c r="N656" s="632"/>
      <c r="O656" s="746"/>
      <c r="P656" s="746"/>
      <c r="Q656" s="803"/>
      <c r="R656" s="38"/>
      <c r="S656" s="824"/>
      <c r="T656" s="61"/>
      <c r="U656" s="61"/>
      <c r="V656" s="61"/>
      <c r="W656" s="62"/>
      <c r="X656" s="63"/>
      <c r="Y656" s="64"/>
      <c r="Z656" s="42"/>
      <c r="AA656" s="42"/>
      <c r="AB656" s="65"/>
      <c r="AC656" s="63"/>
      <c r="AD656" s="66"/>
      <c r="AE656" s="66"/>
      <c r="AF656" s="635"/>
      <c r="AG656" s="2"/>
    </row>
    <row r="657" spans="1:33" ht="26.25" customHeight="1">
      <c r="A657" s="662"/>
      <c r="B657" s="665"/>
      <c r="C657" s="747" t="s">
        <v>46</v>
      </c>
      <c r="D657" s="748" t="s">
        <v>47</v>
      </c>
      <c r="E657" s="748" t="s">
        <v>48</v>
      </c>
      <c r="F657" s="748" t="s">
        <v>471</v>
      </c>
      <c r="G657" s="749" t="s">
        <v>50</v>
      </c>
      <c r="H657" s="748" t="s">
        <v>51</v>
      </c>
      <c r="I657" s="748" t="s">
        <v>61</v>
      </c>
      <c r="J657" s="758" t="s">
        <v>919</v>
      </c>
      <c r="K657" s="748" t="s">
        <v>920</v>
      </c>
      <c r="L657" s="748" t="s">
        <v>921</v>
      </c>
      <c r="M657" s="638">
        <v>1</v>
      </c>
      <c r="N657" s="638">
        <v>0</v>
      </c>
      <c r="O657" s="748" t="s">
        <v>922</v>
      </c>
      <c r="P657" s="748" t="s">
        <v>923</v>
      </c>
      <c r="Q657" s="804" t="s">
        <v>924</v>
      </c>
      <c r="R657" s="37" t="s">
        <v>925</v>
      </c>
      <c r="S657" s="822" t="s">
        <v>926</v>
      </c>
      <c r="T657" s="47" t="s">
        <v>435</v>
      </c>
      <c r="U657" s="67" t="s">
        <v>71</v>
      </c>
      <c r="V657" s="68" t="s">
        <v>72</v>
      </c>
      <c r="W657" s="54"/>
      <c r="X657" s="55"/>
      <c r="Y657" s="56"/>
      <c r="Z657" s="36"/>
      <c r="AA657" s="36"/>
      <c r="AB657" s="57">
        <f>AA658</f>
        <v>53432.75</v>
      </c>
      <c r="AC657" s="55"/>
      <c r="AD657" s="58"/>
      <c r="AE657" s="58"/>
      <c r="AF657" s="637"/>
      <c r="AG657" s="2"/>
    </row>
    <row r="658" spans="1:33" ht="26.25" customHeight="1">
      <c r="A658" s="662"/>
      <c r="B658" s="665"/>
      <c r="C658" s="743"/>
      <c r="D658" s="744"/>
      <c r="E658" s="744"/>
      <c r="F658" s="744"/>
      <c r="G658" s="744"/>
      <c r="H658" s="744"/>
      <c r="I658" s="744"/>
      <c r="J658" s="761"/>
      <c r="K658" s="744"/>
      <c r="L658" s="744"/>
      <c r="M658" s="631"/>
      <c r="N658" s="631"/>
      <c r="O658" s="744"/>
      <c r="P658" s="744"/>
      <c r="Q658" s="802"/>
      <c r="R658" s="25"/>
      <c r="S658" s="831" t="s">
        <v>927</v>
      </c>
      <c r="T658" s="101"/>
      <c r="U658" s="101"/>
      <c r="V658" s="101"/>
      <c r="W658" s="102">
        <v>1</v>
      </c>
      <c r="X658" s="103" t="s">
        <v>74</v>
      </c>
      <c r="Y658" s="94">
        <v>53432.75</v>
      </c>
      <c r="Z658" s="94">
        <f>W658*Y658</f>
        <v>53432.75</v>
      </c>
      <c r="AA658" s="94">
        <f>+Z658</f>
        <v>53432.75</v>
      </c>
      <c r="AB658" s="30"/>
      <c r="AC658" s="28"/>
      <c r="AD658" s="31" t="s">
        <v>75</v>
      </c>
      <c r="AE658" s="31" t="s">
        <v>75</v>
      </c>
      <c r="AF658" s="634"/>
      <c r="AG658" s="2"/>
    </row>
    <row r="659" spans="1:33" ht="26.25" customHeight="1">
      <c r="A659" s="662"/>
      <c r="B659" s="665"/>
      <c r="C659" s="743"/>
      <c r="D659" s="744"/>
      <c r="E659" s="744"/>
      <c r="F659" s="744"/>
      <c r="G659" s="744"/>
      <c r="H659" s="744"/>
      <c r="I659" s="744"/>
      <c r="J659" s="761"/>
      <c r="K659" s="744"/>
      <c r="L659" s="744"/>
      <c r="M659" s="631"/>
      <c r="N659" s="631"/>
      <c r="O659" s="744"/>
      <c r="P659" s="744"/>
      <c r="Q659" s="802"/>
      <c r="R659" s="70" t="s">
        <v>928</v>
      </c>
      <c r="S659" s="825" t="s">
        <v>929</v>
      </c>
      <c r="T659" s="200" t="s">
        <v>435</v>
      </c>
      <c r="U659" s="126" t="s">
        <v>71</v>
      </c>
      <c r="V659" s="127" t="s">
        <v>72</v>
      </c>
      <c r="W659" s="27"/>
      <c r="X659" s="28"/>
      <c r="Y659" s="29"/>
      <c r="Z659" s="29"/>
      <c r="AA659" s="29"/>
      <c r="AB659" s="30">
        <f>SUM(AA660:AA661)</f>
        <v>3723.36</v>
      </c>
      <c r="AC659" s="28"/>
      <c r="AD659" s="31"/>
      <c r="AE659" s="31"/>
      <c r="AF659" s="634"/>
      <c r="AG659" s="2"/>
    </row>
    <row r="660" spans="1:33" ht="26.25" customHeight="1">
      <c r="A660" s="662"/>
      <c r="B660" s="665"/>
      <c r="C660" s="743"/>
      <c r="D660" s="744"/>
      <c r="E660" s="744"/>
      <c r="F660" s="744"/>
      <c r="G660" s="744"/>
      <c r="H660" s="744"/>
      <c r="I660" s="744"/>
      <c r="J660" s="761"/>
      <c r="K660" s="744"/>
      <c r="L660" s="744"/>
      <c r="M660" s="631"/>
      <c r="N660" s="631"/>
      <c r="O660" s="744"/>
      <c r="P660" s="744"/>
      <c r="Q660" s="802"/>
      <c r="R660" s="25"/>
      <c r="S660" s="831" t="s">
        <v>930</v>
      </c>
      <c r="T660" s="101"/>
      <c r="U660" s="101"/>
      <c r="V660" s="101"/>
      <c r="W660" s="102">
        <v>1</v>
      </c>
      <c r="X660" s="103" t="s">
        <v>74</v>
      </c>
      <c r="Y660" s="94">
        <v>3723.36</v>
      </c>
      <c r="Z660" s="94">
        <f>W660*Y660</f>
        <v>3723.36</v>
      </c>
      <c r="AA660" s="94">
        <f>+Z660</f>
        <v>3723.36</v>
      </c>
      <c r="AB660" s="30"/>
      <c r="AC660" s="28"/>
      <c r="AD660" s="31" t="s">
        <v>75</v>
      </c>
      <c r="AE660" s="31" t="s">
        <v>75</v>
      </c>
      <c r="AF660" s="634"/>
      <c r="AG660" s="2"/>
    </row>
    <row r="661" spans="1:33" ht="26.25" customHeight="1">
      <c r="A661" s="662"/>
      <c r="B661" s="665"/>
      <c r="C661" s="743"/>
      <c r="D661" s="744"/>
      <c r="E661" s="744"/>
      <c r="F661" s="744"/>
      <c r="G661" s="744"/>
      <c r="H661" s="744"/>
      <c r="I661" s="744"/>
      <c r="J661" s="761"/>
      <c r="K661" s="744"/>
      <c r="L661" s="744"/>
      <c r="M661" s="631"/>
      <c r="N661" s="631"/>
      <c r="O661" s="744"/>
      <c r="P661" s="744"/>
      <c r="Q661" s="802"/>
      <c r="R661" s="25"/>
      <c r="S661" s="818"/>
      <c r="T661" s="26"/>
      <c r="U661" s="26"/>
      <c r="V661" s="26"/>
      <c r="W661" s="27"/>
      <c r="X661" s="28"/>
      <c r="Y661" s="29"/>
      <c r="Z661" s="29"/>
      <c r="AA661" s="29"/>
      <c r="AB661" s="30"/>
      <c r="AC661" s="28"/>
      <c r="AD661" s="31"/>
      <c r="AE661" s="31"/>
      <c r="AF661" s="634"/>
      <c r="AG661" s="2"/>
    </row>
    <row r="662" spans="1:33" ht="26.25" customHeight="1">
      <c r="A662" s="662"/>
      <c r="B662" s="665"/>
      <c r="C662" s="743"/>
      <c r="D662" s="744"/>
      <c r="E662" s="744"/>
      <c r="F662" s="744"/>
      <c r="G662" s="744"/>
      <c r="H662" s="744"/>
      <c r="I662" s="744"/>
      <c r="J662" s="761"/>
      <c r="K662" s="744"/>
      <c r="L662" s="744"/>
      <c r="M662" s="631"/>
      <c r="N662" s="631"/>
      <c r="O662" s="744"/>
      <c r="P662" s="744"/>
      <c r="Q662" s="802"/>
      <c r="R662" s="70"/>
      <c r="S662" s="825"/>
      <c r="T662" s="26"/>
      <c r="U662" s="126"/>
      <c r="V662" s="127"/>
      <c r="W662" s="27"/>
      <c r="X662" s="28"/>
      <c r="Y662" s="29"/>
      <c r="Z662" s="29"/>
      <c r="AA662" s="29"/>
      <c r="AB662" s="30"/>
      <c r="AC662" s="28"/>
      <c r="AD662" s="31"/>
      <c r="AE662" s="31"/>
      <c r="AF662" s="634"/>
      <c r="AG662" s="2"/>
    </row>
    <row r="663" spans="1:33" ht="26.25" customHeight="1">
      <c r="A663" s="662"/>
      <c r="B663" s="665"/>
      <c r="C663" s="745"/>
      <c r="D663" s="746"/>
      <c r="E663" s="746"/>
      <c r="F663" s="746"/>
      <c r="G663" s="746"/>
      <c r="H663" s="746"/>
      <c r="I663" s="746"/>
      <c r="J663" s="763"/>
      <c r="K663" s="746"/>
      <c r="L663" s="746"/>
      <c r="M663" s="632"/>
      <c r="N663" s="632"/>
      <c r="O663" s="746"/>
      <c r="P663" s="746"/>
      <c r="Q663" s="803"/>
      <c r="R663" s="38"/>
      <c r="S663" s="820"/>
      <c r="T663" s="39"/>
      <c r="U663" s="39"/>
      <c r="V663" s="39"/>
      <c r="W663" s="40"/>
      <c r="X663" s="41"/>
      <c r="Y663" s="42"/>
      <c r="Z663" s="42"/>
      <c r="AA663" s="42"/>
      <c r="AB663" s="43"/>
      <c r="AC663" s="41"/>
      <c r="AD663" s="44"/>
      <c r="AE663" s="44"/>
      <c r="AF663" s="635"/>
      <c r="AG663" s="2"/>
    </row>
    <row r="664" spans="1:33" ht="26.25" customHeight="1">
      <c r="A664" s="662"/>
      <c r="B664" s="665"/>
      <c r="C664" s="747" t="s">
        <v>46</v>
      </c>
      <c r="D664" s="748" t="s">
        <v>47</v>
      </c>
      <c r="E664" s="748" t="s">
        <v>48</v>
      </c>
      <c r="F664" s="748" t="s">
        <v>471</v>
      </c>
      <c r="G664" s="749" t="s">
        <v>50</v>
      </c>
      <c r="H664" s="748" t="s">
        <v>51</v>
      </c>
      <c r="I664" s="748" t="s">
        <v>61</v>
      </c>
      <c r="J664" s="766" t="s">
        <v>931</v>
      </c>
      <c r="K664" s="748" t="s">
        <v>932</v>
      </c>
      <c r="L664" s="748" t="s">
        <v>933</v>
      </c>
      <c r="M664" s="638">
        <v>1</v>
      </c>
      <c r="N664" s="638">
        <v>0</v>
      </c>
      <c r="O664" s="748" t="s">
        <v>934</v>
      </c>
      <c r="P664" s="748" t="s">
        <v>935</v>
      </c>
      <c r="Q664" s="804" t="s">
        <v>924</v>
      </c>
      <c r="R664" s="37" t="s">
        <v>425</v>
      </c>
      <c r="S664" s="822" t="s">
        <v>117</v>
      </c>
      <c r="T664" s="47" t="s">
        <v>70</v>
      </c>
      <c r="U664" s="67" t="s">
        <v>71</v>
      </c>
      <c r="V664" s="68" t="s">
        <v>72</v>
      </c>
      <c r="W664" s="54"/>
      <c r="X664" s="55"/>
      <c r="Y664" s="56"/>
      <c r="Z664" s="36"/>
      <c r="AA664" s="36"/>
      <c r="AB664" s="57">
        <f>+AA665</f>
        <v>46.580800000000011</v>
      </c>
      <c r="AC664" s="55"/>
      <c r="AD664" s="58"/>
      <c r="AE664" s="58"/>
      <c r="AF664" s="637"/>
      <c r="AG664" s="2"/>
    </row>
    <row r="665" spans="1:33" ht="26.25" customHeight="1">
      <c r="A665" s="662"/>
      <c r="B665" s="665"/>
      <c r="C665" s="743"/>
      <c r="D665" s="744"/>
      <c r="E665" s="744"/>
      <c r="F665" s="744"/>
      <c r="G665" s="744"/>
      <c r="H665" s="744"/>
      <c r="I665" s="744"/>
      <c r="J665" s="761"/>
      <c r="K665" s="744"/>
      <c r="L665" s="744"/>
      <c r="M665" s="631"/>
      <c r="N665" s="631"/>
      <c r="O665" s="744"/>
      <c r="P665" s="744"/>
      <c r="Q665" s="802"/>
      <c r="R665" s="25"/>
      <c r="S665" s="818" t="s">
        <v>936</v>
      </c>
      <c r="T665" s="26"/>
      <c r="U665" s="61"/>
      <c r="V665" s="61"/>
      <c r="W665" s="27">
        <v>1</v>
      </c>
      <c r="X665" s="28" t="s">
        <v>74</v>
      </c>
      <c r="Y665" s="29">
        <v>41.59</v>
      </c>
      <c r="Z665" s="29">
        <f>+W665*Y665</f>
        <v>41.59</v>
      </c>
      <c r="AA665" s="29">
        <f>+Z665*1.12</f>
        <v>46.580800000000011</v>
      </c>
      <c r="AB665" s="30"/>
      <c r="AC665" s="28"/>
      <c r="AD665" s="31" t="s">
        <v>75</v>
      </c>
      <c r="AE665" s="31"/>
      <c r="AF665" s="634"/>
      <c r="AG665" s="2"/>
    </row>
    <row r="666" spans="1:33" ht="26.25" customHeight="1">
      <c r="A666" s="662"/>
      <c r="B666" s="665"/>
      <c r="C666" s="743"/>
      <c r="D666" s="744"/>
      <c r="E666" s="744"/>
      <c r="F666" s="744"/>
      <c r="G666" s="744"/>
      <c r="H666" s="744"/>
      <c r="I666" s="744"/>
      <c r="J666" s="761"/>
      <c r="K666" s="744"/>
      <c r="L666" s="744"/>
      <c r="M666" s="631"/>
      <c r="N666" s="631"/>
      <c r="O666" s="744"/>
      <c r="P666" s="744"/>
      <c r="Q666" s="802"/>
      <c r="R666" s="70" t="s">
        <v>937</v>
      </c>
      <c r="S666" s="825" t="s">
        <v>938</v>
      </c>
      <c r="T666" s="211" t="s">
        <v>435</v>
      </c>
      <c r="U666" s="172" t="s">
        <v>939</v>
      </c>
      <c r="V666" s="164" t="s">
        <v>679</v>
      </c>
      <c r="W666" s="73"/>
      <c r="X666" s="28"/>
      <c r="Y666" s="29"/>
      <c r="Z666" s="29"/>
      <c r="AA666" s="29"/>
      <c r="AB666" s="30">
        <f>AA667</f>
        <v>243203.28</v>
      </c>
      <c r="AC666" s="28"/>
      <c r="AD666" s="31"/>
      <c r="AE666" s="31"/>
      <c r="AF666" s="634"/>
      <c r="AG666" s="2"/>
    </row>
    <row r="667" spans="1:33" ht="40.5" customHeight="1">
      <c r="A667" s="662"/>
      <c r="B667" s="665"/>
      <c r="C667" s="743"/>
      <c r="D667" s="744"/>
      <c r="E667" s="744"/>
      <c r="F667" s="744"/>
      <c r="G667" s="744"/>
      <c r="H667" s="744"/>
      <c r="I667" s="744"/>
      <c r="J667" s="761"/>
      <c r="K667" s="744"/>
      <c r="L667" s="744"/>
      <c r="M667" s="631"/>
      <c r="N667" s="631"/>
      <c r="O667" s="744"/>
      <c r="P667" s="744"/>
      <c r="Q667" s="802"/>
      <c r="R667" s="25"/>
      <c r="S667" s="818" t="s">
        <v>940</v>
      </c>
      <c r="T667" s="193"/>
      <c r="U667" s="155"/>
      <c r="V667" s="155"/>
      <c r="W667" s="73"/>
      <c r="X667" s="28"/>
      <c r="Y667" s="29"/>
      <c r="Z667" s="29"/>
      <c r="AA667" s="29">
        <v>243203.28</v>
      </c>
      <c r="AB667" s="30"/>
      <c r="AC667" s="28"/>
      <c r="AD667" s="31"/>
      <c r="AE667" s="31" t="s">
        <v>75</v>
      </c>
      <c r="AF667" s="634"/>
      <c r="AG667" s="2"/>
    </row>
    <row r="668" spans="1:33" ht="26.25" customHeight="1">
      <c r="A668" s="662"/>
      <c r="B668" s="665"/>
      <c r="C668" s="743"/>
      <c r="D668" s="744"/>
      <c r="E668" s="744"/>
      <c r="F668" s="744"/>
      <c r="G668" s="744"/>
      <c r="H668" s="744"/>
      <c r="I668" s="744"/>
      <c r="J668" s="761"/>
      <c r="K668" s="744"/>
      <c r="L668" s="744"/>
      <c r="M668" s="631"/>
      <c r="N668" s="631"/>
      <c r="O668" s="744"/>
      <c r="P668" s="744"/>
      <c r="Q668" s="802"/>
      <c r="R668" s="70" t="s">
        <v>941</v>
      </c>
      <c r="S668" s="825" t="s">
        <v>197</v>
      </c>
      <c r="T668" s="211" t="s">
        <v>435</v>
      </c>
      <c r="U668" s="172" t="s">
        <v>939</v>
      </c>
      <c r="V668" s="164" t="s">
        <v>679</v>
      </c>
      <c r="W668" s="73"/>
      <c r="X668" s="28"/>
      <c r="Y668" s="29"/>
      <c r="Z668" s="29"/>
      <c r="AA668" s="29"/>
      <c r="AB668" s="30">
        <f>AA669</f>
        <v>238043.26</v>
      </c>
      <c r="AC668" s="28"/>
      <c r="AD668" s="31"/>
      <c r="AE668" s="31"/>
      <c r="AF668" s="634"/>
      <c r="AG668" s="2"/>
    </row>
    <row r="669" spans="1:33" ht="46.5" customHeight="1">
      <c r="A669" s="662"/>
      <c r="B669" s="665"/>
      <c r="C669" s="745"/>
      <c r="D669" s="746"/>
      <c r="E669" s="746"/>
      <c r="F669" s="746"/>
      <c r="G669" s="746"/>
      <c r="H669" s="746"/>
      <c r="I669" s="746"/>
      <c r="J669" s="763"/>
      <c r="K669" s="746"/>
      <c r="L669" s="746"/>
      <c r="M669" s="632"/>
      <c r="N669" s="632"/>
      <c r="O669" s="746"/>
      <c r="P669" s="746"/>
      <c r="Q669" s="803"/>
      <c r="R669" s="38"/>
      <c r="S669" s="820" t="s">
        <v>940</v>
      </c>
      <c r="T669" s="39"/>
      <c r="U669" s="198"/>
      <c r="V669" s="198"/>
      <c r="W669" s="40"/>
      <c r="X669" s="41"/>
      <c r="Y669" s="42"/>
      <c r="Z669" s="42"/>
      <c r="AA669" s="42">
        <v>238043.26</v>
      </c>
      <c r="AB669" s="43"/>
      <c r="AC669" s="41"/>
      <c r="AD669" s="44"/>
      <c r="AE669" s="44" t="s">
        <v>75</v>
      </c>
      <c r="AF669" s="635"/>
      <c r="AG669" s="2"/>
    </row>
    <row r="670" spans="1:33" ht="54.75" customHeight="1">
      <c r="A670" s="662"/>
      <c r="B670" s="665"/>
      <c r="C670" s="747" t="s">
        <v>46</v>
      </c>
      <c r="D670" s="748" t="s">
        <v>47</v>
      </c>
      <c r="E670" s="748" t="s">
        <v>48</v>
      </c>
      <c r="F670" s="748" t="s">
        <v>471</v>
      </c>
      <c r="G670" s="749" t="s">
        <v>50</v>
      </c>
      <c r="H670" s="748" t="s">
        <v>51</v>
      </c>
      <c r="I670" s="748" t="s">
        <v>61</v>
      </c>
      <c r="J670" s="758" t="s">
        <v>942</v>
      </c>
      <c r="K670" s="748" t="s">
        <v>943</v>
      </c>
      <c r="L670" s="748" t="s">
        <v>944</v>
      </c>
      <c r="M670" s="638">
        <v>1</v>
      </c>
      <c r="N670" s="638">
        <v>0</v>
      </c>
      <c r="O670" s="748" t="s">
        <v>945</v>
      </c>
      <c r="P670" s="748" t="s">
        <v>946</v>
      </c>
      <c r="Q670" s="804" t="s">
        <v>947</v>
      </c>
      <c r="R670" s="59" t="s">
        <v>948</v>
      </c>
      <c r="S670" s="823" t="s">
        <v>949</v>
      </c>
      <c r="T670" s="97" t="s">
        <v>950</v>
      </c>
      <c r="U670" s="67" t="s">
        <v>71</v>
      </c>
      <c r="V670" s="68" t="s">
        <v>72</v>
      </c>
      <c r="W670" s="34"/>
      <c r="X670" s="35"/>
      <c r="Y670" s="36"/>
      <c r="Z670" s="36"/>
      <c r="AA670" s="36"/>
      <c r="AB670" s="50">
        <f>+AA671</f>
        <v>38.020000000000003</v>
      </c>
      <c r="AC670" s="35"/>
      <c r="AD670" s="60"/>
      <c r="AE670" s="60"/>
      <c r="AF670" s="637"/>
      <c r="AG670" s="2"/>
    </row>
    <row r="671" spans="1:33" ht="18" customHeight="1">
      <c r="A671" s="662"/>
      <c r="B671" s="665"/>
      <c r="C671" s="743"/>
      <c r="D671" s="744"/>
      <c r="E671" s="744"/>
      <c r="F671" s="744"/>
      <c r="G671" s="744"/>
      <c r="H671" s="744"/>
      <c r="I671" s="744"/>
      <c r="J671" s="761"/>
      <c r="K671" s="744"/>
      <c r="L671" s="744"/>
      <c r="M671" s="631"/>
      <c r="N671" s="631"/>
      <c r="O671" s="744"/>
      <c r="P671" s="744"/>
      <c r="Q671" s="802"/>
      <c r="R671" s="32"/>
      <c r="S671" s="848" t="s">
        <v>951</v>
      </c>
      <c r="T671" s="217"/>
      <c r="U671" s="217"/>
      <c r="V671" s="217"/>
      <c r="W671" s="218"/>
      <c r="X671" s="219"/>
      <c r="Y671" s="220"/>
      <c r="Z671" s="220"/>
      <c r="AA671" s="220">
        <f>43.02-5</f>
        <v>38.020000000000003</v>
      </c>
      <c r="AB671" s="30"/>
      <c r="AC671" s="28"/>
      <c r="AD671" s="31" t="s">
        <v>75</v>
      </c>
      <c r="AE671" s="31"/>
      <c r="AF671" s="634"/>
      <c r="AG671" s="2"/>
    </row>
    <row r="672" spans="1:33" ht="18" customHeight="1">
      <c r="A672" s="662"/>
      <c r="B672" s="665"/>
      <c r="C672" s="743"/>
      <c r="D672" s="744"/>
      <c r="E672" s="744"/>
      <c r="F672" s="744"/>
      <c r="G672" s="744"/>
      <c r="H672" s="744"/>
      <c r="I672" s="744"/>
      <c r="J672" s="761"/>
      <c r="K672" s="744"/>
      <c r="L672" s="744"/>
      <c r="M672" s="631"/>
      <c r="N672" s="631"/>
      <c r="O672" s="744"/>
      <c r="P672" s="744"/>
      <c r="Q672" s="802"/>
      <c r="R672" s="25"/>
      <c r="S672" s="818"/>
      <c r="T672" s="26"/>
      <c r="U672" s="26"/>
      <c r="V672" s="26"/>
      <c r="W672" s="27"/>
      <c r="X672" s="28"/>
      <c r="Y672" s="29"/>
      <c r="Z672" s="29"/>
      <c r="AA672" s="29"/>
      <c r="AB672" s="30"/>
      <c r="AC672" s="28"/>
      <c r="AD672" s="31"/>
      <c r="AE672" s="31"/>
      <c r="AF672" s="634"/>
      <c r="AG672" s="2"/>
    </row>
    <row r="673" spans="1:33" ht="18" customHeight="1">
      <c r="A673" s="662"/>
      <c r="B673" s="665"/>
      <c r="C673" s="743"/>
      <c r="D673" s="744"/>
      <c r="E673" s="744"/>
      <c r="F673" s="744"/>
      <c r="G673" s="744"/>
      <c r="H673" s="744"/>
      <c r="I673" s="744"/>
      <c r="J673" s="761"/>
      <c r="K673" s="744"/>
      <c r="L673" s="744"/>
      <c r="M673" s="631"/>
      <c r="N673" s="631"/>
      <c r="O673" s="744"/>
      <c r="P673" s="744"/>
      <c r="Q673" s="802"/>
      <c r="R673" s="25"/>
      <c r="S673" s="818"/>
      <c r="T673" s="26"/>
      <c r="U673" s="26"/>
      <c r="V673" s="26"/>
      <c r="W673" s="27"/>
      <c r="X673" s="28"/>
      <c r="Y673" s="29"/>
      <c r="Z673" s="29"/>
      <c r="AA673" s="29"/>
      <c r="AB673" s="30"/>
      <c r="AC673" s="28"/>
      <c r="AD673" s="31"/>
      <c r="AE673" s="31"/>
      <c r="AF673" s="634"/>
      <c r="AG673" s="2"/>
    </row>
    <row r="674" spans="1:33" ht="18" customHeight="1">
      <c r="A674" s="662"/>
      <c r="B674" s="665"/>
      <c r="C674" s="745"/>
      <c r="D674" s="746"/>
      <c r="E674" s="746"/>
      <c r="F674" s="746"/>
      <c r="G674" s="746"/>
      <c r="H674" s="746"/>
      <c r="I674" s="746"/>
      <c r="J674" s="763"/>
      <c r="K674" s="746"/>
      <c r="L674" s="746"/>
      <c r="M674" s="632"/>
      <c r="N674" s="632"/>
      <c r="O674" s="746"/>
      <c r="P674" s="746"/>
      <c r="Q674" s="803"/>
      <c r="R674" s="38"/>
      <c r="S674" s="820"/>
      <c r="T674" s="61"/>
      <c r="U674" s="61"/>
      <c r="V674" s="61"/>
      <c r="W674" s="62"/>
      <c r="X674" s="63"/>
      <c r="Y674" s="64"/>
      <c r="Z674" s="42"/>
      <c r="AA674" s="42"/>
      <c r="AB674" s="65"/>
      <c r="AC674" s="63"/>
      <c r="AD674" s="66"/>
      <c r="AE674" s="66"/>
      <c r="AF674" s="635"/>
      <c r="AG674" s="2"/>
    </row>
    <row r="675" spans="1:33" ht="25.5" customHeight="1">
      <c r="A675" s="662"/>
      <c r="B675" s="665"/>
      <c r="C675" s="747" t="s">
        <v>46</v>
      </c>
      <c r="D675" s="748" t="s">
        <v>47</v>
      </c>
      <c r="E675" s="748" t="s">
        <v>48</v>
      </c>
      <c r="F675" s="748" t="s">
        <v>471</v>
      </c>
      <c r="G675" s="749" t="s">
        <v>50</v>
      </c>
      <c r="H675" s="748" t="s">
        <v>51</v>
      </c>
      <c r="I675" s="748" t="s">
        <v>61</v>
      </c>
      <c r="J675" s="758" t="s">
        <v>952</v>
      </c>
      <c r="K675" s="748" t="s">
        <v>953</v>
      </c>
      <c r="L675" s="748" t="s">
        <v>954</v>
      </c>
      <c r="M675" s="638">
        <v>1</v>
      </c>
      <c r="N675" s="638">
        <v>0</v>
      </c>
      <c r="O675" s="748" t="s">
        <v>955</v>
      </c>
      <c r="P675" s="748" t="s">
        <v>956</v>
      </c>
      <c r="Q675" s="804" t="s">
        <v>878</v>
      </c>
      <c r="R675" s="221" t="s">
        <v>957</v>
      </c>
      <c r="S675" s="849" t="s">
        <v>217</v>
      </c>
      <c r="T675" s="222" t="s">
        <v>435</v>
      </c>
      <c r="U675" s="223"/>
      <c r="V675" s="223"/>
      <c r="W675" s="224"/>
      <c r="X675" s="225"/>
      <c r="Y675" s="226"/>
      <c r="Z675" s="106"/>
      <c r="AA675" s="106"/>
      <c r="AB675" s="227">
        <f>+AA676</f>
        <v>23604.749999999985</v>
      </c>
      <c r="AC675" s="55"/>
      <c r="AD675" s="58"/>
      <c r="AE675" s="58"/>
      <c r="AF675" s="637"/>
      <c r="AG675" s="2"/>
    </row>
    <row r="676" spans="1:33" ht="25.5" customHeight="1">
      <c r="A676" s="662"/>
      <c r="B676" s="665"/>
      <c r="C676" s="743"/>
      <c r="D676" s="744"/>
      <c r="E676" s="744"/>
      <c r="F676" s="744"/>
      <c r="G676" s="744"/>
      <c r="H676" s="744"/>
      <c r="I676" s="744"/>
      <c r="J676" s="761"/>
      <c r="K676" s="744"/>
      <c r="L676" s="744"/>
      <c r="M676" s="631"/>
      <c r="N676" s="631"/>
      <c r="O676" s="744"/>
      <c r="P676" s="744"/>
      <c r="Q676" s="802"/>
      <c r="R676" s="228"/>
      <c r="S676" s="835" t="s">
        <v>958</v>
      </c>
      <c r="T676" s="135"/>
      <c r="U676" s="135"/>
      <c r="V676" s="135"/>
      <c r="W676" s="136"/>
      <c r="X676" s="137"/>
      <c r="Y676" s="138"/>
      <c r="Z676" s="138"/>
      <c r="AA676" s="138">
        <v>23604.749999999985</v>
      </c>
      <c r="AB676" s="229"/>
      <c r="AC676" s="28"/>
      <c r="AD676" s="31"/>
      <c r="AE676" s="31" t="s">
        <v>75</v>
      </c>
      <c r="AF676" s="634"/>
      <c r="AG676" s="2"/>
    </row>
    <row r="677" spans="1:33" ht="25.5" customHeight="1">
      <c r="A677" s="662"/>
      <c r="B677" s="665"/>
      <c r="C677" s="743"/>
      <c r="D677" s="744"/>
      <c r="E677" s="744"/>
      <c r="F677" s="744"/>
      <c r="G677" s="744"/>
      <c r="H677" s="744"/>
      <c r="I677" s="744"/>
      <c r="J677" s="761"/>
      <c r="K677" s="744"/>
      <c r="L677" s="744"/>
      <c r="M677" s="631"/>
      <c r="N677" s="631"/>
      <c r="O677" s="744"/>
      <c r="P677" s="744"/>
      <c r="Q677" s="802"/>
      <c r="R677" s="221" t="s">
        <v>502</v>
      </c>
      <c r="S677" s="849" t="s">
        <v>217</v>
      </c>
      <c r="T677" s="230" t="s">
        <v>435</v>
      </c>
      <c r="U677" s="105"/>
      <c r="V677" s="105"/>
      <c r="W677" s="231"/>
      <c r="X677" s="232"/>
      <c r="Y677" s="106"/>
      <c r="Z677" s="106"/>
      <c r="AA677" s="106"/>
      <c r="AB677" s="233">
        <f>+AA678</f>
        <v>16103.09</v>
      </c>
      <c r="AC677" s="35"/>
      <c r="AD677" s="60"/>
      <c r="AE677" s="60"/>
      <c r="AF677" s="634"/>
      <c r="AG677" s="2"/>
    </row>
    <row r="678" spans="1:33" ht="25.5" customHeight="1">
      <c r="A678" s="662"/>
      <c r="B678" s="665"/>
      <c r="C678" s="743"/>
      <c r="D678" s="744"/>
      <c r="E678" s="744"/>
      <c r="F678" s="744"/>
      <c r="G678" s="744"/>
      <c r="H678" s="744"/>
      <c r="I678" s="744"/>
      <c r="J678" s="761"/>
      <c r="K678" s="744"/>
      <c r="L678" s="744"/>
      <c r="M678" s="631"/>
      <c r="N678" s="631"/>
      <c r="O678" s="744"/>
      <c r="P678" s="744"/>
      <c r="Q678" s="802"/>
      <c r="R678" s="228"/>
      <c r="S678" s="835" t="s">
        <v>958</v>
      </c>
      <c r="T678" s="135"/>
      <c r="U678" s="135"/>
      <c r="V678" s="135"/>
      <c r="W678" s="136"/>
      <c r="X678" s="137"/>
      <c r="Y678" s="138"/>
      <c r="Z678" s="138"/>
      <c r="AA678" s="138">
        <v>16103.09</v>
      </c>
      <c r="AB678" s="229"/>
      <c r="AC678" s="35"/>
      <c r="AD678" s="60"/>
      <c r="AE678" s="60" t="s">
        <v>75</v>
      </c>
      <c r="AF678" s="634"/>
      <c r="AG678" s="2"/>
    </row>
    <row r="679" spans="1:33" ht="25.5" customHeight="1">
      <c r="A679" s="662"/>
      <c r="B679" s="665"/>
      <c r="C679" s="743"/>
      <c r="D679" s="744"/>
      <c r="E679" s="744"/>
      <c r="F679" s="744"/>
      <c r="G679" s="744"/>
      <c r="H679" s="744"/>
      <c r="I679" s="744"/>
      <c r="J679" s="761"/>
      <c r="K679" s="744"/>
      <c r="L679" s="744"/>
      <c r="M679" s="631"/>
      <c r="N679" s="631"/>
      <c r="O679" s="744"/>
      <c r="P679" s="744"/>
      <c r="Q679" s="802"/>
      <c r="R679" s="221" t="s">
        <v>502</v>
      </c>
      <c r="S679" s="849" t="s">
        <v>217</v>
      </c>
      <c r="T679" s="230" t="s">
        <v>70</v>
      </c>
      <c r="U679" s="105"/>
      <c r="V679" s="105"/>
      <c r="W679" s="231"/>
      <c r="X679" s="232"/>
      <c r="Y679" s="106"/>
      <c r="Z679" s="106"/>
      <c r="AA679" s="106"/>
      <c r="AB679" s="233">
        <f>+AA680</f>
        <v>3505.5300000000134</v>
      </c>
      <c r="AC679" s="35"/>
      <c r="AD679" s="60"/>
      <c r="AE679" s="60"/>
      <c r="AF679" s="634"/>
      <c r="AG679" s="2"/>
    </row>
    <row r="680" spans="1:33" ht="25.5" customHeight="1">
      <c r="A680" s="662"/>
      <c r="B680" s="665"/>
      <c r="C680" s="743"/>
      <c r="D680" s="744"/>
      <c r="E680" s="744"/>
      <c r="F680" s="744"/>
      <c r="G680" s="744"/>
      <c r="H680" s="744"/>
      <c r="I680" s="744"/>
      <c r="J680" s="761"/>
      <c r="K680" s="744"/>
      <c r="L680" s="744"/>
      <c r="M680" s="631"/>
      <c r="N680" s="631"/>
      <c r="O680" s="744"/>
      <c r="P680" s="744"/>
      <c r="Q680" s="802"/>
      <c r="R680" s="228"/>
      <c r="S680" s="835" t="s">
        <v>958</v>
      </c>
      <c r="T680" s="135"/>
      <c r="U680" s="135"/>
      <c r="V680" s="135"/>
      <c r="W680" s="136"/>
      <c r="X680" s="137"/>
      <c r="Y680" s="138"/>
      <c r="Z680" s="138"/>
      <c r="AA680" s="138">
        <v>3505.5300000000134</v>
      </c>
      <c r="AB680" s="229"/>
      <c r="AC680" s="35"/>
      <c r="AD680" s="60"/>
      <c r="AE680" s="234" t="s">
        <v>75</v>
      </c>
      <c r="AF680" s="634"/>
      <c r="AG680" s="2"/>
    </row>
    <row r="681" spans="1:33" ht="25.5" customHeight="1">
      <c r="A681" s="662"/>
      <c r="B681" s="665"/>
      <c r="C681" s="743"/>
      <c r="D681" s="744"/>
      <c r="E681" s="744"/>
      <c r="F681" s="744"/>
      <c r="G681" s="744"/>
      <c r="H681" s="744"/>
      <c r="I681" s="744"/>
      <c r="J681" s="761"/>
      <c r="K681" s="744"/>
      <c r="L681" s="744"/>
      <c r="M681" s="631"/>
      <c r="N681" s="631"/>
      <c r="O681" s="744"/>
      <c r="P681" s="744"/>
      <c r="Q681" s="802"/>
      <c r="R681" s="221" t="s">
        <v>196</v>
      </c>
      <c r="S681" s="849" t="s">
        <v>197</v>
      </c>
      <c r="T681" s="230" t="s">
        <v>435</v>
      </c>
      <c r="U681" s="105"/>
      <c r="V681" s="105"/>
      <c r="W681" s="231"/>
      <c r="X681" s="232"/>
      <c r="Y681" s="106"/>
      <c r="Z681" s="106"/>
      <c r="AA681" s="106"/>
      <c r="AB681" s="233">
        <f>+AA682</f>
        <v>28081.35</v>
      </c>
      <c r="AC681" s="35"/>
      <c r="AD681" s="60"/>
      <c r="AE681" s="60"/>
      <c r="AF681" s="634"/>
      <c r="AG681" s="2"/>
    </row>
    <row r="682" spans="1:33" ht="25.5" customHeight="1">
      <c r="A682" s="662"/>
      <c r="B682" s="665"/>
      <c r="C682" s="743"/>
      <c r="D682" s="744"/>
      <c r="E682" s="744"/>
      <c r="F682" s="744"/>
      <c r="G682" s="744"/>
      <c r="H682" s="744"/>
      <c r="I682" s="744"/>
      <c r="J682" s="761"/>
      <c r="K682" s="744"/>
      <c r="L682" s="744"/>
      <c r="M682" s="631"/>
      <c r="N682" s="631"/>
      <c r="O682" s="744"/>
      <c r="P682" s="744"/>
      <c r="Q682" s="802"/>
      <c r="R682" s="228"/>
      <c r="S682" s="835" t="s">
        <v>959</v>
      </c>
      <c r="T682" s="135"/>
      <c r="U682" s="135"/>
      <c r="V682" s="135"/>
      <c r="W682" s="136"/>
      <c r="X682" s="137"/>
      <c r="Y682" s="138"/>
      <c r="Z682" s="138"/>
      <c r="AA682" s="235">
        <v>28081.35</v>
      </c>
      <c r="AB682" s="229"/>
      <c r="AC682" s="28"/>
      <c r="AD682" s="31"/>
      <c r="AE682" s="31" t="s">
        <v>75</v>
      </c>
      <c r="AF682" s="634"/>
      <c r="AG682" s="2"/>
    </row>
    <row r="683" spans="1:33" ht="25.5" customHeight="1">
      <c r="A683" s="662"/>
      <c r="B683" s="665"/>
      <c r="C683" s="743"/>
      <c r="D683" s="744"/>
      <c r="E683" s="744"/>
      <c r="F683" s="744"/>
      <c r="G683" s="744"/>
      <c r="H683" s="744"/>
      <c r="I683" s="744"/>
      <c r="J683" s="761"/>
      <c r="K683" s="744"/>
      <c r="L683" s="744"/>
      <c r="M683" s="631"/>
      <c r="N683" s="631"/>
      <c r="O683" s="744"/>
      <c r="P683" s="744"/>
      <c r="Q683" s="802"/>
      <c r="R683" s="236" t="s">
        <v>196</v>
      </c>
      <c r="S683" s="849" t="s">
        <v>197</v>
      </c>
      <c r="T683" s="230" t="s">
        <v>435</v>
      </c>
      <c r="U683" s="105"/>
      <c r="V683" s="105"/>
      <c r="W683" s="231"/>
      <c r="X683" s="232"/>
      <c r="Y683" s="106"/>
      <c r="Z683" s="106"/>
      <c r="AA683" s="106"/>
      <c r="AB683" s="233">
        <f>+AA684</f>
        <v>3500</v>
      </c>
      <c r="AC683" s="35"/>
      <c r="AD683" s="60"/>
      <c r="AE683" s="60"/>
      <c r="AF683" s="634"/>
      <c r="AG683" s="2"/>
    </row>
    <row r="684" spans="1:33" ht="25.5" customHeight="1">
      <c r="A684" s="662"/>
      <c r="B684" s="665"/>
      <c r="C684" s="743"/>
      <c r="D684" s="744"/>
      <c r="E684" s="744"/>
      <c r="F684" s="744"/>
      <c r="G684" s="744"/>
      <c r="H684" s="744"/>
      <c r="I684" s="744"/>
      <c r="J684" s="761"/>
      <c r="K684" s="744"/>
      <c r="L684" s="744"/>
      <c r="M684" s="631"/>
      <c r="N684" s="631"/>
      <c r="O684" s="744"/>
      <c r="P684" s="744"/>
      <c r="Q684" s="802"/>
      <c r="R684" s="228"/>
      <c r="S684" s="835" t="s">
        <v>960</v>
      </c>
      <c r="T684" s="135"/>
      <c r="U684" s="135"/>
      <c r="V684" s="135"/>
      <c r="W684" s="136"/>
      <c r="X684" s="137"/>
      <c r="Y684" s="138"/>
      <c r="Z684" s="138"/>
      <c r="AA684" s="235">
        <v>3500</v>
      </c>
      <c r="AB684" s="229"/>
      <c r="AC684" s="28"/>
      <c r="AD684" s="31"/>
      <c r="AE684" s="31" t="s">
        <v>75</v>
      </c>
      <c r="AF684" s="634"/>
      <c r="AG684" s="2"/>
    </row>
    <row r="685" spans="1:33" ht="25.5" customHeight="1">
      <c r="A685" s="662"/>
      <c r="B685" s="665"/>
      <c r="C685" s="743"/>
      <c r="D685" s="744"/>
      <c r="E685" s="744"/>
      <c r="F685" s="744"/>
      <c r="G685" s="744"/>
      <c r="H685" s="744"/>
      <c r="I685" s="744"/>
      <c r="J685" s="761"/>
      <c r="K685" s="744"/>
      <c r="L685" s="744"/>
      <c r="M685" s="631"/>
      <c r="N685" s="631"/>
      <c r="O685" s="744"/>
      <c r="P685" s="744"/>
      <c r="Q685" s="802"/>
      <c r="R685" s="221" t="s">
        <v>961</v>
      </c>
      <c r="S685" s="849" t="s">
        <v>217</v>
      </c>
      <c r="T685" s="88" t="s">
        <v>962</v>
      </c>
      <c r="U685" s="237"/>
      <c r="V685" s="237"/>
      <c r="W685" s="91"/>
      <c r="X685" s="92"/>
      <c r="Y685" s="93"/>
      <c r="Z685" s="93"/>
      <c r="AA685" s="93"/>
      <c r="AB685" s="95">
        <f>+AA686</f>
        <v>5362</v>
      </c>
      <c r="AC685" s="63"/>
      <c r="AD685" s="66"/>
      <c r="AE685" s="66"/>
      <c r="AF685" s="634"/>
      <c r="AG685" s="2"/>
    </row>
    <row r="686" spans="1:33" ht="25.5" customHeight="1">
      <c r="A686" s="662"/>
      <c r="B686" s="665"/>
      <c r="C686" s="745"/>
      <c r="D686" s="746"/>
      <c r="E686" s="746"/>
      <c r="F686" s="746"/>
      <c r="G686" s="746"/>
      <c r="H686" s="746"/>
      <c r="I686" s="746"/>
      <c r="J686" s="763"/>
      <c r="K686" s="746"/>
      <c r="L686" s="746"/>
      <c r="M686" s="632"/>
      <c r="N686" s="632"/>
      <c r="O686" s="746"/>
      <c r="P686" s="746"/>
      <c r="Q686" s="803"/>
      <c r="R686" s="25"/>
      <c r="S686" s="820" t="s">
        <v>963</v>
      </c>
      <c r="T686" s="39"/>
      <c r="U686" s="39"/>
      <c r="V686" s="39"/>
      <c r="W686" s="40"/>
      <c r="X686" s="41"/>
      <c r="Y686" s="42"/>
      <c r="Z686" s="42"/>
      <c r="AA686" s="42">
        <v>5362</v>
      </c>
      <c r="AB686" s="43"/>
      <c r="AC686" s="41"/>
      <c r="AD686" s="44"/>
      <c r="AE686" s="44" t="s">
        <v>75</v>
      </c>
      <c r="AF686" s="635"/>
      <c r="AG686" s="2"/>
    </row>
    <row r="687" spans="1:33" ht="30.75" customHeight="1">
      <c r="A687" s="662"/>
      <c r="B687" s="665"/>
      <c r="C687" s="747" t="s">
        <v>46</v>
      </c>
      <c r="D687" s="748" t="s">
        <v>47</v>
      </c>
      <c r="E687" s="748" t="s">
        <v>48</v>
      </c>
      <c r="F687" s="748" t="s">
        <v>471</v>
      </c>
      <c r="G687" s="749" t="s">
        <v>50</v>
      </c>
      <c r="H687" s="748" t="s">
        <v>51</v>
      </c>
      <c r="I687" s="748" t="s">
        <v>61</v>
      </c>
      <c r="J687" s="766" t="s">
        <v>964</v>
      </c>
      <c r="K687" s="748" t="s">
        <v>192</v>
      </c>
      <c r="L687" s="748" t="s">
        <v>965</v>
      </c>
      <c r="M687" s="638">
        <v>1</v>
      </c>
      <c r="N687" s="638">
        <v>3</v>
      </c>
      <c r="O687" s="748" t="s">
        <v>966</v>
      </c>
      <c r="P687" s="748" t="s">
        <v>967</v>
      </c>
      <c r="Q687" s="804" t="s">
        <v>878</v>
      </c>
      <c r="R687" s="59"/>
      <c r="S687" s="823"/>
      <c r="T687" s="49"/>
      <c r="U687" s="49"/>
      <c r="V687" s="49"/>
      <c r="W687" s="34"/>
      <c r="X687" s="35"/>
      <c r="Y687" s="36"/>
      <c r="Z687" s="36"/>
      <c r="AA687" s="36"/>
      <c r="AB687" s="50"/>
      <c r="AC687" s="35"/>
      <c r="AD687" s="60"/>
      <c r="AE687" s="60"/>
      <c r="AF687" s="637"/>
      <c r="AG687" s="2"/>
    </row>
    <row r="688" spans="1:33" ht="30.75" customHeight="1">
      <c r="A688" s="663"/>
      <c r="B688" s="666"/>
      <c r="C688" s="743"/>
      <c r="D688" s="744"/>
      <c r="E688" s="744"/>
      <c r="F688" s="744"/>
      <c r="G688" s="744"/>
      <c r="H688" s="744"/>
      <c r="I688" s="744"/>
      <c r="J688" s="761"/>
      <c r="K688" s="744"/>
      <c r="L688" s="744"/>
      <c r="M688" s="631"/>
      <c r="N688" s="631"/>
      <c r="O688" s="744"/>
      <c r="P688" s="744"/>
      <c r="Q688" s="802"/>
      <c r="R688" s="32"/>
      <c r="S688" s="818"/>
      <c r="T688" s="26"/>
      <c r="U688" s="26"/>
      <c r="V688" s="26"/>
      <c r="W688" s="27"/>
      <c r="X688" s="28"/>
      <c r="Y688" s="29"/>
      <c r="Z688" s="29"/>
      <c r="AA688" s="29"/>
      <c r="AB688" s="30"/>
      <c r="AC688" s="28"/>
      <c r="AD688" s="31"/>
      <c r="AE688" s="31"/>
      <c r="AF688" s="634"/>
      <c r="AG688" s="2"/>
    </row>
    <row r="689" spans="1:33" ht="30.75" customHeight="1">
      <c r="A689" s="661" t="s">
        <v>872</v>
      </c>
      <c r="B689" s="664" t="s">
        <v>872</v>
      </c>
      <c r="C689" s="743"/>
      <c r="D689" s="744"/>
      <c r="E689" s="744"/>
      <c r="F689" s="744"/>
      <c r="G689" s="744"/>
      <c r="H689" s="744"/>
      <c r="I689" s="744"/>
      <c r="J689" s="761"/>
      <c r="K689" s="744"/>
      <c r="L689" s="744"/>
      <c r="M689" s="631"/>
      <c r="N689" s="631"/>
      <c r="O689" s="744"/>
      <c r="P689" s="744"/>
      <c r="Q689" s="802"/>
      <c r="R689" s="25"/>
      <c r="S689" s="818"/>
      <c r="T689" s="26"/>
      <c r="U689" s="26"/>
      <c r="V689" s="26"/>
      <c r="W689" s="27"/>
      <c r="X689" s="28"/>
      <c r="Y689" s="29"/>
      <c r="Z689" s="29"/>
      <c r="AA689" s="29"/>
      <c r="AB689" s="30"/>
      <c r="AC689" s="28"/>
      <c r="AD689" s="31"/>
      <c r="AE689" s="31"/>
      <c r="AF689" s="634"/>
      <c r="AG689" s="2"/>
    </row>
    <row r="690" spans="1:33" ht="30.75" customHeight="1">
      <c r="A690" s="662"/>
      <c r="B690" s="665"/>
      <c r="C690" s="743"/>
      <c r="D690" s="744"/>
      <c r="E690" s="744"/>
      <c r="F690" s="744"/>
      <c r="G690" s="744"/>
      <c r="H690" s="744"/>
      <c r="I690" s="744"/>
      <c r="J690" s="761"/>
      <c r="K690" s="744"/>
      <c r="L690" s="744"/>
      <c r="M690" s="631"/>
      <c r="N690" s="631"/>
      <c r="O690" s="744"/>
      <c r="P690" s="744"/>
      <c r="Q690" s="802"/>
      <c r="R690" s="25"/>
      <c r="S690" s="818"/>
      <c r="T690" s="26"/>
      <c r="U690" s="26"/>
      <c r="V690" s="26"/>
      <c r="W690" s="27"/>
      <c r="X690" s="28"/>
      <c r="Y690" s="29"/>
      <c r="Z690" s="29"/>
      <c r="AA690" s="29"/>
      <c r="AB690" s="30"/>
      <c r="AC690" s="28"/>
      <c r="AD690" s="31"/>
      <c r="AE690" s="31"/>
      <c r="AF690" s="634"/>
      <c r="AG690" s="2"/>
    </row>
    <row r="691" spans="1:33" ht="30.75" customHeight="1">
      <c r="A691" s="662"/>
      <c r="B691" s="665"/>
      <c r="C691" s="745"/>
      <c r="D691" s="746"/>
      <c r="E691" s="746"/>
      <c r="F691" s="746"/>
      <c r="G691" s="746"/>
      <c r="H691" s="746"/>
      <c r="I691" s="746"/>
      <c r="J691" s="763"/>
      <c r="K691" s="746"/>
      <c r="L691" s="746"/>
      <c r="M691" s="632"/>
      <c r="N691" s="632"/>
      <c r="O691" s="746"/>
      <c r="P691" s="746"/>
      <c r="Q691" s="803"/>
      <c r="R691" s="69"/>
      <c r="S691" s="820"/>
      <c r="T691" s="39"/>
      <c r="U691" s="39"/>
      <c r="V691" s="39"/>
      <c r="W691" s="40"/>
      <c r="X691" s="41"/>
      <c r="Y691" s="42"/>
      <c r="Z691" s="42"/>
      <c r="AA691" s="42"/>
      <c r="AB691" s="43"/>
      <c r="AC691" s="41"/>
      <c r="AD691" s="44"/>
      <c r="AE691" s="44"/>
      <c r="AF691" s="635"/>
      <c r="AG691" s="2"/>
    </row>
    <row r="692" spans="1:33" ht="26.25" customHeight="1">
      <c r="A692" s="662"/>
      <c r="B692" s="665"/>
      <c r="C692" s="747" t="s">
        <v>46</v>
      </c>
      <c r="D692" s="748" t="s">
        <v>47</v>
      </c>
      <c r="E692" s="748" t="s">
        <v>48</v>
      </c>
      <c r="F692" s="748" t="s">
        <v>471</v>
      </c>
      <c r="G692" s="749" t="s">
        <v>50</v>
      </c>
      <c r="H692" s="748" t="s">
        <v>51</v>
      </c>
      <c r="I692" s="748" t="s">
        <v>61</v>
      </c>
      <c r="J692" s="766" t="s">
        <v>968</v>
      </c>
      <c r="K692" s="748" t="s">
        <v>969</v>
      </c>
      <c r="L692" s="748" t="s">
        <v>970</v>
      </c>
      <c r="M692" s="638">
        <v>0</v>
      </c>
      <c r="N692" s="638">
        <v>1</v>
      </c>
      <c r="O692" s="748" t="s">
        <v>971</v>
      </c>
      <c r="P692" s="748" t="s">
        <v>972</v>
      </c>
      <c r="Q692" s="804" t="s">
        <v>973</v>
      </c>
      <c r="R692" s="59"/>
      <c r="S692" s="827"/>
      <c r="T692" s="68"/>
      <c r="U692" s="68"/>
      <c r="V692" s="68"/>
      <c r="W692" s="54"/>
      <c r="X692" s="55"/>
      <c r="Y692" s="56"/>
      <c r="Z692" s="56"/>
      <c r="AA692" s="56"/>
      <c r="AB692" s="57"/>
      <c r="AC692" s="55"/>
      <c r="AD692" s="58"/>
      <c r="AE692" s="58"/>
      <c r="AF692" s="637"/>
      <c r="AG692" s="2"/>
    </row>
    <row r="693" spans="1:33" ht="26.25" customHeight="1">
      <c r="A693" s="662"/>
      <c r="B693" s="665"/>
      <c r="C693" s="743"/>
      <c r="D693" s="744"/>
      <c r="E693" s="744"/>
      <c r="F693" s="744"/>
      <c r="G693" s="744"/>
      <c r="H693" s="744"/>
      <c r="I693" s="744"/>
      <c r="J693" s="761"/>
      <c r="K693" s="744"/>
      <c r="L693" s="744"/>
      <c r="M693" s="631"/>
      <c r="N693" s="631"/>
      <c r="O693" s="744"/>
      <c r="P693" s="744"/>
      <c r="Q693" s="802"/>
      <c r="R693" s="32"/>
      <c r="S693" s="818"/>
      <c r="T693" s="26"/>
      <c r="U693" s="26"/>
      <c r="V693" s="26"/>
      <c r="W693" s="27"/>
      <c r="X693" s="28"/>
      <c r="Y693" s="29"/>
      <c r="Z693" s="29"/>
      <c r="AA693" s="29"/>
      <c r="AB693" s="30"/>
      <c r="AC693" s="28"/>
      <c r="AD693" s="31"/>
      <c r="AE693" s="31"/>
      <c r="AF693" s="634"/>
      <c r="AG693" s="2"/>
    </row>
    <row r="694" spans="1:33" ht="26.25" customHeight="1">
      <c r="A694" s="662"/>
      <c r="B694" s="665"/>
      <c r="C694" s="743"/>
      <c r="D694" s="744"/>
      <c r="E694" s="744"/>
      <c r="F694" s="744"/>
      <c r="G694" s="744"/>
      <c r="H694" s="744"/>
      <c r="I694" s="744"/>
      <c r="J694" s="761"/>
      <c r="K694" s="744"/>
      <c r="L694" s="744"/>
      <c r="M694" s="631"/>
      <c r="N694" s="631"/>
      <c r="O694" s="744"/>
      <c r="P694" s="744"/>
      <c r="Q694" s="802"/>
      <c r="R694" s="25"/>
      <c r="S694" s="818"/>
      <c r="T694" s="26"/>
      <c r="U694" s="26"/>
      <c r="V694" s="26"/>
      <c r="W694" s="27"/>
      <c r="X694" s="28"/>
      <c r="Y694" s="29"/>
      <c r="Z694" s="29"/>
      <c r="AA694" s="29"/>
      <c r="AB694" s="30"/>
      <c r="AC694" s="28"/>
      <c r="AD694" s="31"/>
      <c r="AE694" s="31"/>
      <c r="AF694" s="634"/>
      <c r="AG694" s="2"/>
    </row>
    <row r="695" spans="1:33" ht="26.25" customHeight="1">
      <c r="A695" s="662"/>
      <c r="B695" s="665"/>
      <c r="C695" s="743"/>
      <c r="D695" s="744"/>
      <c r="E695" s="744"/>
      <c r="F695" s="744"/>
      <c r="G695" s="744"/>
      <c r="H695" s="744"/>
      <c r="I695" s="744"/>
      <c r="J695" s="761"/>
      <c r="K695" s="744"/>
      <c r="L695" s="744"/>
      <c r="M695" s="631"/>
      <c r="N695" s="631"/>
      <c r="O695" s="744"/>
      <c r="P695" s="744"/>
      <c r="Q695" s="802"/>
      <c r="R695" s="25"/>
      <c r="S695" s="818"/>
      <c r="T695" s="26"/>
      <c r="U695" s="26"/>
      <c r="V695" s="26"/>
      <c r="W695" s="27"/>
      <c r="X695" s="28"/>
      <c r="Y695" s="29"/>
      <c r="Z695" s="29"/>
      <c r="AA695" s="29"/>
      <c r="AB695" s="30"/>
      <c r="AC695" s="28"/>
      <c r="AD695" s="31"/>
      <c r="AE695" s="31"/>
      <c r="AF695" s="634"/>
      <c r="AG695" s="2"/>
    </row>
    <row r="696" spans="1:33" ht="26.25" customHeight="1">
      <c r="A696" s="662"/>
      <c r="B696" s="669"/>
      <c r="C696" s="745"/>
      <c r="D696" s="746"/>
      <c r="E696" s="746"/>
      <c r="F696" s="746"/>
      <c r="G696" s="746"/>
      <c r="H696" s="746"/>
      <c r="I696" s="746"/>
      <c r="J696" s="763"/>
      <c r="K696" s="746"/>
      <c r="L696" s="746"/>
      <c r="M696" s="632"/>
      <c r="N696" s="632"/>
      <c r="O696" s="746"/>
      <c r="P696" s="746"/>
      <c r="Q696" s="803"/>
      <c r="R696" s="38"/>
      <c r="S696" s="820"/>
      <c r="T696" s="39"/>
      <c r="U696" s="39"/>
      <c r="V696" s="39"/>
      <c r="W696" s="40"/>
      <c r="X696" s="41"/>
      <c r="Y696" s="42"/>
      <c r="Z696" s="42"/>
      <c r="AA696" s="42"/>
      <c r="AB696" s="43"/>
      <c r="AC696" s="41"/>
      <c r="AD696" s="44"/>
      <c r="AE696" s="44"/>
      <c r="AF696" s="635"/>
      <c r="AG696" s="2"/>
    </row>
    <row r="697" spans="1:33" ht="22.5" customHeight="1">
      <c r="A697" s="662"/>
      <c r="B697" s="159"/>
      <c r="C697" s="781"/>
      <c r="D697" s="781"/>
      <c r="E697" s="781"/>
      <c r="F697" s="781"/>
      <c r="G697" s="781"/>
      <c r="H697" s="781"/>
      <c r="I697" s="781"/>
      <c r="J697" s="781"/>
      <c r="K697" s="781"/>
      <c r="L697" s="781"/>
      <c r="M697" s="160"/>
      <c r="N697" s="160"/>
      <c r="O697" s="781"/>
      <c r="P697" s="781"/>
      <c r="Q697" s="781"/>
      <c r="R697" s="667" t="s">
        <v>536</v>
      </c>
      <c r="S697" s="657"/>
      <c r="T697" s="657"/>
      <c r="U697" s="657"/>
      <c r="V697" s="657"/>
      <c r="W697" s="657"/>
      <c r="X697" s="657"/>
      <c r="Y697" s="657"/>
      <c r="Z697" s="658"/>
      <c r="AA697" s="161" t="s">
        <v>201</v>
      </c>
      <c r="AB697" s="162">
        <f>SUM(AB617:AB696)</f>
        <v>621694.85080000001</v>
      </c>
      <c r="AC697" s="668"/>
      <c r="AD697" s="657"/>
      <c r="AE697" s="657"/>
      <c r="AF697" s="660"/>
      <c r="AG697" s="84"/>
    </row>
    <row r="698" spans="1:33" ht="30.75" customHeight="1">
      <c r="A698" s="662"/>
      <c r="B698" s="704" t="s">
        <v>974</v>
      </c>
      <c r="C698" s="773" t="s">
        <v>46</v>
      </c>
      <c r="D698" s="750" t="s">
        <v>47</v>
      </c>
      <c r="E698" s="750" t="s">
        <v>48</v>
      </c>
      <c r="F698" s="750" t="s">
        <v>471</v>
      </c>
      <c r="G698" s="768" t="s">
        <v>50</v>
      </c>
      <c r="H698" s="750" t="s">
        <v>51</v>
      </c>
      <c r="I698" s="750" t="s">
        <v>61</v>
      </c>
      <c r="J698" s="749" t="s">
        <v>975</v>
      </c>
      <c r="K698" s="748" t="s">
        <v>976</v>
      </c>
      <c r="L698" s="750" t="s">
        <v>977</v>
      </c>
      <c r="M698" s="698">
        <v>1</v>
      </c>
      <c r="N698" s="698">
        <v>1</v>
      </c>
      <c r="O698" s="750" t="s">
        <v>978</v>
      </c>
      <c r="P698" s="750" t="s">
        <v>979</v>
      </c>
      <c r="Q698" s="805" t="s">
        <v>980</v>
      </c>
      <c r="R698" s="221" t="s">
        <v>216</v>
      </c>
      <c r="S698" s="849" t="s">
        <v>217</v>
      </c>
      <c r="T698" s="230" t="s">
        <v>70</v>
      </c>
      <c r="U698" s="238" t="s">
        <v>71</v>
      </c>
      <c r="V698" s="239" t="s">
        <v>72</v>
      </c>
      <c r="W698" s="231"/>
      <c r="X698" s="232"/>
      <c r="Y698" s="106"/>
      <c r="Z698" s="106"/>
      <c r="AA698" s="106"/>
      <c r="AB698" s="233">
        <f>+AA699</f>
        <v>79.049600000000012</v>
      </c>
      <c r="AC698" s="35"/>
      <c r="AD698" s="60"/>
      <c r="AE698" s="60"/>
      <c r="AF698" s="636"/>
      <c r="AG698" s="2"/>
    </row>
    <row r="699" spans="1:33" ht="30.75" customHeight="1">
      <c r="A699" s="662"/>
      <c r="B699" s="665"/>
      <c r="C699" s="743"/>
      <c r="D699" s="744"/>
      <c r="E699" s="744"/>
      <c r="F699" s="744"/>
      <c r="G699" s="744"/>
      <c r="H699" s="744"/>
      <c r="I699" s="744"/>
      <c r="J699" s="744"/>
      <c r="K699" s="744"/>
      <c r="L699" s="744"/>
      <c r="M699" s="631"/>
      <c r="N699" s="631"/>
      <c r="O699" s="744"/>
      <c r="P699" s="744"/>
      <c r="Q699" s="802"/>
      <c r="R699" s="25"/>
      <c r="S699" s="818" t="s">
        <v>981</v>
      </c>
      <c r="T699" s="26"/>
      <c r="U699" s="61"/>
      <c r="V699" s="61"/>
      <c r="W699" s="27">
        <v>1</v>
      </c>
      <c r="X699" s="28" t="s">
        <v>74</v>
      </c>
      <c r="Y699" s="29">
        <v>70.58</v>
      </c>
      <c r="Z699" s="29">
        <f>+W699*Y699</f>
        <v>70.58</v>
      </c>
      <c r="AA699" s="29">
        <f>+Z699*1.12</f>
        <v>79.049600000000012</v>
      </c>
      <c r="AB699" s="30"/>
      <c r="AC699" s="28"/>
      <c r="AD699" s="31" t="s">
        <v>75</v>
      </c>
      <c r="AE699" s="31"/>
      <c r="AF699" s="634"/>
      <c r="AG699" s="2"/>
    </row>
    <row r="700" spans="1:33" ht="30.75" customHeight="1">
      <c r="A700" s="662"/>
      <c r="B700" s="665"/>
      <c r="C700" s="743"/>
      <c r="D700" s="744"/>
      <c r="E700" s="744"/>
      <c r="F700" s="744"/>
      <c r="G700" s="744"/>
      <c r="H700" s="744"/>
      <c r="I700" s="744"/>
      <c r="J700" s="744"/>
      <c r="K700" s="744"/>
      <c r="L700" s="744"/>
      <c r="M700" s="631"/>
      <c r="N700" s="631"/>
      <c r="O700" s="744"/>
      <c r="P700" s="744"/>
      <c r="Q700" s="802"/>
      <c r="R700" s="221" t="s">
        <v>982</v>
      </c>
      <c r="S700" s="849" t="s">
        <v>983</v>
      </c>
      <c r="T700" s="240" t="s">
        <v>70</v>
      </c>
      <c r="U700" s="241" t="s">
        <v>71</v>
      </c>
      <c r="V700" s="242" t="s">
        <v>72</v>
      </c>
      <c r="W700" s="243"/>
      <c r="X700" s="232"/>
      <c r="Y700" s="106"/>
      <c r="Z700" s="94"/>
      <c r="AA700" s="94"/>
      <c r="AB700" s="144">
        <f>+SUM(AA701:AA702)</f>
        <v>43.04</v>
      </c>
      <c r="AC700" s="28"/>
      <c r="AD700" s="31"/>
      <c r="AE700" s="31"/>
      <c r="AF700" s="634"/>
      <c r="AG700" s="2"/>
    </row>
    <row r="701" spans="1:33" ht="30.75" customHeight="1">
      <c r="A701" s="662"/>
      <c r="B701" s="665"/>
      <c r="C701" s="743"/>
      <c r="D701" s="744"/>
      <c r="E701" s="744"/>
      <c r="F701" s="744"/>
      <c r="G701" s="744"/>
      <c r="H701" s="744"/>
      <c r="I701" s="744"/>
      <c r="J701" s="744"/>
      <c r="K701" s="744"/>
      <c r="L701" s="744"/>
      <c r="M701" s="631"/>
      <c r="N701" s="631"/>
      <c r="O701" s="744"/>
      <c r="P701" s="744"/>
      <c r="Q701" s="802"/>
      <c r="R701" s="37"/>
      <c r="S701" s="819" t="s">
        <v>984</v>
      </c>
      <c r="T701" s="33"/>
      <c r="U701" s="33"/>
      <c r="V701" s="33"/>
      <c r="W701" s="34"/>
      <c r="X701" s="35"/>
      <c r="Y701" s="36">
        <v>43.04</v>
      </c>
      <c r="Z701" s="29">
        <f t="shared" ref="Z701:AA701" si="45">+Y701</f>
        <v>43.04</v>
      </c>
      <c r="AA701" s="29">
        <f t="shared" si="45"/>
        <v>43.04</v>
      </c>
      <c r="AB701" s="30"/>
      <c r="AC701" s="28"/>
      <c r="AD701" s="31" t="s">
        <v>75</v>
      </c>
      <c r="AE701" s="31"/>
      <c r="AF701" s="634"/>
      <c r="AG701" s="2"/>
    </row>
    <row r="702" spans="1:33" ht="30.75" customHeight="1">
      <c r="A702" s="662"/>
      <c r="B702" s="665"/>
      <c r="C702" s="745"/>
      <c r="D702" s="746"/>
      <c r="E702" s="746"/>
      <c r="F702" s="746"/>
      <c r="G702" s="746"/>
      <c r="H702" s="746"/>
      <c r="I702" s="746"/>
      <c r="J702" s="746"/>
      <c r="K702" s="746"/>
      <c r="L702" s="746"/>
      <c r="M702" s="632"/>
      <c r="N702" s="632"/>
      <c r="O702" s="746"/>
      <c r="P702" s="746"/>
      <c r="Q702" s="803"/>
      <c r="R702" s="38"/>
      <c r="S702" s="820"/>
      <c r="T702" s="39"/>
      <c r="U702" s="39"/>
      <c r="V702" s="39"/>
      <c r="W702" s="40"/>
      <c r="X702" s="41"/>
      <c r="Y702" s="42"/>
      <c r="Z702" s="42"/>
      <c r="AA702" s="42"/>
      <c r="AB702" s="43"/>
      <c r="AC702" s="41"/>
      <c r="AD702" s="44"/>
      <c r="AE702" s="44"/>
      <c r="AF702" s="635"/>
      <c r="AG702" s="2"/>
    </row>
    <row r="703" spans="1:33" ht="25.5" customHeight="1">
      <c r="A703" s="662"/>
      <c r="B703" s="665"/>
      <c r="C703" s="773" t="s">
        <v>46</v>
      </c>
      <c r="D703" s="750" t="s">
        <v>47</v>
      </c>
      <c r="E703" s="750" t="s">
        <v>48</v>
      </c>
      <c r="F703" s="750" t="s">
        <v>471</v>
      </c>
      <c r="G703" s="768" t="s">
        <v>50</v>
      </c>
      <c r="H703" s="750" t="s">
        <v>51</v>
      </c>
      <c r="I703" s="750" t="s">
        <v>61</v>
      </c>
      <c r="J703" s="752" t="s">
        <v>985</v>
      </c>
      <c r="K703" s="748" t="s">
        <v>986</v>
      </c>
      <c r="L703" s="750" t="s">
        <v>987</v>
      </c>
      <c r="M703" s="698">
        <v>1</v>
      </c>
      <c r="N703" s="698">
        <v>0</v>
      </c>
      <c r="O703" s="750" t="s">
        <v>988</v>
      </c>
      <c r="P703" s="750" t="s">
        <v>989</v>
      </c>
      <c r="Q703" s="805" t="s">
        <v>990</v>
      </c>
      <c r="R703" s="37" t="s">
        <v>116</v>
      </c>
      <c r="S703" s="821" t="s">
        <v>117</v>
      </c>
      <c r="T703" s="100" t="s">
        <v>70</v>
      </c>
      <c r="U703" s="67" t="s">
        <v>71</v>
      </c>
      <c r="V703" s="68" t="s">
        <v>72</v>
      </c>
      <c r="W703" s="34"/>
      <c r="X703" s="35"/>
      <c r="Y703" s="36"/>
      <c r="Z703" s="36"/>
      <c r="AA703" s="36"/>
      <c r="AB703" s="50">
        <f>+AA704</f>
        <v>252.00000000000003</v>
      </c>
      <c r="AC703" s="35"/>
      <c r="AD703" s="35"/>
      <c r="AE703" s="35"/>
      <c r="AF703" s="636"/>
      <c r="AG703" s="2"/>
    </row>
    <row r="704" spans="1:33" ht="25.5" customHeight="1">
      <c r="A704" s="662"/>
      <c r="B704" s="665"/>
      <c r="C704" s="743"/>
      <c r="D704" s="744"/>
      <c r="E704" s="744"/>
      <c r="F704" s="744"/>
      <c r="G704" s="744"/>
      <c r="H704" s="744"/>
      <c r="I704" s="744"/>
      <c r="J704" s="754"/>
      <c r="K704" s="744"/>
      <c r="L704" s="744"/>
      <c r="M704" s="631"/>
      <c r="N704" s="631"/>
      <c r="O704" s="744"/>
      <c r="P704" s="744"/>
      <c r="Q704" s="802"/>
      <c r="R704" s="25"/>
      <c r="S704" s="818" t="s">
        <v>991</v>
      </c>
      <c r="T704" s="26"/>
      <c r="U704" s="61"/>
      <c r="V704" s="61"/>
      <c r="W704" s="27">
        <v>50</v>
      </c>
      <c r="X704" s="28" t="s">
        <v>74</v>
      </c>
      <c r="Y704" s="29">
        <v>4.5</v>
      </c>
      <c r="Z704" s="29">
        <f>+W704*Y704</f>
        <v>225</v>
      </c>
      <c r="AA704" s="29">
        <f>+Z704*1.12</f>
        <v>252.00000000000003</v>
      </c>
      <c r="AB704" s="30"/>
      <c r="AC704" s="28"/>
      <c r="AD704" s="28" t="s">
        <v>75</v>
      </c>
      <c r="AE704" s="28"/>
      <c r="AF704" s="634"/>
      <c r="AG704" s="2"/>
    </row>
    <row r="705" spans="1:33" ht="25.5" customHeight="1">
      <c r="A705" s="662"/>
      <c r="B705" s="665"/>
      <c r="C705" s="743"/>
      <c r="D705" s="744"/>
      <c r="E705" s="744"/>
      <c r="F705" s="744"/>
      <c r="G705" s="744"/>
      <c r="H705" s="744"/>
      <c r="I705" s="744"/>
      <c r="J705" s="754"/>
      <c r="K705" s="744"/>
      <c r="L705" s="744"/>
      <c r="M705" s="631"/>
      <c r="N705" s="631"/>
      <c r="O705" s="744"/>
      <c r="P705" s="744"/>
      <c r="Q705" s="802"/>
      <c r="R705" s="140" t="s">
        <v>992</v>
      </c>
      <c r="S705" s="836" t="s">
        <v>993</v>
      </c>
      <c r="T705" s="244"/>
      <c r="U705" s="241" t="s">
        <v>71</v>
      </c>
      <c r="V705" s="242" t="s">
        <v>72</v>
      </c>
      <c r="W705" s="245"/>
      <c r="X705" s="103"/>
      <c r="Y705" s="94"/>
      <c r="Z705" s="94"/>
      <c r="AA705" s="94"/>
      <c r="AB705" s="144">
        <f>+SUM(AA706:AA707)</f>
        <v>100.65664000000001</v>
      </c>
      <c r="AC705" s="28"/>
      <c r="AD705" s="28"/>
      <c r="AE705" s="31"/>
      <c r="AF705" s="634"/>
      <c r="AG705" s="2"/>
    </row>
    <row r="706" spans="1:33" ht="25.5" customHeight="1">
      <c r="A706" s="662"/>
      <c r="B706" s="665"/>
      <c r="C706" s="743"/>
      <c r="D706" s="744"/>
      <c r="E706" s="744"/>
      <c r="F706" s="744"/>
      <c r="G706" s="744"/>
      <c r="H706" s="744"/>
      <c r="I706" s="744"/>
      <c r="J706" s="754"/>
      <c r="K706" s="744"/>
      <c r="L706" s="744"/>
      <c r="M706" s="631"/>
      <c r="N706" s="631"/>
      <c r="O706" s="744"/>
      <c r="P706" s="744"/>
      <c r="Q706" s="802"/>
      <c r="R706" s="25"/>
      <c r="S706" s="818" t="s">
        <v>994</v>
      </c>
      <c r="T706" s="26"/>
      <c r="U706" s="33"/>
      <c r="V706" s="33"/>
      <c r="W706" s="27">
        <v>4</v>
      </c>
      <c r="X706" s="28" t="s">
        <v>74</v>
      </c>
      <c r="Y706" s="29">
        <v>22.468</v>
      </c>
      <c r="Z706" s="29">
        <f>+W706*Y706</f>
        <v>89.872</v>
      </c>
      <c r="AA706" s="29">
        <f>+Z706*1.12</f>
        <v>100.65664000000001</v>
      </c>
      <c r="AB706" s="30"/>
      <c r="AC706" s="28"/>
      <c r="AD706" s="28" t="s">
        <v>75</v>
      </c>
      <c r="AE706" s="31"/>
      <c r="AF706" s="634"/>
      <c r="AG706" s="2"/>
    </row>
    <row r="707" spans="1:33" ht="25.5" customHeight="1">
      <c r="A707" s="662"/>
      <c r="B707" s="665"/>
      <c r="C707" s="745"/>
      <c r="D707" s="746"/>
      <c r="E707" s="746"/>
      <c r="F707" s="746"/>
      <c r="G707" s="746"/>
      <c r="H707" s="746"/>
      <c r="I707" s="746"/>
      <c r="J707" s="756"/>
      <c r="K707" s="746"/>
      <c r="L707" s="746"/>
      <c r="M707" s="632"/>
      <c r="N707" s="632"/>
      <c r="O707" s="746"/>
      <c r="P707" s="746"/>
      <c r="Q707" s="803"/>
      <c r="R707" s="38"/>
      <c r="S707" s="820"/>
      <c r="T707" s="39"/>
      <c r="U707" s="39"/>
      <c r="V707" s="39"/>
      <c r="W707" s="40"/>
      <c r="X707" s="41"/>
      <c r="Y707" s="42"/>
      <c r="Z707" s="42"/>
      <c r="AA707" s="42"/>
      <c r="AB707" s="43"/>
      <c r="AC707" s="41"/>
      <c r="AD707" s="41"/>
      <c r="AE707" s="44"/>
      <c r="AF707" s="635"/>
      <c r="AG707" s="2"/>
    </row>
    <row r="708" spans="1:33" ht="25.5" customHeight="1">
      <c r="A708" s="662"/>
      <c r="B708" s="665"/>
      <c r="C708" s="747" t="s">
        <v>46</v>
      </c>
      <c r="D708" s="748" t="s">
        <v>47</v>
      </c>
      <c r="E708" s="748" t="s">
        <v>48</v>
      </c>
      <c r="F708" s="748" t="s">
        <v>471</v>
      </c>
      <c r="G708" s="749" t="s">
        <v>50</v>
      </c>
      <c r="H708" s="748" t="s">
        <v>133</v>
      </c>
      <c r="I708" s="748" t="s">
        <v>126</v>
      </c>
      <c r="J708" s="774" t="s">
        <v>995</v>
      </c>
      <c r="K708" s="748" t="s">
        <v>996</v>
      </c>
      <c r="L708" s="748" t="s">
        <v>997</v>
      </c>
      <c r="M708" s="638">
        <v>0</v>
      </c>
      <c r="N708" s="638">
        <v>1</v>
      </c>
      <c r="O708" s="748" t="s">
        <v>998</v>
      </c>
      <c r="P708" s="748" t="s">
        <v>999</v>
      </c>
      <c r="Q708" s="804" t="s">
        <v>980</v>
      </c>
      <c r="R708" s="59" t="s">
        <v>264</v>
      </c>
      <c r="S708" s="823" t="s">
        <v>197</v>
      </c>
      <c r="T708" s="97" t="s">
        <v>70</v>
      </c>
      <c r="U708" s="67" t="s">
        <v>71</v>
      </c>
      <c r="V708" s="68" t="s">
        <v>72</v>
      </c>
      <c r="W708" s="34"/>
      <c r="X708" s="35"/>
      <c r="Y708" s="36"/>
      <c r="Z708" s="36"/>
      <c r="AA708" s="36"/>
      <c r="AB708" s="50">
        <f>+SUM(AA709:AA710)</f>
        <v>311.36</v>
      </c>
      <c r="AC708" s="35"/>
      <c r="AD708" s="60"/>
      <c r="AE708" s="60"/>
      <c r="AF708" s="637"/>
      <c r="AG708" s="2"/>
    </row>
    <row r="709" spans="1:33" ht="25.5" customHeight="1">
      <c r="A709" s="662"/>
      <c r="B709" s="665"/>
      <c r="C709" s="743"/>
      <c r="D709" s="744"/>
      <c r="E709" s="744"/>
      <c r="F709" s="744"/>
      <c r="G709" s="744"/>
      <c r="H709" s="744"/>
      <c r="I709" s="744"/>
      <c r="J709" s="754"/>
      <c r="K709" s="744"/>
      <c r="L709" s="744"/>
      <c r="M709" s="631"/>
      <c r="N709" s="631"/>
      <c r="O709" s="744"/>
      <c r="P709" s="744"/>
      <c r="Q709" s="802"/>
      <c r="R709" s="32"/>
      <c r="S709" s="818" t="s">
        <v>1000</v>
      </c>
      <c r="T709" s="26"/>
      <c r="U709" s="26"/>
      <c r="V709" s="26"/>
      <c r="W709" s="27">
        <v>4</v>
      </c>
      <c r="X709" s="28" t="s">
        <v>74</v>
      </c>
      <c r="Y709" s="29">
        <v>25</v>
      </c>
      <c r="Z709" s="29">
        <f t="shared" ref="Z709:Z710" si="46">+W709*Y709</f>
        <v>100</v>
      </c>
      <c r="AA709" s="29">
        <f t="shared" ref="AA709:AA710" si="47">+Z709*1.12</f>
        <v>112.00000000000001</v>
      </c>
      <c r="AB709" s="30"/>
      <c r="AC709" s="28"/>
      <c r="AD709" s="31" t="s">
        <v>75</v>
      </c>
      <c r="AE709" s="31"/>
      <c r="AF709" s="634"/>
      <c r="AG709" s="2"/>
    </row>
    <row r="710" spans="1:33" ht="25.5" customHeight="1">
      <c r="A710" s="662"/>
      <c r="B710" s="665"/>
      <c r="C710" s="743"/>
      <c r="D710" s="744"/>
      <c r="E710" s="744"/>
      <c r="F710" s="744"/>
      <c r="G710" s="744"/>
      <c r="H710" s="744"/>
      <c r="I710" s="744"/>
      <c r="J710" s="754"/>
      <c r="K710" s="744"/>
      <c r="L710" s="744"/>
      <c r="M710" s="631"/>
      <c r="N710" s="631"/>
      <c r="O710" s="744"/>
      <c r="P710" s="744"/>
      <c r="Q710" s="802"/>
      <c r="R710" s="25"/>
      <c r="S710" s="818" t="s">
        <v>1001</v>
      </c>
      <c r="T710" s="26"/>
      <c r="U710" s="26"/>
      <c r="V710" s="26"/>
      <c r="W710" s="27">
        <v>2</v>
      </c>
      <c r="X710" s="28" t="s">
        <v>74</v>
      </c>
      <c r="Y710" s="29">
        <v>89</v>
      </c>
      <c r="Z710" s="29">
        <f t="shared" si="46"/>
        <v>178</v>
      </c>
      <c r="AA710" s="29">
        <f t="shared" si="47"/>
        <v>199.36</v>
      </c>
      <c r="AB710" s="30"/>
      <c r="AC710" s="28"/>
      <c r="AD710" s="31" t="s">
        <v>75</v>
      </c>
      <c r="AE710" s="31"/>
      <c r="AF710" s="634"/>
      <c r="AG710" s="2"/>
    </row>
    <row r="711" spans="1:33" ht="25.5" customHeight="1">
      <c r="A711" s="663"/>
      <c r="B711" s="666"/>
      <c r="C711" s="743"/>
      <c r="D711" s="744"/>
      <c r="E711" s="744"/>
      <c r="F711" s="744"/>
      <c r="G711" s="744"/>
      <c r="H711" s="744"/>
      <c r="I711" s="744"/>
      <c r="J711" s="754"/>
      <c r="K711" s="744"/>
      <c r="L711" s="744"/>
      <c r="M711" s="631"/>
      <c r="N711" s="631"/>
      <c r="O711" s="744"/>
      <c r="P711" s="744"/>
      <c r="Q711" s="802"/>
      <c r="R711" s="25"/>
      <c r="S711" s="818"/>
      <c r="T711" s="26"/>
      <c r="U711" s="26"/>
      <c r="V711" s="26"/>
      <c r="W711" s="27"/>
      <c r="X711" s="28"/>
      <c r="Y711" s="29"/>
      <c r="Z711" s="29"/>
      <c r="AA711" s="29"/>
      <c r="AB711" s="30"/>
      <c r="AC711" s="28"/>
      <c r="AD711" s="31"/>
      <c r="AE711" s="31"/>
      <c r="AF711" s="634"/>
      <c r="AG711" s="2"/>
    </row>
    <row r="712" spans="1:33" ht="25.5" customHeight="1">
      <c r="A712" s="661" t="s">
        <v>872</v>
      </c>
      <c r="B712" s="664" t="s">
        <v>974</v>
      </c>
      <c r="C712" s="745"/>
      <c r="D712" s="746"/>
      <c r="E712" s="746"/>
      <c r="F712" s="746"/>
      <c r="G712" s="746"/>
      <c r="H712" s="746"/>
      <c r="I712" s="746"/>
      <c r="J712" s="756"/>
      <c r="K712" s="746"/>
      <c r="L712" s="746"/>
      <c r="M712" s="632"/>
      <c r="N712" s="632"/>
      <c r="O712" s="746"/>
      <c r="P712" s="746"/>
      <c r="Q712" s="803"/>
      <c r="R712" s="38"/>
      <c r="S712" s="824"/>
      <c r="T712" s="61"/>
      <c r="U712" s="61"/>
      <c r="V712" s="61"/>
      <c r="W712" s="62"/>
      <c r="X712" s="63"/>
      <c r="Y712" s="64"/>
      <c r="Z712" s="42"/>
      <c r="AA712" s="42"/>
      <c r="AB712" s="65"/>
      <c r="AC712" s="63"/>
      <c r="AD712" s="66"/>
      <c r="AE712" s="66"/>
      <c r="AF712" s="635"/>
      <c r="AG712" s="2"/>
    </row>
    <row r="713" spans="1:33" ht="18" customHeight="1">
      <c r="A713" s="662"/>
      <c r="B713" s="665"/>
      <c r="C713" s="747" t="s">
        <v>46</v>
      </c>
      <c r="D713" s="748" t="s">
        <v>47</v>
      </c>
      <c r="E713" s="748" t="s">
        <v>48</v>
      </c>
      <c r="F713" s="748" t="s">
        <v>471</v>
      </c>
      <c r="G713" s="749" t="s">
        <v>50</v>
      </c>
      <c r="H713" s="748" t="s">
        <v>51</v>
      </c>
      <c r="I713" s="748" t="s">
        <v>61</v>
      </c>
      <c r="J713" s="774" t="s">
        <v>1002</v>
      </c>
      <c r="K713" s="748" t="s">
        <v>1003</v>
      </c>
      <c r="L713" s="748" t="s">
        <v>1004</v>
      </c>
      <c r="M713" s="638">
        <v>8</v>
      </c>
      <c r="N713" s="638">
        <v>10</v>
      </c>
      <c r="O713" s="748" t="s">
        <v>1005</v>
      </c>
      <c r="P713" s="748" t="s">
        <v>1006</v>
      </c>
      <c r="Q713" s="804" t="s">
        <v>980</v>
      </c>
      <c r="R713" s="37" t="s">
        <v>140</v>
      </c>
      <c r="S713" s="822" t="s">
        <v>141</v>
      </c>
      <c r="T713" s="47" t="s">
        <v>70</v>
      </c>
      <c r="U713" s="67" t="s">
        <v>71</v>
      </c>
      <c r="V713" s="68" t="s">
        <v>72</v>
      </c>
      <c r="W713" s="54"/>
      <c r="X713" s="55"/>
      <c r="Y713" s="56"/>
      <c r="Z713" s="36"/>
      <c r="AA713" s="36"/>
      <c r="AB713" s="57">
        <f>+SUM(AA714:AA721)</f>
        <v>217.90720000000002</v>
      </c>
      <c r="AC713" s="55"/>
      <c r="AD713" s="58"/>
      <c r="AE713" s="58"/>
      <c r="AF713" s="637"/>
      <c r="AG713" s="2"/>
    </row>
    <row r="714" spans="1:33" ht="18" customHeight="1">
      <c r="A714" s="662"/>
      <c r="B714" s="665"/>
      <c r="C714" s="743"/>
      <c r="D714" s="744"/>
      <c r="E714" s="744"/>
      <c r="F714" s="744"/>
      <c r="G714" s="744"/>
      <c r="H714" s="744"/>
      <c r="I714" s="744"/>
      <c r="J714" s="754"/>
      <c r="K714" s="744"/>
      <c r="L714" s="744"/>
      <c r="M714" s="631"/>
      <c r="N714" s="631"/>
      <c r="O714" s="744"/>
      <c r="P714" s="744"/>
      <c r="Q714" s="802"/>
      <c r="R714" s="25"/>
      <c r="S714" s="818" t="s">
        <v>1007</v>
      </c>
      <c r="T714" s="26"/>
      <c r="U714" s="26"/>
      <c r="V714" s="26"/>
      <c r="W714" s="27">
        <v>12</v>
      </c>
      <c r="X714" s="28" t="s">
        <v>74</v>
      </c>
      <c r="Y714" s="29">
        <v>2.57</v>
      </c>
      <c r="Z714" s="29">
        <f t="shared" ref="Z714:Z721" si="48">+W714*Y714</f>
        <v>30.839999999999996</v>
      </c>
      <c r="AA714" s="29">
        <f t="shared" ref="AA714:AA721" si="49">+Z714*1.12</f>
        <v>34.540799999999997</v>
      </c>
      <c r="AB714" s="30"/>
      <c r="AC714" s="28"/>
      <c r="AD714" s="31"/>
      <c r="AE714" s="31" t="s">
        <v>75</v>
      </c>
      <c r="AF714" s="634"/>
      <c r="AG714" s="2"/>
    </row>
    <row r="715" spans="1:33" ht="18" customHeight="1">
      <c r="A715" s="662"/>
      <c r="B715" s="665"/>
      <c r="C715" s="743"/>
      <c r="D715" s="744"/>
      <c r="E715" s="744"/>
      <c r="F715" s="744"/>
      <c r="G715" s="744"/>
      <c r="H715" s="744"/>
      <c r="I715" s="744"/>
      <c r="J715" s="754"/>
      <c r="K715" s="744"/>
      <c r="L715" s="744"/>
      <c r="M715" s="631"/>
      <c r="N715" s="631"/>
      <c r="O715" s="744"/>
      <c r="P715" s="744"/>
      <c r="Q715" s="802"/>
      <c r="R715" s="25"/>
      <c r="S715" s="818" t="s">
        <v>1008</v>
      </c>
      <c r="T715" s="26"/>
      <c r="U715" s="26"/>
      <c r="V715" s="26"/>
      <c r="W715" s="27">
        <v>6</v>
      </c>
      <c r="X715" s="28" t="s">
        <v>1009</v>
      </c>
      <c r="Y715" s="29">
        <v>4</v>
      </c>
      <c r="Z715" s="29">
        <f t="shared" si="48"/>
        <v>24</v>
      </c>
      <c r="AA715" s="29">
        <f t="shared" si="49"/>
        <v>26.880000000000003</v>
      </c>
      <c r="AB715" s="30"/>
      <c r="AC715" s="28"/>
      <c r="AD715" s="31"/>
      <c r="AE715" s="31" t="s">
        <v>75</v>
      </c>
      <c r="AF715" s="634"/>
      <c r="AG715" s="2"/>
    </row>
    <row r="716" spans="1:33" ht="18" customHeight="1">
      <c r="A716" s="662"/>
      <c r="B716" s="665"/>
      <c r="C716" s="743"/>
      <c r="D716" s="744"/>
      <c r="E716" s="744"/>
      <c r="F716" s="744"/>
      <c r="G716" s="744"/>
      <c r="H716" s="744"/>
      <c r="I716" s="744"/>
      <c r="J716" s="754"/>
      <c r="K716" s="744"/>
      <c r="L716" s="744"/>
      <c r="M716" s="631"/>
      <c r="N716" s="631"/>
      <c r="O716" s="744"/>
      <c r="P716" s="744"/>
      <c r="Q716" s="802"/>
      <c r="R716" s="25"/>
      <c r="S716" s="818" t="s">
        <v>1010</v>
      </c>
      <c r="T716" s="26"/>
      <c r="U716" s="26"/>
      <c r="V716" s="26"/>
      <c r="W716" s="27">
        <v>36</v>
      </c>
      <c r="X716" s="28" t="s">
        <v>74</v>
      </c>
      <c r="Y716" s="29">
        <v>2.2000000000000002</v>
      </c>
      <c r="Z716" s="29">
        <f t="shared" si="48"/>
        <v>79.2</v>
      </c>
      <c r="AA716" s="29">
        <f t="shared" si="49"/>
        <v>88.704000000000008</v>
      </c>
      <c r="AB716" s="30"/>
      <c r="AC716" s="28"/>
      <c r="AD716" s="31"/>
      <c r="AE716" s="31" t="s">
        <v>75</v>
      </c>
      <c r="AF716" s="634"/>
      <c r="AG716" s="2"/>
    </row>
    <row r="717" spans="1:33" ht="18" customHeight="1">
      <c r="A717" s="662"/>
      <c r="B717" s="665"/>
      <c r="C717" s="743"/>
      <c r="D717" s="744"/>
      <c r="E717" s="744"/>
      <c r="F717" s="744"/>
      <c r="G717" s="744"/>
      <c r="H717" s="744"/>
      <c r="I717" s="744"/>
      <c r="J717" s="754"/>
      <c r="K717" s="744"/>
      <c r="L717" s="744"/>
      <c r="M717" s="631"/>
      <c r="N717" s="631"/>
      <c r="O717" s="744"/>
      <c r="P717" s="744"/>
      <c r="Q717" s="802"/>
      <c r="R717" s="69"/>
      <c r="S717" s="824" t="s">
        <v>1011</v>
      </c>
      <c r="T717" s="61"/>
      <c r="U717" s="61"/>
      <c r="V717" s="61"/>
      <c r="W717" s="62">
        <v>4</v>
      </c>
      <c r="X717" s="63" t="s">
        <v>1009</v>
      </c>
      <c r="Y717" s="64">
        <v>2.89</v>
      </c>
      <c r="Z717" s="29">
        <f t="shared" si="48"/>
        <v>11.56</v>
      </c>
      <c r="AA717" s="29">
        <f t="shared" si="49"/>
        <v>12.947200000000002</v>
      </c>
      <c r="AB717" s="65"/>
      <c r="AC717" s="63"/>
      <c r="AD717" s="66"/>
      <c r="AE717" s="66" t="s">
        <v>75</v>
      </c>
      <c r="AF717" s="634"/>
      <c r="AG717" s="2"/>
    </row>
    <row r="718" spans="1:33" ht="18" customHeight="1">
      <c r="A718" s="662"/>
      <c r="B718" s="665"/>
      <c r="C718" s="743"/>
      <c r="D718" s="744"/>
      <c r="E718" s="744"/>
      <c r="F718" s="744"/>
      <c r="G718" s="744"/>
      <c r="H718" s="744"/>
      <c r="I718" s="744"/>
      <c r="J718" s="754"/>
      <c r="K718" s="744"/>
      <c r="L718" s="744"/>
      <c r="M718" s="631"/>
      <c r="N718" s="631"/>
      <c r="O718" s="744"/>
      <c r="P718" s="744"/>
      <c r="Q718" s="802"/>
      <c r="R718" s="69"/>
      <c r="S718" s="824" t="s">
        <v>1012</v>
      </c>
      <c r="T718" s="61"/>
      <c r="U718" s="61"/>
      <c r="V718" s="61"/>
      <c r="W718" s="62">
        <v>1</v>
      </c>
      <c r="X718" s="63" t="s">
        <v>1009</v>
      </c>
      <c r="Y718" s="64">
        <v>2.21</v>
      </c>
      <c r="Z718" s="29">
        <f t="shared" si="48"/>
        <v>2.21</v>
      </c>
      <c r="AA718" s="29">
        <f t="shared" si="49"/>
        <v>2.4752000000000001</v>
      </c>
      <c r="AB718" s="65"/>
      <c r="AC718" s="63"/>
      <c r="AD718" s="66"/>
      <c r="AE718" s="66" t="s">
        <v>75</v>
      </c>
      <c r="AF718" s="634"/>
      <c r="AG718" s="2"/>
    </row>
    <row r="719" spans="1:33" ht="18" customHeight="1">
      <c r="A719" s="662"/>
      <c r="B719" s="665"/>
      <c r="C719" s="743"/>
      <c r="D719" s="744"/>
      <c r="E719" s="744"/>
      <c r="F719" s="744"/>
      <c r="G719" s="744"/>
      <c r="H719" s="744"/>
      <c r="I719" s="744"/>
      <c r="J719" s="754"/>
      <c r="K719" s="744"/>
      <c r="L719" s="744"/>
      <c r="M719" s="631"/>
      <c r="N719" s="631"/>
      <c r="O719" s="744"/>
      <c r="P719" s="744"/>
      <c r="Q719" s="802"/>
      <c r="R719" s="69"/>
      <c r="S719" s="824" t="s">
        <v>1013</v>
      </c>
      <c r="T719" s="61"/>
      <c r="U719" s="61"/>
      <c r="V719" s="61"/>
      <c r="W719" s="62">
        <v>36</v>
      </c>
      <c r="X719" s="63" t="s">
        <v>1014</v>
      </c>
      <c r="Y719" s="64">
        <v>1.1000000000000001</v>
      </c>
      <c r="Z719" s="29">
        <f t="shared" si="48"/>
        <v>39.6</v>
      </c>
      <c r="AA719" s="29">
        <f t="shared" si="49"/>
        <v>44.352000000000004</v>
      </c>
      <c r="AB719" s="65"/>
      <c r="AC719" s="63"/>
      <c r="AD719" s="66"/>
      <c r="AE719" s="66" t="s">
        <v>75</v>
      </c>
      <c r="AF719" s="634"/>
      <c r="AG719" s="2"/>
    </row>
    <row r="720" spans="1:33" ht="18" customHeight="1">
      <c r="A720" s="662"/>
      <c r="B720" s="665"/>
      <c r="C720" s="743"/>
      <c r="D720" s="744"/>
      <c r="E720" s="744"/>
      <c r="F720" s="744"/>
      <c r="G720" s="744"/>
      <c r="H720" s="744"/>
      <c r="I720" s="744"/>
      <c r="J720" s="754"/>
      <c r="K720" s="744"/>
      <c r="L720" s="744"/>
      <c r="M720" s="631"/>
      <c r="N720" s="631"/>
      <c r="O720" s="744"/>
      <c r="P720" s="744"/>
      <c r="Q720" s="802"/>
      <c r="R720" s="69"/>
      <c r="S720" s="824" t="s">
        <v>1015</v>
      </c>
      <c r="T720" s="61"/>
      <c r="U720" s="61"/>
      <c r="V720" s="61"/>
      <c r="W720" s="62">
        <v>4</v>
      </c>
      <c r="X720" s="63" t="s">
        <v>74</v>
      </c>
      <c r="Y720" s="64">
        <v>1.24</v>
      </c>
      <c r="Z720" s="29">
        <f t="shared" si="48"/>
        <v>4.96</v>
      </c>
      <c r="AA720" s="29">
        <f t="shared" si="49"/>
        <v>5.5552000000000001</v>
      </c>
      <c r="AB720" s="65"/>
      <c r="AC720" s="63"/>
      <c r="AD720" s="66"/>
      <c r="AE720" s="66" t="s">
        <v>75</v>
      </c>
      <c r="AF720" s="634"/>
      <c r="AG720" s="2"/>
    </row>
    <row r="721" spans="1:33" ht="18" customHeight="1">
      <c r="A721" s="662"/>
      <c r="B721" s="665"/>
      <c r="C721" s="745"/>
      <c r="D721" s="746"/>
      <c r="E721" s="746"/>
      <c r="F721" s="746"/>
      <c r="G721" s="746"/>
      <c r="H721" s="746"/>
      <c r="I721" s="746"/>
      <c r="J721" s="756"/>
      <c r="K721" s="746"/>
      <c r="L721" s="746"/>
      <c r="M721" s="632"/>
      <c r="N721" s="632"/>
      <c r="O721" s="746"/>
      <c r="P721" s="746"/>
      <c r="Q721" s="803"/>
      <c r="R721" s="38"/>
      <c r="S721" s="820" t="s">
        <v>1016</v>
      </c>
      <c r="T721" s="39"/>
      <c r="U721" s="39"/>
      <c r="V721" s="39"/>
      <c r="W721" s="40">
        <v>1</v>
      </c>
      <c r="X721" s="41" t="s">
        <v>1014</v>
      </c>
      <c r="Y721" s="42">
        <v>2.19</v>
      </c>
      <c r="Z721" s="42">
        <f t="shared" si="48"/>
        <v>2.19</v>
      </c>
      <c r="AA721" s="42">
        <f t="shared" si="49"/>
        <v>2.4528000000000003</v>
      </c>
      <c r="AB721" s="43"/>
      <c r="AC721" s="41"/>
      <c r="AD721" s="44"/>
      <c r="AE721" s="44" t="s">
        <v>75</v>
      </c>
      <c r="AF721" s="635"/>
      <c r="AG721" s="2"/>
    </row>
    <row r="722" spans="1:33" ht="28.5" customHeight="1">
      <c r="A722" s="662"/>
      <c r="B722" s="665"/>
      <c r="C722" s="747" t="s">
        <v>46</v>
      </c>
      <c r="D722" s="748" t="s">
        <v>47</v>
      </c>
      <c r="E722" s="748" t="s">
        <v>48</v>
      </c>
      <c r="F722" s="748" t="s">
        <v>450</v>
      </c>
      <c r="G722" s="749" t="s">
        <v>50</v>
      </c>
      <c r="H722" s="748" t="s">
        <v>440</v>
      </c>
      <c r="I722" s="748" t="s">
        <v>126</v>
      </c>
      <c r="J722" s="774" t="s">
        <v>1017</v>
      </c>
      <c r="K722" s="748" t="s">
        <v>1018</v>
      </c>
      <c r="L722" s="748" t="s">
        <v>1019</v>
      </c>
      <c r="M722" s="638">
        <v>1</v>
      </c>
      <c r="N722" s="638">
        <v>2</v>
      </c>
      <c r="O722" s="748" t="s">
        <v>1020</v>
      </c>
      <c r="P722" s="748" t="s">
        <v>1021</v>
      </c>
      <c r="Q722" s="804" t="s">
        <v>990</v>
      </c>
      <c r="R722" s="37" t="s">
        <v>264</v>
      </c>
      <c r="S722" s="822" t="s">
        <v>197</v>
      </c>
      <c r="T722" s="47" t="s">
        <v>70</v>
      </c>
      <c r="U722" s="67" t="s">
        <v>71</v>
      </c>
      <c r="V722" s="68" t="s">
        <v>72</v>
      </c>
      <c r="W722" s="54"/>
      <c r="X722" s="55"/>
      <c r="Y722" s="56"/>
      <c r="Z722" s="36"/>
      <c r="AA722" s="36"/>
      <c r="AB722" s="57">
        <f>+AA723</f>
        <v>395.98720000000003</v>
      </c>
      <c r="AC722" s="55"/>
      <c r="AD722" s="58"/>
      <c r="AE722" s="58"/>
      <c r="AF722" s="637"/>
      <c r="AG722" s="2"/>
    </row>
    <row r="723" spans="1:33" ht="28.5" customHeight="1">
      <c r="A723" s="662"/>
      <c r="B723" s="665"/>
      <c r="C723" s="743"/>
      <c r="D723" s="744"/>
      <c r="E723" s="744"/>
      <c r="F723" s="744"/>
      <c r="G723" s="744"/>
      <c r="H723" s="744"/>
      <c r="I723" s="744"/>
      <c r="J723" s="754"/>
      <c r="K723" s="744"/>
      <c r="L723" s="744"/>
      <c r="M723" s="631"/>
      <c r="N723" s="631"/>
      <c r="O723" s="744"/>
      <c r="P723" s="744"/>
      <c r="Q723" s="802"/>
      <c r="R723" s="25"/>
      <c r="S723" s="818" t="s">
        <v>1022</v>
      </c>
      <c r="T723" s="26"/>
      <c r="U723" s="61"/>
      <c r="V723" s="61"/>
      <c r="W723" s="27">
        <v>4</v>
      </c>
      <c r="X723" s="28" t="s">
        <v>74</v>
      </c>
      <c r="Y723" s="29">
        <v>88.39</v>
      </c>
      <c r="Z723" s="29">
        <f>+W723*Y723</f>
        <v>353.56</v>
      </c>
      <c r="AA723" s="29">
        <f>+Z723*1.12</f>
        <v>395.98720000000003</v>
      </c>
      <c r="AB723" s="30"/>
      <c r="AC723" s="28"/>
      <c r="AD723" s="31" t="s">
        <v>75</v>
      </c>
      <c r="AE723" s="31"/>
      <c r="AF723" s="634"/>
      <c r="AG723" s="2"/>
    </row>
    <row r="724" spans="1:33" ht="28.5" customHeight="1">
      <c r="A724" s="662"/>
      <c r="B724" s="665"/>
      <c r="C724" s="743"/>
      <c r="D724" s="744"/>
      <c r="E724" s="744"/>
      <c r="F724" s="744"/>
      <c r="G724" s="744"/>
      <c r="H724" s="744"/>
      <c r="I724" s="744"/>
      <c r="J724" s="754"/>
      <c r="K724" s="744"/>
      <c r="L724" s="744"/>
      <c r="M724" s="631"/>
      <c r="N724" s="631"/>
      <c r="O724" s="744"/>
      <c r="P724" s="744"/>
      <c r="Q724" s="802"/>
      <c r="R724" s="70" t="s">
        <v>116</v>
      </c>
      <c r="S724" s="825" t="s">
        <v>117</v>
      </c>
      <c r="T724" s="211" t="s">
        <v>70</v>
      </c>
      <c r="U724" s="172" t="s">
        <v>71</v>
      </c>
      <c r="V724" s="164" t="s">
        <v>72</v>
      </c>
      <c r="W724" s="73"/>
      <c r="X724" s="28"/>
      <c r="Y724" s="29"/>
      <c r="Z724" s="29"/>
      <c r="AA724" s="29"/>
      <c r="AB724" s="30">
        <f>+AA725</f>
        <v>11.200000000000001</v>
      </c>
      <c r="AC724" s="28"/>
      <c r="AD724" s="31"/>
      <c r="AE724" s="31"/>
      <c r="AF724" s="634"/>
      <c r="AG724" s="2"/>
    </row>
    <row r="725" spans="1:33" ht="28.5" customHeight="1">
      <c r="A725" s="662"/>
      <c r="B725" s="665"/>
      <c r="C725" s="743"/>
      <c r="D725" s="744"/>
      <c r="E725" s="744"/>
      <c r="F725" s="744"/>
      <c r="G725" s="744"/>
      <c r="H725" s="744"/>
      <c r="I725" s="744"/>
      <c r="J725" s="754"/>
      <c r="K725" s="744"/>
      <c r="L725" s="744"/>
      <c r="M725" s="631"/>
      <c r="N725" s="631"/>
      <c r="O725" s="744"/>
      <c r="P725" s="744"/>
      <c r="Q725" s="802"/>
      <c r="R725" s="25"/>
      <c r="S725" s="818" t="s">
        <v>1023</v>
      </c>
      <c r="T725" s="26"/>
      <c r="U725" s="33"/>
      <c r="V725" s="33"/>
      <c r="W725" s="27">
        <v>4</v>
      </c>
      <c r="X725" s="28" t="s">
        <v>74</v>
      </c>
      <c r="Y725" s="29">
        <v>2.5</v>
      </c>
      <c r="Z725" s="29">
        <f>+W725*Y725</f>
        <v>10</v>
      </c>
      <c r="AA725" s="29">
        <f>+Z725*1.12</f>
        <v>11.200000000000001</v>
      </c>
      <c r="AB725" s="30"/>
      <c r="AC725" s="28"/>
      <c r="AD725" s="31" t="s">
        <v>75</v>
      </c>
      <c r="AE725" s="31"/>
      <c r="AF725" s="634"/>
      <c r="AG725" s="2"/>
    </row>
    <row r="726" spans="1:33" ht="28.5" customHeight="1">
      <c r="A726" s="662"/>
      <c r="B726" s="665"/>
      <c r="C726" s="745"/>
      <c r="D726" s="746"/>
      <c r="E726" s="746"/>
      <c r="F726" s="746"/>
      <c r="G726" s="746"/>
      <c r="H726" s="746"/>
      <c r="I726" s="746"/>
      <c r="J726" s="756"/>
      <c r="K726" s="746"/>
      <c r="L726" s="746"/>
      <c r="M726" s="632"/>
      <c r="N726" s="632"/>
      <c r="O726" s="746"/>
      <c r="P726" s="746"/>
      <c r="Q726" s="803"/>
      <c r="R726" s="38"/>
      <c r="S726" s="820"/>
      <c r="T726" s="39"/>
      <c r="U726" s="39"/>
      <c r="V726" s="39"/>
      <c r="W726" s="40"/>
      <c r="X726" s="41"/>
      <c r="Y726" s="42"/>
      <c r="Z726" s="42"/>
      <c r="AA726" s="42"/>
      <c r="AB726" s="43"/>
      <c r="AC726" s="41"/>
      <c r="AD726" s="44"/>
      <c r="AE726" s="44"/>
      <c r="AF726" s="635"/>
      <c r="AG726" s="2"/>
    </row>
    <row r="727" spans="1:33" ht="25.5" customHeight="1">
      <c r="A727" s="662"/>
      <c r="B727" s="665"/>
      <c r="C727" s="773" t="s">
        <v>46</v>
      </c>
      <c r="D727" s="750" t="s">
        <v>47</v>
      </c>
      <c r="E727" s="750" t="s">
        <v>48</v>
      </c>
      <c r="F727" s="750" t="s">
        <v>471</v>
      </c>
      <c r="G727" s="768" t="s">
        <v>50</v>
      </c>
      <c r="H727" s="750" t="s">
        <v>51</v>
      </c>
      <c r="I727" s="750" t="s">
        <v>61</v>
      </c>
      <c r="J727" s="774" t="s">
        <v>1024</v>
      </c>
      <c r="K727" s="748" t="s">
        <v>1025</v>
      </c>
      <c r="L727" s="750" t="s">
        <v>1026</v>
      </c>
      <c r="M727" s="698">
        <v>150</v>
      </c>
      <c r="N727" s="698">
        <v>150</v>
      </c>
      <c r="O727" s="750" t="s">
        <v>1027</v>
      </c>
      <c r="P727" s="750" t="s">
        <v>1028</v>
      </c>
      <c r="Q727" s="805" t="s">
        <v>980</v>
      </c>
      <c r="R727" s="37" t="s">
        <v>1029</v>
      </c>
      <c r="S727" s="821" t="s">
        <v>273</v>
      </c>
      <c r="T727" s="100" t="s">
        <v>70</v>
      </c>
      <c r="U727" s="67" t="s">
        <v>71</v>
      </c>
      <c r="V727" s="68" t="s">
        <v>198</v>
      </c>
      <c r="W727" s="34"/>
      <c r="X727" s="35"/>
      <c r="Y727" s="36"/>
      <c r="Z727" s="36"/>
      <c r="AA727" s="36"/>
      <c r="AB727" s="50">
        <f>+AA728</f>
        <v>1551.9839999999999</v>
      </c>
      <c r="AC727" s="35"/>
      <c r="AD727" s="60"/>
      <c r="AE727" s="60"/>
      <c r="AF727" s="636"/>
      <c r="AG727" s="2"/>
    </row>
    <row r="728" spans="1:33" ht="25.5" customHeight="1">
      <c r="A728" s="662"/>
      <c r="B728" s="665"/>
      <c r="C728" s="743"/>
      <c r="D728" s="744"/>
      <c r="E728" s="744"/>
      <c r="F728" s="744"/>
      <c r="G728" s="744"/>
      <c r="H728" s="744"/>
      <c r="I728" s="744"/>
      <c r="J728" s="754"/>
      <c r="K728" s="744"/>
      <c r="L728" s="744"/>
      <c r="M728" s="631"/>
      <c r="N728" s="631"/>
      <c r="O728" s="744"/>
      <c r="P728" s="744"/>
      <c r="Q728" s="802"/>
      <c r="R728" s="25"/>
      <c r="S728" s="818" t="s">
        <v>1030</v>
      </c>
      <c r="T728" s="26"/>
      <c r="U728" s="26"/>
      <c r="V728" s="26"/>
      <c r="W728" s="27">
        <v>5</v>
      </c>
      <c r="X728" s="28" t="s">
        <v>74</v>
      </c>
      <c r="Y728" s="29">
        <v>277.14</v>
      </c>
      <c r="Z728" s="29">
        <f>+W728*Y728</f>
        <v>1385.6999999999998</v>
      </c>
      <c r="AA728" s="29">
        <f>+Z728*1.12</f>
        <v>1551.9839999999999</v>
      </c>
      <c r="AB728" s="30"/>
      <c r="AC728" s="28"/>
      <c r="AD728" s="31"/>
      <c r="AE728" s="31" t="s">
        <v>75</v>
      </c>
      <c r="AF728" s="634"/>
      <c r="AG728" s="2"/>
    </row>
    <row r="729" spans="1:33" ht="25.5" customHeight="1">
      <c r="A729" s="662"/>
      <c r="B729" s="665"/>
      <c r="C729" s="743"/>
      <c r="D729" s="744"/>
      <c r="E729" s="744"/>
      <c r="F729" s="744"/>
      <c r="G729" s="744"/>
      <c r="H729" s="744"/>
      <c r="I729" s="744"/>
      <c r="J729" s="754"/>
      <c r="K729" s="744"/>
      <c r="L729" s="744"/>
      <c r="M729" s="631"/>
      <c r="N729" s="631"/>
      <c r="O729" s="744"/>
      <c r="P729" s="744"/>
      <c r="Q729" s="802"/>
      <c r="R729" s="32"/>
      <c r="S729" s="819"/>
      <c r="T729" s="33"/>
      <c r="U729" s="33"/>
      <c r="V729" s="33"/>
      <c r="W729" s="34"/>
      <c r="X729" s="35"/>
      <c r="Y729" s="36"/>
      <c r="Z729" s="29"/>
      <c r="AA729" s="29"/>
      <c r="AB729" s="30"/>
      <c r="AC729" s="28"/>
      <c r="AD729" s="31"/>
      <c r="AE729" s="31"/>
      <c r="AF729" s="634"/>
      <c r="AG729" s="2"/>
    </row>
    <row r="730" spans="1:33" ht="25.5" customHeight="1">
      <c r="A730" s="662"/>
      <c r="B730" s="665"/>
      <c r="C730" s="743"/>
      <c r="D730" s="744"/>
      <c r="E730" s="744"/>
      <c r="F730" s="744"/>
      <c r="G730" s="744"/>
      <c r="H730" s="744"/>
      <c r="I730" s="744"/>
      <c r="J730" s="754"/>
      <c r="K730" s="744"/>
      <c r="L730" s="744"/>
      <c r="M730" s="631"/>
      <c r="N730" s="631"/>
      <c r="O730" s="744"/>
      <c r="P730" s="744"/>
      <c r="Q730" s="802"/>
      <c r="R730" s="37"/>
      <c r="S730" s="819"/>
      <c r="T730" s="33"/>
      <c r="U730" s="33"/>
      <c r="V730" s="33"/>
      <c r="W730" s="34"/>
      <c r="X730" s="35"/>
      <c r="Y730" s="36"/>
      <c r="Z730" s="29"/>
      <c r="AA730" s="29"/>
      <c r="AB730" s="30"/>
      <c r="AC730" s="28"/>
      <c r="AD730" s="31"/>
      <c r="AE730" s="31"/>
      <c r="AF730" s="634"/>
      <c r="AG730" s="2"/>
    </row>
    <row r="731" spans="1:33" ht="25.5" customHeight="1">
      <c r="A731" s="662"/>
      <c r="B731" s="665"/>
      <c r="C731" s="745"/>
      <c r="D731" s="746"/>
      <c r="E731" s="746"/>
      <c r="F731" s="746"/>
      <c r="G731" s="746"/>
      <c r="H731" s="746"/>
      <c r="I731" s="746"/>
      <c r="J731" s="756"/>
      <c r="K731" s="746"/>
      <c r="L731" s="746"/>
      <c r="M731" s="632"/>
      <c r="N731" s="632"/>
      <c r="O731" s="746"/>
      <c r="P731" s="746"/>
      <c r="Q731" s="803"/>
      <c r="R731" s="38"/>
      <c r="S731" s="820"/>
      <c r="T731" s="39"/>
      <c r="U731" s="39"/>
      <c r="V731" s="39"/>
      <c r="W731" s="40"/>
      <c r="X731" s="41"/>
      <c r="Y731" s="42"/>
      <c r="Z731" s="42"/>
      <c r="AA731" s="42"/>
      <c r="AB731" s="43"/>
      <c r="AC731" s="41"/>
      <c r="AD731" s="44"/>
      <c r="AE731" s="44"/>
      <c r="AF731" s="635"/>
      <c r="AG731" s="2"/>
    </row>
    <row r="732" spans="1:33" ht="25.5" customHeight="1">
      <c r="A732" s="662"/>
      <c r="B732" s="665"/>
      <c r="C732" s="773" t="s">
        <v>46</v>
      </c>
      <c r="D732" s="750" t="s">
        <v>47</v>
      </c>
      <c r="E732" s="750" t="s">
        <v>48</v>
      </c>
      <c r="F732" s="750" t="s">
        <v>471</v>
      </c>
      <c r="G732" s="768" t="s">
        <v>50</v>
      </c>
      <c r="H732" s="750" t="s">
        <v>51</v>
      </c>
      <c r="I732" s="750" t="s">
        <v>52</v>
      </c>
      <c r="J732" s="777" t="s">
        <v>1031</v>
      </c>
      <c r="K732" s="748" t="s">
        <v>1032</v>
      </c>
      <c r="L732" s="750" t="s">
        <v>1033</v>
      </c>
      <c r="M732" s="698">
        <v>1</v>
      </c>
      <c r="N732" s="698">
        <v>1</v>
      </c>
      <c r="O732" s="750" t="s">
        <v>1034</v>
      </c>
      <c r="P732" s="750" t="s">
        <v>1035</v>
      </c>
      <c r="Q732" s="805" t="s">
        <v>1036</v>
      </c>
      <c r="R732" s="37"/>
      <c r="S732" s="821"/>
      <c r="T732" s="46"/>
      <c r="U732" s="46"/>
      <c r="V732" s="46"/>
      <c r="W732" s="34"/>
      <c r="X732" s="35"/>
      <c r="Y732" s="36"/>
      <c r="Z732" s="36"/>
      <c r="AA732" s="36"/>
      <c r="AB732" s="50"/>
      <c r="AC732" s="35"/>
      <c r="AD732" s="35"/>
      <c r="AE732" s="35"/>
      <c r="AF732" s="636"/>
      <c r="AG732" s="2"/>
    </row>
    <row r="733" spans="1:33" ht="25.5" customHeight="1">
      <c r="A733" s="662"/>
      <c r="B733" s="665"/>
      <c r="C733" s="743"/>
      <c r="D733" s="744"/>
      <c r="E733" s="744"/>
      <c r="F733" s="744"/>
      <c r="G733" s="744"/>
      <c r="H733" s="744"/>
      <c r="I733" s="744"/>
      <c r="J733" s="754"/>
      <c r="K733" s="744"/>
      <c r="L733" s="744"/>
      <c r="M733" s="631"/>
      <c r="N733" s="631"/>
      <c r="O733" s="744"/>
      <c r="P733" s="744"/>
      <c r="Q733" s="802"/>
      <c r="R733" s="25"/>
      <c r="S733" s="818"/>
      <c r="T733" s="26"/>
      <c r="U733" s="26"/>
      <c r="V733" s="26"/>
      <c r="W733" s="27"/>
      <c r="X733" s="28"/>
      <c r="Y733" s="29"/>
      <c r="Z733" s="29"/>
      <c r="AA733" s="29"/>
      <c r="AB733" s="30"/>
      <c r="AC733" s="28"/>
      <c r="AD733" s="28"/>
      <c r="AE733" s="28"/>
      <c r="AF733" s="634"/>
      <c r="AG733" s="2"/>
    </row>
    <row r="734" spans="1:33" ht="25.5" customHeight="1">
      <c r="A734" s="662"/>
      <c r="B734" s="665"/>
      <c r="C734" s="743"/>
      <c r="D734" s="744"/>
      <c r="E734" s="744"/>
      <c r="F734" s="744"/>
      <c r="G734" s="744"/>
      <c r="H734" s="744"/>
      <c r="I734" s="744"/>
      <c r="J734" s="754"/>
      <c r="K734" s="744"/>
      <c r="L734" s="744"/>
      <c r="M734" s="631"/>
      <c r="N734" s="631"/>
      <c r="O734" s="744"/>
      <c r="P734" s="744"/>
      <c r="Q734" s="802"/>
      <c r="R734" s="25"/>
      <c r="S734" s="818"/>
      <c r="T734" s="26"/>
      <c r="U734" s="26"/>
      <c r="V734" s="26"/>
      <c r="W734" s="27"/>
      <c r="X734" s="28"/>
      <c r="Y734" s="29"/>
      <c r="Z734" s="29"/>
      <c r="AA734" s="29"/>
      <c r="AB734" s="30"/>
      <c r="AC734" s="28"/>
      <c r="AD734" s="28"/>
      <c r="AE734" s="31"/>
      <c r="AF734" s="634"/>
      <c r="AG734" s="2"/>
    </row>
    <row r="735" spans="1:33" ht="25.5" customHeight="1">
      <c r="A735" s="662"/>
      <c r="B735" s="665"/>
      <c r="C735" s="743"/>
      <c r="D735" s="744"/>
      <c r="E735" s="744"/>
      <c r="F735" s="744"/>
      <c r="G735" s="744"/>
      <c r="H735" s="744"/>
      <c r="I735" s="744"/>
      <c r="J735" s="754"/>
      <c r="K735" s="744"/>
      <c r="L735" s="744"/>
      <c r="M735" s="631"/>
      <c r="N735" s="631"/>
      <c r="O735" s="744"/>
      <c r="P735" s="744"/>
      <c r="Q735" s="802"/>
      <c r="R735" s="25"/>
      <c r="S735" s="818"/>
      <c r="T735" s="26"/>
      <c r="U735" s="26"/>
      <c r="V735" s="26"/>
      <c r="W735" s="27"/>
      <c r="X735" s="28"/>
      <c r="Y735" s="29"/>
      <c r="Z735" s="29"/>
      <c r="AA735" s="29"/>
      <c r="AB735" s="30"/>
      <c r="AC735" s="28"/>
      <c r="AD735" s="28"/>
      <c r="AE735" s="31"/>
      <c r="AF735" s="634"/>
      <c r="AG735" s="2"/>
    </row>
    <row r="736" spans="1:33" ht="25.5" customHeight="1">
      <c r="A736" s="662"/>
      <c r="B736" s="665"/>
      <c r="C736" s="745"/>
      <c r="D736" s="746"/>
      <c r="E736" s="746"/>
      <c r="F736" s="746"/>
      <c r="G736" s="746"/>
      <c r="H736" s="746"/>
      <c r="I736" s="746"/>
      <c r="J736" s="756"/>
      <c r="K736" s="746"/>
      <c r="L736" s="746"/>
      <c r="M736" s="632"/>
      <c r="N736" s="632"/>
      <c r="O736" s="746"/>
      <c r="P736" s="746"/>
      <c r="Q736" s="803"/>
      <c r="R736" s="38"/>
      <c r="S736" s="820"/>
      <c r="T736" s="39"/>
      <c r="U736" s="39"/>
      <c r="V736" s="39"/>
      <c r="W736" s="40"/>
      <c r="X736" s="41"/>
      <c r="Y736" s="42"/>
      <c r="Z736" s="42"/>
      <c r="AA736" s="42"/>
      <c r="AB736" s="43"/>
      <c r="AC736" s="41"/>
      <c r="AD736" s="41"/>
      <c r="AE736" s="44"/>
      <c r="AF736" s="635"/>
      <c r="AG736" s="2"/>
    </row>
    <row r="737" spans="1:33" ht="26.25" customHeight="1">
      <c r="A737" s="663"/>
      <c r="B737" s="666"/>
      <c r="C737" s="747" t="s">
        <v>46</v>
      </c>
      <c r="D737" s="748" t="s">
        <v>47</v>
      </c>
      <c r="E737" s="748" t="s">
        <v>48</v>
      </c>
      <c r="F737" s="748" t="s">
        <v>493</v>
      </c>
      <c r="G737" s="749" t="s">
        <v>50</v>
      </c>
      <c r="H737" s="748" t="s">
        <v>51</v>
      </c>
      <c r="I737" s="748" t="s">
        <v>61</v>
      </c>
      <c r="J737" s="777" t="s">
        <v>1037</v>
      </c>
      <c r="K737" s="748" t="s">
        <v>1038</v>
      </c>
      <c r="L737" s="748" t="s">
        <v>1039</v>
      </c>
      <c r="M737" s="638">
        <v>15</v>
      </c>
      <c r="N737" s="638">
        <v>15</v>
      </c>
      <c r="O737" s="748" t="s">
        <v>1040</v>
      </c>
      <c r="P737" s="748" t="s">
        <v>1041</v>
      </c>
      <c r="Q737" s="804" t="s">
        <v>1042</v>
      </c>
      <c r="R737" s="59"/>
      <c r="S737" s="823"/>
      <c r="T737" s="49"/>
      <c r="U737" s="49"/>
      <c r="V737" s="49"/>
      <c r="W737" s="34"/>
      <c r="X737" s="35"/>
      <c r="Y737" s="36"/>
      <c r="Z737" s="36"/>
      <c r="AA737" s="36"/>
      <c r="AB737" s="50"/>
      <c r="AC737" s="35"/>
      <c r="AD737" s="60"/>
      <c r="AE737" s="60"/>
      <c r="AF737" s="637"/>
      <c r="AG737" s="2"/>
    </row>
    <row r="738" spans="1:33" ht="26.25" customHeight="1">
      <c r="A738" s="661" t="s">
        <v>872</v>
      </c>
      <c r="B738" s="664" t="s">
        <v>974</v>
      </c>
      <c r="C738" s="743"/>
      <c r="D738" s="744"/>
      <c r="E738" s="744"/>
      <c r="F738" s="744"/>
      <c r="G738" s="744"/>
      <c r="H738" s="744"/>
      <c r="I738" s="744"/>
      <c r="J738" s="754"/>
      <c r="K738" s="744"/>
      <c r="L738" s="744"/>
      <c r="M738" s="631"/>
      <c r="N738" s="631"/>
      <c r="O738" s="744"/>
      <c r="P738" s="744"/>
      <c r="Q738" s="802"/>
      <c r="R738" s="32"/>
      <c r="S738" s="818"/>
      <c r="T738" s="26"/>
      <c r="U738" s="26"/>
      <c r="V738" s="26"/>
      <c r="W738" s="27"/>
      <c r="X738" s="28"/>
      <c r="Y738" s="29"/>
      <c r="Z738" s="29"/>
      <c r="AA738" s="29"/>
      <c r="AB738" s="30"/>
      <c r="AC738" s="28"/>
      <c r="AD738" s="31"/>
      <c r="AE738" s="31"/>
      <c r="AF738" s="634"/>
      <c r="AG738" s="2"/>
    </row>
    <row r="739" spans="1:33" ht="26.25" customHeight="1">
      <c r="A739" s="662"/>
      <c r="B739" s="665"/>
      <c r="C739" s="743"/>
      <c r="D739" s="744"/>
      <c r="E739" s="744"/>
      <c r="F739" s="744"/>
      <c r="G739" s="744"/>
      <c r="H739" s="744"/>
      <c r="I739" s="744"/>
      <c r="J739" s="754"/>
      <c r="K739" s="744"/>
      <c r="L739" s="744"/>
      <c r="M739" s="631"/>
      <c r="N739" s="631"/>
      <c r="O739" s="744"/>
      <c r="P739" s="744"/>
      <c r="Q739" s="802"/>
      <c r="R739" s="25"/>
      <c r="S739" s="818"/>
      <c r="T739" s="26"/>
      <c r="U739" s="26"/>
      <c r="V739" s="26"/>
      <c r="W739" s="27"/>
      <c r="X739" s="28"/>
      <c r="Y739" s="29"/>
      <c r="Z739" s="29"/>
      <c r="AA739" s="29"/>
      <c r="AB739" s="30"/>
      <c r="AC739" s="28"/>
      <c r="AD739" s="31"/>
      <c r="AE739" s="31"/>
      <c r="AF739" s="634"/>
      <c r="AG739" s="2"/>
    </row>
    <row r="740" spans="1:33" ht="26.25" customHeight="1">
      <c r="A740" s="662"/>
      <c r="B740" s="665"/>
      <c r="C740" s="743"/>
      <c r="D740" s="744"/>
      <c r="E740" s="744"/>
      <c r="F740" s="744"/>
      <c r="G740" s="744"/>
      <c r="H740" s="744"/>
      <c r="I740" s="744"/>
      <c r="J740" s="754"/>
      <c r="K740" s="744"/>
      <c r="L740" s="744"/>
      <c r="M740" s="631"/>
      <c r="N740" s="631"/>
      <c r="O740" s="744"/>
      <c r="P740" s="744"/>
      <c r="Q740" s="802"/>
      <c r="R740" s="25"/>
      <c r="S740" s="818"/>
      <c r="T740" s="26"/>
      <c r="U740" s="26"/>
      <c r="V740" s="26"/>
      <c r="W740" s="27"/>
      <c r="X740" s="28"/>
      <c r="Y740" s="29"/>
      <c r="Z740" s="29"/>
      <c r="AA740" s="29"/>
      <c r="AB740" s="30"/>
      <c r="AC740" s="28"/>
      <c r="AD740" s="31"/>
      <c r="AE740" s="31"/>
      <c r="AF740" s="634"/>
      <c r="AG740" s="2"/>
    </row>
    <row r="741" spans="1:33" ht="26.25" customHeight="1">
      <c r="A741" s="662"/>
      <c r="B741" s="665"/>
      <c r="C741" s="745"/>
      <c r="D741" s="746"/>
      <c r="E741" s="746"/>
      <c r="F741" s="746"/>
      <c r="G741" s="746"/>
      <c r="H741" s="746"/>
      <c r="I741" s="746"/>
      <c r="J741" s="756"/>
      <c r="K741" s="746"/>
      <c r="L741" s="746"/>
      <c r="M741" s="632"/>
      <c r="N741" s="632"/>
      <c r="O741" s="746"/>
      <c r="P741" s="746"/>
      <c r="Q741" s="803"/>
      <c r="R741" s="38"/>
      <c r="S741" s="824"/>
      <c r="T741" s="61"/>
      <c r="U741" s="61"/>
      <c r="V741" s="61"/>
      <c r="W741" s="62"/>
      <c r="X741" s="63"/>
      <c r="Y741" s="64"/>
      <c r="Z741" s="42"/>
      <c r="AA741" s="42"/>
      <c r="AB741" s="65"/>
      <c r="AC741" s="63"/>
      <c r="AD741" s="66"/>
      <c r="AE741" s="66"/>
      <c r="AF741" s="635"/>
      <c r="AG741" s="2"/>
    </row>
    <row r="742" spans="1:33" ht="26.25" customHeight="1">
      <c r="A742" s="662"/>
      <c r="B742" s="665"/>
      <c r="C742" s="747" t="s">
        <v>46</v>
      </c>
      <c r="D742" s="748" t="s">
        <v>47</v>
      </c>
      <c r="E742" s="748" t="s">
        <v>48</v>
      </c>
      <c r="F742" s="748" t="s">
        <v>450</v>
      </c>
      <c r="G742" s="749" t="s">
        <v>50</v>
      </c>
      <c r="H742" s="748" t="s">
        <v>133</v>
      </c>
      <c r="I742" s="748" t="s">
        <v>61</v>
      </c>
      <c r="J742" s="774" t="s">
        <v>1043</v>
      </c>
      <c r="K742" s="748" t="s">
        <v>1044</v>
      </c>
      <c r="L742" s="748" t="s">
        <v>1045</v>
      </c>
      <c r="M742" s="638">
        <v>80</v>
      </c>
      <c r="N742" s="638">
        <v>40</v>
      </c>
      <c r="O742" s="748" t="s">
        <v>1046</v>
      </c>
      <c r="P742" s="748" t="s">
        <v>1047</v>
      </c>
      <c r="Q742" s="804" t="s">
        <v>990</v>
      </c>
      <c r="R742" s="37"/>
      <c r="S742" s="822"/>
      <c r="T742" s="53"/>
      <c r="U742" s="53"/>
      <c r="V742" s="53"/>
      <c r="W742" s="54"/>
      <c r="X742" s="55"/>
      <c r="Y742" s="56"/>
      <c r="Z742" s="36"/>
      <c r="AA742" s="36"/>
      <c r="AB742" s="57"/>
      <c r="AC742" s="55"/>
      <c r="AD742" s="58"/>
      <c r="AE742" s="58"/>
      <c r="AF742" s="637"/>
      <c r="AG742" s="2"/>
    </row>
    <row r="743" spans="1:33" ht="26.25" customHeight="1">
      <c r="A743" s="662"/>
      <c r="B743" s="665"/>
      <c r="C743" s="743"/>
      <c r="D743" s="744"/>
      <c r="E743" s="744"/>
      <c r="F743" s="744"/>
      <c r="G743" s="744"/>
      <c r="H743" s="744"/>
      <c r="I743" s="744"/>
      <c r="J743" s="754"/>
      <c r="K743" s="744"/>
      <c r="L743" s="744"/>
      <c r="M743" s="631"/>
      <c r="N743" s="631"/>
      <c r="O743" s="744"/>
      <c r="P743" s="744"/>
      <c r="Q743" s="802"/>
      <c r="R743" s="25"/>
      <c r="S743" s="818"/>
      <c r="T743" s="26"/>
      <c r="U743" s="26"/>
      <c r="V743" s="26"/>
      <c r="W743" s="27"/>
      <c r="X743" s="28"/>
      <c r="Y743" s="29"/>
      <c r="Z743" s="29"/>
      <c r="AA743" s="29"/>
      <c r="AB743" s="30"/>
      <c r="AC743" s="28"/>
      <c r="AD743" s="31"/>
      <c r="AE743" s="31"/>
      <c r="AF743" s="634"/>
      <c r="AG743" s="2"/>
    </row>
    <row r="744" spans="1:33" ht="26.25" customHeight="1">
      <c r="A744" s="662"/>
      <c r="B744" s="665"/>
      <c r="C744" s="743"/>
      <c r="D744" s="744"/>
      <c r="E744" s="744"/>
      <c r="F744" s="744"/>
      <c r="G744" s="744"/>
      <c r="H744" s="744"/>
      <c r="I744" s="744"/>
      <c r="J744" s="754"/>
      <c r="K744" s="744"/>
      <c r="L744" s="744"/>
      <c r="M744" s="631"/>
      <c r="N744" s="631"/>
      <c r="O744" s="744"/>
      <c r="P744" s="744"/>
      <c r="Q744" s="802"/>
      <c r="R744" s="25"/>
      <c r="S744" s="818"/>
      <c r="T744" s="26"/>
      <c r="U744" s="26"/>
      <c r="V744" s="26"/>
      <c r="W744" s="27"/>
      <c r="X744" s="28"/>
      <c r="Y744" s="29"/>
      <c r="Z744" s="29"/>
      <c r="AA744" s="29"/>
      <c r="AB744" s="30"/>
      <c r="AC744" s="28"/>
      <c r="AD744" s="31"/>
      <c r="AE744" s="31"/>
      <c r="AF744" s="634"/>
      <c r="AG744" s="2"/>
    </row>
    <row r="745" spans="1:33" ht="26.25" customHeight="1">
      <c r="A745" s="662"/>
      <c r="B745" s="665"/>
      <c r="C745" s="743"/>
      <c r="D745" s="744"/>
      <c r="E745" s="744"/>
      <c r="F745" s="744"/>
      <c r="G745" s="744"/>
      <c r="H745" s="744"/>
      <c r="I745" s="744"/>
      <c r="J745" s="754"/>
      <c r="K745" s="744"/>
      <c r="L745" s="744"/>
      <c r="M745" s="631"/>
      <c r="N745" s="631"/>
      <c r="O745" s="744"/>
      <c r="P745" s="744"/>
      <c r="Q745" s="802"/>
      <c r="R745" s="25"/>
      <c r="S745" s="818"/>
      <c r="T745" s="26"/>
      <c r="U745" s="26"/>
      <c r="V745" s="26"/>
      <c r="W745" s="27"/>
      <c r="X745" s="28"/>
      <c r="Y745" s="29"/>
      <c r="Z745" s="29"/>
      <c r="AA745" s="29"/>
      <c r="AB745" s="30"/>
      <c r="AC745" s="28"/>
      <c r="AD745" s="31"/>
      <c r="AE745" s="31"/>
      <c r="AF745" s="634"/>
      <c r="AG745" s="2"/>
    </row>
    <row r="746" spans="1:33" ht="26.25" customHeight="1">
      <c r="A746" s="662"/>
      <c r="B746" s="665"/>
      <c r="C746" s="745"/>
      <c r="D746" s="746"/>
      <c r="E746" s="746"/>
      <c r="F746" s="746"/>
      <c r="G746" s="746"/>
      <c r="H746" s="746"/>
      <c r="I746" s="746"/>
      <c r="J746" s="756"/>
      <c r="K746" s="746"/>
      <c r="L746" s="746"/>
      <c r="M746" s="632"/>
      <c r="N746" s="632"/>
      <c r="O746" s="746"/>
      <c r="P746" s="746"/>
      <c r="Q746" s="803"/>
      <c r="R746" s="38"/>
      <c r="S746" s="820"/>
      <c r="T746" s="39"/>
      <c r="U746" s="39"/>
      <c r="V746" s="39"/>
      <c r="W746" s="40"/>
      <c r="X746" s="41"/>
      <c r="Y746" s="42"/>
      <c r="Z746" s="42"/>
      <c r="AA746" s="42"/>
      <c r="AB746" s="43"/>
      <c r="AC746" s="41"/>
      <c r="AD746" s="44"/>
      <c r="AE746" s="44"/>
      <c r="AF746" s="635"/>
      <c r="AG746" s="2"/>
    </row>
    <row r="747" spans="1:33" ht="26.25" customHeight="1">
      <c r="A747" s="662"/>
      <c r="B747" s="665"/>
      <c r="C747" s="747" t="s">
        <v>46</v>
      </c>
      <c r="D747" s="748" t="s">
        <v>47</v>
      </c>
      <c r="E747" s="748" t="s">
        <v>48</v>
      </c>
      <c r="F747" s="748" t="s">
        <v>471</v>
      </c>
      <c r="G747" s="749" t="s">
        <v>50</v>
      </c>
      <c r="H747" s="748" t="s">
        <v>51</v>
      </c>
      <c r="I747" s="748" t="s">
        <v>52</v>
      </c>
      <c r="J747" s="774" t="s">
        <v>1048</v>
      </c>
      <c r="K747" s="748" t="s">
        <v>1049</v>
      </c>
      <c r="L747" s="748" t="s">
        <v>1050</v>
      </c>
      <c r="M747" s="638">
        <v>0</v>
      </c>
      <c r="N747" s="638">
        <v>1</v>
      </c>
      <c r="O747" s="748" t="s">
        <v>1051</v>
      </c>
      <c r="P747" s="748" t="s">
        <v>1052</v>
      </c>
      <c r="Q747" s="804" t="s">
        <v>1053</v>
      </c>
      <c r="R747" s="37"/>
      <c r="S747" s="822"/>
      <c r="T747" s="53"/>
      <c r="U747" s="53"/>
      <c r="V747" s="53"/>
      <c r="W747" s="54"/>
      <c r="X747" s="55"/>
      <c r="Y747" s="56"/>
      <c r="Z747" s="36"/>
      <c r="AA747" s="36"/>
      <c r="AB747" s="57"/>
      <c r="AC747" s="55"/>
      <c r="AD747" s="58"/>
      <c r="AE747" s="58"/>
      <c r="AF747" s="637"/>
      <c r="AG747" s="2"/>
    </row>
    <row r="748" spans="1:33" ht="26.25" customHeight="1">
      <c r="A748" s="662"/>
      <c r="B748" s="665"/>
      <c r="C748" s="743"/>
      <c r="D748" s="744"/>
      <c r="E748" s="744"/>
      <c r="F748" s="744"/>
      <c r="G748" s="744"/>
      <c r="H748" s="744"/>
      <c r="I748" s="744"/>
      <c r="J748" s="754"/>
      <c r="K748" s="744"/>
      <c r="L748" s="744"/>
      <c r="M748" s="631"/>
      <c r="N748" s="631"/>
      <c r="O748" s="744"/>
      <c r="P748" s="744"/>
      <c r="Q748" s="802"/>
      <c r="R748" s="25"/>
      <c r="S748" s="818"/>
      <c r="T748" s="26"/>
      <c r="U748" s="26"/>
      <c r="V748" s="26"/>
      <c r="W748" s="27"/>
      <c r="X748" s="28"/>
      <c r="Y748" s="29"/>
      <c r="Z748" s="29"/>
      <c r="AA748" s="29"/>
      <c r="AB748" s="30"/>
      <c r="AC748" s="28"/>
      <c r="AD748" s="31"/>
      <c r="AE748" s="31"/>
      <c r="AF748" s="634"/>
      <c r="AG748" s="2"/>
    </row>
    <row r="749" spans="1:33" ht="26.25" customHeight="1">
      <c r="A749" s="662"/>
      <c r="B749" s="665"/>
      <c r="C749" s="743"/>
      <c r="D749" s="744"/>
      <c r="E749" s="744"/>
      <c r="F749" s="744"/>
      <c r="G749" s="744"/>
      <c r="H749" s="744"/>
      <c r="I749" s="744"/>
      <c r="J749" s="754"/>
      <c r="K749" s="744"/>
      <c r="L749" s="744"/>
      <c r="M749" s="631"/>
      <c r="N749" s="631"/>
      <c r="O749" s="744"/>
      <c r="P749" s="744"/>
      <c r="Q749" s="802"/>
      <c r="R749" s="25"/>
      <c r="S749" s="818"/>
      <c r="T749" s="26"/>
      <c r="U749" s="26"/>
      <c r="V749" s="26"/>
      <c r="W749" s="27"/>
      <c r="X749" s="28"/>
      <c r="Y749" s="29"/>
      <c r="Z749" s="29"/>
      <c r="AA749" s="29"/>
      <c r="AB749" s="30"/>
      <c r="AC749" s="28"/>
      <c r="AD749" s="31"/>
      <c r="AE749" s="31"/>
      <c r="AF749" s="634"/>
      <c r="AG749" s="2"/>
    </row>
    <row r="750" spans="1:33" ht="26.25" customHeight="1">
      <c r="A750" s="662"/>
      <c r="B750" s="665"/>
      <c r="C750" s="743"/>
      <c r="D750" s="744"/>
      <c r="E750" s="744"/>
      <c r="F750" s="744"/>
      <c r="G750" s="744"/>
      <c r="H750" s="744"/>
      <c r="I750" s="744"/>
      <c r="J750" s="754"/>
      <c r="K750" s="744"/>
      <c r="L750" s="744"/>
      <c r="M750" s="631"/>
      <c r="N750" s="631"/>
      <c r="O750" s="744"/>
      <c r="P750" s="744"/>
      <c r="Q750" s="802"/>
      <c r="R750" s="25"/>
      <c r="S750" s="818"/>
      <c r="T750" s="26"/>
      <c r="U750" s="26"/>
      <c r="V750" s="26"/>
      <c r="W750" s="27"/>
      <c r="X750" s="28"/>
      <c r="Y750" s="29"/>
      <c r="Z750" s="29"/>
      <c r="AA750" s="29"/>
      <c r="AB750" s="30"/>
      <c r="AC750" s="28"/>
      <c r="AD750" s="31"/>
      <c r="AE750" s="31"/>
      <c r="AF750" s="634"/>
      <c r="AG750" s="2"/>
    </row>
    <row r="751" spans="1:33" ht="26.25" customHeight="1">
      <c r="A751" s="662"/>
      <c r="B751" s="665"/>
      <c r="C751" s="745"/>
      <c r="D751" s="746"/>
      <c r="E751" s="746"/>
      <c r="F751" s="746"/>
      <c r="G751" s="746"/>
      <c r="H751" s="746"/>
      <c r="I751" s="746"/>
      <c r="J751" s="756"/>
      <c r="K751" s="746"/>
      <c r="L751" s="746"/>
      <c r="M751" s="632"/>
      <c r="N751" s="632"/>
      <c r="O751" s="746"/>
      <c r="P751" s="746"/>
      <c r="Q751" s="803"/>
      <c r="R751" s="38"/>
      <c r="S751" s="820"/>
      <c r="T751" s="39"/>
      <c r="U751" s="39"/>
      <c r="V751" s="39"/>
      <c r="W751" s="40"/>
      <c r="X751" s="41"/>
      <c r="Y751" s="42"/>
      <c r="Z751" s="42"/>
      <c r="AA751" s="42"/>
      <c r="AB751" s="43"/>
      <c r="AC751" s="41"/>
      <c r="AD751" s="44"/>
      <c r="AE751" s="44"/>
      <c r="AF751" s="635"/>
      <c r="AG751" s="2"/>
    </row>
    <row r="752" spans="1:33" ht="25.5" customHeight="1">
      <c r="A752" s="662"/>
      <c r="B752" s="665"/>
      <c r="C752" s="747" t="s">
        <v>46</v>
      </c>
      <c r="D752" s="748" t="s">
        <v>47</v>
      </c>
      <c r="E752" s="748" t="s">
        <v>48</v>
      </c>
      <c r="F752" s="748" t="s">
        <v>471</v>
      </c>
      <c r="G752" s="749" t="s">
        <v>50</v>
      </c>
      <c r="H752" s="748" t="s">
        <v>51</v>
      </c>
      <c r="I752" s="748" t="s">
        <v>52</v>
      </c>
      <c r="J752" s="774" t="s">
        <v>1054</v>
      </c>
      <c r="K752" s="748" t="s">
        <v>1055</v>
      </c>
      <c r="L752" s="748" t="s">
        <v>1056</v>
      </c>
      <c r="M752" s="638">
        <v>0</v>
      </c>
      <c r="N752" s="638">
        <v>1</v>
      </c>
      <c r="O752" s="748" t="s">
        <v>1057</v>
      </c>
      <c r="P752" s="748" t="s">
        <v>1058</v>
      </c>
      <c r="Q752" s="804" t="s">
        <v>1053</v>
      </c>
      <c r="R752" s="37"/>
      <c r="S752" s="822"/>
      <c r="T752" s="53"/>
      <c r="U752" s="53"/>
      <c r="V752" s="53"/>
      <c r="W752" s="54"/>
      <c r="X752" s="55"/>
      <c r="Y752" s="56"/>
      <c r="Z752" s="36"/>
      <c r="AA752" s="36"/>
      <c r="AB752" s="57"/>
      <c r="AC752" s="55"/>
      <c r="AD752" s="58"/>
      <c r="AE752" s="58"/>
      <c r="AF752" s="637"/>
      <c r="AG752" s="2"/>
    </row>
    <row r="753" spans="1:33" ht="25.5" customHeight="1">
      <c r="A753" s="662"/>
      <c r="B753" s="665"/>
      <c r="C753" s="743"/>
      <c r="D753" s="744"/>
      <c r="E753" s="744"/>
      <c r="F753" s="744"/>
      <c r="G753" s="744"/>
      <c r="H753" s="744"/>
      <c r="I753" s="744"/>
      <c r="J753" s="754"/>
      <c r="K753" s="744"/>
      <c r="L753" s="744"/>
      <c r="M753" s="631"/>
      <c r="N753" s="631"/>
      <c r="O753" s="744"/>
      <c r="P753" s="744"/>
      <c r="Q753" s="802"/>
      <c r="R753" s="25"/>
      <c r="S753" s="818"/>
      <c r="T753" s="26"/>
      <c r="U753" s="26"/>
      <c r="V753" s="26"/>
      <c r="W753" s="27"/>
      <c r="X753" s="28"/>
      <c r="Y753" s="29"/>
      <c r="Z753" s="29"/>
      <c r="AA753" s="29"/>
      <c r="AB753" s="30"/>
      <c r="AC753" s="28"/>
      <c r="AD753" s="31"/>
      <c r="AE753" s="31"/>
      <c r="AF753" s="634"/>
      <c r="AG753" s="2"/>
    </row>
    <row r="754" spans="1:33" ht="25.5" customHeight="1">
      <c r="A754" s="662"/>
      <c r="B754" s="665"/>
      <c r="C754" s="743"/>
      <c r="D754" s="744"/>
      <c r="E754" s="744"/>
      <c r="F754" s="744"/>
      <c r="G754" s="744"/>
      <c r="H754" s="744"/>
      <c r="I754" s="744"/>
      <c r="J754" s="754"/>
      <c r="K754" s="744"/>
      <c r="L754" s="744"/>
      <c r="M754" s="631"/>
      <c r="N754" s="631"/>
      <c r="O754" s="744"/>
      <c r="P754" s="744"/>
      <c r="Q754" s="802"/>
      <c r="R754" s="25"/>
      <c r="S754" s="818"/>
      <c r="T754" s="26"/>
      <c r="U754" s="26"/>
      <c r="V754" s="26"/>
      <c r="W754" s="27"/>
      <c r="X754" s="28"/>
      <c r="Y754" s="29"/>
      <c r="Z754" s="29"/>
      <c r="AA754" s="29"/>
      <c r="AB754" s="30"/>
      <c r="AC754" s="28"/>
      <c r="AD754" s="31"/>
      <c r="AE754" s="31"/>
      <c r="AF754" s="634"/>
      <c r="AG754" s="2"/>
    </row>
    <row r="755" spans="1:33" ht="25.5" customHeight="1">
      <c r="A755" s="662"/>
      <c r="B755" s="665"/>
      <c r="C755" s="743"/>
      <c r="D755" s="744"/>
      <c r="E755" s="744"/>
      <c r="F755" s="744"/>
      <c r="G755" s="744"/>
      <c r="H755" s="744"/>
      <c r="I755" s="744"/>
      <c r="J755" s="754"/>
      <c r="K755" s="744"/>
      <c r="L755" s="744"/>
      <c r="M755" s="631"/>
      <c r="N755" s="631"/>
      <c r="O755" s="744"/>
      <c r="P755" s="744"/>
      <c r="Q755" s="802"/>
      <c r="R755" s="25"/>
      <c r="S755" s="818"/>
      <c r="T755" s="26"/>
      <c r="U755" s="26"/>
      <c r="V755" s="26"/>
      <c r="W755" s="27"/>
      <c r="X755" s="28"/>
      <c r="Y755" s="29"/>
      <c r="Z755" s="29"/>
      <c r="AA755" s="29"/>
      <c r="AB755" s="30"/>
      <c r="AC755" s="28"/>
      <c r="AD755" s="31"/>
      <c r="AE755" s="31"/>
      <c r="AF755" s="634"/>
      <c r="AG755" s="2"/>
    </row>
    <row r="756" spans="1:33" ht="25.5" customHeight="1">
      <c r="A756" s="662"/>
      <c r="B756" s="665"/>
      <c r="C756" s="745"/>
      <c r="D756" s="746"/>
      <c r="E756" s="746"/>
      <c r="F756" s="746"/>
      <c r="G756" s="746"/>
      <c r="H756" s="746"/>
      <c r="I756" s="746"/>
      <c r="J756" s="756"/>
      <c r="K756" s="746"/>
      <c r="L756" s="746"/>
      <c r="M756" s="632"/>
      <c r="N756" s="632"/>
      <c r="O756" s="746"/>
      <c r="P756" s="746"/>
      <c r="Q756" s="803"/>
      <c r="R756" s="38"/>
      <c r="S756" s="820"/>
      <c r="T756" s="39"/>
      <c r="U756" s="39"/>
      <c r="V756" s="39"/>
      <c r="W756" s="40"/>
      <c r="X756" s="41"/>
      <c r="Y756" s="42"/>
      <c r="Z756" s="42"/>
      <c r="AA756" s="42"/>
      <c r="AB756" s="43"/>
      <c r="AC756" s="41"/>
      <c r="AD756" s="44"/>
      <c r="AE756" s="44"/>
      <c r="AF756" s="635"/>
      <c r="AG756" s="2"/>
    </row>
    <row r="757" spans="1:33" ht="24.75" customHeight="1">
      <c r="A757" s="662"/>
      <c r="B757" s="665"/>
      <c r="C757" s="747" t="s">
        <v>46</v>
      </c>
      <c r="D757" s="748" t="s">
        <v>47</v>
      </c>
      <c r="E757" s="748" t="s">
        <v>48</v>
      </c>
      <c r="F757" s="748" t="s">
        <v>450</v>
      </c>
      <c r="G757" s="749" t="s">
        <v>50</v>
      </c>
      <c r="H757" s="748" t="s">
        <v>440</v>
      </c>
      <c r="I757" s="748" t="s">
        <v>52</v>
      </c>
      <c r="J757" s="774" t="s">
        <v>1059</v>
      </c>
      <c r="K757" s="748" t="s">
        <v>1060</v>
      </c>
      <c r="L757" s="748" t="s">
        <v>1061</v>
      </c>
      <c r="M757" s="638">
        <v>0</v>
      </c>
      <c r="N757" s="638">
        <v>5</v>
      </c>
      <c r="O757" s="748" t="s">
        <v>1062</v>
      </c>
      <c r="P757" s="748" t="s">
        <v>1063</v>
      </c>
      <c r="Q757" s="804" t="s">
        <v>1053</v>
      </c>
      <c r="R757" s="37"/>
      <c r="S757" s="822"/>
      <c r="T757" s="53"/>
      <c r="U757" s="53"/>
      <c r="V757" s="53"/>
      <c r="W757" s="54"/>
      <c r="X757" s="55"/>
      <c r="Y757" s="56"/>
      <c r="Z757" s="36"/>
      <c r="AA757" s="36"/>
      <c r="AB757" s="57"/>
      <c r="AC757" s="55"/>
      <c r="AD757" s="58"/>
      <c r="AE757" s="58"/>
      <c r="AF757" s="637"/>
      <c r="AG757" s="2"/>
    </row>
    <row r="758" spans="1:33" ht="24.75" customHeight="1">
      <c r="A758" s="662"/>
      <c r="B758" s="665"/>
      <c r="C758" s="743"/>
      <c r="D758" s="744"/>
      <c r="E758" s="744"/>
      <c r="F758" s="744"/>
      <c r="G758" s="744"/>
      <c r="H758" s="744"/>
      <c r="I758" s="744"/>
      <c r="J758" s="754"/>
      <c r="K758" s="744"/>
      <c r="L758" s="744"/>
      <c r="M758" s="631"/>
      <c r="N758" s="631"/>
      <c r="O758" s="744"/>
      <c r="P758" s="744"/>
      <c r="Q758" s="802"/>
      <c r="R758" s="25"/>
      <c r="S758" s="818"/>
      <c r="T758" s="26"/>
      <c r="U758" s="26"/>
      <c r="V758" s="26"/>
      <c r="W758" s="27"/>
      <c r="X758" s="28"/>
      <c r="Y758" s="29"/>
      <c r="Z758" s="29"/>
      <c r="AA758" s="29"/>
      <c r="AB758" s="30"/>
      <c r="AC758" s="28"/>
      <c r="AD758" s="31"/>
      <c r="AE758" s="31"/>
      <c r="AF758" s="634"/>
      <c r="AG758" s="2"/>
    </row>
    <row r="759" spans="1:33" ht="24.75" customHeight="1">
      <c r="A759" s="662"/>
      <c r="B759" s="665"/>
      <c r="C759" s="743"/>
      <c r="D759" s="744"/>
      <c r="E759" s="744"/>
      <c r="F759" s="744"/>
      <c r="G759" s="744"/>
      <c r="H759" s="744"/>
      <c r="I759" s="744"/>
      <c r="J759" s="754"/>
      <c r="K759" s="744"/>
      <c r="L759" s="744"/>
      <c r="M759" s="631"/>
      <c r="N759" s="631"/>
      <c r="O759" s="744"/>
      <c r="P759" s="744"/>
      <c r="Q759" s="802"/>
      <c r="R759" s="25"/>
      <c r="S759" s="818"/>
      <c r="T759" s="26"/>
      <c r="U759" s="26"/>
      <c r="V759" s="26"/>
      <c r="W759" s="27"/>
      <c r="X759" s="28"/>
      <c r="Y759" s="29"/>
      <c r="Z759" s="29"/>
      <c r="AA759" s="29"/>
      <c r="AB759" s="30"/>
      <c r="AC759" s="28"/>
      <c r="AD759" s="31"/>
      <c r="AE759" s="31"/>
      <c r="AF759" s="634"/>
      <c r="AG759" s="2"/>
    </row>
    <row r="760" spans="1:33" ht="24.75" customHeight="1">
      <c r="A760" s="662"/>
      <c r="B760" s="665"/>
      <c r="C760" s="743"/>
      <c r="D760" s="744"/>
      <c r="E760" s="744"/>
      <c r="F760" s="744"/>
      <c r="G760" s="744"/>
      <c r="H760" s="744"/>
      <c r="I760" s="744"/>
      <c r="J760" s="754"/>
      <c r="K760" s="744"/>
      <c r="L760" s="744"/>
      <c r="M760" s="631"/>
      <c r="N760" s="631"/>
      <c r="O760" s="744"/>
      <c r="P760" s="744"/>
      <c r="Q760" s="802"/>
      <c r="R760" s="25"/>
      <c r="S760" s="818"/>
      <c r="T760" s="26"/>
      <c r="U760" s="26"/>
      <c r="V760" s="26"/>
      <c r="W760" s="27"/>
      <c r="X760" s="28"/>
      <c r="Y760" s="29"/>
      <c r="Z760" s="29"/>
      <c r="AA760" s="29"/>
      <c r="AB760" s="30"/>
      <c r="AC760" s="28"/>
      <c r="AD760" s="31"/>
      <c r="AE760" s="31"/>
      <c r="AF760" s="634"/>
      <c r="AG760" s="2"/>
    </row>
    <row r="761" spans="1:33" ht="24.75" customHeight="1">
      <c r="A761" s="663"/>
      <c r="B761" s="666"/>
      <c r="C761" s="745"/>
      <c r="D761" s="746"/>
      <c r="E761" s="746"/>
      <c r="F761" s="746"/>
      <c r="G761" s="746"/>
      <c r="H761" s="746"/>
      <c r="I761" s="746"/>
      <c r="J761" s="756"/>
      <c r="K761" s="746"/>
      <c r="L761" s="746"/>
      <c r="M761" s="632"/>
      <c r="N761" s="632"/>
      <c r="O761" s="746"/>
      <c r="P761" s="746"/>
      <c r="Q761" s="803"/>
      <c r="R761" s="38"/>
      <c r="S761" s="820"/>
      <c r="T761" s="39"/>
      <c r="U761" s="39"/>
      <c r="V761" s="39"/>
      <c r="W761" s="40"/>
      <c r="X761" s="41"/>
      <c r="Y761" s="42"/>
      <c r="Z761" s="42"/>
      <c r="AA761" s="42"/>
      <c r="AB761" s="43"/>
      <c r="AC761" s="41"/>
      <c r="AD761" s="44"/>
      <c r="AE761" s="44"/>
      <c r="AF761" s="635"/>
      <c r="AG761" s="2"/>
    </row>
    <row r="762" spans="1:33" ht="31.5" customHeight="1">
      <c r="A762" s="661" t="s">
        <v>872</v>
      </c>
      <c r="B762" s="664" t="s">
        <v>974</v>
      </c>
      <c r="C762" s="747" t="s">
        <v>46</v>
      </c>
      <c r="D762" s="748" t="s">
        <v>47</v>
      </c>
      <c r="E762" s="748" t="s">
        <v>48</v>
      </c>
      <c r="F762" s="748" t="s">
        <v>450</v>
      </c>
      <c r="G762" s="749" t="s">
        <v>50</v>
      </c>
      <c r="H762" s="748" t="s">
        <v>51</v>
      </c>
      <c r="I762" s="748" t="s">
        <v>61</v>
      </c>
      <c r="J762" s="774" t="s">
        <v>1064</v>
      </c>
      <c r="K762" s="748" t="s">
        <v>192</v>
      </c>
      <c r="L762" s="748" t="s">
        <v>1065</v>
      </c>
      <c r="M762" s="638">
        <v>1</v>
      </c>
      <c r="N762" s="638">
        <v>3</v>
      </c>
      <c r="O762" s="748" t="s">
        <v>1066</v>
      </c>
      <c r="P762" s="748" t="s">
        <v>1067</v>
      </c>
      <c r="Q762" s="804" t="s">
        <v>990</v>
      </c>
      <c r="R762" s="37"/>
      <c r="S762" s="822"/>
      <c r="T762" s="53"/>
      <c r="U762" s="53"/>
      <c r="V762" s="53"/>
      <c r="W762" s="54"/>
      <c r="X762" s="55"/>
      <c r="Y762" s="56"/>
      <c r="Z762" s="36"/>
      <c r="AA762" s="36"/>
      <c r="AB762" s="57"/>
      <c r="AC762" s="55"/>
      <c r="AD762" s="58"/>
      <c r="AE762" s="58"/>
      <c r="AF762" s="637"/>
      <c r="AG762" s="2"/>
    </row>
    <row r="763" spans="1:33" ht="31.5" customHeight="1">
      <c r="A763" s="662"/>
      <c r="B763" s="665"/>
      <c r="C763" s="743"/>
      <c r="D763" s="744"/>
      <c r="E763" s="744"/>
      <c r="F763" s="744"/>
      <c r="G763" s="744"/>
      <c r="H763" s="744"/>
      <c r="I763" s="744"/>
      <c r="J763" s="754"/>
      <c r="K763" s="744"/>
      <c r="L763" s="744"/>
      <c r="M763" s="631"/>
      <c r="N763" s="631"/>
      <c r="O763" s="744"/>
      <c r="P763" s="744"/>
      <c r="Q763" s="802"/>
      <c r="R763" s="25"/>
      <c r="S763" s="818"/>
      <c r="T763" s="26"/>
      <c r="U763" s="26"/>
      <c r="V763" s="26"/>
      <c r="W763" s="27"/>
      <c r="X763" s="28"/>
      <c r="Y763" s="29"/>
      <c r="Z763" s="29"/>
      <c r="AA763" s="29"/>
      <c r="AB763" s="30"/>
      <c r="AC763" s="28"/>
      <c r="AD763" s="31"/>
      <c r="AE763" s="31"/>
      <c r="AF763" s="634"/>
      <c r="AG763" s="2"/>
    </row>
    <row r="764" spans="1:33" ht="31.5" customHeight="1">
      <c r="A764" s="662"/>
      <c r="B764" s="665"/>
      <c r="C764" s="743"/>
      <c r="D764" s="744"/>
      <c r="E764" s="744"/>
      <c r="F764" s="744"/>
      <c r="G764" s="744"/>
      <c r="H764" s="744"/>
      <c r="I764" s="744"/>
      <c r="J764" s="754"/>
      <c r="K764" s="744"/>
      <c r="L764" s="744"/>
      <c r="M764" s="631"/>
      <c r="N764" s="631"/>
      <c r="O764" s="744"/>
      <c r="P764" s="744"/>
      <c r="Q764" s="802"/>
      <c r="R764" s="25"/>
      <c r="S764" s="818"/>
      <c r="T764" s="26"/>
      <c r="U764" s="26"/>
      <c r="V764" s="26"/>
      <c r="W764" s="27"/>
      <c r="X764" s="28"/>
      <c r="Y764" s="29"/>
      <c r="Z764" s="29"/>
      <c r="AA764" s="29"/>
      <c r="AB764" s="30"/>
      <c r="AC764" s="28"/>
      <c r="AD764" s="31"/>
      <c r="AE764" s="31"/>
      <c r="AF764" s="634"/>
      <c r="AG764" s="2"/>
    </row>
    <row r="765" spans="1:33" ht="31.5" customHeight="1">
      <c r="A765" s="662"/>
      <c r="B765" s="665"/>
      <c r="C765" s="743"/>
      <c r="D765" s="744"/>
      <c r="E765" s="744"/>
      <c r="F765" s="744"/>
      <c r="G765" s="744"/>
      <c r="H765" s="744"/>
      <c r="I765" s="744"/>
      <c r="J765" s="754"/>
      <c r="K765" s="744"/>
      <c r="L765" s="744"/>
      <c r="M765" s="631"/>
      <c r="N765" s="631"/>
      <c r="O765" s="744"/>
      <c r="P765" s="744"/>
      <c r="Q765" s="802"/>
      <c r="R765" s="25"/>
      <c r="S765" s="818"/>
      <c r="T765" s="26"/>
      <c r="U765" s="26"/>
      <c r="V765" s="26"/>
      <c r="W765" s="27"/>
      <c r="X765" s="28"/>
      <c r="Y765" s="29"/>
      <c r="Z765" s="29"/>
      <c r="AA765" s="29"/>
      <c r="AB765" s="30"/>
      <c r="AC765" s="28"/>
      <c r="AD765" s="31"/>
      <c r="AE765" s="31"/>
      <c r="AF765" s="634"/>
      <c r="AG765" s="2"/>
    </row>
    <row r="766" spans="1:33" ht="31.5" customHeight="1">
      <c r="A766" s="662"/>
      <c r="B766" s="665"/>
      <c r="C766" s="745"/>
      <c r="D766" s="746"/>
      <c r="E766" s="746"/>
      <c r="F766" s="746"/>
      <c r="G766" s="746"/>
      <c r="H766" s="746"/>
      <c r="I766" s="746"/>
      <c r="J766" s="756"/>
      <c r="K766" s="746"/>
      <c r="L766" s="746"/>
      <c r="M766" s="632"/>
      <c r="N766" s="632"/>
      <c r="O766" s="746"/>
      <c r="P766" s="746"/>
      <c r="Q766" s="803"/>
      <c r="R766" s="38"/>
      <c r="S766" s="820"/>
      <c r="T766" s="39"/>
      <c r="U766" s="39"/>
      <c r="V766" s="39"/>
      <c r="W766" s="40"/>
      <c r="X766" s="41"/>
      <c r="Y766" s="42"/>
      <c r="Z766" s="42"/>
      <c r="AA766" s="42"/>
      <c r="AB766" s="43"/>
      <c r="AC766" s="41"/>
      <c r="AD766" s="44"/>
      <c r="AE766" s="44"/>
      <c r="AF766" s="635"/>
      <c r="AG766" s="2"/>
    </row>
    <row r="767" spans="1:33" ht="25.5" customHeight="1">
      <c r="A767" s="662"/>
      <c r="B767" s="665"/>
      <c r="C767" s="747" t="s">
        <v>46</v>
      </c>
      <c r="D767" s="748" t="s">
        <v>47</v>
      </c>
      <c r="E767" s="748" t="s">
        <v>48</v>
      </c>
      <c r="F767" s="748" t="s">
        <v>371</v>
      </c>
      <c r="G767" s="749" t="s">
        <v>50</v>
      </c>
      <c r="H767" s="748" t="s">
        <v>51</v>
      </c>
      <c r="I767" s="748" t="s">
        <v>61</v>
      </c>
      <c r="J767" s="774" t="s">
        <v>1068</v>
      </c>
      <c r="K767" s="748" t="s">
        <v>473</v>
      </c>
      <c r="L767" s="748" t="s">
        <v>1069</v>
      </c>
      <c r="M767" s="638">
        <v>0</v>
      </c>
      <c r="N767" s="638">
        <v>1</v>
      </c>
      <c r="O767" s="748" t="s">
        <v>1070</v>
      </c>
      <c r="P767" s="748" t="s">
        <v>1071</v>
      </c>
      <c r="Q767" s="804" t="s">
        <v>990</v>
      </c>
      <c r="R767" s="59"/>
      <c r="S767" s="827"/>
      <c r="T767" s="68"/>
      <c r="U767" s="68"/>
      <c r="V767" s="68"/>
      <c r="W767" s="54"/>
      <c r="X767" s="55"/>
      <c r="Y767" s="56"/>
      <c r="Z767" s="56"/>
      <c r="AA767" s="56"/>
      <c r="AB767" s="57"/>
      <c r="AC767" s="55"/>
      <c r="AD767" s="58"/>
      <c r="AE767" s="58"/>
      <c r="AF767" s="637"/>
      <c r="AG767" s="2"/>
    </row>
    <row r="768" spans="1:33" ht="25.5" customHeight="1">
      <c r="A768" s="662"/>
      <c r="B768" s="665"/>
      <c r="C768" s="743"/>
      <c r="D768" s="744"/>
      <c r="E768" s="744"/>
      <c r="F768" s="744"/>
      <c r="G768" s="744"/>
      <c r="H768" s="744"/>
      <c r="I768" s="744"/>
      <c r="J768" s="754"/>
      <c r="K768" s="744"/>
      <c r="L768" s="744"/>
      <c r="M768" s="631"/>
      <c r="N768" s="631"/>
      <c r="O768" s="744"/>
      <c r="P768" s="744"/>
      <c r="Q768" s="802"/>
      <c r="R768" s="32"/>
      <c r="S768" s="818"/>
      <c r="T768" s="26"/>
      <c r="U768" s="26"/>
      <c r="V768" s="26"/>
      <c r="W768" s="27"/>
      <c r="X768" s="28"/>
      <c r="Y768" s="29"/>
      <c r="Z768" s="29"/>
      <c r="AA768" s="29"/>
      <c r="AB768" s="30"/>
      <c r="AC768" s="28"/>
      <c r="AD768" s="31"/>
      <c r="AE768" s="31"/>
      <c r="AF768" s="634"/>
      <c r="AG768" s="2"/>
    </row>
    <row r="769" spans="1:33" ht="25.5" customHeight="1">
      <c r="A769" s="662"/>
      <c r="B769" s="665"/>
      <c r="C769" s="743"/>
      <c r="D769" s="744"/>
      <c r="E769" s="744"/>
      <c r="F769" s="744"/>
      <c r="G769" s="744"/>
      <c r="H769" s="744"/>
      <c r="I769" s="744"/>
      <c r="J769" s="754"/>
      <c r="K769" s="744"/>
      <c r="L769" s="744"/>
      <c r="M769" s="631"/>
      <c r="N769" s="631"/>
      <c r="O769" s="744"/>
      <c r="P769" s="744"/>
      <c r="Q769" s="802"/>
      <c r="R769" s="25"/>
      <c r="S769" s="818"/>
      <c r="T769" s="26"/>
      <c r="U769" s="26"/>
      <c r="V769" s="26"/>
      <c r="W769" s="27"/>
      <c r="X769" s="28"/>
      <c r="Y769" s="29"/>
      <c r="Z769" s="29"/>
      <c r="AA769" s="29"/>
      <c r="AB769" s="30"/>
      <c r="AC769" s="28"/>
      <c r="AD769" s="31"/>
      <c r="AE769" s="31"/>
      <c r="AF769" s="634"/>
      <c r="AG769" s="2"/>
    </row>
    <row r="770" spans="1:33" ht="25.5" customHeight="1">
      <c r="A770" s="662"/>
      <c r="B770" s="665"/>
      <c r="C770" s="743"/>
      <c r="D770" s="744"/>
      <c r="E770" s="744"/>
      <c r="F770" s="744"/>
      <c r="G770" s="744"/>
      <c r="H770" s="744"/>
      <c r="I770" s="744"/>
      <c r="J770" s="754"/>
      <c r="K770" s="744"/>
      <c r="L770" s="744"/>
      <c r="M770" s="631"/>
      <c r="N770" s="631"/>
      <c r="O770" s="744"/>
      <c r="P770" s="744"/>
      <c r="Q770" s="802"/>
      <c r="R770" s="25"/>
      <c r="S770" s="818"/>
      <c r="T770" s="26"/>
      <c r="U770" s="26"/>
      <c r="V770" s="26"/>
      <c r="W770" s="27"/>
      <c r="X770" s="28"/>
      <c r="Y770" s="29"/>
      <c r="Z770" s="29"/>
      <c r="AA770" s="29"/>
      <c r="AB770" s="30"/>
      <c r="AC770" s="28"/>
      <c r="AD770" s="31"/>
      <c r="AE770" s="31"/>
      <c r="AF770" s="634"/>
      <c r="AG770" s="2"/>
    </row>
    <row r="771" spans="1:33" ht="25.5" customHeight="1">
      <c r="A771" s="662"/>
      <c r="B771" s="669"/>
      <c r="C771" s="745"/>
      <c r="D771" s="746"/>
      <c r="E771" s="746"/>
      <c r="F771" s="746"/>
      <c r="G771" s="746"/>
      <c r="H771" s="746"/>
      <c r="I771" s="746"/>
      <c r="J771" s="756"/>
      <c r="K771" s="746"/>
      <c r="L771" s="746"/>
      <c r="M771" s="632"/>
      <c r="N771" s="632"/>
      <c r="O771" s="746"/>
      <c r="P771" s="746"/>
      <c r="Q771" s="803"/>
      <c r="R771" s="38"/>
      <c r="S771" s="820"/>
      <c r="T771" s="39"/>
      <c r="U771" s="39"/>
      <c r="V771" s="39"/>
      <c r="W771" s="40"/>
      <c r="X771" s="41"/>
      <c r="Y771" s="42"/>
      <c r="Z771" s="42"/>
      <c r="AA771" s="42"/>
      <c r="AB771" s="43"/>
      <c r="AC771" s="41"/>
      <c r="AD771" s="44"/>
      <c r="AE771" s="44"/>
      <c r="AF771" s="635"/>
      <c r="AG771" s="2"/>
    </row>
    <row r="772" spans="1:33" ht="22.5" customHeight="1">
      <c r="A772" s="662"/>
      <c r="B772" s="159"/>
      <c r="C772" s="781"/>
      <c r="D772" s="781"/>
      <c r="E772" s="781"/>
      <c r="F772" s="781"/>
      <c r="G772" s="781"/>
      <c r="H772" s="781"/>
      <c r="I772" s="781"/>
      <c r="J772" s="781"/>
      <c r="K772" s="781"/>
      <c r="L772" s="781"/>
      <c r="M772" s="160"/>
      <c r="N772" s="160"/>
      <c r="O772" s="781"/>
      <c r="P772" s="781"/>
      <c r="Q772" s="781"/>
      <c r="R772" s="667" t="s">
        <v>536</v>
      </c>
      <c r="S772" s="657"/>
      <c r="T772" s="657"/>
      <c r="U772" s="657"/>
      <c r="V772" s="657"/>
      <c r="W772" s="657"/>
      <c r="X772" s="657"/>
      <c r="Y772" s="657"/>
      <c r="Z772" s="658"/>
      <c r="AA772" s="161" t="s">
        <v>201</v>
      </c>
      <c r="AB772" s="162">
        <f>SUM(AB698:AB771)</f>
        <v>2963.1846400000004</v>
      </c>
      <c r="AC772" s="668"/>
      <c r="AD772" s="657"/>
      <c r="AE772" s="657"/>
      <c r="AF772" s="660"/>
      <c r="AG772" s="84"/>
    </row>
    <row r="773" spans="1:33" ht="33.75" customHeight="1">
      <c r="A773" s="662"/>
      <c r="B773" s="704" t="s">
        <v>1072</v>
      </c>
      <c r="C773" s="740" t="s">
        <v>46</v>
      </c>
      <c r="D773" s="741" t="s">
        <v>47</v>
      </c>
      <c r="E773" s="741" t="s">
        <v>48</v>
      </c>
      <c r="F773" s="741" t="s">
        <v>471</v>
      </c>
      <c r="G773" s="742" t="s">
        <v>50</v>
      </c>
      <c r="H773" s="741" t="s">
        <v>51</v>
      </c>
      <c r="I773" s="741" t="s">
        <v>61</v>
      </c>
      <c r="J773" s="742" t="s">
        <v>1073</v>
      </c>
      <c r="K773" s="741" t="s">
        <v>1074</v>
      </c>
      <c r="L773" s="741" t="s">
        <v>1075</v>
      </c>
      <c r="M773" s="713">
        <v>6</v>
      </c>
      <c r="N773" s="713">
        <v>2</v>
      </c>
      <c r="O773" s="741" t="s">
        <v>1076</v>
      </c>
      <c r="P773" s="741" t="s">
        <v>1077</v>
      </c>
      <c r="Q773" s="801" t="s">
        <v>1078</v>
      </c>
      <c r="R773" s="18" t="s">
        <v>1079</v>
      </c>
      <c r="S773" s="817" t="s">
        <v>1080</v>
      </c>
      <c r="T773" s="246" t="s">
        <v>70</v>
      </c>
      <c r="U773" s="67" t="s">
        <v>71</v>
      </c>
      <c r="V773" s="68" t="s">
        <v>72</v>
      </c>
      <c r="W773" s="20"/>
      <c r="X773" s="21"/>
      <c r="Y773" s="22"/>
      <c r="Z773" s="22"/>
      <c r="AA773" s="22"/>
      <c r="AB773" s="23">
        <f>+AA774</f>
        <v>2845</v>
      </c>
      <c r="AC773" s="21"/>
      <c r="AD773" s="24"/>
      <c r="AE773" s="24"/>
      <c r="AF773" s="633"/>
      <c r="AG773" s="2"/>
    </row>
    <row r="774" spans="1:33" ht="18" customHeight="1">
      <c r="A774" s="662"/>
      <c r="B774" s="665"/>
      <c r="C774" s="743"/>
      <c r="D774" s="744"/>
      <c r="E774" s="744"/>
      <c r="F774" s="744"/>
      <c r="G774" s="744"/>
      <c r="H774" s="744"/>
      <c r="I774" s="744"/>
      <c r="J774" s="744"/>
      <c r="K774" s="744"/>
      <c r="L774" s="744"/>
      <c r="M774" s="631"/>
      <c r="N774" s="631"/>
      <c r="O774" s="744"/>
      <c r="P774" s="744"/>
      <c r="Q774" s="802"/>
      <c r="R774" s="25"/>
      <c r="S774" s="831" t="s">
        <v>1081</v>
      </c>
      <c r="T774" s="237"/>
      <c r="U774" s="237"/>
      <c r="V774" s="237"/>
      <c r="W774" s="102">
        <v>1</v>
      </c>
      <c r="X774" s="103" t="s">
        <v>74</v>
      </c>
      <c r="Y774" s="94">
        <v>2845</v>
      </c>
      <c r="Z774" s="94">
        <f>+W774*Y774</f>
        <v>2845</v>
      </c>
      <c r="AA774" s="94">
        <f>+Z774</f>
        <v>2845</v>
      </c>
      <c r="AB774" s="30"/>
      <c r="AC774" s="28"/>
      <c r="AD774" s="31"/>
      <c r="AE774" s="31" t="s">
        <v>75</v>
      </c>
      <c r="AF774" s="634"/>
      <c r="AG774" s="2"/>
    </row>
    <row r="775" spans="1:33" ht="33.75" customHeight="1">
      <c r="A775" s="662"/>
      <c r="B775" s="665"/>
      <c r="C775" s="743"/>
      <c r="D775" s="744"/>
      <c r="E775" s="744"/>
      <c r="F775" s="744"/>
      <c r="G775" s="744"/>
      <c r="H775" s="744"/>
      <c r="I775" s="744"/>
      <c r="J775" s="744"/>
      <c r="K775" s="744"/>
      <c r="L775" s="744"/>
      <c r="M775" s="631"/>
      <c r="N775" s="631"/>
      <c r="O775" s="744"/>
      <c r="P775" s="744"/>
      <c r="Q775" s="802"/>
      <c r="R775" s="37" t="s">
        <v>1082</v>
      </c>
      <c r="S775" s="850" t="s">
        <v>1080</v>
      </c>
      <c r="T775" s="247" t="s">
        <v>70</v>
      </c>
      <c r="U775" s="172" t="s">
        <v>71</v>
      </c>
      <c r="V775" s="164" t="s">
        <v>72</v>
      </c>
      <c r="W775" s="128"/>
      <c r="X775" s="35"/>
      <c r="Y775" s="36"/>
      <c r="Z775" s="29"/>
      <c r="AA775" s="29"/>
      <c r="AB775" s="30">
        <f>+SUM(AA776:AA777)</f>
        <v>3284.34</v>
      </c>
      <c r="AC775" s="28"/>
      <c r="AD775" s="31"/>
      <c r="AE775" s="31"/>
      <c r="AF775" s="634"/>
      <c r="AG775" s="2"/>
    </row>
    <row r="776" spans="1:33" ht="33.75" customHeight="1">
      <c r="A776" s="662"/>
      <c r="B776" s="665"/>
      <c r="C776" s="743"/>
      <c r="D776" s="744"/>
      <c r="E776" s="744"/>
      <c r="F776" s="744"/>
      <c r="G776" s="744"/>
      <c r="H776" s="744"/>
      <c r="I776" s="744"/>
      <c r="J776" s="744"/>
      <c r="K776" s="744"/>
      <c r="L776" s="744"/>
      <c r="M776" s="631"/>
      <c r="N776" s="631"/>
      <c r="O776" s="744"/>
      <c r="P776" s="744"/>
      <c r="Q776" s="802"/>
      <c r="R776" s="37"/>
      <c r="S776" s="851" t="s">
        <v>1083</v>
      </c>
      <c r="T776" s="150"/>
      <c r="U776" s="150"/>
      <c r="V776" s="150"/>
      <c r="W776" s="243">
        <v>1</v>
      </c>
      <c r="X776" s="103" t="s">
        <v>74</v>
      </c>
      <c r="Y776" s="106">
        <v>2462</v>
      </c>
      <c r="Z776" s="94">
        <f t="shared" ref="Z776:Z777" si="50">+W776*Y776</f>
        <v>2462</v>
      </c>
      <c r="AA776" s="94">
        <f t="shared" ref="AA776:AA777" si="51">+Z776</f>
        <v>2462</v>
      </c>
      <c r="AB776" s="30"/>
      <c r="AC776" s="28"/>
      <c r="AD776" s="31"/>
      <c r="AE776" s="31" t="s">
        <v>75</v>
      </c>
      <c r="AF776" s="634"/>
      <c r="AG776" s="2"/>
    </row>
    <row r="777" spans="1:33" ht="33.75" customHeight="1">
      <c r="A777" s="662"/>
      <c r="B777" s="665"/>
      <c r="C777" s="743"/>
      <c r="D777" s="744"/>
      <c r="E777" s="744"/>
      <c r="F777" s="744"/>
      <c r="G777" s="744"/>
      <c r="H777" s="744"/>
      <c r="I777" s="744"/>
      <c r="J777" s="744"/>
      <c r="K777" s="744"/>
      <c r="L777" s="744"/>
      <c r="M777" s="631"/>
      <c r="N777" s="631"/>
      <c r="O777" s="744"/>
      <c r="P777" s="744"/>
      <c r="Q777" s="802"/>
      <c r="R777" s="37"/>
      <c r="S777" s="851" t="s">
        <v>1084</v>
      </c>
      <c r="T777" s="150"/>
      <c r="U777" s="150"/>
      <c r="V777" s="150"/>
      <c r="W777" s="243">
        <v>1</v>
      </c>
      <c r="X777" s="103" t="s">
        <v>74</v>
      </c>
      <c r="Y777" s="106">
        <v>822.34</v>
      </c>
      <c r="Z777" s="94">
        <f t="shared" si="50"/>
        <v>822.34</v>
      </c>
      <c r="AA777" s="94">
        <f t="shared" si="51"/>
        <v>822.34</v>
      </c>
      <c r="AB777" s="65"/>
      <c r="AC777" s="63"/>
      <c r="AD777" s="66"/>
      <c r="AE777" s="66" t="s">
        <v>75</v>
      </c>
      <c r="AF777" s="634"/>
      <c r="AG777" s="2"/>
    </row>
    <row r="778" spans="1:33" ht="30" customHeight="1">
      <c r="A778" s="662"/>
      <c r="B778" s="665"/>
      <c r="C778" s="743"/>
      <c r="D778" s="744"/>
      <c r="E778" s="744"/>
      <c r="F778" s="744"/>
      <c r="G778" s="744"/>
      <c r="H778" s="744"/>
      <c r="I778" s="744"/>
      <c r="J778" s="744"/>
      <c r="K778" s="744"/>
      <c r="L778" s="744"/>
      <c r="M778" s="631"/>
      <c r="N778" s="631"/>
      <c r="O778" s="744"/>
      <c r="P778" s="744"/>
      <c r="Q778" s="802"/>
      <c r="R778" s="249" t="s">
        <v>982</v>
      </c>
      <c r="S778" s="852" t="s">
        <v>983</v>
      </c>
      <c r="T778" s="250" t="s">
        <v>70</v>
      </c>
      <c r="U778" s="251" t="s">
        <v>71</v>
      </c>
      <c r="V778" s="252" t="s">
        <v>72</v>
      </c>
      <c r="W778" s="253"/>
      <c r="X778" s="254"/>
      <c r="Y778" s="94"/>
      <c r="Z778" s="255"/>
      <c r="AA778" s="255"/>
      <c r="AB778" s="256">
        <f>SUM(AA779:AA781)</f>
        <v>150</v>
      </c>
      <c r="AC778" s="63"/>
      <c r="AD778" s="66"/>
      <c r="AE778" s="66"/>
      <c r="AF778" s="634"/>
      <c r="AG778" s="2"/>
    </row>
    <row r="779" spans="1:33" ht="33" customHeight="1">
      <c r="A779" s="662"/>
      <c r="B779" s="665"/>
      <c r="C779" s="743"/>
      <c r="D779" s="744"/>
      <c r="E779" s="744"/>
      <c r="F779" s="744"/>
      <c r="G779" s="744"/>
      <c r="H779" s="744"/>
      <c r="I779" s="744"/>
      <c r="J779" s="744"/>
      <c r="K779" s="744"/>
      <c r="L779" s="744"/>
      <c r="M779" s="631"/>
      <c r="N779" s="631"/>
      <c r="O779" s="744"/>
      <c r="P779" s="744"/>
      <c r="Q779" s="802"/>
      <c r="R779" s="257"/>
      <c r="S779" s="838" t="s">
        <v>1085</v>
      </c>
      <c r="T779" s="258"/>
      <c r="U779" s="258"/>
      <c r="V779" s="258"/>
      <c r="W779" s="259">
        <v>1</v>
      </c>
      <c r="X779" s="260" t="s">
        <v>74</v>
      </c>
      <c r="Y779" s="261">
        <v>150</v>
      </c>
      <c r="Z779" s="29">
        <f>+W779*Y779</f>
        <v>150</v>
      </c>
      <c r="AA779" s="78">
        <f>Z779</f>
        <v>150</v>
      </c>
      <c r="AB779" s="258"/>
      <c r="AC779" s="260"/>
      <c r="AD779" s="258"/>
      <c r="AE779" s="260" t="s">
        <v>75</v>
      </c>
      <c r="AF779" s="634"/>
      <c r="AG779" s="2"/>
    </row>
    <row r="780" spans="1:33" ht="18" customHeight="1">
      <c r="A780" s="662"/>
      <c r="B780" s="665"/>
      <c r="C780" s="743"/>
      <c r="D780" s="744"/>
      <c r="E780" s="744"/>
      <c r="F780" s="744"/>
      <c r="G780" s="744"/>
      <c r="H780" s="744"/>
      <c r="I780" s="744"/>
      <c r="J780" s="744"/>
      <c r="K780" s="744"/>
      <c r="L780" s="744"/>
      <c r="M780" s="631"/>
      <c r="N780" s="631"/>
      <c r="O780" s="744"/>
      <c r="P780" s="744"/>
      <c r="Q780" s="802"/>
      <c r="R780" s="257"/>
      <c r="S780" s="838"/>
      <c r="T780" s="258"/>
      <c r="U780" s="258"/>
      <c r="V780" s="258"/>
      <c r="W780" s="262"/>
      <c r="X780" s="260"/>
      <c r="Y780" s="263"/>
      <c r="Z780" s="29"/>
      <c r="AA780" s="29"/>
      <c r="AB780" s="258"/>
      <c r="AC780" s="258"/>
      <c r="AD780" s="258"/>
      <c r="AE780" s="260"/>
      <c r="AF780" s="634"/>
      <c r="AG780" s="2"/>
    </row>
    <row r="781" spans="1:33" ht="18" customHeight="1">
      <c r="A781" s="662"/>
      <c r="B781" s="665"/>
      <c r="C781" s="743"/>
      <c r="D781" s="744"/>
      <c r="E781" s="744"/>
      <c r="F781" s="744"/>
      <c r="G781" s="744"/>
      <c r="H781" s="744"/>
      <c r="I781" s="744"/>
      <c r="J781" s="744"/>
      <c r="K781" s="744"/>
      <c r="L781" s="744"/>
      <c r="M781" s="631"/>
      <c r="N781" s="631"/>
      <c r="O781" s="744"/>
      <c r="P781" s="744"/>
      <c r="Q781" s="802"/>
      <c r="R781" s="264"/>
      <c r="S781" s="853"/>
      <c r="T781" s="265"/>
      <c r="U781" s="265"/>
      <c r="V781" s="265"/>
      <c r="W781" s="266"/>
      <c r="X781" s="267"/>
      <c r="Y781" s="263"/>
      <c r="Z781" s="263"/>
      <c r="AA781" s="268"/>
      <c r="AB781" s="263"/>
      <c r="AC781" s="267"/>
      <c r="AD781" s="269"/>
      <c r="AE781" s="121"/>
      <c r="AF781" s="634"/>
      <c r="AG781" s="2"/>
    </row>
    <row r="782" spans="1:33" ht="34.5" customHeight="1">
      <c r="A782" s="662"/>
      <c r="B782" s="665"/>
      <c r="C782" s="743"/>
      <c r="D782" s="744"/>
      <c r="E782" s="744"/>
      <c r="F782" s="744"/>
      <c r="G782" s="744"/>
      <c r="H782" s="744"/>
      <c r="I782" s="744"/>
      <c r="J782" s="744"/>
      <c r="K782" s="744"/>
      <c r="L782" s="744"/>
      <c r="M782" s="631"/>
      <c r="N782" s="631"/>
      <c r="O782" s="744"/>
      <c r="P782" s="744"/>
      <c r="Q782" s="802"/>
      <c r="R782" s="270" t="s">
        <v>1086</v>
      </c>
      <c r="S782" s="854" t="s">
        <v>983</v>
      </c>
      <c r="T782" s="272" t="s">
        <v>70</v>
      </c>
      <c r="U782" s="172" t="s">
        <v>71</v>
      </c>
      <c r="V782" s="164" t="s">
        <v>72</v>
      </c>
      <c r="W782" s="195"/>
      <c r="X782" s="273"/>
      <c r="Y782" s="274"/>
      <c r="Z782" s="275"/>
      <c r="AA782" s="64"/>
      <c r="AB782" s="65">
        <f>SUM(AA783:AA785)</f>
        <v>884.4</v>
      </c>
      <c r="AC782" s="63"/>
      <c r="AD782" s="66"/>
      <c r="AE782" s="66"/>
      <c r="AF782" s="634"/>
      <c r="AG782" s="2"/>
    </row>
    <row r="783" spans="1:33" ht="18" customHeight="1">
      <c r="A783" s="662"/>
      <c r="B783" s="665"/>
      <c r="C783" s="743"/>
      <c r="D783" s="744"/>
      <c r="E783" s="744"/>
      <c r="F783" s="744"/>
      <c r="G783" s="744"/>
      <c r="H783" s="744"/>
      <c r="I783" s="744"/>
      <c r="J783" s="744"/>
      <c r="K783" s="744"/>
      <c r="L783" s="744"/>
      <c r="M783" s="631"/>
      <c r="N783" s="631"/>
      <c r="O783" s="744"/>
      <c r="P783" s="744"/>
      <c r="Q783" s="802"/>
      <c r="R783" s="264"/>
      <c r="S783" s="855" t="s">
        <v>1087</v>
      </c>
      <c r="T783" s="150"/>
      <c r="U783" s="150"/>
      <c r="V783" s="150"/>
      <c r="W783" s="276"/>
      <c r="X783" s="277"/>
      <c r="Y783" s="278"/>
      <c r="Z783" s="278"/>
      <c r="AA783" s="278">
        <v>884.4</v>
      </c>
      <c r="AB783" s="65"/>
      <c r="AC783" s="63"/>
      <c r="AD783" s="66"/>
      <c r="AE783" s="66" t="s">
        <v>75</v>
      </c>
      <c r="AF783" s="634"/>
      <c r="AG783" s="2"/>
    </row>
    <row r="784" spans="1:33" ht="18" customHeight="1">
      <c r="A784" s="662"/>
      <c r="B784" s="665"/>
      <c r="C784" s="743"/>
      <c r="D784" s="744"/>
      <c r="E784" s="744"/>
      <c r="F784" s="744"/>
      <c r="G784" s="744"/>
      <c r="H784" s="744"/>
      <c r="I784" s="744"/>
      <c r="J784" s="744"/>
      <c r="K784" s="744"/>
      <c r="L784" s="744"/>
      <c r="M784" s="631"/>
      <c r="N784" s="631"/>
      <c r="O784" s="744"/>
      <c r="P784" s="744"/>
      <c r="Q784" s="802"/>
      <c r="R784" s="264"/>
      <c r="S784" s="855" t="s">
        <v>1088</v>
      </c>
      <c r="T784" s="150"/>
      <c r="U784" s="150"/>
      <c r="V784" s="150"/>
      <c r="W784" s="276"/>
      <c r="X784" s="277"/>
      <c r="Y784" s="278"/>
      <c r="Z784" s="278"/>
      <c r="AA784" s="278"/>
      <c r="AB784" s="65"/>
      <c r="AC784" s="63"/>
      <c r="AD784" s="66"/>
      <c r="AE784" s="66" t="s">
        <v>75</v>
      </c>
      <c r="AF784" s="634"/>
      <c r="AG784" s="2"/>
    </row>
    <row r="785" spans="1:33" ht="18" customHeight="1">
      <c r="A785" s="662"/>
      <c r="B785" s="665"/>
      <c r="C785" s="745"/>
      <c r="D785" s="746"/>
      <c r="E785" s="746"/>
      <c r="F785" s="746"/>
      <c r="G785" s="746"/>
      <c r="H785" s="746"/>
      <c r="I785" s="746"/>
      <c r="J785" s="746"/>
      <c r="K785" s="746"/>
      <c r="L785" s="746"/>
      <c r="M785" s="632"/>
      <c r="N785" s="632"/>
      <c r="O785" s="746"/>
      <c r="P785" s="746"/>
      <c r="Q785" s="803"/>
      <c r="R785" s="206"/>
      <c r="S785" s="856" t="s">
        <v>1089</v>
      </c>
      <c r="T785" s="280"/>
      <c r="U785" s="280"/>
      <c r="V785" s="280"/>
      <c r="W785" s="281"/>
      <c r="X785" s="282"/>
      <c r="Y785" s="283"/>
      <c r="Z785" s="284"/>
      <c r="AA785" s="284"/>
      <c r="AB785" s="43"/>
      <c r="AC785" s="41"/>
      <c r="AD785" s="44"/>
      <c r="AE785" s="44" t="s">
        <v>75</v>
      </c>
      <c r="AF785" s="635"/>
      <c r="AG785" s="2"/>
    </row>
    <row r="786" spans="1:33" ht="36" customHeight="1">
      <c r="A786" s="662"/>
      <c r="B786" s="665"/>
      <c r="C786" s="773" t="s">
        <v>46</v>
      </c>
      <c r="D786" s="750" t="s">
        <v>47</v>
      </c>
      <c r="E786" s="750" t="s">
        <v>48</v>
      </c>
      <c r="F786" s="750" t="s">
        <v>471</v>
      </c>
      <c r="G786" s="768" t="s">
        <v>50</v>
      </c>
      <c r="H786" s="750" t="s">
        <v>51</v>
      </c>
      <c r="I786" s="750" t="s">
        <v>61</v>
      </c>
      <c r="J786" s="752" t="s">
        <v>1090</v>
      </c>
      <c r="K786" s="750" t="s">
        <v>1091</v>
      </c>
      <c r="L786" s="750" t="s">
        <v>1092</v>
      </c>
      <c r="M786" s="698">
        <v>1</v>
      </c>
      <c r="N786" s="698">
        <v>2</v>
      </c>
      <c r="O786" s="750" t="s">
        <v>1093</v>
      </c>
      <c r="P786" s="750" t="s">
        <v>1094</v>
      </c>
      <c r="Q786" s="805" t="s">
        <v>1095</v>
      </c>
      <c r="R786" s="70" t="s">
        <v>1096</v>
      </c>
      <c r="S786" s="825" t="s">
        <v>1097</v>
      </c>
      <c r="T786" s="200" t="s">
        <v>70</v>
      </c>
      <c r="U786" s="126" t="s">
        <v>71</v>
      </c>
      <c r="V786" s="127" t="s">
        <v>72</v>
      </c>
      <c r="W786" s="27"/>
      <c r="X786" s="28"/>
      <c r="Y786" s="29"/>
      <c r="Z786" s="29"/>
      <c r="AA786" s="29"/>
      <c r="AB786" s="30">
        <f>AA787</f>
        <v>33.6</v>
      </c>
      <c r="AC786" s="28"/>
      <c r="AD786" s="28"/>
      <c r="AE786" s="31"/>
      <c r="AF786" s="636"/>
      <c r="AG786" s="2"/>
    </row>
    <row r="787" spans="1:33" ht="36" customHeight="1">
      <c r="A787" s="663"/>
      <c r="B787" s="666"/>
      <c r="C787" s="743"/>
      <c r="D787" s="744"/>
      <c r="E787" s="744"/>
      <c r="F787" s="744"/>
      <c r="G787" s="744"/>
      <c r="H787" s="744"/>
      <c r="I787" s="744"/>
      <c r="J787" s="754"/>
      <c r="K787" s="744"/>
      <c r="L787" s="744"/>
      <c r="M787" s="631"/>
      <c r="N787" s="631"/>
      <c r="O787" s="744"/>
      <c r="P787" s="744"/>
      <c r="Q787" s="802"/>
      <c r="R787" s="69"/>
      <c r="S787" s="824" t="s">
        <v>1098</v>
      </c>
      <c r="T787" s="61"/>
      <c r="U787" s="26"/>
      <c r="V787" s="26"/>
      <c r="W787" s="62">
        <v>1</v>
      </c>
      <c r="X787" s="63" t="s">
        <v>74</v>
      </c>
      <c r="Y787" s="64">
        <v>30</v>
      </c>
      <c r="Z787" s="29">
        <f>W787*Y787</f>
        <v>30</v>
      </c>
      <c r="AA787" s="29">
        <f>Z787*1.12</f>
        <v>33.6</v>
      </c>
      <c r="AB787" s="65"/>
      <c r="AC787" s="63"/>
      <c r="AD787" s="63"/>
      <c r="AE787" s="66" t="s">
        <v>75</v>
      </c>
      <c r="AF787" s="634"/>
      <c r="AG787" s="2"/>
    </row>
    <row r="788" spans="1:33" ht="36" customHeight="1">
      <c r="A788" s="661" t="s">
        <v>872</v>
      </c>
      <c r="B788" s="664" t="s">
        <v>1072</v>
      </c>
      <c r="C788" s="743"/>
      <c r="D788" s="744"/>
      <c r="E788" s="744"/>
      <c r="F788" s="744"/>
      <c r="G788" s="744"/>
      <c r="H788" s="744"/>
      <c r="I788" s="744"/>
      <c r="J788" s="754"/>
      <c r="K788" s="744"/>
      <c r="L788" s="744"/>
      <c r="M788" s="631"/>
      <c r="N788" s="631"/>
      <c r="O788" s="744"/>
      <c r="P788" s="744"/>
      <c r="Q788" s="802"/>
      <c r="R788" s="70"/>
      <c r="S788" s="825"/>
      <c r="T788" s="26"/>
      <c r="U788" s="72"/>
      <c r="V788" s="71"/>
      <c r="W788" s="27"/>
      <c r="X788" s="28"/>
      <c r="Y788" s="29"/>
      <c r="Z788" s="29"/>
      <c r="AA788" s="29"/>
      <c r="AB788" s="30"/>
      <c r="AC788" s="28"/>
      <c r="AD788" s="28"/>
      <c r="AE788" s="31"/>
      <c r="AF788" s="634"/>
      <c r="AG788" s="2"/>
    </row>
    <row r="789" spans="1:33" ht="36" customHeight="1">
      <c r="A789" s="662"/>
      <c r="B789" s="665"/>
      <c r="C789" s="743"/>
      <c r="D789" s="744"/>
      <c r="E789" s="744"/>
      <c r="F789" s="744"/>
      <c r="G789" s="744"/>
      <c r="H789" s="744"/>
      <c r="I789" s="744"/>
      <c r="J789" s="754"/>
      <c r="K789" s="744"/>
      <c r="L789" s="744"/>
      <c r="M789" s="631"/>
      <c r="N789" s="631"/>
      <c r="O789" s="744"/>
      <c r="P789" s="744"/>
      <c r="Q789" s="802"/>
      <c r="R789" s="69"/>
      <c r="S789" s="824"/>
      <c r="T789" s="61"/>
      <c r="U789" s="61"/>
      <c r="V789" s="61"/>
      <c r="W789" s="62"/>
      <c r="X789" s="63"/>
      <c r="Y789" s="64"/>
      <c r="Z789" s="29"/>
      <c r="AA789" s="29"/>
      <c r="AB789" s="65"/>
      <c r="AC789" s="63"/>
      <c r="AD789" s="63"/>
      <c r="AE789" s="66"/>
      <c r="AF789" s="634"/>
      <c r="AG789" s="2"/>
    </row>
    <row r="790" spans="1:33" ht="36" customHeight="1">
      <c r="A790" s="662"/>
      <c r="B790" s="665"/>
      <c r="C790" s="745"/>
      <c r="D790" s="746"/>
      <c r="E790" s="746"/>
      <c r="F790" s="746"/>
      <c r="G790" s="746"/>
      <c r="H790" s="746"/>
      <c r="I790" s="746"/>
      <c r="J790" s="756"/>
      <c r="K790" s="746"/>
      <c r="L790" s="746"/>
      <c r="M790" s="632"/>
      <c r="N790" s="632"/>
      <c r="O790" s="746"/>
      <c r="P790" s="746"/>
      <c r="Q790" s="803"/>
      <c r="R790" s="38"/>
      <c r="S790" s="820"/>
      <c r="T790" s="39"/>
      <c r="U790" s="39"/>
      <c r="V790" s="39"/>
      <c r="W790" s="40"/>
      <c r="X790" s="41"/>
      <c r="Y790" s="42"/>
      <c r="Z790" s="42"/>
      <c r="AA790" s="42"/>
      <c r="AB790" s="43"/>
      <c r="AC790" s="41"/>
      <c r="AD790" s="41"/>
      <c r="AE790" s="44"/>
      <c r="AF790" s="635"/>
      <c r="AG790" s="2"/>
    </row>
    <row r="791" spans="1:33" ht="54.75" customHeight="1">
      <c r="A791" s="662"/>
      <c r="B791" s="665"/>
      <c r="C791" s="747" t="s">
        <v>46</v>
      </c>
      <c r="D791" s="748" t="s">
        <v>47</v>
      </c>
      <c r="E791" s="748" t="s">
        <v>48</v>
      </c>
      <c r="F791" s="748" t="s">
        <v>471</v>
      </c>
      <c r="G791" s="749" t="s">
        <v>50</v>
      </c>
      <c r="H791" s="748" t="s">
        <v>51</v>
      </c>
      <c r="I791" s="748" t="s">
        <v>61</v>
      </c>
      <c r="J791" s="774" t="s">
        <v>1099</v>
      </c>
      <c r="K791" s="748" t="s">
        <v>1100</v>
      </c>
      <c r="L791" s="748" t="s">
        <v>1101</v>
      </c>
      <c r="M791" s="638">
        <v>2</v>
      </c>
      <c r="N791" s="638">
        <v>2</v>
      </c>
      <c r="O791" s="748" t="s">
        <v>1102</v>
      </c>
      <c r="P791" s="748" t="s">
        <v>1103</v>
      </c>
      <c r="Q791" s="804" t="s">
        <v>1095</v>
      </c>
      <c r="R791" s="285"/>
      <c r="S791" s="857"/>
      <c r="T791" s="286"/>
      <c r="U791" s="287"/>
      <c r="V791" s="286"/>
      <c r="W791" s="288"/>
      <c r="X791" s="288"/>
      <c r="Y791" s="289"/>
      <c r="Z791" s="289"/>
      <c r="AA791" s="289"/>
      <c r="AB791" s="290"/>
      <c r="AC791" s="288"/>
      <c r="AD791" s="288"/>
      <c r="AE791" s="288"/>
      <c r="AF791" s="679"/>
      <c r="AG791" s="2"/>
    </row>
    <row r="792" spans="1:33" ht="18" customHeight="1">
      <c r="A792" s="662"/>
      <c r="B792" s="665"/>
      <c r="C792" s="743"/>
      <c r="D792" s="744"/>
      <c r="E792" s="744"/>
      <c r="F792" s="744"/>
      <c r="G792" s="744"/>
      <c r="H792" s="744"/>
      <c r="I792" s="744"/>
      <c r="J792" s="754"/>
      <c r="K792" s="744"/>
      <c r="L792" s="744"/>
      <c r="M792" s="631"/>
      <c r="N792" s="631"/>
      <c r="O792" s="744"/>
      <c r="P792" s="744"/>
      <c r="Q792" s="802"/>
      <c r="R792" s="291"/>
      <c r="S792" s="858"/>
      <c r="T792" s="292"/>
      <c r="U792" s="292"/>
      <c r="V792" s="292"/>
      <c r="W792" s="293"/>
      <c r="X792" s="294"/>
      <c r="Y792" s="295"/>
      <c r="Z792" s="295"/>
      <c r="AA792" s="295"/>
      <c r="AB792" s="296"/>
      <c r="AC792" s="294"/>
      <c r="AD792" s="292"/>
      <c r="AE792" s="294" t="s">
        <v>75</v>
      </c>
      <c r="AF792" s="677"/>
      <c r="AG792" s="2"/>
    </row>
    <row r="793" spans="1:33" ht="43.5" customHeight="1">
      <c r="A793" s="662"/>
      <c r="B793" s="665"/>
      <c r="C793" s="743"/>
      <c r="D793" s="744"/>
      <c r="E793" s="744"/>
      <c r="F793" s="744"/>
      <c r="G793" s="744"/>
      <c r="H793" s="744"/>
      <c r="I793" s="744"/>
      <c r="J793" s="754"/>
      <c r="K793" s="744"/>
      <c r="L793" s="744"/>
      <c r="M793" s="631"/>
      <c r="N793" s="631"/>
      <c r="O793" s="744"/>
      <c r="P793" s="744"/>
      <c r="Q793" s="802"/>
      <c r="R793" s="270"/>
      <c r="S793" s="854"/>
      <c r="T793" s="297"/>
      <c r="U793" s="298"/>
      <c r="V793" s="297"/>
      <c r="W793" s="173"/>
      <c r="X793" s="120"/>
      <c r="Y793" s="174"/>
      <c r="Z793" s="36"/>
      <c r="AA793" s="36"/>
      <c r="AB793" s="175"/>
      <c r="AC793" s="120"/>
      <c r="AD793" s="121"/>
      <c r="AE793" s="121"/>
      <c r="AF793" s="677"/>
      <c r="AG793" s="2"/>
    </row>
    <row r="794" spans="1:33" ht="18" customHeight="1">
      <c r="A794" s="662"/>
      <c r="B794" s="665"/>
      <c r="C794" s="743"/>
      <c r="D794" s="744"/>
      <c r="E794" s="744"/>
      <c r="F794" s="744"/>
      <c r="G794" s="744"/>
      <c r="H794" s="744"/>
      <c r="I794" s="744"/>
      <c r="J794" s="754"/>
      <c r="K794" s="744"/>
      <c r="L794" s="744"/>
      <c r="M794" s="631"/>
      <c r="N794" s="631"/>
      <c r="O794" s="744"/>
      <c r="P794" s="744"/>
      <c r="Q794" s="802"/>
      <c r="R794" s="69"/>
      <c r="S794" s="859"/>
      <c r="T794" s="155"/>
      <c r="U794" s="155"/>
      <c r="V794" s="155"/>
      <c r="W794" s="299"/>
      <c r="X794" s="28"/>
      <c r="Y794" s="64"/>
      <c r="Z794" s="29"/>
      <c r="AA794" s="29"/>
      <c r="AB794" s="65"/>
      <c r="AC794" s="63"/>
      <c r="AD794" s="66"/>
      <c r="AE794" s="66"/>
      <c r="AF794" s="677"/>
      <c r="AG794" s="2"/>
    </row>
    <row r="795" spans="1:33" ht="18" customHeight="1">
      <c r="A795" s="662"/>
      <c r="B795" s="665"/>
      <c r="C795" s="743"/>
      <c r="D795" s="744"/>
      <c r="E795" s="744"/>
      <c r="F795" s="744"/>
      <c r="G795" s="744"/>
      <c r="H795" s="744"/>
      <c r="I795" s="744"/>
      <c r="J795" s="754"/>
      <c r="K795" s="744"/>
      <c r="L795" s="744"/>
      <c r="M795" s="631"/>
      <c r="N795" s="631"/>
      <c r="O795" s="744"/>
      <c r="P795" s="744"/>
      <c r="Q795" s="802"/>
      <c r="R795" s="87" t="s">
        <v>961</v>
      </c>
      <c r="S795" s="860" t="s">
        <v>217</v>
      </c>
      <c r="T795" s="301" t="s">
        <v>70</v>
      </c>
      <c r="U795" s="241" t="s">
        <v>71</v>
      </c>
      <c r="V795" s="242" t="s">
        <v>198</v>
      </c>
      <c r="W795" s="151"/>
      <c r="X795" s="92"/>
      <c r="Y795" s="93"/>
      <c r="Z795" s="94"/>
      <c r="AA795" s="94"/>
      <c r="AB795" s="95">
        <f>+AA796</f>
        <v>6450</v>
      </c>
      <c r="AC795" s="63"/>
      <c r="AD795" s="66"/>
      <c r="AE795" s="66"/>
      <c r="AF795" s="677"/>
      <c r="AG795" s="2"/>
    </row>
    <row r="796" spans="1:33" ht="18" customHeight="1">
      <c r="A796" s="662"/>
      <c r="B796" s="665"/>
      <c r="C796" s="743"/>
      <c r="D796" s="744"/>
      <c r="E796" s="744"/>
      <c r="F796" s="744"/>
      <c r="G796" s="744"/>
      <c r="H796" s="744"/>
      <c r="I796" s="744"/>
      <c r="J796" s="754"/>
      <c r="K796" s="744"/>
      <c r="L796" s="744"/>
      <c r="M796" s="631"/>
      <c r="N796" s="631"/>
      <c r="O796" s="744"/>
      <c r="P796" s="744"/>
      <c r="Q796" s="802"/>
      <c r="R796" s="69"/>
      <c r="S796" s="859" t="s">
        <v>1104</v>
      </c>
      <c r="T796" s="155"/>
      <c r="U796" s="155"/>
      <c r="V796" s="155"/>
      <c r="W796" s="299">
        <v>1</v>
      </c>
      <c r="X796" s="28" t="s">
        <v>74</v>
      </c>
      <c r="Y796" s="64">
        <v>6450</v>
      </c>
      <c r="Z796" s="29">
        <f>+W796*Y796</f>
        <v>6450</v>
      </c>
      <c r="AA796" s="29">
        <f>+Z796</f>
        <v>6450</v>
      </c>
      <c r="AB796" s="65"/>
      <c r="AC796" s="63" t="s">
        <v>75</v>
      </c>
      <c r="AD796" s="66"/>
      <c r="AE796" s="66"/>
      <c r="AF796" s="677"/>
      <c r="AG796" s="2"/>
    </row>
    <row r="797" spans="1:33" ht="27.75" customHeight="1">
      <c r="A797" s="662"/>
      <c r="B797" s="665"/>
      <c r="C797" s="743"/>
      <c r="D797" s="744"/>
      <c r="E797" s="744"/>
      <c r="F797" s="744"/>
      <c r="G797" s="744"/>
      <c r="H797" s="744"/>
      <c r="I797" s="744"/>
      <c r="J797" s="754"/>
      <c r="K797" s="744"/>
      <c r="L797" s="744"/>
      <c r="M797" s="631"/>
      <c r="N797" s="631"/>
      <c r="O797" s="744"/>
      <c r="P797" s="744"/>
      <c r="Q797" s="802"/>
      <c r="R797" s="87" t="s">
        <v>1105</v>
      </c>
      <c r="S797" s="860" t="s">
        <v>1106</v>
      </c>
      <c r="T797" s="301" t="s">
        <v>70</v>
      </c>
      <c r="U797" s="241" t="s">
        <v>71</v>
      </c>
      <c r="V797" s="242" t="s">
        <v>72</v>
      </c>
      <c r="W797" s="151"/>
      <c r="X797" s="92"/>
      <c r="Y797" s="93"/>
      <c r="Z797" s="94"/>
      <c r="AA797" s="94"/>
      <c r="AB797" s="95">
        <f>+SUM(AA798:AA800)</f>
        <v>284</v>
      </c>
      <c r="AC797" s="63"/>
      <c r="AD797" s="66"/>
      <c r="AE797" s="66"/>
      <c r="AF797" s="677"/>
      <c r="AG797" s="2"/>
    </row>
    <row r="798" spans="1:33" ht="46.5" customHeight="1">
      <c r="A798" s="662"/>
      <c r="B798" s="665"/>
      <c r="C798" s="743"/>
      <c r="D798" s="744"/>
      <c r="E798" s="744"/>
      <c r="F798" s="744"/>
      <c r="G798" s="744"/>
      <c r="H798" s="744"/>
      <c r="I798" s="744"/>
      <c r="J798" s="754"/>
      <c r="K798" s="744"/>
      <c r="L798" s="744"/>
      <c r="M798" s="631"/>
      <c r="N798" s="631"/>
      <c r="O798" s="744"/>
      <c r="P798" s="744"/>
      <c r="Q798" s="802"/>
      <c r="R798" s="69"/>
      <c r="S798" s="859" t="s">
        <v>1107</v>
      </c>
      <c r="T798" s="155"/>
      <c r="U798" s="155"/>
      <c r="V798" s="155"/>
      <c r="W798" s="299"/>
      <c r="X798" s="28"/>
      <c r="Y798" s="64"/>
      <c r="Z798" s="29"/>
      <c r="AA798" s="29">
        <v>284</v>
      </c>
      <c r="AB798" s="65"/>
      <c r="AC798" s="63"/>
      <c r="AD798" s="66" t="s">
        <v>75</v>
      </c>
      <c r="AE798" s="66"/>
      <c r="AF798" s="677"/>
      <c r="AG798" s="2"/>
    </row>
    <row r="799" spans="1:33" ht="18" customHeight="1">
      <c r="A799" s="662"/>
      <c r="B799" s="665"/>
      <c r="C799" s="743"/>
      <c r="D799" s="744"/>
      <c r="E799" s="744"/>
      <c r="F799" s="744"/>
      <c r="G799" s="744"/>
      <c r="H799" s="744"/>
      <c r="I799" s="744"/>
      <c r="J799" s="754"/>
      <c r="K799" s="744"/>
      <c r="L799" s="744"/>
      <c r="M799" s="631"/>
      <c r="N799" s="631"/>
      <c r="O799" s="744"/>
      <c r="P799" s="744"/>
      <c r="Q799" s="802"/>
      <c r="R799" s="69"/>
      <c r="S799" s="824"/>
      <c r="T799" s="45"/>
      <c r="U799" s="45"/>
      <c r="V799" s="45"/>
      <c r="W799" s="62"/>
      <c r="X799" s="28"/>
      <c r="Y799" s="64"/>
      <c r="Z799" s="29"/>
      <c r="AA799" s="29"/>
      <c r="AB799" s="65"/>
      <c r="AC799" s="63"/>
      <c r="AD799" s="66"/>
      <c r="AE799" s="66"/>
      <c r="AF799" s="677"/>
      <c r="AG799" s="2"/>
    </row>
    <row r="800" spans="1:33" ht="18" customHeight="1">
      <c r="A800" s="662"/>
      <c r="B800" s="665"/>
      <c r="C800" s="743"/>
      <c r="D800" s="744"/>
      <c r="E800" s="744"/>
      <c r="F800" s="744"/>
      <c r="G800" s="744"/>
      <c r="H800" s="744"/>
      <c r="I800" s="744"/>
      <c r="J800" s="754"/>
      <c r="K800" s="744"/>
      <c r="L800" s="744"/>
      <c r="M800" s="631"/>
      <c r="N800" s="631"/>
      <c r="O800" s="744"/>
      <c r="P800" s="744"/>
      <c r="Q800" s="802"/>
      <c r="R800" s="38"/>
      <c r="S800" s="820"/>
      <c r="T800" s="39"/>
      <c r="U800" s="39"/>
      <c r="V800" s="39"/>
      <c r="W800" s="40"/>
      <c r="X800" s="41"/>
      <c r="Y800" s="42"/>
      <c r="Z800" s="42"/>
      <c r="AA800" s="42"/>
      <c r="AB800" s="65"/>
      <c r="AC800" s="63"/>
      <c r="AD800" s="66"/>
      <c r="AE800" s="66"/>
      <c r="AF800" s="677"/>
      <c r="AG800" s="2"/>
    </row>
    <row r="801" spans="1:33" ht="25.5" customHeight="1">
      <c r="A801" s="662"/>
      <c r="B801" s="665"/>
      <c r="C801" s="747" t="s">
        <v>46</v>
      </c>
      <c r="D801" s="748" t="s">
        <v>47</v>
      </c>
      <c r="E801" s="748" t="s">
        <v>48</v>
      </c>
      <c r="F801" s="748" t="s">
        <v>471</v>
      </c>
      <c r="G801" s="749" t="s">
        <v>50</v>
      </c>
      <c r="H801" s="748" t="s">
        <v>51</v>
      </c>
      <c r="I801" s="748" t="s">
        <v>61</v>
      </c>
      <c r="J801" s="774" t="s">
        <v>1108</v>
      </c>
      <c r="K801" s="748" t="s">
        <v>1109</v>
      </c>
      <c r="L801" s="748" t="s">
        <v>1110</v>
      </c>
      <c r="M801" s="638">
        <v>2</v>
      </c>
      <c r="N801" s="638">
        <v>1</v>
      </c>
      <c r="O801" s="748" t="s">
        <v>1111</v>
      </c>
      <c r="P801" s="748" t="s">
        <v>1112</v>
      </c>
      <c r="Q801" s="804" t="s">
        <v>1078</v>
      </c>
      <c r="R801" s="37" t="s">
        <v>279</v>
      </c>
      <c r="S801" s="821" t="s">
        <v>197</v>
      </c>
      <c r="T801" s="100" t="s">
        <v>70</v>
      </c>
      <c r="U801" s="67" t="s">
        <v>71</v>
      </c>
      <c r="V801" s="68" t="s">
        <v>72</v>
      </c>
      <c r="W801" s="68"/>
      <c r="X801" s="35"/>
      <c r="Y801" s="36"/>
      <c r="Z801" s="36"/>
      <c r="AA801" s="36"/>
      <c r="AB801" s="57">
        <f>+AA802</f>
        <v>70</v>
      </c>
      <c r="AC801" s="55"/>
      <c r="AD801" s="58"/>
      <c r="AE801" s="58"/>
      <c r="AF801" s="637"/>
      <c r="AG801" s="2"/>
    </row>
    <row r="802" spans="1:33" ht="25.5" customHeight="1">
      <c r="A802" s="662"/>
      <c r="B802" s="665"/>
      <c r="C802" s="743"/>
      <c r="D802" s="744"/>
      <c r="E802" s="744"/>
      <c r="F802" s="744"/>
      <c r="G802" s="744"/>
      <c r="H802" s="744"/>
      <c r="I802" s="744"/>
      <c r="J802" s="754"/>
      <c r="K802" s="744"/>
      <c r="L802" s="744"/>
      <c r="M802" s="631"/>
      <c r="N802" s="631"/>
      <c r="O802" s="744"/>
      <c r="P802" s="744"/>
      <c r="Q802" s="802"/>
      <c r="R802" s="25"/>
      <c r="S802" s="818" t="s">
        <v>1113</v>
      </c>
      <c r="T802" s="26"/>
      <c r="U802" s="26"/>
      <c r="V802" s="26"/>
      <c r="W802" s="27">
        <v>1</v>
      </c>
      <c r="X802" s="28" t="s">
        <v>74</v>
      </c>
      <c r="Y802" s="29">
        <v>62.5</v>
      </c>
      <c r="Z802" s="29">
        <f>+W802*Y802</f>
        <v>62.5</v>
      </c>
      <c r="AA802" s="29">
        <f>+Z802*1.12</f>
        <v>70</v>
      </c>
      <c r="AB802" s="30"/>
      <c r="AC802" s="28"/>
      <c r="AD802" s="31" t="s">
        <v>75</v>
      </c>
      <c r="AE802" s="31"/>
      <c r="AF802" s="634"/>
      <c r="AG802" s="2"/>
    </row>
    <row r="803" spans="1:33" ht="25.5" customHeight="1">
      <c r="A803" s="662"/>
      <c r="B803" s="665"/>
      <c r="C803" s="743"/>
      <c r="D803" s="744"/>
      <c r="E803" s="744"/>
      <c r="F803" s="744"/>
      <c r="G803" s="744"/>
      <c r="H803" s="744"/>
      <c r="I803" s="744"/>
      <c r="J803" s="754"/>
      <c r="K803" s="744"/>
      <c r="L803" s="744"/>
      <c r="M803" s="631"/>
      <c r="N803" s="631"/>
      <c r="O803" s="744"/>
      <c r="P803" s="744"/>
      <c r="Q803" s="802"/>
      <c r="R803" s="69"/>
      <c r="S803" s="824"/>
      <c r="T803" s="61"/>
      <c r="U803" s="61"/>
      <c r="V803" s="61"/>
      <c r="W803" s="62"/>
      <c r="X803" s="63"/>
      <c r="Y803" s="64"/>
      <c r="Z803" s="29"/>
      <c r="AA803" s="29"/>
      <c r="AB803" s="65"/>
      <c r="AC803" s="63"/>
      <c r="AD803" s="66"/>
      <c r="AE803" s="66"/>
      <c r="AF803" s="634"/>
      <c r="AG803" s="2"/>
    </row>
    <row r="804" spans="1:33" ht="25.5" customHeight="1">
      <c r="A804" s="662"/>
      <c r="B804" s="665"/>
      <c r="C804" s="743"/>
      <c r="D804" s="744"/>
      <c r="E804" s="744"/>
      <c r="F804" s="744"/>
      <c r="G804" s="744"/>
      <c r="H804" s="744"/>
      <c r="I804" s="744"/>
      <c r="J804" s="754"/>
      <c r="K804" s="744"/>
      <c r="L804" s="744"/>
      <c r="M804" s="631"/>
      <c r="N804" s="631"/>
      <c r="O804" s="744"/>
      <c r="P804" s="744"/>
      <c r="Q804" s="802"/>
      <c r="R804" s="69"/>
      <c r="S804" s="824"/>
      <c r="T804" s="61"/>
      <c r="U804" s="61"/>
      <c r="V804" s="61"/>
      <c r="W804" s="62"/>
      <c r="X804" s="63"/>
      <c r="Y804" s="64"/>
      <c r="Z804" s="29"/>
      <c r="AA804" s="29"/>
      <c r="AB804" s="65"/>
      <c r="AC804" s="63"/>
      <c r="AD804" s="66"/>
      <c r="AE804" s="66"/>
      <c r="AF804" s="634"/>
      <c r="AG804" s="2"/>
    </row>
    <row r="805" spans="1:33" ht="25.5" customHeight="1">
      <c r="A805" s="662"/>
      <c r="B805" s="665"/>
      <c r="C805" s="745"/>
      <c r="D805" s="746"/>
      <c r="E805" s="746"/>
      <c r="F805" s="746"/>
      <c r="G805" s="746"/>
      <c r="H805" s="746"/>
      <c r="I805" s="746"/>
      <c r="J805" s="756"/>
      <c r="K805" s="746"/>
      <c r="L805" s="746"/>
      <c r="M805" s="632"/>
      <c r="N805" s="632"/>
      <c r="O805" s="746"/>
      <c r="P805" s="746"/>
      <c r="Q805" s="803"/>
      <c r="R805" s="38"/>
      <c r="S805" s="820"/>
      <c r="T805" s="39"/>
      <c r="U805" s="39"/>
      <c r="V805" s="39"/>
      <c r="W805" s="40"/>
      <c r="X805" s="41"/>
      <c r="Y805" s="42"/>
      <c r="Z805" s="42"/>
      <c r="AA805" s="42"/>
      <c r="AB805" s="43"/>
      <c r="AC805" s="41"/>
      <c r="AD805" s="44"/>
      <c r="AE805" s="44"/>
      <c r="AF805" s="635"/>
      <c r="AG805" s="2"/>
    </row>
    <row r="806" spans="1:33" ht="26.25" customHeight="1">
      <c r="A806" s="662"/>
      <c r="B806" s="665"/>
      <c r="C806" s="747" t="s">
        <v>46</v>
      </c>
      <c r="D806" s="748" t="s">
        <v>47</v>
      </c>
      <c r="E806" s="748" t="s">
        <v>48</v>
      </c>
      <c r="F806" s="748" t="s">
        <v>471</v>
      </c>
      <c r="G806" s="749" t="s">
        <v>50</v>
      </c>
      <c r="H806" s="748" t="s">
        <v>51</v>
      </c>
      <c r="I806" s="748" t="s">
        <v>61</v>
      </c>
      <c r="J806" s="774" t="s">
        <v>1114</v>
      </c>
      <c r="K806" s="748" t="s">
        <v>1115</v>
      </c>
      <c r="L806" s="748" t="s">
        <v>1116</v>
      </c>
      <c r="M806" s="638">
        <v>1</v>
      </c>
      <c r="N806" s="638">
        <v>1</v>
      </c>
      <c r="O806" s="748" t="s">
        <v>1117</v>
      </c>
      <c r="P806" s="748" t="s">
        <v>1118</v>
      </c>
      <c r="Q806" s="804" t="s">
        <v>1078</v>
      </c>
      <c r="R806" s="37"/>
      <c r="S806" s="822"/>
      <c r="T806" s="53"/>
      <c r="U806" s="53"/>
      <c r="V806" s="53"/>
      <c r="W806" s="54"/>
      <c r="X806" s="55"/>
      <c r="Y806" s="56"/>
      <c r="Z806" s="36"/>
      <c r="AA806" s="36"/>
      <c r="AB806" s="57"/>
      <c r="AC806" s="55"/>
      <c r="AD806" s="58"/>
      <c r="AE806" s="58"/>
      <c r="AF806" s="637"/>
      <c r="AG806" s="2"/>
    </row>
    <row r="807" spans="1:33" ht="26.25" customHeight="1">
      <c r="A807" s="662"/>
      <c r="B807" s="665"/>
      <c r="C807" s="743"/>
      <c r="D807" s="744"/>
      <c r="E807" s="744"/>
      <c r="F807" s="744"/>
      <c r="G807" s="744"/>
      <c r="H807" s="744"/>
      <c r="I807" s="744"/>
      <c r="J807" s="754"/>
      <c r="K807" s="744"/>
      <c r="L807" s="744"/>
      <c r="M807" s="631"/>
      <c r="N807" s="631"/>
      <c r="O807" s="744"/>
      <c r="P807" s="744"/>
      <c r="Q807" s="802"/>
      <c r="R807" s="25"/>
      <c r="S807" s="818"/>
      <c r="T807" s="26"/>
      <c r="U807" s="26"/>
      <c r="V807" s="26"/>
      <c r="W807" s="27"/>
      <c r="X807" s="28"/>
      <c r="Y807" s="29"/>
      <c r="Z807" s="29"/>
      <c r="AA807" s="29"/>
      <c r="AB807" s="30"/>
      <c r="AC807" s="28"/>
      <c r="AD807" s="31"/>
      <c r="AE807" s="31"/>
      <c r="AF807" s="634"/>
      <c r="AG807" s="2"/>
    </row>
    <row r="808" spans="1:33" ht="26.25" customHeight="1">
      <c r="A808" s="662"/>
      <c r="B808" s="665"/>
      <c r="C808" s="743"/>
      <c r="D808" s="744"/>
      <c r="E808" s="744"/>
      <c r="F808" s="744"/>
      <c r="G808" s="744"/>
      <c r="H808" s="744"/>
      <c r="I808" s="744"/>
      <c r="J808" s="754"/>
      <c r="K808" s="744"/>
      <c r="L808" s="744"/>
      <c r="M808" s="631"/>
      <c r="N808" s="631"/>
      <c r="O808" s="744"/>
      <c r="P808" s="744"/>
      <c r="Q808" s="802"/>
      <c r="R808" s="25"/>
      <c r="S808" s="818"/>
      <c r="T808" s="26"/>
      <c r="U808" s="26"/>
      <c r="V808" s="26"/>
      <c r="W808" s="27"/>
      <c r="X808" s="28"/>
      <c r="Y808" s="29"/>
      <c r="Z808" s="29"/>
      <c r="AA808" s="29"/>
      <c r="AB808" s="30"/>
      <c r="AC808" s="28"/>
      <c r="AD808" s="31"/>
      <c r="AE808" s="31"/>
      <c r="AF808" s="634"/>
      <c r="AG808" s="2"/>
    </row>
    <row r="809" spans="1:33" ht="26.25" customHeight="1">
      <c r="A809" s="663"/>
      <c r="B809" s="666"/>
      <c r="C809" s="743"/>
      <c r="D809" s="744"/>
      <c r="E809" s="744"/>
      <c r="F809" s="744"/>
      <c r="G809" s="744"/>
      <c r="H809" s="744"/>
      <c r="I809" s="744"/>
      <c r="J809" s="754"/>
      <c r="K809" s="744"/>
      <c r="L809" s="744"/>
      <c r="M809" s="631"/>
      <c r="N809" s="631"/>
      <c r="O809" s="744"/>
      <c r="P809" s="744"/>
      <c r="Q809" s="802"/>
      <c r="R809" s="25"/>
      <c r="S809" s="818"/>
      <c r="T809" s="26"/>
      <c r="U809" s="26"/>
      <c r="V809" s="26"/>
      <c r="W809" s="27"/>
      <c r="X809" s="28"/>
      <c r="Y809" s="29"/>
      <c r="Z809" s="29"/>
      <c r="AA809" s="29"/>
      <c r="AB809" s="30"/>
      <c r="AC809" s="28"/>
      <c r="AD809" s="31"/>
      <c r="AE809" s="31"/>
      <c r="AF809" s="634"/>
      <c r="AG809" s="2"/>
    </row>
    <row r="810" spans="1:33" ht="26.25" customHeight="1">
      <c r="A810" s="661" t="s">
        <v>872</v>
      </c>
      <c r="B810" s="664" t="s">
        <v>1072</v>
      </c>
      <c r="C810" s="745"/>
      <c r="D810" s="746"/>
      <c r="E810" s="746"/>
      <c r="F810" s="746"/>
      <c r="G810" s="746"/>
      <c r="H810" s="746"/>
      <c r="I810" s="746"/>
      <c r="J810" s="756"/>
      <c r="K810" s="746"/>
      <c r="L810" s="746"/>
      <c r="M810" s="632"/>
      <c r="N810" s="632"/>
      <c r="O810" s="746"/>
      <c r="P810" s="746"/>
      <c r="Q810" s="803"/>
      <c r="R810" s="38"/>
      <c r="S810" s="820"/>
      <c r="T810" s="39"/>
      <c r="U810" s="39"/>
      <c r="V810" s="39"/>
      <c r="W810" s="40"/>
      <c r="X810" s="41"/>
      <c r="Y810" s="42"/>
      <c r="Z810" s="42"/>
      <c r="AA810" s="42"/>
      <c r="AB810" s="43"/>
      <c r="AC810" s="41"/>
      <c r="AD810" s="44"/>
      <c r="AE810" s="44"/>
      <c r="AF810" s="635"/>
      <c r="AG810" s="2"/>
    </row>
    <row r="811" spans="1:33" ht="24" customHeight="1">
      <c r="A811" s="662"/>
      <c r="B811" s="665"/>
      <c r="C811" s="773" t="s">
        <v>46</v>
      </c>
      <c r="D811" s="750" t="s">
        <v>47</v>
      </c>
      <c r="E811" s="750" t="s">
        <v>48</v>
      </c>
      <c r="F811" s="750" t="s">
        <v>471</v>
      </c>
      <c r="G811" s="768" t="s">
        <v>50</v>
      </c>
      <c r="H811" s="750" t="s">
        <v>51</v>
      </c>
      <c r="I811" s="750" t="s">
        <v>61</v>
      </c>
      <c r="J811" s="774" t="s">
        <v>1119</v>
      </c>
      <c r="K811" s="748" t="s">
        <v>1120</v>
      </c>
      <c r="L811" s="750" t="s">
        <v>1121</v>
      </c>
      <c r="M811" s="698">
        <v>1</v>
      </c>
      <c r="N811" s="698">
        <v>1</v>
      </c>
      <c r="O811" s="750" t="s">
        <v>1122</v>
      </c>
      <c r="P811" s="750" t="s">
        <v>1123</v>
      </c>
      <c r="Q811" s="805" t="s">
        <v>1078</v>
      </c>
      <c r="R811" s="37"/>
      <c r="S811" s="821"/>
      <c r="T811" s="46"/>
      <c r="U811" s="46"/>
      <c r="V811" s="46"/>
      <c r="W811" s="34"/>
      <c r="X811" s="35"/>
      <c r="Y811" s="36"/>
      <c r="Z811" s="36"/>
      <c r="AA811" s="36"/>
      <c r="AB811" s="50"/>
      <c r="AC811" s="35"/>
      <c r="AD811" s="60"/>
      <c r="AE811" s="60"/>
      <c r="AF811" s="636"/>
      <c r="AG811" s="2"/>
    </row>
    <row r="812" spans="1:33" ht="24" customHeight="1">
      <c r="A812" s="662"/>
      <c r="B812" s="665"/>
      <c r="C812" s="743"/>
      <c r="D812" s="744"/>
      <c r="E812" s="744"/>
      <c r="F812" s="744"/>
      <c r="G812" s="744"/>
      <c r="H812" s="744"/>
      <c r="I812" s="744"/>
      <c r="J812" s="754"/>
      <c r="K812" s="744"/>
      <c r="L812" s="744"/>
      <c r="M812" s="631"/>
      <c r="N812" s="631"/>
      <c r="O812" s="744"/>
      <c r="P812" s="744"/>
      <c r="Q812" s="802"/>
      <c r="R812" s="25"/>
      <c r="S812" s="818"/>
      <c r="T812" s="26"/>
      <c r="U812" s="26"/>
      <c r="V812" s="26"/>
      <c r="W812" s="27"/>
      <c r="X812" s="28"/>
      <c r="Y812" s="29"/>
      <c r="Z812" s="29"/>
      <c r="AA812" s="29"/>
      <c r="AB812" s="30"/>
      <c r="AC812" s="28"/>
      <c r="AD812" s="31"/>
      <c r="AE812" s="31"/>
      <c r="AF812" s="634"/>
      <c r="AG812" s="2"/>
    </row>
    <row r="813" spans="1:33" ht="24" customHeight="1">
      <c r="A813" s="662"/>
      <c r="B813" s="665"/>
      <c r="C813" s="743"/>
      <c r="D813" s="744"/>
      <c r="E813" s="744"/>
      <c r="F813" s="744"/>
      <c r="G813" s="744"/>
      <c r="H813" s="744"/>
      <c r="I813" s="744"/>
      <c r="J813" s="754"/>
      <c r="K813" s="744"/>
      <c r="L813" s="744"/>
      <c r="M813" s="631"/>
      <c r="N813" s="631"/>
      <c r="O813" s="744"/>
      <c r="P813" s="744"/>
      <c r="Q813" s="802"/>
      <c r="R813" s="32"/>
      <c r="S813" s="819"/>
      <c r="T813" s="33"/>
      <c r="U813" s="33"/>
      <c r="V813" s="33"/>
      <c r="W813" s="34"/>
      <c r="X813" s="35"/>
      <c r="Y813" s="36"/>
      <c r="Z813" s="29"/>
      <c r="AA813" s="29"/>
      <c r="AB813" s="30"/>
      <c r="AC813" s="28"/>
      <c r="AD813" s="31"/>
      <c r="AE813" s="31"/>
      <c r="AF813" s="634"/>
      <c r="AG813" s="2"/>
    </row>
    <row r="814" spans="1:33" ht="24" customHeight="1">
      <c r="A814" s="662"/>
      <c r="B814" s="665"/>
      <c r="C814" s="743"/>
      <c r="D814" s="744"/>
      <c r="E814" s="744"/>
      <c r="F814" s="744"/>
      <c r="G814" s="744"/>
      <c r="H814" s="744"/>
      <c r="I814" s="744"/>
      <c r="J814" s="754"/>
      <c r="K814" s="744"/>
      <c r="L814" s="744"/>
      <c r="M814" s="631"/>
      <c r="N814" s="631"/>
      <c r="O814" s="744"/>
      <c r="P814" s="744"/>
      <c r="Q814" s="802"/>
      <c r="R814" s="37"/>
      <c r="S814" s="819"/>
      <c r="T814" s="33"/>
      <c r="U814" s="33"/>
      <c r="V814" s="33"/>
      <c r="W814" s="34"/>
      <c r="X814" s="35"/>
      <c r="Y814" s="36"/>
      <c r="Z814" s="29"/>
      <c r="AA814" s="29"/>
      <c r="AB814" s="30"/>
      <c r="AC814" s="28"/>
      <c r="AD814" s="31"/>
      <c r="AE814" s="31"/>
      <c r="AF814" s="634"/>
      <c r="AG814" s="2"/>
    </row>
    <row r="815" spans="1:33" ht="24" customHeight="1">
      <c r="A815" s="662"/>
      <c r="B815" s="665"/>
      <c r="C815" s="745"/>
      <c r="D815" s="746"/>
      <c r="E815" s="746"/>
      <c r="F815" s="746"/>
      <c r="G815" s="746"/>
      <c r="H815" s="746"/>
      <c r="I815" s="746"/>
      <c r="J815" s="756"/>
      <c r="K815" s="746"/>
      <c r="L815" s="746"/>
      <c r="M815" s="632"/>
      <c r="N815" s="632"/>
      <c r="O815" s="746"/>
      <c r="P815" s="746"/>
      <c r="Q815" s="803"/>
      <c r="R815" s="38"/>
      <c r="S815" s="820"/>
      <c r="T815" s="39"/>
      <c r="U815" s="39"/>
      <c r="V815" s="39"/>
      <c r="W815" s="40"/>
      <c r="X815" s="41"/>
      <c r="Y815" s="42"/>
      <c r="Z815" s="42"/>
      <c r="AA815" s="42"/>
      <c r="AB815" s="43"/>
      <c r="AC815" s="41"/>
      <c r="AD815" s="44"/>
      <c r="AE815" s="44"/>
      <c r="AF815" s="635"/>
      <c r="AG815" s="2"/>
    </row>
    <row r="816" spans="1:33" ht="35.25" customHeight="1">
      <c r="A816" s="662"/>
      <c r="B816" s="665"/>
      <c r="C816" s="773" t="s">
        <v>46</v>
      </c>
      <c r="D816" s="750" t="s">
        <v>47</v>
      </c>
      <c r="E816" s="750" t="s">
        <v>48</v>
      </c>
      <c r="F816" s="750" t="s">
        <v>371</v>
      </c>
      <c r="G816" s="768" t="s">
        <v>50</v>
      </c>
      <c r="H816" s="750" t="s">
        <v>51</v>
      </c>
      <c r="I816" s="750" t="s">
        <v>61</v>
      </c>
      <c r="J816" s="774" t="s">
        <v>1124</v>
      </c>
      <c r="K816" s="748" t="s">
        <v>192</v>
      </c>
      <c r="L816" s="750" t="s">
        <v>1125</v>
      </c>
      <c r="M816" s="698">
        <v>1</v>
      </c>
      <c r="N816" s="698">
        <v>3</v>
      </c>
      <c r="O816" s="750" t="s">
        <v>1126</v>
      </c>
      <c r="P816" s="750" t="s">
        <v>1127</v>
      </c>
      <c r="Q816" s="805" t="s">
        <v>1095</v>
      </c>
      <c r="R816" s="37"/>
      <c r="S816" s="821"/>
      <c r="T816" s="46"/>
      <c r="U816" s="46"/>
      <c r="V816" s="46"/>
      <c r="W816" s="34"/>
      <c r="X816" s="35"/>
      <c r="Y816" s="36"/>
      <c r="Z816" s="36"/>
      <c r="AA816" s="36"/>
      <c r="AB816" s="50"/>
      <c r="AC816" s="35"/>
      <c r="AD816" s="35"/>
      <c r="AE816" s="35"/>
      <c r="AF816" s="636"/>
      <c r="AG816" s="2"/>
    </row>
    <row r="817" spans="1:33" ht="35.25" customHeight="1">
      <c r="A817" s="662"/>
      <c r="B817" s="665"/>
      <c r="C817" s="743"/>
      <c r="D817" s="744"/>
      <c r="E817" s="744"/>
      <c r="F817" s="744"/>
      <c r="G817" s="744"/>
      <c r="H817" s="744"/>
      <c r="I817" s="744"/>
      <c r="J817" s="754"/>
      <c r="K817" s="744"/>
      <c r="L817" s="744"/>
      <c r="M817" s="631"/>
      <c r="N817" s="631"/>
      <c r="O817" s="744"/>
      <c r="P817" s="744"/>
      <c r="Q817" s="802"/>
      <c r="R817" s="25"/>
      <c r="S817" s="818"/>
      <c r="T817" s="26"/>
      <c r="U817" s="26"/>
      <c r="V817" s="26"/>
      <c r="W817" s="27"/>
      <c r="X817" s="28"/>
      <c r="Y817" s="29"/>
      <c r="Z817" s="29"/>
      <c r="AA817" s="29"/>
      <c r="AB817" s="30"/>
      <c r="AC817" s="28"/>
      <c r="AD817" s="28"/>
      <c r="AE817" s="28"/>
      <c r="AF817" s="634"/>
      <c r="AG817" s="2"/>
    </row>
    <row r="818" spans="1:33" ht="35.25" customHeight="1">
      <c r="A818" s="662"/>
      <c r="B818" s="665"/>
      <c r="C818" s="743"/>
      <c r="D818" s="744"/>
      <c r="E818" s="744"/>
      <c r="F818" s="744"/>
      <c r="G818" s="744"/>
      <c r="H818" s="744"/>
      <c r="I818" s="744"/>
      <c r="J818" s="754"/>
      <c r="K818" s="744"/>
      <c r="L818" s="744"/>
      <c r="M818" s="631"/>
      <c r="N818" s="631"/>
      <c r="O818" s="744"/>
      <c r="P818" s="744"/>
      <c r="Q818" s="802"/>
      <c r="R818" s="25"/>
      <c r="S818" s="818"/>
      <c r="T818" s="26"/>
      <c r="U818" s="26"/>
      <c r="V818" s="26"/>
      <c r="W818" s="27"/>
      <c r="X818" s="28"/>
      <c r="Y818" s="29"/>
      <c r="Z818" s="29"/>
      <c r="AA818" s="29"/>
      <c r="AB818" s="30"/>
      <c r="AC818" s="28"/>
      <c r="AD818" s="28"/>
      <c r="AE818" s="31"/>
      <c r="AF818" s="634"/>
      <c r="AG818" s="2"/>
    </row>
    <row r="819" spans="1:33" ht="35.25" customHeight="1">
      <c r="A819" s="662"/>
      <c r="B819" s="665"/>
      <c r="C819" s="743"/>
      <c r="D819" s="744"/>
      <c r="E819" s="744"/>
      <c r="F819" s="744"/>
      <c r="G819" s="744"/>
      <c r="H819" s="744"/>
      <c r="I819" s="744"/>
      <c r="J819" s="754"/>
      <c r="K819" s="744"/>
      <c r="L819" s="744"/>
      <c r="M819" s="631"/>
      <c r="N819" s="631"/>
      <c r="O819" s="744"/>
      <c r="P819" s="744"/>
      <c r="Q819" s="802"/>
      <c r="R819" s="25"/>
      <c r="S819" s="818"/>
      <c r="T819" s="26"/>
      <c r="U819" s="26"/>
      <c r="V819" s="26"/>
      <c r="W819" s="27"/>
      <c r="X819" s="28"/>
      <c r="Y819" s="29"/>
      <c r="Z819" s="29"/>
      <c r="AA819" s="29"/>
      <c r="AB819" s="30"/>
      <c r="AC819" s="28"/>
      <c r="AD819" s="28"/>
      <c r="AE819" s="31"/>
      <c r="AF819" s="634"/>
      <c r="AG819" s="2"/>
    </row>
    <row r="820" spans="1:33" ht="35.25" customHeight="1">
      <c r="A820" s="662"/>
      <c r="B820" s="665"/>
      <c r="C820" s="745"/>
      <c r="D820" s="746"/>
      <c r="E820" s="746"/>
      <c r="F820" s="746"/>
      <c r="G820" s="746"/>
      <c r="H820" s="746"/>
      <c r="I820" s="746"/>
      <c r="J820" s="756"/>
      <c r="K820" s="746"/>
      <c r="L820" s="746"/>
      <c r="M820" s="632"/>
      <c r="N820" s="632"/>
      <c r="O820" s="746"/>
      <c r="P820" s="746"/>
      <c r="Q820" s="803"/>
      <c r="R820" s="38"/>
      <c r="S820" s="820"/>
      <c r="T820" s="39"/>
      <c r="U820" s="39"/>
      <c r="V820" s="39"/>
      <c r="W820" s="40"/>
      <c r="X820" s="41"/>
      <c r="Y820" s="42"/>
      <c r="Z820" s="42"/>
      <c r="AA820" s="42"/>
      <c r="AB820" s="43"/>
      <c r="AC820" s="41"/>
      <c r="AD820" s="41"/>
      <c r="AE820" s="44"/>
      <c r="AF820" s="635"/>
      <c r="AG820" s="2"/>
    </row>
    <row r="821" spans="1:33" ht="24" customHeight="1">
      <c r="A821" s="662"/>
      <c r="B821" s="665"/>
      <c r="C821" s="747" t="s">
        <v>46</v>
      </c>
      <c r="D821" s="748" t="s">
        <v>47</v>
      </c>
      <c r="E821" s="748" t="s">
        <v>48</v>
      </c>
      <c r="F821" s="748" t="s">
        <v>371</v>
      </c>
      <c r="G821" s="749" t="s">
        <v>50</v>
      </c>
      <c r="H821" s="748" t="s">
        <v>133</v>
      </c>
      <c r="I821" s="748" t="s">
        <v>61</v>
      </c>
      <c r="J821" s="766" t="s">
        <v>1128</v>
      </c>
      <c r="K821" s="748" t="s">
        <v>282</v>
      </c>
      <c r="L821" s="748" t="s">
        <v>1129</v>
      </c>
      <c r="M821" s="638">
        <v>1</v>
      </c>
      <c r="N821" s="638">
        <v>1</v>
      </c>
      <c r="O821" s="748" t="s">
        <v>1130</v>
      </c>
      <c r="P821" s="748" t="s">
        <v>1131</v>
      </c>
      <c r="Q821" s="804" t="s">
        <v>1095</v>
      </c>
      <c r="R821" s="59"/>
      <c r="S821" s="827"/>
      <c r="T821" s="68"/>
      <c r="U821" s="68"/>
      <c r="V821" s="68"/>
      <c r="W821" s="54"/>
      <c r="X821" s="55"/>
      <c r="Y821" s="56"/>
      <c r="Z821" s="56"/>
      <c r="AA821" s="56"/>
      <c r="AB821" s="57"/>
      <c r="AC821" s="55"/>
      <c r="AD821" s="58"/>
      <c r="AE821" s="58"/>
      <c r="AF821" s="637"/>
      <c r="AG821" s="2"/>
    </row>
    <row r="822" spans="1:33" ht="24" customHeight="1">
      <c r="A822" s="662"/>
      <c r="B822" s="665"/>
      <c r="C822" s="743"/>
      <c r="D822" s="744"/>
      <c r="E822" s="744"/>
      <c r="F822" s="744"/>
      <c r="G822" s="744"/>
      <c r="H822" s="744"/>
      <c r="I822" s="744"/>
      <c r="J822" s="761"/>
      <c r="K822" s="744"/>
      <c r="L822" s="744"/>
      <c r="M822" s="631"/>
      <c r="N822" s="631"/>
      <c r="O822" s="744"/>
      <c r="P822" s="744"/>
      <c r="Q822" s="802"/>
      <c r="R822" s="32"/>
      <c r="S822" s="818"/>
      <c r="T822" s="26"/>
      <c r="U822" s="26"/>
      <c r="V822" s="26"/>
      <c r="W822" s="27"/>
      <c r="X822" s="28"/>
      <c r="Y822" s="29"/>
      <c r="Z822" s="29"/>
      <c r="AA822" s="29"/>
      <c r="AB822" s="30"/>
      <c r="AC822" s="28"/>
      <c r="AD822" s="31"/>
      <c r="AE822" s="31"/>
      <c r="AF822" s="634"/>
      <c r="AG822" s="2"/>
    </row>
    <row r="823" spans="1:33" ht="24" customHeight="1">
      <c r="A823" s="662"/>
      <c r="B823" s="665"/>
      <c r="C823" s="743"/>
      <c r="D823" s="744"/>
      <c r="E823" s="744"/>
      <c r="F823" s="744"/>
      <c r="G823" s="744"/>
      <c r="H823" s="744"/>
      <c r="I823" s="744"/>
      <c r="J823" s="761"/>
      <c r="K823" s="744"/>
      <c r="L823" s="744"/>
      <c r="M823" s="631"/>
      <c r="N823" s="631"/>
      <c r="O823" s="744"/>
      <c r="P823" s="744"/>
      <c r="Q823" s="802"/>
      <c r="R823" s="25"/>
      <c r="S823" s="818"/>
      <c r="T823" s="26"/>
      <c r="U823" s="26"/>
      <c r="V823" s="26"/>
      <c r="W823" s="27"/>
      <c r="X823" s="28"/>
      <c r="Y823" s="29"/>
      <c r="Z823" s="29"/>
      <c r="AA823" s="29"/>
      <c r="AB823" s="30"/>
      <c r="AC823" s="28"/>
      <c r="AD823" s="31"/>
      <c r="AE823" s="31"/>
      <c r="AF823" s="634"/>
      <c r="AG823" s="2"/>
    </row>
    <row r="824" spans="1:33" ht="24" customHeight="1">
      <c r="A824" s="662"/>
      <c r="B824" s="665"/>
      <c r="C824" s="743"/>
      <c r="D824" s="744"/>
      <c r="E824" s="744"/>
      <c r="F824" s="744"/>
      <c r="G824" s="744"/>
      <c r="H824" s="744"/>
      <c r="I824" s="744"/>
      <c r="J824" s="761"/>
      <c r="K824" s="744"/>
      <c r="L824" s="744"/>
      <c r="M824" s="631"/>
      <c r="N824" s="631"/>
      <c r="O824" s="744"/>
      <c r="P824" s="744"/>
      <c r="Q824" s="802"/>
      <c r="R824" s="25"/>
      <c r="S824" s="818"/>
      <c r="T824" s="26"/>
      <c r="U824" s="26"/>
      <c r="V824" s="26"/>
      <c r="W824" s="27"/>
      <c r="X824" s="28"/>
      <c r="Y824" s="29"/>
      <c r="Z824" s="29"/>
      <c r="AA824" s="29"/>
      <c r="AB824" s="30"/>
      <c r="AC824" s="28"/>
      <c r="AD824" s="31"/>
      <c r="AE824" s="31"/>
      <c r="AF824" s="634"/>
      <c r="AG824" s="2"/>
    </row>
    <row r="825" spans="1:33" ht="24" customHeight="1">
      <c r="A825" s="662"/>
      <c r="B825" s="669"/>
      <c r="C825" s="745"/>
      <c r="D825" s="746"/>
      <c r="E825" s="746"/>
      <c r="F825" s="746"/>
      <c r="G825" s="746"/>
      <c r="H825" s="746"/>
      <c r="I825" s="746"/>
      <c r="J825" s="763"/>
      <c r="K825" s="746"/>
      <c r="L825" s="746"/>
      <c r="M825" s="632"/>
      <c r="N825" s="632"/>
      <c r="O825" s="746"/>
      <c r="P825" s="746"/>
      <c r="Q825" s="803"/>
      <c r="R825" s="38"/>
      <c r="S825" s="820"/>
      <c r="T825" s="39"/>
      <c r="U825" s="39"/>
      <c r="V825" s="39"/>
      <c r="W825" s="40"/>
      <c r="X825" s="41"/>
      <c r="Y825" s="42"/>
      <c r="Z825" s="42"/>
      <c r="AA825" s="42"/>
      <c r="AB825" s="43"/>
      <c r="AC825" s="41"/>
      <c r="AD825" s="44"/>
      <c r="AE825" s="44"/>
      <c r="AF825" s="635"/>
      <c r="AG825" s="2"/>
    </row>
    <row r="826" spans="1:33" ht="22.5" customHeight="1">
      <c r="A826" s="708"/>
      <c r="B826" s="159"/>
      <c r="C826" s="781"/>
      <c r="D826" s="781"/>
      <c r="E826" s="781"/>
      <c r="F826" s="781"/>
      <c r="G826" s="781"/>
      <c r="H826" s="781"/>
      <c r="I826" s="781"/>
      <c r="J826" s="781"/>
      <c r="K826" s="781"/>
      <c r="L826" s="781"/>
      <c r="M826" s="160"/>
      <c r="N826" s="160"/>
      <c r="O826" s="781"/>
      <c r="P826" s="781"/>
      <c r="Q826" s="781"/>
      <c r="R826" s="667" t="s">
        <v>536</v>
      </c>
      <c r="S826" s="657"/>
      <c r="T826" s="657"/>
      <c r="U826" s="657"/>
      <c r="V826" s="657"/>
      <c r="W826" s="657"/>
      <c r="X826" s="657"/>
      <c r="Y826" s="657"/>
      <c r="Z826" s="658"/>
      <c r="AA826" s="161" t="s">
        <v>201</v>
      </c>
      <c r="AB826" s="162">
        <f>SUM(AB773:AB825)</f>
        <v>14001.34</v>
      </c>
      <c r="AC826" s="668"/>
      <c r="AD826" s="657"/>
      <c r="AE826" s="657"/>
      <c r="AF826" s="660"/>
      <c r="AG826" s="84"/>
    </row>
    <row r="827" spans="1:33" ht="45" customHeight="1">
      <c r="A827" s="79"/>
      <c r="B827" s="302"/>
      <c r="C827" s="787"/>
      <c r="D827" s="787"/>
      <c r="E827" s="787"/>
      <c r="F827" s="787"/>
      <c r="G827" s="787"/>
      <c r="H827" s="787"/>
      <c r="I827" s="787"/>
      <c r="J827" s="787"/>
      <c r="K827" s="787"/>
      <c r="L827" s="787"/>
      <c r="M827" s="302"/>
      <c r="N827" s="302"/>
      <c r="O827" s="787"/>
      <c r="P827" s="787"/>
      <c r="Q827" s="806"/>
      <c r="R827" s="671" t="s">
        <v>1132</v>
      </c>
      <c r="S827" s="672"/>
      <c r="T827" s="672"/>
      <c r="U827" s="672"/>
      <c r="V827" s="672"/>
      <c r="W827" s="672"/>
      <c r="X827" s="672"/>
      <c r="Y827" s="672"/>
      <c r="Z827" s="673"/>
      <c r="AA827" s="168" t="s">
        <v>201</v>
      </c>
      <c r="AB827" s="169">
        <f>+AB697+AB772+AB826</f>
        <v>638659.37543999997</v>
      </c>
      <c r="AC827" s="674"/>
      <c r="AD827" s="672"/>
      <c r="AE827" s="672"/>
      <c r="AF827" s="675"/>
      <c r="AG827" s="170"/>
    </row>
    <row r="828" spans="1:33" ht="25.5" customHeight="1">
      <c r="A828" s="709" t="s">
        <v>1133</v>
      </c>
      <c r="B828" s="704" t="s">
        <v>1133</v>
      </c>
      <c r="C828" s="773" t="s">
        <v>46</v>
      </c>
      <c r="D828" s="750" t="s">
        <v>47</v>
      </c>
      <c r="E828" s="750" t="s">
        <v>59</v>
      </c>
      <c r="F828" s="750" t="s">
        <v>151</v>
      </c>
      <c r="G828" s="768" t="s">
        <v>50</v>
      </c>
      <c r="H828" s="750" t="s">
        <v>440</v>
      </c>
      <c r="I828" s="750" t="s">
        <v>61</v>
      </c>
      <c r="J828" s="741" t="s">
        <v>1134</v>
      </c>
      <c r="K828" s="750" t="s">
        <v>1135</v>
      </c>
      <c r="L828" s="750" t="s">
        <v>1136</v>
      </c>
      <c r="M828" s="707">
        <v>0</v>
      </c>
      <c r="N828" s="720">
        <v>0.05</v>
      </c>
      <c r="O828" s="748" t="s">
        <v>1137</v>
      </c>
      <c r="P828" s="748" t="s">
        <v>1138</v>
      </c>
      <c r="Q828" s="807" t="s">
        <v>1139</v>
      </c>
      <c r="R828" s="37"/>
      <c r="S828" s="821"/>
      <c r="T828" s="46"/>
      <c r="U828" s="46"/>
      <c r="V828" s="46"/>
      <c r="W828" s="34"/>
      <c r="X828" s="35"/>
      <c r="Y828" s="36"/>
      <c r="Z828" s="36"/>
      <c r="AA828" s="36"/>
      <c r="AB828" s="50"/>
      <c r="AC828" s="35"/>
      <c r="AD828" s="60"/>
      <c r="AE828" s="60"/>
      <c r="AF828" s="636"/>
      <c r="AG828" s="2"/>
    </row>
    <row r="829" spans="1:33" ht="25.5" customHeight="1">
      <c r="A829" s="662"/>
      <c r="B829" s="665"/>
      <c r="C829" s="743"/>
      <c r="D829" s="744"/>
      <c r="E829" s="744"/>
      <c r="F829" s="744"/>
      <c r="G829" s="744"/>
      <c r="H829" s="744"/>
      <c r="I829" s="744"/>
      <c r="J829" s="744"/>
      <c r="K829" s="744"/>
      <c r="L829" s="744"/>
      <c r="M829" s="631"/>
      <c r="N829" s="711"/>
      <c r="O829" s="744"/>
      <c r="P829" s="744"/>
      <c r="Q829" s="808"/>
      <c r="R829" s="25"/>
      <c r="S829" s="818"/>
      <c r="T829" s="26"/>
      <c r="U829" s="26"/>
      <c r="V829" s="26"/>
      <c r="W829" s="27"/>
      <c r="X829" s="28"/>
      <c r="Y829" s="29"/>
      <c r="Z829" s="29"/>
      <c r="AA829" s="29"/>
      <c r="AB829" s="30"/>
      <c r="AC829" s="28"/>
      <c r="AD829" s="31"/>
      <c r="AE829" s="31"/>
      <c r="AF829" s="634"/>
      <c r="AG829" s="2"/>
    </row>
    <row r="830" spans="1:33" ht="25.5" customHeight="1">
      <c r="A830" s="662"/>
      <c r="B830" s="665"/>
      <c r="C830" s="743"/>
      <c r="D830" s="744"/>
      <c r="E830" s="744"/>
      <c r="F830" s="744"/>
      <c r="G830" s="744"/>
      <c r="H830" s="744"/>
      <c r="I830" s="744"/>
      <c r="J830" s="744"/>
      <c r="K830" s="744"/>
      <c r="L830" s="744"/>
      <c r="M830" s="631"/>
      <c r="N830" s="711"/>
      <c r="O830" s="744"/>
      <c r="P830" s="744"/>
      <c r="Q830" s="808"/>
      <c r="R830" s="32"/>
      <c r="S830" s="819"/>
      <c r="T830" s="33"/>
      <c r="U830" s="33"/>
      <c r="V830" s="33"/>
      <c r="W830" s="34"/>
      <c r="X830" s="35"/>
      <c r="Y830" s="36"/>
      <c r="Z830" s="29"/>
      <c r="AA830" s="29"/>
      <c r="AB830" s="30"/>
      <c r="AC830" s="28"/>
      <c r="AD830" s="31"/>
      <c r="AE830" s="31"/>
      <c r="AF830" s="634"/>
      <c r="AG830" s="2"/>
    </row>
    <row r="831" spans="1:33" ht="25.5" customHeight="1">
      <c r="A831" s="662"/>
      <c r="B831" s="665"/>
      <c r="C831" s="743"/>
      <c r="D831" s="744"/>
      <c r="E831" s="744"/>
      <c r="F831" s="744"/>
      <c r="G831" s="744"/>
      <c r="H831" s="744"/>
      <c r="I831" s="744"/>
      <c r="J831" s="744"/>
      <c r="K831" s="744"/>
      <c r="L831" s="744"/>
      <c r="M831" s="631"/>
      <c r="N831" s="711"/>
      <c r="O831" s="744"/>
      <c r="P831" s="744"/>
      <c r="Q831" s="808"/>
      <c r="R831" s="37"/>
      <c r="S831" s="819"/>
      <c r="T831" s="33"/>
      <c r="U831" s="33"/>
      <c r="V831" s="33"/>
      <c r="W831" s="34"/>
      <c r="X831" s="35"/>
      <c r="Y831" s="36"/>
      <c r="Z831" s="29"/>
      <c r="AA831" s="29"/>
      <c r="AB831" s="30"/>
      <c r="AC831" s="28"/>
      <c r="AD831" s="31"/>
      <c r="AE831" s="31"/>
      <c r="AF831" s="634"/>
      <c r="AG831" s="2"/>
    </row>
    <row r="832" spans="1:33" ht="25.5" customHeight="1">
      <c r="A832" s="663"/>
      <c r="B832" s="666"/>
      <c r="C832" s="745"/>
      <c r="D832" s="746"/>
      <c r="E832" s="746"/>
      <c r="F832" s="746"/>
      <c r="G832" s="746"/>
      <c r="H832" s="746"/>
      <c r="I832" s="746"/>
      <c r="J832" s="746"/>
      <c r="K832" s="746"/>
      <c r="L832" s="746"/>
      <c r="M832" s="632"/>
      <c r="N832" s="712"/>
      <c r="O832" s="746"/>
      <c r="P832" s="746"/>
      <c r="Q832" s="809"/>
      <c r="R832" s="38"/>
      <c r="S832" s="820"/>
      <c r="T832" s="39"/>
      <c r="U832" s="39"/>
      <c r="V832" s="39"/>
      <c r="W832" s="40"/>
      <c r="X832" s="41"/>
      <c r="Y832" s="42"/>
      <c r="Z832" s="42"/>
      <c r="AA832" s="42"/>
      <c r="AB832" s="43"/>
      <c r="AC832" s="41"/>
      <c r="AD832" s="44"/>
      <c r="AE832" s="44"/>
      <c r="AF832" s="635"/>
      <c r="AG832" s="2"/>
    </row>
    <row r="833" spans="1:33" ht="25.5" customHeight="1">
      <c r="A833" s="661" t="s">
        <v>1133</v>
      </c>
      <c r="B833" s="664" t="s">
        <v>1133</v>
      </c>
      <c r="C833" s="773" t="s">
        <v>46</v>
      </c>
      <c r="D833" s="750" t="s">
        <v>47</v>
      </c>
      <c r="E833" s="750" t="s">
        <v>48</v>
      </c>
      <c r="F833" s="750" t="s">
        <v>1140</v>
      </c>
      <c r="G833" s="768" t="s">
        <v>50</v>
      </c>
      <c r="H833" s="750" t="s">
        <v>51</v>
      </c>
      <c r="I833" s="750" t="s">
        <v>61</v>
      </c>
      <c r="J833" s="774" t="s">
        <v>1141</v>
      </c>
      <c r="K833" s="748" t="s">
        <v>1142</v>
      </c>
      <c r="L833" s="750" t="s">
        <v>1143</v>
      </c>
      <c r="M833" s="698">
        <v>3</v>
      </c>
      <c r="N833" s="698">
        <v>3</v>
      </c>
      <c r="O833" s="750" t="s">
        <v>1144</v>
      </c>
      <c r="P833" s="750" t="s">
        <v>1145</v>
      </c>
      <c r="Q833" s="805" t="s">
        <v>1146</v>
      </c>
      <c r="R833" s="37"/>
      <c r="S833" s="821"/>
      <c r="T833" s="46"/>
      <c r="U833" s="46"/>
      <c r="V833" s="46"/>
      <c r="W833" s="34"/>
      <c r="X833" s="35"/>
      <c r="Y833" s="36"/>
      <c r="Z833" s="36"/>
      <c r="AA833" s="36"/>
      <c r="AB833" s="50"/>
      <c r="AC833" s="35"/>
      <c r="AD833" s="60"/>
      <c r="AE833" s="60"/>
      <c r="AF833" s="636"/>
      <c r="AG833" s="2"/>
    </row>
    <row r="834" spans="1:33" ht="25.5" customHeight="1">
      <c r="A834" s="662"/>
      <c r="B834" s="665"/>
      <c r="C834" s="743"/>
      <c r="D834" s="744"/>
      <c r="E834" s="744"/>
      <c r="F834" s="744"/>
      <c r="G834" s="744"/>
      <c r="H834" s="744"/>
      <c r="I834" s="744"/>
      <c r="J834" s="754"/>
      <c r="K834" s="744"/>
      <c r="L834" s="744"/>
      <c r="M834" s="631"/>
      <c r="N834" s="631"/>
      <c r="O834" s="744"/>
      <c r="P834" s="744"/>
      <c r="Q834" s="802"/>
      <c r="R834" s="25"/>
      <c r="S834" s="818"/>
      <c r="T834" s="26"/>
      <c r="U834" s="26"/>
      <c r="V834" s="26"/>
      <c r="W834" s="27"/>
      <c r="X834" s="28"/>
      <c r="Y834" s="29"/>
      <c r="Z834" s="29"/>
      <c r="AA834" s="29"/>
      <c r="AB834" s="30"/>
      <c r="AC834" s="28"/>
      <c r="AD834" s="31"/>
      <c r="AE834" s="31"/>
      <c r="AF834" s="634"/>
      <c r="AG834" s="2"/>
    </row>
    <row r="835" spans="1:33" ht="25.5" customHeight="1">
      <c r="A835" s="662"/>
      <c r="B835" s="665"/>
      <c r="C835" s="743"/>
      <c r="D835" s="744"/>
      <c r="E835" s="744"/>
      <c r="F835" s="744"/>
      <c r="G835" s="744"/>
      <c r="H835" s="744"/>
      <c r="I835" s="744"/>
      <c r="J835" s="754"/>
      <c r="K835" s="744"/>
      <c r="L835" s="744"/>
      <c r="M835" s="631"/>
      <c r="N835" s="631"/>
      <c r="O835" s="744"/>
      <c r="P835" s="744"/>
      <c r="Q835" s="802"/>
      <c r="R835" s="32"/>
      <c r="S835" s="819"/>
      <c r="T835" s="33"/>
      <c r="U835" s="33"/>
      <c r="V835" s="33"/>
      <c r="W835" s="34"/>
      <c r="X835" s="35"/>
      <c r="Y835" s="36"/>
      <c r="Z835" s="29"/>
      <c r="AA835" s="29"/>
      <c r="AB835" s="30"/>
      <c r="AC835" s="28"/>
      <c r="AD835" s="31"/>
      <c r="AE835" s="31"/>
      <c r="AF835" s="634"/>
      <c r="AG835" s="2"/>
    </row>
    <row r="836" spans="1:33" ht="25.5" customHeight="1">
      <c r="A836" s="662"/>
      <c r="B836" s="665"/>
      <c r="C836" s="743"/>
      <c r="D836" s="744"/>
      <c r="E836" s="744"/>
      <c r="F836" s="744"/>
      <c r="G836" s="744"/>
      <c r="H836" s="744"/>
      <c r="I836" s="744"/>
      <c r="J836" s="754"/>
      <c r="K836" s="744"/>
      <c r="L836" s="744"/>
      <c r="M836" s="631"/>
      <c r="N836" s="631"/>
      <c r="O836" s="744"/>
      <c r="P836" s="744"/>
      <c r="Q836" s="802"/>
      <c r="R836" s="37"/>
      <c r="S836" s="819"/>
      <c r="T836" s="33"/>
      <c r="U836" s="33"/>
      <c r="V836" s="33"/>
      <c r="W836" s="34"/>
      <c r="X836" s="35"/>
      <c r="Y836" s="36"/>
      <c r="Z836" s="29"/>
      <c r="AA836" s="29"/>
      <c r="AB836" s="30"/>
      <c r="AC836" s="28"/>
      <c r="AD836" s="31"/>
      <c r="AE836" s="31"/>
      <c r="AF836" s="634"/>
      <c r="AG836" s="2"/>
    </row>
    <row r="837" spans="1:33" ht="25.5" customHeight="1">
      <c r="A837" s="662"/>
      <c r="B837" s="665"/>
      <c r="C837" s="745"/>
      <c r="D837" s="746"/>
      <c r="E837" s="746"/>
      <c r="F837" s="746"/>
      <c r="G837" s="746"/>
      <c r="H837" s="746"/>
      <c r="I837" s="746"/>
      <c r="J837" s="756"/>
      <c r="K837" s="746"/>
      <c r="L837" s="746"/>
      <c r="M837" s="632"/>
      <c r="N837" s="632"/>
      <c r="O837" s="746"/>
      <c r="P837" s="746"/>
      <c r="Q837" s="803"/>
      <c r="R837" s="38"/>
      <c r="S837" s="820"/>
      <c r="T837" s="39"/>
      <c r="U837" s="39"/>
      <c r="V837" s="39"/>
      <c r="W837" s="40"/>
      <c r="X837" s="41"/>
      <c r="Y837" s="42"/>
      <c r="Z837" s="42"/>
      <c r="AA837" s="42"/>
      <c r="AB837" s="43"/>
      <c r="AC837" s="41"/>
      <c r="AD837" s="44"/>
      <c r="AE837" s="44"/>
      <c r="AF837" s="635"/>
      <c r="AG837" s="2"/>
    </row>
    <row r="838" spans="1:33" ht="33.75" customHeight="1">
      <c r="A838" s="662"/>
      <c r="B838" s="665"/>
      <c r="C838" s="773" t="s">
        <v>46</v>
      </c>
      <c r="D838" s="750" t="s">
        <v>47</v>
      </c>
      <c r="E838" s="750" t="s">
        <v>48</v>
      </c>
      <c r="F838" s="750" t="s">
        <v>1140</v>
      </c>
      <c r="G838" s="768" t="s">
        <v>50</v>
      </c>
      <c r="H838" s="750" t="s">
        <v>51</v>
      </c>
      <c r="I838" s="750" t="s">
        <v>61</v>
      </c>
      <c r="J838" s="774" t="s">
        <v>1147</v>
      </c>
      <c r="K838" s="748" t="s">
        <v>1148</v>
      </c>
      <c r="L838" s="750" t="s">
        <v>1149</v>
      </c>
      <c r="M838" s="698">
        <v>1</v>
      </c>
      <c r="N838" s="698">
        <v>1</v>
      </c>
      <c r="O838" s="750" t="s">
        <v>1150</v>
      </c>
      <c r="P838" s="750" t="s">
        <v>1151</v>
      </c>
      <c r="Q838" s="805" t="s">
        <v>1152</v>
      </c>
      <c r="R838" s="37" t="s">
        <v>1153</v>
      </c>
      <c r="S838" s="821" t="s">
        <v>1154</v>
      </c>
      <c r="T838" s="100" t="s">
        <v>70</v>
      </c>
      <c r="U838" s="67" t="s">
        <v>71</v>
      </c>
      <c r="V838" s="68" t="s">
        <v>72</v>
      </c>
      <c r="W838" s="34"/>
      <c r="X838" s="35"/>
      <c r="Y838" s="36"/>
      <c r="Z838" s="36"/>
      <c r="AA838" s="36"/>
      <c r="AB838" s="50">
        <f>+AA839</f>
        <v>3199.95</v>
      </c>
      <c r="AC838" s="35"/>
      <c r="AD838" s="35"/>
      <c r="AE838" s="35"/>
      <c r="AF838" s="636"/>
      <c r="AG838" s="2"/>
    </row>
    <row r="839" spans="1:33" ht="18" customHeight="1">
      <c r="A839" s="662"/>
      <c r="B839" s="665"/>
      <c r="C839" s="743"/>
      <c r="D839" s="744"/>
      <c r="E839" s="744"/>
      <c r="F839" s="744"/>
      <c r="G839" s="744"/>
      <c r="H839" s="744"/>
      <c r="I839" s="744"/>
      <c r="J839" s="754"/>
      <c r="K839" s="744"/>
      <c r="L839" s="744"/>
      <c r="M839" s="631"/>
      <c r="N839" s="631"/>
      <c r="O839" s="744"/>
      <c r="P839" s="744"/>
      <c r="Q839" s="802"/>
      <c r="R839" s="25"/>
      <c r="S839" s="831" t="s">
        <v>1155</v>
      </c>
      <c r="T839" s="101"/>
      <c r="U839" s="237"/>
      <c r="V839" s="237"/>
      <c r="W839" s="102">
        <v>1</v>
      </c>
      <c r="X839" s="103" t="s">
        <v>182</v>
      </c>
      <c r="Y839" s="94">
        <f>3584-384.05</f>
        <v>3199.95</v>
      </c>
      <c r="Z839" s="94">
        <f t="shared" ref="Z839:AA839" si="52">+Y839</f>
        <v>3199.95</v>
      </c>
      <c r="AA839" s="94">
        <f t="shared" si="52"/>
        <v>3199.95</v>
      </c>
      <c r="AB839" s="30"/>
      <c r="AC839" s="28" t="s">
        <v>75</v>
      </c>
      <c r="AD839" s="28"/>
      <c r="AE839" s="28"/>
      <c r="AF839" s="634"/>
      <c r="AG839" s="2"/>
    </row>
    <row r="840" spans="1:33" ht="33.75" customHeight="1">
      <c r="A840" s="662"/>
      <c r="B840" s="665"/>
      <c r="C840" s="743"/>
      <c r="D840" s="744"/>
      <c r="E840" s="744"/>
      <c r="F840" s="744"/>
      <c r="G840" s="744"/>
      <c r="H840" s="744"/>
      <c r="I840" s="744"/>
      <c r="J840" s="754"/>
      <c r="K840" s="744"/>
      <c r="L840" s="744"/>
      <c r="M840" s="631"/>
      <c r="N840" s="631"/>
      <c r="O840" s="744"/>
      <c r="P840" s="744"/>
      <c r="Q840" s="802"/>
      <c r="R840" s="70" t="s">
        <v>1156</v>
      </c>
      <c r="S840" s="825" t="s">
        <v>1154</v>
      </c>
      <c r="T840" s="211" t="s">
        <v>70</v>
      </c>
      <c r="U840" s="172" t="s">
        <v>71</v>
      </c>
      <c r="V840" s="164" t="s">
        <v>72</v>
      </c>
      <c r="W840" s="73"/>
      <c r="X840" s="28"/>
      <c r="Y840" s="29"/>
      <c r="Z840" s="29"/>
      <c r="AA840" s="29"/>
      <c r="AB840" s="30">
        <f>+AA841</f>
        <v>1990</v>
      </c>
      <c r="AC840" s="28"/>
      <c r="AD840" s="28"/>
      <c r="AE840" s="31"/>
      <c r="AF840" s="634"/>
      <c r="AG840" s="2"/>
    </row>
    <row r="841" spans="1:33" ht="18" customHeight="1">
      <c r="A841" s="662"/>
      <c r="B841" s="665"/>
      <c r="C841" s="743"/>
      <c r="D841" s="744"/>
      <c r="E841" s="744"/>
      <c r="F841" s="744"/>
      <c r="G841" s="744"/>
      <c r="H841" s="744"/>
      <c r="I841" s="744"/>
      <c r="J841" s="754"/>
      <c r="K841" s="744"/>
      <c r="L841" s="744"/>
      <c r="M841" s="631"/>
      <c r="N841" s="631"/>
      <c r="O841" s="744"/>
      <c r="P841" s="744"/>
      <c r="Q841" s="802"/>
      <c r="R841" s="25"/>
      <c r="S841" s="831" t="s">
        <v>1157</v>
      </c>
      <c r="T841" s="303"/>
      <c r="U841" s="304"/>
      <c r="V841" s="304"/>
      <c r="W841" s="151">
        <v>1</v>
      </c>
      <c r="X841" s="103" t="s">
        <v>74</v>
      </c>
      <c r="Y841" s="94">
        <f>2229-239</f>
        <v>1990</v>
      </c>
      <c r="Z841" s="94">
        <f>+W841*Y841</f>
        <v>1990</v>
      </c>
      <c r="AA841" s="94">
        <f>+Z841</f>
        <v>1990</v>
      </c>
      <c r="AB841" s="30"/>
      <c r="AC841" s="28" t="s">
        <v>75</v>
      </c>
      <c r="AD841" s="28"/>
      <c r="AE841" s="31"/>
      <c r="AF841" s="634"/>
      <c r="AG841" s="2"/>
    </row>
    <row r="842" spans="1:33" ht="33.75" customHeight="1">
      <c r="A842" s="662"/>
      <c r="B842" s="665"/>
      <c r="C842" s="743"/>
      <c r="D842" s="744"/>
      <c r="E842" s="744"/>
      <c r="F842" s="744"/>
      <c r="G842" s="744"/>
      <c r="H842" s="744"/>
      <c r="I842" s="744"/>
      <c r="J842" s="754"/>
      <c r="K842" s="744"/>
      <c r="L842" s="744"/>
      <c r="M842" s="631"/>
      <c r="N842" s="631"/>
      <c r="O842" s="744"/>
      <c r="P842" s="744"/>
      <c r="Q842" s="802"/>
      <c r="R842" s="74" t="s">
        <v>196</v>
      </c>
      <c r="S842" s="826" t="s">
        <v>197</v>
      </c>
      <c r="T842" s="200" t="s">
        <v>70</v>
      </c>
      <c r="U842" s="72" t="s">
        <v>71</v>
      </c>
      <c r="V842" s="71" t="s">
        <v>198</v>
      </c>
      <c r="W842" s="27"/>
      <c r="X842" s="63"/>
      <c r="Y842" s="64"/>
      <c r="Z842" s="29"/>
      <c r="AA842" s="29"/>
      <c r="AB842" s="65">
        <f>SUM(AA843:AA844)</f>
        <v>4077.0038400000003</v>
      </c>
      <c r="AC842" s="63"/>
      <c r="AD842" s="63"/>
      <c r="AE842" s="66"/>
      <c r="AF842" s="634"/>
      <c r="AG842" s="2"/>
    </row>
    <row r="843" spans="1:33" ht="33.75" customHeight="1">
      <c r="A843" s="662"/>
      <c r="B843" s="665"/>
      <c r="C843" s="743"/>
      <c r="D843" s="744"/>
      <c r="E843" s="744"/>
      <c r="F843" s="744"/>
      <c r="G843" s="744"/>
      <c r="H843" s="744"/>
      <c r="I843" s="744"/>
      <c r="J843" s="754"/>
      <c r="K843" s="744"/>
      <c r="L843" s="744"/>
      <c r="M843" s="631"/>
      <c r="N843" s="631"/>
      <c r="O843" s="744"/>
      <c r="P843" s="744"/>
      <c r="Q843" s="802"/>
      <c r="R843" s="74"/>
      <c r="S843" s="824" t="s">
        <v>1158</v>
      </c>
      <c r="T843" s="271"/>
      <c r="U843" s="298"/>
      <c r="V843" s="297"/>
      <c r="W843" s="173">
        <v>4</v>
      </c>
      <c r="X843" s="28" t="s">
        <v>74</v>
      </c>
      <c r="Y843" s="64">
        <v>447.678</v>
      </c>
      <c r="Z843" s="29">
        <f t="shared" ref="Z843:Z844" si="53">W843*Y843</f>
        <v>1790.712</v>
      </c>
      <c r="AA843" s="29">
        <f t="shared" ref="AA843:AA844" si="54">Z843*1.12</f>
        <v>2005.5974400000002</v>
      </c>
      <c r="AB843" s="65"/>
      <c r="AC843" s="63"/>
      <c r="AD843" s="63"/>
      <c r="AE843" s="66" t="s">
        <v>75</v>
      </c>
      <c r="AF843" s="634"/>
      <c r="AG843" s="2"/>
    </row>
    <row r="844" spans="1:33" ht="33.75" customHeight="1">
      <c r="A844" s="662"/>
      <c r="B844" s="665"/>
      <c r="C844" s="743"/>
      <c r="D844" s="744"/>
      <c r="E844" s="744"/>
      <c r="F844" s="744"/>
      <c r="G844" s="744"/>
      <c r="H844" s="744"/>
      <c r="I844" s="744"/>
      <c r="J844" s="754"/>
      <c r="K844" s="744"/>
      <c r="L844" s="744"/>
      <c r="M844" s="631"/>
      <c r="N844" s="631"/>
      <c r="O844" s="744"/>
      <c r="P844" s="744"/>
      <c r="Q844" s="802"/>
      <c r="R844" s="74"/>
      <c r="S844" s="824" t="s">
        <v>503</v>
      </c>
      <c r="T844" s="305"/>
      <c r="U844" s="172"/>
      <c r="V844" s="164"/>
      <c r="W844" s="299">
        <v>1</v>
      </c>
      <c r="X844" s="28" t="s">
        <v>74</v>
      </c>
      <c r="Y844" s="64">
        <v>1849.47</v>
      </c>
      <c r="Z844" s="29">
        <f t="shared" si="53"/>
        <v>1849.47</v>
      </c>
      <c r="AA844" s="29">
        <f t="shared" si="54"/>
        <v>2071.4064000000003</v>
      </c>
      <c r="AB844" s="65"/>
      <c r="AC844" s="63"/>
      <c r="AD844" s="63"/>
      <c r="AE844" s="66" t="s">
        <v>75</v>
      </c>
      <c r="AF844" s="634"/>
      <c r="AG844" s="2"/>
    </row>
    <row r="845" spans="1:33" ht="33.75" customHeight="1">
      <c r="A845" s="662"/>
      <c r="B845" s="665"/>
      <c r="C845" s="743"/>
      <c r="D845" s="744"/>
      <c r="E845" s="744"/>
      <c r="F845" s="744"/>
      <c r="G845" s="744"/>
      <c r="H845" s="744"/>
      <c r="I845" s="744"/>
      <c r="J845" s="754"/>
      <c r="K845" s="744"/>
      <c r="L845" s="744"/>
      <c r="M845" s="631"/>
      <c r="N845" s="631"/>
      <c r="O845" s="744"/>
      <c r="P845" s="744"/>
      <c r="Q845" s="802"/>
      <c r="R845" s="74" t="s">
        <v>68</v>
      </c>
      <c r="S845" s="826" t="s">
        <v>69</v>
      </c>
      <c r="T845" s="194" t="s">
        <v>70</v>
      </c>
      <c r="U845" s="172" t="s">
        <v>71</v>
      </c>
      <c r="V845" s="164" t="s">
        <v>72</v>
      </c>
      <c r="W845" s="299"/>
      <c r="X845" s="63"/>
      <c r="Y845" s="64"/>
      <c r="Z845" s="29"/>
      <c r="AA845" s="29"/>
      <c r="AB845" s="65">
        <f>+SUM(AA846:AA848)</f>
        <v>168.00000000000003</v>
      </c>
      <c r="AC845" s="63"/>
      <c r="AD845" s="63"/>
      <c r="AE845" s="66"/>
      <c r="AF845" s="634"/>
      <c r="AG845" s="2"/>
    </row>
    <row r="846" spans="1:33" ht="33.75" customHeight="1">
      <c r="A846" s="662"/>
      <c r="B846" s="665"/>
      <c r="C846" s="743"/>
      <c r="D846" s="744"/>
      <c r="E846" s="744"/>
      <c r="F846" s="744"/>
      <c r="G846" s="744"/>
      <c r="H846" s="744"/>
      <c r="I846" s="744"/>
      <c r="J846" s="754"/>
      <c r="K846" s="744"/>
      <c r="L846" s="744"/>
      <c r="M846" s="631"/>
      <c r="N846" s="631"/>
      <c r="O846" s="744"/>
      <c r="P846" s="744"/>
      <c r="Q846" s="802"/>
      <c r="R846" s="69"/>
      <c r="S846" s="824" t="s">
        <v>1159</v>
      </c>
      <c r="T846" s="61"/>
      <c r="U846" s="45"/>
      <c r="V846" s="45"/>
      <c r="W846" s="62">
        <v>1</v>
      </c>
      <c r="X846" s="63" t="s">
        <v>74</v>
      </c>
      <c r="Y846" s="64">
        <v>50</v>
      </c>
      <c r="Z846" s="29">
        <f t="shared" ref="Z846:Z848" si="55">+W846*Y846</f>
        <v>50</v>
      </c>
      <c r="AA846" s="29">
        <f t="shared" ref="AA846:AA848" si="56">+Z846*1.12</f>
        <v>56.000000000000007</v>
      </c>
      <c r="AB846" s="65"/>
      <c r="AC846" s="63" t="s">
        <v>75</v>
      </c>
      <c r="AD846" s="63"/>
      <c r="AE846" s="66"/>
      <c r="AF846" s="634"/>
      <c r="AG846" s="2"/>
    </row>
    <row r="847" spans="1:33" ht="33.75" customHeight="1">
      <c r="A847" s="662"/>
      <c r="B847" s="665"/>
      <c r="C847" s="743"/>
      <c r="D847" s="744"/>
      <c r="E847" s="744"/>
      <c r="F847" s="744"/>
      <c r="G847" s="744"/>
      <c r="H847" s="744"/>
      <c r="I847" s="744"/>
      <c r="J847" s="754"/>
      <c r="K847" s="744"/>
      <c r="L847" s="744"/>
      <c r="M847" s="631"/>
      <c r="N847" s="631"/>
      <c r="O847" s="744"/>
      <c r="P847" s="744"/>
      <c r="Q847" s="802"/>
      <c r="R847" s="69"/>
      <c r="S847" s="824" t="s">
        <v>1160</v>
      </c>
      <c r="T847" s="61"/>
      <c r="U847" s="61"/>
      <c r="V847" s="61"/>
      <c r="W847" s="62">
        <v>1</v>
      </c>
      <c r="X847" s="63" t="s">
        <v>74</v>
      </c>
      <c r="Y847" s="64">
        <v>50</v>
      </c>
      <c r="Z847" s="29">
        <f t="shared" si="55"/>
        <v>50</v>
      </c>
      <c r="AA847" s="29">
        <f t="shared" si="56"/>
        <v>56.000000000000007</v>
      </c>
      <c r="AB847" s="65"/>
      <c r="AC847" s="63" t="s">
        <v>75</v>
      </c>
      <c r="AD847" s="63"/>
      <c r="AE847" s="66"/>
      <c r="AF847" s="634"/>
      <c r="AG847" s="2"/>
    </row>
    <row r="848" spans="1:33" ht="33.75" customHeight="1">
      <c r="A848" s="662"/>
      <c r="B848" s="665"/>
      <c r="C848" s="745"/>
      <c r="D848" s="746"/>
      <c r="E848" s="746"/>
      <c r="F848" s="746"/>
      <c r="G848" s="746"/>
      <c r="H848" s="746"/>
      <c r="I848" s="746"/>
      <c r="J848" s="756"/>
      <c r="K848" s="746"/>
      <c r="L848" s="746"/>
      <c r="M848" s="632"/>
      <c r="N848" s="632"/>
      <c r="O848" s="746"/>
      <c r="P848" s="746"/>
      <c r="Q848" s="803"/>
      <c r="R848" s="38"/>
      <c r="S848" s="820" t="s">
        <v>1161</v>
      </c>
      <c r="T848" s="39"/>
      <c r="U848" s="39"/>
      <c r="V848" s="39"/>
      <c r="W848" s="40">
        <v>1</v>
      </c>
      <c r="X848" s="41" t="s">
        <v>74</v>
      </c>
      <c r="Y848" s="42">
        <v>50</v>
      </c>
      <c r="Z848" s="42">
        <f t="shared" si="55"/>
        <v>50</v>
      </c>
      <c r="AA848" s="42">
        <f t="shared" si="56"/>
        <v>56.000000000000007</v>
      </c>
      <c r="AB848" s="43"/>
      <c r="AC848" s="41" t="s">
        <v>75</v>
      </c>
      <c r="AD848" s="41"/>
      <c r="AE848" s="44"/>
      <c r="AF848" s="635"/>
      <c r="AG848" s="2"/>
    </row>
    <row r="849" spans="1:33" ht="30.75" customHeight="1">
      <c r="A849" s="662"/>
      <c r="B849" s="665"/>
      <c r="C849" s="747" t="s">
        <v>46</v>
      </c>
      <c r="D849" s="748" t="s">
        <v>47</v>
      </c>
      <c r="E849" s="748" t="s">
        <v>48</v>
      </c>
      <c r="F849" s="748" t="s">
        <v>1140</v>
      </c>
      <c r="G849" s="749" t="s">
        <v>50</v>
      </c>
      <c r="H849" s="748" t="s">
        <v>51</v>
      </c>
      <c r="I849" s="748" t="s">
        <v>61</v>
      </c>
      <c r="J849" s="774" t="s">
        <v>1162</v>
      </c>
      <c r="K849" s="748" t="s">
        <v>1163</v>
      </c>
      <c r="L849" s="748" t="s">
        <v>1164</v>
      </c>
      <c r="M849" s="638">
        <v>1</v>
      </c>
      <c r="N849" s="638">
        <v>0</v>
      </c>
      <c r="O849" s="759" t="s">
        <v>1165</v>
      </c>
      <c r="P849" s="748" t="s">
        <v>1166</v>
      </c>
      <c r="Q849" s="810" t="s">
        <v>1167</v>
      </c>
      <c r="R849" s="59"/>
      <c r="S849" s="823"/>
      <c r="T849" s="49"/>
      <c r="U849" s="49"/>
      <c r="V849" s="49"/>
      <c r="W849" s="34"/>
      <c r="X849" s="35"/>
      <c r="Y849" s="36"/>
      <c r="Z849" s="36"/>
      <c r="AA849" s="36"/>
      <c r="AB849" s="50"/>
      <c r="AC849" s="35"/>
      <c r="AD849" s="60"/>
      <c r="AE849" s="60"/>
      <c r="AF849" s="637"/>
      <c r="AG849" s="2"/>
    </row>
    <row r="850" spans="1:33" ht="30.75" customHeight="1">
      <c r="A850" s="662"/>
      <c r="B850" s="665"/>
      <c r="C850" s="743"/>
      <c r="D850" s="744"/>
      <c r="E850" s="744"/>
      <c r="F850" s="744"/>
      <c r="G850" s="744"/>
      <c r="H850" s="744"/>
      <c r="I850" s="744"/>
      <c r="J850" s="754"/>
      <c r="K850" s="744"/>
      <c r="L850" s="744"/>
      <c r="M850" s="631"/>
      <c r="N850" s="631"/>
      <c r="O850" s="762"/>
      <c r="P850" s="744"/>
      <c r="Q850" s="808"/>
      <c r="R850" s="32"/>
      <c r="S850" s="818"/>
      <c r="T850" s="26"/>
      <c r="U850" s="26"/>
      <c r="V850" s="26"/>
      <c r="W850" s="27"/>
      <c r="X850" s="28"/>
      <c r="Y850" s="29"/>
      <c r="Z850" s="29"/>
      <c r="AA850" s="29"/>
      <c r="AB850" s="30"/>
      <c r="AC850" s="28"/>
      <c r="AD850" s="31"/>
      <c r="AE850" s="31"/>
      <c r="AF850" s="634"/>
      <c r="AG850" s="2"/>
    </row>
    <row r="851" spans="1:33" ht="30.75" customHeight="1">
      <c r="A851" s="662"/>
      <c r="B851" s="665"/>
      <c r="C851" s="743"/>
      <c r="D851" s="744"/>
      <c r="E851" s="744"/>
      <c r="F851" s="744"/>
      <c r="G851" s="744"/>
      <c r="H851" s="744"/>
      <c r="I851" s="744"/>
      <c r="J851" s="754"/>
      <c r="K851" s="744"/>
      <c r="L851" s="744"/>
      <c r="M851" s="631"/>
      <c r="N851" s="631"/>
      <c r="O851" s="762"/>
      <c r="P851" s="744"/>
      <c r="Q851" s="808"/>
      <c r="R851" s="25"/>
      <c r="S851" s="818"/>
      <c r="T851" s="26"/>
      <c r="U851" s="26"/>
      <c r="V851" s="26"/>
      <c r="W851" s="27"/>
      <c r="X851" s="28"/>
      <c r="Y851" s="29"/>
      <c r="Z851" s="29"/>
      <c r="AA851" s="29"/>
      <c r="AB851" s="30"/>
      <c r="AC851" s="28"/>
      <c r="AD851" s="31"/>
      <c r="AE851" s="31"/>
      <c r="AF851" s="634"/>
      <c r="AG851" s="2"/>
    </row>
    <row r="852" spans="1:33" ht="30.75" customHeight="1">
      <c r="A852" s="662"/>
      <c r="B852" s="665"/>
      <c r="C852" s="743"/>
      <c r="D852" s="744"/>
      <c r="E852" s="744"/>
      <c r="F852" s="744"/>
      <c r="G852" s="744"/>
      <c r="H852" s="744"/>
      <c r="I852" s="744"/>
      <c r="J852" s="754"/>
      <c r="K852" s="744"/>
      <c r="L852" s="744"/>
      <c r="M852" s="631"/>
      <c r="N852" s="631"/>
      <c r="O852" s="762"/>
      <c r="P852" s="744"/>
      <c r="Q852" s="808"/>
      <c r="R852" s="25"/>
      <c r="S852" s="818"/>
      <c r="T852" s="26"/>
      <c r="U852" s="26"/>
      <c r="V852" s="26"/>
      <c r="W852" s="27"/>
      <c r="X852" s="28"/>
      <c r="Y852" s="29"/>
      <c r="Z852" s="29"/>
      <c r="AA852" s="29"/>
      <c r="AB852" s="30"/>
      <c r="AC852" s="28"/>
      <c r="AD852" s="31"/>
      <c r="AE852" s="31"/>
      <c r="AF852" s="634"/>
      <c r="AG852" s="2"/>
    </row>
    <row r="853" spans="1:33" ht="30.75" customHeight="1">
      <c r="A853" s="662"/>
      <c r="B853" s="665"/>
      <c r="C853" s="745"/>
      <c r="D853" s="746"/>
      <c r="E853" s="746"/>
      <c r="F853" s="746"/>
      <c r="G853" s="746"/>
      <c r="H853" s="746"/>
      <c r="I853" s="746"/>
      <c r="J853" s="756"/>
      <c r="K853" s="746"/>
      <c r="L853" s="746"/>
      <c r="M853" s="632"/>
      <c r="N853" s="632"/>
      <c r="O853" s="764"/>
      <c r="P853" s="746"/>
      <c r="Q853" s="809"/>
      <c r="R853" s="38"/>
      <c r="S853" s="824"/>
      <c r="T853" s="61"/>
      <c r="U853" s="61"/>
      <c r="V853" s="61"/>
      <c r="W853" s="62"/>
      <c r="X853" s="63"/>
      <c r="Y853" s="64"/>
      <c r="Z853" s="42"/>
      <c r="AA853" s="42"/>
      <c r="AB853" s="65"/>
      <c r="AC853" s="63"/>
      <c r="AD853" s="66"/>
      <c r="AE853" s="66"/>
      <c r="AF853" s="635"/>
      <c r="AG853" s="2"/>
    </row>
    <row r="854" spans="1:33" ht="43.5" customHeight="1">
      <c r="A854" s="662"/>
      <c r="B854" s="665"/>
      <c r="C854" s="747" t="s">
        <v>46</v>
      </c>
      <c r="D854" s="748" t="s">
        <v>47</v>
      </c>
      <c r="E854" s="748" t="s">
        <v>48</v>
      </c>
      <c r="F854" s="748" t="s">
        <v>1140</v>
      </c>
      <c r="G854" s="749" t="s">
        <v>50</v>
      </c>
      <c r="H854" s="748" t="s">
        <v>51</v>
      </c>
      <c r="I854" s="748" t="s">
        <v>61</v>
      </c>
      <c r="J854" s="777" t="s">
        <v>1168</v>
      </c>
      <c r="K854" s="750" t="s">
        <v>1169</v>
      </c>
      <c r="L854" s="748" t="s">
        <v>1170</v>
      </c>
      <c r="M854" s="638">
        <v>0</v>
      </c>
      <c r="N854" s="638">
        <v>1</v>
      </c>
      <c r="O854" s="759" t="s">
        <v>1171</v>
      </c>
      <c r="P854" s="748" t="s">
        <v>1172</v>
      </c>
      <c r="Q854" s="810" t="s">
        <v>1146</v>
      </c>
      <c r="R854" s="37" t="s">
        <v>1173</v>
      </c>
      <c r="S854" s="822" t="s">
        <v>1174</v>
      </c>
      <c r="T854" s="47" t="s">
        <v>70</v>
      </c>
      <c r="U854" s="67" t="s">
        <v>71</v>
      </c>
      <c r="V854" s="68" t="s">
        <v>72</v>
      </c>
      <c r="W854" s="54"/>
      <c r="X854" s="55"/>
      <c r="Y854" s="56"/>
      <c r="Z854" s="36"/>
      <c r="AA854" s="36"/>
      <c r="AB854" s="57">
        <f>+AA855</f>
        <v>1734.0000047999999</v>
      </c>
      <c r="AC854" s="55"/>
      <c r="AD854" s="58"/>
      <c r="AE854" s="58"/>
      <c r="AF854" s="637"/>
      <c r="AG854" s="2"/>
    </row>
    <row r="855" spans="1:33" ht="18" customHeight="1">
      <c r="A855" s="662"/>
      <c r="B855" s="665"/>
      <c r="C855" s="743"/>
      <c r="D855" s="744"/>
      <c r="E855" s="744"/>
      <c r="F855" s="744"/>
      <c r="G855" s="744"/>
      <c r="H855" s="744"/>
      <c r="I855" s="744"/>
      <c r="J855" s="754"/>
      <c r="K855" s="744"/>
      <c r="L855" s="744"/>
      <c r="M855" s="631"/>
      <c r="N855" s="631"/>
      <c r="O855" s="762"/>
      <c r="P855" s="744"/>
      <c r="Q855" s="808"/>
      <c r="R855" s="25"/>
      <c r="S855" s="831" t="s">
        <v>1175</v>
      </c>
      <c r="T855" s="26"/>
      <c r="U855" s="61"/>
      <c r="V855" s="61"/>
      <c r="W855" s="27">
        <v>1</v>
      </c>
      <c r="X855" s="28" t="s">
        <v>74</v>
      </c>
      <c r="Y855" s="29">
        <v>1548.2142899999999</v>
      </c>
      <c r="Z855" s="29">
        <f>+W855*Y855</f>
        <v>1548.2142899999999</v>
      </c>
      <c r="AA855" s="29">
        <f>+Z855*1.12</f>
        <v>1734.0000047999999</v>
      </c>
      <c r="AB855" s="30"/>
      <c r="AC855" s="28"/>
      <c r="AD855" s="31" t="s">
        <v>75</v>
      </c>
      <c r="AE855" s="31"/>
      <c r="AF855" s="634"/>
      <c r="AG855" s="2"/>
    </row>
    <row r="856" spans="1:33" ht="43.5" customHeight="1">
      <c r="A856" s="663"/>
      <c r="B856" s="666"/>
      <c r="C856" s="743"/>
      <c r="D856" s="744"/>
      <c r="E856" s="744"/>
      <c r="F856" s="744"/>
      <c r="G856" s="744"/>
      <c r="H856" s="744"/>
      <c r="I856" s="744"/>
      <c r="J856" s="754"/>
      <c r="K856" s="744"/>
      <c r="L856" s="744"/>
      <c r="M856" s="631"/>
      <c r="N856" s="631"/>
      <c r="O856" s="762"/>
      <c r="P856" s="744"/>
      <c r="Q856" s="808"/>
      <c r="R856" s="70" t="s">
        <v>1176</v>
      </c>
      <c r="S856" s="825" t="s">
        <v>1174</v>
      </c>
      <c r="T856" s="211" t="s">
        <v>70</v>
      </c>
      <c r="U856" s="172" t="s">
        <v>71</v>
      </c>
      <c r="V856" s="164" t="s">
        <v>72</v>
      </c>
      <c r="W856" s="73"/>
      <c r="X856" s="28"/>
      <c r="Y856" s="29"/>
      <c r="Z856" s="29"/>
      <c r="AA856" s="29"/>
      <c r="AB856" s="30">
        <f>SUM(AA857:AA858)</f>
        <v>42459.7016</v>
      </c>
      <c r="AC856" s="28"/>
      <c r="AD856" s="31"/>
      <c r="AE856" s="31"/>
      <c r="AF856" s="634"/>
      <c r="AG856" s="2"/>
    </row>
    <row r="857" spans="1:33" ht="18" customHeight="1">
      <c r="A857" s="661" t="s">
        <v>1133</v>
      </c>
      <c r="B857" s="664" t="s">
        <v>1133</v>
      </c>
      <c r="C857" s="743"/>
      <c r="D857" s="744"/>
      <c r="E857" s="744"/>
      <c r="F857" s="744"/>
      <c r="G857" s="744"/>
      <c r="H857" s="744"/>
      <c r="I857" s="744"/>
      <c r="J857" s="754"/>
      <c r="K857" s="744"/>
      <c r="L857" s="744"/>
      <c r="M857" s="631"/>
      <c r="N857" s="631"/>
      <c r="O857" s="762"/>
      <c r="P857" s="744"/>
      <c r="Q857" s="808"/>
      <c r="R857" s="69"/>
      <c r="S857" s="861" t="s">
        <v>1177</v>
      </c>
      <c r="T857" s="303"/>
      <c r="U857" s="150"/>
      <c r="V857" s="150"/>
      <c r="W857" s="151"/>
      <c r="X857" s="103"/>
      <c r="Y857" s="93"/>
      <c r="Z857" s="94"/>
      <c r="AA857" s="94">
        <v>33111.42</v>
      </c>
      <c r="AB857" s="65"/>
      <c r="AC857" s="63"/>
      <c r="AD857" s="66" t="s">
        <v>75</v>
      </c>
      <c r="AE857" s="66"/>
      <c r="AF857" s="634"/>
      <c r="AG857" s="2"/>
    </row>
    <row r="858" spans="1:33" ht="18" customHeight="1">
      <c r="A858" s="662"/>
      <c r="B858" s="665"/>
      <c r="C858" s="743"/>
      <c r="D858" s="744"/>
      <c r="E858" s="744"/>
      <c r="F858" s="744"/>
      <c r="G858" s="744"/>
      <c r="H858" s="744"/>
      <c r="I858" s="744"/>
      <c r="J858" s="754"/>
      <c r="K858" s="744"/>
      <c r="L858" s="744"/>
      <c r="M858" s="631"/>
      <c r="N858" s="631"/>
      <c r="O858" s="762"/>
      <c r="P858" s="744"/>
      <c r="Q858" s="808"/>
      <c r="R858" s="69"/>
      <c r="S858" s="861" t="s">
        <v>1178</v>
      </c>
      <c r="T858" s="303"/>
      <c r="U858" s="150"/>
      <c r="V858" s="150"/>
      <c r="W858" s="151"/>
      <c r="X858" s="103"/>
      <c r="Y858" s="93"/>
      <c r="Z858" s="94"/>
      <c r="AA858" s="94">
        <v>9348.2816000000021</v>
      </c>
      <c r="AB858" s="65"/>
      <c r="AC858" s="63"/>
      <c r="AD858" s="66" t="s">
        <v>75</v>
      </c>
      <c r="AE858" s="66"/>
      <c r="AF858" s="634"/>
      <c r="AG858" s="2"/>
    </row>
    <row r="859" spans="1:33" ht="43.5" customHeight="1">
      <c r="A859" s="662"/>
      <c r="B859" s="665"/>
      <c r="C859" s="743"/>
      <c r="D859" s="744"/>
      <c r="E859" s="744"/>
      <c r="F859" s="744"/>
      <c r="G859" s="744"/>
      <c r="H859" s="744"/>
      <c r="I859" s="744"/>
      <c r="J859" s="754"/>
      <c r="K859" s="744"/>
      <c r="L859" s="744"/>
      <c r="M859" s="631"/>
      <c r="N859" s="631"/>
      <c r="O859" s="762"/>
      <c r="P859" s="744"/>
      <c r="Q859" s="808"/>
      <c r="R859" s="74" t="s">
        <v>1179</v>
      </c>
      <c r="S859" s="826" t="s">
        <v>1174</v>
      </c>
      <c r="T859" s="194" t="s">
        <v>70</v>
      </c>
      <c r="U859" s="172" t="s">
        <v>71</v>
      </c>
      <c r="V859" s="164" t="s">
        <v>72</v>
      </c>
      <c r="W859" s="299"/>
      <c r="X859" s="63"/>
      <c r="Y859" s="64"/>
      <c r="Z859" s="29"/>
      <c r="AA859" s="29"/>
      <c r="AB859" s="65">
        <f>+AA860</f>
        <v>16498.652800000003</v>
      </c>
      <c r="AC859" s="63"/>
      <c r="AD859" s="66"/>
      <c r="AE859" s="66"/>
      <c r="AF859" s="634"/>
      <c r="AG859" s="2"/>
    </row>
    <row r="860" spans="1:33" ht="18" customHeight="1">
      <c r="A860" s="662"/>
      <c r="B860" s="665"/>
      <c r="C860" s="743"/>
      <c r="D860" s="744"/>
      <c r="E860" s="744"/>
      <c r="F860" s="744"/>
      <c r="G860" s="744"/>
      <c r="H860" s="744"/>
      <c r="I860" s="744"/>
      <c r="J860" s="754"/>
      <c r="K860" s="744"/>
      <c r="L860" s="744"/>
      <c r="M860" s="631"/>
      <c r="N860" s="631"/>
      <c r="O860" s="762"/>
      <c r="P860" s="744"/>
      <c r="Q860" s="808"/>
      <c r="R860" s="38"/>
      <c r="S860" s="861" t="s">
        <v>1180</v>
      </c>
      <c r="T860" s="303"/>
      <c r="U860" s="150"/>
      <c r="V860" s="150"/>
      <c r="W860" s="151">
        <v>1</v>
      </c>
      <c r="X860" s="103" t="s">
        <v>74</v>
      </c>
      <c r="Y860" s="93">
        <v>14730.94</v>
      </c>
      <c r="Z860" s="205">
        <f>+W860*Y860</f>
        <v>14730.94</v>
      </c>
      <c r="AA860" s="205">
        <f>+Z860*1.12</f>
        <v>16498.652800000003</v>
      </c>
      <c r="AB860" s="65"/>
      <c r="AC860" s="63"/>
      <c r="AD860" s="66" t="s">
        <v>75</v>
      </c>
      <c r="AE860" s="66"/>
      <c r="AF860" s="634"/>
      <c r="AG860" s="2"/>
    </row>
    <row r="861" spans="1:33" ht="27" customHeight="1">
      <c r="A861" s="662"/>
      <c r="B861" s="665"/>
      <c r="C861" s="747" t="s">
        <v>46</v>
      </c>
      <c r="D861" s="748" t="s">
        <v>47</v>
      </c>
      <c r="E861" s="748" t="s">
        <v>48</v>
      </c>
      <c r="F861" s="748" t="s">
        <v>371</v>
      </c>
      <c r="G861" s="749" t="s">
        <v>50</v>
      </c>
      <c r="H861" s="748" t="s">
        <v>51</v>
      </c>
      <c r="I861" s="748" t="s">
        <v>61</v>
      </c>
      <c r="J861" s="774" t="s">
        <v>1181</v>
      </c>
      <c r="K861" s="748" t="s">
        <v>1182</v>
      </c>
      <c r="L861" s="748" t="s">
        <v>1183</v>
      </c>
      <c r="M861" s="638">
        <v>0</v>
      </c>
      <c r="N861" s="638">
        <v>1</v>
      </c>
      <c r="O861" s="748" t="s">
        <v>1184</v>
      </c>
      <c r="P861" s="748" t="s">
        <v>1185</v>
      </c>
      <c r="Q861" s="804" t="s">
        <v>1186</v>
      </c>
      <c r="R861" s="37" t="s">
        <v>140</v>
      </c>
      <c r="S861" s="822" t="s">
        <v>141</v>
      </c>
      <c r="T861" s="47" t="s">
        <v>70</v>
      </c>
      <c r="U861" s="67" t="s">
        <v>71</v>
      </c>
      <c r="V861" s="68" t="s">
        <v>72</v>
      </c>
      <c r="W861" s="54"/>
      <c r="X861" s="55"/>
      <c r="Y861" s="56"/>
      <c r="Z861" s="36"/>
      <c r="AA861" s="36"/>
      <c r="AB861" s="57">
        <f>+SUM(AA862:AA865)</f>
        <v>82.006399999999999</v>
      </c>
      <c r="AC861" s="55"/>
      <c r="AD861" s="58"/>
      <c r="AE861" s="58"/>
      <c r="AF861" s="637"/>
      <c r="AG861" s="2"/>
    </row>
    <row r="862" spans="1:33" ht="27" customHeight="1">
      <c r="A862" s="662"/>
      <c r="B862" s="665"/>
      <c r="C862" s="743"/>
      <c r="D862" s="744"/>
      <c r="E862" s="744"/>
      <c r="F862" s="744"/>
      <c r="G862" s="744"/>
      <c r="H862" s="744"/>
      <c r="I862" s="744"/>
      <c r="J862" s="754"/>
      <c r="K862" s="744"/>
      <c r="L862" s="744"/>
      <c r="M862" s="631"/>
      <c r="N862" s="631"/>
      <c r="O862" s="744"/>
      <c r="P862" s="744"/>
      <c r="Q862" s="802"/>
      <c r="R862" s="25"/>
      <c r="S862" s="818" t="s">
        <v>1187</v>
      </c>
      <c r="T862" s="26"/>
      <c r="U862" s="26"/>
      <c r="V862" s="26"/>
      <c r="W862" s="27">
        <v>20</v>
      </c>
      <c r="X862" s="28" t="s">
        <v>74</v>
      </c>
      <c r="Y862" s="29">
        <v>2.2000000000000002</v>
      </c>
      <c r="Z862" s="29">
        <f t="shared" ref="Z862:Z865" si="57">+W862*Y862</f>
        <v>44</v>
      </c>
      <c r="AA862" s="29">
        <f t="shared" ref="AA862:AA865" si="58">+Z862*1.12</f>
        <v>49.28</v>
      </c>
      <c r="AB862" s="30"/>
      <c r="AC862" s="28" t="s">
        <v>75</v>
      </c>
      <c r="AD862" s="31"/>
      <c r="AE862" s="31"/>
      <c r="AF862" s="634"/>
      <c r="AG862" s="2"/>
    </row>
    <row r="863" spans="1:33" ht="27" customHeight="1">
      <c r="A863" s="662"/>
      <c r="B863" s="665"/>
      <c r="C863" s="743"/>
      <c r="D863" s="744"/>
      <c r="E863" s="744"/>
      <c r="F863" s="744"/>
      <c r="G863" s="744"/>
      <c r="H863" s="744"/>
      <c r="I863" s="744"/>
      <c r="J863" s="754"/>
      <c r="K863" s="744"/>
      <c r="L863" s="744"/>
      <c r="M863" s="631"/>
      <c r="N863" s="631"/>
      <c r="O863" s="744"/>
      <c r="P863" s="744"/>
      <c r="Q863" s="802"/>
      <c r="R863" s="25"/>
      <c r="S863" s="818" t="s">
        <v>1188</v>
      </c>
      <c r="T863" s="26"/>
      <c r="U863" s="26"/>
      <c r="V863" s="26"/>
      <c r="W863" s="27">
        <v>5</v>
      </c>
      <c r="X863" s="28" t="s">
        <v>1009</v>
      </c>
      <c r="Y863" s="29">
        <v>3.43</v>
      </c>
      <c r="Z863" s="29">
        <f t="shared" si="57"/>
        <v>17.150000000000002</v>
      </c>
      <c r="AA863" s="29">
        <f t="shared" si="58"/>
        <v>19.208000000000006</v>
      </c>
      <c r="AB863" s="30"/>
      <c r="AC863" s="28" t="s">
        <v>75</v>
      </c>
      <c r="AD863" s="31"/>
      <c r="AE863" s="31"/>
      <c r="AF863" s="634"/>
      <c r="AG863" s="2"/>
    </row>
    <row r="864" spans="1:33" ht="27" customHeight="1">
      <c r="A864" s="662"/>
      <c r="B864" s="665"/>
      <c r="C864" s="743"/>
      <c r="D864" s="744"/>
      <c r="E864" s="744"/>
      <c r="F864" s="744"/>
      <c r="G864" s="744"/>
      <c r="H864" s="744"/>
      <c r="I864" s="744"/>
      <c r="J864" s="754"/>
      <c r="K864" s="744"/>
      <c r="L864" s="744"/>
      <c r="M864" s="631"/>
      <c r="N864" s="631"/>
      <c r="O864" s="744"/>
      <c r="P864" s="744"/>
      <c r="Q864" s="802"/>
      <c r="R864" s="25"/>
      <c r="S864" s="818" t="s">
        <v>1189</v>
      </c>
      <c r="T864" s="26"/>
      <c r="U864" s="26"/>
      <c r="V864" s="26"/>
      <c r="W864" s="27">
        <v>2</v>
      </c>
      <c r="X864" s="28" t="s">
        <v>1009</v>
      </c>
      <c r="Y864" s="29">
        <v>2.21</v>
      </c>
      <c r="Z864" s="29">
        <f t="shared" si="57"/>
        <v>4.42</v>
      </c>
      <c r="AA864" s="29">
        <f t="shared" si="58"/>
        <v>4.9504000000000001</v>
      </c>
      <c r="AB864" s="30"/>
      <c r="AC864" s="28" t="s">
        <v>75</v>
      </c>
      <c r="AD864" s="31"/>
      <c r="AE864" s="31"/>
      <c r="AF864" s="634"/>
      <c r="AG864" s="2"/>
    </row>
    <row r="865" spans="1:33" ht="27" customHeight="1">
      <c r="A865" s="662"/>
      <c r="B865" s="665"/>
      <c r="C865" s="745"/>
      <c r="D865" s="746"/>
      <c r="E865" s="746"/>
      <c r="F865" s="746"/>
      <c r="G865" s="746"/>
      <c r="H865" s="746"/>
      <c r="I865" s="746"/>
      <c r="J865" s="756"/>
      <c r="K865" s="746"/>
      <c r="L865" s="746"/>
      <c r="M865" s="632"/>
      <c r="N865" s="632"/>
      <c r="O865" s="746"/>
      <c r="P865" s="746"/>
      <c r="Q865" s="803"/>
      <c r="R865" s="38"/>
      <c r="S865" s="820" t="s">
        <v>1190</v>
      </c>
      <c r="T865" s="39"/>
      <c r="U865" s="39"/>
      <c r="V865" s="39"/>
      <c r="W865" s="40">
        <v>3</v>
      </c>
      <c r="X865" s="41" t="s">
        <v>1009</v>
      </c>
      <c r="Y865" s="42">
        <v>2.5499999999999998</v>
      </c>
      <c r="Z865" s="42">
        <f t="shared" si="57"/>
        <v>7.6499999999999995</v>
      </c>
      <c r="AA865" s="42">
        <f t="shared" si="58"/>
        <v>8.5679999999999996</v>
      </c>
      <c r="AB865" s="43"/>
      <c r="AC865" s="41" t="s">
        <v>75</v>
      </c>
      <c r="AD865" s="44"/>
      <c r="AE865" s="44"/>
      <c r="AF865" s="635"/>
      <c r="AG865" s="2"/>
    </row>
    <row r="866" spans="1:33" ht="26.25" customHeight="1">
      <c r="A866" s="662"/>
      <c r="B866" s="665"/>
      <c r="C866" s="773" t="s">
        <v>46</v>
      </c>
      <c r="D866" s="750" t="s">
        <v>47</v>
      </c>
      <c r="E866" s="750" t="s">
        <v>48</v>
      </c>
      <c r="F866" s="750" t="s">
        <v>1140</v>
      </c>
      <c r="G866" s="768" t="s">
        <v>50</v>
      </c>
      <c r="H866" s="750" t="s">
        <v>51</v>
      </c>
      <c r="I866" s="750" t="s">
        <v>61</v>
      </c>
      <c r="J866" s="777" t="s">
        <v>1191</v>
      </c>
      <c r="K866" s="748" t="s">
        <v>1192</v>
      </c>
      <c r="L866" s="750" t="s">
        <v>1193</v>
      </c>
      <c r="M866" s="698">
        <v>1</v>
      </c>
      <c r="N866" s="698">
        <v>0</v>
      </c>
      <c r="O866" s="750" t="s">
        <v>1194</v>
      </c>
      <c r="P866" s="750" t="s">
        <v>1195</v>
      </c>
      <c r="Q866" s="805" t="s">
        <v>1152</v>
      </c>
      <c r="R866" s="37" t="s">
        <v>140</v>
      </c>
      <c r="S866" s="821" t="s">
        <v>141</v>
      </c>
      <c r="T866" s="100" t="s">
        <v>70</v>
      </c>
      <c r="U866" s="67" t="s">
        <v>71</v>
      </c>
      <c r="V866" s="68" t="s">
        <v>72</v>
      </c>
      <c r="W866" s="34"/>
      <c r="X866" s="35"/>
      <c r="Y866" s="36"/>
      <c r="Z866" s="36"/>
      <c r="AA866" s="36"/>
      <c r="AB866" s="50">
        <f>+SUM(AA867:AA868)</f>
        <v>20.384000000000004</v>
      </c>
      <c r="AC866" s="35"/>
      <c r="AD866" s="60"/>
      <c r="AE866" s="60"/>
      <c r="AF866" s="636"/>
      <c r="AG866" s="2"/>
    </row>
    <row r="867" spans="1:33" ht="26.25" customHeight="1">
      <c r="A867" s="662"/>
      <c r="B867" s="665"/>
      <c r="C867" s="743"/>
      <c r="D867" s="744"/>
      <c r="E867" s="744"/>
      <c r="F867" s="744"/>
      <c r="G867" s="744"/>
      <c r="H867" s="744"/>
      <c r="I867" s="744"/>
      <c r="J867" s="754"/>
      <c r="K867" s="744"/>
      <c r="L867" s="744"/>
      <c r="M867" s="631"/>
      <c r="N867" s="631"/>
      <c r="O867" s="744"/>
      <c r="P867" s="744"/>
      <c r="Q867" s="802"/>
      <c r="R867" s="25"/>
      <c r="S867" s="818" t="s">
        <v>1196</v>
      </c>
      <c r="T867" s="26"/>
      <c r="U867" s="26"/>
      <c r="V867" s="26"/>
      <c r="W867" s="27">
        <v>3</v>
      </c>
      <c r="X867" s="28" t="s">
        <v>74</v>
      </c>
      <c r="Y867" s="29">
        <v>2.6</v>
      </c>
      <c r="Z867" s="29">
        <f t="shared" ref="Z867:Z868" si="59">+W867*Y867</f>
        <v>7.8000000000000007</v>
      </c>
      <c r="AA867" s="29">
        <f t="shared" ref="AA867:AA868" si="60">+Z867*1.12</f>
        <v>8.7360000000000024</v>
      </c>
      <c r="AB867" s="30"/>
      <c r="AC867" s="28" t="s">
        <v>75</v>
      </c>
      <c r="AD867" s="31"/>
      <c r="AE867" s="31"/>
      <c r="AF867" s="634"/>
      <c r="AG867" s="2"/>
    </row>
    <row r="868" spans="1:33" ht="26.25" customHeight="1">
      <c r="A868" s="662"/>
      <c r="B868" s="665"/>
      <c r="C868" s="743"/>
      <c r="D868" s="744"/>
      <c r="E868" s="744"/>
      <c r="F868" s="744"/>
      <c r="G868" s="744"/>
      <c r="H868" s="744"/>
      <c r="I868" s="744"/>
      <c r="J868" s="754"/>
      <c r="K868" s="744"/>
      <c r="L868" s="744"/>
      <c r="M868" s="631"/>
      <c r="N868" s="631"/>
      <c r="O868" s="744"/>
      <c r="P868" s="744"/>
      <c r="Q868" s="802"/>
      <c r="R868" s="32"/>
      <c r="S868" s="819" t="s">
        <v>1197</v>
      </c>
      <c r="T868" s="33"/>
      <c r="U868" s="33"/>
      <c r="V868" s="33"/>
      <c r="W868" s="34">
        <v>5</v>
      </c>
      <c r="X868" s="35" t="s">
        <v>246</v>
      </c>
      <c r="Y868" s="36">
        <v>2.08</v>
      </c>
      <c r="Z868" s="29">
        <f t="shared" si="59"/>
        <v>10.4</v>
      </c>
      <c r="AA868" s="29">
        <f t="shared" si="60"/>
        <v>11.648000000000001</v>
      </c>
      <c r="AB868" s="30"/>
      <c r="AC868" s="28" t="s">
        <v>75</v>
      </c>
      <c r="AD868" s="31"/>
      <c r="AE868" s="31"/>
      <c r="AF868" s="634"/>
      <c r="AG868" s="2"/>
    </row>
    <row r="869" spans="1:33" ht="26.25" customHeight="1">
      <c r="A869" s="662"/>
      <c r="B869" s="665"/>
      <c r="C869" s="743"/>
      <c r="D869" s="744"/>
      <c r="E869" s="744"/>
      <c r="F869" s="744"/>
      <c r="G869" s="744"/>
      <c r="H869" s="744"/>
      <c r="I869" s="744"/>
      <c r="J869" s="754"/>
      <c r="K869" s="744"/>
      <c r="L869" s="744"/>
      <c r="M869" s="631"/>
      <c r="N869" s="631"/>
      <c r="O869" s="744"/>
      <c r="P869" s="744"/>
      <c r="Q869" s="802"/>
      <c r="R869" s="37"/>
      <c r="S869" s="819"/>
      <c r="T869" s="33"/>
      <c r="U869" s="33"/>
      <c r="V869" s="33"/>
      <c r="W869" s="34"/>
      <c r="X869" s="35"/>
      <c r="Y869" s="36"/>
      <c r="Z869" s="29"/>
      <c r="AA869" s="29"/>
      <c r="AB869" s="30"/>
      <c r="AC869" s="28"/>
      <c r="AD869" s="31"/>
      <c r="AE869" s="31"/>
      <c r="AF869" s="634"/>
      <c r="AG869" s="2"/>
    </row>
    <row r="870" spans="1:33" ht="26.25" customHeight="1">
      <c r="A870" s="662"/>
      <c r="B870" s="665"/>
      <c r="C870" s="745"/>
      <c r="D870" s="746"/>
      <c r="E870" s="746"/>
      <c r="F870" s="746"/>
      <c r="G870" s="746"/>
      <c r="H870" s="746"/>
      <c r="I870" s="746"/>
      <c r="J870" s="756"/>
      <c r="K870" s="746"/>
      <c r="L870" s="746"/>
      <c r="M870" s="632"/>
      <c r="N870" s="632"/>
      <c r="O870" s="746"/>
      <c r="P870" s="746"/>
      <c r="Q870" s="803"/>
      <c r="R870" s="38"/>
      <c r="S870" s="820"/>
      <c r="T870" s="39"/>
      <c r="U870" s="39"/>
      <c r="V870" s="39"/>
      <c r="W870" s="40"/>
      <c r="X870" s="41"/>
      <c r="Y870" s="42"/>
      <c r="Z870" s="42"/>
      <c r="AA870" s="42"/>
      <c r="AB870" s="43"/>
      <c r="AC870" s="41"/>
      <c r="AD870" s="44"/>
      <c r="AE870" s="44"/>
      <c r="AF870" s="635"/>
      <c r="AG870" s="2"/>
    </row>
    <row r="871" spans="1:33" ht="18" customHeight="1">
      <c r="A871" s="662"/>
      <c r="B871" s="665"/>
      <c r="C871" s="773" t="s">
        <v>46</v>
      </c>
      <c r="D871" s="750" t="s">
        <v>47</v>
      </c>
      <c r="E871" s="750" t="s">
        <v>48</v>
      </c>
      <c r="F871" s="750" t="s">
        <v>1140</v>
      </c>
      <c r="G871" s="768" t="s">
        <v>50</v>
      </c>
      <c r="H871" s="750" t="s">
        <v>51</v>
      </c>
      <c r="I871" s="750" t="s">
        <v>61</v>
      </c>
      <c r="J871" s="774" t="s">
        <v>1198</v>
      </c>
      <c r="K871" s="748" t="s">
        <v>1199</v>
      </c>
      <c r="L871" s="750" t="s">
        <v>1200</v>
      </c>
      <c r="M871" s="698">
        <v>7</v>
      </c>
      <c r="N871" s="698">
        <v>7</v>
      </c>
      <c r="O871" s="750" t="s">
        <v>1201</v>
      </c>
      <c r="P871" s="750" t="s">
        <v>1202</v>
      </c>
      <c r="Q871" s="805" t="s">
        <v>1203</v>
      </c>
      <c r="R871" s="37" t="s">
        <v>116</v>
      </c>
      <c r="S871" s="821" t="s">
        <v>117</v>
      </c>
      <c r="T871" s="100" t="s">
        <v>70</v>
      </c>
      <c r="U871" s="67" t="s">
        <v>71</v>
      </c>
      <c r="V871" s="68" t="s">
        <v>72</v>
      </c>
      <c r="W871" s="34"/>
      <c r="X871" s="35"/>
      <c r="Y871" s="36"/>
      <c r="Z871" s="36"/>
      <c r="AA871" s="36"/>
      <c r="AB871" s="50">
        <f>+SUM(AA872)</f>
        <v>436.99040000000008</v>
      </c>
      <c r="AC871" s="35"/>
      <c r="AD871" s="35"/>
      <c r="AE871" s="35"/>
      <c r="AF871" s="636"/>
      <c r="AG871" s="2"/>
    </row>
    <row r="872" spans="1:33" ht="18" customHeight="1">
      <c r="A872" s="663"/>
      <c r="B872" s="666"/>
      <c r="C872" s="743"/>
      <c r="D872" s="744"/>
      <c r="E872" s="744"/>
      <c r="F872" s="744"/>
      <c r="G872" s="744"/>
      <c r="H872" s="744"/>
      <c r="I872" s="744"/>
      <c r="J872" s="754"/>
      <c r="K872" s="744"/>
      <c r="L872" s="744"/>
      <c r="M872" s="631"/>
      <c r="N872" s="631"/>
      <c r="O872" s="744"/>
      <c r="P872" s="744"/>
      <c r="Q872" s="802"/>
      <c r="R872" s="25"/>
      <c r="S872" s="818" t="s">
        <v>1204</v>
      </c>
      <c r="T872" s="26"/>
      <c r="U872" s="26"/>
      <c r="V872" s="26"/>
      <c r="W872" s="27">
        <v>1</v>
      </c>
      <c r="X872" s="28" t="s">
        <v>74</v>
      </c>
      <c r="Y872" s="29">
        <v>390.17</v>
      </c>
      <c r="Z872" s="29">
        <f>+W872*Y872</f>
        <v>390.17</v>
      </c>
      <c r="AA872" s="29">
        <f>Z872*1.12</f>
        <v>436.99040000000008</v>
      </c>
      <c r="AB872" s="30"/>
      <c r="AC872" s="28" t="s">
        <v>75</v>
      </c>
      <c r="AD872" s="28"/>
      <c r="AE872" s="28"/>
      <c r="AF872" s="634"/>
      <c r="AG872" s="2"/>
    </row>
    <row r="873" spans="1:33" ht="33.75" customHeight="1">
      <c r="A873" s="661" t="s">
        <v>1133</v>
      </c>
      <c r="B873" s="664" t="s">
        <v>1133</v>
      </c>
      <c r="C873" s="743"/>
      <c r="D873" s="744"/>
      <c r="E873" s="744"/>
      <c r="F873" s="744"/>
      <c r="G873" s="744"/>
      <c r="H873" s="744"/>
      <c r="I873" s="744"/>
      <c r="J873" s="754"/>
      <c r="K873" s="744"/>
      <c r="L873" s="744"/>
      <c r="M873" s="631"/>
      <c r="N873" s="631"/>
      <c r="O873" s="744"/>
      <c r="P873" s="744"/>
      <c r="Q873" s="802"/>
      <c r="R873" s="74" t="s">
        <v>68</v>
      </c>
      <c r="S873" s="826" t="s">
        <v>69</v>
      </c>
      <c r="T873" s="194" t="s">
        <v>70</v>
      </c>
      <c r="U873" s="172" t="s">
        <v>71</v>
      </c>
      <c r="V873" s="164" t="s">
        <v>72</v>
      </c>
      <c r="W873" s="299"/>
      <c r="X873" s="63"/>
      <c r="Y873" s="64"/>
      <c r="Z873" s="64"/>
      <c r="AA873" s="64"/>
      <c r="AB873" s="65">
        <f>+AA874</f>
        <v>112.00000000000001</v>
      </c>
      <c r="AC873" s="63"/>
      <c r="AD873" s="63"/>
      <c r="AE873" s="66"/>
      <c r="AF873" s="634"/>
      <c r="AG873" s="2"/>
    </row>
    <row r="874" spans="1:33" ht="33.75" customHeight="1">
      <c r="A874" s="662"/>
      <c r="B874" s="665"/>
      <c r="C874" s="745"/>
      <c r="D874" s="746"/>
      <c r="E874" s="746"/>
      <c r="F874" s="746"/>
      <c r="G874" s="746"/>
      <c r="H874" s="746"/>
      <c r="I874" s="746"/>
      <c r="J874" s="756"/>
      <c r="K874" s="746"/>
      <c r="L874" s="746"/>
      <c r="M874" s="632"/>
      <c r="N874" s="632"/>
      <c r="O874" s="746"/>
      <c r="P874" s="746"/>
      <c r="Q874" s="803"/>
      <c r="R874" s="38"/>
      <c r="S874" s="820" t="s">
        <v>1205</v>
      </c>
      <c r="T874" s="39"/>
      <c r="U874" s="198"/>
      <c r="V874" s="198"/>
      <c r="W874" s="40">
        <v>2</v>
      </c>
      <c r="X874" s="41" t="s">
        <v>74</v>
      </c>
      <c r="Y874" s="42">
        <v>50</v>
      </c>
      <c r="Z874" s="42">
        <f>+W874*Y874</f>
        <v>100</v>
      </c>
      <c r="AA874" s="42">
        <f>+Z874*1.12</f>
        <v>112.00000000000001</v>
      </c>
      <c r="AB874" s="43"/>
      <c r="AC874" s="41" t="s">
        <v>75</v>
      </c>
      <c r="AD874" s="41"/>
      <c r="AE874" s="44"/>
      <c r="AF874" s="635"/>
      <c r="AG874" s="2"/>
    </row>
    <row r="875" spans="1:33" ht="39" customHeight="1">
      <c r="A875" s="662"/>
      <c r="B875" s="665"/>
      <c r="C875" s="747" t="s">
        <v>46</v>
      </c>
      <c r="D875" s="748" t="s">
        <v>47</v>
      </c>
      <c r="E875" s="748" t="s">
        <v>48</v>
      </c>
      <c r="F875" s="748" t="s">
        <v>1140</v>
      </c>
      <c r="G875" s="749" t="s">
        <v>50</v>
      </c>
      <c r="H875" s="748" t="s">
        <v>51</v>
      </c>
      <c r="I875" s="748" t="s">
        <v>61</v>
      </c>
      <c r="J875" s="774" t="s">
        <v>1206</v>
      </c>
      <c r="K875" s="759" t="s">
        <v>1207</v>
      </c>
      <c r="L875" s="748" t="s">
        <v>1208</v>
      </c>
      <c r="M875" s="721">
        <v>2</v>
      </c>
      <c r="N875" s="638">
        <v>2</v>
      </c>
      <c r="O875" s="748" t="s">
        <v>1209</v>
      </c>
      <c r="P875" s="748" t="s">
        <v>1210</v>
      </c>
      <c r="Q875" s="804" t="s">
        <v>1139</v>
      </c>
      <c r="R875" s="59"/>
      <c r="S875" s="823"/>
      <c r="T875" s="49"/>
      <c r="U875" s="67"/>
      <c r="V875" s="68"/>
      <c r="W875" s="34"/>
      <c r="X875" s="35"/>
      <c r="Y875" s="36"/>
      <c r="Z875" s="36"/>
      <c r="AA875" s="36"/>
      <c r="AB875" s="50"/>
      <c r="AC875" s="35"/>
      <c r="AD875" s="60"/>
      <c r="AE875" s="60"/>
      <c r="AF875" s="637"/>
      <c r="AG875" s="2"/>
    </row>
    <row r="876" spans="1:33" ht="39" customHeight="1">
      <c r="A876" s="662"/>
      <c r="B876" s="665"/>
      <c r="C876" s="743"/>
      <c r="D876" s="744"/>
      <c r="E876" s="744"/>
      <c r="F876" s="744"/>
      <c r="G876" s="744"/>
      <c r="H876" s="744"/>
      <c r="I876" s="744"/>
      <c r="J876" s="754"/>
      <c r="K876" s="762"/>
      <c r="L876" s="744"/>
      <c r="M876" s="701"/>
      <c r="N876" s="631"/>
      <c r="O876" s="744"/>
      <c r="P876" s="744"/>
      <c r="Q876" s="802"/>
      <c r="R876" s="32"/>
      <c r="S876" s="818"/>
      <c r="T876" s="26"/>
      <c r="U876" s="26"/>
      <c r="V876" s="26"/>
      <c r="W876" s="27"/>
      <c r="X876" s="28"/>
      <c r="Y876" s="29"/>
      <c r="Z876" s="29"/>
      <c r="AA876" s="29"/>
      <c r="AB876" s="30"/>
      <c r="AC876" s="28"/>
      <c r="AD876" s="31"/>
      <c r="AE876" s="31"/>
      <c r="AF876" s="634"/>
      <c r="AG876" s="2"/>
    </row>
    <row r="877" spans="1:33" ht="39" customHeight="1">
      <c r="A877" s="662"/>
      <c r="B877" s="665"/>
      <c r="C877" s="743"/>
      <c r="D877" s="744"/>
      <c r="E877" s="744"/>
      <c r="F877" s="744"/>
      <c r="G877" s="744"/>
      <c r="H877" s="744"/>
      <c r="I877" s="744"/>
      <c r="J877" s="754"/>
      <c r="K877" s="762"/>
      <c r="L877" s="744"/>
      <c r="M877" s="701"/>
      <c r="N877" s="631"/>
      <c r="O877" s="744"/>
      <c r="P877" s="744"/>
      <c r="Q877" s="802"/>
      <c r="R877" s="25"/>
      <c r="S877" s="818"/>
      <c r="T877" s="26"/>
      <c r="U877" s="26"/>
      <c r="V877" s="26"/>
      <c r="W877" s="27"/>
      <c r="X877" s="28"/>
      <c r="Y877" s="29"/>
      <c r="Z877" s="29"/>
      <c r="AA877" s="29"/>
      <c r="AB877" s="30"/>
      <c r="AC877" s="28"/>
      <c r="AD877" s="31"/>
      <c r="AE877" s="31"/>
      <c r="AF877" s="634"/>
      <c r="AG877" s="2"/>
    </row>
    <row r="878" spans="1:33" ht="39" customHeight="1">
      <c r="A878" s="662"/>
      <c r="B878" s="665"/>
      <c r="C878" s="743"/>
      <c r="D878" s="744"/>
      <c r="E878" s="744"/>
      <c r="F878" s="744"/>
      <c r="G878" s="744"/>
      <c r="H878" s="744"/>
      <c r="I878" s="744"/>
      <c r="J878" s="754"/>
      <c r="K878" s="762"/>
      <c r="L878" s="744"/>
      <c r="M878" s="701"/>
      <c r="N878" s="631"/>
      <c r="O878" s="744"/>
      <c r="P878" s="744"/>
      <c r="Q878" s="802"/>
      <c r="R878" s="25"/>
      <c r="S878" s="818"/>
      <c r="T878" s="26"/>
      <c r="U878" s="26"/>
      <c r="V878" s="26"/>
      <c r="W878" s="27"/>
      <c r="X878" s="28"/>
      <c r="Y878" s="29"/>
      <c r="Z878" s="29"/>
      <c r="AA878" s="29"/>
      <c r="AB878" s="30"/>
      <c r="AC878" s="28"/>
      <c r="AD878" s="31"/>
      <c r="AE878" s="31"/>
      <c r="AF878" s="634"/>
      <c r="AG878" s="2"/>
    </row>
    <row r="879" spans="1:33" ht="39" customHeight="1">
      <c r="A879" s="662"/>
      <c r="B879" s="665"/>
      <c r="C879" s="745"/>
      <c r="D879" s="746"/>
      <c r="E879" s="746"/>
      <c r="F879" s="746"/>
      <c r="G879" s="746"/>
      <c r="H879" s="746"/>
      <c r="I879" s="746"/>
      <c r="J879" s="756"/>
      <c r="K879" s="764"/>
      <c r="L879" s="746"/>
      <c r="M879" s="702"/>
      <c r="N879" s="632"/>
      <c r="O879" s="746"/>
      <c r="P879" s="746"/>
      <c r="Q879" s="803"/>
      <c r="R879" s="38"/>
      <c r="S879" s="820"/>
      <c r="T879" s="39"/>
      <c r="U879" s="39"/>
      <c r="V879" s="39"/>
      <c r="W879" s="40"/>
      <c r="X879" s="41"/>
      <c r="Y879" s="42"/>
      <c r="Z879" s="42"/>
      <c r="AA879" s="42"/>
      <c r="AB879" s="43"/>
      <c r="AC879" s="41"/>
      <c r="AD879" s="44"/>
      <c r="AE879" s="44"/>
      <c r="AF879" s="635"/>
      <c r="AG879" s="2"/>
    </row>
    <row r="880" spans="1:33" ht="30" customHeight="1">
      <c r="A880" s="662"/>
      <c r="B880" s="665"/>
      <c r="C880" s="773" t="s">
        <v>46</v>
      </c>
      <c r="D880" s="750" t="s">
        <v>47</v>
      </c>
      <c r="E880" s="750" t="s">
        <v>48</v>
      </c>
      <c r="F880" s="750" t="s">
        <v>1140</v>
      </c>
      <c r="G880" s="768" t="s">
        <v>50</v>
      </c>
      <c r="H880" s="750" t="s">
        <v>51</v>
      </c>
      <c r="I880" s="750" t="s">
        <v>61</v>
      </c>
      <c r="J880" s="774" t="s">
        <v>1211</v>
      </c>
      <c r="K880" s="748" t="s">
        <v>1212</v>
      </c>
      <c r="L880" s="750" t="s">
        <v>1213</v>
      </c>
      <c r="M880" s="698">
        <v>1</v>
      </c>
      <c r="N880" s="698">
        <v>1</v>
      </c>
      <c r="O880" s="750" t="s">
        <v>1214</v>
      </c>
      <c r="P880" s="750" t="s">
        <v>1215</v>
      </c>
      <c r="Q880" s="805" t="s">
        <v>1139</v>
      </c>
      <c r="R880" s="37"/>
      <c r="S880" s="821"/>
      <c r="T880" s="46"/>
      <c r="U880" s="46"/>
      <c r="V880" s="46"/>
      <c r="W880" s="34"/>
      <c r="X880" s="35"/>
      <c r="Y880" s="36"/>
      <c r="Z880" s="36"/>
      <c r="AA880" s="36"/>
      <c r="AB880" s="50"/>
      <c r="AC880" s="35"/>
      <c r="AD880" s="60"/>
      <c r="AE880" s="60"/>
      <c r="AF880" s="636"/>
      <c r="AG880" s="2"/>
    </row>
    <row r="881" spans="1:33" ht="30" customHeight="1">
      <c r="A881" s="662"/>
      <c r="B881" s="665"/>
      <c r="C881" s="743"/>
      <c r="D881" s="744"/>
      <c r="E881" s="744"/>
      <c r="F881" s="744"/>
      <c r="G881" s="744"/>
      <c r="H881" s="744"/>
      <c r="I881" s="744"/>
      <c r="J881" s="754"/>
      <c r="K881" s="744"/>
      <c r="L881" s="744"/>
      <c r="M881" s="631"/>
      <c r="N881" s="631"/>
      <c r="O881" s="744"/>
      <c r="P881" s="744"/>
      <c r="Q881" s="802"/>
      <c r="R881" s="25"/>
      <c r="S881" s="818"/>
      <c r="T881" s="26"/>
      <c r="U881" s="26"/>
      <c r="V881" s="26"/>
      <c r="W881" s="27"/>
      <c r="X881" s="28"/>
      <c r="Y881" s="29"/>
      <c r="Z881" s="29"/>
      <c r="AA881" s="29"/>
      <c r="AB881" s="30"/>
      <c r="AC881" s="28"/>
      <c r="AD881" s="31"/>
      <c r="AE881" s="31"/>
      <c r="AF881" s="634"/>
      <c r="AG881" s="2"/>
    </row>
    <row r="882" spans="1:33" ht="30" customHeight="1">
      <c r="A882" s="662"/>
      <c r="B882" s="665"/>
      <c r="C882" s="743"/>
      <c r="D882" s="744"/>
      <c r="E882" s="744"/>
      <c r="F882" s="744"/>
      <c r="G882" s="744"/>
      <c r="H882" s="744"/>
      <c r="I882" s="744"/>
      <c r="J882" s="754"/>
      <c r="K882" s="744"/>
      <c r="L882" s="744"/>
      <c r="M882" s="631"/>
      <c r="N882" s="631"/>
      <c r="O882" s="744"/>
      <c r="P882" s="744"/>
      <c r="Q882" s="802"/>
      <c r="R882" s="32"/>
      <c r="S882" s="819"/>
      <c r="T882" s="33"/>
      <c r="U882" s="33"/>
      <c r="V882" s="33"/>
      <c r="W882" s="34"/>
      <c r="X882" s="35"/>
      <c r="Y882" s="36"/>
      <c r="Z882" s="29"/>
      <c r="AA882" s="29"/>
      <c r="AB882" s="30"/>
      <c r="AC882" s="28"/>
      <c r="AD882" s="31"/>
      <c r="AE882" s="31"/>
      <c r="AF882" s="634"/>
      <c r="AG882" s="2"/>
    </row>
    <row r="883" spans="1:33" ht="30" customHeight="1">
      <c r="A883" s="662"/>
      <c r="B883" s="665"/>
      <c r="C883" s="743"/>
      <c r="D883" s="744"/>
      <c r="E883" s="744"/>
      <c r="F883" s="744"/>
      <c r="G883" s="744"/>
      <c r="H883" s="744"/>
      <c r="I883" s="744"/>
      <c r="J883" s="754"/>
      <c r="K883" s="744"/>
      <c r="L883" s="744"/>
      <c r="M883" s="631"/>
      <c r="N883" s="631"/>
      <c r="O883" s="744"/>
      <c r="P883" s="744"/>
      <c r="Q883" s="802"/>
      <c r="R883" s="37"/>
      <c r="S883" s="819"/>
      <c r="T883" s="33"/>
      <c r="U883" s="33"/>
      <c r="V883" s="33"/>
      <c r="W883" s="34"/>
      <c r="X883" s="35"/>
      <c r="Y883" s="36"/>
      <c r="Z883" s="29"/>
      <c r="AA883" s="29"/>
      <c r="AB883" s="30"/>
      <c r="AC883" s="28"/>
      <c r="AD883" s="31"/>
      <c r="AE883" s="31"/>
      <c r="AF883" s="634"/>
      <c r="AG883" s="2"/>
    </row>
    <row r="884" spans="1:33" ht="30" customHeight="1">
      <c r="A884" s="662"/>
      <c r="B884" s="665"/>
      <c r="C884" s="745"/>
      <c r="D884" s="746"/>
      <c r="E884" s="746"/>
      <c r="F884" s="746"/>
      <c r="G884" s="746"/>
      <c r="H884" s="746"/>
      <c r="I884" s="746"/>
      <c r="J884" s="756"/>
      <c r="K884" s="746"/>
      <c r="L884" s="746"/>
      <c r="M884" s="632"/>
      <c r="N884" s="632"/>
      <c r="O884" s="746"/>
      <c r="P884" s="746"/>
      <c r="Q884" s="803"/>
      <c r="R884" s="38"/>
      <c r="S884" s="820"/>
      <c r="T884" s="39"/>
      <c r="U884" s="39"/>
      <c r="V884" s="39"/>
      <c r="W884" s="40"/>
      <c r="X884" s="41"/>
      <c r="Y884" s="42"/>
      <c r="Z884" s="42"/>
      <c r="AA884" s="42"/>
      <c r="AB884" s="43"/>
      <c r="AC884" s="41"/>
      <c r="AD884" s="44"/>
      <c r="AE884" s="44"/>
      <c r="AF884" s="635"/>
      <c r="AG884" s="2"/>
    </row>
    <row r="885" spans="1:33" ht="33.75" customHeight="1">
      <c r="A885" s="662"/>
      <c r="B885" s="665"/>
      <c r="C885" s="773" t="s">
        <v>46</v>
      </c>
      <c r="D885" s="750" t="s">
        <v>47</v>
      </c>
      <c r="E885" s="750" t="s">
        <v>48</v>
      </c>
      <c r="F885" s="750" t="s">
        <v>1140</v>
      </c>
      <c r="G885" s="768" t="s">
        <v>50</v>
      </c>
      <c r="H885" s="750" t="s">
        <v>51</v>
      </c>
      <c r="I885" s="750" t="s">
        <v>61</v>
      </c>
      <c r="J885" s="774" t="s">
        <v>1216</v>
      </c>
      <c r="K885" s="748" t="s">
        <v>1217</v>
      </c>
      <c r="L885" s="750" t="s">
        <v>1218</v>
      </c>
      <c r="M885" s="698">
        <v>3</v>
      </c>
      <c r="N885" s="698">
        <v>3</v>
      </c>
      <c r="O885" s="750" t="s">
        <v>1219</v>
      </c>
      <c r="P885" s="750" t="s">
        <v>1220</v>
      </c>
      <c r="Q885" s="805" t="s">
        <v>1221</v>
      </c>
      <c r="R885" s="37" t="s">
        <v>1222</v>
      </c>
      <c r="S885" s="821" t="s">
        <v>1223</v>
      </c>
      <c r="T885" s="100" t="s">
        <v>70</v>
      </c>
      <c r="U885" s="48" t="s">
        <v>71</v>
      </c>
      <c r="V885" s="49" t="s">
        <v>72</v>
      </c>
      <c r="W885" s="34"/>
      <c r="X885" s="35"/>
      <c r="Y885" s="36"/>
      <c r="Z885" s="36"/>
      <c r="AA885" s="36"/>
      <c r="AB885" s="50">
        <f>+AA886</f>
        <v>1461</v>
      </c>
      <c r="AC885" s="35"/>
      <c r="AD885" s="35"/>
      <c r="AE885" s="35"/>
      <c r="AF885" s="636"/>
      <c r="AG885" s="2"/>
    </row>
    <row r="886" spans="1:33" ht="33.75" customHeight="1">
      <c r="A886" s="662"/>
      <c r="B886" s="665"/>
      <c r="C886" s="743"/>
      <c r="D886" s="744"/>
      <c r="E886" s="744"/>
      <c r="F886" s="744"/>
      <c r="G886" s="744"/>
      <c r="H886" s="744"/>
      <c r="I886" s="744"/>
      <c r="J886" s="754"/>
      <c r="K886" s="744"/>
      <c r="L886" s="744"/>
      <c r="M886" s="631"/>
      <c r="N886" s="631"/>
      <c r="O886" s="744"/>
      <c r="P886" s="744"/>
      <c r="Q886" s="802"/>
      <c r="R886" s="25"/>
      <c r="S886" s="818" t="s">
        <v>1224</v>
      </c>
      <c r="T886" s="26"/>
      <c r="U886" s="26"/>
      <c r="V886" s="26"/>
      <c r="W886" s="27">
        <v>1</v>
      </c>
      <c r="X886" s="28" t="s">
        <v>74</v>
      </c>
      <c r="Y886" s="29">
        <v>1461</v>
      </c>
      <c r="Z886" s="29">
        <f>+W886*Y886</f>
        <v>1461</v>
      </c>
      <c r="AA886" s="29">
        <f>+Z886</f>
        <v>1461</v>
      </c>
      <c r="AB886" s="30"/>
      <c r="AC886" s="28"/>
      <c r="AD886" s="28"/>
      <c r="AE886" s="28" t="s">
        <v>75</v>
      </c>
      <c r="AF886" s="634"/>
      <c r="AG886" s="2"/>
    </row>
    <row r="887" spans="1:33" ht="33.75" customHeight="1">
      <c r="A887" s="662"/>
      <c r="B887" s="665"/>
      <c r="C887" s="743"/>
      <c r="D887" s="744"/>
      <c r="E887" s="744"/>
      <c r="F887" s="744"/>
      <c r="G887" s="744"/>
      <c r="H887" s="744"/>
      <c r="I887" s="744"/>
      <c r="J887" s="754"/>
      <c r="K887" s="744"/>
      <c r="L887" s="744"/>
      <c r="M887" s="631"/>
      <c r="N887" s="631"/>
      <c r="O887" s="744"/>
      <c r="P887" s="744"/>
      <c r="Q887" s="802"/>
      <c r="R887" s="25"/>
      <c r="S887" s="818"/>
      <c r="T887" s="26"/>
      <c r="U887" s="26"/>
      <c r="V887" s="26"/>
      <c r="W887" s="27"/>
      <c r="X887" s="28"/>
      <c r="Y887" s="29"/>
      <c r="Z887" s="29"/>
      <c r="AA887" s="29"/>
      <c r="AB887" s="30"/>
      <c r="AC887" s="28"/>
      <c r="AD887" s="28"/>
      <c r="AE887" s="31"/>
      <c r="AF887" s="634"/>
      <c r="AG887" s="2"/>
    </row>
    <row r="888" spans="1:33" ht="33.75" customHeight="1">
      <c r="A888" s="662"/>
      <c r="B888" s="665"/>
      <c r="C888" s="743"/>
      <c r="D888" s="744"/>
      <c r="E888" s="744"/>
      <c r="F888" s="744"/>
      <c r="G888" s="744"/>
      <c r="H888" s="744"/>
      <c r="I888" s="744"/>
      <c r="J888" s="754"/>
      <c r="K888" s="744"/>
      <c r="L888" s="744"/>
      <c r="M888" s="631"/>
      <c r="N888" s="631"/>
      <c r="O888" s="744"/>
      <c r="P888" s="744"/>
      <c r="Q888" s="802"/>
      <c r="R888" s="25"/>
      <c r="S888" s="818"/>
      <c r="T888" s="26"/>
      <c r="U888" s="26"/>
      <c r="V888" s="26"/>
      <c r="W888" s="27"/>
      <c r="X888" s="28"/>
      <c r="Y888" s="29"/>
      <c r="Z888" s="29"/>
      <c r="AA888" s="29"/>
      <c r="AB888" s="30"/>
      <c r="AC888" s="28"/>
      <c r="AD888" s="28"/>
      <c r="AE888" s="31"/>
      <c r="AF888" s="634"/>
      <c r="AG888" s="2"/>
    </row>
    <row r="889" spans="1:33" ht="33.75" customHeight="1">
      <c r="A889" s="663"/>
      <c r="B889" s="666"/>
      <c r="C889" s="745"/>
      <c r="D889" s="746"/>
      <c r="E889" s="746"/>
      <c r="F889" s="746"/>
      <c r="G889" s="746"/>
      <c r="H889" s="746"/>
      <c r="I889" s="746"/>
      <c r="J889" s="756"/>
      <c r="K889" s="746"/>
      <c r="L889" s="746"/>
      <c r="M889" s="632"/>
      <c r="N889" s="632"/>
      <c r="O889" s="746"/>
      <c r="P889" s="746"/>
      <c r="Q889" s="803"/>
      <c r="R889" s="38"/>
      <c r="S889" s="820"/>
      <c r="T889" s="39"/>
      <c r="U889" s="39"/>
      <c r="V889" s="39"/>
      <c r="W889" s="40"/>
      <c r="X889" s="41"/>
      <c r="Y889" s="42"/>
      <c r="Z889" s="42"/>
      <c r="AA889" s="42"/>
      <c r="AB889" s="43"/>
      <c r="AC889" s="41"/>
      <c r="AD889" s="41"/>
      <c r="AE889" s="44"/>
      <c r="AF889" s="635"/>
      <c r="AG889" s="2"/>
    </row>
    <row r="890" spans="1:33" ht="66.75" customHeight="1">
      <c r="A890" s="661" t="s">
        <v>1133</v>
      </c>
      <c r="B890" s="664" t="s">
        <v>1133</v>
      </c>
      <c r="C890" s="747" t="s">
        <v>46</v>
      </c>
      <c r="D890" s="748" t="s">
        <v>47</v>
      </c>
      <c r="E890" s="748" t="s">
        <v>48</v>
      </c>
      <c r="F890" s="748" t="s">
        <v>1140</v>
      </c>
      <c r="G890" s="749" t="s">
        <v>50</v>
      </c>
      <c r="H890" s="748" t="s">
        <v>51</v>
      </c>
      <c r="I890" s="748" t="s">
        <v>61</v>
      </c>
      <c r="J890" s="758" t="s">
        <v>1225</v>
      </c>
      <c r="K890" s="759" t="s">
        <v>1226</v>
      </c>
      <c r="L890" s="748" t="s">
        <v>1227</v>
      </c>
      <c r="M890" s="721">
        <v>1</v>
      </c>
      <c r="N890" s="638">
        <v>1</v>
      </c>
      <c r="O890" s="748" t="s">
        <v>1228</v>
      </c>
      <c r="P890" s="748" t="s">
        <v>1229</v>
      </c>
      <c r="Q890" s="804" t="s">
        <v>1230</v>
      </c>
      <c r="R890" s="59" t="s">
        <v>1231</v>
      </c>
      <c r="S890" s="823" t="s">
        <v>1232</v>
      </c>
      <c r="T890" s="97" t="s">
        <v>70</v>
      </c>
      <c r="U890" s="48" t="s">
        <v>1233</v>
      </c>
      <c r="V890" s="49" t="s">
        <v>1234</v>
      </c>
      <c r="W890" s="34"/>
      <c r="X890" s="35"/>
      <c r="Y890" s="36"/>
      <c r="Z890" s="36"/>
      <c r="AA890" s="36"/>
      <c r="AB890" s="50">
        <f>AA891</f>
        <v>15966</v>
      </c>
      <c r="AC890" s="35"/>
      <c r="AD890" s="60"/>
      <c r="AE890" s="60"/>
      <c r="AF890" s="637"/>
      <c r="AG890" s="2"/>
    </row>
    <row r="891" spans="1:33" ht="66.75" customHeight="1">
      <c r="A891" s="662"/>
      <c r="B891" s="665"/>
      <c r="C891" s="743"/>
      <c r="D891" s="744"/>
      <c r="E891" s="744"/>
      <c r="F891" s="744"/>
      <c r="G891" s="744"/>
      <c r="H891" s="744"/>
      <c r="I891" s="744"/>
      <c r="J891" s="761"/>
      <c r="K891" s="762"/>
      <c r="L891" s="744"/>
      <c r="M891" s="701"/>
      <c r="N891" s="631"/>
      <c r="O891" s="744"/>
      <c r="P891" s="744"/>
      <c r="Q891" s="802"/>
      <c r="R891" s="32"/>
      <c r="S891" s="818" t="s">
        <v>1235</v>
      </c>
      <c r="T891" s="26"/>
      <c r="U891" s="26"/>
      <c r="V891" s="26"/>
      <c r="W891" s="27"/>
      <c r="X891" s="28"/>
      <c r="Y891" s="29"/>
      <c r="Z891" s="29"/>
      <c r="AA891" s="29">
        <v>15966</v>
      </c>
      <c r="AB891" s="30"/>
      <c r="AC891" s="28"/>
      <c r="AD891" s="31"/>
      <c r="AE891" s="31" t="s">
        <v>75</v>
      </c>
      <c r="AF891" s="634"/>
      <c r="AG891" s="2"/>
    </row>
    <row r="892" spans="1:33" ht="66.75" customHeight="1">
      <c r="A892" s="662"/>
      <c r="B892" s="665"/>
      <c r="C892" s="743"/>
      <c r="D892" s="744"/>
      <c r="E892" s="744"/>
      <c r="F892" s="744"/>
      <c r="G892" s="744"/>
      <c r="H892" s="744"/>
      <c r="I892" s="744"/>
      <c r="J892" s="761"/>
      <c r="K892" s="762"/>
      <c r="L892" s="744"/>
      <c r="M892" s="701"/>
      <c r="N892" s="631"/>
      <c r="O892" s="744"/>
      <c r="P892" s="744"/>
      <c r="Q892" s="802"/>
      <c r="R892" s="70" t="s">
        <v>1236</v>
      </c>
      <c r="S892" s="825" t="s">
        <v>1237</v>
      </c>
      <c r="T892" s="200" t="s">
        <v>70</v>
      </c>
      <c r="U892" s="48" t="s">
        <v>1233</v>
      </c>
      <c r="V892" s="49" t="s">
        <v>1234</v>
      </c>
      <c r="W892" s="27"/>
      <c r="X892" s="28"/>
      <c r="Y892" s="29"/>
      <c r="Z892" s="29"/>
      <c r="AA892" s="29"/>
      <c r="AB892" s="30">
        <f>AA893</f>
        <v>408033.4</v>
      </c>
      <c r="AC892" s="28"/>
      <c r="AD892" s="31"/>
      <c r="AE892" s="31"/>
      <c r="AF892" s="634"/>
      <c r="AG892" s="2"/>
    </row>
    <row r="893" spans="1:33" ht="66.75" customHeight="1">
      <c r="A893" s="662"/>
      <c r="B893" s="665"/>
      <c r="C893" s="743"/>
      <c r="D893" s="744"/>
      <c r="E893" s="744"/>
      <c r="F893" s="744"/>
      <c r="G893" s="744"/>
      <c r="H893" s="744"/>
      <c r="I893" s="744"/>
      <c r="J893" s="761"/>
      <c r="K893" s="762"/>
      <c r="L893" s="744"/>
      <c r="M893" s="701"/>
      <c r="N893" s="631"/>
      <c r="O893" s="744"/>
      <c r="P893" s="744"/>
      <c r="Q893" s="802"/>
      <c r="R893" s="25"/>
      <c r="S893" s="818" t="s">
        <v>1235</v>
      </c>
      <c r="T893" s="26"/>
      <c r="U893" s="26"/>
      <c r="V893" s="26"/>
      <c r="W893" s="27"/>
      <c r="X893" s="28"/>
      <c r="Y893" s="29"/>
      <c r="Z893" s="29"/>
      <c r="AA893" s="29">
        <v>408033.4</v>
      </c>
      <c r="AB893" s="30"/>
      <c r="AC893" s="28"/>
      <c r="AD893" s="31"/>
      <c r="AE893" s="31" t="s">
        <v>75</v>
      </c>
      <c r="AF893" s="634"/>
      <c r="AG893" s="2"/>
    </row>
    <row r="894" spans="1:33" ht="66.75" customHeight="1">
      <c r="A894" s="662"/>
      <c r="B894" s="665"/>
      <c r="C894" s="745"/>
      <c r="D894" s="746"/>
      <c r="E894" s="746"/>
      <c r="F894" s="746"/>
      <c r="G894" s="746"/>
      <c r="H894" s="746"/>
      <c r="I894" s="746"/>
      <c r="J894" s="763"/>
      <c r="K894" s="764"/>
      <c r="L894" s="746"/>
      <c r="M894" s="702"/>
      <c r="N894" s="632"/>
      <c r="O894" s="746"/>
      <c r="P894" s="746"/>
      <c r="Q894" s="803"/>
      <c r="R894" s="38"/>
      <c r="S894" s="824"/>
      <c r="T894" s="61"/>
      <c r="U894" s="61"/>
      <c r="V894" s="61"/>
      <c r="W894" s="62"/>
      <c r="X894" s="63"/>
      <c r="Y894" s="64"/>
      <c r="Z894" s="42"/>
      <c r="AA894" s="42"/>
      <c r="AB894" s="65"/>
      <c r="AC894" s="63"/>
      <c r="AD894" s="66"/>
      <c r="AE894" s="66"/>
      <c r="AF894" s="635"/>
      <c r="AG894" s="2"/>
    </row>
    <row r="895" spans="1:33" ht="28.5" customHeight="1">
      <c r="A895" s="662"/>
      <c r="B895" s="665"/>
      <c r="C895" s="747" t="s">
        <v>46</v>
      </c>
      <c r="D895" s="748" t="s">
        <v>47</v>
      </c>
      <c r="E895" s="748" t="s">
        <v>48</v>
      </c>
      <c r="F895" s="748" t="s">
        <v>1140</v>
      </c>
      <c r="G895" s="749" t="s">
        <v>50</v>
      </c>
      <c r="H895" s="748" t="s">
        <v>51</v>
      </c>
      <c r="I895" s="748" t="s">
        <v>61</v>
      </c>
      <c r="J895" s="758" t="s">
        <v>1238</v>
      </c>
      <c r="K895" s="759" t="s">
        <v>1239</v>
      </c>
      <c r="L895" s="748" t="s">
        <v>1240</v>
      </c>
      <c r="M895" s="721">
        <v>4</v>
      </c>
      <c r="N895" s="638">
        <v>5</v>
      </c>
      <c r="O895" s="748" t="s">
        <v>1241</v>
      </c>
      <c r="P895" s="748" t="s">
        <v>1242</v>
      </c>
      <c r="Q895" s="804" t="s">
        <v>1186</v>
      </c>
      <c r="R895" s="306"/>
      <c r="S895" s="862"/>
      <c r="T895" s="307"/>
      <c r="U895" s="307"/>
      <c r="V895" s="307"/>
      <c r="W895" s="308"/>
      <c r="X895" s="55"/>
      <c r="Y895" s="56"/>
      <c r="Z895" s="36"/>
      <c r="AA895" s="36"/>
      <c r="AB895" s="57"/>
      <c r="AC895" s="55"/>
      <c r="AD895" s="58"/>
      <c r="AE895" s="58"/>
      <c r="AF895" s="637"/>
      <c r="AG895" s="2"/>
    </row>
    <row r="896" spans="1:33" ht="28.5" customHeight="1">
      <c r="A896" s="662"/>
      <c r="B896" s="665"/>
      <c r="C896" s="743"/>
      <c r="D896" s="744"/>
      <c r="E896" s="744"/>
      <c r="F896" s="744"/>
      <c r="G896" s="744"/>
      <c r="H896" s="744"/>
      <c r="I896" s="744"/>
      <c r="J896" s="761"/>
      <c r="K896" s="762"/>
      <c r="L896" s="744"/>
      <c r="M896" s="701"/>
      <c r="N896" s="631"/>
      <c r="O896" s="744"/>
      <c r="P896" s="744"/>
      <c r="Q896" s="802"/>
      <c r="R896" s="228"/>
      <c r="S896" s="835"/>
      <c r="T896" s="135"/>
      <c r="U896" s="135"/>
      <c r="V896" s="135"/>
      <c r="W896" s="136"/>
      <c r="X896" s="28"/>
      <c r="Y896" s="29"/>
      <c r="Z896" s="29"/>
      <c r="AA896" s="29"/>
      <c r="AB896" s="30"/>
      <c r="AC896" s="28"/>
      <c r="AD896" s="31"/>
      <c r="AE896" s="31"/>
      <c r="AF896" s="634"/>
      <c r="AG896" s="2"/>
    </row>
    <row r="897" spans="1:33" ht="28.5" customHeight="1">
      <c r="A897" s="662"/>
      <c r="B897" s="665"/>
      <c r="C897" s="743"/>
      <c r="D897" s="744"/>
      <c r="E897" s="744"/>
      <c r="F897" s="744"/>
      <c r="G897" s="744"/>
      <c r="H897" s="744"/>
      <c r="I897" s="744"/>
      <c r="J897" s="761"/>
      <c r="K897" s="762"/>
      <c r="L897" s="744"/>
      <c r="M897" s="701"/>
      <c r="N897" s="631"/>
      <c r="O897" s="744"/>
      <c r="P897" s="744"/>
      <c r="Q897" s="802"/>
      <c r="R897" s="228"/>
      <c r="S897" s="835"/>
      <c r="T897" s="135"/>
      <c r="U897" s="135"/>
      <c r="V897" s="135"/>
      <c r="W897" s="136"/>
      <c r="X897" s="28"/>
      <c r="Y897" s="29"/>
      <c r="Z897" s="29"/>
      <c r="AA897" s="29"/>
      <c r="AB897" s="30"/>
      <c r="AC897" s="28"/>
      <c r="AD897" s="31"/>
      <c r="AE897" s="31"/>
      <c r="AF897" s="634"/>
      <c r="AG897" s="2"/>
    </row>
    <row r="898" spans="1:33" ht="28.5" customHeight="1">
      <c r="A898" s="662"/>
      <c r="B898" s="665"/>
      <c r="C898" s="743"/>
      <c r="D898" s="744"/>
      <c r="E898" s="744"/>
      <c r="F898" s="744"/>
      <c r="G898" s="744"/>
      <c r="H898" s="744"/>
      <c r="I898" s="744"/>
      <c r="J898" s="761"/>
      <c r="K898" s="762"/>
      <c r="L898" s="744"/>
      <c r="M898" s="701"/>
      <c r="N898" s="631"/>
      <c r="O898" s="744"/>
      <c r="P898" s="744"/>
      <c r="Q898" s="802"/>
      <c r="R898" s="25"/>
      <c r="S898" s="818"/>
      <c r="T898" s="26"/>
      <c r="U898" s="26"/>
      <c r="V898" s="26"/>
      <c r="W898" s="27"/>
      <c r="X898" s="28"/>
      <c r="Y898" s="29"/>
      <c r="Z898" s="29"/>
      <c r="AA898" s="29"/>
      <c r="AB898" s="30"/>
      <c r="AC898" s="28"/>
      <c r="AD898" s="31"/>
      <c r="AE898" s="31"/>
      <c r="AF898" s="634"/>
      <c r="AG898" s="2"/>
    </row>
    <row r="899" spans="1:33" ht="28.5" customHeight="1">
      <c r="A899" s="662"/>
      <c r="B899" s="665"/>
      <c r="C899" s="745"/>
      <c r="D899" s="746"/>
      <c r="E899" s="746"/>
      <c r="F899" s="746"/>
      <c r="G899" s="746"/>
      <c r="H899" s="746"/>
      <c r="I899" s="746"/>
      <c r="J899" s="763"/>
      <c r="K899" s="764"/>
      <c r="L899" s="746"/>
      <c r="M899" s="702"/>
      <c r="N899" s="632"/>
      <c r="O899" s="746"/>
      <c r="P899" s="746"/>
      <c r="Q899" s="803"/>
      <c r="R899" s="38"/>
      <c r="S899" s="820"/>
      <c r="T899" s="39"/>
      <c r="U899" s="39"/>
      <c r="V899" s="39"/>
      <c r="W899" s="40"/>
      <c r="X899" s="41"/>
      <c r="Y899" s="42"/>
      <c r="Z899" s="42"/>
      <c r="AA899" s="42"/>
      <c r="AB899" s="43"/>
      <c r="AC899" s="41"/>
      <c r="AD899" s="44"/>
      <c r="AE899" s="44"/>
      <c r="AF899" s="635"/>
      <c r="AG899" s="2"/>
    </row>
    <row r="900" spans="1:33" ht="33.75" customHeight="1">
      <c r="A900" s="662"/>
      <c r="B900" s="665"/>
      <c r="C900" s="747" t="s">
        <v>46</v>
      </c>
      <c r="D900" s="748" t="s">
        <v>47</v>
      </c>
      <c r="E900" s="748" t="s">
        <v>48</v>
      </c>
      <c r="F900" s="748" t="s">
        <v>1140</v>
      </c>
      <c r="G900" s="749" t="s">
        <v>50</v>
      </c>
      <c r="H900" s="748" t="s">
        <v>51</v>
      </c>
      <c r="I900" s="748" t="s">
        <v>61</v>
      </c>
      <c r="J900" s="758" t="s">
        <v>1243</v>
      </c>
      <c r="K900" s="748" t="s">
        <v>1244</v>
      </c>
      <c r="L900" s="748" t="s">
        <v>1245</v>
      </c>
      <c r="M900" s="638">
        <v>1</v>
      </c>
      <c r="N900" s="638">
        <v>1</v>
      </c>
      <c r="O900" s="748" t="s">
        <v>1246</v>
      </c>
      <c r="P900" s="748" t="s">
        <v>1247</v>
      </c>
      <c r="Q900" s="804" t="s">
        <v>1186</v>
      </c>
      <c r="R900" s="37"/>
      <c r="S900" s="822"/>
      <c r="T900" s="53"/>
      <c r="U900" s="53"/>
      <c r="V900" s="53"/>
      <c r="W900" s="54"/>
      <c r="X900" s="55"/>
      <c r="Y900" s="56"/>
      <c r="Z900" s="36"/>
      <c r="AA900" s="36"/>
      <c r="AB900" s="57"/>
      <c r="AC900" s="55"/>
      <c r="AD900" s="58"/>
      <c r="AE900" s="58"/>
      <c r="AF900" s="637"/>
      <c r="AG900" s="2"/>
    </row>
    <row r="901" spans="1:33" ht="33.75" customHeight="1">
      <c r="A901" s="662"/>
      <c r="B901" s="665"/>
      <c r="C901" s="743"/>
      <c r="D901" s="744"/>
      <c r="E901" s="744"/>
      <c r="F901" s="744"/>
      <c r="G901" s="744"/>
      <c r="H901" s="744"/>
      <c r="I901" s="744"/>
      <c r="J901" s="761"/>
      <c r="K901" s="744"/>
      <c r="L901" s="744"/>
      <c r="M901" s="631"/>
      <c r="N901" s="631"/>
      <c r="O901" s="744"/>
      <c r="P901" s="744"/>
      <c r="Q901" s="802"/>
      <c r="R901" s="25"/>
      <c r="S901" s="818"/>
      <c r="T901" s="26"/>
      <c r="U901" s="26"/>
      <c r="V901" s="26"/>
      <c r="W901" s="27"/>
      <c r="X901" s="28"/>
      <c r="Y901" s="29"/>
      <c r="Z901" s="29"/>
      <c r="AA901" s="29"/>
      <c r="AB901" s="30"/>
      <c r="AC901" s="28"/>
      <c r="AD901" s="31"/>
      <c r="AE901" s="31"/>
      <c r="AF901" s="634"/>
      <c r="AG901" s="2"/>
    </row>
    <row r="902" spans="1:33" ht="33.75" customHeight="1">
      <c r="A902" s="662"/>
      <c r="B902" s="665"/>
      <c r="C902" s="743"/>
      <c r="D902" s="744"/>
      <c r="E902" s="744"/>
      <c r="F902" s="744"/>
      <c r="G902" s="744"/>
      <c r="H902" s="744"/>
      <c r="I902" s="744"/>
      <c r="J902" s="761"/>
      <c r="K902" s="744"/>
      <c r="L902" s="744"/>
      <c r="M902" s="631"/>
      <c r="N902" s="631"/>
      <c r="O902" s="744"/>
      <c r="P902" s="744"/>
      <c r="Q902" s="802"/>
      <c r="R902" s="25"/>
      <c r="S902" s="818"/>
      <c r="T902" s="26"/>
      <c r="U902" s="26"/>
      <c r="V902" s="26"/>
      <c r="W902" s="27"/>
      <c r="X902" s="28"/>
      <c r="Y902" s="29"/>
      <c r="Z902" s="29"/>
      <c r="AA902" s="29"/>
      <c r="AB902" s="30"/>
      <c r="AC902" s="28"/>
      <c r="AD902" s="31"/>
      <c r="AE902" s="31"/>
      <c r="AF902" s="634"/>
      <c r="AG902" s="2"/>
    </row>
    <row r="903" spans="1:33" ht="33.75" customHeight="1">
      <c r="A903" s="663"/>
      <c r="B903" s="666"/>
      <c r="C903" s="743"/>
      <c r="D903" s="744"/>
      <c r="E903" s="744"/>
      <c r="F903" s="744"/>
      <c r="G903" s="744"/>
      <c r="H903" s="744"/>
      <c r="I903" s="744"/>
      <c r="J903" s="761"/>
      <c r="K903" s="744"/>
      <c r="L903" s="744"/>
      <c r="M903" s="631"/>
      <c r="N903" s="631"/>
      <c r="O903" s="744"/>
      <c r="P903" s="744"/>
      <c r="Q903" s="802"/>
      <c r="R903" s="25"/>
      <c r="S903" s="818"/>
      <c r="T903" s="26"/>
      <c r="U903" s="26"/>
      <c r="V903" s="26"/>
      <c r="W903" s="27"/>
      <c r="X903" s="28"/>
      <c r="Y903" s="29"/>
      <c r="Z903" s="29"/>
      <c r="AA903" s="29"/>
      <c r="AB903" s="30"/>
      <c r="AC903" s="28"/>
      <c r="AD903" s="31"/>
      <c r="AE903" s="31"/>
      <c r="AF903" s="634"/>
      <c r="AG903" s="2"/>
    </row>
    <row r="904" spans="1:33" ht="33.75" customHeight="1">
      <c r="A904" s="661" t="s">
        <v>1133</v>
      </c>
      <c r="B904" s="664" t="s">
        <v>1133</v>
      </c>
      <c r="C904" s="745"/>
      <c r="D904" s="746"/>
      <c r="E904" s="746"/>
      <c r="F904" s="746"/>
      <c r="G904" s="746"/>
      <c r="H904" s="746"/>
      <c r="I904" s="746"/>
      <c r="J904" s="763"/>
      <c r="K904" s="746"/>
      <c r="L904" s="746"/>
      <c r="M904" s="632"/>
      <c r="N904" s="632"/>
      <c r="O904" s="746"/>
      <c r="P904" s="746"/>
      <c r="Q904" s="803"/>
      <c r="R904" s="38"/>
      <c r="S904" s="820"/>
      <c r="T904" s="39"/>
      <c r="U904" s="39"/>
      <c r="V904" s="39"/>
      <c r="W904" s="40"/>
      <c r="X904" s="41"/>
      <c r="Y904" s="42"/>
      <c r="Z904" s="42"/>
      <c r="AA904" s="42"/>
      <c r="AB904" s="43"/>
      <c r="AC904" s="41"/>
      <c r="AD904" s="44"/>
      <c r="AE904" s="44"/>
      <c r="AF904" s="635"/>
      <c r="AG904" s="2"/>
    </row>
    <row r="905" spans="1:33" ht="26.25" customHeight="1">
      <c r="A905" s="662"/>
      <c r="B905" s="665"/>
      <c r="C905" s="747" t="s">
        <v>46</v>
      </c>
      <c r="D905" s="748" t="s">
        <v>47</v>
      </c>
      <c r="E905" s="748" t="s">
        <v>48</v>
      </c>
      <c r="F905" s="748" t="s">
        <v>1140</v>
      </c>
      <c r="G905" s="749" t="s">
        <v>50</v>
      </c>
      <c r="H905" s="748" t="s">
        <v>51</v>
      </c>
      <c r="I905" s="748" t="s">
        <v>61</v>
      </c>
      <c r="J905" s="758" t="s">
        <v>1248</v>
      </c>
      <c r="K905" s="748" t="s">
        <v>1249</v>
      </c>
      <c r="L905" s="748" t="s">
        <v>1250</v>
      </c>
      <c r="M905" s="638">
        <v>0</v>
      </c>
      <c r="N905" s="638">
        <v>1</v>
      </c>
      <c r="O905" s="748" t="s">
        <v>1251</v>
      </c>
      <c r="P905" s="748" t="s">
        <v>1252</v>
      </c>
      <c r="Q905" s="804" t="s">
        <v>1146</v>
      </c>
      <c r="R905" s="59" t="s">
        <v>354</v>
      </c>
      <c r="S905" s="823" t="s">
        <v>273</v>
      </c>
      <c r="T905" s="97" t="s">
        <v>70</v>
      </c>
      <c r="U905" s="67" t="s">
        <v>71</v>
      </c>
      <c r="V905" s="68" t="s">
        <v>198</v>
      </c>
      <c r="W905" s="34"/>
      <c r="X905" s="35"/>
      <c r="Y905" s="36"/>
      <c r="Z905" s="36"/>
      <c r="AA905" s="36"/>
      <c r="AB905" s="50">
        <f>+AA906</f>
        <v>672.00000000000011</v>
      </c>
      <c r="AC905" s="35"/>
      <c r="AD905" s="60"/>
      <c r="AE905" s="60"/>
      <c r="AF905" s="637"/>
      <c r="AG905" s="2"/>
    </row>
    <row r="906" spans="1:33" ht="26.25" customHeight="1">
      <c r="A906" s="662"/>
      <c r="B906" s="665"/>
      <c r="C906" s="743"/>
      <c r="D906" s="744"/>
      <c r="E906" s="744"/>
      <c r="F906" s="744"/>
      <c r="G906" s="744"/>
      <c r="H906" s="744"/>
      <c r="I906" s="744"/>
      <c r="J906" s="761"/>
      <c r="K906" s="744"/>
      <c r="L906" s="744"/>
      <c r="M906" s="631"/>
      <c r="N906" s="631"/>
      <c r="O906" s="744"/>
      <c r="P906" s="744"/>
      <c r="Q906" s="802"/>
      <c r="R906" s="32"/>
      <c r="S906" s="818" t="s">
        <v>1253</v>
      </c>
      <c r="T906" s="26"/>
      <c r="U906" s="26"/>
      <c r="V906" s="26"/>
      <c r="W906" s="27">
        <v>2</v>
      </c>
      <c r="X906" s="28" t="s">
        <v>74</v>
      </c>
      <c r="Y906" s="29">
        <v>300</v>
      </c>
      <c r="Z906" s="29">
        <f>+W906*Y906</f>
        <v>600</v>
      </c>
      <c r="AA906" s="29">
        <f>+Z906*1.12</f>
        <v>672.00000000000011</v>
      </c>
      <c r="AB906" s="30"/>
      <c r="AC906" s="28"/>
      <c r="AD906" s="31"/>
      <c r="AE906" s="31" t="s">
        <v>75</v>
      </c>
      <c r="AF906" s="634"/>
      <c r="AG906" s="2"/>
    </row>
    <row r="907" spans="1:33" ht="26.25" customHeight="1">
      <c r="A907" s="662"/>
      <c r="B907" s="665"/>
      <c r="C907" s="743"/>
      <c r="D907" s="744"/>
      <c r="E907" s="744"/>
      <c r="F907" s="744"/>
      <c r="G907" s="744"/>
      <c r="H907" s="744"/>
      <c r="I907" s="744"/>
      <c r="J907" s="761"/>
      <c r="K907" s="744"/>
      <c r="L907" s="744"/>
      <c r="M907" s="631"/>
      <c r="N907" s="631"/>
      <c r="O907" s="744"/>
      <c r="P907" s="744"/>
      <c r="Q907" s="802"/>
      <c r="R907" s="70" t="s">
        <v>1254</v>
      </c>
      <c r="S907" s="825" t="s">
        <v>1255</v>
      </c>
      <c r="T907" s="76" t="s">
        <v>70</v>
      </c>
      <c r="U907" s="309" t="s">
        <v>71</v>
      </c>
      <c r="V907" s="310" t="s">
        <v>72</v>
      </c>
      <c r="W907" s="27"/>
      <c r="X907" s="28"/>
      <c r="Y907" s="29">
        <v>31449.43</v>
      </c>
      <c r="Z907" s="29">
        <f t="shared" ref="Z907:Z908" si="61">+Y907</f>
        <v>31449.43</v>
      </c>
      <c r="AA907" s="29">
        <f t="shared" ref="AA907:AB907" si="62">Z907</f>
        <v>31449.43</v>
      </c>
      <c r="AB907" s="30">
        <f t="shared" si="62"/>
        <v>31449.43</v>
      </c>
      <c r="AC907" s="28"/>
      <c r="AD907" s="31"/>
      <c r="AE907" s="31" t="s">
        <v>75</v>
      </c>
      <c r="AF907" s="634"/>
      <c r="AG907" s="2"/>
    </row>
    <row r="908" spans="1:33" ht="26.25" customHeight="1">
      <c r="A908" s="662"/>
      <c r="B908" s="665"/>
      <c r="C908" s="743"/>
      <c r="D908" s="744"/>
      <c r="E908" s="744"/>
      <c r="F908" s="744"/>
      <c r="G908" s="744"/>
      <c r="H908" s="744"/>
      <c r="I908" s="744"/>
      <c r="J908" s="761"/>
      <c r="K908" s="744"/>
      <c r="L908" s="744"/>
      <c r="M908" s="631"/>
      <c r="N908" s="631"/>
      <c r="O908" s="744"/>
      <c r="P908" s="744"/>
      <c r="Q908" s="802"/>
      <c r="R908" s="70" t="s">
        <v>1256</v>
      </c>
      <c r="S908" s="825" t="s">
        <v>1257</v>
      </c>
      <c r="T908" s="76" t="s">
        <v>70</v>
      </c>
      <c r="U908" s="309" t="s">
        <v>71</v>
      </c>
      <c r="V908" s="310" t="s">
        <v>72</v>
      </c>
      <c r="W908" s="27"/>
      <c r="X908" s="28"/>
      <c r="Y908" s="29">
        <v>62543.71</v>
      </c>
      <c r="Z908" s="29">
        <f t="shared" si="61"/>
        <v>62543.71</v>
      </c>
      <c r="AA908" s="29">
        <f t="shared" ref="AA908:AB908" si="63">Z908</f>
        <v>62543.71</v>
      </c>
      <c r="AB908" s="30">
        <f t="shared" si="63"/>
        <v>62543.71</v>
      </c>
      <c r="AC908" s="28"/>
      <c r="AD908" s="31"/>
      <c r="AE908" s="31" t="s">
        <v>75</v>
      </c>
      <c r="AF908" s="634"/>
      <c r="AG908" s="2"/>
    </row>
    <row r="909" spans="1:33" ht="26.25" customHeight="1">
      <c r="A909" s="662"/>
      <c r="B909" s="665"/>
      <c r="C909" s="743"/>
      <c r="D909" s="744"/>
      <c r="E909" s="744"/>
      <c r="F909" s="744"/>
      <c r="G909" s="744"/>
      <c r="H909" s="744"/>
      <c r="I909" s="744"/>
      <c r="J909" s="761"/>
      <c r="K909" s="744"/>
      <c r="L909" s="744"/>
      <c r="M909" s="631"/>
      <c r="N909" s="631"/>
      <c r="O909" s="744"/>
      <c r="P909" s="744"/>
      <c r="Q909" s="802"/>
      <c r="R909" s="25"/>
      <c r="S909" s="818"/>
      <c r="T909" s="26"/>
      <c r="U909" s="26"/>
      <c r="V909" s="26"/>
      <c r="W909" s="27"/>
      <c r="X909" s="28"/>
      <c r="Y909" s="29"/>
      <c r="Z909" s="29"/>
      <c r="AA909" s="29"/>
      <c r="AB909" s="30"/>
      <c r="AC909" s="28"/>
      <c r="AD909" s="31"/>
      <c r="AE909" s="31"/>
      <c r="AF909" s="634"/>
      <c r="AG909" s="2"/>
    </row>
    <row r="910" spans="1:33" ht="26.25" customHeight="1">
      <c r="A910" s="662"/>
      <c r="B910" s="665"/>
      <c r="C910" s="745"/>
      <c r="D910" s="746"/>
      <c r="E910" s="746"/>
      <c r="F910" s="746"/>
      <c r="G910" s="746"/>
      <c r="H910" s="746"/>
      <c r="I910" s="746"/>
      <c r="J910" s="763"/>
      <c r="K910" s="746"/>
      <c r="L910" s="746"/>
      <c r="M910" s="632"/>
      <c r="N910" s="632"/>
      <c r="O910" s="746"/>
      <c r="P910" s="746"/>
      <c r="Q910" s="803"/>
      <c r="R910" s="38"/>
      <c r="S910" s="824"/>
      <c r="T910" s="61"/>
      <c r="U910" s="61"/>
      <c r="V910" s="61"/>
      <c r="W910" s="62"/>
      <c r="X910" s="63"/>
      <c r="Y910" s="64"/>
      <c r="Z910" s="42"/>
      <c r="AA910" s="42"/>
      <c r="AB910" s="65"/>
      <c r="AC910" s="63"/>
      <c r="AD910" s="66"/>
      <c r="AE910" s="66"/>
      <c r="AF910" s="635"/>
      <c r="AG910" s="2"/>
    </row>
    <row r="911" spans="1:33" ht="25.5" customHeight="1">
      <c r="A911" s="662"/>
      <c r="B911" s="665"/>
      <c r="C911" s="747" t="s">
        <v>46</v>
      </c>
      <c r="D911" s="748" t="s">
        <v>47</v>
      </c>
      <c r="E911" s="748" t="s">
        <v>48</v>
      </c>
      <c r="F911" s="748" t="s">
        <v>1140</v>
      </c>
      <c r="G911" s="749" t="s">
        <v>50</v>
      </c>
      <c r="H911" s="748" t="s">
        <v>51</v>
      </c>
      <c r="I911" s="748" t="s">
        <v>61</v>
      </c>
      <c r="J911" s="758" t="s">
        <v>1258</v>
      </c>
      <c r="K911" s="748" t="s">
        <v>1259</v>
      </c>
      <c r="L911" s="748" t="s">
        <v>1260</v>
      </c>
      <c r="M911" s="638">
        <v>0</v>
      </c>
      <c r="N911" s="638">
        <v>0</v>
      </c>
      <c r="O911" s="748" t="s">
        <v>1261</v>
      </c>
      <c r="P911" s="748" t="s">
        <v>1262</v>
      </c>
      <c r="Q911" s="804" t="s">
        <v>1263</v>
      </c>
      <c r="R911" s="37"/>
      <c r="S911" s="822"/>
      <c r="T911" s="53"/>
      <c r="U911" s="53"/>
      <c r="V911" s="53"/>
      <c r="W911" s="54"/>
      <c r="X911" s="55"/>
      <c r="Y911" s="56"/>
      <c r="Z911" s="36"/>
      <c r="AA911" s="36"/>
      <c r="AB911" s="57"/>
      <c r="AC911" s="55"/>
      <c r="AD911" s="58"/>
      <c r="AE911" s="58"/>
      <c r="AF911" s="995" t="s">
        <v>1264</v>
      </c>
      <c r="AG911" s="2"/>
    </row>
    <row r="912" spans="1:33" ht="25.5" customHeight="1">
      <c r="A912" s="662"/>
      <c r="B912" s="665"/>
      <c r="C912" s="743"/>
      <c r="D912" s="744"/>
      <c r="E912" s="744"/>
      <c r="F912" s="744"/>
      <c r="G912" s="744"/>
      <c r="H912" s="744"/>
      <c r="I912" s="744"/>
      <c r="J912" s="761"/>
      <c r="K912" s="744"/>
      <c r="L912" s="744"/>
      <c r="M912" s="631"/>
      <c r="N912" s="631"/>
      <c r="O912" s="744"/>
      <c r="P912" s="744"/>
      <c r="Q912" s="802"/>
      <c r="R912" s="25"/>
      <c r="S912" s="818"/>
      <c r="T912" s="26"/>
      <c r="U912" s="26"/>
      <c r="V912" s="26"/>
      <c r="W912" s="27"/>
      <c r="X912" s="28"/>
      <c r="Y912" s="29"/>
      <c r="Z912" s="29"/>
      <c r="AA912" s="29"/>
      <c r="AB912" s="30"/>
      <c r="AC912" s="28"/>
      <c r="AD912" s="31"/>
      <c r="AE912" s="31"/>
      <c r="AF912" s="993"/>
      <c r="AG912" s="2"/>
    </row>
    <row r="913" spans="1:33" ht="25.5" customHeight="1">
      <c r="A913" s="662"/>
      <c r="B913" s="665"/>
      <c r="C913" s="743"/>
      <c r="D913" s="744"/>
      <c r="E913" s="744"/>
      <c r="F913" s="744"/>
      <c r="G913" s="744"/>
      <c r="H913" s="744"/>
      <c r="I913" s="744"/>
      <c r="J913" s="761"/>
      <c r="K913" s="744"/>
      <c r="L913" s="744"/>
      <c r="M913" s="631"/>
      <c r="N913" s="631"/>
      <c r="O913" s="744"/>
      <c r="P913" s="744"/>
      <c r="Q913" s="802"/>
      <c r="R913" s="25"/>
      <c r="S913" s="818"/>
      <c r="T913" s="26"/>
      <c r="U913" s="26"/>
      <c r="V913" s="26"/>
      <c r="W913" s="27"/>
      <c r="X913" s="28"/>
      <c r="Y913" s="29"/>
      <c r="Z913" s="29"/>
      <c r="AA913" s="29"/>
      <c r="AB913" s="30"/>
      <c r="AC913" s="28"/>
      <c r="AD913" s="31"/>
      <c r="AE913" s="31"/>
      <c r="AF913" s="993"/>
      <c r="AG913" s="2"/>
    </row>
    <row r="914" spans="1:33" ht="25.5" customHeight="1">
      <c r="A914" s="662"/>
      <c r="B914" s="665"/>
      <c r="C914" s="743"/>
      <c r="D914" s="744"/>
      <c r="E914" s="744"/>
      <c r="F914" s="744"/>
      <c r="G914" s="744"/>
      <c r="H914" s="744"/>
      <c r="I914" s="744"/>
      <c r="J914" s="761"/>
      <c r="K914" s="744"/>
      <c r="L914" s="744"/>
      <c r="M914" s="631"/>
      <c r="N914" s="631"/>
      <c r="O914" s="744"/>
      <c r="P914" s="744"/>
      <c r="Q914" s="802"/>
      <c r="R914" s="25"/>
      <c r="S914" s="818"/>
      <c r="T914" s="26"/>
      <c r="U914" s="26"/>
      <c r="V914" s="26"/>
      <c r="W914" s="27"/>
      <c r="X914" s="28"/>
      <c r="Y914" s="29"/>
      <c r="Z914" s="29"/>
      <c r="AA914" s="29"/>
      <c r="AB914" s="30"/>
      <c r="AC914" s="28"/>
      <c r="AD914" s="31"/>
      <c r="AE914" s="31"/>
      <c r="AF914" s="993"/>
      <c r="AG914" s="2"/>
    </row>
    <row r="915" spans="1:33" ht="25.5" customHeight="1">
      <c r="A915" s="662"/>
      <c r="B915" s="665"/>
      <c r="C915" s="745"/>
      <c r="D915" s="746"/>
      <c r="E915" s="746"/>
      <c r="F915" s="746"/>
      <c r="G915" s="746"/>
      <c r="H915" s="746"/>
      <c r="I915" s="746"/>
      <c r="J915" s="763"/>
      <c r="K915" s="746"/>
      <c r="L915" s="746"/>
      <c r="M915" s="632"/>
      <c r="N915" s="632"/>
      <c r="O915" s="746"/>
      <c r="P915" s="746"/>
      <c r="Q915" s="803"/>
      <c r="R915" s="38"/>
      <c r="S915" s="820"/>
      <c r="T915" s="39"/>
      <c r="U915" s="39"/>
      <c r="V915" s="39"/>
      <c r="W915" s="40"/>
      <c r="X915" s="41"/>
      <c r="Y915" s="42"/>
      <c r="Z915" s="42"/>
      <c r="AA915" s="42"/>
      <c r="AB915" s="43"/>
      <c r="AC915" s="41"/>
      <c r="AD915" s="44"/>
      <c r="AE915" s="44"/>
      <c r="AF915" s="994"/>
      <c r="AG915" s="2"/>
    </row>
    <row r="916" spans="1:33" ht="33.75" customHeight="1">
      <c r="A916" s="662"/>
      <c r="B916" s="665"/>
      <c r="C916" s="747" t="s">
        <v>46</v>
      </c>
      <c r="D916" s="748" t="s">
        <v>47</v>
      </c>
      <c r="E916" s="748" t="s">
        <v>48</v>
      </c>
      <c r="F916" s="748" t="s">
        <v>1140</v>
      </c>
      <c r="G916" s="749" t="s">
        <v>50</v>
      </c>
      <c r="H916" s="748" t="s">
        <v>51</v>
      </c>
      <c r="I916" s="748" t="s">
        <v>61</v>
      </c>
      <c r="J916" s="766" t="s">
        <v>1265</v>
      </c>
      <c r="K916" s="748" t="s">
        <v>192</v>
      </c>
      <c r="L916" s="748" t="s">
        <v>1266</v>
      </c>
      <c r="M916" s="638">
        <v>1</v>
      </c>
      <c r="N916" s="638">
        <v>3</v>
      </c>
      <c r="O916" s="748" t="s">
        <v>1267</v>
      </c>
      <c r="P916" s="748" t="s">
        <v>1268</v>
      </c>
      <c r="Q916" s="804" t="s">
        <v>1269</v>
      </c>
      <c r="R916" s="59"/>
      <c r="S916" s="823"/>
      <c r="T916" s="49"/>
      <c r="U916" s="49"/>
      <c r="V916" s="49"/>
      <c r="W916" s="34"/>
      <c r="X916" s="35"/>
      <c r="Y916" s="36"/>
      <c r="Z916" s="36"/>
      <c r="AA916" s="36"/>
      <c r="AB916" s="50"/>
      <c r="AC916" s="35"/>
      <c r="AD916" s="60"/>
      <c r="AE916" s="60"/>
      <c r="AF916" s="637"/>
      <c r="AG916" s="2"/>
    </row>
    <row r="917" spans="1:33" ht="33.75" customHeight="1">
      <c r="A917" s="662"/>
      <c r="B917" s="665"/>
      <c r="C917" s="743"/>
      <c r="D917" s="744"/>
      <c r="E917" s="744"/>
      <c r="F917" s="744"/>
      <c r="G917" s="744"/>
      <c r="H917" s="744"/>
      <c r="I917" s="744"/>
      <c r="J917" s="761"/>
      <c r="K917" s="744"/>
      <c r="L917" s="744"/>
      <c r="M917" s="631"/>
      <c r="N917" s="631"/>
      <c r="O917" s="744"/>
      <c r="P917" s="744"/>
      <c r="Q917" s="802"/>
      <c r="R917" s="32"/>
      <c r="S917" s="818"/>
      <c r="T917" s="26"/>
      <c r="U917" s="26"/>
      <c r="V917" s="26"/>
      <c r="W917" s="27"/>
      <c r="X917" s="28"/>
      <c r="Y917" s="29"/>
      <c r="Z917" s="29"/>
      <c r="AA917" s="29"/>
      <c r="AB917" s="30"/>
      <c r="AC917" s="28"/>
      <c r="AD917" s="31"/>
      <c r="AE917" s="31"/>
      <c r="AF917" s="634"/>
      <c r="AG917" s="2"/>
    </row>
    <row r="918" spans="1:33" ht="33.75" customHeight="1">
      <c r="A918" s="662"/>
      <c r="B918" s="665"/>
      <c r="C918" s="743"/>
      <c r="D918" s="744"/>
      <c r="E918" s="744"/>
      <c r="F918" s="744"/>
      <c r="G918" s="744"/>
      <c r="H918" s="744"/>
      <c r="I918" s="744"/>
      <c r="J918" s="761"/>
      <c r="K918" s="744"/>
      <c r="L918" s="744"/>
      <c r="M918" s="631"/>
      <c r="N918" s="631"/>
      <c r="O918" s="744"/>
      <c r="P918" s="744"/>
      <c r="Q918" s="802"/>
      <c r="R918" s="25"/>
      <c r="S918" s="818"/>
      <c r="T918" s="26"/>
      <c r="U918" s="26"/>
      <c r="V918" s="26"/>
      <c r="W918" s="27"/>
      <c r="X918" s="28"/>
      <c r="Y918" s="29"/>
      <c r="Z918" s="29"/>
      <c r="AA918" s="29"/>
      <c r="AB918" s="30"/>
      <c r="AC918" s="28"/>
      <c r="AD918" s="31"/>
      <c r="AE918" s="31"/>
      <c r="AF918" s="634"/>
      <c r="AG918" s="2"/>
    </row>
    <row r="919" spans="1:33" ht="33.75" customHeight="1">
      <c r="A919" s="662"/>
      <c r="B919" s="665"/>
      <c r="C919" s="743"/>
      <c r="D919" s="744"/>
      <c r="E919" s="744"/>
      <c r="F919" s="744"/>
      <c r="G919" s="744"/>
      <c r="H919" s="744"/>
      <c r="I919" s="744"/>
      <c r="J919" s="761"/>
      <c r="K919" s="744"/>
      <c r="L919" s="744"/>
      <c r="M919" s="631"/>
      <c r="N919" s="631"/>
      <c r="O919" s="744"/>
      <c r="P919" s="744"/>
      <c r="Q919" s="802"/>
      <c r="R919" s="25"/>
      <c r="S919" s="818"/>
      <c r="T919" s="26"/>
      <c r="U919" s="26"/>
      <c r="V919" s="26"/>
      <c r="W919" s="27"/>
      <c r="X919" s="28"/>
      <c r="Y919" s="29"/>
      <c r="Z919" s="29"/>
      <c r="AA919" s="29"/>
      <c r="AB919" s="30"/>
      <c r="AC919" s="28"/>
      <c r="AD919" s="31"/>
      <c r="AE919" s="31"/>
      <c r="AF919" s="634"/>
      <c r="AG919" s="2"/>
    </row>
    <row r="920" spans="1:33" ht="33.75" customHeight="1">
      <c r="A920" s="662"/>
      <c r="B920" s="665"/>
      <c r="C920" s="745"/>
      <c r="D920" s="746"/>
      <c r="E920" s="746"/>
      <c r="F920" s="746"/>
      <c r="G920" s="746"/>
      <c r="H920" s="746"/>
      <c r="I920" s="746"/>
      <c r="J920" s="763"/>
      <c r="K920" s="746"/>
      <c r="L920" s="746"/>
      <c r="M920" s="632"/>
      <c r="N920" s="632"/>
      <c r="O920" s="746"/>
      <c r="P920" s="746"/>
      <c r="Q920" s="803"/>
      <c r="R920" s="69"/>
      <c r="S920" s="820"/>
      <c r="T920" s="39"/>
      <c r="U920" s="39"/>
      <c r="V920" s="39"/>
      <c r="W920" s="40"/>
      <c r="X920" s="41"/>
      <c r="Y920" s="42"/>
      <c r="Z920" s="42"/>
      <c r="AA920" s="42"/>
      <c r="AB920" s="43"/>
      <c r="AC920" s="41"/>
      <c r="AD920" s="44"/>
      <c r="AE920" s="44"/>
      <c r="AF920" s="635"/>
      <c r="AG920" s="2"/>
    </row>
    <row r="921" spans="1:33" ht="27.75" customHeight="1">
      <c r="A921" s="662"/>
      <c r="B921" s="665"/>
      <c r="C921" s="747" t="s">
        <v>46</v>
      </c>
      <c r="D921" s="748" t="s">
        <v>47</v>
      </c>
      <c r="E921" s="748" t="s">
        <v>48</v>
      </c>
      <c r="F921" s="748" t="s">
        <v>1140</v>
      </c>
      <c r="G921" s="749" t="s">
        <v>50</v>
      </c>
      <c r="H921" s="748" t="s">
        <v>51</v>
      </c>
      <c r="I921" s="748" t="s">
        <v>61</v>
      </c>
      <c r="J921" s="766" t="s">
        <v>1270</v>
      </c>
      <c r="K921" s="748" t="s">
        <v>282</v>
      </c>
      <c r="L921" s="748" t="s">
        <v>1271</v>
      </c>
      <c r="M921" s="638">
        <v>12</v>
      </c>
      <c r="N921" s="638">
        <v>12</v>
      </c>
      <c r="O921" s="748" t="s">
        <v>1272</v>
      </c>
      <c r="P921" s="748" t="s">
        <v>1273</v>
      </c>
      <c r="Q921" s="804" t="s">
        <v>1274</v>
      </c>
      <c r="R921" s="59"/>
      <c r="S921" s="827"/>
      <c r="T921" s="68"/>
      <c r="U921" s="67"/>
      <c r="V921" s="68"/>
      <c r="W921" s="54"/>
      <c r="X921" s="55"/>
      <c r="Y921" s="56"/>
      <c r="Z921" s="56"/>
      <c r="AA921" s="56"/>
      <c r="AB921" s="57"/>
      <c r="AC921" s="55"/>
      <c r="AD921" s="58"/>
      <c r="AE921" s="58"/>
      <c r="AF921" s="637"/>
      <c r="AG921" s="2"/>
    </row>
    <row r="922" spans="1:33" ht="27.75" customHeight="1">
      <c r="A922" s="662"/>
      <c r="B922" s="665"/>
      <c r="C922" s="743"/>
      <c r="D922" s="744"/>
      <c r="E922" s="744"/>
      <c r="F922" s="744"/>
      <c r="G922" s="744"/>
      <c r="H922" s="744"/>
      <c r="I922" s="744"/>
      <c r="J922" s="761"/>
      <c r="K922" s="744"/>
      <c r="L922" s="744"/>
      <c r="M922" s="631"/>
      <c r="N922" s="631"/>
      <c r="O922" s="744"/>
      <c r="P922" s="744"/>
      <c r="Q922" s="802"/>
      <c r="R922" s="32"/>
      <c r="S922" s="818"/>
      <c r="T922" s="26"/>
      <c r="U922" s="26"/>
      <c r="V922" s="26"/>
      <c r="W922" s="27"/>
      <c r="X922" s="28"/>
      <c r="Y922" s="29"/>
      <c r="Z922" s="29"/>
      <c r="AA922" s="29"/>
      <c r="AB922" s="30"/>
      <c r="AC922" s="28"/>
      <c r="AD922" s="31"/>
      <c r="AE922" s="31"/>
      <c r="AF922" s="634"/>
      <c r="AG922" s="2"/>
    </row>
    <row r="923" spans="1:33" ht="27.75" customHeight="1">
      <c r="A923" s="662"/>
      <c r="B923" s="665"/>
      <c r="C923" s="743"/>
      <c r="D923" s="744"/>
      <c r="E923" s="744"/>
      <c r="F923" s="744"/>
      <c r="G923" s="744"/>
      <c r="H923" s="744"/>
      <c r="I923" s="744"/>
      <c r="J923" s="761"/>
      <c r="K923" s="744"/>
      <c r="L923" s="744"/>
      <c r="M923" s="631"/>
      <c r="N923" s="631"/>
      <c r="O923" s="744"/>
      <c r="P923" s="744"/>
      <c r="Q923" s="802"/>
      <c r="R923" s="25"/>
      <c r="S923" s="818"/>
      <c r="T923" s="26"/>
      <c r="U923" s="26"/>
      <c r="V923" s="26"/>
      <c r="W923" s="27"/>
      <c r="X923" s="28"/>
      <c r="Y923" s="29"/>
      <c r="Z923" s="29"/>
      <c r="AA923" s="29"/>
      <c r="AB923" s="30"/>
      <c r="AC923" s="28"/>
      <c r="AD923" s="31"/>
      <c r="AE923" s="31"/>
      <c r="AF923" s="634"/>
      <c r="AG923" s="2"/>
    </row>
    <row r="924" spans="1:33" ht="27.75" customHeight="1">
      <c r="A924" s="662"/>
      <c r="B924" s="665"/>
      <c r="C924" s="743"/>
      <c r="D924" s="744"/>
      <c r="E924" s="744"/>
      <c r="F924" s="744"/>
      <c r="G924" s="744"/>
      <c r="H924" s="744"/>
      <c r="I924" s="744"/>
      <c r="J924" s="761"/>
      <c r="K924" s="744"/>
      <c r="L924" s="744"/>
      <c r="M924" s="631"/>
      <c r="N924" s="631"/>
      <c r="O924" s="744"/>
      <c r="P924" s="744"/>
      <c r="Q924" s="802"/>
      <c r="R924" s="25"/>
      <c r="S924" s="818"/>
      <c r="T924" s="26"/>
      <c r="U924" s="26"/>
      <c r="V924" s="26"/>
      <c r="W924" s="27"/>
      <c r="X924" s="28"/>
      <c r="Y924" s="29"/>
      <c r="Z924" s="29"/>
      <c r="AA924" s="29"/>
      <c r="AB924" s="30"/>
      <c r="AC924" s="28"/>
      <c r="AD924" s="31"/>
      <c r="AE924" s="31"/>
      <c r="AF924" s="634"/>
      <c r="AG924" s="2"/>
    </row>
    <row r="925" spans="1:33" ht="27.75" customHeight="1">
      <c r="A925" s="662"/>
      <c r="B925" s="669"/>
      <c r="C925" s="745"/>
      <c r="D925" s="746"/>
      <c r="E925" s="746"/>
      <c r="F925" s="746"/>
      <c r="G925" s="746"/>
      <c r="H925" s="746"/>
      <c r="I925" s="746"/>
      <c r="J925" s="763"/>
      <c r="K925" s="746"/>
      <c r="L925" s="746"/>
      <c r="M925" s="632"/>
      <c r="N925" s="632"/>
      <c r="O925" s="746"/>
      <c r="P925" s="746"/>
      <c r="Q925" s="803"/>
      <c r="R925" s="38"/>
      <c r="S925" s="820"/>
      <c r="T925" s="39"/>
      <c r="U925" s="39"/>
      <c r="V925" s="39"/>
      <c r="W925" s="40"/>
      <c r="X925" s="41"/>
      <c r="Y925" s="42"/>
      <c r="Z925" s="42"/>
      <c r="AA925" s="42"/>
      <c r="AB925" s="43"/>
      <c r="AC925" s="41"/>
      <c r="AD925" s="44"/>
      <c r="AE925" s="44"/>
      <c r="AF925" s="635"/>
      <c r="AG925" s="2"/>
    </row>
    <row r="926" spans="1:33" ht="22.5" customHeight="1">
      <c r="A926" s="663"/>
      <c r="B926" s="159"/>
      <c r="C926" s="781"/>
      <c r="D926" s="781"/>
      <c r="E926" s="781"/>
      <c r="F926" s="781"/>
      <c r="G926" s="781"/>
      <c r="H926" s="781"/>
      <c r="I926" s="781"/>
      <c r="J926" s="781"/>
      <c r="K926" s="781"/>
      <c r="L926" s="781"/>
      <c r="M926" s="160"/>
      <c r="N926" s="160"/>
      <c r="O926" s="781"/>
      <c r="P926" s="781"/>
      <c r="Q926" s="781"/>
      <c r="R926" s="667" t="s">
        <v>536</v>
      </c>
      <c r="S926" s="657"/>
      <c r="T926" s="657"/>
      <c r="U926" s="657"/>
      <c r="V926" s="657"/>
      <c r="W926" s="657"/>
      <c r="X926" s="657"/>
      <c r="Y926" s="657"/>
      <c r="Z926" s="658"/>
      <c r="AA926" s="161" t="s">
        <v>201</v>
      </c>
      <c r="AB926" s="162">
        <f>SUM(AB828:AB925)</f>
        <v>590904.22904480004</v>
      </c>
      <c r="AC926" s="668"/>
      <c r="AD926" s="657"/>
      <c r="AE926" s="657"/>
      <c r="AF926" s="660"/>
      <c r="AG926" s="84"/>
    </row>
    <row r="927" spans="1:33" ht="30.75" customHeight="1">
      <c r="A927" s="661" t="s">
        <v>1133</v>
      </c>
      <c r="B927" s="704" t="s">
        <v>1275</v>
      </c>
      <c r="C927" s="773" t="s">
        <v>46</v>
      </c>
      <c r="D927" s="750" t="s">
        <v>47</v>
      </c>
      <c r="E927" s="750" t="s">
        <v>48</v>
      </c>
      <c r="F927" s="750" t="s">
        <v>371</v>
      </c>
      <c r="G927" s="768" t="s">
        <v>50</v>
      </c>
      <c r="H927" s="750" t="s">
        <v>51</v>
      </c>
      <c r="I927" s="750" t="s">
        <v>61</v>
      </c>
      <c r="J927" s="774" t="s">
        <v>1276</v>
      </c>
      <c r="K927" s="748" t="s">
        <v>1277</v>
      </c>
      <c r="L927" s="750" t="s">
        <v>1278</v>
      </c>
      <c r="M927" s="698">
        <v>374</v>
      </c>
      <c r="N927" s="698">
        <v>170</v>
      </c>
      <c r="O927" s="750" t="s">
        <v>1279</v>
      </c>
      <c r="P927" s="750" t="s">
        <v>1280</v>
      </c>
      <c r="Q927" s="805" t="s">
        <v>1281</v>
      </c>
      <c r="R927" s="37" t="s">
        <v>116</v>
      </c>
      <c r="S927" s="821" t="s">
        <v>117</v>
      </c>
      <c r="T927" s="46"/>
      <c r="U927" s="67" t="s">
        <v>71</v>
      </c>
      <c r="V927" s="68" t="s">
        <v>72</v>
      </c>
      <c r="W927" s="34"/>
      <c r="X927" s="35"/>
      <c r="Y927" s="36"/>
      <c r="Z927" s="36"/>
      <c r="AA927" s="36"/>
      <c r="AB927" s="50">
        <f>+AA928</f>
        <v>88.5</v>
      </c>
      <c r="AC927" s="35"/>
      <c r="AD927" s="60"/>
      <c r="AE927" s="60"/>
      <c r="AF927" s="636"/>
      <c r="AG927" s="2"/>
    </row>
    <row r="928" spans="1:33" ht="18" customHeight="1">
      <c r="A928" s="662"/>
      <c r="B928" s="665"/>
      <c r="C928" s="743"/>
      <c r="D928" s="744"/>
      <c r="E928" s="744"/>
      <c r="F928" s="744"/>
      <c r="G928" s="744"/>
      <c r="H928" s="744"/>
      <c r="I928" s="744"/>
      <c r="J928" s="754"/>
      <c r="K928" s="744"/>
      <c r="L928" s="744"/>
      <c r="M928" s="631"/>
      <c r="N928" s="631"/>
      <c r="O928" s="744"/>
      <c r="P928" s="744"/>
      <c r="Q928" s="802"/>
      <c r="R928" s="25"/>
      <c r="S928" s="818" t="s">
        <v>1282</v>
      </c>
      <c r="T928" s="26"/>
      <c r="U928" s="61"/>
      <c r="V928" s="61"/>
      <c r="W928" s="27">
        <v>30</v>
      </c>
      <c r="X928" s="28" t="s">
        <v>575</v>
      </c>
      <c r="Y928" s="29">
        <v>2.95</v>
      </c>
      <c r="Z928" s="29">
        <f>+W928*Y928</f>
        <v>88.5</v>
      </c>
      <c r="AA928" s="29">
        <f>+Z928</f>
        <v>88.5</v>
      </c>
      <c r="AB928" s="30"/>
      <c r="AC928" s="28" t="s">
        <v>75</v>
      </c>
      <c r="AD928" s="31"/>
      <c r="AE928" s="31"/>
      <c r="AF928" s="634"/>
      <c r="AG928" s="2"/>
    </row>
    <row r="929" spans="1:33" ht="33.75" customHeight="1">
      <c r="A929" s="662"/>
      <c r="B929" s="665"/>
      <c r="C929" s="743"/>
      <c r="D929" s="744"/>
      <c r="E929" s="744"/>
      <c r="F929" s="744"/>
      <c r="G929" s="744"/>
      <c r="H929" s="744"/>
      <c r="I929" s="744"/>
      <c r="J929" s="754"/>
      <c r="K929" s="744"/>
      <c r="L929" s="744"/>
      <c r="M929" s="631"/>
      <c r="N929" s="631"/>
      <c r="O929" s="744"/>
      <c r="P929" s="744"/>
      <c r="Q929" s="802"/>
      <c r="R929" s="37" t="s">
        <v>68</v>
      </c>
      <c r="S929" s="821" t="s">
        <v>69</v>
      </c>
      <c r="T929" s="215"/>
      <c r="U929" s="172" t="s">
        <v>71</v>
      </c>
      <c r="V929" s="164" t="s">
        <v>72</v>
      </c>
      <c r="W929" s="128"/>
      <c r="X929" s="35"/>
      <c r="Y929" s="36"/>
      <c r="Z929" s="29"/>
      <c r="AA929" s="29"/>
      <c r="AB929" s="30">
        <f>+SUM(AA930:AA933)</f>
        <v>280.00000000000006</v>
      </c>
      <c r="AC929" s="28"/>
      <c r="AD929" s="31"/>
      <c r="AE929" s="31"/>
      <c r="AF929" s="634"/>
      <c r="AG929" s="2"/>
    </row>
    <row r="930" spans="1:33" ht="33.75" customHeight="1">
      <c r="A930" s="662"/>
      <c r="B930" s="665"/>
      <c r="C930" s="743"/>
      <c r="D930" s="744"/>
      <c r="E930" s="744"/>
      <c r="F930" s="744"/>
      <c r="G930" s="744"/>
      <c r="H930" s="744"/>
      <c r="I930" s="744"/>
      <c r="J930" s="754"/>
      <c r="K930" s="744"/>
      <c r="L930" s="744"/>
      <c r="M930" s="631"/>
      <c r="N930" s="631"/>
      <c r="O930" s="744"/>
      <c r="P930" s="744"/>
      <c r="Q930" s="802"/>
      <c r="R930" s="37"/>
      <c r="S930" s="819" t="s">
        <v>1283</v>
      </c>
      <c r="T930" s="311"/>
      <c r="U930" s="155"/>
      <c r="V930" s="155"/>
      <c r="W930" s="128">
        <v>2</v>
      </c>
      <c r="X930" s="35" t="s">
        <v>74</v>
      </c>
      <c r="Y930" s="36">
        <v>50</v>
      </c>
      <c r="Z930" s="29">
        <f t="shared" ref="Z930:Z933" si="64">+W930*Y930</f>
        <v>100</v>
      </c>
      <c r="AA930" s="29">
        <f t="shared" ref="AA930:AA933" si="65">+Z930*1.12</f>
        <v>112.00000000000001</v>
      </c>
      <c r="AB930" s="30"/>
      <c r="AC930" s="28" t="s">
        <v>75</v>
      </c>
      <c r="AD930" s="31"/>
      <c r="AE930" s="31"/>
      <c r="AF930" s="634"/>
      <c r="AG930" s="2"/>
    </row>
    <row r="931" spans="1:33" ht="33.75" customHeight="1">
      <c r="A931" s="662"/>
      <c r="B931" s="665"/>
      <c r="C931" s="743"/>
      <c r="D931" s="744"/>
      <c r="E931" s="744"/>
      <c r="F931" s="744"/>
      <c r="G931" s="744"/>
      <c r="H931" s="744"/>
      <c r="I931" s="744"/>
      <c r="J931" s="754"/>
      <c r="K931" s="744"/>
      <c r="L931" s="744"/>
      <c r="M931" s="631"/>
      <c r="N931" s="631"/>
      <c r="O931" s="744"/>
      <c r="P931" s="744"/>
      <c r="Q931" s="802"/>
      <c r="R931" s="37"/>
      <c r="S931" s="819" t="s">
        <v>1284</v>
      </c>
      <c r="T931" s="311"/>
      <c r="U931" s="155"/>
      <c r="V931" s="155"/>
      <c r="W931" s="128">
        <v>1</v>
      </c>
      <c r="X931" s="35" t="s">
        <v>74</v>
      </c>
      <c r="Y931" s="36">
        <v>50</v>
      </c>
      <c r="Z931" s="29">
        <f t="shared" si="64"/>
        <v>50</v>
      </c>
      <c r="AA931" s="29">
        <f t="shared" si="65"/>
        <v>56.000000000000007</v>
      </c>
      <c r="AB931" s="65"/>
      <c r="AC931" s="63" t="s">
        <v>75</v>
      </c>
      <c r="AD931" s="66"/>
      <c r="AE931" s="66"/>
      <c r="AF931" s="634"/>
      <c r="AG931" s="2"/>
    </row>
    <row r="932" spans="1:33" ht="33.75" customHeight="1">
      <c r="A932" s="662"/>
      <c r="B932" s="665"/>
      <c r="C932" s="743"/>
      <c r="D932" s="744"/>
      <c r="E932" s="744"/>
      <c r="F932" s="744"/>
      <c r="G932" s="744"/>
      <c r="H932" s="744"/>
      <c r="I932" s="744"/>
      <c r="J932" s="754"/>
      <c r="K932" s="744"/>
      <c r="L932" s="744"/>
      <c r="M932" s="631"/>
      <c r="N932" s="631"/>
      <c r="O932" s="744"/>
      <c r="P932" s="744"/>
      <c r="Q932" s="802"/>
      <c r="R932" s="37"/>
      <c r="S932" s="819" t="s">
        <v>1285</v>
      </c>
      <c r="T932" s="311"/>
      <c r="U932" s="155"/>
      <c r="V932" s="155"/>
      <c r="W932" s="128">
        <v>1</v>
      </c>
      <c r="X932" s="35" t="s">
        <v>74</v>
      </c>
      <c r="Y932" s="36">
        <v>50</v>
      </c>
      <c r="Z932" s="29">
        <f t="shared" si="64"/>
        <v>50</v>
      </c>
      <c r="AA932" s="29">
        <f t="shared" si="65"/>
        <v>56.000000000000007</v>
      </c>
      <c r="AB932" s="65"/>
      <c r="AC932" s="63" t="s">
        <v>75</v>
      </c>
      <c r="AD932" s="66"/>
      <c r="AE932" s="66"/>
      <c r="AF932" s="634"/>
      <c r="AG932" s="2"/>
    </row>
    <row r="933" spans="1:33" ht="33.75" customHeight="1">
      <c r="A933" s="662"/>
      <c r="B933" s="665"/>
      <c r="C933" s="743"/>
      <c r="D933" s="744"/>
      <c r="E933" s="744"/>
      <c r="F933" s="744"/>
      <c r="G933" s="744"/>
      <c r="H933" s="744"/>
      <c r="I933" s="744"/>
      <c r="J933" s="754"/>
      <c r="K933" s="744"/>
      <c r="L933" s="744"/>
      <c r="M933" s="631"/>
      <c r="N933" s="631"/>
      <c r="O933" s="744"/>
      <c r="P933" s="744"/>
      <c r="Q933" s="802"/>
      <c r="R933" s="37"/>
      <c r="S933" s="819" t="s">
        <v>1286</v>
      </c>
      <c r="T933" s="311"/>
      <c r="U933" s="155"/>
      <c r="V933" s="155"/>
      <c r="W933" s="128">
        <v>1</v>
      </c>
      <c r="X933" s="35" t="s">
        <v>74</v>
      </c>
      <c r="Y933" s="36">
        <v>50</v>
      </c>
      <c r="Z933" s="29">
        <f t="shared" si="64"/>
        <v>50</v>
      </c>
      <c r="AA933" s="29">
        <f t="shared" si="65"/>
        <v>56.000000000000007</v>
      </c>
      <c r="AB933" s="65"/>
      <c r="AC933" s="63" t="s">
        <v>75</v>
      </c>
      <c r="AD933" s="66"/>
      <c r="AE933" s="66"/>
      <c r="AF933" s="634"/>
      <c r="AG933" s="2"/>
    </row>
    <row r="934" spans="1:33" ht="27.75" customHeight="1">
      <c r="A934" s="662"/>
      <c r="B934" s="665"/>
      <c r="C934" s="743"/>
      <c r="D934" s="744"/>
      <c r="E934" s="744"/>
      <c r="F934" s="744"/>
      <c r="G934" s="744"/>
      <c r="H934" s="744"/>
      <c r="I934" s="744"/>
      <c r="J934" s="754"/>
      <c r="K934" s="744"/>
      <c r="L934" s="744"/>
      <c r="M934" s="631"/>
      <c r="N934" s="631"/>
      <c r="O934" s="744"/>
      <c r="P934" s="744"/>
      <c r="Q934" s="802"/>
      <c r="R934" s="37" t="s">
        <v>140</v>
      </c>
      <c r="S934" s="821" t="s">
        <v>141</v>
      </c>
      <c r="T934" s="215"/>
      <c r="U934" s="172" t="s">
        <v>71</v>
      </c>
      <c r="V934" s="164" t="s">
        <v>72</v>
      </c>
      <c r="W934" s="128"/>
      <c r="X934" s="35"/>
      <c r="Y934" s="36"/>
      <c r="Z934" s="29"/>
      <c r="AA934" s="29"/>
      <c r="AB934" s="65">
        <f>+SUM(AA935)</f>
        <v>33.868800000000007</v>
      </c>
      <c r="AC934" s="63"/>
      <c r="AD934" s="66"/>
      <c r="AE934" s="66"/>
      <c r="AF934" s="634"/>
      <c r="AG934" s="2"/>
    </row>
    <row r="935" spans="1:33" ht="18" customHeight="1">
      <c r="A935" s="662"/>
      <c r="B935" s="665"/>
      <c r="C935" s="745"/>
      <c r="D935" s="746"/>
      <c r="E935" s="746"/>
      <c r="F935" s="746"/>
      <c r="G935" s="746"/>
      <c r="H935" s="746"/>
      <c r="I935" s="746"/>
      <c r="J935" s="756"/>
      <c r="K935" s="746"/>
      <c r="L935" s="746"/>
      <c r="M935" s="632"/>
      <c r="N935" s="632"/>
      <c r="O935" s="746"/>
      <c r="P935" s="746"/>
      <c r="Q935" s="803"/>
      <c r="R935" s="206"/>
      <c r="S935" s="847" t="s">
        <v>1187</v>
      </c>
      <c r="T935" s="312"/>
      <c r="U935" s="313"/>
      <c r="V935" s="313"/>
      <c r="W935" s="314">
        <v>12</v>
      </c>
      <c r="X935" s="207" t="s">
        <v>74</v>
      </c>
      <c r="Y935" s="208">
        <v>2.52</v>
      </c>
      <c r="Z935" s="42">
        <f>+W935*Y935</f>
        <v>30.240000000000002</v>
      </c>
      <c r="AA935" s="42">
        <f>+Z935*1.12</f>
        <v>33.868800000000007</v>
      </c>
      <c r="AB935" s="43"/>
      <c r="AC935" s="41" t="s">
        <v>75</v>
      </c>
      <c r="AD935" s="44"/>
      <c r="AE935" s="44"/>
      <c r="AF935" s="635"/>
      <c r="AG935" s="2"/>
    </row>
    <row r="936" spans="1:33" ht="43.5" customHeight="1">
      <c r="A936" s="662"/>
      <c r="B936" s="665"/>
      <c r="C936" s="773" t="s">
        <v>46</v>
      </c>
      <c r="D936" s="750" t="s">
        <v>47</v>
      </c>
      <c r="E936" s="750" t="s">
        <v>48</v>
      </c>
      <c r="F936" s="750" t="s">
        <v>371</v>
      </c>
      <c r="G936" s="768" t="s">
        <v>50</v>
      </c>
      <c r="H936" s="750" t="s">
        <v>51</v>
      </c>
      <c r="I936" s="750" t="s">
        <v>61</v>
      </c>
      <c r="J936" s="774" t="s">
        <v>1287</v>
      </c>
      <c r="K936" s="748" t="s">
        <v>1288</v>
      </c>
      <c r="L936" s="750" t="s">
        <v>1289</v>
      </c>
      <c r="M936" s="698">
        <v>2</v>
      </c>
      <c r="N936" s="698">
        <v>1</v>
      </c>
      <c r="O936" s="750" t="s">
        <v>1290</v>
      </c>
      <c r="P936" s="750" t="s">
        <v>1291</v>
      </c>
      <c r="Q936" s="805" t="s">
        <v>1292</v>
      </c>
      <c r="R936" s="37"/>
      <c r="S936" s="821"/>
      <c r="T936" s="46"/>
      <c r="U936" s="46"/>
      <c r="V936" s="46"/>
      <c r="W936" s="34"/>
      <c r="X936" s="35"/>
      <c r="Y936" s="36"/>
      <c r="Z936" s="36"/>
      <c r="AA936" s="36"/>
      <c r="AB936" s="50"/>
      <c r="AC936" s="35"/>
      <c r="AD936" s="35"/>
      <c r="AE936" s="35"/>
      <c r="AF936" s="636"/>
      <c r="AG936" s="2"/>
    </row>
    <row r="937" spans="1:33" ht="43.5" customHeight="1">
      <c r="A937" s="662"/>
      <c r="B937" s="665"/>
      <c r="C937" s="743"/>
      <c r="D937" s="744"/>
      <c r="E937" s="744"/>
      <c r="F937" s="744"/>
      <c r="G937" s="744"/>
      <c r="H937" s="744"/>
      <c r="I937" s="744"/>
      <c r="J937" s="754"/>
      <c r="K937" s="744"/>
      <c r="L937" s="744"/>
      <c r="M937" s="631"/>
      <c r="N937" s="631"/>
      <c r="O937" s="744"/>
      <c r="P937" s="744"/>
      <c r="Q937" s="802"/>
      <c r="R937" s="25"/>
      <c r="S937" s="818"/>
      <c r="T937" s="26"/>
      <c r="U937" s="26"/>
      <c r="V937" s="26"/>
      <c r="W937" s="27"/>
      <c r="X937" s="28"/>
      <c r="Y937" s="29"/>
      <c r="Z937" s="29"/>
      <c r="AA937" s="29"/>
      <c r="AB937" s="30"/>
      <c r="AC937" s="28"/>
      <c r="AD937" s="28"/>
      <c r="AE937" s="28"/>
      <c r="AF937" s="634"/>
      <c r="AG937" s="2"/>
    </row>
    <row r="938" spans="1:33" ht="43.5" customHeight="1">
      <c r="A938" s="662"/>
      <c r="B938" s="665"/>
      <c r="C938" s="743"/>
      <c r="D938" s="744"/>
      <c r="E938" s="744"/>
      <c r="F938" s="744"/>
      <c r="G938" s="744"/>
      <c r="H938" s="744"/>
      <c r="I938" s="744"/>
      <c r="J938" s="754"/>
      <c r="K938" s="744"/>
      <c r="L938" s="744"/>
      <c r="M938" s="631"/>
      <c r="N938" s="631"/>
      <c r="O938" s="744"/>
      <c r="P938" s="744"/>
      <c r="Q938" s="802"/>
      <c r="R938" s="25"/>
      <c r="S938" s="818"/>
      <c r="T938" s="26"/>
      <c r="U938" s="26"/>
      <c r="V938" s="26"/>
      <c r="W938" s="27"/>
      <c r="X938" s="28"/>
      <c r="Y938" s="29"/>
      <c r="Z938" s="29"/>
      <c r="AA938" s="29"/>
      <c r="AB938" s="30"/>
      <c r="AC938" s="28"/>
      <c r="AD938" s="28"/>
      <c r="AE938" s="31"/>
      <c r="AF938" s="634"/>
      <c r="AG938" s="2"/>
    </row>
    <row r="939" spans="1:33" ht="43.5" customHeight="1">
      <c r="A939" s="662"/>
      <c r="B939" s="665"/>
      <c r="C939" s="743"/>
      <c r="D939" s="744"/>
      <c r="E939" s="744"/>
      <c r="F939" s="744"/>
      <c r="G939" s="744"/>
      <c r="H939" s="744"/>
      <c r="I939" s="744"/>
      <c r="J939" s="754"/>
      <c r="K939" s="744"/>
      <c r="L939" s="744"/>
      <c r="M939" s="631"/>
      <c r="N939" s="631"/>
      <c r="O939" s="744"/>
      <c r="P939" s="744"/>
      <c r="Q939" s="802"/>
      <c r="R939" s="25"/>
      <c r="S939" s="818"/>
      <c r="T939" s="26"/>
      <c r="U939" s="26"/>
      <c r="V939" s="26"/>
      <c r="W939" s="27"/>
      <c r="X939" s="28"/>
      <c r="Y939" s="29"/>
      <c r="Z939" s="29"/>
      <c r="AA939" s="29"/>
      <c r="AB939" s="30"/>
      <c r="AC939" s="28"/>
      <c r="AD939" s="28"/>
      <c r="AE939" s="31"/>
      <c r="AF939" s="634"/>
      <c r="AG939" s="2"/>
    </row>
    <row r="940" spans="1:33" ht="43.5" customHeight="1">
      <c r="A940" s="662"/>
      <c r="B940" s="665"/>
      <c r="C940" s="745"/>
      <c r="D940" s="746"/>
      <c r="E940" s="746"/>
      <c r="F940" s="746"/>
      <c r="G940" s="746"/>
      <c r="H940" s="746"/>
      <c r="I940" s="746"/>
      <c r="J940" s="756"/>
      <c r="K940" s="746"/>
      <c r="L940" s="746"/>
      <c r="M940" s="632"/>
      <c r="N940" s="632"/>
      <c r="O940" s="746"/>
      <c r="P940" s="746"/>
      <c r="Q940" s="803"/>
      <c r="R940" s="38"/>
      <c r="S940" s="820"/>
      <c r="T940" s="39"/>
      <c r="U940" s="39"/>
      <c r="V940" s="39"/>
      <c r="W940" s="40"/>
      <c r="X940" s="41"/>
      <c r="Y940" s="42"/>
      <c r="Z940" s="42"/>
      <c r="AA940" s="42"/>
      <c r="AB940" s="43"/>
      <c r="AC940" s="41"/>
      <c r="AD940" s="41"/>
      <c r="AE940" s="44"/>
      <c r="AF940" s="635"/>
      <c r="AG940" s="2"/>
    </row>
    <row r="941" spans="1:33" ht="29.25" customHeight="1">
      <c r="A941" s="662"/>
      <c r="B941" s="665"/>
      <c r="C941" s="747" t="s">
        <v>46</v>
      </c>
      <c r="D941" s="748" t="s">
        <v>47</v>
      </c>
      <c r="E941" s="748" t="s">
        <v>48</v>
      </c>
      <c r="F941" s="748" t="s">
        <v>371</v>
      </c>
      <c r="G941" s="749" t="s">
        <v>50</v>
      </c>
      <c r="H941" s="748" t="s">
        <v>51</v>
      </c>
      <c r="I941" s="748" t="s">
        <v>61</v>
      </c>
      <c r="J941" s="774" t="s">
        <v>1293</v>
      </c>
      <c r="K941" s="748" t="s">
        <v>1294</v>
      </c>
      <c r="L941" s="748" t="s">
        <v>1295</v>
      </c>
      <c r="M941" s="638">
        <v>1</v>
      </c>
      <c r="N941" s="638">
        <v>1</v>
      </c>
      <c r="O941" s="748" t="s">
        <v>1296</v>
      </c>
      <c r="P941" s="748" t="s">
        <v>1297</v>
      </c>
      <c r="Q941" s="804" t="s">
        <v>1298</v>
      </c>
      <c r="R941" s="59"/>
      <c r="S941" s="823"/>
      <c r="T941" s="49"/>
      <c r="U941" s="49"/>
      <c r="V941" s="49"/>
      <c r="W941" s="34"/>
      <c r="X941" s="35"/>
      <c r="Y941" s="36"/>
      <c r="Z941" s="36"/>
      <c r="AA941" s="36"/>
      <c r="AB941" s="50"/>
      <c r="AC941" s="35"/>
      <c r="AD941" s="60"/>
      <c r="AE941" s="60"/>
      <c r="AF941" s="637"/>
      <c r="AG941" s="2"/>
    </row>
    <row r="942" spans="1:33" ht="29.25" customHeight="1">
      <c r="A942" s="662"/>
      <c r="B942" s="665"/>
      <c r="C942" s="743"/>
      <c r="D942" s="744"/>
      <c r="E942" s="744"/>
      <c r="F942" s="744"/>
      <c r="G942" s="744"/>
      <c r="H942" s="744"/>
      <c r="I942" s="744"/>
      <c r="J942" s="754"/>
      <c r="K942" s="744"/>
      <c r="L942" s="744"/>
      <c r="M942" s="631"/>
      <c r="N942" s="631"/>
      <c r="O942" s="744"/>
      <c r="P942" s="744"/>
      <c r="Q942" s="802"/>
      <c r="R942" s="32"/>
      <c r="S942" s="818"/>
      <c r="T942" s="26"/>
      <c r="U942" s="26"/>
      <c r="V942" s="26"/>
      <c r="W942" s="27"/>
      <c r="X942" s="28"/>
      <c r="Y942" s="29"/>
      <c r="Z942" s="29"/>
      <c r="AA942" s="29"/>
      <c r="AB942" s="30"/>
      <c r="AC942" s="28"/>
      <c r="AD942" s="31"/>
      <c r="AE942" s="31"/>
      <c r="AF942" s="634"/>
      <c r="AG942" s="2"/>
    </row>
    <row r="943" spans="1:33" ht="29.25" customHeight="1">
      <c r="A943" s="662"/>
      <c r="B943" s="665"/>
      <c r="C943" s="743"/>
      <c r="D943" s="744"/>
      <c r="E943" s="744"/>
      <c r="F943" s="744"/>
      <c r="G943" s="744"/>
      <c r="H943" s="744"/>
      <c r="I943" s="744"/>
      <c r="J943" s="754"/>
      <c r="K943" s="744"/>
      <c r="L943" s="744"/>
      <c r="M943" s="631"/>
      <c r="N943" s="631"/>
      <c r="O943" s="744"/>
      <c r="P943" s="744"/>
      <c r="Q943" s="802"/>
      <c r="R943" s="25"/>
      <c r="S943" s="818"/>
      <c r="T943" s="26"/>
      <c r="U943" s="26"/>
      <c r="V943" s="26"/>
      <c r="W943" s="27"/>
      <c r="X943" s="28"/>
      <c r="Y943" s="29"/>
      <c r="Z943" s="29"/>
      <c r="AA943" s="29"/>
      <c r="AB943" s="30"/>
      <c r="AC943" s="28"/>
      <c r="AD943" s="31"/>
      <c r="AE943" s="31"/>
      <c r="AF943" s="634"/>
      <c r="AG943" s="2"/>
    </row>
    <row r="944" spans="1:33" ht="29.25" customHeight="1">
      <c r="A944" s="662"/>
      <c r="B944" s="665"/>
      <c r="C944" s="743"/>
      <c r="D944" s="744"/>
      <c r="E944" s="744"/>
      <c r="F944" s="744"/>
      <c r="G944" s="744"/>
      <c r="H944" s="744"/>
      <c r="I944" s="744"/>
      <c r="J944" s="754"/>
      <c r="K944" s="744"/>
      <c r="L944" s="744"/>
      <c r="M944" s="631"/>
      <c r="N944" s="631"/>
      <c r="O944" s="744"/>
      <c r="P944" s="744"/>
      <c r="Q944" s="802"/>
      <c r="R944" s="25"/>
      <c r="S944" s="818"/>
      <c r="T944" s="26"/>
      <c r="U944" s="26"/>
      <c r="V944" s="26"/>
      <c r="W944" s="27"/>
      <c r="X944" s="28"/>
      <c r="Y944" s="29"/>
      <c r="Z944" s="29"/>
      <c r="AA944" s="29"/>
      <c r="AB944" s="30"/>
      <c r="AC944" s="28"/>
      <c r="AD944" s="31"/>
      <c r="AE944" s="31"/>
      <c r="AF944" s="634"/>
      <c r="AG944" s="2"/>
    </row>
    <row r="945" spans="1:33" ht="29.25" customHeight="1">
      <c r="A945" s="663"/>
      <c r="B945" s="666"/>
      <c r="C945" s="745"/>
      <c r="D945" s="746"/>
      <c r="E945" s="746"/>
      <c r="F945" s="746"/>
      <c r="G945" s="746"/>
      <c r="H945" s="746"/>
      <c r="I945" s="746"/>
      <c r="J945" s="756"/>
      <c r="K945" s="746"/>
      <c r="L945" s="746"/>
      <c r="M945" s="632"/>
      <c r="N945" s="632"/>
      <c r="O945" s="746"/>
      <c r="P945" s="746"/>
      <c r="Q945" s="803"/>
      <c r="R945" s="38"/>
      <c r="S945" s="824"/>
      <c r="T945" s="61"/>
      <c r="U945" s="61"/>
      <c r="V945" s="61"/>
      <c r="W945" s="62"/>
      <c r="X945" s="63"/>
      <c r="Y945" s="64"/>
      <c r="Z945" s="42"/>
      <c r="AA945" s="42"/>
      <c r="AB945" s="65"/>
      <c r="AC945" s="63"/>
      <c r="AD945" s="66"/>
      <c r="AE945" s="66"/>
      <c r="AF945" s="635"/>
      <c r="AG945" s="2"/>
    </row>
    <row r="946" spans="1:33" ht="38.25" customHeight="1">
      <c r="A946" s="661" t="s">
        <v>1133</v>
      </c>
      <c r="B946" s="664" t="s">
        <v>1275</v>
      </c>
      <c r="C946" s="747" t="s">
        <v>46</v>
      </c>
      <c r="D946" s="748" t="s">
        <v>47</v>
      </c>
      <c r="E946" s="748" t="s">
        <v>48</v>
      </c>
      <c r="F946" s="748" t="s">
        <v>371</v>
      </c>
      <c r="G946" s="749" t="s">
        <v>50</v>
      </c>
      <c r="H946" s="748" t="s">
        <v>51</v>
      </c>
      <c r="I946" s="748" t="s">
        <v>61</v>
      </c>
      <c r="J946" s="774" t="s">
        <v>1299</v>
      </c>
      <c r="K946" s="748" t="s">
        <v>1300</v>
      </c>
      <c r="L946" s="748" t="s">
        <v>1301</v>
      </c>
      <c r="M946" s="638">
        <v>7</v>
      </c>
      <c r="N946" s="638">
        <v>4</v>
      </c>
      <c r="O946" s="748" t="s">
        <v>1302</v>
      </c>
      <c r="P946" s="748" t="s">
        <v>1303</v>
      </c>
      <c r="Q946" s="804" t="s">
        <v>1304</v>
      </c>
      <c r="R946" s="37"/>
      <c r="S946" s="822"/>
      <c r="T946" s="53"/>
      <c r="U946" s="53"/>
      <c r="V946" s="53"/>
      <c r="W946" s="54"/>
      <c r="X946" s="55"/>
      <c r="Y946" s="56"/>
      <c r="Z946" s="36"/>
      <c r="AA946" s="36"/>
      <c r="AB946" s="57"/>
      <c r="AC946" s="55"/>
      <c r="AD946" s="58"/>
      <c r="AE946" s="58"/>
      <c r="AF946" s="637"/>
      <c r="AG946" s="2"/>
    </row>
    <row r="947" spans="1:33" ht="38.25" customHeight="1">
      <c r="A947" s="662"/>
      <c r="B947" s="665"/>
      <c r="C947" s="743"/>
      <c r="D947" s="744"/>
      <c r="E947" s="744"/>
      <c r="F947" s="744"/>
      <c r="G947" s="744"/>
      <c r="H947" s="744"/>
      <c r="I947" s="744"/>
      <c r="J947" s="754"/>
      <c r="K947" s="744"/>
      <c r="L947" s="744"/>
      <c r="M947" s="631"/>
      <c r="N947" s="631"/>
      <c r="O947" s="744"/>
      <c r="P947" s="744"/>
      <c r="Q947" s="802"/>
      <c r="R947" s="25"/>
      <c r="S947" s="818"/>
      <c r="T947" s="26"/>
      <c r="U947" s="26"/>
      <c r="V947" s="26"/>
      <c r="W947" s="27"/>
      <c r="X947" s="28"/>
      <c r="Y947" s="29"/>
      <c r="Z947" s="29"/>
      <c r="AA947" s="29"/>
      <c r="AB947" s="30"/>
      <c r="AC947" s="28"/>
      <c r="AD947" s="31"/>
      <c r="AE947" s="31"/>
      <c r="AF947" s="634"/>
      <c r="AG947" s="2"/>
    </row>
    <row r="948" spans="1:33" ht="38.25" customHeight="1">
      <c r="A948" s="662"/>
      <c r="B948" s="665"/>
      <c r="C948" s="743"/>
      <c r="D948" s="744"/>
      <c r="E948" s="744"/>
      <c r="F948" s="744"/>
      <c r="G948" s="744"/>
      <c r="H948" s="744"/>
      <c r="I948" s="744"/>
      <c r="J948" s="754"/>
      <c r="K948" s="744"/>
      <c r="L948" s="744"/>
      <c r="M948" s="631"/>
      <c r="N948" s="631"/>
      <c r="O948" s="744"/>
      <c r="P948" s="744"/>
      <c r="Q948" s="802"/>
      <c r="R948" s="25"/>
      <c r="S948" s="818"/>
      <c r="T948" s="26"/>
      <c r="U948" s="26"/>
      <c r="V948" s="26"/>
      <c r="W948" s="27"/>
      <c r="X948" s="28"/>
      <c r="Y948" s="29"/>
      <c r="Z948" s="29"/>
      <c r="AA948" s="29"/>
      <c r="AB948" s="30"/>
      <c r="AC948" s="28"/>
      <c r="AD948" s="31"/>
      <c r="AE948" s="31"/>
      <c r="AF948" s="634"/>
      <c r="AG948" s="2"/>
    </row>
    <row r="949" spans="1:33" ht="38.25" customHeight="1">
      <c r="A949" s="662"/>
      <c r="B949" s="665"/>
      <c r="C949" s="743"/>
      <c r="D949" s="744"/>
      <c r="E949" s="744"/>
      <c r="F949" s="744"/>
      <c r="G949" s="744"/>
      <c r="H949" s="744"/>
      <c r="I949" s="744"/>
      <c r="J949" s="754"/>
      <c r="K949" s="744"/>
      <c r="L949" s="744"/>
      <c r="M949" s="631"/>
      <c r="N949" s="631"/>
      <c r="O949" s="744"/>
      <c r="P949" s="744"/>
      <c r="Q949" s="802"/>
      <c r="R949" s="25"/>
      <c r="S949" s="818"/>
      <c r="T949" s="26"/>
      <c r="U949" s="26"/>
      <c r="V949" s="26"/>
      <c r="W949" s="27"/>
      <c r="X949" s="28"/>
      <c r="Y949" s="29"/>
      <c r="Z949" s="29"/>
      <c r="AA949" s="29"/>
      <c r="AB949" s="30"/>
      <c r="AC949" s="28"/>
      <c r="AD949" s="31"/>
      <c r="AE949" s="31"/>
      <c r="AF949" s="634"/>
      <c r="AG949" s="2"/>
    </row>
    <row r="950" spans="1:33" ht="38.25" customHeight="1">
      <c r="A950" s="662"/>
      <c r="B950" s="665"/>
      <c r="C950" s="745"/>
      <c r="D950" s="746"/>
      <c r="E950" s="746"/>
      <c r="F950" s="746"/>
      <c r="G950" s="746"/>
      <c r="H950" s="746"/>
      <c r="I950" s="746"/>
      <c r="J950" s="756"/>
      <c r="K950" s="746"/>
      <c r="L950" s="746"/>
      <c r="M950" s="632"/>
      <c r="N950" s="632"/>
      <c r="O950" s="746"/>
      <c r="P950" s="746"/>
      <c r="Q950" s="803"/>
      <c r="R950" s="38"/>
      <c r="S950" s="820"/>
      <c r="T950" s="39"/>
      <c r="U950" s="39"/>
      <c r="V950" s="39"/>
      <c r="W950" s="40"/>
      <c r="X950" s="41"/>
      <c r="Y950" s="42"/>
      <c r="Z950" s="42"/>
      <c r="AA950" s="42"/>
      <c r="AB950" s="43"/>
      <c r="AC950" s="41"/>
      <c r="AD950" s="44"/>
      <c r="AE950" s="44"/>
      <c r="AF950" s="635"/>
      <c r="AG950" s="2"/>
    </row>
    <row r="951" spans="1:33" ht="53.25" customHeight="1">
      <c r="A951" s="662"/>
      <c r="B951" s="665"/>
      <c r="C951" s="747" t="s">
        <v>46</v>
      </c>
      <c r="D951" s="748" t="s">
        <v>47</v>
      </c>
      <c r="E951" s="748" t="s">
        <v>48</v>
      </c>
      <c r="F951" s="748" t="s">
        <v>371</v>
      </c>
      <c r="G951" s="749" t="s">
        <v>50</v>
      </c>
      <c r="H951" s="748" t="s">
        <v>51</v>
      </c>
      <c r="I951" s="748" t="s">
        <v>61</v>
      </c>
      <c r="J951" s="774" t="s">
        <v>1305</v>
      </c>
      <c r="K951" s="748" t="s">
        <v>1306</v>
      </c>
      <c r="L951" s="748" t="s">
        <v>1307</v>
      </c>
      <c r="M951" s="710">
        <v>2500</v>
      </c>
      <c r="N951" s="710">
        <v>500</v>
      </c>
      <c r="O951" s="748" t="s">
        <v>1308</v>
      </c>
      <c r="P951" s="748" t="s">
        <v>1309</v>
      </c>
      <c r="Q951" s="804" t="s">
        <v>1310</v>
      </c>
      <c r="R951" s="37" t="s">
        <v>116</v>
      </c>
      <c r="S951" s="822" t="s">
        <v>117</v>
      </c>
      <c r="T951" s="53"/>
      <c r="U951" s="67" t="s">
        <v>71</v>
      </c>
      <c r="V951" s="68" t="s">
        <v>72</v>
      </c>
      <c r="W951" s="54"/>
      <c r="X951" s="55"/>
      <c r="Y951" s="56"/>
      <c r="Z951" s="36"/>
      <c r="AA951" s="36"/>
      <c r="AB951" s="57">
        <f>+SUM(AA952:AA955)</f>
        <v>68.566400000000016</v>
      </c>
      <c r="AC951" s="55"/>
      <c r="AD951" s="58"/>
      <c r="AE951" s="58"/>
      <c r="AF951" s="637"/>
      <c r="AG951" s="2"/>
    </row>
    <row r="952" spans="1:33" ht="53.25" customHeight="1">
      <c r="A952" s="662"/>
      <c r="B952" s="665"/>
      <c r="C952" s="743"/>
      <c r="D952" s="744"/>
      <c r="E952" s="744"/>
      <c r="F952" s="744"/>
      <c r="G952" s="744"/>
      <c r="H952" s="744"/>
      <c r="I952" s="744"/>
      <c r="J952" s="754"/>
      <c r="K952" s="744"/>
      <c r="L952" s="744"/>
      <c r="M952" s="631"/>
      <c r="N952" s="631"/>
      <c r="O952" s="744"/>
      <c r="P952" s="744"/>
      <c r="Q952" s="802"/>
      <c r="R952" s="25"/>
      <c r="S952" s="818" t="s">
        <v>245</v>
      </c>
      <c r="T952" s="26"/>
      <c r="U952" s="26"/>
      <c r="V952" s="26"/>
      <c r="W952" s="27">
        <v>1</v>
      </c>
      <c r="X952" s="28" t="s">
        <v>74</v>
      </c>
      <c r="Y952" s="29">
        <v>5.75</v>
      </c>
      <c r="Z952" s="29">
        <f t="shared" ref="Z952:Z955" si="66">+W952*Y952</f>
        <v>5.75</v>
      </c>
      <c r="AA952" s="29">
        <f t="shared" ref="AA952:AA955" si="67">+Z952*1.12</f>
        <v>6.44</v>
      </c>
      <c r="AB952" s="30"/>
      <c r="AC952" s="28" t="s">
        <v>75</v>
      </c>
      <c r="AD952" s="31"/>
      <c r="AE952" s="31"/>
      <c r="AF952" s="634"/>
      <c r="AG952" s="2"/>
    </row>
    <row r="953" spans="1:33" ht="53.25" customHeight="1">
      <c r="A953" s="662"/>
      <c r="B953" s="665"/>
      <c r="C953" s="743"/>
      <c r="D953" s="744"/>
      <c r="E953" s="744"/>
      <c r="F953" s="744"/>
      <c r="G953" s="744"/>
      <c r="H953" s="744"/>
      <c r="I953" s="744"/>
      <c r="J953" s="754"/>
      <c r="K953" s="744"/>
      <c r="L953" s="744"/>
      <c r="M953" s="631"/>
      <c r="N953" s="631"/>
      <c r="O953" s="744"/>
      <c r="P953" s="744"/>
      <c r="Q953" s="802"/>
      <c r="R953" s="25"/>
      <c r="S953" s="818" t="s">
        <v>1311</v>
      </c>
      <c r="T953" s="26"/>
      <c r="U953" s="26"/>
      <c r="V953" s="26"/>
      <c r="W953" s="27">
        <v>3</v>
      </c>
      <c r="X953" s="28" t="s">
        <v>119</v>
      </c>
      <c r="Y953" s="29">
        <v>0.61</v>
      </c>
      <c r="Z953" s="29">
        <f t="shared" si="66"/>
        <v>1.83</v>
      </c>
      <c r="AA953" s="29">
        <f t="shared" si="67"/>
        <v>2.0496000000000003</v>
      </c>
      <c r="AB953" s="30"/>
      <c r="AC953" s="28" t="s">
        <v>75</v>
      </c>
      <c r="AD953" s="31"/>
      <c r="AE953" s="31"/>
      <c r="AF953" s="634"/>
      <c r="AG953" s="2"/>
    </row>
    <row r="954" spans="1:33" ht="53.25" customHeight="1">
      <c r="A954" s="662"/>
      <c r="B954" s="665"/>
      <c r="C954" s="743"/>
      <c r="D954" s="744"/>
      <c r="E954" s="744"/>
      <c r="F954" s="744"/>
      <c r="G954" s="744"/>
      <c r="H954" s="744"/>
      <c r="I954" s="744"/>
      <c r="J954" s="754"/>
      <c r="K954" s="744"/>
      <c r="L954" s="744"/>
      <c r="M954" s="631"/>
      <c r="N954" s="631"/>
      <c r="O954" s="744"/>
      <c r="P954" s="744"/>
      <c r="Q954" s="802"/>
      <c r="R954" s="25"/>
      <c r="S954" s="818" t="s">
        <v>244</v>
      </c>
      <c r="T954" s="26"/>
      <c r="U954" s="26"/>
      <c r="V954" s="26"/>
      <c r="W954" s="27">
        <v>2</v>
      </c>
      <c r="X954" s="28" t="s">
        <v>74</v>
      </c>
      <c r="Y954" s="29">
        <v>5.32</v>
      </c>
      <c r="Z954" s="29">
        <f t="shared" si="66"/>
        <v>10.64</v>
      </c>
      <c r="AA954" s="29">
        <f t="shared" si="67"/>
        <v>11.916800000000002</v>
      </c>
      <c r="AB954" s="30"/>
      <c r="AC954" s="28" t="s">
        <v>75</v>
      </c>
      <c r="AD954" s="31"/>
      <c r="AE954" s="31"/>
      <c r="AF954" s="634"/>
      <c r="AG954" s="2"/>
    </row>
    <row r="955" spans="1:33" ht="53.25" customHeight="1">
      <c r="A955" s="662"/>
      <c r="B955" s="665"/>
      <c r="C955" s="745"/>
      <c r="D955" s="746"/>
      <c r="E955" s="746"/>
      <c r="F955" s="746"/>
      <c r="G955" s="746"/>
      <c r="H955" s="746"/>
      <c r="I955" s="746"/>
      <c r="J955" s="756"/>
      <c r="K955" s="746"/>
      <c r="L955" s="746"/>
      <c r="M955" s="632"/>
      <c r="N955" s="632"/>
      <c r="O955" s="746"/>
      <c r="P955" s="746"/>
      <c r="Q955" s="803"/>
      <c r="R955" s="38"/>
      <c r="S955" s="820" t="s">
        <v>1312</v>
      </c>
      <c r="T955" s="39"/>
      <c r="U955" s="39"/>
      <c r="V955" s="39"/>
      <c r="W955" s="40">
        <v>125</v>
      </c>
      <c r="X955" s="41" t="s">
        <v>74</v>
      </c>
      <c r="Y955" s="42">
        <v>0.34399999999999997</v>
      </c>
      <c r="Z955" s="42">
        <f t="shared" si="66"/>
        <v>43</v>
      </c>
      <c r="AA955" s="42">
        <f t="shared" si="67"/>
        <v>48.160000000000004</v>
      </c>
      <c r="AB955" s="43"/>
      <c r="AC955" s="41" t="s">
        <v>75</v>
      </c>
      <c r="AD955" s="44"/>
      <c r="AE955" s="44"/>
      <c r="AF955" s="635"/>
      <c r="AG955" s="2"/>
    </row>
    <row r="956" spans="1:33" ht="27.75" customHeight="1">
      <c r="A956" s="662"/>
      <c r="B956" s="665"/>
      <c r="C956" s="773" t="s">
        <v>46</v>
      </c>
      <c r="D956" s="750" t="s">
        <v>47</v>
      </c>
      <c r="E956" s="750" t="s">
        <v>48</v>
      </c>
      <c r="F956" s="750" t="s">
        <v>371</v>
      </c>
      <c r="G956" s="768" t="s">
        <v>50</v>
      </c>
      <c r="H956" s="750" t="s">
        <v>51</v>
      </c>
      <c r="I956" s="750" t="s">
        <v>61</v>
      </c>
      <c r="J956" s="774" t="s">
        <v>1313</v>
      </c>
      <c r="K956" s="748" t="s">
        <v>1314</v>
      </c>
      <c r="L956" s="750" t="s">
        <v>1315</v>
      </c>
      <c r="M956" s="698">
        <v>2</v>
      </c>
      <c r="N956" s="698">
        <v>1</v>
      </c>
      <c r="O956" s="750" t="s">
        <v>1316</v>
      </c>
      <c r="P956" s="750" t="s">
        <v>1317</v>
      </c>
      <c r="Q956" s="805" t="s">
        <v>1298</v>
      </c>
      <c r="R956" s="37"/>
      <c r="S956" s="821"/>
      <c r="T956" s="46"/>
      <c r="U956" s="46"/>
      <c r="V956" s="46"/>
      <c r="W956" s="34"/>
      <c r="X956" s="35"/>
      <c r="Y956" s="36"/>
      <c r="Z956" s="36"/>
      <c r="AA956" s="36"/>
      <c r="AB956" s="50"/>
      <c r="AC956" s="35"/>
      <c r="AD956" s="60"/>
      <c r="AE956" s="60"/>
      <c r="AF956" s="636"/>
      <c r="AG956" s="2"/>
    </row>
    <row r="957" spans="1:33" ht="27.75" customHeight="1">
      <c r="A957" s="662"/>
      <c r="B957" s="665"/>
      <c r="C957" s="743"/>
      <c r="D957" s="744"/>
      <c r="E957" s="744"/>
      <c r="F957" s="744"/>
      <c r="G957" s="744"/>
      <c r="H957" s="744"/>
      <c r="I957" s="744"/>
      <c r="J957" s="754"/>
      <c r="K957" s="744"/>
      <c r="L957" s="744"/>
      <c r="M957" s="631"/>
      <c r="N957" s="631"/>
      <c r="O957" s="744"/>
      <c r="P957" s="744"/>
      <c r="Q957" s="802"/>
      <c r="R957" s="25"/>
      <c r="S957" s="818"/>
      <c r="T957" s="26"/>
      <c r="U957" s="26"/>
      <c r="V957" s="26"/>
      <c r="W957" s="27"/>
      <c r="X957" s="28"/>
      <c r="Y957" s="29"/>
      <c r="Z957" s="29"/>
      <c r="AA957" s="29"/>
      <c r="AB957" s="30"/>
      <c r="AC957" s="28"/>
      <c r="AD957" s="31"/>
      <c r="AE957" s="31"/>
      <c r="AF957" s="634"/>
      <c r="AG957" s="2"/>
    </row>
    <row r="958" spans="1:33" ht="27.75" customHeight="1">
      <c r="A958" s="662"/>
      <c r="B958" s="665"/>
      <c r="C958" s="743"/>
      <c r="D958" s="744"/>
      <c r="E958" s="744"/>
      <c r="F958" s="744"/>
      <c r="G958" s="744"/>
      <c r="H958" s="744"/>
      <c r="I958" s="744"/>
      <c r="J958" s="754"/>
      <c r="K958" s="744"/>
      <c r="L958" s="744"/>
      <c r="M958" s="631"/>
      <c r="N958" s="631"/>
      <c r="O958" s="744"/>
      <c r="P958" s="744"/>
      <c r="Q958" s="802"/>
      <c r="R958" s="32"/>
      <c r="S958" s="819"/>
      <c r="T958" s="33"/>
      <c r="U958" s="33"/>
      <c r="V958" s="33"/>
      <c r="W958" s="34"/>
      <c r="X958" s="35"/>
      <c r="Y958" s="36"/>
      <c r="Z958" s="29"/>
      <c r="AA958" s="29"/>
      <c r="AB958" s="30"/>
      <c r="AC958" s="28"/>
      <c r="AD958" s="31"/>
      <c r="AE958" s="31"/>
      <c r="AF958" s="634"/>
      <c r="AG958" s="2"/>
    </row>
    <row r="959" spans="1:33" ht="27.75" customHeight="1">
      <c r="A959" s="662"/>
      <c r="B959" s="665"/>
      <c r="C959" s="743"/>
      <c r="D959" s="744"/>
      <c r="E959" s="744"/>
      <c r="F959" s="744"/>
      <c r="G959" s="744"/>
      <c r="H959" s="744"/>
      <c r="I959" s="744"/>
      <c r="J959" s="754"/>
      <c r="K959" s="744"/>
      <c r="L959" s="744"/>
      <c r="M959" s="631"/>
      <c r="N959" s="631"/>
      <c r="O959" s="744"/>
      <c r="P959" s="744"/>
      <c r="Q959" s="802"/>
      <c r="R959" s="37"/>
      <c r="S959" s="819"/>
      <c r="T959" s="33"/>
      <c r="U959" s="33"/>
      <c r="V959" s="33"/>
      <c r="W959" s="34"/>
      <c r="X959" s="35"/>
      <c r="Y959" s="36"/>
      <c r="Z959" s="29"/>
      <c r="AA959" s="29"/>
      <c r="AB959" s="30"/>
      <c r="AC959" s="28"/>
      <c r="AD959" s="31"/>
      <c r="AE959" s="31"/>
      <c r="AF959" s="634"/>
      <c r="AG959" s="2"/>
    </row>
    <row r="960" spans="1:33" ht="27.75" customHeight="1">
      <c r="A960" s="663"/>
      <c r="B960" s="666"/>
      <c r="C960" s="745"/>
      <c r="D960" s="746"/>
      <c r="E960" s="746"/>
      <c r="F960" s="746"/>
      <c r="G960" s="746"/>
      <c r="H960" s="746"/>
      <c r="I960" s="746"/>
      <c r="J960" s="756"/>
      <c r="K960" s="746"/>
      <c r="L960" s="746"/>
      <c r="M960" s="632"/>
      <c r="N960" s="632"/>
      <c r="O960" s="746"/>
      <c r="P960" s="746"/>
      <c r="Q960" s="803"/>
      <c r="R960" s="38"/>
      <c r="S960" s="820"/>
      <c r="T960" s="39"/>
      <c r="U960" s="39"/>
      <c r="V960" s="39"/>
      <c r="W960" s="40"/>
      <c r="X960" s="41"/>
      <c r="Y960" s="42"/>
      <c r="Z960" s="42"/>
      <c r="AA960" s="42"/>
      <c r="AB960" s="43"/>
      <c r="AC960" s="41"/>
      <c r="AD960" s="44"/>
      <c r="AE960" s="44"/>
      <c r="AF960" s="635"/>
      <c r="AG960" s="2"/>
    </row>
    <row r="961" spans="1:33" ht="43.5" customHeight="1">
      <c r="A961" s="661" t="s">
        <v>1133</v>
      </c>
      <c r="B961" s="664" t="s">
        <v>1275</v>
      </c>
      <c r="C961" s="773" t="s">
        <v>46</v>
      </c>
      <c r="D961" s="750" t="s">
        <v>47</v>
      </c>
      <c r="E961" s="750" t="s">
        <v>48</v>
      </c>
      <c r="F961" s="750" t="s">
        <v>371</v>
      </c>
      <c r="G961" s="768" t="s">
        <v>50</v>
      </c>
      <c r="H961" s="750" t="s">
        <v>51</v>
      </c>
      <c r="I961" s="750" t="s">
        <v>61</v>
      </c>
      <c r="J961" s="774" t="s">
        <v>1318</v>
      </c>
      <c r="K961" s="748" t="s">
        <v>1319</v>
      </c>
      <c r="L961" s="750" t="s">
        <v>1320</v>
      </c>
      <c r="M961" s="698">
        <v>1</v>
      </c>
      <c r="N961" s="698">
        <v>1</v>
      </c>
      <c r="O961" s="750" t="s">
        <v>1321</v>
      </c>
      <c r="P961" s="750" t="s">
        <v>1322</v>
      </c>
      <c r="Q961" s="805" t="s">
        <v>1323</v>
      </c>
      <c r="R961" s="37"/>
      <c r="S961" s="821"/>
      <c r="T961" s="46"/>
      <c r="U961" s="46"/>
      <c r="V961" s="46"/>
      <c r="W961" s="34"/>
      <c r="X961" s="35"/>
      <c r="Y961" s="36"/>
      <c r="Z961" s="36"/>
      <c r="AA961" s="36"/>
      <c r="AB961" s="50"/>
      <c r="AC961" s="35"/>
      <c r="AD961" s="35"/>
      <c r="AE961" s="35"/>
      <c r="AF961" s="636"/>
      <c r="AG961" s="2"/>
    </row>
    <row r="962" spans="1:33" ht="43.5" customHeight="1">
      <c r="A962" s="662"/>
      <c r="B962" s="665"/>
      <c r="C962" s="743"/>
      <c r="D962" s="744"/>
      <c r="E962" s="744"/>
      <c r="F962" s="744"/>
      <c r="G962" s="744"/>
      <c r="H962" s="744"/>
      <c r="I962" s="744"/>
      <c r="J962" s="754"/>
      <c r="K962" s="744"/>
      <c r="L962" s="744"/>
      <c r="M962" s="631"/>
      <c r="N962" s="631"/>
      <c r="O962" s="744"/>
      <c r="P962" s="744"/>
      <c r="Q962" s="802"/>
      <c r="R962" s="25"/>
      <c r="S962" s="818"/>
      <c r="T962" s="26"/>
      <c r="U962" s="26"/>
      <c r="V962" s="26"/>
      <c r="W962" s="27"/>
      <c r="X962" s="28"/>
      <c r="Y962" s="29"/>
      <c r="Z962" s="29"/>
      <c r="AA962" s="29"/>
      <c r="AB962" s="30"/>
      <c r="AC962" s="28"/>
      <c r="AD962" s="28"/>
      <c r="AE962" s="28"/>
      <c r="AF962" s="634"/>
      <c r="AG962" s="2"/>
    </row>
    <row r="963" spans="1:33" ht="43.5" customHeight="1">
      <c r="A963" s="662"/>
      <c r="B963" s="665"/>
      <c r="C963" s="743"/>
      <c r="D963" s="744"/>
      <c r="E963" s="744"/>
      <c r="F963" s="744"/>
      <c r="G963" s="744"/>
      <c r="H963" s="744"/>
      <c r="I963" s="744"/>
      <c r="J963" s="754"/>
      <c r="K963" s="744"/>
      <c r="L963" s="744"/>
      <c r="M963" s="631"/>
      <c r="N963" s="631"/>
      <c r="O963" s="744"/>
      <c r="P963" s="744"/>
      <c r="Q963" s="802"/>
      <c r="R963" s="25"/>
      <c r="S963" s="818"/>
      <c r="T963" s="26"/>
      <c r="U963" s="26"/>
      <c r="V963" s="26"/>
      <c r="W963" s="27"/>
      <c r="X963" s="28"/>
      <c r="Y963" s="29"/>
      <c r="Z963" s="29"/>
      <c r="AA963" s="29"/>
      <c r="AB963" s="30"/>
      <c r="AC963" s="28"/>
      <c r="AD963" s="28"/>
      <c r="AE963" s="31"/>
      <c r="AF963" s="634"/>
      <c r="AG963" s="2"/>
    </row>
    <row r="964" spans="1:33" ht="43.5" customHeight="1">
      <c r="A964" s="662"/>
      <c r="B964" s="665"/>
      <c r="C964" s="743"/>
      <c r="D964" s="744"/>
      <c r="E964" s="744"/>
      <c r="F964" s="744"/>
      <c r="G964" s="744"/>
      <c r="H964" s="744"/>
      <c r="I964" s="744"/>
      <c r="J964" s="754"/>
      <c r="K964" s="744"/>
      <c r="L964" s="744"/>
      <c r="M964" s="631"/>
      <c r="N964" s="631"/>
      <c r="O964" s="744"/>
      <c r="P964" s="744"/>
      <c r="Q964" s="802"/>
      <c r="R964" s="25"/>
      <c r="S964" s="818"/>
      <c r="T964" s="26"/>
      <c r="U964" s="26"/>
      <c r="V964" s="26"/>
      <c r="W964" s="27"/>
      <c r="X964" s="28"/>
      <c r="Y964" s="29"/>
      <c r="Z964" s="29"/>
      <c r="AA964" s="29"/>
      <c r="AB964" s="30"/>
      <c r="AC964" s="28"/>
      <c r="AD964" s="28"/>
      <c r="AE964" s="31"/>
      <c r="AF964" s="634"/>
      <c r="AG964" s="2"/>
    </row>
    <row r="965" spans="1:33" ht="43.5" customHeight="1">
      <c r="A965" s="662"/>
      <c r="B965" s="665"/>
      <c r="C965" s="745"/>
      <c r="D965" s="746"/>
      <c r="E965" s="746"/>
      <c r="F965" s="746"/>
      <c r="G965" s="746"/>
      <c r="H965" s="746"/>
      <c r="I965" s="746"/>
      <c r="J965" s="756"/>
      <c r="K965" s="746"/>
      <c r="L965" s="746"/>
      <c r="M965" s="632"/>
      <c r="N965" s="632"/>
      <c r="O965" s="746"/>
      <c r="P965" s="746"/>
      <c r="Q965" s="803"/>
      <c r="R965" s="38"/>
      <c r="S965" s="820"/>
      <c r="T965" s="39"/>
      <c r="U965" s="39"/>
      <c r="V965" s="39"/>
      <c r="W965" s="40"/>
      <c r="X965" s="41"/>
      <c r="Y965" s="42"/>
      <c r="Z965" s="42"/>
      <c r="AA965" s="42"/>
      <c r="AB965" s="43"/>
      <c r="AC965" s="41"/>
      <c r="AD965" s="41"/>
      <c r="AE965" s="44"/>
      <c r="AF965" s="635"/>
      <c r="AG965" s="2"/>
    </row>
    <row r="966" spans="1:33" ht="41.25" customHeight="1">
      <c r="A966" s="662"/>
      <c r="B966" s="665"/>
      <c r="C966" s="747" t="s">
        <v>46</v>
      </c>
      <c r="D966" s="748" t="s">
        <v>47</v>
      </c>
      <c r="E966" s="748" t="s">
        <v>48</v>
      </c>
      <c r="F966" s="748" t="s">
        <v>371</v>
      </c>
      <c r="G966" s="749" t="s">
        <v>50</v>
      </c>
      <c r="H966" s="748" t="s">
        <v>51</v>
      </c>
      <c r="I966" s="748" t="s">
        <v>61</v>
      </c>
      <c r="J966" s="758" t="s">
        <v>1324</v>
      </c>
      <c r="K966" s="748" t="s">
        <v>1325</v>
      </c>
      <c r="L966" s="748" t="s">
        <v>1326</v>
      </c>
      <c r="M966" s="638">
        <v>0</v>
      </c>
      <c r="N966" s="638">
        <v>1</v>
      </c>
      <c r="O966" s="748" t="s">
        <v>1327</v>
      </c>
      <c r="P966" s="748" t="s">
        <v>1328</v>
      </c>
      <c r="Q966" s="804" t="s">
        <v>1329</v>
      </c>
      <c r="R966" s="59"/>
      <c r="S966" s="823"/>
      <c r="T966" s="49"/>
      <c r="U966" s="49"/>
      <c r="V966" s="49"/>
      <c r="W966" s="34"/>
      <c r="X966" s="35"/>
      <c r="Y966" s="36"/>
      <c r="Z966" s="36"/>
      <c r="AA966" s="36"/>
      <c r="AB966" s="50"/>
      <c r="AC966" s="35"/>
      <c r="AD966" s="60"/>
      <c r="AE966" s="60"/>
      <c r="AF966" s="637"/>
      <c r="AG966" s="2"/>
    </row>
    <row r="967" spans="1:33" ht="41.25" customHeight="1">
      <c r="A967" s="662"/>
      <c r="B967" s="665"/>
      <c r="C967" s="743"/>
      <c r="D967" s="744"/>
      <c r="E967" s="744"/>
      <c r="F967" s="744"/>
      <c r="G967" s="744"/>
      <c r="H967" s="744"/>
      <c r="I967" s="744"/>
      <c r="J967" s="761"/>
      <c r="K967" s="744"/>
      <c r="L967" s="744"/>
      <c r="M967" s="631"/>
      <c r="N967" s="631"/>
      <c r="O967" s="744"/>
      <c r="P967" s="744"/>
      <c r="Q967" s="802"/>
      <c r="R967" s="32"/>
      <c r="S967" s="818"/>
      <c r="T967" s="26"/>
      <c r="U967" s="26"/>
      <c r="V967" s="26"/>
      <c r="W967" s="27"/>
      <c r="X967" s="28"/>
      <c r="Y967" s="29"/>
      <c r="Z967" s="29"/>
      <c r="AA967" s="29"/>
      <c r="AB967" s="30"/>
      <c r="AC967" s="28"/>
      <c r="AD967" s="31"/>
      <c r="AE967" s="31"/>
      <c r="AF967" s="634"/>
      <c r="AG967" s="2"/>
    </row>
    <row r="968" spans="1:33" ht="41.25" customHeight="1">
      <c r="A968" s="662"/>
      <c r="B968" s="665"/>
      <c r="C968" s="743"/>
      <c r="D968" s="744"/>
      <c r="E968" s="744"/>
      <c r="F968" s="744"/>
      <c r="G968" s="744"/>
      <c r="H968" s="744"/>
      <c r="I968" s="744"/>
      <c r="J968" s="761"/>
      <c r="K968" s="744"/>
      <c r="L968" s="744"/>
      <c r="M968" s="631"/>
      <c r="N968" s="631"/>
      <c r="O968" s="744"/>
      <c r="P968" s="744"/>
      <c r="Q968" s="802"/>
      <c r="R968" s="25"/>
      <c r="S968" s="818"/>
      <c r="T968" s="26"/>
      <c r="U968" s="26"/>
      <c r="V968" s="26"/>
      <c r="W968" s="27"/>
      <c r="X968" s="28"/>
      <c r="Y968" s="29"/>
      <c r="Z968" s="29"/>
      <c r="AA968" s="29"/>
      <c r="AB968" s="30"/>
      <c r="AC968" s="28"/>
      <c r="AD968" s="31"/>
      <c r="AE968" s="31"/>
      <c r="AF968" s="634"/>
      <c r="AG968" s="2"/>
    </row>
    <row r="969" spans="1:33" ht="41.25" customHeight="1">
      <c r="A969" s="662"/>
      <c r="B969" s="665"/>
      <c r="C969" s="743"/>
      <c r="D969" s="744"/>
      <c r="E969" s="744"/>
      <c r="F969" s="744"/>
      <c r="G969" s="744"/>
      <c r="H969" s="744"/>
      <c r="I969" s="744"/>
      <c r="J969" s="761"/>
      <c r="K969" s="744"/>
      <c r="L969" s="744"/>
      <c r="M969" s="631"/>
      <c r="N969" s="631"/>
      <c r="O969" s="744"/>
      <c r="P969" s="744"/>
      <c r="Q969" s="802"/>
      <c r="R969" s="25"/>
      <c r="S969" s="818"/>
      <c r="T969" s="26"/>
      <c r="U969" s="26"/>
      <c r="V969" s="26"/>
      <c r="W969" s="27"/>
      <c r="X969" s="28"/>
      <c r="Y969" s="29"/>
      <c r="Z969" s="29"/>
      <c r="AA969" s="29"/>
      <c r="AB969" s="30"/>
      <c r="AC969" s="28"/>
      <c r="AD969" s="31"/>
      <c r="AE969" s="31"/>
      <c r="AF969" s="634"/>
      <c r="AG969" s="2"/>
    </row>
    <row r="970" spans="1:33" ht="41.25" customHeight="1">
      <c r="A970" s="662"/>
      <c r="B970" s="665"/>
      <c r="C970" s="745"/>
      <c r="D970" s="746"/>
      <c r="E970" s="746"/>
      <c r="F970" s="746"/>
      <c r="G970" s="746"/>
      <c r="H970" s="746"/>
      <c r="I970" s="746"/>
      <c r="J970" s="763"/>
      <c r="K970" s="746"/>
      <c r="L970" s="746"/>
      <c r="M970" s="632"/>
      <c r="N970" s="632"/>
      <c r="O970" s="746"/>
      <c r="P970" s="746"/>
      <c r="Q970" s="803"/>
      <c r="R970" s="38"/>
      <c r="S970" s="824"/>
      <c r="T970" s="61"/>
      <c r="U970" s="61"/>
      <c r="V970" s="61"/>
      <c r="W970" s="62"/>
      <c r="X970" s="63"/>
      <c r="Y970" s="64"/>
      <c r="Z970" s="42"/>
      <c r="AA970" s="42"/>
      <c r="AB970" s="65"/>
      <c r="AC970" s="63"/>
      <c r="AD970" s="66"/>
      <c r="AE970" s="66"/>
      <c r="AF970" s="635"/>
      <c r="AG970" s="2"/>
    </row>
    <row r="971" spans="1:33" ht="41.25" customHeight="1">
      <c r="A971" s="662"/>
      <c r="B971" s="665"/>
      <c r="C971" s="747" t="s">
        <v>46</v>
      </c>
      <c r="D971" s="748" t="s">
        <v>47</v>
      </c>
      <c r="E971" s="748" t="s">
        <v>48</v>
      </c>
      <c r="F971" s="748" t="s">
        <v>371</v>
      </c>
      <c r="G971" s="749" t="s">
        <v>50</v>
      </c>
      <c r="H971" s="748" t="s">
        <v>51</v>
      </c>
      <c r="I971" s="748" t="s">
        <v>61</v>
      </c>
      <c r="J971" s="766" t="s">
        <v>1330</v>
      </c>
      <c r="K971" s="748" t="s">
        <v>1331</v>
      </c>
      <c r="L971" s="748" t="s">
        <v>1332</v>
      </c>
      <c r="M971" s="638">
        <v>18</v>
      </c>
      <c r="N971" s="638">
        <v>1</v>
      </c>
      <c r="O971" s="748" t="s">
        <v>1333</v>
      </c>
      <c r="P971" s="748" t="s">
        <v>1334</v>
      </c>
      <c r="Q971" s="804" t="s">
        <v>1329</v>
      </c>
      <c r="R971" s="37" t="s">
        <v>116</v>
      </c>
      <c r="S971" s="822" t="s">
        <v>117</v>
      </c>
      <c r="T971" s="53"/>
      <c r="U971" s="67" t="s">
        <v>71</v>
      </c>
      <c r="V971" s="68" t="s">
        <v>72</v>
      </c>
      <c r="W971" s="54"/>
      <c r="X971" s="55"/>
      <c r="Y971" s="56"/>
      <c r="Z971" s="36"/>
      <c r="AA971" s="36"/>
      <c r="AB971" s="57">
        <f>+SUM(AA972:AA973)</f>
        <v>11.424000000000001</v>
      </c>
      <c r="AC971" s="55"/>
      <c r="AD971" s="58"/>
      <c r="AE971" s="58"/>
      <c r="AF971" s="637"/>
      <c r="AG971" s="2"/>
    </row>
    <row r="972" spans="1:33" ht="41.25" customHeight="1">
      <c r="A972" s="662"/>
      <c r="B972" s="665"/>
      <c r="C972" s="743"/>
      <c r="D972" s="744"/>
      <c r="E972" s="744"/>
      <c r="F972" s="744"/>
      <c r="G972" s="744"/>
      <c r="H972" s="744"/>
      <c r="I972" s="744"/>
      <c r="J972" s="761"/>
      <c r="K972" s="744"/>
      <c r="L972" s="744"/>
      <c r="M972" s="631"/>
      <c r="N972" s="631"/>
      <c r="O972" s="744"/>
      <c r="P972" s="744"/>
      <c r="Q972" s="802"/>
      <c r="R972" s="25"/>
      <c r="S972" s="818" t="s">
        <v>236</v>
      </c>
      <c r="T972" s="26"/>
      <c r="U972" s="26"/>
      <c r="V972" s="26"/>
      <c r="W972" s="27">
        <v>9</v>
      </c>
      <c r="X972" s="28" t="s">
        <v>74</v>
      </c>
      <c r="Y972" s="29">
        <v>0.48</v>
      </c>
      <c r="Z972" s="29">
        <f t="shared" ref="Z972:Z973" si="68">+W972*Y972</f>
        <v>4.32</v>
      </c>
      <c r="AA972" s="29">
        <f t="shared" ref="AA972:AA973" si="69">+Z972*1.12</f>
        <v>4.8384000000000009</v>
      </c>
      <c r="AB972" s="30"/>
      <c r="AC972" s="28" t="s">
        <v>75</v>
      </c>
      <c r="AD972" s="31"/>
      <c r="AE972" s="31"/>
      <c r="AF972" s="634"/>
      <c r="AG972" s="2"/>
    </row>
    <row r="973" spans="1:33" ht="41.25" customHeight="1">
      <c r="A973" s="662"/>
      <c r="B973" s="665"/>
      <c r="C973" s="743"/>
      <c r="D973" s="744"/>
      <c r="E973" s="744"/>
      <c r="F973" s="744"/>
      <c r="G973" s="744"/>
      <c r="H973" s="744"/>
      <c r="I973" s="744"/>
      <c r="J973" s="761"/>
      <c r="K973" s="744"/>
      <c r="L973" s="744"/>
      <c r="M973" s="631"/>
      <c r="N973" s="631"/>
      <c r="O973" s="744"/>
      <c r="P973" s="744"/>
      <c r="Q973" s="802"/>
      <c r="R973" s="25"/>
      <c r="S973" s="818" t="s">
        <v>1335</v>
      </c>
      <c r="T973" s="26"/>
      <c r="U973" s="26"/>
      <c r="V973" s="26"/>
      <c r="W973" s="27">
        <v>7</v>
      </c>
      <c r="X973" s="28" t="s">
        <v>74</v>
      </c>
      <c r="Y973" s="29">
        <v>0.84</v>
      </c>
      <c r="Z973" s="29">
        <f t="shared" si="68"/>
        <v>5.88</v>
      </c>
      <c r="AA973" s="29">
        <f t="shared" si="69"/>
        <v>6.5856000000000003</v>
      </c>
      <c r="AB973" s="30"/>
      <c r="AC973" s="28" t="s">
        <v>75</v>
      </c>
      <c r="AD973" s="31"/>
      <c r="AE973" s="31"/>
      <c r="AF973" s="634"/>
      <c r="AG973" s="2"/>
    </row>
    <row r="974" spans="1:33" ht="41.25" customHeight="1">
      <c r="A974" s="662"/>
      <c r="B974" s="665"/>
      <c r="C974" s="743"/>
      <c r="D974" s="744"/>
      <c r="E974" s="744"/>
      <c r="F974" s="744"/>
      <c r="G974" s="744"/>
      <c r="H974" s="744"/>
      <c r="I974" s="744"/>
      <c r="J974" s="761"/>
      <c r="K974" s="744"/>
      <c r="L974" s="744"/>
      <c r="M974" s="631"/>
      <c r="N974" s="631"/>
      <c r="O974" s="744"/>
      <c r="P974" s="744"/>
      <c r="Q974" s="802"/>
      <c r="R974" s="25"/>
      <c r="S974" s="818"/>
      <c r="T974" s="26"/>
      <c r="U974" s="26"/>
      <c r="V974" s="26"/>
      <c r="W974" s="27"/>
      <c r="X974" s="28"/>
      <c r="Y974" s="29"/>
      <c r="Z974" s="29"/>
      <c r="AA974" s="29"/>
      <c r="AB974" s="30"/>
      <c r="AC974" s="28"/>
      <c r="AD974" s="31"/>
      <c r="AE974" s="31"/>
      <c r="AF974" s="634"/>
      <c r="AG974" s="2"/>
    </row>
    <row r="975" spans="1:33" ht="41.25" customHeight="1">
      <c r="A975" s="663"/>
      <c r="B975" s="666"/>
      <c r="C975" s="745"/>
      <c r="D975" s="746"/>
      <c r="E975" s="746"/>
      <c r="F975" s="746"/>
      <c r="G975" s="746"/>
      <c r="H975" s="746"/>
      <c r="I975" s="746"/>
      <c r="J975" s="763"/>
      <c r="K975" s="746"/>
      <c r="L975" s="746"/>
      <c r="M975" s="632"/>
      <c r="N975" s="632"/>
      <c r="O975" s="746"/>
      <c r="P975" s="746"/>
      <c r="Q975" s="803"/>
      <c r="R975" s="38"/>
      <c r="S975" s="820"/>
      <c r="T975" s="39"/>
      <c r="U975" s="39"/>
      <c r="V975" s="39"/>
      <c r="W975" s="40"/>
      <c r="X975" s="41"/>
      <c r="Y975" s="42"/>
      <c r="Z975" s="42"/>
      <c r="AA975" s="42"/>
      <c r="AB975" s="43"/>
      <c r="AC975" s="41"/>
      <c r="AD975" s="44"/>
      <c r="AE975" s="44"/>
      <c r="AF975" s="635"/>
      <c r="AG975" s="2"/>
    </row>
    <row r="976" spans="1:33" ht="40.5" customHeight="1">
      <c r="A976" s="661" t="s">
        <v>1133</v>
      </c>
      <c r="B976" s="664" t="s">
        <v>1275</v>
      </c>
      <c r="C976" s="747" t="s">
        <v>46</v>
      </c>
      <c r="D976" s="748" t="s">
        <v>47</v>
      </c>
      <c r="E976" s="748" t="s">
        <v>48</v>
      </c>
      <c r="F976" s="748" t="s">
        <v>371</v>
      </c>
      <c r="G976" s="749" t="s">
        <v>50</v>
      </c>
      <c r="H976" s="748" t="s">
        <v>51</v>
      </c>
      <c r="I976" s="748" t="s">
        <v>61</v>
      </c>
      <c r="J976" s="766" t="s">
        <v>1336</v>
      </c>
      <c r="K976" s="748" t="s">
        <v>1337</v>
      </c>
      <c r="L976" s="748" t="s">
        <v>1338</v>
      </c>
      <c r="M976" s="638">
        <v>1</v>
      </c>
      <c r="N976" s="638">
        <v>1</v>
      </c>
      <c r="O976" s="748" t="s">
        <v>1339</v>
      </c>
      <c r="P976" s="748" t="s">
        <v>1340</v>
      </c>
      <c r="Q976" s="804" t="s">
        <v>1329</v>
      </c>
      <c r="R976" s="37" t="s">
        <v>116</v>
      </c>
      <c r="S976" s="822" t="s">
        <v>117</v>
      </c>
      <c r="T976" s="53"/>
      <c r="U976" s="67" t="s">
        <v>71</v>
      </c>
      <c r="V976" s="68" t="s">
        <v>72</v>
      </c>
      <c r="W976" s="54"/>
      <c r="X976" s="55"/>
      <c r="Y976" s="56"/>
      <c r="Z976" s="36"/>
      <c r="AA976" s="36"/>
      <c r="AB976" s="57">
        <f>+SUM(AA977:AA980)</f>
        <v>18.782400000000003</v>
      </c>
      <c r="AC976" s="55"/>
      <c r="AD976" s="58"/>
      <c r="AE976" s="58"/>
      <c r="AF976" s="637"/>
      <c r="AG976" s="2"/>
    </row>
    <row r="977" spans="1:33" ht="40.5" customHeight="1">
      <c r="A977" s="662"/>
      <c r="B977" s="665"/>
      <c r="C977" s="743"/>
      <c r="D977" s="744"/>
      <c r="E977" s="744"/>
      <c r="F977" s="744"/>
      <c r="G977" s="744"/>
      <c r="H977" s="744"/>
      <c r="I977" s="744"/>
      <c r="J977" s="761"/>
      <c r="K977" s="744"/>
      <c r="L977" s="744"/>
      <c r="M977" s="631"/>
      <c r="N977" s="631"/>
      <c r="O977" s="744"/>
      <c r="P977" s="744"/>
      <c r="Q977" s="802"/>
      <c r="R977" s="25"/>
      <c r="S977" s="818" t="s">
        <v>1341</v>
      </c>
      <c r="T977" s="26"/>
      <c r="U977" s="26"/>
      <c r="V977" s="26"/>
      <c r="W977" s="27">
        <v>1</v>
      </c>
      <c r="X977" s="28" t="s">
        <v>119</v>
      </c>
      <c r="Y977" s="29">
        <v>5.15</v>
      </c>
      <c r="Z977" s="29">
        <f t="shared" ref="Z977:Z978" si="70">+W977*Y977</f>
        <v>5.15</v>
      </c>
      <c r="AA977" s="29">
        <f t="shared" ref="AA977:AA978" si="71">+Z977*1.12</f>
        <v>5.7680000000000007</v>
      </c>
      <c r="AB977" s="30"/>
      <c r="AC977" s="28" t="s">
        <v>75</v>
      </c>
      <c r="AD977" s="31"/>
      <c r="AE977" s="31"/>
      <c r="AF977" s="634"/>
      <c r="AG977" s="2"/>
    </row>
    <row r="978" spans="1:33" ht="40.5" customHeight="1">
      <c r="A978" s="662"/>
      <c r="B978" s="665"/>
      <c r="C978" s="743"/>
      <c r="D978" s="744"/>
      <c r="E978" s="744"/>
      <c r="F978" s="744"/>
      <c r="G978" s="744"/>
      <c r="H978" s="744"/>
      <c r="I978" s="744"/>
      <c r="J978" s="761"/>
      <c r="K978" s="744"/>
      <c r="L978" s="744"/>
      <c r="M978" s="631"/>
      <c r="N978" s="631"/>
      <c r="O978" s="744"/>
      <c r="P978" s="744"/>
      <c r="Q978" s="802"/>
      <c r="R978" s="25"/>
      <c r="S978" s="818" t="s">
        <v>1342</v>
      </c>
      <c r="T978" s="26"/>
      <c r="U978" s="26"/>
      <c r="V978" s="26"/>
      <c r="W978" s="27">
        <v>2</v>
      </c>
      <c r="X978" s="28" t="s">
        <v>74</v>
      </c>
      <c r="Y978" s="29">
        <v>5.81</v>
      </c>
      <c r="Z978" s="29">
        <f t="shared" si="70"/>
        <v>11.62</v>
      </c>
      <c r="AA978" s="29">
        <f t="shared" si="71"/>
        <v>13.0144</v>
      </c>
      <c r="AB978" s="30"/>
      <c r="AC978" s="28" t="s">
        <v>75</v>
      </c>
      <c r="AD978" s="31"/>
      <c r="AE978" s="31"/>
      <c r="AF978" s="634"/>
      <c r="AG978" s="2"/>
    </row>
    <row r="979" spans="1:33" ht="40.5" customHeight="1">
      <c r="A979" s="662"/>
      <c r="B979" s="665"/>
      <c r="C979" s="743"/>
      <c r="D979" s="744"/>
      <c r="E979" s="744"/>
      <c r="F979" s="744"/>
      <c r="G979" s="744"/>
      <c r="H979" s="744"/>
      <c r="I979" s="744"/>
      <c r="J979" s="761"/>
      <c r="K979" s="744"/>
      <c r="L979" s="744"/>
      <c r="M979" s="631"/>
      <c r="N979" s="631"/>
      <c r="O979" s="744"/>
      <c r="P979" s="744"/>
      <c r="Q979" s="802"/>
      <c r="R979" s="25"/>
      <c r="S979" s="818"/>
      <c r="T979" s="26"/>
      <c r="U979" s="26"/>
      <c r="V979" s="26"/>
      <c r="W979" s="27"/>
      <c r="X979" s="28"/>
      <c r="Y979" s="29"/>
      <c r="Z979" s="29"/>
      <c r="AA979" s="29"/>
      <c r="AB979" s="30"/>
      <c r="AC979" s="28"/>
      <c r="AD979" s="31"/>
      <c r="AE979" s="31"/>
      <c r="AF979" s="634"/>
      <c r="AG979" s="2"/>
    </row>
    <row r="980" spans="1:33" ht="40.5" customHeight="1">
      <c r="A980" s="662"/>
      <c r="B980" s="665"/>
      <c r="C980" s="745"/>
      <c r="D980" s="746"/>
      <c r="E980" s="746"/>
      <c r="F980" s="746"/>
      <c r="G980" s="746"/>
      <c r="H980" s="746"/>
      <c r="I980" s="746"/>
      <c r="J980" s="763"/>
      <c r="K980" s="746"/>
      <c r="L980" s="746"/>
      <c r="M980" s="632"/>
      <c r="N980" s="632"/>
      <c r="O980" s="746"/>
      <c r="P980" s="746"/>
      <c r="Q980" s="803"/>
      <c r="R980" s="38"/>
      <c r="S980" s="820"/>
      <c r="T980" s="39"/>
      <c r="U980" s="39"/>
      <c r="V980" s="39"/>
      <c r="W980" s="40"/>
      <c r="X980" s="41"/>
      <c r="Y980" s="42"/>
      <c r="Z980" s="42"/>
      <c r="AA980" s="42"/>
      <c r="AB980" s="43"/>
      <c r="AC980" s="41"/>
      <c r="AD980" s="44"/>
      <c r="AE980" s="44"/>
      <c r="AF980" s="635"/>
      <c r="AG980" s="2"/>
    </row>
    <row r="981" spans="1:33" ht="45.75" customHeight="1">
      <c r="A981" s="662"/>
      <c r="B981" s="665"/>
      <c r="C981" s="747" t="s">
        <v>46</v>
      </c>
      <c r="D981" s="748" t="s">
        <v>47</v>
      </c>
      <c r="E981" s="748" t="s">
        <v>48</v>
      </c>
      <c r="F981" s="748" t="s">
        <v>371</v>
      </c>
      <c r="G981" s="749" t="s">
        <v>50</v>
      </c>
      <c r="H981" s="748" t="s">
        <v>51</v>
      </c>
      <c r="I981" s="748" t="s">
        <v>61</v>
      </c>
      <c r="J981" s="766" t="s">
        <v>1343</v>
      </c>
      <c r="K981" s="748" t="s">
        <v>192</v>
      </c>
      <c r="L981" s="748" t="s">
        <v>1344</v>
      </c>
      <c r="M981" s="638">
        <v>1</v>
      </c>
      <c r="N981" s="638">
        <v>3</v>
      </c>
      <c r="O981" s="748" t="s">
        <v>1345</v>
      </c>
      <c r="P981" s="748" t="s">
        <v>1346</v>
      </c>
      <c r="Q981" s="804" t="s">
        <v>1347</v>
      </c>
      <c r="R981" s="59"/>
      <c r="S981" s="823"/>
      <c r="T981" s="49"/>
      <c r="U981" s="49"/>
      <c r="V981" s="49"/>
      <c r="W981" s="34"/>
      <c r="X981" s="35"/>
      <c r="Y981" s="36"/>
      <c r="Z981" s="36"/>
      <c r="AA981" s="36"/>
      <c r="AB981" s="50"/>
      <c r="AC981" s="35"/>
      <c r="AD981" s="60"/>
      <c r="AE981" s="60"/>
      <c r="AF981" s="637"/>
      <c r="AG981" s="2"/>
    </row>
    <row r="982" spans="1:33" ht="45.75" customHeight="1">
      <c r="A982" s="662"/>
      <c r="B982" s="665"/>
      <c r="C982" s="743"/>
      <c r="D982" s="744"/>
      <c r="E982" s="744"/>
      <c r="F982" s="744"/>
      <c r="G982" s="744"/>
      <c r="H982" s="744"/>
      <c r="I982" s="744"/>
      <c r="J982" s="761"/>
      <c r="K982" s="744"/>
      <c r="L982" s="744"/>
      <c r="M982" s="631"/>
      <c r="N982" s="631"/>
      <c r="O982" s="744"/>
      <c r="P982" s="744"/>
      <c r="Q982" s="802"/>
      <c r="R982" s="32"/>
      <c r="S982" s="818"/>
      <c r="T982" s="26"/>
      <c r="U982" s="26"/>
      <c r="V982" s="26"/>
      <c r="W982" s="27"/>
      <c r="X982" s="28"/>
      <c r="Y982" s="29"/>
      <c r="Z982" s="29"/>
      <c r="AA982" s="29"/>
      <c r="AB982" s="30"/>
      <c r="AC982" s="28"/>
      <c r="AD982" s="31"/>
      <c r="AE982" s="31"/>
      <c r="AF982" s="634"/>
      <c r="AG982" s="2"/>
    </row>
    <row r="983" spans="1:33" ht="45.75" customHeight="1">
      <c r="A983" s="662"/>
      <c r="B983" s="665"/>
      <c r="C983" s="743"/>
      <c r="D983" s="744"/>
      <c r="E983" s="744"/>
      <c r="F983" s="744"/>
      <c r="G983" s="744"/>
      <c r="H983" s="744"/>
      <c r="I983" s="744"/>
      <c r="J983" s="761"/>
      <c r="K983" s="744"/>
      <c r="L983" s="744"/>
      <c r="M983" s="631"/>
      <c r="N983" s="631"/>
      <c r="O983" s="744"/>
      <c r="P983" s="744"/>
      <c r="Q983" s="802"/>
      <c r="R983" s="25"/>
      <c r="S983" s="818"/>
      <c r="T983" s="26"/>
      <c r="U983" s="26"/>
      <c r="V983" s="26"/>
      <c r="W983" s="27"/>
      <c r="X983" s="28"/>
      <c r="Y983" s="29"/>
      <c r="Z983" s="29"/>
      <c r="AA983" s="29"/>
      <c r="AB983" s="30"/>
      <c r="AC983" s="28"/>
      <c r="AD983" s="31"/>
      <c r="AE983" s="31"/>
      <c r="AF983" s="634"/>
      <c r="AG983" s="2"/>
    </row>
    <row r="984" spans="1:33" ht="45.75" customHeight="1">
      <c r="A984" s="662"/>
      <c r="B984" s="665"/>
      <c r="C984" s="743"/>
      <c r="D984" s="744"/>
      <c r="E984" s="744"/>
      <c r="F984" s="744"/>
      <c r="G984" s="744"/>
      <c r="H984" s="744"/>
      <c r="I984" s="744"/>
      <c r="J984" s="761"/>
      <c r="K984" s="744"/>
      <c r="L984" s="744"/>
      <c r="M984" s="631"/>
      <c r="N984" s="631"/>
      <c r="O984" s="744"/>
      <c r="P984" s="744"/>
      <c r="Q984" s="802"/>
      <c r="R984" s="25"/>
      <c r="S984" s="818"/>
      <c r="T984" s="26"/>
      <c r="U984" s="26"/>
      <c r="V984" s="26"/>
      <c r="W984" s="27"/>
      <c r="X984" s="28"/>
      <c r="Y984" s="29"/>
      <c r="Z984" s="29"/>
      <c r="AA984" s="29"/>
      <c r="AB984" s="30"/>
      <c r="AC984" s="28"/>
      <c r="AD984" s="31"/>
      <c r="AE984" s="31"/>
      <c r="AF984" s="634"/>
      <c r="AG984" s="2"/>
    </row>
    <row r="985" spans="1:33" ht="45.75" customHeight="1">
      <c r="A985" s="662"/>
      <c r="B985" s="665"/>
      <c r="C985" s="745"/>
      <c r="D985" s="746"/>
      <c r="E985" s="746"/>
      <c r="F985" s="746"/>
      <c r="G985" s="746"/>
      <c r="H985" s="746"/>
      <c r="I985" s="746"/>
      <c r="J985" s="763"/>
      <c r="K985" s="746"/>
      <c r="L985" s="746"/>
      <c r="M985" s="632"/>
      <c r="N985" s="632"/>
      <c r="O985" s="746"/>
      <c r="P985" s="746"/>
      <c r="Q985" s="803"/>
      <c r="R985" s="38"/>
      <c r="S985" s="824"/>
      <c r="T985" s="61"/>
      <c r="U985" s="61"/>
      <c r="V985" s="61"/>
      <c r="W985" s="62"/>
      <c r="X985" s="63"/>
      <c r="Y985" s="64"/>
      <c r="Z985" s="42"/>
      <c r="AA985" s="42"/>
      <c r="AB985" s="65"/>
      <c r="AC985" s="63"/>
      <c r="AD985" s="66"/>
      <c r="AE985" s="66"/>
      <c r="AF985" s="635"/>
      <c r="AG985" s="2"/>
    </row>
    <row r="986" spans="1:33" ht="45.75" customHeight="1">
      <c r="A986" s="662"/>
      <c r="B986" s="665"/>
      <c r="C986" s="747" t="s">
        <v>46</v>
      </c>
      <c r="D986" s="748" t="s">
        <v>47</v>
      </c>
      <c r="E986" s="748" t="s">
        <v>48</v>
      </c>
      <c r="F986" s="748" t="s">
        <v>371</v>
      </c>
      <c r="G986" s="749" t="s">
        <v>50</v>
      </c>
      <c r="H986" s="748" t="s">
        <v>51</v>
      </c>
      <c r="I986" s="748" t="s">
        <v>61</v>
      </c>
      <c r="J986" s="766" t="s">
        <v>1348</v>
      </c>
      <c r="K986" s="748" t="s">
        <v>473</v>
      </c>
      <c r="L986" s="748" t="s">
        <v>1069</v>
      </c>
      <c r="M986" s="638">
        <v>2</v>
      </c>
      <c r="N986" s="638">
        <v>2</v>
      </c>
      <c r="O986" s="748" t="s">
        <v>1349</v>
      </c>
      <c r="P986" s="748" t="s">
        <v>1350</v>
      </c>
      <c r="Q986" s="804" t="s">
        <v>1351</v>
      </c>
      <c r="R986" s="59" t="s">
        <v>116</v>
      </c>
      <c r="S986" s="822" t="s">
        <v>117</v>
      </c>
      <c r="T986" s="53"/>
      <c r="U986" s="67" t="s">
        <v>71</v>
      </c>
      <c r="V986" s="68" t="s">
        <v>72</v>
      </c>
      <c r="W986" s="54"/>
      <c r="X986" s="55"/>
      <c r="Y986" s="56"/>
      <c r="Z986" s="56"/>
      <c r="AA986" s="56"/>
      <c r="AB986" s="57">
        <f>+SUM(AA987:AA988)</f>
        <v>42.335999999999999</v>
      </c>
      <c r="AC986" s="55"/>
      <c r="AD986" s="58"/>
      <c r="AE986" s="58"/>
      <c r="AF986" s="637"/>
      <c r="AG986" s="2"/>
    </row>
    <row r="987" spans="1:33" ht="45.75" customHeight="1">
      <c r="A987" s="662"/>
      <c r="B987" s="665"/>
      <c r="C987" s="743"/>
      <c r="D987" s="744"/>
      <c r="E987" s="744"/>
      <c r="F987" s="744"/>
      <c r="G987" s="744"/>
      <c r="H987" s="744"/>
      <c r="I987" s="744"/>
      <c r="J987" s="761"/>
      <c r="K987" s="744"/>
      <c r="L987" s="744"/>
      <c r="M987" s="631"/>
      <c r="N987" s="631"/>
      <c r="O987" s="744"/>
      <c r="P987" s="744"/>
      <c r="Q987" s="802"/>
      <c r="R987" s="25"/>
      <c r="S987" s="818" t="s">
        <v>253</v>
      </c>
      <c r="T987" s="26"/>
      <c r="U987" s="26"/>
      <c r="V987" s="26"/>
      <c r="W987" s="27">
        <v>150</v>
      </c>
      <c r="X987" s="28" t="s">
        <v>74</v>
      </c>
      <c r="Y987" s="29">
        <v>0.1</v>
      </c>
      <c r="Z987" s="29">
        <f t="shared" ref="Z987:Z988" si="72">+W987*Y987</f>
        <v>15</v>
      </c>
      <c r="AA987" s="29">
        <f t="shared" ref="AA987:AA988" si="73">+Z987*1.12</f>
        <v>16.8</v>
      </c>
      <c r="AB987" s="30"/>
      <c r="AC987" s="28" t="s">
        <v>75</v>
      </c>
      <c r="AD987" s="31"/>
      <c r="AE987" s="31"/>
      <c r="AF987" s="634"/>
      <c r="AG987" s="2"/>
    </row>
    <row r="988" spans="1:33" ht="45.75" customHeight="1">
      <c r="A988" s="662"/>
      <c r="B988" s="665"/>
      <c r="C988" s="743"/>
      <c r="D988" s="744"/>
      <c r="E988" s="744"/>
      <c r="F988" s="744"/>
      <c r="G988" s="744"/>
      <c r="H988" s="744"/>
      <c r="I988" s="744"/>
      <c r="J988" s="761"/>
      <c r="K988" s="744"/>
      <c r="L988" s="744"/>
      <c r="M988" s="631"/>
      <c r="N988" s="631"/>
      <c r="O988" s="744"/>
      <c r="P988" s="744"/>
      <c r="Q988" s="802"/>
      <c r="R988" s="25"/>
      <c r="S988" s="818" t="s">
        <v>1352</v>
      </c>
      <c r="T988" s="26"/>
      <c r="U988" s="26"/>
      <c r="V988" s="26"/>
      <c r="W988" s="27">
        <v>40</v>
      </c>
      <c r="X988" s="28" t="s">
        <v>74</v>
      </c>
      <c r="Y988" s="29">
        <v>0.56999999999999995</v>
      </c>
      <c r="Z988" s="29">
        <f t="shared" si="72"/>
        <v>22.799999999999997</v>
      </c>
      <c r="AA988" s="29">
        <f t="shared" si="73"/>
        <v>25.535999999999998</v>
      </c>
      <c r="AB988" s="30"/>
      <c r="AC988" s="28" t="s">
        <v>75</v>
      </c>
      <c r="AD988" s="31"/>
      <c r="AE988" s="31"/>
      <c r="AF988" s="634"/>
      <c r="AG988" s="2"/>
    </row>
    <row r="989" spans="1:33" ht="45.75" customHeight="1">
      <c r="A989" s="663"/>
      <c r="B989" s="665"/>
      <c r="C989" s="743"/>
      <c r="D989" s="744"/>
      <c r="E989" s="744"/>
      <c r="F989" s="744"/>
      <c r="G989" s="744"/>
      <c r="H989" s="744"/>
      <c r="I989" s="744"/>
      <c r="J989" s="761"/>
      <c r="K989" s="744"/>
      <c r="L989" s="744"/>
      <c r="M989" s="631"/>
      <c r="N989" s="631"/>
      <c r="O989" s="744"/>
      <c r="P989" s="744"/>
      <c r="Q989" s="802"/>
      <c r="R989" s="25"/>
      <c r="S989" s="818"/>
      <c r="T989" s="26"/>
      <c r="U989" s="26"/>
      <c r="V989" s="26"/>
      <c r="W989" s="27"/>
      <c r="X989" s="28"/>
      <c r="Y989" s="29"/>
      <c r="Z989" s="29"/>
      <c r="AA989" s="29"/>
      <c r="AB989" s="30"/>
      <c r="AC989" s="28"/>
      <c r="AD989" s="31"/>
      <c r="AE989" s="31"/>
      <c r="AF989" s="634"/>
      <c r="AG989" s="2"/>
    </row>
    <row r="990" spans="1:33" ht="45.75" customHeight="1">
      <c r="A990" s="661" t="s">
        <v>1133</v>
      </c>
      <c r="B990" s="669"/>
      <c r="C990" s="745"/>
      <c r="D990" s="746"/>
      <c r="E990" s="746"/>
      <c r="F990" s="746"/>
      <c r="G990" s="746"/>
      <c r="H990" s="746"/>
      <c r="I990" s="746"/>
      <c r="J990" s="763"/>
      <c r="K990" s="746"/>
      <c r="L990" s="746"/>
      <c r="M990" s="632"/>
      <c r="N990" s="632"/>
      <c r="O990" s="746"/>
      <c r="P990" s="746"/>
      <c r="Q990" s="803"/>
      <c r="R990" s="38"/>
      <c r="S990" s="820"/>
      <c r="T990" s="39"/>
      <c r="U990" s="39"/>
      <c r="V990" s="39"/>
      <c r="W990" s="40"/>
      <c r="X990" s="41"/>
      <c r="Y990" s="42"/>
      <c r="Z990" s="42"/>
      <c r="AA990" s="42"/>
      <c r="AB990" s="43"/>
      <c r="AC990" s="41"/>
      <c r="AD990" s="44"/>
      <c r="AE990" s="44"/>
      <c r="AF990" s="635"/>
      <c r="AG990" s="2"/>
    </row>
    <row r="991" spans="1:33" ht="22.5" customHeight="1">
      <c r="A991" s="662"/>
      <c r="B991" s="159"/>
      <c r="C991" s="781"/>
      <c r="D991" s="781"/>
      <c r="E991" s="781"/>
      <c r="F991" s="781"/>
      <c r="G991" s="781"/>
      <c r="H991" s="781"/>
      <c r="I991" s="781"/>
      <c r="J991" s="781"/>
      <c r="K991" s="781"/>
      <c r="L991" s="781"/>
      <c r="M991" s="160"/>
      <c r="N991" s="160"/>
      <c r="O991" s="781"/>
      <c r="P991" s="781"/>
      <c r="Q991" s="781"/>
      <c r="R991" s="667" t="s">
        <v>536</v>
      </c>
      <c r="S991" s="657"/>
      <c r="T991" s="657"/>
      <c r="U991" s="657"/>
      <c r="V991" s="657"/>
      <c r="W991" s="657"/>
      <c r="X991" s="657"/>
      <c r="Y991" s="657"/>
      <c r="Z991" s="658"/>
      <c r="AA991" s="161" t="s">
        <v>201</v>
      </c>
      <c r="AB991" s="162">
        <f>SUM(AB927:AB990)</f>
        <v>543.47760000000005</v>
      </c>
      <c r="AC991" s="668"/>
      <c r="AD991" s="657"/>
      <c r="AE991" s="657"/>
      <c r="AF991" s="660"/>
      <c r="AG991" s="84"/>
    </row>
    <row r="992" spans="1:33" ht="26.25" customHeight="1">
      <c r="A992" s="662"/>
      <c r="B992" s="704" t="s">
        <v>1353</v>
      </c>
      <c r="C992" s="773" t="s">
        <v>46</v>
      </c>
      <c r="D992" s="750" t="s">
        <v>47</v>
      </c>
      <c r="E992" s="750" t="s">
        <v>48</v>
      </c>
      <c r="F992" s="750" t="s">
        <v>324</v>
      </c>
      <c r="G992" s="768" t="s">
        <v>50</v>
      </c>
      <c r="H992" s="750" t="s">
        <v>440</v>
      </c>
      <c r="I992" s="750" t="s">
        <v>61</v>
      </c>
      <c r="J992" s="749" t="s">
        <v>1354</v>
      </c>
      <c r="K992" s="748" t="s">
        <v>1355</v>
      </c>
      <c r="L992" s="750" t="s">
        <v>1356</v>
      </c>
      <c r="M992" s="698">
        <v>1</v>
      </c>
      <c r="N992" s="698">
        <v>0</v>
      </c>
      <c r="O992" s="750" t="s">
        <v>1357</v>
      </c>
      <c r="P992" s="750" t="s">
        <v>1358</v>
      </c>
      <c r="Q992" s="805" t="s">
        <v>1359</v>
      </c>
      <c r="R992" s="37" t="s">
        <v>1360</v>
      </c>
      <c r="S992" s="821" t="s">
        <v>1361</v>
      </c>
      <c r="T992" s="46"/>
      <c r="U992" s="67" t="s">
        <v>71</v>
      </c>
      <c r="V992" s="68" t="s">
        <v>72</v>
      </c>
      <c r="W992" s="34"/>
      <c r="X992" s="35"/>
      <c r="Y992" s="36"/>
      <c r="Z992" s="36"/>
      <c r="AA992" s="36"/>
      <c r="AB992" s="50">
        <f>+AA993</f>
        <v>5936</v>
      </c>
      <c r="AC992" s="35"/>
      <c r="AD992" s="60"/>
      <c r="AE992" s="60"/>
      <c r="AF992" s="636"/>
      <c r="AG992" s="2"/>
    </row>
    <row r="993" spans="1:33" ht="18" customHeight="1">
      <c r="A993" s="662"/>
      <c r="B993" s="665"/>
      <c r="C993" s="743"/>
      <c r="D993" s="744"/>
      <c r="E993" s="744"/>
      <c r="F993" s="744"/>
      <c r="G993" s="744"/>
      <c r="H993" s="744"/>
      <c r="I993" s="744"/>
      <c r="J993" s="744"/>
      <c r="K993" s="744"/>
      <c r="L993" s="744"/>
      <c r="M993" s="631"/>
      <c r="N993" s="631"/>
      <c r="O993" s="744"/>
      <c r="P993" s="744"/>
      <c r="Q993" s="802"/>
      <c r="R993" s="25"/>
      <c r="S993" s="831" t="s">
        <v>1362</v>
      </c>
      <c r="T993" s="101"/>
      <c r="U993" s="101"/>
      <c r="V993" s="101"/>
      <c r="W993" s="102">
        <v>1</v>
      </c>
      <c r="X993" s="103" t="s">
        <v>74</v>
      </c>
      <c r="Y993" s="94">
        <f>6136-200</f>
        <v>5936</v>
      </c>
      <c r="Z993" s="94">
        <f>+W993*Y993</f>
        <v>5936</v>
      </c>
      <c r="AA993" s="94">
        <f>+Z993</f>
        <v>5936</v>
      </c>
      <c r="AB993" s="30"/>
      <c r="AC993" s="28"/>
      <c r="AD993" s="31"/>
      <c r="AE993" s="31" t="s">
        <v>75</v>
      </c>
      <c r="AF993" s="634"/>
      <c r="AG993" s="2"/>
    </row>
    <row r="994" spans="1:33" ht="18" customHeight="1">
      <c r="A994" s="662"/>
      <c r="B994" s="665"/>
      <c r="C994" s="743"/>
      <c r="D994" s="744"/>
      <c r="E994" s="744"/>
      <c r="F994" s="744"/>
      <c r="G994" s="744"/>
      <c r="H994" s="744"/>
      <c r="I994" s="744"/>
      <c r="J994" s="744"/>
      <c r="K994" s="744"/>
      <c r="L994" s="744"/>
      <c r="M994" s="631"/>
      <c r="N994" s="631"/>
      <c r="O994" s="744"/>
      <c r="P994" s="744"/>
      <c r="Q994" s="802"/>
      <c r="R994" s="32"/>
      <c r="S994" s="819"/>
      <c r="T994" s="33"/>
      <c r="U994" s="33"/>
      <c r="V994" s="33"/>
      <c r="W994" s="34"/>
      <c r="X994" s="35"/>
      <c r="Y994" s="36"/>
      <c r="Z994" s="29"/>
      <c r="AA994" s="29"/>
      <c r="AB994" s="30"/>
      <c r="AC994" s="28"/>
      <c r="AD994" s="31"/>
      <c r="AE994" s="31"/>
      <c r="AF994" s="634"/>
      <c r="AG994" s="2"/>
    </row>
    <row r="995" spans="1:33" ht="18" customHeight="1">
      <c r="A995" s="662"/>
      <c r="B995" s="665"/>
      <c r="C995" s="743"/>
      <c r="D995" s="744"/>
      <c r="E995" s="744"/>
      <c r="F995" s="744"/>
      <c r="G995" s="744"/>
      <c r="H995" s="744"/>
      <c r="I995" s="744"/>
      <c r="J995" s="744"/>
      <c r="K995" s="744"/>
      <c r="L995" s="744"/>
      <c r="M995" s="631"/>
      <c r="N995" s="631"/>
      <c r="O995" s="744"/>
      <c r="P995" s="744"/>
      <c r="Q995" s="802"/>
      <c r="R995" s="37"/>
      <c r="S995" s="819"/>
      <c r="T995" s="33"/>
      <c r="U995" s="33"/>
      <c r="V995" s="33"/>
      <c r="W995" s="34"/>
      <c r="X995" s="35"/>
      <c r="Y995" s="36"/>
      <c r="Z995" s="29"/>
      <c r="AA995" s="29"/>
      <c r="AB995" s="30"/>
      <c r="AC995" s="28"/>
      <c r="AD995" s="31"/>
      <c r="AE995" s="31"/>
      <c r="AF995" s="634"/>
      <c r="AG995" s="2"/>
    </row>
    <row r="996" spans="1:33" ht="64.5" customHeight="1">
      <c r="A996" s="662"/>
      <c r="B996" s="665"/>
      <c r="C996" s="745"/>
      <c r="D996" s="746"/>
      <c r="E996" s="746"/>
      <c r="F996" s="746"/>
      <c r="G996" s="746"/>
      <c r="H996" s="746"/>
      <c r="I996" s="746"/>
      <c r="J996" s="746"/>
      <c r="K996" s="746"/>
      <c r="L996" s="746"/>
      <c r="M996" s="632"/>
      <c r="N996" s="632"/>
      <c r="O996" s="746"/>
      <c r="P996" s="746"/>
      <c r="Q996" s="803"/>
      <c r="R996" s="38"/>
      <c r="S996" s="820"/>
      <c r="T996" s="39"/>
      <c r="U996" s="39"/>
      <c r="V996" s="39"/>
      <c r="W996" s="40"/>
      <c r="X996" s="41"/>
      <c r="Y996" s="42"/>
      <c r="Z996" s="42"/>
      <c r="AA996" s="42"/>
      <c r="AB996" s="43"/>
      <c r="AC996" s="41"/>
      <c r="AD996" s="44"/>
      <c r="AE996" s="44"/>
      <c r="AF996" s="635"/>
      <c r="AG996" s="2"/>
    </row>
    <row r="997" spans="1:33" ht="18" customHeight="1">
      <c r="A997" s="662"/>
      <c r="B997" s="665"/>
      <c r="C997" s="773" t="s">
        <v>46</v>
      </c>
      <c r="D997" s="750" t="s">
        <v>47</v>
      </c>
      <c r="E997" s="750" t="s">
        <v>48</v>
      </c>
      <c r="F997" s="750" t="s">
        <v>324</v>
      </c>
      <c r="G997" s="768" t="s">
        <v>50</v>
      </c>
      <c r="H997" s="750" t="s">
        <v>440</v>
      </c>
      <c r="I997" s="750" t="s">
        <v>61</v>
      </c>
      <c r="J997" s="752" t="s">
        <v>1363</v>
      </c>
      <c r="K997" s="748" t="s">
        <v>1364</v>
      </c>
      <c r="L997" s="750" t="s">
        <v>1365</v>
      </c>
      <c r="M997" s="698">
        <v>1</v>
      </c>
      <c r="N997" s="698">
        <v>3</v>
      </c>
      <c r="O997" s="750" t="s">
        <v>1366</v>
      </c>
      <c r="P997" s="750" t="s">
        <v>1367</v>
      </c>
      <c r="Q997" s="805" t="s">
        <v>1359</v>
      </c>
      <c r="R997" s="37" t="s">
        <v>354</v>
      </c>
      <c r="S997" s="821" t="s">
        <v>273</v>
      </c>
      <c r="T997" s="46"/>
      <c r="U997" s="67" t="s">
        <v>71</v>
      </c>
      <c r="V997" s="68" t="s">
        <v>198</v>
      </c>
      <c r="W997" s="34"/>
      <c r="X997" s="35"/>
      <c r="Y997" s="36"/>
      <c r="Z997" s="36"/>
      <c r="AA997" s="36"/>
      <c r="AB997" s="50">
        <f>+SUM(AA998:AA999)</f>
        <v>800.00278400000002</v>
      </c>
      <c r="AC997" s="35"/>
      <c r="AD997" s="35"/>
      <c r="AE997" s="35"/>
      <c r="AF997" s="636"/>
      <c r="AG997" s="2"/>
    </row>
    <row r="998" spans="1:33" ht="18" customHeight="1">
      <c r="A998" s="662"/>
      <c r="B998" s="665"/>
      <c r="C998" s="743"/>
      <c r="D998" s="744"/>
      <c r="E998" s="744"/>
      <c r="F998" s="744"/>
      <c r="G998" s="744"/>
      <c r="H998" s="744"/>
      <c r="I998" s="744"/>
      <c r="J998" s="754"/>
      <c r="K998" s="744"/>
      <c r="L998" s="744"/>
      <c r="M998" s="631"/>
      <c r="N998" s="631"/>
      <c r="O998" s="744"/>
      <c r="P998" s="744"/>
      <c r="Q998" s="802"/>
      <c r="R998" s="25"/>
      <c r="S998" s="818" t="s">
        <v>1368</v>
      </c>
      <c r="T998" s="26"/>
      <c r="U998" s="26"/>
      <c r="V998" s="26"/>
      <c r="W998" s="27">
        <v>2</v>
      </c>
      <c r="X998" s="28" t="s">
        <v>74</v>
      </c>
      <c r="Y998" s="29">
        <v>299.10910000000001</v>
      </c>
      <c r="Z998" s="29">
        <f t="shared" ref="Z998:Z999" si="74">+W998*Y998</f>
        <v>598.21820000000002</v>
      </c>
      <c r="AA998" s="29">
        <f t="shared" ref="AA998:AA999" si="75">+Z998*1.12</f>
        <v>670.00438400000007</v>
      </c>
      <c r="AB998" s="30"/>
      <c r="AC998" s="28"/>
      <c r="AD998" s="28" t="s">
        <v>75</v>
      </c>
      <c r="AE998" s="28"/>
      <c r="AF998" s="634"/>
      <c r="AG998" s="2"/>
    </row>
    <row r="999" spans="1:33" ht="18" customHeight="1">
      <c r="A999" s="662"/>
      <c r="B999" s="665"/>
      <c r="C999" s="743"/>
      <c r="D999" s="744"/>
      <c r="E999" s="744"/>
      <c r="F999" s="744"/>
      <c r="G999" s="744"/>
      <c r="H999" s="744"/>
      <c r="I999" s="744"/>
      <c r="J999" s="754"/>
      <c r="K999" s="744"/>
      <c r="L999" s="744"/>
      <c r="M999" s="631"/>
      <c r="N999" s="631"/>
      <c r="O999" s="744"/>
      <c r="P999" s="744"/>
      <c r="Q999" s="802"/>
      <c r="R999" s="25"/>
      <c r="S999" s="818" t="s">
        <v>1369</v>
      </c>
      <c r="T999" s="26"/>
      <c r="U999" s="26"/>
      <c r="V999" s="26"/>
      <c r="W999" s="27">
        <v>1</v>
      </c>
      <c r="X999" s="28" t="s">
        <v>74</v>
      </c>
      <c r="Y999" s="29">
        <v>116.07</v>
      </c>
      <c r="Z999" s="29">
        <f t="shared" si="74"/>
        <v>116.07</v>
      </c>
      <c r="AA999" s="29">
        <f t="shared" si="75"/>
        <v>129.9984</v>
      </c>
      <c r="AB999" s="30"/>
      <c r="AC999" s="28"/>
      <c r="AD999" s="28" t="s">
        <v>75</v>
      </c>
      <c r="AE999" s="31"/>
      <c r="AF999" s="634"/>
      <c r="AG999" s="2"/>
    </row>
    <row r="1000" spans="1:33" ht="18" customHeight="1">
      <c r="A1000" s="662"/>
      <c r="B1000" s="665"/>
      <c r="C1000" s="743"/>
      <c r="D1000" s="744"/>
      <c r="E1000" s="744"/>
      <c r="F1000" s="744"/>
      <c r="G1000" s="744"/>
      <c r="H1000" s="744"/>
      <c r="I1000" s="744"/>
      <c r="J1000" s="754"/>
      <c r="K1000" s="744"/>
      <c r="L1000" s="744"/>
      <c r="M1000" s="631"/>
      <c r="N1000" s="631"/>
      <c r="O1000" s="744"/>
      <c r="P1000" s="744"/>
      <c r="Q1000" s="802"/>
      <c r="R1000" s="25"/>
      <c r="S1000" s="818"/>
      <c r="T1000" s="26"/>
      <c r="U1000" s="26"/>
      <c r="V1000" s="26"/>
      <c r="W1000" s="27"/>
      <c r="X1000" s="28"/>
      <c r="Y1000" s="29"/>
      <c r="Z1000" s="29"/>
      <c r="AA1000" s="29"/>
      <c r="AB1000" s="30"/>
      <c r="AC1000" s="28"/>
      <c r="AD1000" s="28"/>
      <c r="AE1000" s="31"/>
      <c r="AF1000" s="634"/>
      <c r="AG1000" s="2"/>
    </row>
    <row r="1001" spans="1:33" ht="76.5" customHeight="1">
      <c r="A1001" s="662"/>
      <c r="B1001" s="665"/>
      <c r="C1001" s="745"/>
      <c r="D1001" s="746"/>
      <c r="E1001" s="746"/>
      <c r="F1001" s="746"/>
      <c r="G1001" s="746"/>
      <c r="H1001" s="746"/>
      <c r="I1001" s="746"/>
      <c r="J1001" s="756"/>
      <c r="K1001" s="746"/>
      <c r="L1001" s="746"/>
      <c r="M1001" s="632"/>
      <c r="N1001" s="632"/>
      <c r="O1001" s="746"/>
      <c r="P1001" s="746"/>
      <c r="Q1001" s="803"/>
      <c r="R1001" s="38"/>
      <c r="S1001" s="820"/>
      <c r="T1001" s="39"/>
      <c r="U1001" s="39"/>
      <c r="V1001" s="39"/>
      <c r="W1001" s="40"/>
      <c r="X1001" s="41"/>
      <c r="Y1001" s="42"/>
      <c r="Z1001" s="42"/>
      <c r="AA1001" s="42"/>
      <c r="AB1001" s="43"/>
      <c r="AC1001" s="41"/>
      <c r="AD1001" s="41"/>
      <c r="AE1001" s="44"/>
      <c r="AF1001" s="635"/>
      <c r="AG1001" s="2"/>
    </row>
    <row r="1002" spans="1:33" ht="18" customHeight="1">
      <c r="A1002" s="662"/>
      <c r="B1002" s="665"/>
      <c r="C1002" s="747" t="s">
        <v>46</v>
      </c>
      <c r="D1002" s="748" t="s">
        <v>47</v>
      </c>
      <c r="E1002" s="748" t="s">
        <v>48</v>
      </c>
      <c r="F1002" s="748" t="s">
        <v>324</v>
      </c>
      <c r="G1002" s="749" t="s">
        <v>50</v>
      </c>
      <c r="H1002" s="748" t="s">
        <v>440</v>
      </c>
      <c r="I1002" s="748" t="s">
        <v>61</v>
      </c>
      <c r="J1002" s="777" t="s">
        <v>1370</v>
      </c>
      <c r="K1002" s="750" t="s">
        <v>1371</v>
      </c>
      <c r="L1002" s="748" t="s">
        <v>1372</v>
      </c>
      <c r="M1002" s="638">
        <v>0</v>
      </c>
      <c r="N1002" s="638">
        <v>0</v>
      </c>
      <c r="O1002" s="748" t="s">
        <v>1373</v>
      </c>
      <c r="P1002" s="748" t="s">
        <v>1374</v>
      </c>
      <c r="Q1002" s="804" t="s">
        <v>1375</v>
      </c>
      <c r="R1002" s="59"/>
      <c r="S1002" s="823"/>
      <c r="T1002" s="49"/>
      <c r="U1002" s="49"/>
      <c r="V1002" s="49"/>
      <c r="W1002" s="34"/>
      <c r="X1002" s="35"/>
      <c r="Y1002" s="36"/>
      <c r="Z1002" s="36"/>
      <c r="AA1002" s="36"/>
      <c r="AB1002" s="50"/>
      <c r="AC1002" s="35"/>
      <c r="AD1002" s="60"/>
      <c r="AE1002" s="60"/>
      <c r="AF1002" s="637"/>
      <c r="AG1002" s="2"/>
    </row>
    <row r="1003" spans="1:33" ht="18" customHeight="1">
      <c r="A1003" s="662"/>
      <c r="B1003" s="665"/>
      <c r="C1003" s="743"/>
      <c r="D1003" s="744"/>
      <c r="E1003" s="744"/>
      <c r="F1003" s="744"/>
      <c r="G1003" s="744"/>
      <c r="H1003" s="744"/>
      <c r="I1003" s="744"/>
      <c r="J1003" s="754"/>
      <c r="K1003" s="744"/>
      <c r="L1003" s="744"/>
      <c r="M1003" s="631"/>
      <c r="N1003" s="631"/>
      <c r="O1003" s="744"/>
      <c r="P1003" s="744"/>
      <c r="Q1003" s="802"/>
      <c r="R1003" s="32"/>
      <c r="S1003" s="818"/>
      <c r="T1003" s="26"/>
      <c r="U1003" s="26"/>
      <c r="V1003" s="26"/>
      <c r="W1003" s="27"/>
      <c r="X1003" s="28"/>
      <c r="Y1003" s="29"/>
      <c r="Z1003" s="29"/>
      <c r="AA1003" s="29"/>
      <c r="AB1003" s="30"/>
      <c r="AC1003" s="28"/>
      <c r="AD1003" s="31"/>
      <c r="AE1003" s="31"/>
      <c r="AF1003" s="634"/>
      <c r="AG1003" s="2"/>
    </row>
    <row r="1004" spans="1:33" ht="18" customHeight="1">
      <c r="A1004" s="662"/>
      <c r="B1004" s="665"/>
      <c r="C1004" s="743"/>
      <c r="D1004" s="744"/>
      <c r="E1004" s="744"/>
      <c r="F1004" s="744"/>
      <c r="G1004" s="744"/>
      <c r="H1004" s="744"/>
      <c r="I1004" s="744"/>
      <c r="J1004" s="754"/>
      <c r="K1004" s="744"/>
      <c r="L1004" s="744"/>
      <c r="M1004" s="631"/>
      <c r="N1004" s="631"/>
      <c r="O1004" s="744"/>
      <c r="P1004" s="744"/>
      <c r="Q1004" s="802"/>
      <c r="R1004" s="25"/>
      <c r="S1004" s="818"/>
      <c r="T1004" s="26"/>
      <c r="U1004" s="26"/>
      <c r="V1004" s="26"/>
      <c r="W1004" s="27"/>
      <c r="X1004" s="28"/>
      <c r="Y1004" s="29"/>
      <c r="Z1004" s="29"/>
      <c r="AA1004" s="29"/>
      <c r="AB1004" s="30"/>
      <c r="AC1004" s="28"/>
      <c r="AD1004" s="31"/>
      <c r="AE1004" s="31"/>
      <c r="AF1004" s="634"/>
      <c r="AG1004" s="2"/>
    </row>
    <row r="1005" spans="1:33" ht="18" customHeight="1">
      <c r="A1005" s="662"/>
      <c r="B1005" s="665"/>
      <c r="C1005" s="743"/>
      <c r="D1005" s="744"/>
      <c r="E1005" s="744"/>
      <c r="F1005" s="744"/>
      <c r="G1005" s="744"/>
      <c r="H1005" s="744"/>
      <c r="I1005" s="744"/>
      <c r="J1005" s="754"/>
      <c r="K1005" s="744"/>
      <c r="L1005" s="744"/>
      <c r="M1005" s="631"/>
      <c r="N1005" s="631"/>
      <c r="O1005" s="744"/>
      <c r="P1005" s="744"/>
      <c r="Q1005" s="802"/>
      <c r="R1005" s="25"/>
      <c r="S1005" s="818"/>
      <c r="T1005" s="26"/>
      <c r="U1005" s="26"/>
      <c r="V1005" s="26"/>
      <c r="W1005" s="27"/>
      <c r="X1005" s="28"/>
      <c r="Y1005" s="29"/>
      <c r="Z1005" s="29"/>
      <c r="AA1005" s="29"/>
      <c r="AB1005" s="30"/>
      <c r="AC1005" s="28"/>
      <c r="AD1005" s="31"/>
      <c r="AE1005" s="31"/>
      <c r="AF1005" s="634"/>
      <c r="AG1005" s="2"/>
    </row>
    <row r="1006" spans="1:33" ht="50.25" customHeight="1">
      <c r="A1006" s="662"/>
      <c r="B1006" s="665"/>
      <c r="C1006" s="745"/>
      <c r="D1006" s="746"/>
      <c r="E1006" s="746"/>
      <c r="F1006" s="746"/>
      <c r="G1006" s="746"/>
      <c r="H1006" s="746"/>
      <c r="I1006" s="746"/>
      <c r="J1006" s="756"/>
      <c r="K1006" s="746"/>
      <c r="L1006" s="746"/>
      <c r="M1006" s="632"/>
      <c r="N1006" s="632"/>
      <c r="O1006" s="746"/>
      <c r="P1006" s="746"/>
      <c r="Q1006" s="803"/>
      <c r="R1006" s="38"/>
      <c r="S1006" s="824"/>
      <c r="T1006" s="61"/>
      <c r="U1006" s="61"/>
      <c r="V1006" s="61"/>
      <c r="W1006" s="62"/>
      <c r="X1006" s="63"/>
      <c r="Y1006" s="64"/>
      <c r="Z1006" s="42"/>
      <c r="AA1006" s="42"/>
      <c r="AB1006" s="65"/>
      <c r="AC1006" s="63"/>
      <c r="AD1006" s="66"/>
      <c r="AE1006" s="66"/>
      <c r="AF1006" s="635"/>
      <c r="AG1006" s="2"/>
    </row>
    <row r="1007" spans="1:33" ht="18" customHeight="1">
      <c r="A1007" s="662"/>
      <c r="B1007" s="665"/>
      <c r="C1007" s="747" t="s">
        <v>46</v>
      </c>
      <c r="D1007" s="748" t="s">
        <v>47</v>
      </c>
      <c r="E1007" s="748" t="s">
        <v>48</v>
      </c>
      <c r="F1007" s="748" t="s">
        <v>324</v>
      </c>
      <c r="G1007" s="749" t="s">
        <v>50</v>
      </c>
      <c r="H1007" s="748" t="s">
        <v>440</v>
      </c>
      <c r="I1007" s="748" t="s">
        <v>61</v>
      </c>
      <c r="J1007" s="774" t="s">
        <v>1376</v>
      </c>
      <c r="K1007" s="748" t="s">
        <v>1377</v>
      </c>
      <c r="L1007" s="748" t="s">
        <v>1378</v>
      </c>
      <c r="M1007" s="638">
        <v>0</v>
      </c>
      <c r="N1007" s="638">
        <v>0</v>
      </c>
      <c r="O1007" s="748" t="s">
        <v>1379</v>
      </c>
      <c r="P1007" s="748" t="s">
        <v>1380</v>
      </c>
      <c r="Q1007" s="804" t="s">
        <v>1359</v>
      </c>
      <c r="R1007" s="37"/>
      <c r="S1007" s="822"/>
      <c r="T1007" s="53"/>
      <c r="U1007" s="53"/>
      <c r="V1007" s="53"/>
      <c r="W1007" s="54"/>
      <c r="X1007" s="55"/>
      <c r="Y1007" s="56"/>
      <c r="Z1007" s="36"/>
      <c r="AA1007" s="36"/>
      <c r="AB1007" s="57"/>
      <c r="AC1007" s="55"/>
      <c r="AD1007" s="58"/>
      <c r="AE1007" s="58"/>
      <c r="AF1007" s="637"/>
      <c r="AG1007" s="2"/>
    </row>
    <row r="1008" spans="1:33" ht="18" customHeight="1">
      <c r="A1008" s="662"/>
      <c r="B1008" s="665"/>
      <c r="C1008" s="743"/>
      <c r="D1008" s="744"/>
      <c r="E1008" s="744"/>
      <c r="F1008" s="744"/>
      <c r="G1008" s="744"/>
      <c r="H1008" s="744"/>
      <c r="I1008" s="744"/>
      <c r="J1008" s="754"/>
      <c r="K1008" s="744"/>
      <c r="L1008" s="744"/>
      <c r="M1008" s="631"/>
      <c r="N1008" s="631"/>
      <c r="O1008" s="744"/>
      <c r="P1008" s="744"/>
      <c r="Q1008" s="802"/>
      <c r="R1008" s="25"/>
      <c r="S1008" s="818"/>
      <c r="T1008" s="26"/>
      <c r="U1008" s="26"/>
      <c r="V1008" s="26"/>
      <c r="W1008" s="27"/>
      <c r="X1008" s="28"/>
      <c r="Y1008" s="29"/>
      <c r="Z1008" s="29"/>
      <c r="AA1008" s="29"/>
      <c r="AB1008" s="30"/>
      <c r="AC1008" s="28"/>
      <c r="AD1008" s="31"/>
      <c r="AE1008" s="31"/>
      <c r="AF1008" s="634"/>
      <c r="AG1008" s="2"/>
    </row>
    <row r="1009" spans="1:33" ht="18" customHeight="1">
      <c r="A1009" s="662"/>
      <c r="B1009" s="665"/>
      <c r="C1009" s="743"/>
      <c r="D1009" s="744"/>
      <c r="E1009" s="744"/>
      <c r="F1009" s="744"/>
      <c r="G1009" s="744"/>
      <c r="H1009" s="744"/>
      <c r="I1009" s="744"/>
      <c r="J1009" s="754"/>
      <c r="K1009" s="744"/>
      <c r="L1009" s="744"/>
      <c r="M1009" s="631"/>
      <c r="N1009" s="631"/>
      <c r="O1009" s="744"/>
      <c r="P1009" s="744"/>
      <c r="Q1009" s="802"/>
      <c r="R1009" s="25"/>
      <c r="S1009" s="818"/>
      <c r="T1009" s="26"/>
      <c r="U1009" s="26"/>
      <c r="V1009" s="26"/>
      <c r="W1009" s="27"/>
      <c r="X1009" s="28"/>
      <c r="Y1009" s="29"/>
      <c r="Z1009" s="29"/>
      <c r="AA1009" s="29"/>
      <c r="AB1009" s="30"/>
      <c r="AC1009" s="28"/>
      <c r="AD1009" s="31"/>
      <c r="AE1009" s="31"/>
      <c r="AF1009" s="634"/>
      <c r="AG1009" s="2"/>
    </row>
    <row r="1010" spans="1:33" ht="18" customHeight="1">
      <c r="A1010" s="662"/>
      <c r="B1010" s="665"/>
      <c r="C1010" s="743"/>
      <c r="D1010" s="744"/>
      <c r="E1010" s="744"/>
      <c r="F1010" s="744"/>
      <c r="G1010" s="744"/>
      <c r="H1010" s="744"/>
      <c r="I1010" s="744"/>
      <c r="J1010" s="754"/>
      <c r="K1010" s="744"/>
      <c r="L1010" s="744"/>
      <c r="M1010" s="631"/>
      <c r="N1010" s="631"/>
      <c r="O1010" s="744"/>
      <c r="P1010" s="744"/>
      <c r="Q1010" s="802"/>
      <c r="R1010" s="25"/>
      <c r="S1010" s="818"/>
      <c r="T1010" s="26"/>
      <c r="U1010" s="26"/>
      <c r="V1010" s="26"/>
      <c r="W1010" s="27"/>
      <c r="X1010" s="28"/>
      <c r="Y1010" s="29"/>
      <c r="Z1010" s="29"/>
      <c r="AA1010" s="29"/>
      <c r="AB1010" s="30"/>
      <c r="AC1010" s="28"/>
      <c r="AD1010" s="31"/>
      <c r="AE1010" s="31"/>
      <c r="AF1010" s="634"/>
      <c r="AG1010" s="2"/>
    </row>
    <row r="1011" spans="1:33" ht="55.5" customHeight="1">
      <c r="A1011" s="662"/>
      <c r="B1011" s="665"/>
      <c r="C1011" s="745"/>
      <c r="D1011" s="746"/>
      <c r="E1011" s="746"/>
      <c r="F1011" s="746"/>
      <c r="G1011" s="746"/>
      <c r="H1011" s="746"/>
      <c r="I1011" s="746"/>
      <c r="J1011" s="756"/>
      <c r="K1011" s="746"/>
      <c r="L1011" s="746"/>
      <c r="M1011" s="632"/>
      <c r="N1011" s="632"/>
      <c r="O1011" s="746"/>
      <c r="P1011" s="746"/>
      <c r="Q1011" s="803"/>
      <c r="R1011" s="38"/>
      <c r="S1011" s="820"/>
      <c r="T1011" s="39"/>
      <c r="U1011" s="39"/>
      <c r="V1011" s="39"/>
      <c r="W1011" s="40"/>
      <c r="X1011" s="41"/>
      <c r="Y1011" s="42"/>
      <c r="Z1011" s="42"/>
      <c r="AA1011" s="42"/>
      <c r="AB1011" s="43"/>
      <c r="AC1011" s="41"/>
      <c r="AD1011" s="44"/>
      <c r="AE1011" s="44"/>
      <c r="AF1011" s="635"/>
      <c r="AG1011" s="2"/>
    </row>
    <row r="1012" spans="1:33" ht="32.25" customHeight="1">
      <c r="A1012" s="663"/>
      <c r="B1012" s="666"/>
      <c r="C1012" s="747" t="s">
        <v>46</v>
      </c>
      <c r="D1012" s="748" t="s">
        <v>47</v>
      </c>
      <c r="E1012" s="748" t="s">
        <v>48</v>
      </c>
      <c r="F1012" s="748" t="s">
        <v>1381</v>
      </c>
      <c r="G1012" s="749" t="s">
        <v>50</v>
      </c>
      <c r="H1012" s="748" t="s">
        <v>51</v>
      </c>
      <c r="I1012" s="748" t="s">
        <v>61</v>
      </c>
      <c r="J1012" s="777" t="s">
        <v>1382</v>
      </c>
      <c r="K1012" s="748" t="s">
        <v>1383</v>
      </c>
      <c r="L1012" s="748" t="s">
        <v>1384</v>
      </c>
      <c r="M1012" s="638">
        <v>1</v>
      </c>
      <c r="N1012" s="638">
        <v>0</v>
      </c>
      <c r="O1012" s="748" t="s">
        <v>1385</v>
      </c>
      <c r="P1012" s="748" t="s">
        <v>1386</v>
      </c>
      <c r="Q1012" s="804" t="s">
        <v>1359</v>
      </c>
      <c r="R1012" s="70" t="s">
        <v>140</v>
      </c>
      <c r="S1012" s="825" t="s">
        <v>141</v>
      </c>
      <c r="T1012" s="193"/>
      <c r="U1012" s="172" t="s">
        <v>71</v>
      </c>
      <c r="V1012" s="164" t="s">
        <v>72</v>
      </c>
      <c r="W1012" s="73"/>
      <c r="X1012" s="28"/>
      <c r="Y1012" s="29"/>
      <c r="Z1012" s="29"/>
      <c r="AA1012" s="29"/>
      <c r="AB1012" s="30">
        <f>+SUM(AA1013:AA1014)</f>
        <v>20.9664</v>
      </c>
      <c r="AC1012" s="28"/>
      <c r="AD1012" s="58"/>
      <c r="AE1012" s="58"/>
      <c r="AF1012" s="637"/>
      <c r="AG1012" s="2"/>
    </row>
    <row r="1013" spans="1:33" ht="32.25" customHeight="1">
      <c r="A1013" s="661" t="s">
        <v>1133</v>
      </c>
      <c r="B1013" s="664" t="s">
        <v>1353</v>
      </c>
      <c r="C1013" s="743"/>
      <c r="D1013" s="744"/>
      <c r="E1013" s="744"/>
      <c r="F1013" s="744"/>
      <c r="G1013" s="744"/>
      <c r="H1013" s="744"/>
      <c r="I1013" s="744"/>
      <c r="J1013" s="754"/>
      <c r="K1013" s="744"/>
      <c r="L1013" s="744"/>
      <c r="M1013" s="631"/>
      <c r="N1013" s="631"/>
      <c r="O1013" s="744"/>
      <c r="P1013" s="744"/>
      <c r="Q1013" s="802"/>
      <c r="R1013" s="25"/>
      <c r="S1013" s="818" t="s">
        <v>1387</v>
      </c>
      <c r="T1013" s="26"/>
      <c r="U1013" s="33"/>
      <c r="V1013" s="33"/>
      <c r="W1013" s="27">
        <v>4</v>
      </c>
      <c r="X1013" s="28" t="s">
        <v>74</v>
      </c>
      <c r="Y1013" s="29">
        <v>2.6</v>
      </c>
      <c r="Z1013" s="29">
        <f t="shared" ref="Z1013:Z1014" si="76">+W1013*Y1013</f>
        <v>10.4</v>
      </c>
      <c r="AA1013" s="29">
        <f t="shared" ref="AA1013:AA1014" si="77">+Z1013*1.12</f>
        <v>11.648000000000001</v>
      </c>
      <c r="AB1013" s="30"/>
      <c r="AC1013" s="28" t="s">
        <v>75</v>
      </c>
      <c r="AD1013" s="31"/>
      <c r="AE1013" s="31"/>
      <c r="AF1013" s="634"/>
      <c r="AG1013" s="2"/>
    </row>
    <row r="1014" spans="1:33" ht="32.25" customHeight="1">
      <c r="A1014" s="662"/>
      <c r="B1014" s="665"/>
      <c r="C1014" s="743"/>
      <c r="D1014" s="744"/>
      <c r="E1014" s="744"/>
      <c r="F1014" s="744"/>
      <c r="G1014" s="744"/>
      <c r="H1014" s="744"/>
      <c r="I1014" s="744"/>
      <c r="J1014" s="754"/>
      <c r="K1014" s="744"/>
      <c r="L1014" s="744"/>
      <c r="M1014" s="631"/>
      <c r="N1014" s="631"/>
      <c r="O1014" s="744"/>
      <c r="P1014" s="744"/>
      <c r="Q1014" s="802"/>
      <c r="R1014" s="25"/>
      <c r="S1014" s="818" t="s">
        <v>1388</v>
      </c>
      <c r="T1014" s="26"/>
      <c r="U1014" s="26"/>
      <c r="V1014" s="26"/>
      <c r="W1014" s="27">
        <v>4</v>
      </c>
      <c r="X1014" s="28" t="s">
        <v>246</v>
      </c>
      <c r="Y1014" s="29">
        <v>2.08</v>
      </c>
      <c r="Z1014" s="29">
        <f t="shared" si="76"/>
        <v>8.32</v>
      </c>
      <c r="AA1014" s="29">
        <f t="shared" si="77"/>
        <v>9.3184000000000005</v>
      </c>
      <c r="AB1014" s="30"/>
      <c r="AC1014" s="28" t="s">
        <v>75</v>
      </c>
      <c r="AD1014" s="31"/>
      <c r="AE1014" s="31"/>
      <c r="AF1014" s="634"/>
      <c r="AG1014" s="2"/>
    </row>
    <row r="1015" spans="1:33" ht="32.25" customHeight="1">
      <c r="A1015" s="662"/>
      <c r="B1015" s="665"/>
      <c r="C1015" s="743"/>
      <c r="D1015" s="744"/>
      <c r="E1015" s="744"/>
      <c r="F1015" s="744"/>
      <c r="G1015" s="744"/>
      <c r="H1015" s="744"/>
      <c r="I1015" s="744"/>
      <c r="J1015" s="754"/>
      <c r="K1015" s="744"/>
      <c r="L1015" s="744"/>
      <c r="M1015" s="631"/>
      <c r="N1015" s="631"/>
      <c r="O1015" s="744"/>
      <c r="P1015" s="744"/>
      <c r="Q1015" s="802"/>
      <c r="R1015" s="32"/>
      <c r="S1015" s="819"/>
      <c r="T1015" s="33"/>
      <c r="U1015" s="33"/>
      <c r="V1015" s="33"/>
      <c r="W1015" s="34"/>
      <c r="X1015" s="35"/>
      <c r="Y1015" s="36"/>
      <c r="Z1015" s="36"/>
      <c r="AA1015" s="36"/>
      <c r="AB1015" s="50"/>
      <c r="AC1015" s="35"/>
      <c r="AD1015" s="31"/>
      <c r="AE1015" s="31"/>
      <c r="AF1015" s="634"/>
      <c r="AG1015" s="2"/>
    </row>
    <row r="1016" spans="1:33" ht="32.25" customHeight="1">
      <c r="A1016" s="662"/>
      <c r="B1016" s="665"/>
      <c r="C1016" s="745"/>
      <c r="D1016" s="746"/>
      <c r="E1016" s="746"/>
      <c r="F1016" s="746"/>
      <c r="G1016" s="746"/>
      <c r="H1016" s="746"/>
      <c r="I1016" s="746"/>
      <c r="J1016" s="756"/>
      <c r="K1016" s="746"/>
      <c r="L1016" s="746"/>
      <c r="M1016" s="632"/>
      <c r="N1016" s="632"/>
      <c r="O1016" s="746"/>
      <c r="P1016" s="746"/>
      <c r="Q1016" s="803"/>
      <c r="R1016" s="38"/>
      <c r="S1016" s="820"/>
      <c r="T1016" s="39"/>
      <c r="U1016" s="39"/>
      <c r="V1016" s="39"/>
      <c r="W1016" s="40"/>
      <c r="X1016" s="41"/>
      <c r="Y1016" s="42"/>
      <c r="Z1016" s="42"/>
      <c r="AA1016" s="42"/>
      <c r="AB1016" s="43"/>
      <c r="AC1016" s="41"/>
      <c r="AD1016" s="44"/>
      <c r="AE1016" s="44"/>
      <c r="AF1016" s="635"/>
      <c r="AG1016" s="2"/>
    </row>
    <row r="1017" spans="1:33" ht="63" customHeight="1">
      <c r="A1017" s="662"/>
      <c r="B1017" s="665"/>
      <c r="C1017" s="747" t="s">
        <v>46</v>
      </c>
      <c r="D1017" s="748" t="s">
        <v>47</v>
      </c>
      <c r="E1017" s="748" t="s">
        <v>48</v>
      </c>
      <c r="F1017" s="748" t="s">
        <v>1381</v>
      </c>
      <c r="G1017" s="749" t="s">
        <v>50</v>
      </c>
      <c r="H1017" s="748" t="s">
        <v>51</v>
      </c>
      <c r="I1017" s="748" t="s">
        <v>61</v>
      </c>
      <c r="J1017" s="774" t="s">
        <v>1389</v>
      </c>
      <c r="K1017" s="748" t="s">
        <v>1390</v>
      </c>
      <c r="L1017" s="748" t="s">
        <v>1391</v>
      </c>
      <c r="M1017" s="638">
        <v>3</v>
      </c>
      <c r="N1017" s="638">
        <v>3</v>
      </c>
      <c r="O1017" s="748" t="s">
        <v>1392</v>
      </c>
      <c r="P1017" s="748" t="s">
        <v>1393</v>
      </c>
      <c r="Q1017" s="804" t="s">
        <v>1394</v>
      </c>
      <c r="R1017" s="59" t="s">
        <v>68</v>
      </c>
      <c r="S1017" s="822" t="s">
        <v>69</v>
      </c>
      <c r="T1017" s="46"/>
      <c r="U1017" s="67" t="s">
        <v>71</v>
      </c>
      <c r="V1017" s="68" t="s">
        <v>72</v>
      </c>
      <c r="W1017" s="34"/>
      <c r="X1017" s="35"/>
      <c r="Y1017" s="36"/>
      <c r="Z1017" s="36"/>
      <c r="AA1017" s="36"/>
      <c r="AB1017" s="50">
        <f>+SUM(AA1018:AA1020)</f>
        <v>168.00000000000003</v>
      </c>
      <c r="AC1017" s="35"/>
      <c r="AD1017" s="60"/>
      <c r="AE1017" s="60"/>
      <c r="AF1017" s="636"/>
      <c r="AG1017" s="2"/>
    </row>
    <row r="1018" spans="1:33" ht="63" customHeight="1">
      <c r="A1018" s="662"/>
      <c r="B1018" s="665"/>
      <c r="C1018" s="743"/>
      <c r="D1018" s="744"/>
      <c r="E1018" s="744"/>
      <c r="F1018" s="744"/>
      <c r="G1018" s="744"/>
      <c r="H1018" s="744"/>
      <c r="I1018" s="744"/>
      <c r="J1018" s="754"/>
      <c r="K1018" s="744"/>
      <c r="L1018" s="744"/>
      <c r="M1018" s="631"/>
      <c r="N1018" s="631"/>
      <c r="O1018" s="744"/>
      <c r="P1018" s="744"/>
      <c r="Q1018" s="802"/>
      <c r="R1018" s="25"/>
      <c r="S1018" s="818" t="s">
        <v>1395</v>
      </c>
      <c r="T1018" s="26"/>
      <c r="U1018" s="26"/>
      <c r="V1018" s="26"/>
      <c r="W1018" s="27">
        <v>1</v>
      </c>
      <c r="X1018" s="28" t="s">
        <v>74</v>
      </c>
      <c r="Y1018" s="29">
        <v>50</v>
      </c>
      <c r="Z1018" s="29">
        <f t="shared" ref="Z1018:Z1020" si="78">+W1018*Y1018</f>
        <v>50</v>
      </c>
      <c r="AA1018" s="29">
        <f t="shared" ref="AA1018:AA1020" si="79">+Z1018*1.12</f>
        <v>56.000000000000007</v>
      </c>
      <c r="AB1018" s="30"/>
      <c r="AC1018" s="28" t="s">
        <v>75</v>
      </c>
      <c r="AD1018" s="31"/>
      <c r="AE1018" s="31"/>
      <c r="AF1018" s="634"/>
      <c r="AG1018" s="2"/>
    </row>
    <row r="1019" spans="1:33" ht="63" customHeight="1">
      <c r="A1019" s="662"/>
      <c r="B1019" s="665"/>
      <c r="C1019" s="743"/>
      <c r="D1019" s="744"/>
      <c r="E1019" s="744"/>
      <c r="F1019" s="744"/>
      <c r="G1019" s="744"/>
      <c r="H1019" s="744"/>
      <c r="I1019" s="744"/>
      <c r="J1019" s="754"/>
      <c r="K1019" s="744"/>
      <c r="L1019" s="744"/>
      <c r="M1019" s="631"/>
      <c r="N1019" s="631"/>
      <c r="O1019" s="744"/>
      <c r="P1019" s="744"/>
      <c r="Q1019" s="802"/>
      <c r="R1019" s="32"/>
      <c r="S1019" s="819" t="s">
        <v>1396</v>
      </c>
      <c r="T1019" s="33"/>
      <c r="U1019" s="33"/>
      <c r="V1019" s="33"/>
      <c r="W1019" s="34">
        <v>1</v>
      </c>
      <c r="X1019" s="35" t="s">
        <v>74</v>
      </c>
      <c r="Y1019" s="36">
        <v>50</v>
      </c>
      <c r="Z1019" s="29">
        <f t="shared" si="78"/>
        <v>50</v>
      </c>
      <c r="AA1019" s="29">
        <f t="shared" si="79"/>
        <v>56.000000000000007</v>
      </c>
      <c r="AB1019" s="30"/>
      <c r="AC1019" s="28" t="s">
        <v>75</v>
      </c>
      <c r="AD1019" s="31"/>
      <c r="AE1019" s="31"/>
      <c r="AF1019" s="634"/>
      <c r="AG1019" s="2"/>
    </row>
    <row r="1020" spans="1:33" ht="63" customHeight="1">
      <c r="A1020" s="662"/>
      <c r="B1020" s="665"/>
      <c r="C1020" s="745"/>
      <c r="D1020" s="746"/>
      <c r="E1020" s="746"/>
      <c r="F1020" s="746"/>
      <c r="G1020" s="746"/>
      <c r="H1020" s="746"/>
      <c r="I1020" s="746"/>
      <c r="J1020" s="756"/>
      <c r="K1020" s="746"/>
      <c r="L1020" s="746"/>
      <c r="M1020" s="632"/>
      <c r="N1020" s="632"/>
      <c r="O1020" s="746"/>
      <c r="P1020" s="746"/>
      <c r="Q1020" s="803"/>
      <c r="R1020" s="206"/>
      <c r="S1020" s="847" t="s">
        <v>1397</v>
      </c>
      <c r="T1020" s="198"/>
      <c r="U1020" s="45"/>
      <c r="V1020" s="45"/>
      <c r="W1020" s="34">
        <v>1</v>
      </c>
      <c r="X1020" s="35" t="s">
        <v>74</v>
      </c>
      <c r="Y1020" s="36">
        <v>50</v>
      </c>
      <c r="Z1020" s="29">
        <f t="shared" si="78"/>
        <v>50</v>
      </c>
      <c r="AA1020" s="29">
        <f t="shared" si="79"/>
        <v>56.000000000000007</v>
      </c>
      <c r="AB1020" s="30"/>
      <c r="AC1020" s="28" t="s">
        <v>75</v>
      </c>
      <c r="AD1020" s="31"/>
      <c r="AE1020" s="31"/>
      <c r="AF1020" s="634"/>
      <c r="AG1020" s="2"/>
    </row>
    <row r="1021" spans="1:33" ht="26.25" customHeight="1">
      <c r="A1021" s="662"/>
      <c r="B1021" s="665"/>
      <c r="C1021" s="773" t="s">
        <v>46</v>
      </c>
      <c r="D1021" s="750" t="s">
        <v>47</v>
      </c>
      <c r="E1021" s="750" t="s">
        <v>48</v>
      </c>
      <c r="F1021" s="750" t="s">
        <v>450</v>
      </c>
      <c r="G1021" s="768" t="s">
        <v>50</v>
      </c>
      <c r="H1021" s="750" t="s">
        <v>51</v>
      </c>
      <c r="I1021" s="750" t="s">
        <v>61</v>
      </c>
      <c r="J1021" s="752" t="s">
        <v>1398</v>
      </c>
      <c r="K1021" s="750" t="s">
        <v>1399</v>
      </c>
      <c r="L1021" s="750" t="s">
        <v>1400</v>
      </c>
      <c r="M1021" s="698">
        <v>26</v>
      </c>
      <c r="N1021" s="698">
        <v>15</v>
      </c>
      <c r="O1021" s="750" t="s">
        <v>1401</v>
      </c>
      <c r="P1021" s="750" t="s">
        <v>1402</v>
      </c>
      <c r="Q1021" s="805" t="s">
        <v>1359</v>
      </c>
      <c r="R1021" s="37" t="s">
        <v>116</v>
      </c>
      <c r="S1021" s="821" t="s">
        <v>117</v>
      </c>
      <c r="T1021" s="46"/>
      <c r="U1021" s="67" t="s">
        <v>71</v>
      </c>
      <c r="V1021" s="68" t="s">
        <v>72</v>
      </c>
      <c r="W1021" s="54"/>
      <c r="X1021" s="55"/>
      <c r="Y1021" s="56"/>
      <c r="Z1021" s="56"/>
      <c r="AA1021" s="56"/>
      <c r="AB1021" s="57">
        <f>+SUM(AA1022:AA1030)</f>
        <v>66.115200000000002</v>
      </c>
      <c r="AC1021" s="55"/>
      <c r="AD1021" s="55"/>
      <c r="AE1021" s="55"/>
      <c r="AF1021" s="637"/>
      <c r="AG1021" s="2"/>
    </row>
    <row r="1022" spans="1:33" ht="18" customHeight="1">
      <c r="A1022" s="662"/>
      <c r="B1022" s="665"/>
      <c r="C1022" s="743"/>
      <c r="D1022" s="744"/>
      <c r="E1022" s="744"/>
      <c r="F1022" s="744"/>
      <c r="G1022" s="744"/>
      <c r="H1022" s="744"/>
      <c r="I1022" s="744"/>
      <c r="J1022" s="754"/>
      <c r="K1022" s="744"/>
      <c r="L1022" s="744"/>
      <c r="M1022" s="631"/>
      <c r="N1022" s="631"/>
      <c r="O1022" s="744"/>
      <c r="P1022" s="744"/>
      <c r="Q1022" s="802"/>
      <c r="R1022" s="25"/>
      <c r="S1022" s="818" t="s">
        <v>1403</v>
      </c>
      <c r="T1022" s="26"/>
      <c r="U1022" s="26"/>
      <c r="V1022" s="26"/>
      <c r="W1022" s="27">
        <v>12</v>
      </c>
      <c r="X1022" s="28" t="s">
        <v>575</v>
      </c>
      <c r="Y1022" s="29">
        <v>2.83</v>
      </c>
      <c r="Z1022" s="29">
        <f t="shared" ref="Z1022:Z1030" si="80">+W1022*Y1022</f>
        <v>33.96</v>
      </c>
      <c r="AA1022" s="29">
        <f>+Z1022</f>
        <v>33.96</v>
      </c>
      <c r="AB1022" s="30"/>
      <c r="AC1022" s="28" t="s">
        <v>75</v>
      </c>
      <c r="AD1022" s="28"/>
      <c r="AE1022" s="28"/>
      <c r="AF1022" s="634"/>
      <c r="AG1022" s="2"/>
    </row>
    <row r="1023" spans="1:33" ht="18" customHeight="1">
      <c r="A1023" s="662"/>
      <c r="B1023" s="665"/>
      <c r="C1023" s="743"/>
      <c r="D1023" s="744"/>
      <c r="E1023" s="744"/>
      <c r="F1023" s="744"/>
      <c r="G1023" s="744"/>
      <c r="H1023" s="744"/>
      <c r="I1023" s="744"/>
      <c r="J1023" s="754"/>
      <c r="K1023" s="744"/>
      <c r="L1023" s="744"/>
      <c r="M1023" s="631"/>
      <c r="N1023" s="631"/>
      <c r="O1023" s="744"/>
      <c r="P1023" s="744"/>
      <c r="Q1023" s="802"/>
      <c r="R1023" s="25"/>
      <c r="S1023" s="818" t="s">
        <v>236</v>
      </c>
      <c r="T1023" s="26"/>
      <c r="U1023" s="26"/>
      <c r="V1023" s="26"/>
      <c r="W1023" s="27">
        <v>8</v>
      </c>
      <c r="X1023" s="28" t="s">
        <v>74</v>
      </c>
      <c r="Y1023" s="29">
        <v>0.47</v>
      </c>
      <c r="Z1023" s="29">
        <f t="shared" si="80"/>
        <v>3.76</v>
      </c>
      <c r="AA1023" s="29">
        <f t="shared" ref="AA1023:AA1030" si="81">+Z1023*1.12</f>
        <v>4.2111999999999998</v>
      </c>
      <c r="AB1023" s="30"/>
      <c r="AC1023" s="28" t="s">
        <v>75</v>
      </c>
      <c r="AD1023" s="28"/>
      <c r="AE1023" s="31"/>
      <c r="AF1023" s="634"/>
      <c r="AG1023" s="2"/>
    </row>
    <row r="1024" spans="1:33" ht="18" customHeight="1">
      <c r="A1024" s="662"/>
      <c r="B1024" s="665"/>
      <c r="C1024" s="743"/>
      <c r="D1024" s="744"/>
      <c r="E1024" s="744"/>
      <c r="F1024" s="744"/>
      <c r="G1024" s="744"/>
      <c r="H1024" s="744"/>
      <c r="I1024" s="744"/>
      <c r="J1024" s="754"/>
      <c r="K1024" s="744"/>
      <c r="L1024" s="744"/>
      <c r="M1024" s="631"/>
      <c r="N1024" s="631"/>
      <c r="O1024" s="744"/>
      <c r="P1024" s="744"/>
      <c r="Q1024" s="802"/>
      <c r="R1024" s="25"/>
      <c r="S1024" s="818" t="s">
        <v>1335</v>
      </c>
      <c r="T1024" s="26"/>
      <c r="U1024" s="26"/>
      <c r="V1024" s="26"/>
      <c r="W1024" s="27">
        <v>3</v>
      </c>
      <c r="X1024" s="28" t="s">
        <v>74</v>
      </c>
      <c r="Y1024" s="29">
        <v>0.83</v>
      </c>
      <c r="Z1024" s="29">
        <f t="shared" si="80"/>
        <v>2.4899999999999998</v>
      </c>
      <c r="AA1024" s="29">
        <f t="shared" si="81"/>
        <v>2.7888000000000002</v>
      </c>
      <c r="AB1024" s="30"/>
      <c r="AC1024" s="28" t="s">
        <v>75</v>
      </c>
      <c r="AD1024" s="28"/>
      <c r="AE1024" s="31"/>
      <c r="AF1024" s="634"/>
      <c r="AG1024" s="2"/>
    </row>
    <row r="1025" spans="1:33" ht="18" customHeight="1">
      <c r="A1025" s="662"/>
      <c r="B1025" s="665"/>
      <c r="C1025" s="743"/>
      <c r="D1025" s="744"/>
      <c r="E1025" s="744"/>
      <c r="F1025" s="744"/>
      <c r="G1025" s="744"/>
      <c r="H1025" s="744"/>
      <c r="I1025" s="744"/>
      <c r="J1025" s="754"/>
      <c r="K1025" s="744"/>
      <c r="L1025" s="744"/>
      <c r="M1025" s="631"/>
      <c r="N1025" s="631"/>
      <c r="O1025" s="744"/>
      <c r="P1025" s="744"/>
      <c r="Q1025" s="802"/>
      <c r="R1025" s="69"/>
      <c r="S1025" s="824" t="s">
        <v>1404</v>
      </c>
      <c r="T1025" s="61"/>
      <c r="U1025" s="61"/>
      <c r="V1025" s="61"/>
      <c r="W1025" s="62">
        <v>2</v>
      </c>
      <c r="X1025" s="63" t="s">
        <v>74</v>
      </c>
      <c r="Y1025" s="64">
        <v>0.31</v>
      </c>
      <c r="Z1025" s="29">
        <f t="shared" si="80"/>
        <v>0.62</v>
      </c>
      <c r="AA1025" s="29">
        <f t="shared" si="81"/>
        <v>0.69440000000000002</v>
      </c>
      <c r="AB1025" s="65"/>
      <c r="AC1025" s="63" t="s">
        <v>75</v>
      </c>
      <c r="AD1025" s="63"/>
      <c r="AE1025" s="66"/>
      <c r="AF1025" s="634"/>
      <c r="AG1025" s="2"/>
    </row>
    <row r="1026" spans="1:33" ht="18" customHeight="1">
      <c r="A1026" s="662"/>
      <c r="B1026" s="665"/>
      <c r="C1026" s="743"/>
      <c r="D1026" s="744"/>
      <c r="E1026" s="744"/>
      <c r="F1026" s="744"/>
      <c r="G1026" s="744"/>
      <c r="H1026" s="744"/>
      <c r="I1026" s="744"/>
      <c r="J1026" s="754"/>
      <c r="K1026" s="744"/>
      <c r="L1026" s="744"/>
      <c r="M1026" s="631"/>
      <c r="N1026" s="631"/>
      <c r="O1026" s="744"/>
      <c r="P1026" s="744"/>
      <c r="Q1026" s="802"/>
      <c r="R1026" s="69"/>
      <c r="S1026" s="824" t="s">
        <v>245</v>
      </c>
      <c r="T1026" s="61"/>
      <c r="U1026" s="61"/>
      <c r="V1026" s="61"/>
      <c r="W1026" s="62">
        <v>1</v>
      </c>
      <c r="X1026" s="63" t="s">
        <v>74</v>
      </c>
      <c r="Y1026" s="64">
        <v>4.5999999999999996</v>
      </c>
      <c r="Z1026" s="29">
        <f t="shared" si="80"/>
        <v>4.5999999999999996</v>
      </c>
      <c r="AA1026" s="29">
        <f t="shared" si="81"/>
        <v>5.1520000000000001</v>
      </c>
      <c r="AB1026" s="65"/>
      <c r="AC1026" s="63" t="s">
        <v>75</v>
      </c>
      <c r="AD1026" s="63"/>
      <c r="AE1026" s="66"/>
      <c r="AF1026" s="634"/>
      <c r="AG1026" s="2"/>
    </row>
    <row r="1027" spans="1:33" ht="18" customHeight="1">
      <c r="A1027" s="662"/>
      <c r="B1027" s="665"/>
      <c r="C1027" s="743"/>
      <c r="D1027" s="744"/>
      <c r="E1027" s="744"/>
      <c r="F1027" s="744"/>
      <c r="G1027" s="744"/>
      <c r="H1027" s="744"/>
      <c r="I1027" s="744"/>
      <c r="J1027" s="754"/>
      <c r="K1027" s="744"/>
      <c r="L1027" s="744"/>
      <c r="M1027" s="631"/>
      <c r="N1027" s="631"/>
      <c r="O1027" s="744"/>
      <c r="P1027" s="744"/>
      <c r="Q1027" s="802"/>
      <c r="R1027" s="69"/>
      <c r="S1027" s="824" t="s">
        <v>1405</v>
      </c>
      <c r="T1027" s="61"/>
      <c r="U1027" s="61"/>
      <c r="V1027" s="61"/>
      <c r="W1027" s="62">
        <v>2</v>
      </c>
      <c r="X1027" s="63" t="s">
        <v>74</v>
      </c>
      <c r="Y1027" s="64">
        <v>0.6</v>
      </c>
      <c r="Z1027" s="29">
        <f t="shared" si="80"/>
        <v>1.2</v>
      </c>
      <c r="AA1027" s="29">
        <f t="shared" si="81"/>
        <v>1.3440000000000001</v>
      </c>
      <c r="AB1027" s="65"/>
      <c r="AC1027" s="63" t="s">
        <v>75</v>
      </c>
      <c r="AD1027" s="63"/>
      <c r="AE1027" s="66"/>
      <c r="AF1027" s="634"/>
      <c r="AG1027" s="2"/>
    </row>
    <row r="1028" spans="1:33" ht="18" customHeight="1">
      <c r="A1028" s="662"/>
      <c r="B1028" s="665"/>
      <c r="C1028" s="743"/>
      <c r="D1028" s="744"/>
      <c r="E1028" s="744"/>
      <c r="F1028" s="744"/>
      <c r="G1028" s="744"/>
      <c r="H1028" s="744"/>
      <c r="I1028" s="744"/>
      <c r="J1028" s="754"/>
      <c r="K1028" s="744"/>
      <c r="L1028" s="744"/>
      <c r="M1028" s="631"/>
      <c r="N1028" s="631"/>
      <c r="O1028" s="744"/>
      <c r="P1028" s="744"/>
      <c r="Q1028" s="802"/>
      <c r="R1028" s="69"/>
      <c r="S1028" s="824" t="s">
        <v>1406</v>
      </c>
      <c r="T1028" s="61"/>
      <c r="U1028" s="61"/>
      <c r="V1028" s="61"/>
      <c r="W1028" s="62">
        <v>2</v>
      </c>
      <c r="X1028" s="63" t="s">
        <v>74</v>
      </c>
      <c r="Y1028" s="64">
        <v>5.41</v>
      </c>
      <c r="Z1028" s="29">
        <f t="shared" si="80"/>
        <v>10.82</v>
      </c>
      <c r="AA1028" s="29">
        <f t="shared" si="81"/>
        <v>12.118400000000001</v>
      </c>
      <c r="AB1028" s="65"/>
      <c r="AC1028" s="63" t="s">
        <v>75</v>
      </c>
      <c r="AD1028" s="63"/>
      <c r="AE1028" s="66"/>
      <c r="AF1028" s="634"/>
      <c r="AG1028" s="2"/>
    </row>
    <row r="1029" spans="1:33" ht="18" customHeight="1">
      <c r="A1029" s="662"/>
      <c r="B1029" s="665"/>
      <c r="C1029" s="743"/>
      <c r="D1029" s="744"/>
      <c r="E1029" s="744"/>
      <c r="F1029" s="744"/>
      <c r="G1029" s="744"/>
      <c r="H1029" s="744"/>
      <c r="I1029" s="744"/>
      <c r="J1029" s="754"/>
      <c r="K1029" s="744"/>
      <c r="L1029" s="744"/>
      <c r="M1029" s="631"/>
      <c r="N1029" s="631"/>
      <c r="O1029" s="744"/>
      <c r="P1029" s="744"/>
      <c r="Q1029" s="802"/>
      <c r="R1029" s="69"/>
      <c r="S1029" s="824" t="s">
        <v>1407</v>
      </c>
      <c r="T1029" s="61"/>
      <c r="U1029" s="61"/>
      <c r="V1029" s="61"/>
      <c r="W1029" s="62">
        <v>2</v>
      </c>
      <c r="X1029" s="63" t="s">
        <v>119</v>
      </c>
      <c r="Y1029" s="64">
        <v>0.61</v>
      </c>
      <c r="Z1029" s="29">
        <f t="shared" si="80"/>
        <v>1.22</v>
      </c>
      <c r="AA1029" s="29">
        <f t="shared" si="81"/>
        <v>1.3664000000000001</v>
      </c>
      <c r="AB1029" s="65"/>
      <c r="AC1029" s="63" t="s">
        <v>75</v>
      </c>
      <c r="AD1029" s="63"/>
      <c r="AE1029" s="66"/>
      <c r="AF1029" s="634"/>
      <c r="AG1029" s="2"/>
    </row>
    <row r="1030" spans="1:33" ht="18" customHeight="1">
      <c r="A1030" s="662"/>
      <c r="B1030" s="665"/>
      <c r="C1030" s="743"/>
      <c r="D1030" s="744"/>
      <c r="E1030" s="744"/>
      <c r="F1030" s="744"/>
      <c r="G1030" s="744"/>
      <c r="H1030" s="744"/>
      <c r="I1030" s="744"/>
      <c r="J1030" s="754"/>
      <c r="K1030" s="744"/>
      <c r="L1030" s="744"/>
      <c r="M1030" s="631"/>
      <c r="N1030" s="631"/>
      <c r="O1030" s="744"/>
      <c r="P1030" s="744"/>
      <c r="Q1030" s="802"/>
      <c r="R1030" s="69"/>
      <c r="S1030" s="824" t="s">
        <v>244</v>
      </c>
      <c r="T1030" s="61"/>
      <c r="U1030" s="61"/>
      <c r="V1030" s="61"/>
      <c r="W1030" s="62">
        <v>1</v>
      </c>
      <c r="X1030" s="63" t="s">
        <v>74</v>
      </c>
      <c r="Y1030" s="64">
        <v>4</v>
      </c>
      <c r="Z1030" s="29">
        <f t="shared" si="80"/>
        <v>4</v>
      </c>
      <c r="AA1030" s="29">
        <f t="shared" si="81"/>
        <v>4.4800000000000004</v>
      </c>
      <c r="AB1030" s="65"/>
      <c r="AC1030" s="63" t="s">
        <v>75</v>
      </c>
      <c r="AD1030" s="63"/>
      <c r="AE1030" s="66"/>
      <c r="AF1030" s="634"/>
      <c r="AG1030" s="2"/>
    </row>
    <row r="1031" spans="1:33" ht="34.5" customHeight="1">
      <c r="A1031" s="663"/>
      <c r="B1031" s="666"/>
      <c r="C1031" s="743"/>
      <c r="D1031" s="744"/>
      <c r="E1031" s="744"/>
      <c r="F1031" s="744"/>
      <c r="G1031" s="744"/>
      <c r="H1031" s="744"/>
      <c r="I1031" s="744"/>
      <c r="J1031" s="754"/>
      <c r="K1031" s="744"/>
      <c r="L1031" s="744"/>
      <c r="M1031" s="631"/>
      <c r="N1031" s="631"/>
      <c r="O1031" s="744"/>
      <c r="P1031" s="744"/>
      <c r="Q1031" s="802"/>
      <c r="R1031" s="74" t="s">
        <v>68</v>
      </c>
      <c r="S1031" s="826" t="s">
        <v>69</v>
      </c>
      <c r="T1031" s="305"/>
      <c r="U1031" s="172" t="s">
        <v>71</v>
      </c>
      <c r="V1031" s="164" t="s">
        <v>72</v>
      </c>
      <c r="W1031" s="299"/>
      <c r="X1031" s="63"/>
      <c r="Y1031" s="64"/>
      <c r="Z1031" s="29"/>
      <c r="AA1031" s="29"/>
      <c r="AB1031" s="65">
        <f>+SUM(AA1032:AA1033)</f>
        <v>168.00000000000003</v>
      </c>
      <c r="AC1031" s="63"/>
      <c r="AD1031" s="63"/>
      <c r="AE1031" s="66"/>
      <c r="AF1031" s="634"/>
      <c r="AG1031" s="2"/>
    </row>
    <row r="1032" spans="1:33" ht="34.5" customHeight="1">
      <c r="A1032" s="661" t="s">
        <v>1133</v>
      </c>
      <c r="B1032" s="664" t="s">
        <v>1353</v>
      </c>
      <c r="C1032" s="743"/>
      <c r="D1032" s="744"/>
      <c r="E1032" s="744"/>
      <c r="F1032" s="744"/>
      <c r="G1032" s="744"/>
      <c r="H1032" s="744"/>
      <c r="I1032" s="744"/>
      <c r="J1032" s="754"/>
      <c r="K1032" s="744"/>
      <c r="L1032" s="744"/>
      <c r="M1032" s="631"/>
      <c r="N1032" s="631"/>
      <c r="O1032" s="744"/>
      <c r="P1032" s="744"/>
      <c r="Q1032" s="802"/>
      <c r="R1032" s="69"/>
      <c r="S1032" s="824" t="s">
        <v>1408</v>
      </c>
      <c r="T1032" s="61"/>
      <c r="U1032" s="45"/>
      <c r="V1032" s="45"/>
      <c r="W1032" s="62">
        <v>2</v>
      </c>
      <c r="X1032" s="63" t="s">
        <v>74</v>
      </c>
      <c r="Y1032" s="64">
        <v>50</v>
      </c>
      <c r="Z1032" s="29">
        <f t="shared" ref="Z1032:Z1033" si="82">+W1032*Y1032</f>
        <v>100</v>
      </c>
      <c r="AA1032" s="29">
        <f t="shared" ref="AA1032:AA1033" si="83">+Z1032*1.12</f>
        <v>112.00000000000001</v>
      </c>
      <c r="AB1032" s="65"/>
      <c r="AC1032" s="63" t="s">
        <v>75</v>
      </c>
      <c r="AD1032" s="63"/>
      <c r="AE1032" s="66"/>
      <c r="AF1032" s="634"/>
      <c r="AG1032" s="2"/>
    </row>
    <row r="1033" spans="1:33" ht="34.5" customHeight="1">
      <c r="A1033" s="662"/>
      <c r="B1033" s="665"/>
      <c r="C1033" s="743"/>
      <c r="D1033" s="744"/>
      <c r="E1033" s="744"/>
      <c r="F1033" s="744"/>
      <c r="G1033" s="744"/>
      <c r="H1033" s="744"/>
      <c r="I1033" s="744"/>
      <c r="J1033" s="754"/>
      <c r="K1033" s="744"/>
      <c r="L1033" s="744"/>
      <c r="M1033" s="631"/>
      <c r="N1033" s="631"/>
      <c r="O1033" s="744"/>
      <c r="P1033" s="744"/>
      <c r="Q1033" s="802"/>
      <c r="R1033" s="69"/>
      <c r="S1033" s="820" t="s">
        <v>1409</v>
      </c>
      <c r="T1033" s="39"/>
      <c r="U1033" s="39"/>
      <c r="V1033" s="39"/>
      <c r="W1033" s="40">
        <v>1</v>
      </c>
      <c r="X1033" s="41" t="s">
        <v>74</v>
      </c>
      <c r="Y1033" s="42">
        <v>50</v>
      </c>
      <c r="Z1033" s="42">
        <f t="shared" si="82"/>
        <v>50</v>
      </c>
      <c r="AA1033" s="42">
        <f t="shared" si="83"/>
        <v>56.000000000000007</v>
      </c>
      <c r="AB1033" s="43"/>
      <c r="AC1033" s="41" t="s">
        <v>75</v>
      </c>
      <c r="AD1033" s="41"/>
      <c r="AE1033" s="44"/>
      <c r="AF1033" s="635"/>
      <c r="AG1033" s="2"/>
    </row>
    <row r="1034" spans="1:33" ht="18" customHeight="1">
      <c r="A1034" s="662"/>
      <c r="B1034" s="665"/>
      <c r="C1034" s="747" t="s">
        <v>46</v>
      </c>
      <c r="D1034" s="748" t="s">
        <v>47</v>
      </c>
      <c r="E1034" s="748" t="s">
        <v>48</v>
      </c>
      <c r="F1034" s="748" t="s">
        <v>471</v>
      </c>
      <c r="G1034" s="749" t="s">
        <v>50</v>
      </c>
      <c r="H1034" s="748" t="s">
        <v>51</v>
      </c>
      <c r="I1034" s="748" t="s">
        <v>61</v>
      </c>
      <c r="J1034" s="766" t="s">
        <v>1410</v>
      </c>
      <c r="K1034" s="748" t="s">
        <v>1411</v>
      </c>
      <c r="L1034" s="748" t="s">
        <v>1412</v>
      </c>
      <c r="M1034" s="638">
        <v>144</v>
      </c>
      <c r="N1034" s="638">
        <v>120</v>
      </c>
      <c r="O1034" s="748" t="s">
        <v>1413</v>
      </c>
      <c r="P1034" s="748" t="s">
        <v>1414</v>
      </c>
      <c r="Q1034" s="804" t="s">
        <v>1394</v>
      </c>
      <c r="R1034" s="59"/>
      <c r="S1034" s="823"/>
      <c r="T1034" s="49"/>
      <c r="U1034" s="49"/>
      <c r="V1034" s="49"/>
      <c r="W1034" s="34"/>
      <c r="X1034" s="35"/>
      <c r="Y1034" s="36"/>
      <c r="Z1034" s="36"/>
      <c r="AA1034" s="36"/>
      <c r="AB1034" s="50"/>
      <c r="AC1034" s="35"/>
      <c r="AD1034" s="60"/>
      <c r="AE1034" s="60"/>
      <c r="AF1034" s="636"/>
      <c r="AG1034" s="2"/>
    </row>
    <row r="1035" spans="1:33" ht="18" customHeight="1">
      <c r="A1035" s="662"/>
      <c r="B1035" s="665"/>
      <c r="C1035" s="743"/>
      <c r="D1035" s="744"/>
      <c r="E1035" s="744"/>
      <c r="F1035" s="744"/>
      <c r="G1035" s="744"/>
      <c r="H1035" s="744"/>
      <c r="I1035" s="744"/>
      <c r="J1035" s="761"/>
      <c r="K1035" s="744"/>
      <c r="L1035" s="744"/>
      <c r="M1035" s="631"/>
      <c r="N1035" s="631"/>
      <c r="O1035" s="744"/>
      <c r="P1035" s="744"/>
      <c r="Q1035" s="802"/>
      <c r="R1035" s="32"/>
      <c r="S1035" s="818"/>
      <c r="T1035" s="26"/>
      <c r="U1035" s="26"/>
      <c r="V1035" s="26"/>
      <c r="W1035" s="27"/>
      <c r="X1035" s="28"/>
      <c r="Y1035" s="29"/>
      <c r="Z1035" s="29"/>
      <c r="AA1035" s="29"/>
      <c r="AB1035" s="30"/>
      <c r="AC1035" s="28"/>
      <c r="AD1035" s="31"/>
      <c r="AE1035" s="31"/>
      <c r="AF1035" s="634"/>
      <c r="AG1035" s="2"/>
    </row>
    <row r="1036" spans="1:33" ht="18" customHeight="1">
      <c r="A1036" s="662"/>
      <c r="B1036" s="665"/>
      <c r="C1036" s="743"/>
      <c r="D1036" s="744"/>
      <c r="E1036" s="744"/>
      <c r="F1036" s="744"/>
      <c r="G1036" s="744"/>
      <c r="H1036" s="744"/>
      <c r="I1036" s="744"/>
      <c r="J1036" s="761"/>
      <c r="K1036" s="744"/>
      <c r="L1036" s="744"/>
      <c r="M1036" s="631"/>
      <c r="N1036" s="631"/>
      <c r="O1036" s="744"/>
      <c r="P1036" s="744"/>
      <c r="Q1036" s="802"/>
      <c r="R1036" s="25"/>
      <c r="S1036" s="818"/>
      <c r="T1036" s="26"/>
      <c r="U1036" s="26"/>
      <c r="V1036" s="26"/>
      <c r="W1036" s="27"/>
      <c r="X1036" s="28"/>
      <c r="Y1036" s="29"/>
      <c r="Z1036" s="29"/>
      <c r="AA1036" s="29"/>
      <c r="AB1036" s="30"/>
      <c r="AC1036" s="28"/>
      <c r="AD1036" s="31"/>
      <c r="AE1036" s="31"/>
      <c r="AF1036" s="634"/>
      <c r="AG1036" s="2"/>
    </row>
    <row r="1037" spans="1:33" ht="18" customHeight="1">
      <c r="A1037" s="662"/>
      <c r="B1037" s="665"/>
      <c r="C1037" s="743"/>
      <c r="D1037" s="744"/>
      <c r="E1037" s="744"/>
      <c r="F1037" s="744"/>
      <c r="G1037" s="744"/>
      <c r="H1037" s="744"/>
      <c r="I1037" s="744"/>
      <c r="J1037" s="761"/>
      <c r="K1037" s="744"/>
      <c r="L1037" s="744"/>
      <c r="M1037" s="631"/>
      <c r="N1037" s="631"/>
      <c r="O1037" s="744"/>
      <c r="P1037" s="744"/>
      <c r="Q1037" s="802"/>
      <c r="R1037" s="25"/>
      <c r="S1037" s="818"/>
      <c r="T1037" s="26"/>
      <c r="U1037" s="26"/>
      <c r="V1037" s="26"/>
      <c r="W1037" s="27"/>
      <c r="X1037" s="28"/>
      <c r="Y1037" s="29"/>
      <c r="Z1037" s="29"/>
      <c r="AA1037" s="29"/>
      <c r="AB1037" s="30"/>
      <c r="AC1037" s="28"/>
      <c r="AD1037" s="31"/>
      <c r="AE1037" s="31"/>
      <c r="AF1037" s="634"/>
      <c r="AG1037" s="2"/>
    </row>
    <row r="1038" spans="1:33" ht="70.5" customHeight="1">
      <c r="A1038" s="662"/>
      <c r="B1038" s="665"/>
      <c r="C1038" s="745"/>
      <c r="D1038" s="746"/>
      <c r="E1038" s="746"/>
      <c r="F1038" s="746"/>
      <c r="G1038" s="746"/>
      <c r="H1038" s="746"/>
      <c r="I1038" s="746"/>
      <c r="J1038" s="763"/>
      <c r="K1038" s="746"/>
      <c r="L1038" s="746"/>
      <c r="M1038" s="632"/>
      <c r="N1038" s="632"/>
      <c r="O1038" s="746"/>
      <c r="P1038" s="746"/>
      <c r="Q1038" s="803"/>
      <c r="R1038" s="38"/>
      <c r="S1038" s="824"/>
      <c r="T1038" s="61"/>
      <c r="U1038" s="61"/>
      <c r="V1038" s="61"/>
      <c r="W1038" s="62"/>
      <c r="X1038" s="63"/>
      <c r="Y1038" s="64"/>
      <c r="Z1038" s="42"/>
      <c r="AA1038" s="42"/>
      <c r="AB1038" s="65"/>
      <c r="AC1038" s="63"/>
      <c r="AD1038" s="66"/>
      <c r="AE1038" s="66"/>
      <c r="AF1038" s="635"/>
      <c r="AG1038" s="2"/>
    </row>
    <row r="1039" spans="1:33" ht="27.75" customHeight="1">
      <c r="A1039" s="662"/>
      <c r="B1039" s="665"/>
      <c r="C1039" s="747" t="s">
        <v>46</v>
      </c>
      <c r="D1039" s="748" t="s">
        <v>47</v>
      </c>
      <c r="E1039" s="748" t="s">
        <v>48</v>
      </c>
      <c r="F1039" s="748" t="s">
        <v>1140</v>
      </c>
      <c r="G1039" s="749" t="s">
        <v>50</v>
      </c>
      <c r="H1039" s="748" t="s">
        <v>51</v>
      </c>
      <c r="I1039" s="748" t="s">
        <v>61</v>
      </c>
      <c r="J1039" s="766" t="s">
        <v>1415</v>
      </c>
      <c r="K1039" s="748" t="s">
        <v>1416</v>
      </c>
      <c r="L1039" s="748" t="s">
        <v>1417</v>
      </c>
      <c r="M1039" s="638">
        <v>7</v>
      </c>
      <c r="N1039" s="638">
        <v>5</v>
      </c>
      <c r="O1039" s="748" t="s">
        <v>1418</v>
      </c>
      <c r="P1039" s="748" t="s">
        <v>1419</v>
      </c>
      <c r="Q1039" s="804" t="s">
        <v>1394</v>
      </c>
      <c r="R1039" s="37" t="s">
        <v>264</v>
      </c>
      <c r="S1039" s="822" t="s">
        <v>197</v>
      </c>
      <c r="T1039" s="53"/>
      <c r="U1039" s="67" t="s">
        <v>71</v>
      </c>
      <c r="V1039" s="68" t="s">
        <v>72</v>
      </c>
      <c r="W1039" s="54"/>
      <c r="X1039" s="55"/>
      <c r="Y1039" s="56"/>
      <c r="Z1039" s="36"/>
      <c r="AA1039" s="36"/>
      <c r="AB1039" s="57">
        <f>+AA1040</f>
        <v>89.600000000000009</v>
      </c>
      <c r="AC1039" s="55"/>
      <c r="AD1039" s="58"/>
      <c r="AE1039" s="58"/>
      <c r="AF1039" s="637"/>
      <c r="AG1039" s="2"/>
    </row>
    <row r="1040" spans="1:33" ht="18" customHeight="1">
      <c r="A1040" s="662"/>
      <c r="B1040" s="665"/>
      <c r="C1040" s="743"/>
      <c r="D1040" s="744"/>
      <c r="E1040" s="744"/>
      <c r="F1040" s="744"/>
      <c r="G1040" s="744"/>
      <c r="H1040" s="744"/>
      <c r="I1040" s="744"/>
      <c r="J1040" s="761"/>
      <c r="K1040" s="744"/>
      <c r="L1040" s="744"/>
      <c r="M1040" s="631"/>
      <c r="N1040" s="631"/>
      <c r="O1040" s="744"/>
      <c r="P1040" s="744"/>
      <c r="Q1040" s="802"/>
      <c r="R1040" s="25"/>
      <c r="S1040" s="818" t="s">
        <v>1420</v>
      </c>
      <c r="T1040" s="26"/>
      <c r="U1040" s="26"/>
      <c r="V1040" s="26"/>
      <c r="W1040" s="27">
        <v>1</v>
      </c>
      <c r="X1040" s="28" t="s">
        <v>74</v>
      </c>
      <c r="Y1040" s="29">
        <v>80</v>
      </c>
      <c r="Z1040" s="29">
        <f>+W1040*Y1040</f>
        <v>80</v>
      </c>
      <c r="AA1040" s="29">
        <f>+Z1040*1.12</f>
        <v>89.600000000000009</v>
      </c>
      <c r="AB1040" s="30"/>
      <c r="AC1040" s="28"/>
      <c r="AD1040" s="31" t="s">
        <v>75</v>
      </c>
      <c r="AE1040" s="31"/>
      <c r="AF1040" s="634"/>
      <c r="AG1040" s="2"/>
    </row>
    <row r="1041" spans="1:33" ht="18" customHeight="1">
      <c r="A1041" s="662"/>
      <c r="B1041" s="665"/>
      <c r="C1041" s="743"/>
      <c r="D1041" s="744"/>
      <c r="E1041" s="744"/>
      <c r="F1041" s="744"/>
      <c r="G1041" s="744"/>
      <c r="H1041" s="744"/>
      <c r="I1041" s="744"/>
      <c r="J1041" s="761"/>
      <c r="K1041" s="744"/>
      <c r="L1041" s="744"/>
      <c r="M1041" s="631"/>
      <c r="N1041" s="631"/>
      <c r="O1041" s="744"/>
      <c r="P1041" s="744"/>
      <c r="Q1041" s="802"/>
      <c r="R1041" s="25"/>
      <c r="S1041" s="818"/>
      <c r="T1041" s="26"/>
      <c r="U1041" s="26"/>
      <c r="V1041" s="26"/>
      <c r="W1041" s="27"/>
      <c r="X1041" s="28"/>
      <c r="Y1041" s="29"/>
      <c r="Z1041" s="29"/>
      <c r="AA1041" s="29"/>
      <c r="AB1041" s="30"/>
      <c r="AC1041" s="28"/>
      <c r="AD1041" s="31"/>
      <c r="AE1041" s="31"/>
      <c r="AF1041" s="634"/>
      <c r="AG1041" s="2"/>
    </row>
    <row r="1042" spans="1:33" ht="18" customHeight="1">
      <c r="A1042" s="662"/>
      <c r="B1042" s="665"/>
      <c r="C1042" s="743"/>
      <c r="D1042" s="744"/>
      <c r="E1042" s="744"/>
      <c r="F1042" s="744"/>
      <c r="G1042" s="744"/>
      <c r="H1042" s="744"/>
      <c r="I1042" s="744"/>
      <c r="J1042" s="761"/>
      <c r="K1042" s="744"/>
      <c r="L1042" s="744"/>
      <c r="M1042" s="631"/>
      <c r="N1042" s="631"/>
      <c r="O1042" s="744"/>
      <c r="P1042" s="744"/>
      <c r="Q1042" s="802"/>
      <c r="R1042" s="25"/>
      <c r="S1042" s="818"/>
      <c r="T1042" s="26"/>
      <c r="U1042" s="26"/>
      <c r="V1042" s="26"/>
      <c r="W1042" s="27"/>
      <c r="X1042" s="28"/>
      <c r="Y1042" s="29"/>
      <c r="Z1042" s="29"/>
      <c r="AA1042" s="29"/>
      <c r="AB1042" s="30"/>
      <c r="AC1042" s="28"/>
      <c r="AD1042" s="31"/>
      <c r="AE1042" s="31"/>
      <c r="AF1042" s="634"/>
      <c r="AG1042" s="2"/>
    </row>
    <row r="1043" spans="1:33" ht="69.75" customHeight="1">
      <c r="A1043" s="662"/>
      <c r="B1043" s="665"/>
      <c r="C1043" s="745"/>
      <c r="D1043" s="746"/>
      <c r="E1043" s="746"/>
      <c r="F1043" s="746"/>
      <c r="G1043" s="746"/>
      <c r="H1043" s="746"/>
      <c r="I1043" s="746"/>
      <c r="J1043" s="763"/>
      <c r="K1043" s="746"/>
      <c r="L1043" s="746"/>
      <c r="M1043" s="632"/>
      <c r="N1043" s="632"/>
      <c r="O1043" s="746"/>
      <c r="P1043" s="746"/>
      <c r="Q1043" s="803"/>
      <c r="R1043" s="38"/>
      <c r="S1043" s="820"/>
      <c r="T1043" s="39"/>
      <c r="U1043" s="39"/>
      <c r="V1043" s="39"/>
      <c r="W1043" s="40"/>
      <c r="X1043" s="41"/>
      <c r="Y1043" s="42"/>
      <c r="Z1043" s="42"/>
      <c r="AA1043" s="42"/>
      <c r="AB1043" s="43"/>
      <c r="AC1043" s="41"/>
      <c r="AD1043" s="44"/>
      <c r="AE1043" s="44"/>
      <c r="AF1043" s="635"/>
      <c r="AG1043" s="2"/>
    </row>
    <row r="1044" spans="1:33" ht="18" customHeight="1">
      <c r="A1044" s="662"/>
      <c r="B1044" s="665"/>
      <c r="C1044" s="747" t="s">
        <v>46</v>
      </c>
      <c r="D1044" s="748" t="s">
        <v>47</v>
      </c>
      <c r="E1044" s="748" t="s">
        <v>48</v>
      </c>
      <c r="F1044" s="748" t="s">
        <v>1140</v>
      </c>
      <c r="G1044" s="749" t="s">
        <v>50</v>
      </c>
      <c r="H1044" s="748" t="s">
        <v>51</v>
      </c>
      <c r="I1044" s="748" t="s">
        <v>61</v>
      </c>
      <c r="J1044" s="766" t="s">
        <v>1421</v>
      </c>
      <c r="K1044" s="748" t="s">
        <v>192</v>
      </c>
      <c r="L1044" s="748" t="s">
        <v>1266</v>
      </c>
      <c r="M1044" s="638">
        <v>1</v>
      </c>
      <c r="N1044" s="638">
        <v>3</v>
      </c>
      <c r="O1044" s="748" t="s">
        <v>1422</v>
      </c>
      <c r="P1044" s="748" t="s">
        <v>1423</v>
      </c>
      <c r="Q1044" s="804" t="s">
        <v>1394</v>
      </c>
      <c r="R1044" s="37"/>
      <c r="S1044" s="822"/>
      <c r="T1044" s="53"/>
      <c r="U1044" s="53"/>
      <c r="V1044" s="53"/>
      <c r="W1044" s="54"/>
      <c r="X1044" s="55"/>
      <c r="Y1044" s="56"/>
      <c r="Z1044" s="36"/>
      <c r="AA1044" s="36"/>
      <c r="AB1044" s="57"/>
      <c r="AC1044" s="55"/>
      <c r="AD1044" s="58"/>
      <c r="AE1044" s="58"/>
      <c r="AF1044" s="637"/>
      <c r="AG1044" s="2"/>
    </row>
    <row r="1045" spans="1:33" ht="18" customHeight="1">
      <c r="A1045" s="662"/>
      <c r="B1045" s="665"/>
      <c r="C1045" s="743"/>
      <c r="D1045" s="744"/>
      <c r="E1045" s="744"/>
      <c r="F1045" s="744"/>
      <c r="G1045" s="744"/>
      <c r="H1045" s="744"/>
      <c r="I1045" s="744"/>
      <c r="J1045" s="761"/>
      <c r="K1045" s="744"/>
      <c r="L1045" s="744"/>
      <c r="M1045" s="631"/>
      <c r="N1045" s="631"/>
      <c r="O1045" s="744"/>
      <c r="P1045" s="744"/>
      <c r="Q1045" s="802"/>
      <c r="R1045" s="25"/>
      <c r="S1045" s="818"/>
      <c r="T1045" s="26"/>
      <c r="U1045" s="26"/>
      <c r="V1045" s="26"/>
      <c r="W1045" s="27"/>
      <c r="X1045" s="28"/>
      <c r="Y1045" s="29"/>
      <c r="Z1045" s="29"/>
      <c r="AA1045" s="29"/>
      <c r="AB1045" s="30"/>
      <c r="AC1045" s="28"/>
      <c r="AD1045" s="31"/>
      <c r="AE1045" s="31"/>
      <c r="AF1045" s="634"/>
      <c r="AG1045" s="2"/>
    </row>
    <row r="1046" spans="1:33" ht="18" customHeight="1">
      <c r="A1046" s="662"/>
      <c r="B1046" s="665"/>
      <c r="C1046" s="743"/>
      <c r="D1046" s="744"/>
      <c r="E1046" s="744"/>
      <c r="F1046" s="744"/>
      <c r="G1046" s="744"/>
      <c r="H1046" s="744"/>
      <c r="I1046" s="744"/>
      <c r="J1046" s="761"/>
      <c r="K1046" s="744"/>
      <c r="L1046" s="744"/>
      <c r="M1046" s="631"/>
      <c r="N1046" s="631"/>
      <c r="O1046" s="744"/>
      <c r="P1046" s="744"/>
      <c r="Q1046" s="802"/>
      <c r="R1046" s="25"/>
      <c r="S1046" s="818"/>
      <c r="T1046" s="26"/>
      <c r="U1046" s="26"/>
      <c r="V1046" s="26"/>
      <c r="W1046" s="27"/>
      <c r="X1046" s="28"/>
      <c r="Y1046" s="29"/>
      <c r="Z1046" s="29"/>
      <c r="AA1046" s="29"/>
      <c r="AB1046" s="30"/>
      <c r="AC1046" s="28"/>
      <c r="AD1046" s="31"/>
      <c r="AE1046" s="31"/>
      <c r="AF1046" s="634"/>
      <c r="AG1046" s="2"/>
    </row>
    <row r="1047" spans="1:33" ht="18" customHeight="1">
      <c r="A1047" s="662"/>
      <c r="B1047" s="665"/>
      <c r="C1047" s="743"/>
      <c r="D1047" s="744"/>
      <c r="E1047" s="744"/>
      <c r="F1047" s="744"/>
      <c r="G1047" s="744"/>
      <c r="H1047" s="744"/>
      <c r="I1047" s="744"/>
      <c r="J1047" s="761"/>
      <c r="K1047" s="744"/>
      <c r="L1047" s="744"/>
      <c r="M1047" s="631"/>
      <c r="N1047" s="631"/>
      <c r="O1047" s="744"/>
      <c r="P1047" s="744"/>
      <c r="Q1047" s="802"/>
      <c r="R1047" s="25"/>
      <c r="S1047" s="818"/>
      <c r="T1047" s="26"/>
      <c r="U1047" s="26"/>
      <c r="V1047" s="26"/>
      <c r="W1047" s="27"/>
      <c r="X1047" s="28"/>
      <c r="Y1047" s="29"/>
      <c r="Z1047" s="29"/>
      <c r="AA1047" s="29"/>
      <c r="AB1047" s="30"/>
      <c r="AC1047" s="28"/>
      <c r="AD1047" s="31"/>
      <c r="AE1047" s="31"/>
      <c r="AF1047" s="634"/>
      <c r="AG1047" s="2"/>
    </row>
    <row r="1048" spans="1:33" ht="70.5" customHeight="1">
      <c r="A1048" s="662"/>
      <c r="B1048" s="665"/>
      <c r="C1048" s="745"/>
      <c r="D1048" s="746"/>
      <c r="E1048" s="746"/>
      <c r="F1048" s="746"/>
      <c r="G1048" s="746"/>
      <c r="H1048" s="746"/>
      <c r="I1048" s="746"/>
      <c r="J1048" s="763"/>
      <c r="K1048" s="746"/>
      <c r="L1048" s="746"/>
      <c r="M1048" s="632"/>
      <c r="N1048" s="632"/>
      <c r="O1048" s="746"/>
      <c r="P1048" s="746"/>
      <c r="Q1048" s="803"/>
      <c r="R1048" s="38"/>
      <c r="S1048" s="820"/>
      <c r="T1048" s="39"/>
      <c r="U1048" s="39"/>
      <c r="V1048" s="39"/>
      <c r="W1048" s="40"/>
      <c r="X1048" s="41"/>
      <c r="Y1048" s="42"/>
      <c r="Z1048" s="42"/>
      <c r="AA1048" s="42"/>
      <c r="AB1048" s="43"/>
      <c r="AC1048" s="41"/>
      <c r="AD1048" s="44"/>
      <c r="AE1048" s="44"/>
      <c r="AF1048" s="635"/>
      <c r="AG1048" s="2"/>
    </row>
    <row r="1049" spans="1:33" ht="28.5" customHeight="1">
      <c r="A1049" s="662"/>
      <c r="B1049" s="665"/>
      <c r="C1049" s="747" t="s">
        <v>46</v>
      </c>
      <c r="D1049" s="748" t="s">
        <v>47</v>
      </c>
      <c r="E1049" s="748" t="s">
        <v>48</v>
      </c>
      <c r="F1049" s="748" t="s">
        <v>1140</v>
      </c>
      <c r="G1049" s="749" t="s">
        <v>50</v>
      </c>
      <c r="H1049" s="748" t="s">
        <v>51</v>
      </c>
      <c r="I1049" s="748" t="s">
        <v>61</v>
      </c>
      <c r="J1049" s="766" t="s">
        <v>1424</v>
      </c>
      <c r="K1049" s="748" t="s">
        <v>1425</v>
      </c>
      <c r="L1049" s="748" t="s">
        <v>1069</v>
      </c>
      <c r="M1049" s="638">
        <v>45</v>
      </c>
      <c r="N1049" s="638">
        <v>20</v>
      </c>
      <c r="O1049" s="748" t="s">
        <v>1426</v>
      </c>
      <c r="P1049" s="748" t="s">
        <v>1427</v>
      </c>
      <c r="Q1049" s="804" t="s">
        <v>1394</v>
      </c>
      <c r="R1049" s="59" t="s">
        <v>116</v>
      </c>
      <c r="S1049" s="827" t="s">
        <v>117</v>
      </c>
      <c r="T1049" s="68"/>
      <c r="U1049" s="67" t="s">
        <v>71</v>
      </c>
      <c r="V1049" s="68" t="s">
        <v>72</v>
      </c>
      <c r="W1049" s="54"/>
      <c r="X1049" s="55"/>
      <c r="Y1049" s="56"/>
      <c r="Z1049" s="56"/>
      <c r="AA1049" s="56"/>
      <c r="AB1049" s="57">
        <f>+AA1050</f>
        <v>28.627200000000002</v>
      </c>
      <c r="AC1049" s="55"/>
      <c r="AD1049" s="58"/>
      <c r="AE1049" s="58"/>
      <c r="AF1049" s="637"/>
      <c r="AG1049" s="2"/>
    </row>
    <row r="1050" spans="1:33" ht="18" customHeight="1">
      <c r="A1050" s="662"/>
      <c r="B1050" s="665"/>
      <c r="C1050" s="743"/>
      <c r="D1050" s="744"/>
      <c r="E1050" s="744"/>
      <c r="F1050" s="744"/>
      <c r="G1050" s="744"/>
      <c r="H1050" s="744"/>
      <c r="I1050" s="744"/>
      <c r="J1050" s="761"/>
      <c r="K1050" s="744"/>
      <c r="L1050" s="744"/>
      <c r="M1050" s="631"/>
      <c r="N1050" s="631"/>
      <c r="O1050" s="744"/>
      <c r="P1050" s="744"/>
      <c r="Q1050" s="802"/>
      <c r="R1050" s="32"/>
      <c r="S1050" s="818" t="s">
        <v>253</v>
      </c>
      <c r="T1050" s="26"/>
      <c r="U1050" s="26"/>
      <c r="V1050" s="26"/>
      <c r="W1050" s="27">
        <v>213</v>
      </c>
      <c r="X1050" s="28" t="s">
        <v>74</v>
      </c>
      <c r="Y1050" s="29">
        <v>0.12</v>
      </c>
      <c r="Z1050" s="29">
        <f>+W1050*Y1050</f>
        <v>25.56</v>
      </c>
      <c r="AA1050" s="29">
        <f>+Z1050*1.12</f>
        <v>28.627200000000002</v>
      </c>
      <c r="AB1050" s="30"/>
      <c r="AC1050" s="28" t="s">
        <v>75</v>
      </c>
      <c r="AD1050" s="31"/>
      <c r="AE1050" s="31"/>
      <c r="AF1050" s="634"/>
      <c r="AG1050" s="2"/>
    </row>
    <row r="1051" spans="1:33" ht="18" customHeight="1">
      <c r="A1051" s="662"/>
      <c r="B1051" s="665"/>
      <c r="C1051" s="743"/>
      <c r="D1051" s="744"/>
      <c r="E1051" s="744"/>
      <c r="F1051" s="744"/>
      <c r="G1051" s="744"/>
      <c r="H1051" s="744"/>
      <c r="I1051" s="744"/>
      <c r="J1051" s="761"/>
      <c r="K1051" s="744"/>
      <c r="L1051" s="744"/>
      <c r="M1051" s="631"/>
      <c r="N1051" s="631"/>
      <c r="O1051" s="744"/>
      <c r="P1051" s="744"/>
      <c r="Q1051" s="802"/>
      <c r="R1051" s="25"/>
      <c r="S1051" s="818"/>
      <c r="T1051" s="26"/>
      <c r="U1051" s="26"/>
      <c r="V1051" s="26"/>
      <c r="W1051" s="27"/>
      <c r="X1051" s="28"/>
      <c r="Y1051" s="29"/>
      <c r="Z1051" s="29"/>
      <c r="AA1051" s="29"/>
      <c r="AB1051" s="30"/>
      <c r="AC1051" s="28"/>
      <c r="AD1051" s="31"/>
      <c r="AE1051" s="31"/>
      <c r="AF1051" s="634"/>
      <c r="AG1051" s="2"/>
    </row>
    <row r="1052" spans="1:33" ht="18" customHeight="1">
      <c r="A1052" s="662"/>
      <c r="B1052" s="665"/>
      <c r="C1052" s="743"/>
      <c r="D1052" s="744"/>
      <c r="E1052" s="744"/>
      <c r="F1052" s="744"/>
      <c r="G1052" s="744"/>
      <c r="H1052" s="744"/>
      <c r="I1052" s="744"/>
      <c r="J1052" s="761"/>
      <c r="K1052" s="744"/>
      <c r="L1052" s="744"/>
      <c r="M1052" s="631"/>
      <c r="N1052" s="631"/>
      <c r="O1052" s="744"/>
      <c r="P1052" s="744"/>
      <c r="Q1052" s="802"/>
      <c r="R1052" s="25"/>
      <c r="S1052" s="818"/>
      <c r="T1052" s="26"/>
      <c r="U1052" s="26"/>
      <c r="V1052" s="26"/>
      <c r="W1052" s="27"/>
      <c r="X1052" s="28"/>
      <c r="Y1052" s="29"/>
      <c r="Z1052" s="29"/>
      <c r="AA1052" s="29"/>
      <c r="AB1052" s="30"/>
      <c r="AC1052" s="28"/>
      <c r="AD1052" s="31"/>
      <c r="AE1052" s="31"/>
      <c r="AF1052" s="634"/>
      <c r="AG1052" s="2"/>
    </row>
    <row r="1053" spans="1:33" ht="54" customHeight="1">
      <c r="A1053" s="663"/>
      <c r="B1053" s="669"/>
      <c r="C1053" s="745"/>
      <c r="D1053" s="746"/>
      <c r="E1053" s="746"/>
      <c r="F1053" s="746"/>
      <c r="G1053" s="746"/>
      <c r="H1053" s="746"/>
      <c r="I1053" s="746"/>
      <c r="J1053" s="763"/>
      <c r="K1053" s="746"/>
      <c r="L1053" s="746"/>
      <c r="M1053" s="632"/>
      <c r="N1053" s="632"/>
      <c r="O1053" s="746"/>
      <c r="P1053" s="746"/>
      <c r="Q1053" s="803"/>
      <c r="R1053" s="38"/>
      <c r="S1053" s="820"/>
      <c r="T1053" s="39"/>
      <c r="U1053" s="39"/>
      <c r="V1053" s="39"/>
      <c r="W1053" s="40"/>
      <c r="X1053" s="41"/>
      <c r="Y1053" s="42"/>
      <c r="Z1053" s="42"/>
      <c r="AA1053" s="42"/>
      <c r="AB1053" s="43"/>
      <c r="AC1053" s="41"/>
      <c r="AD1053" s="44"/>
      <c r="AE1053" s="44"/>
      <c r="AF1053" s="635"/>
      <c r="AG1053" s="2"/>
    </row>
    <row r="1054" spans="1:33" ht="22.5" customHeight="1">
      <c r="A1054" s="661" t="s">
        <v>1133</v>
      </c>
      <c r="B1054" s="159"/>
      <c r="C1054" s="781"/>
      <c r="D1054" s="781"/>
      <c r="E1054" s="781"/>
      <c r="F1054" s="781"/>
      <c r="G1054" s="781"/>
      <c r="H1054" s="781"/>
      <c r="I1054" s="781"/>
      <c r="J1054" s="781"/>
      <c r="K1054" s="781"/>
      <c r="L1054" s="781"/>
      <c r="M1054" s="160"/>
      <c r="N1054" s="160"/>
      <c r="O1054" s="781"/>
      <c r="P1054" s="781"/>
      <c r="Q1054" s="781"/>
      <c r="R1054" s="667" t="s">
        <v>536</v>
      </c>
      <c r="S1054" s="657"/>
      <c r="T1054" s="657"/>
      <c r="U1054" s="657"/>
      <c r="V1054" s="657"/>
      <c r="W1054" s="657"/>
      <c r="X1054" s="657"/>
      <c r="Y1054" s="657"/>
      <c r="Z1054" s="658"/>
      <c r="AA1054" s="161" t="s">
        <v>201</v>
      </c>
      <c r="AB1054" s="162">
        <f>SUM(AB992:AB1053)</f>
        <v>7277.3115840000009</v>
      </c>
      <c r="AC1054" s="668"/>
      <c r="AD1054" s="657"/>
      <c r="AE1054" s="657"/>
      <c r="AF1054" s="660"/>
      <c r="AG1054" s="84"/>
    </row>
    <row r="1055" spans="1:33" ht="51" customHeight="1">
      <c r="A1055" s="662"/>
      <c r="B1055" s="704" t="s">
        <v>1428</v>
      </c>
      <c r="C1055" s="740" t="s">
        <v>46</v>
      </c>
      <c r="D1055" s="741" t="s">
        <v>47</v>
      </c>
      <c r="E1055" s="741" t="s">
        <v>48</v>
      </c>
      <c r="F1055" s="741" t="s">
        <v>338</v>
      </c>
      <c r="G1055" s="742" t="s">
        <v>50</v>
      </c>
      <c r="H1055" s="741" t="s">
        <v>51</v>
      </c>
      <c r="I1055" s="741" t="s">
        <v>61</v>
      </c>
      <c r="J1055" s="788" t="s">
        <v>1429</v>
      </c>
      <c r="K1055" s="741" t="s">
        <v>1430</v>
      </c>
      <c r="L1055" s="741" t="s">
        <v>1431</v>
      </c>
      <c r="M1055" s="713">
        <v>2</v>
      </c>
      <c r="N1055" s="713">
        <v>0</v>
      </c>
      <c r="O1055" s="741" t="s">
        <v>1432</v>
      </c>
      <c r="P1055" s="741" t="s">
        <v>1433</v>
      </c>
      <c r="Q1055" s="801" t="s">
        <v>1434</v>
      </c>
      <c r="R1055" s="18" t="s">
        <v>116</v>
      </c>
      <c r="S1055" s="817" t="s">
        <v>117</v>
      </c>
      <c r="T1055" s="19"/>
      <c r="U1055" s="67" t="s">
        <v>71</v>
      </c>
      <c r="V1055" s="68" t="s">
        <v>72</v>
      </c>
      <c r="W1055" s="20"/>
      <c r="X1055" s="21"/>
      <c r="Y1055" s="22"/>
      <c r="Z1055" s="22"/>
      <c r="AA1055" s="22"/>
      <c r="AB1055" s="23">
        <f>+AA1056</f>
        <v>8.49</v>
      </c>
      <c r="AC1055" s="21"/>
      <c r="AD1055" s="24"/>
      <c r="AE1055" s="24"/>
      <c r="AF1055" s="996" t="s">
        <v>1435</v>
      </c>
      <c r="AG1055" s="2"/>
    </row>
    <row r="1056" spans="1:33" ht="51" customHeight="1">
      <c r="A1056" s="662"/>
      <c r="B1056" s="665"/>
      <c r="C1056" s="743"/>
      <c r="D1056" s="744"/>
      <c r="E1056" s="744"/>
      <c r="F1056" s="744"/>
      <c r="G1056" s="744"/>
      <c r="H1056" s="744"/>
      <c r="I1056" s="744"/>
      <c r="J1056" s="754"/>
      <c r="K1056" s="744"/>
      <c r="L1056" s="744"/>
      <c r="M1056" s="631"/>
      <c r="N1056" s="631"/>
      <c r="O1056" s="744"/>
      <c r="P1056" s="744"/>
      <c r="Q1056" s="802"/>
      <c r="R1056" s="25"/>
      <c r="S1056" s="818" t="s">
        <v>1436</v>
      </c>
      <c r="T1056" s="26"/>
      <c r="U1056" s="61"/>
      <c r="V1056" s="61"/>
      <c r="W1056" s="27">
        <v>3</v>
      </c>
      <c r="X1056" s="28" t="s">
        <v>74</v>
      </c>
      <c r="Y1056" s="29">
        <v>2.83</v>
      </c>
      <c r="Z1056" s="29">
        <f>+W1056*Y1056</f>
        <v>8.49</v>
      </c>
      <c r="AA1056" s="29">
        <f>+Z1056</f>
        <v>8.49</v>
      </c>
      <c r="AB1056" s="30"/>
      <c r="AC1056" s="28"/>
      <c r="AD1056" s="31" t="s">
        <v>75</v>
      </c>
      <c r="AE1056" s="31"/>
      <c r="AF1056" s="993"/>
      <c r="AG1056" s="2"/>
    </row>
    <row r="1057" spans="1:33" ht="51" customHeight="1">
      <c r="A1057" s="662"/>
      <c r="B1057" s="665"/>
      <c r="C1057" s="743"/>
      <c r="D1057" s="744"/>
      <c r="E1057" s="744"/>
      <c r="F1057" s="744"/>
      <c r="G1057" s="744"/>
      <c r="H1057" s="744"/>
      <c r="I1057" s="744"/>
      <c r="J1057" s="754"/>
      <c r="K1057" s="744"/>
      <c r="L1057" s="744"/>
      <c r="M1057" s="631"/>
      <c r="N1057" s="631"/>
      <c r="O1057" s="744"/>
      <c r="P1057" s="744"/>
      <c r="Q1057" s="802"/>
      <c r="R1057" s="37" t="s">
        <v>68</v>
      </c>
      <c r="S1057" s="821" t="s">
        <v>69</v>
      </c>
      <c r="T1057" s="215"/>
      <c r="U1057" s="172" t="s">
        <v>71</v>
      </c>
      <c r="V1057" s="164" t="s">
        <v>72</v>
      </c>
      <c r="W1057" s="128"/>
      <c r="X1057" s="35"/>
      <c r="Y1057" s="36"/>
      <c r="Z1057" s="29"/>
      <c r="AA1057" s="29"/>
      <c r="AB1057" s="30">
        <f>+AA1058</f>
        <v>112.00000000000001</v>
      </c>
      <c r="AC1057" s="28"/>
      <c r="AD1057" s="31"/>
      <c r="AE1057" s="31"/>
      <c r="AF1057" s="993"/>
      <c r="AG1057" s="2"/>
    </row>
    <row r="1058" spans="1:33" ht="51" customHeight="1">
      <c r="A1058" s="662"/>
      <c r="B1058" s="665"/>
      <c r="C1058" s="745"/>
      <c r="D1058" s="746"/>
      <c r="E1058" s="746"/>
      <c r="F1058" s="746"/>
      <c r="G1058" s="746"/>
      <c r="H1058" s="746"/>
      <c r="I1058" s="746"/>
      <c r="J1058" s="756"/>
      <c r="K1058" s="746"/>
      <c r="L1058" s="746"/>
      <c r="M1058" s="632"/>
      <c r="N1058" s="632"/>
      <c r="O1058" s="746"/>
      <c r="P1058" s="746"/>
      <c r="Q1058" s="803"/>
      <c r="R1058" s="206"/>
      <c r="S1058" s="847" t="s">
        <v>1437</v>
      </c>
      <c r="T1058" s="198"/>
      <c r="U1058" s="198"/>
      <c r="V1058" s="198"/>
      <c r="W1058" s="199">
        <v>2</v>
      </c>
      <c r="X1058" s="207" t="s">
        <v>74</v>
      </c>
      <c r="Y1058" s="208">
        <v>50</v>
      </c>
      <c r="Z1058" s="42">
        <f>+W1058*Y1058</f>
        <v>100</v>
      </c>
      <c r="AA1058" s="42">
        <f>+Z1058*1.12</f>
        <v>112.00000000000001</v>
      </c>
      <c r="AB1058" s="43"/>
      <c r="AC1058" s="41"/>
      <c r="AD1058" s="44" t="s">
        <v>75</v>
      </c>
      <c r="AE1058" s="44"/>
      <c r="AF1058" s="994"/>
      <c r="AG1058" s="2"/>
    </row>
    <row r="1059" spans="1:33" ht="33" customHeight="1">
      <c r="A1059" s="662"/>
      <c r="B1059" s="665"/>
      <c r="C1059" s="773" t="s">
        <v>46</v>
      </c>
      <c r="D1059" s="750" t="s">
        <v>47</v>
      </c>
      <c r="E1059" s="750" t="s">
        <v>48</v>
      </c>
      <c r="F1059" s="750" t="s">
        <v>338</v>
      </c>
      <c r="G1059" s="768" t="s">
        <v>50</v>
      </c>
      <c r="H1059" s="750" t="s">
        <v>51</v>
      </c>
      <c r="I1059" s="750" t="s">
        <v>61</v>
      </c>
      <c r="J1059" s="752" t="s">
        <v>1438</v>
      </c>
      <c r="K1059" s="750" t="s">
        <v>1439</v>
      </c>
      <c r="L1059" s="750" t="s">
        <v>1440</v>
      </c>
      <c r="M1059" s="698">
        <v>7</v>
      </c>
      <c r="N1059" s="698">
        <v>3</v>
      </c>
      <c r="O1059" s="750" t="s">
        <v>1441</v>
      </c>
      <c r="P1059" s="750" t="s">
        <v>1442</v>
      </c>
      <c r="Q1059" s="805" t="s">
        <v>1434</v>
      </c>
      <c r="R1059" s="37" t="s">
        <v>1443</v>
      </c>
      <c r="S1059" s="821" t="s">
        <v>117</v>
      </c>
      <c r="T1059" s="46"/>
      <c r="U1059" s="67" t="s">
        <v>71</v>
      </c>
      <c r="V1059" s="68" t="s">
        <v>72</v>
      </c>
      <c r="W1059" s="34"/>
      <c r="X1059" s="35"/>
      <c r="Y1059" s="36"/>
      <c r="Z1059" s="36"/>
      <c r="AA1059" s="36"/>
      <c r="AB1059" s="50">
        <f>+SUM(AA1060:AA1073)</f>
        <v>128.03513600000002</v>
      </c>
      <c r="AC1059" s="35"/>
      <c r="AD1059" s="35"/>
      <c r="AE1059" s="35"/>
      <c r="AF1059" s="636"/>
      <c r="AG1059" s="2"/>
    </row>
    <row r="1060" spans="1:33" ht="18" customHeight="1">
      <c r="A1060" s="662"/>
      <c r="B1060" s="665"/>
      <c r="C1060" s="743"/>
      <c r="D1060" s="744"/>
      <c r="E1060" s="744"/>
      <c r="F1060" s="744"/>
      <c r="G1060" s="744"/>
      <c r="H1060" s="744"/>
      <c r="I1060" s="744"/>
      <c r="J1060" s="754"/>
      <c r="K1060" s="744"/>
      <c r="L1060" s="744"/>
      <c r="M1060" s="631"/>
      <c r="N1060" s="631"/>
      <c r="O1060" s="744"/>
      <c r="P1060" s="744"/>
      <c r="Q1060" s="802"/>
      <c r="R1060" s="25"/>
      <c r="S1060" s="818" t="s">
        <v>1444</v>
      </c>
      <c r="T1060" s="26"/>
      <c r="U1060" s="26"/>
      <c r="V1060" s="26"/>
      <c r="W1060" s="27">
        <v>8</v>
      </c>
      <c r="X1060" s="28" t="s">
        <v>74</v>
      </c>
      <c r="Y1060" s="29">
        <v>2.83</v>
      </c>
      <c r="Z1060" s="29">
        <f t="shared" ref="Z1060:Z1073" si="84">+W1060*Y1060</f>
        <v>22.64</v>
      </c>
      <c r="AA1060" s="29">
        <f>+Z1060</f>
        <v>22.64</v>
      </c>
      <c r="AB1060" s="30"/>
      <c r="AC1060" s="28"/>
      <c r="AD1060" s="31" t="s">
        <v>75</v>
      </c>
      <c r="AE1060" s="28"/>
      <c r="AF1060" s="634"/>
      <c r="AG1060" s="2"/>
    </row>
    <row r="1061" spans="1:33" ht="34.5" customHeight="1">
      <c r="A1061" s="662"/>
      <c r="B1061" s="665"/>
      <c r="C1061" s="743"/>
      <c r="D1061" s="744"/>
      <c r="E1061" s="744"/>
      <c r="F1061" s="744"/>
      <c r="G1061" s="744"/>
      <c r="H1061" s="744"/>
      <c r="I1061" s="744"/>
      <c r="J1061" s="754"/>
      <c r="K1061" s="744"/>
      <c r="L1061" s="744"/>
      <c r="M1061" s="631"/>
      <c r="N1061" s="631"/>
      <c r="O1061" s="744"/>
      <c r="P1061" s="744"/>
      <c r="Q1061" s="802"/>
      <c r="R1061" s="25"/>
      <c r="S1061" s="818" t="s">
        <v>1445</v>
      </c>
      <c r="T1061" s="26"/>
      <c r="U1061" s="26"/>
      <c r="V1061" s="26"/>
      <c r="W1061" s="27">
        <v>2</v>
      </c>
      <c r="X1061" s="28" t="s">
        <v>74</v>
      </c>
      <c r="Y1061" s="29">
        <v>0.6</v>
      </c>
      <c r="Z1061" s="29">
        <f t="shared" si="84"/>
        <v>1.2</v>
      </c>
      <c r="AA1061" s="29">
        <f t="shared" ref="AA1061:AA1073" si="85">+Z1061*1.12</f>
        <v>1.3440000000000001</v>
      </c>
      <c r="AB1061" s="30"/>
      <c r="AC1061" s="28"/>
      <c r="AD1061" s="31" t="s">
        <v>75</v>
      </c>
      <c r="AE1061" s="31"/>
      <c r="AF1061" s="634"/>
      <c r="AG1061" s="2"/>
    </row>
    <row r="1062" spans="1:33" ht="18" customHeight="1">
      <c r="A1062" s="662"/>
      <c r="B1062" s="665"/>
      <c r="C1062" s="743"/>
      <c r="D1062" s="744"/>
      <c r="E1062" s="744"/>
      <c r="F1062" s="744"/>
      <c r="G1062" s="744"/>
      <c r="H1062" s="744"/>
      <c r="I1062" s="744"/>
      <c r="J1062" s="754"/>
      <c r="K1062" s="744"/>
      <c r="L1062" s="744"/>
      <c r="M1062" s="631"/>
      <c r="N1062" s="631"/>
      <c r="O1062" s="744"/>
      <c r="P1062" s="744"/>
      <c r="Q1062" s="802"/>
      <c r="R1062" s="25"/>
      <c r="S1062" s="818" t="s">
        <v>1446</v>
      </c>
      <c r="T1062" s="26"/>
      <c r="U1062" s="26"/>
      <c r="V1062" s="26"/>
      <c r="W1062" s="27">
        <v>2</v>
      </c>
      <c r="X1062" s="28" t="s">
        <v>74</v>
      </c>
      <c r="Y1062" s="29">
        <v>5.41</v>
      </c>
      <c r="Z1062" s="29">
        <f t="shared" si="84"/>
        <v>10.82</v>
      </c>
      <c r="AA1062" s="29">
        <f t="shared" si="85"/>
        <v>12.118400000000001</v>
      </c>
      <c r="AB1062" s="30"/>
      <c r="AC1062" s="28"/>
      <c r="AD1062" s="31" t="s">
        <v>75</v>
      </c>
      <c r="AE1062" s="31"/>
      <c r="AF1062" s="634"/>
      <c r="AG1062" s="2"/>
    </row>
    <row r="1063" spans="1:33" ht="18" customHeight="1">
      <c r="A1063" s="662"/>
      <c r="B1063" s="665"/>
      <c r="C1063" s="743"/>
      <c r="D1063" s="744"/>
      <c r="E1063" s="744"/>
      <c r="F1063" s="744"/>
      <c r="G1063" s="744"/>
      <c r="H1063" s="744"/>
      <c r="I1063" s="744"/>
      <c r="J1063" s="754"/>
      <c r="K1063" s="744"/>
      <c r="L1063" s="744"/>
      <c r="M1063" s="631"/>
      <c r="N1063" s="631"/>
      <c r="O1063" s="744"/>
      <c r="P1063" s="744"/>
      <c r="Q1063" s="802"/>
      <c r="R1063" s="69"/>
      <c r="S1063" s="824" t="s">
        <v>1447</v>
      </c>
      <c r="T1063" s="61"/>
      <c r="U1063" s="61"/>
      <c r="V1063" s="61"/>
      <c r="W1063" s="62">
        <v>2</v>
      </c>
      <c r="X1063" s="63" t="s">
        <v>74</v>
      </c>
      <c r="Y1063" s="64">
        <v>18</v>
      </c>
      <c r="Z1063" s="29">
        <f t="shared" si="84"/>
        <v>36</v>
      </c>
      <c r="AA1063" s="29">
        <f t="shared" si="85"/>
        <v>40.320000000000007</v>
      </c>
      <c r="AB1063" s="65"/>
      <c r="AC1063" s="63"/>
      <c r="AD1063" s="31" t="s">
        <v>75</v>
      </c>
      <c r="AE1063" s="66"/>
      <c r="AF1063" s="634"/>
      <c r="AG1063" s="2"/>
    </row>
    <row r="1064" spans="1:33" ht="18" customHeight="1">
      <c r="A1064" s="662"/>
      <c r="B1064" s="665"/>
      <c r="C1064" s="743"/>
      <c r="D1064" s="744"/>
      <c r="E1064" s="744"/>
      <c r="F1064" s="744"/>
      <c r="G1064" s="744"/>
      <c r="H1064" s="744"/>
      <c r="I1064" s="744"/>
      <c r="J1064" s="754"/>
      <c r="K1064" s="744"/>
      <c r="L1064" s="744"/>
      <c r="M1064" s="631"/>
      <c r="N1064" s="631"/>
      <c r="O1064" s="744"/>
      <c r="P1064" s="744"/>
      <c r="Q1064" s="802"/>
      <c r="R1064" s="69"/>
      <c r="S1064" s="824" t="s">
        <v>1448</v>
      </c>
      <c r="T1064" s="61"/>
      <c r="U1064" s="61"/>
      <c r="V1064" s="61"/>
      <c r="W1064" s="62">
        <v>25</v>
      </c>
      <c r="X1064" s="63" t="s">
        <v>74</v>
      </c>
      <c r="Y1064" s="64">
        <v>0.08</v>
      </c>
      <c r="Z1064" s="29">
        <f t="shared" si="84"/>
        <v>2</v>
      </c>
      <c r="AA1064" s="29">
        <f t="shared" si="85"/>
        <v>2.2400000000000002</v>
      </c>
      <c r="AB1064" s="65"/>
      <c r="AC1064" s="63"/>
      <c r="AD1064" s="31" t="s">
        <v>75</v>
      </c>
      <c r="AE1064" s="66"/>
      <c r="AF1064" s="634"/>
      <c r="AG1064" s="2"/>
    </row>
    <row r="1065" spans="1:33" ht="34.5" customHeight="1">
      <c r="A1065" s="662"/>
      <c r="B1065" s="665"/>
      <c r="C1065" s="743"/>
      <c r="D1065" s="744"/>
      <c r="E1065" s="744"/>
      <c r="F1065" s="744"/>
      <c r="G1065" s="744"/>
      <c r="H1065" s="744"/>
      <c r="I1065" s="744"/>
      <c r="J1065" s="754"/>
      <c r="K1065" s="744"/>
      <c r="L1065" s="744"/>
      <c r="M1065" s="631"/>
      <c r="N1065" s="631"/>
      <c r="O1065" s="744"/>
      <c r="P1065" s="744"/>
      <c r="Q1065" s="802"/>
      <c r="R1065" s="69"/>
      <c r="S1065" s="824" t="s">
        <v>1449</v>
      </c>
      <c r="T1065" s="61"/>
      <c r="U1065" s="61"/>
      <c r="V1065" s="61"/>
      <c r="W1065" s="62">
        <v>8</v>
      </c>
      <c r="X1065" s="63" t="s">
        <v>74</v>
      </c>
      <c r="Y1065" s="64">
        <v>0.47</v>
      </c>
      <c r="Z1065" s="29">
        <f t="shared" si="84"/>
        <v>3.76</v>
      </c>
      <c r="AA1065" s="29">
        <f t="shared" si="85"/>
        <v>4.2111999999999998</v>
      </c>
      <c r="AB1065" s="65"/>
      <c r="AC1065" s="63"/>
      <c r="AD1065" s="31" t="s">
        <v>75</v>
      </c>
      <c r="AE1065" s="66"/>
      <c r="AF1065" s="634"/>
      <c r="AG1065" s="2"/>
    </row>
    <row r="1066" spans="1:33" ht="18" customHeight="1">
      <c r="A1066" s="662"/>
      <c r="B1066" s="665"/>
      <c r="C1066" s="743"/>
      <c r="D1066" s="744"/>
      <c r="E1066" s="744"/>
      <c r="F1066" s="744"/>
      <c r="G1066" s="744"/>
      <c r="H1066" s="744"/>
      <c r="I1066" s="744"/>
      <c r="J1066" s="754"/>
      <c r="K1066" s="744"/>
      <c r="L1066" s="744"/>
      <c r="M1066" s="631"/>
      <c r="N1066" s="631"/>
      <c r="O1066" s="744"/>
      <c r="P1066" s="744"/>
      <c r="Q1066" s="802"/>
      <c r="R1066" s="69"/>
      <c r="S1066" s="824" t="s">
        <v>1450</v>
      </c>
      <c r="T1066" s="61"/>
      <c r="U1066" s="61"/>
      <c r="V1066" s="61"/>
      <c r="W1066" s="62">
        <v>6</v>
      </c>
      <c r="X1066" s="63" t="s">
        <v>119</v>
      </c>
      <c r="Y1066" s="64">
        <v>0.63</v>
      </c>
      <c r="Z1066" s="29">
        <f t="shared" si="84"/>
        <v>3.7800000000000002</v>
      </c>
      <c r="AA1066" s="29">
        <f t="shared" si="85"/>
        <v>4.2336000000000009</v>
      </c>
      <c r="AB1066" s="65"/>
      <c r="AC1066" s="63"/>
      <c r="AD1066" s="31" t="s">
        <v>75</v>
      </c>
      <c r="AE1066" s="66"/>
      <c r="AF1066" s="634"/>
      <c r="AG1066" s="2"/>
    </row>
    <row r="1067" spans="1:33" ht="18" customHeight="1">
      <c r="A1067" s="662"/>
      <c r="B1067" s="665"/>
      <c r="C1067" s="743"/>
      <c r="D1067" s="744"/>
      <c r="E1067" s="744"/>
      <c r="F1067" s="744"/>
      <c r="G1067" s="744"/>
      <c r="H1067" s="744"/>
      <c r="I1067" s="744"/>
      <c r="J1067" s="754"/>
      <c r="K1067" s="744"/>
      <c r="L1067" s="744"/>
      <c r="M1067" s="631"/>
      <c r="N1067" s="631"/>
      <c r="O1067" s="744"/>
      <c r="P1067" s="744"/>
      <c r="Q1067" s="802"/>
      <c r="R1067" s="69"/>
      <c r="S1067" s="824" t="s">
        <v>1451</v>
      </c>
      <c r="T1067" s="61"/>
      <c r="U1067" s="61"/>
      <c r="V1067" s="61"/>
      <c r="W1067" s="62">
        <v>6</v>
      </c>
      <c r="X1067" s="63" t="s">
        <v>1014</v>
      </c>
      <c r="Y1067" s="64">
        <v>0.8</v>
      </c>
      <c r="Z1067" s="29">
        <f t="shared" si="84"/>
        <v>4.8000000000000007</v>
      </c>
      <c r="AA1067" s="29">
        <f t="shared" si="85"/>
        <v>5.3760000000000012</v>
      </c>
      <c r="AB1067" s="65"/>
      <c r="AC1067" s="63"/>
      <c r="AD1067" s="31" t="s">
        <v>75</v>
      </c>
      <c r="AE1067" s="66"/>
      <c r="AF1067" s="634"/>
      <c r="AG1067" s="2"/>
    </row>
    <row r="1068" spans="1:33" ht="18" customHeight="1">
      <c r="A1068" s="662"/>
      <c r="B1068" s="665"/>
      <c r="C1068" s="743"/>
      <c r="D1068" s="744"/>
      <c r="E1068" s="744"/>
      <c r="F1068" s="744"/>
      <c r="G1068" s="744"/>
      <c r="H1068" s="744"/>
      <c r="I1068" s="744"/>
      <c r="J1068" s="754"/>
      <c r="K1068" s="744"/>
      <c r="L1068" s="744"/>
      <c r="M1068" s="631"/>
      <c r="N1068" s="631"/>
      <c r="O1068" s="744"/>
      <c r="P1068" s="744"/>
      <c r="Q1068" s="802"/>
      <c r="R1068" s="69"/>
      <c r="S1068" s="824" t="s">
        <v>1452</v>
      </c>
      <c r="T1068" s="61"/>
      <c r="U1068" s="61"/>
      <c r="V1068" s="61"/>
      <c r="W1068" s="62">
        <v>2</v>
      </c>
      <c r="X1068" s="63" t="s">
        <v>74</v>
      </c>
      <c r="Y1068" s="64">
        <v>0.46600000000000003</v>
      </c>
      <c r="Z1068" s="29">
        <f t="shared" si="84"/>
        <v>0.93200000000000005</v>
      </c>
      <c r="AA1068" s="29">
        <f t="shared" si="85"/>
        <v>1.0438400000000001</v>
      </c>
      <c r="AB1068" s="65"/>
      <c r="AC1068" s="63"/>
      <c r="AD1068" s="31" t="s">
        <v>75</v>
      </c>
      <c r="AE1068" s="66"/>
      <c r="AF1068" s="634"/>
      <c r="AG1068" s="2"/>
    </row>
    <row r="1069" spans="1:33" ht="18" customHeight="1">
      <c r="A1069" s="662"/>
      <c r="B1069" s="665"/>
      <c r="C1069" s="743"/>
      <c r="D1069" s="744"/>
      <c r="E1069" s="744"/>
      <c r="F1069" s="744"/>
      <c r="G1069" s="744"/>
      <c r="H1069" s="744"/>
      <c r="I1069" s="744"/>
      <c r="J1069" s="754"/>
      <c r="K1069" s="744"/>
      <c r="L1069" s="744"/>
      <c r="M1069" s="631"/>
      <c r="N1069" s="631"/>
      <c r="O1069" s="744"/>
      <c r="P1069" s="744"/>
      <c r="Q1069" s="802"/>
      <c r="R1069" s="69"/>
      <c r="S1069" s="824" t="s">
        <v>1453</v>
      </c>
      <c r="T1069" s="61"/>
      <c r="U1069" s="61"/>
      <c r="V1069" s="61"/>
      <c r="W1069" s="62">
        <v>4</v>
      </c>
      <c r="X1069" s="63" t="s">
        <v>1454</v>
      </c>
      <c r="Y1069" s="64">
        <v>2.8</v>
      </c>
      <c r="Z1069" s="29">
        <f t="shared" si="84"/>
        <v>11.2</v>
      </c>
      <c r="AA1069" s="29">
        <f t="shared" si="85"/>
        <v>12.544</v>
      </c>
      <c r="AB1069" s="65"/>
      <c r="AC1069" s="63"/>
      <c r="AD1069" s="31" t="s">
        <v>75</v>
      </c>
      <c r="AE1069" s="66"/>
      <c r="AF1069" s="634"/>
      <c r="AG1069" s="2"/>
    </row>
    <row r="1070" spans="1:33" ht="18" customHeight="1">
      <c r="A1070" s="662"/>
      <c r="B1070" s="665"/>
      <c r="C1070" s="743"/>
      <c r="D1070" s="744"/>
      <c r="E1070" s="744"/>
      <c r="F1070" s="744"/>
      <c r="G1070" s="744"/>
      <c r="H1070" s="744"/>
      <c r="I1070" s="744"/>
      <c r="J1070" s="754"/>
      <c r="K1070" s="744"/>
      <c r="L1070" s="744"/>
      <c r="M1070" s="631"/>
      <c r="N1070" s="631"/>
      <c r="O1070" s="744"/>
      <c r="P1070" s="744"/>
      <c r="Q1070" s="802"/>
      <c r="R1070" s="69"/>
      <c r="S1070" s="824" t="s">
        <v>1455</v>
      </c>
      <c r="T1070" s="61"/>
      <c r="U1070" s="61"/>
      <c r="V1070" s="61"/>
      <c r="W1070" s="62">
        <v>2</v>
      </c>
      <c r="X1070" s="63" t="s">
        <v>74</v>
      </c>
      <c r="Y1070" s="64">
        <v>1.3</v>
      </c>
      <c r="Z1070" s="29">
        <f t="shared" si="84"/>
        <v>2.6</v>
      </c>
      <c r="AA1070" s="29">
        <f t="shared" si="85"/>
        <v>2.9120000000000004</v>
      </c>
      <c r="AB1070" s="65"/>
      <c r="AC1070" s="63"/>
      <c r="AD1070" s="31" t="s">
        <v>75</v>
      </c>
      <c r="AE1070" s="66"/>
      <c r="AF1070" s="634"/>
      <c r="AG1070" s="2"/>
    </row>
    <row r="1071" spans="1:33" ht="18" customHeight="1">
      <c r="A1071" s="662"/>
      <c r="B1071" s="665"/>
      <c r="C1071" s="743"/>
      <c r="D1071" s="744"/>
      <c r="E1071" s="744"/>
      <c r="F1071" s="744"/>
      <c r="G1071" s="744"/>
      <c r="H1071" s="744"/>
      <c r="I1071" s="744"/>
      <c r="J1071" s="754"/>
      <c r="K1071" s="744"/>
      <c r="L1071" s="744"/>
      <c r="M1071" s="631"/>
      <c r="N1071" s="631"/>
      <c r="O1071" s="744"/>
      <c r="P1071" s="744"/>
      <c r="Q1071" s="802"/>
      <c r="R1071" s="69"/>
      <c r="S1071" s="824" t="s">
        <v>1456</v>
      </c>
      <c r="T1071" s="61"/>
      <c r="U1071" s="61"/>
      <c r="V1071" s="61"/>
      <c r="W1071" s="62">
        <v>4</v>
      </c>
      <c r="X1071" s="63" t="s">
        <v>74</v>
      </c>
      <c r="Y1071" s="64">
        <v>0.91769999999999996</v>
      </c>
      <c r="Z1071" s="29">
        <f t="shared" si="84"/>
        <v>3.6707999999999998</v>
      </c>
      <c r="AA1071" s="29">
        <f t="shared" si="85"/>
        <v>4.1112960000000003</v>
      </c>
      <c r="AB1071" s="65"/>
      <c r="AC1071" s="63"/>
      <c r="AD1071" s="31" t="s">
        <v>75</v>
      </c>
      <c r="AE1071" s="66"/>
      <c r="AF1071" s="634"/>
      <c r="AG1071" s="2"/>
    </row>
    <row r="1072" spans="1:33" ht="18" customHeight="1">
      <c r="A1072" s="662"/>
      <c r="B1072" s="665"/>
      <c r="C1072" s="743"/>
      <c r="D1072" s="744"/>
      <c r="E1072" s="744"/>
      <c r="F1072" s="744"/>
      <c r="G1072" s="744"/>
      <c r="H1072" s="744"/>
      <c r="I1072" s="744"/>
      <c r="J1072" s="754"/>
      <c r="K1072" s="744"/>
      <c r="L1072" s="744"/>
      <c r="M1072" s="631"/>
      <c r="N1072" s="631"/>
      <c r="O1072" s="744"/>
      <c r="P1072" s="744"/>
      <c r="Q1072" s="802"/>
      <c r="R1072" s="69"/>
      <c r="S1072" s="824" t="s">
        <v>1457</v>
      </c>
      <c r="T1072" s="61"/>
      <c r="U1072" s="61"/>
      <c r="V1072" s="61"/>
      <c r="W1072" s="62">
        <v>2</v>
      </c>
      <c r="X1072" s="63" t="s">
        <v>74</v>
      </c>
      <c r="Y1072" s="64">
        <v>1.27</v>
      </c>
      <c r="Z1072" s="29">
        <f t="shared" si="84"/>
        <v>2.54</v>
      </c>
      <c r="AA1072" s="29">
        <f t="shared" si="85"/>
        <v>2.8448000000000002</v>
      </c>
      <c r="AB1072" s="65"/>
      <c r="AC1072" s="63"/>
      <c r="AD1072" s="31" t="s">
        <v>75</v>
      </c>
      <c r="AE1072" s="66"/>
      <c r="AF1072" s="634"/>
      <c r="AG1072" s="2"/>
    </row>
    <row r="1073" spans="1:33" ht="18" customHeight="1">
      <c r="A1073" s="662"/>
      <c r="B1073" s="665"/>
      <c r="C1073" s="743"/>
      <c r="D1073" s="744"/>
      <c r="E1073" s="744"/>
      <c r="F1073" s="744"/>
      <c r="G1073" s="744"/>
      <c r="H1073" s="744"/>
      <c r="I1073" s="744"/>
      <c r="J1073" s="754"/>
      <c r="K1073" s="744"/>
      <c r="L1073" s="744"/>
      <c r="M1073" s="631"/>
      <c r="N1073" s="631"/>
      <c r="O1073" s="744"/>
      <c r="P1073" s="744"/>
      <c r="Q1073" s="802"/>
      <c r="R1073" s="69"/>
      <c r="S1073" s="824" t="s">
        <v>1458</v>
      </c>
      <c r="T1073" s="158"/>
      <c r="U1073" s="155"/>
      <c r="V1073" s="155"/>
      <c r="W1073" s="299">
        <v>2</v>
      </c>
      <c r="X1073" s="63" t="s">
        <v>74</v>
      </c>
      <c r="Y1073" s="64">
        <v>5.4</v>
      </c>
      <c r="Z1073" s="29">
        <f t="shared" si="84"/>
        <v>10.8</v>
      </c>
      <c r="AA1073" s="29">
        <f t="shared" si="85"/>
        <v>12.096000000000002</v>
      </c>
      <c r="AB1073" s="65"/>
      <c r="AC1073" s="63"/>
      <c r="AD1073" s="31" t="s">
        <v>75</v>
      </c>
      <c r="AE1073" s="66"/>
      <c r="AF1073" s="634"/>
      <c r="AG1073" s="2"/>
    </row>
    <row r="1074" spans="1:33" ht="18" customHeight="1">
      <c r="A1074" s="662"/>
      <c r="B1074" s="665"/>
      <c r="C1074" s="743"/>
      <c r="D1074" s="744"/>
      <c r="E1074" s="744"/>
      <c r="F1074" s="744"/>
      <c r="G1074" s="744"/>
      <c r="H1074" s="744"/>
      <c r="I1074" s="744"/>
      <c r="J1074" s="754"/>
      <c r="K1074" s="744"/>
      <c r="L1074" s="744"/>
      <c r="M1074" s="631"/>
      <c r="N1074" s="631"/>
      <c r="O1074" s="744"/>
      <c r="P1074" s="744"/>
      <c r="Q1074" s="802"/>
      <c r="R1074" s="87" t="s">
        <v>196</v>
      </c>
      <c r="S1074" s="863" t="s">
        <v>197</v>
      </c>
      <c r="T1074" s="315" t="s">
        <v>70</v>
      </c>
      <c r="U1074" s="241" t="s">
        <v>71</v>
      </c>
      <c r="V1074" s="242" t="s">
        <v>198</v>
      </c>
      <c r="W1074" s="316"/>
      <c r="X1074" s="317"/>
      <c r="Y1074" s="255"/>
      <c r="Z1074" s="94"/>
      <c r="AA1074" s="94"/>
      <c r="AB1074" s="256">
        <f>+AA1075</f>
        <v>1700.0032000000001</v>
      </c>
      <c r="AC1074" s="63"/>
      <c r="AD1074" s="63"/>
      <c r="AE1074" s="66"/>
      <c r="AF1074" s="634"/>
      <c r="AG1074" s="2"/>
    </row>
    <row r="1075" spans="1:33" ht="18" customHeight="1">
      <c r="A1075" s="662"/>
      <c r="B1075" s="665"/>
      <c r="C1075" s="743"/>
      <c r="D1075" s="744"/>
      <c r="E1075" s="744"/>
      <c r="F1075" s="744"/>
      <c r="G1075" s="744"/>
      <c r="H1075" s="744"/>
      <c r="I1075" s="744"/>
      <c r="J1075" s="754"/>
      <c r="K1075" s="744"/>
      <c r="L1075" s="744"/>
      <c r="M1075" s="631"/>
      <c r="N1075" s="631"/>
      <c r="O1075" s="744"/>
      <c r="P1075" s="744"/>
      <c r="Q1075" s="802"/>
      <c r="R1075" s="69"/>
      <c r="S1075" s="824" t="s">
        <v>1459</v>
      </c>
      <c r="T1075" s="158"/>
      <c r="U1075" s="155"/>
      <c r="V1075" s="155"/>
      <c r="W1075" s="299">
        <v>1</v>
      </c>
      <c r="X1075" s="63" t="s">
        <v>74</v>
      </c>
      <c r="Y1075" s="64">
        <v>1517.86</v>
      </c>
      <c r="Z1075" s="29">
        <f>+W1075*Y1075</f>
        <v>1517.86</v>
      </c>
      <c r="AA1075" s="29">
        <f>+Z1075*1.12</f>
        <v>1700.0032000000001</v>
      </c>
      <c r="AB1075" s="65"/>
      <c r="AC1075" s="63"/>
      <c r="AD1075" s="31"/>
      <c r="AE1075" s="66" t="s">
        <v>75</v>
      </c>
      <c r="AF1075" s="634"/>
      <c r="AG1075" s="2"/>
    </row>
    <row r="1076" spans="1:33" ht="18" customHeight="1">
      <c r="A1076" s="662"/>
      <c r="B1076" s="665"/>
      <c r="C1076" s="743"/>
      <c r="D1076" s="744"/>
      <c r="E1076" s="744"/>
      <c r="F1076" s="744"/>
      <c r="G1076" s="744"/>
      <c r="H1076" s="744"/>
      <c r="I1076" s="744"/>
      <c r="J1076" s="754"/>
      <c r="K1076" s="744"/>
      <c r="L1076" s="744"/>
      <c r="M1076" s="631"/>
      <c r="N1076" s="631"/>
      <c r="O1076" s="744"/>
      <c r="P1076" s="744"/>
      <c r="Q1076" s="802"/>
      <c r="R1076" s="74" t="s">
        <v>354</v>
      </c>
      <c r="S1076" s="826" t="s">
        <v>273</v>
      </c>
      <c r="T1076" s="305"/>
      <c r="U1076" s="172" t="s">
        <v>71</v>
      </c>
      <c r="V1076" s="164" t="s">
        <v>198</v>
      </c>
      <c r="W1076" s="299"/>
      <c r="X1076" s="63"/>
      <c r="Y1076" s="64"/>
      <c r="Z1076" s="29"/>
      <c r="AA1076" s="29"/>
      <c r="AB1076" s="65">
        <f>+AA1077</f>
        <v>300.00320000000005</v>
      </c>
      <c r="AC1076" s="63"/>
      <c r="AD1076" s="63"/>
      <c r="AE1076" s="66"/>
      <c r="AF1076" s="634"/>
      <c r="AG1076" s="2"/>
    </row>
    <row r="1077" spans="1:33" ht="18" customHeight="1">
      <c r="A1077" s="663"/>
      <c r="B1077" s="666"/>
      <c r="C1077" s="743"/>
      <c r="D1077" s="744"/>
      <c r="E1077" s="744"/>
      <c r="F1077" s="744"/>
      <c r="G1077" s="744"/>
      <c r="H1077" s="744"/>
      <c r="I1077" s="744"/>
      <c r="J1077" s="754"/>
      <c r="K1077" s="744"/>
      <c r="L1077" s="744"/>
      <c r="M1077" s="631"/>
      <c r="N1077" s="631"/>
      <c r="O1077" s="744"/>
      <c r="P1077" s="744"/>
      <c r="Q1077" s="802"/>
      <c r="R1077" s="69"/>
      <c r="S1077" s="824" t="s">
        <v>1460</v>
      </c>
      <c r="T1077" s="158"/>
      <c r="U1077" s="155"/>
      <c r="V1077" s="155"/>
      <c r="W1077" s="299">
        <v>1</v>
      </c>
      <c r="X1077" s="63" t="s">
        <v>74</v>
      </c>
      <c r="Y1077" s="64">
        <v>267.86</v>
      </c>
      <c r="Z1077" s="29">
        <f>+W1077*Y1077</f>
        <v>267.86</v>
      </c>
      <c r="AA1077" s="29">
        <f>+Z1077*1.12</f>
        <v>300.00320000000005</v>
      </c>
      <c r="AB1077" s="65"/>
      <c r="AC1077" s="63"/>
      <c r="AD1077" s="31"/>
      <c r="AE1077" s="66" t="s">
        <v>75</v>
      </c>
      <c r="AF1077" s="634"/>
      <c r="AG1077" s="2"/>
    </row>
    <row r="1078" spans="1:33" ht="34.5" customHeight="1">
      <c r="A1078" s="661" t="s">
        <v>1133</v>
      </c>
      <c r="B1078" s="664" t="s">
        <v>1428</v>
      </c>
      <c r="C1078" s="743"/>
      <c r="D1078" s="744"/>
      <c r="E1078" s="744"/>
      <c r="F1078" s="744"/>
      <c r="G1078" s="744"/>
      <c r="H1078" s="744"/>
      <c r="I1078" s="744"/>
      <c r="J1078" s="754"/>
      <c r="K1078" s="744"/>
      <c r="L1078" s="744"/>
      <c r="M1078" s="631"/>
      <c r="N1078" s="631"/>
      <c r="O1078" s="744"/>
      <c r="P1078" s="744"/>
      <c r="Q1078" s="802"/>
      <c r="R1078" s="74" t="s">
        <v>68</v>
      </c>
      <c r="S1078" s="826" t="s">
        <v>69</v>
      </c>
      <c r="T1078" s="305"/>
      <c r="U1078" s="172" t="s">
        <v>71</v>
      </c>
      <c r="V1078" s="164" t="s">
        <v>72</v>
      </c>
      <c r="W1078" s="299"/>
      <c r="X1078" s="63"/>
      <c r="Y1078" s="64"/>
      <c r="Z1078" s="64"/>
      <c r="AA1078" s="64"/>
      <c r="AB1078" s="65">
        <f>+AA1079</f>
        <v>112.00000000000001</v>
      </c>
      <c r="AC1078" s="63"/>
      <c r="AD1078" s="63"/>
      <c r="AE1078" s="66"/>
      <c r="AF1078" s="634"/>
      <c r="AG1078" s="2"/>
    </row>
    <row r="1079" spans="1:33" ht="34.5" customHeight="1">
      <c r="A1079" s="662"/>
      <c r="B1079" s="665"/>
      <c r="C1079" s="745"/>
      <c r="D1079" s="746"/>
      <c r="E1079" s="746"/>
      <c r="F1079" s="746"/>
      <c r="G1079" s="746"/>
      <c r="H1079" s="746"/>
      <c r="I1079" s="746"/>
      <c r="J1079" s="756"/>
      <c r="K1079" s="746"/>
      <c r="L1079" s="746"/>
      <c r="M1079" s="632"/>
      <c r="N1079" s="632"/>
      <c r="O1079" s="746"/>
      <c r="P1079" s="746"/>
      <c r="Q1079" s="803"/>
      <c r="R1079" s="38"/>
      <c r="S1079" s="820" t="s">
        <v>1461</v>
      </c>
      <c r="T1079" s="39"/>
      <c r="U1079" s="198"/>
      <c r="V1079" s="198"/>
      <c r="W1079" s="40">
        <v>2</v>
      </c>
      <c r="X1079" s="41" t="s">
        <v>74</v>
      </c>
      <c r="Y1079" s="42">
        <v>50</v>
      </c>
      <c r="Z1079" s="42">
        <f>+W1079*Y1079</f>
        <v>100</v>
      </c>
      <c r="AA1079" s="42">
        <f>+Z1079*1.12</f>
        <v>112.00000000000001</v>
      </c>
      <c r="AB1079" s="43"/>
      <c r="AC1079" s="41"/>
      <c r="AD1079" s="41" t="s">
        <v>75</v>
      </c>
      <c r="AE1079" s="44"/>
      <c r="AF1079" s="635"/>
      <c r="AG1079" s="2"/>
    </row>
    <row r="1080" spans="1:33" ht="51" customHeight="1">
      <c r="A1080" s="662"/>
      <c r="B1080" s="665"/>
      <c r="C1080" s="747" t="s">
        <v>46</v>
      </c>
      <c r="D1080" s="748" t="s">
        <v>47</v>
      </c>
      <c r="E1080" s="748" t="s">
        <v>48</v>
      </c>
      <c r="F1080" s="748" t="s">
        <v>371</v>
      </c>
      <c r="G1080" s="749" t="s">
        <v>50</v>
      </c>
      <c r="H1080" s="748" t="s">
        <v>51</v>
      </c>
      <c r="I1080" s="748" t="s">
        <v>61</v>
      </c>
      <c r="J1080" s="774" t="s">
        <v>1462</v>
      </c>
      <c r="K1080" s="748" t="s">
        <v>1463</v>
      </c>
      <c r="L1080" s="748" t="s">
        <v>1464</v>
      </c>
      <c r="M1080" s="638">
        <v>0</v>
      </c>
      <c r="N1080" s="638">
        <v>1</v>
      </c>
      <c r="O1080" s="748" t="s">
        <v>1465</v>
      </c>
      <c r="P1080" s="748" t="s">
        <v>1466</v>
      </c>
      <c r="Q1080" s="804" t="s">
        <v>1434</v>
      </c>
      <c r="R1080" s="59" t="s">
        <v>116</v>
      </c>
      <c r="S1080" s="823" t="s">
        <v>117</v>
      </c>
      <c r="T1080" s="49"/>
      <c r="U1080" s="67" t="s">
        <v>71</v>
      </c>
      <c r="V1080" s="68" t="s">
        <v>72</v>
      </c>
      <c r="W1080" s="34"/>
      <c r="X1080" s="35"/>
      <c r="Y1080" s="36"/>
      <c r="Z1080" s="36"/>
      <c r="AA1080" s="36"/>
      <c r="AB1080" s="50">
        <f>+AA1081</f>
        <v>11.32</v>
      </c>
      <c r="AC1080" s="35"/>
      <c r="AD1080" s="60"/>
      <c r="AE1080" s="60"/>
      <c r="AF1080" s="637"/>
      <c r="AG1080" s="2"/>
    </row>
    <row r="1081" spans="1:33" ht="51" customHeight="1">
      <c r="A1081" s="662"/>
      <c r="B1081" s="665"/>
      <c r="C1081" s="743"/>
      <c r="D1081" s="744"/>
      <c r="E1081" s="744"/>
      <c r="F1081" s="744"/>
      <c r="G1081" s="744"/>
      <c r="H1081" s="744"/>
      <c r="I1081" s="744"/>
      <c r="J1081" s="754"/>
      <c r="K1081" s="744"/>
      <c r="L1081" s="744"/>
      <c r="M1081" s="631"/>
      <c r="N1081" s="631"/>
      <c r="O1081" s="744"/>
      <c r="P1081" s="744"/>
      <c r="Q1081" s="802"/>
      <c r="R1081" s="32"/>
      <c r="S1081" s="818" t="s">
        <v>1467</v>
      </c>
      <c r="T1081" s="26"/>
      <c r="U1081" s="61"/>
      <c r="V1081" s="61"/>
      <c r="W1081" s="27">
        <v>4</v>
      </c>
      <c r="X1081" s="28" t="s">
        <v>74</v>
      </c>
      <c r="Y1081" s="29">
        <v>2.83</v>
      </c>
      <c r="Z1081" s="29">
        <f>+W1081*Y1081</f>
        <v>11.32</v>
      </c>
      <c r="AA1081" s="29">
        <f>+Z1081</f>
        <v>11.32</v>
      </c>
      <c r="AB1081" s="30"/>
      <c r="AC1081" s="28"/>
      <c r="AD1081" s="31" t="s">
        <v>75</v>
      </c>
      <c r="AE1081" s="31"/>
      <c r="AF1081" s="634"/>
      <c r="AG1081" s="2"/>
    </row>
    <row r="1082" spans="1:33" ht="51" customHeight="1">
      <c r="A1082" s="662"/>
      <c r="B1082" s="665"/>
      <c r="C1082" s="743"/>
      <c r="D1082" s="744"/>
      <c r="E1082" s="744"/>
      <c r="F1082" s="744"/>
      <c r="G1082" s="744"/>
      <c r="H1082" s="744"/>
      <c r="I1082" s="744"/>
      <c r="J1082" s="754"/>
      <c r="K1082" s="744"/>
      <c r="L1082" s="744"/>
      <c r="M1082" s="631"/>
      <c r="N1082" s="631"/>
      <c r="O1082" s="744"/>
      <c r="P1082" s="744"/>
      <c r="Q1082" s="802"/>
      <c r="R1082" s="70" t="s">
        <v>68</v>
      </c>
      <c r="S1082" s="825" t="s">
        <v>69</v>
      </c>
      <c r="T1082" s="193"/>
      <c r="U1082" s="172" t="s">
        <v>71</v>
      </c>
      <c r="V1082" s="164" t="s">
        <v>72</v>
      </c>
      <c r="W1082" s="73"/>
      <c r="X1082" s="28"/>
      <c r="Y1082" s="29"/>
      <c r="Z1082" s="29"/>
      <c r="AA1082" s="29"/>
      <c r="AB1082" s="30">
        <f>+SUM(AA1083:AA1084)</f>
        <v>112.00000000000001</v>
      </c>
      <c r="AC1082" s="28"/>
      <c r="AD1082" s="31"/>
      <c r="AE1082" s="31"/>
      <c r="AF1082" s="634"/>
      <c r="AG1082" s="2"/>
    </row>
    <row r="1083" spans="1:33" ht="51" customHeight="1">
      <c r="A1083" s="662"/>
      <c r="B1083" s="665"/>
      <c r="C1083" s="743"/>
      <c r="D1083" s="744"/>
      <c r="E1083" s="744"/>
      <c r="F1083" s="744"/>
      <c r="G1083" s="744"/>
      <c r="H1083" s="744"/>
      <c r="I1083" s="744"/>
      <c r="J1083" s="754"/>
      <c r="K1083" s="744"/>
      <c r="L1083" s="744"/>
      <c r="M1083" s="631"/>
      <c r="N1083" s="631"/>
      <c r="O1083" s="744"/>
      <c r="P1083" s="744"/>
      <c r="Q1083" s="802"/>
      <c r="R1083" s="25"/>
      <c r="S1083" s="818" t="s">
        <v>1468</v>
      </c>
      <c r="T1083" s="26"/>
      <c r="U1083" s="33"/>
      <c r="V1083" s="33"/>
      <c r="W1083" s="27">
        <v>1</v>
      </c>
      <c r="X1083" s="28" t="s">
        <v>74</v>
      </c>
      <c r="Y1083" s="29">
        <v>50</v>
      </c>
      <c r="Z1083" s="29">
        <f t="shared" ref="Z1083:Z1084" si="86">+W1083*Y1083</f>
        <v>50</v>
      </c>
      <c r="AA1083" s="29">
        <f t="shared" ref="AA1083:AA1084" si="87">+Z1083*1.12</f>
        <v>56.000000000000007</v>
      </c>
      <c r="AB1083" s="30"/>
      <c r="AC1083" s="28"/>
      <c r="AD1083" s="31" t="s">
        <v>75</v>
      </c>
      <c r="AE1083" s="31"/>
      <c r="AF1083" s="634"/>
      <c r="AG1083" s="2"/>
    </row>
    <row r="1084" spans="1:33" ht="51" customHeight="1">
      <c r="A1084" s="662"/>
      <c r="B1084" s="665"/>
      <c r="C1084" s="745"/>
      <c r="D1084" s="746"/>
      <c r="E1084" s="746"/>
      <c r="F1084" s="746"/>
      <c r="G1084" s="746"/>
      <c r="H1084" s="746"/>
      <c r="I1084" s="746"/>
      <c r="J1084" s="756"/>
      <c r="K1084" s="746"/>
      <c r="L1084" s="746"/>
      <c r="M1084" s="632"/>
      <c r="N1084" s="632"/>
      <c r="O1084" s="746"/>
      <c r="P1084" s="746"/>
      <c r="Q1084" s="803"/>
      <c r="R1084" s="38"/>
      <c r="S1084" s="824" t="s">
        <v>1469</v>
      </c>
      <c r="T1084" s="61"/>
      <c r="U1084" s="61"/>
      <c r="V1084" s="61"/>
      <c r="W1084" s="62">
        <v>1</v>
      </c>
      <c r="X1084" s="63" t="s">
        <v>74</v>
      </c>
      <c r="Y1084" s="64">
        <v>50</v>
      </c>
      <c r="Z1084" s="42">
        <f t="shared" si="86"/>
        <v>50</v>
      </c>
      <c r="AA1084" s="42">
        <f t="shared" si="87"/>
        <v>56.000000000000007</v>
      </c>
      <c r="AB1084" s="65"/>
      <c r="AC1084" s="63"/>
      <c r="AD1084" s="66" t="s">
        <v>75</v>
      </c>
      <c r="AE1084" s="66"/>
      <c r="AF1084" s="635"/>
      <c r="AG1084" s="2"/>
    </row>
    <row r="1085" spans="1:33" ht="18" customHeight="1">
      <c r="A1085" s="662"/>
      <c r="B1085" s="665"/>
      <c r="C1085" s="747" t="s">
        <v>46</v>
      </c>
      <c r="D1085" s="748" t="s">
        <v>47</v>
      </c>
      <c r="E1085" s="748" t="s">
        <v>48</v>
      </c>
      <c r="F1085" s="748" t="s">
        <v>450</v>
      </c>
      <c r="G1085" s="749" t="s">
        <v>50</v>
      </c>
      <c r="H1085" s="748" t="s">
        <v>51</v>
      </c>
      <c r="I1085" s="748" t="s">
        <v>61</v>
      </c>
      <c r="J1085" s="774" t="s">
        <v>1470</v>
      </c>
      <c r="K1085" s="748" t="s">
        <v>1471</v>
      </c>
      <c r="L1085" s="748" t="s">
        <v>1472</v>
      </c>
      <c r="M1085" s="638">
        <v>0</v>
      </c>
      <c r="N1085" s="638">
        <v>1</v>
      </c>
      <c r="O1085" s="748" t="s">
        <v>1473</v>
      </c>
      <c r="P1085" s="748" t="s">
        <v>1474</v>
      </c>
      <c r="Q1085" s="804" t="s">
        <v>1434</v>
      </c>
      <c r="R1085" s="37"/>
      <c r="S1085" s="822"/>
      <c r="T1085" s="53"/>
      <c r="U1085" s="53"/>
      <c r="V1085" s="53"/>
      <c r="W1085" s="54"/>
      <c r="X1085" s="55"/>
      <c r="Y1085" s="56"/>
      <c r="Z1085" s="36"/>
      <c r="AA1085" s="36"/>
      <c r="AB1085" s="57"/>
      <c r="AC1085" s="55"/>
      <c r="AD1085" s="58"/>
      <c r="AE1085" s="58"/>
      <c r="AF1085" s="637"/>
      <c r="AG1085" s="2"/>
    </row>
    <row r="1086" spans="1:33" ht="18" customHeight="1">
      <c r="A1086" s="662"/>
      <c r="B1086" s="665"/>
      <c r="C1086" s="743"/>
      <c r="D1086" s="744"/>
      <c r="E1086" s="744"/>
      <c r="F1086" s="744"/>
      <c r="G1086" s="744"/>
      <c r="H1086" s="744"/>
      <c r="I1086" s="744"/>
      <c r="J1086" s="754"/>
      <c r="K1086" s="744"/>
      <c r="L1086" s="744"/>
      <c r="M1086" s="631"/>
      <c r="N1086" s="631"/>
      <c r="O1086" s="744"/>
      <c r="P1086" s="744"/>
      <c r="Q1086" s="802"/>
      <c r="R1086" s="25"/>
      <c r="S1086" s="818"/>
      <c r="T1086" s="26"/>
      <c r="U1086" s="26"/>
      <c r="V1086" s="26"/>
      <c r="W1086" s="27"/>
      <c r="X1086" s="28"/>
      <c r="Y1086" s="29"/>
      <c r="Z1086" s="29"/>
      <c r="AA1086" s="29"/>
      <c r="AB1086" s="30"/>
      <c r="AC1086" s="28"/>
      <c r="AD1086" s="31"/>
      <c r="AE1086" s="31"/>
      <c r="AF1086" s="634"/>
      <c r="AG1086" s="2"/>
    </row>
    <row r="1087" spans="1:33" ht="18" customHeight="1">
      <c r="A1087" s="662"/>
      <c r="B1087" s="665"/>
      <c r="C1087" s="743"/>
      <c r="D1087" s="744"/>
      <c r="E1087" s="744"/>
      <c r="F1087" s="744"/>
      <c r="G1087" s="744"/>
      <c r="H1087" s="744"/>
      <c r="I1087" s="744"/>
      <c r="J1087" s="754"/>
      <c r="K1087" s="744"/>
      <c r="L1087" s="744"/>
      <c r="M1087" s="631"/>
      <c r="N1087" s="631"/>
      <c r="O1087" s="744"/>
      <c r="P1087" s="744"/>
      <c r="Q1087" s="802"/>
      <c r="R1087" s="25"/>
      <c r="S1087" s="818"/>
      <c r="T1087" s="26"/>
      <c r="U1087" s="26"/>
      <c r="V1087" s="26"/>
      <c r="W1087" s="27"/>
      <c r="X1087" s="28"/>
      <c r="Y1087" s="29"/>
      <c r="Z1087" s="29"/>
      <c r="AA1087" s="29"/>
      <c r="AB1087" s="30"/>
      <c r="AC1087" s="28"/>
      <c r="AD1087" s="31"/>
      <c r="AE1087" s="31"/>
      <c r="AF1087" s="634"/>
      <c r="AG1087" s="2"/>
    </row>
    <row r="1088" spans="1:33" ht="18" customHeight="1">
      <c r="A1088" s="662"/>
      <c r="B1088" s="665"/>
      <c r="C1088" s="743"/>
      <c r="D1088" s="744"/>
      <c r="E1088" s="744"/>
      <c r="F1088" s="744"/>
      <c r="G1088" s="744"/>
      <c r="H1088" s="744"/>
      <c r="I1088" s="744"/>
      <c r="J1088" s="754"/>
      <c r="K1088" s="744"/>
      <c r="L1088" s="744"/>
      <c r="M1088" s="631"/>
      <c r="N1088" s="631"/>
      <c r="O1088" s="744"/>
      <c r="P1088" s="744"/>
      <c r="Q1088" s="802"/>
      <c r="R1088" s="25"/>
      <c r="S1088" s="818"/>
      <c r="T1088" s="26"/>
      <c r="U1088" s="26"/>
      <c r="V1088" s="26"/>
      <c r="W1088" s="27"/>
      <c r="X1088" s="28"/>
      <c r="Y1088" s="29"/>
      <c r="Z1088" s="29"/>
      <c r="AA1088" s="29"/>
      <c r="AB1088" s="30"/>
      <c r="AC1088" s="28"/>
      <c r="AD1088" s="31"/>
      <c r="AE1088" s="31"/>
      <c r="AF1088" s="634"/>
      <c r="AG1088" s="2"/>
    </row>
    <row r="1089" spans="1:33" ht="55.5" customHeight="1">
      <c r="A1089" s="662"/>
      <c r="B1089" s="665"/>
      <c r="C1089" s="745"/>
      <c r="D1089" s="746"/>
      <c r="E1089" s="746"/>
      <c r="F1089" s="746"/>
      <c r="G1089" s="746"/>
      <c r="H1089" s="746"/>
      <c r="I1089" s="746"/>
      <c r="J1089" s="756"/>
      <c r="K1089" s="746"/>
      <c r="L1089" s="746"/>
      <c r="M1089" s="632"/>
      <c r="N1089" s="632"/>
      <c r="O1089" s="746"/>
      <c r="P1089" s="746"/>
      <c r="Q1089" s="803"/>
      <c r="R1089" s="38"/>
      <c r="S1089" s="820"/>
      <c r="T1089" s="39"/>
      <c r="U1089" s="39"/>
      <c r="V1089" s="39"/>
      <c r="W1089" s="40"/>
      <c r="X1089" s="41"/>
      <c r="Y1089" s="42"/>
      <c r="Z1089" s="42"/>
      <c r="AA1089" s="42"/>
      <c r="AB1089" s="43"/>
      <c r="AC1089" s="41"/>
      <c r="AD1089" s="44"/>
      <c r="AE1089" s="44"/>
      <c r="AF1089" s="635"/>
      <c r="AG1089" s="2"/>
    </row>
    <row r="1090" spans="1:33" ht="18" customHeight="1">
      <c r="A1090" s="662"/>
      <c r="B1090" s="665"/>
      <c r="C1090" s="747" t="s">
        <v>46</v>
      </c>
      <c r="D1090" s="748" t="s">
        <v>47</v>
      </c>
      <c r="E1090" s="748" t="s">
        <v>48</v>
      </c>
      <c r="F1090" s="748" t="s">
        <v>1140</v>
      </c>
      <c r="G1090" s="749" t="s">
        <v>50</v>
      </c>
      <c r="H1090" s="748" t="s">
        <v>51</v>
      </c>
      <c r="I1090" s="748" t="s">
        <v>61</v>
      </c>
      <c r="J1090" s="774" t="s">
        <v>1475</v>
      </c>
      <c r="K1090" s="748" t="s">
        <v>1476</v>
      </c>
      <c r="L1090" s="748" t="s">
        <v>1477</v>
      </c>
      <c r="M1090" s="638">
        <v>10</v>
      </c>
      <c r="N1090" s="638">
        <v>5</v>
      </c>
      <c r="O1090" s="748" t="s">
        <v>1478</v>
      </c>
      <c r="P1090" s="748" t="s">
        <v>1479</v>
      </c>
      <c r="Q1090" s="804" t="s">
        <v>1434</v>
      </c>
      <c r="R1090" s="37"/>
      <c r="S1090" s="822"/>
      <c r="T1090" s="53"/>
      <c r="U1090" s="53"/>
      <c r="V1090" s="53"/>
      <c r="W1090" s="54"/>
      <c r="X1090" s="55"/>
      <c r="Y1090" s="56"/>
      <c r="Z1090" s="36"/>
      <c r="AA1090" s="36"/>
      <c r="AB1090" s="57"/>
      <c r="AC1090" s="55"/>
      <c r="AD1090" s="58"/>
      <c r="AE1090" s="58"/>
      <c r="AF1090" s="637"/>
      <c r="AG1090" s="2"/>
    </row>
    <row r="1091" spans="1:33" ht="18" customHeight="1">
      <c r="A1091" s="662"/>
      <c r="B1091" s="665"/>
      <c r="C1091" s="743"/>
      <c r="D1091" s="744"/>
      <c r="E1091" s="744"/>
      <c r="F1091" s="744"/>
      <c r="G1091" s="744"/>
      <c r="H1091" s="744"/>
      <c r="I1091" s="744"/>
      <c r="J1091" s="754"/>
      <c r="K1091" s="744"/>
      <c r="L1091" s="744"/>
      <c r="M1091" s="631"/>
      <c r="N1091" s="631"/>
      <c r="O1091" s="744"/>
      <c r="P1091" s="744"/>
      <c r="Q1091" s="802"/>
      <c r="R1091" s="25"/>
      <c r="S1091" s="818"/>
      <c r="T1091" s="26"/>
      <c r="U1091" s="26"/>
      <c r="V1091" s="26"/>
      <c r="W1091" s="27"/>
      <c r="X1091" s="28"/>
      <c r="Y1091" s="29"/>
      <c r="Z1091" s="29"/>
      <c r="AA1091" s="29"/>
      <c r="AB1091" s="30"/>
      <c r="AC1091" s="28"/>
      <c r="AD1091" s="31"/>
      <c r="AE1091" s="31"/>
      <c r="AF1091" s="634"/>
      <c r="AG1091" s="2"/>
    </row>
    <row r="1092" spans="1:33" ht="18" customHeight="1">
      <c r="A1092" s="662"/>
      <c r="B1092" s="665"/>
      <c r="C1092" s="743"/>
      <c r="D1092" s="744"/>
      <c r="E1092" s="744"/>
      <c r="F1092" s="744"/>
      <c r="G1092" s="744"/>
      <c r="H1092" s="744"/>
      <c r="I1092" s="744"/>
      <c r="J1092" s="754"/>
      <c r="K1092" s="744"/>
      <c r="L1092" s="744"/>
      <c r="M1092" s="631"/>
      <c r="N1092" s="631"/>
      <c r="O1092" s="744"/>
      <c r="P1092" s="744"/>
      <c r="Q1092" s="802"/>
      <c r="R1092" s="25"/>
      <c r="S1092" s="818"/>
      <c r="T1092" s="26"/>
      <c r="U1092" s="26"/>
      <c r="V1092" s="26"/>
      <c r="W1092" s="27"/>
      <c r="X1092" s="28"/>
      <c r="Y1092" s="29"/>
      <c r="Z1092" s="29"/>
      <c r="AA1092" s="29"/>
      <c r="AB1092" s="30"/>
      <c r="AC1092" s="28"/>
      <c r="AD1092" s="31"/>
      <c r="AE1092" s="31"/>
      <c r="AF1092" s="634"/>
      <c r="AG1092" s="2"/>
    </row>
    <row r="1093" spans="1:33" ht="18" customHeight="1">
      <c r="A1093" s="663"/>
      <c r="B1093" s="666"/>
      <c r="C1093" s="743"/>
      <c r="D1093" s="744"/>
      <c r="E1093" s="744"/>
      <c r="F1093" s="744"/>
      <c r="G1093" s="744"/>
      <c r="H1093" s="744"/>
      <c r="I1093" s="744"/>
      <c r="J1093" s="754"/>
      <c r="K1093" s="744"/>
      <c r="L1093" s="744"/>
      <c r="M1093" s="631"/>
      <c r="N1093" s="631"/>
      <c r="O1093" s="744"/>
      <c r="P1093" s="744"/>
      <c r="Q1093" s="802"/>
      <c r="R1093" s="25"/>
      <c r="S1093" s="818"/>
      <c r="T1093" s="26"/>
      <c r="U1093" s="26"/>
      <c r="V1093" s="26"/>
      <c r="W1093" s="27"/>
      <c r="X1093" s="28"/>
      <c r="Y1093" s="29"/>
      <c r="Z1093" s="29"/>
      <c r="AA1093" s="29"/>
      <c r="AB1093" s="30"/>
      <c r="AC1093" s="28"/>
      <c r="AD1093" s="31"/>
      <c r="AE1093" s="31"/>
      <c r="AF1093" s="634"/>
      <c r="AG1093" s="2"/>
    </row>
    <row r="1094" spans="1:33" ht="135" customHeight="1">
      <c r="A1094" s="661" t="s">
        <v>1133</v>
      </c>
      <c r="B1094" s="664" t="s">
        <v>1428</v>
      </c>
      <c r="C1094" s="745"/>
      <c r="D1094" s="746"/>
      <c r="E1094" s="746"/>
      <c r="F1094" s="746"/>
      <c r="G1094" s="746"/>
      <c r="H1094" s="746"/>
      <c r="I1094" s="746"/>
      <c r="J1094" s="756"/>
      <c r="K1094" s="746"/>
      <c r="L1094" s="746"/>
      <c r="M1094" s="632"/>
      <c r="N1094" s="632"/>
      <c r="O1094" s="746"/>
      <c r="P1094" s="746"/>
      <c r="Q1094" s="803"/>
      <c r="R1094" s="38"/>
      <c r="S1094" s="820"/>
      <c r="T1094" s="39"/>
      <c r="U1094" s="39"/>
      <c r="V1094" s="39"/>
      <c r="W1094" s="40"/>
      <c r="X1094" s="41"/>
      <c r="Y1094" s="42"/>
      <c r="Z1094" s="42"/>
      <c r="AA1094" s="42"/>
      <c r="AB1094" s="43"/>
      <c r="AC1094" s="41"/>
      <c r="AD1094" s="44"/>
      <c r="AE1094" s="44"/>
      <c r="AF1094" s="635"/>
      <c r="AG1094" s="2"/>
    </row>
    <row r="1095" spans="1:33" ht="23.25" customHeight="1">
      <c r="A1095" s="662"/>
      <c r="B1095" s="665"/>
      <c r="C1095" s="773" t="s">
        <v>46</v>
      </c>
      <c r="D1095" s="750" t="s">
        <v>47</v>
      </c>
      <c r="E1095" s="750" t="s">
        <v>48</v>
      </c>
      <c r="F1095" s="750" t="s">
        <v>450</v>
      </c>
      <c r="G1095" s="768" t="s">
        <v>50</v>
      </c>
      <c r="H1095" s="750" t="s">
        <v>51</v>
      </c>
      <c r="I1095" s="750" t="s">
        <v>61</v>
      </c>
      <c r="J1095" s="774" t="s">
        <v>1480</v>
      </c>
      <c r="K1095" s="748" t="s">
        <v>1481</v>
      </c>
      <c r="L1095" s="750" t="s">
        <v>1482</v>
      </c>
      <c r="M1095" s="698">
        <v>6</v>
      </c>
      <c r="N1095" s="698">
        <v>5</v>
      </c>
      <c r="O1095" s="750" t="s">
        <v>1483</v>
      </c>
      <c r="P1095" s="750" t="s">
        <v>1484</v>
      </c>
      <c r="Q1095" s="805" t="s">
        <v>1434</v>
      </c>
      <c r="R1095" s="37" t="s">
        <v>140</v>
      </c>
      <c r="S1095" s="821" t="s">
        <v>141</v>
      </c>
      <c r="T1095" s="46"/>
      <c r="U1095" s="67" t="s">
        <v>71</v>
      </c>
      <c r="V1095" s="68" t="s">
        <v>72</v>
      </c>
      <c r="W1095" s="34"/>
      <c r="X1095" s="35"/>
      <c r="Y1095" s="36"/>
      <c r="Z1095" s="36"/>
      <c r="AA1095" s="36"/>
      <c r="AB1095" s="50">
        <f>+SUM(AA1096:AA1101)</f>
        <v>37.452800000000003</v>
      </c>
      <c r="AC1095" s="35"/>
      <c r="AD1095" s="60"/>
      <c r="AE1095" s="60"/>
      <c r="AF1095" s="636"/>
      <c r="AG1095" s="2"/>
    </row>
    <row r="1096" spans="1:33" ht="23.25" customHeight="1">
      <c r="A1096" s="662"/>
      <c r="B1096" s="665"/>
      <c r="C1096" s="743"/>
      <c r="D1096" s="744"/>
      <c r="E1096" s="744"/>
      <c r="F1096" s="744"/>
      <c r="G1096" s="744"/>
      <c r="H1096" s="744"/>
      <c r="I1096" s="744"/>
      <c r="J1096" s="754"/>
      <c r="K1096" s="744"/>
      <c r="L1096" s="744"/>
      <c r="M1096" s="631"/>
      <c r="N1096" s="631"/>
      <c r="O1096" s="744"/>
      <c r="P1096" s="744"/>
      <c r="Q1096" s="802"/>
      <c r="R1096" s="25"/>
      <c r="S1096" s="818" t="s">
        <v>1485</v>
      </c>
      <c r="T1096" s="26"/>
      <c r="U1096" s="26"/>
      <c r="V1096" s="26"/>
      <c r="W1096" s="27">
        <v>2</v>
      </c>
      <c r="X1096" s="35" t="s">
        <v>74</v>
      </c>
      <c r="Y1096" s="29">
        <v>2.08</v>
      </c>
      <c r="Z1096" s="29">
        <f t="shared" ref="Z1096:Z1101" si="88">+W1096*Y1096</f>
        <v>4.16</v>
      </c>
      <c r="AA1096" s="29">
        <f t="shared" ref="AA1096:AA1101" si="89">+Z1096*1.12</f>
        <v>4.6592000000000002</v>
      </c>
      <c r="AB1096" s="30"/>
      <c r="AC1096" s="28"/>
      <c r="AD1096" s="31" t="s">
        <v>75</v>
      </c>
      <c r="AE1096" s="31"/>
      <c r="AF1096" s="634"/>
      <c r="AG1096" s="2"/>
    </row>
    <row r="1097" spans="1:33" ht="33.75" customHeight="1">
      <c r="A1097" s="662"/>
      <c r="B1097" s="665"/>
      <c r="C1097" s="743"/>
      <c r="D1097" s="744"/>
      <c r="E1097" s="744"/>
      <c r="F1097" s="744"/>
      <c r="G1097" s="744"/>
      <c r="H1097" s="744"/>
      <c r="I1097" s="744"/>
      <c r="J1097" s="754"/>
      <c r="K1097" s="744"/>
      <c r="L1097" s="744"/>
      <c r="M1097" s="631"/>
      <c r="N1097" s="631"/>
      <c r="O1097" s="744"/>
      <c r="P1097" s="744"/>
      <c r="Q1097" s="802"/>
      <c r="R1097" s="32"/>
      <c r="S1097" s="819" t="s">
        <v>1486</v>
      </c>
      <c r="T1097" s="33"/>
      <c r="U1097" s="33"/>
      <c r="V1097" s="33"/>
      <c r="W1097" s="34">
        <v>2</v>
      </c>
      <c r="X1097" s="35" t="s">
        <v>74</v>
      </c>
      <c r="Y1097" s="36">
        <v>2.6</v>
      </c>
      <c r="Z1097" s="29">
        <f t="shared" si="88"/>
        <v>5.2</v>
      </c>
      <c r="AA1097" s="29">
        <f t="shared" si="89"/>
        <v>5.8240000000000007</v>
      </c>
      <c r="AB1097" s="30"/>
      <c r="AC1097" s="28"/>
      <c r="AD1097" s="31" t="s">
        <v>75</v>
      </c>
      <c r="AE1097" s="31"/>
      <c r="AF1097" s="634"/>
      <c r="AG1097" s="2"/>
    </row>
    <row r="1098" spans="1:33" ht="33.75" customHeight="1">
      <c r="A1098" s="662"/>
      <c r="B1098" s="665"/>
      <c r="C1098" s="743"/>
      <c r="D1098" s="744"/>
      <c r="E1098" s="744"/>
      <c r="F1098" s="744"/>
      <c r="G1098" s="744"/>
      <c r="H1098" s="744"/>
      <c r="I1098" s="744"/>
      <c r="J1098" s="754"/>
      <c r="K1098" s="744"/>
      <c r="L1098" s="744"/>
      <c r="M1098" s="631"/>
      <c r="N1098" s="631"/>
      <c r="O1098" s="744"/>
      <c r="P1098" s="744"/>
      <c r="Q1098" s="802"/>
      <c r="R1098" s="37"/>
      <c r="S1098" s="819" t="s">
        <v>1487</v>
      </c>
      <c r="T1098" s="33"/>
      <c r="U1098" s="33"/>
      <c r="V1098" s="33"/>
      <c r="W1098" s="34">
        <v>4</v>
      </c>
      <c r="X1098" s="35" t="s">
        <v>74</v>
      </c>
      <c r="Y1098" s="36">
        <v>2.19</v>
      </c>
      <c r="Z1098" s="29">
        <f t="shared" si="88"/>
        <v>8.76</v>
      </c>
      <c r="AA1098" s="29">
        <f t="shared" si="89"/>
        <v>9.8112000000000013</v>
      </c>
      <c r="AB1098" s="30"/>
      <c r="AC1098" s="28"/>
      <c r="AD1098" s="31" t="s">
        <v>75</v>
      </c>
      <c r="AE1098" s="31"/>
      <c r="AF1098" s="634"/>
      <c r="AG1098" s="2"/>
    </row>
    <row r="1099" spans="1:33" ht="23.25" customHeight="1">
      <c r="A1099" s="662"/>
      <c r="B1099" s="665"/>
      <c r="C1099" s="743"/>
      <c r="D1099" s="744"/>
      <c r="E1099" s="744"/>
      <c r="F1099" s="744"/>
      <c r="G1099" s="744"/>
      <c r="H1099" s="744"/>
      <c r="I1099" s="744"/>
      <c r="J1099" s="754"/>
      <c r="K1099" s="744"/>
      <c r="L1099" s="744"/>
      <c r="M1099" s="631"/>
      <c r="N1099" s="631"/>
      <c r="O1099" s="744"/>
      <c r="P1099" s="744"/>
      <c r="Q1099" s="802"/>
      <c r="R1099" s="70"/>
      <c r="S1099" s="818" t="s">
        <v>1488</v>
      </c>
      <c r="T1099" s="26"/>
      <c r="U1099" s="26"/>
      <c r="V1099" s="26"/>
      <c r="W1099" s="27">
        <v>8</v>
      </c>
      <c r="X1099" s="35" t="s">
        <v>74</v>
      </c>
      <c r="Y1099" s="29">
        <v>1.24</v>
      </c>
      <c r="Z1099" s="29">
        <f t="shared" si="88"/>
        <v>9.92</v>
      </c>
      <c r="AA1099" s="29">
        <f t="shared" si="89"/>
        <v>11.1104</v>
      </c>
      <c r="AB1099" s="65"/>
      <c r="AC1099" s="63"/>
      <c r="AD1099" s="66" t="s">
        <v>75</v>
      </c>
      <c r="AE1099" s="66"/>
      <c r="AF1099" s="634"/>
      <c r="AG1099" s="2"/>
    </row>
    <row r="1100" spans="1:33" ht="23.25" customHeight="1">
      <c r="A1100" s="662"/>
      <c r="B1100" s="665"/>
      <c r="C1100" s="743"/>
      <c r="D1100" s="744"/>
      <c r="E1100" s="744"/>
      <c r="F1100" s="744"/>
      <c r="G1100" s="744"/>
      <c r="H1100" s="744"/>
      <c r="I1100" s="744"/>
      <c r="J1100" s="754"/>
      <c r="K1100" s="744"/>
      <c r="L1100" s="744"/>
      <c r="M1100" s="631"/>
      <c r="N1100" s="631"/>
      <c r="O1100" s="744"/>
      <c r="P1100" s="744"/>
      <c r="Q1100" s="802"/>
      <c r="R1100" s="270"/>
      <c r="S1100" s="840" t="s">
        <v>1489</v>
      </c>
      <c r="T1100" s="45"/>
      <c r="U1100" s="45"/>
      <c r="V1100" s="45"/>
      <c r="W1100" s="124">
        <v>2</v>
      </c>
      <c r="X1100" s="35" t="s">
        <v>74</v>
      </c>
      <c r="Y1100" s="174">
        <v>1.35</v>
      </c>
      <c r="Z1100" s="29">
        <f t="shared" si="88"/>
        <v>2.7</v>
      </c>
      <c r="AA1100" s="29">
        <f t="shared" si="89"/>
        <v>3.0240000000000005</v>
      </c>
      <c r="AB1100" s="65"/>
      <c r="AC1100" s="63"/>
      <c r="AD1100" s="66" t="s">
        <v>75</v>
      </c>
      <c r="AE1100" s="66"/>
      <c r="AF1100" s="634"/>
      <c r="AG1100" s="2"/>
    </row>
    <row r="1101" spans="1:33" ht="23.25" customHeight="1">
      <c r="A1101" s="662"/>
      <c r="B1101" s="665"/>
      <c r="C1101" s="745"/>
      <c r="D1101" s="746"/>
      <c r="E1101" s="746"/>
      <c r="F1101" s="746"/>
      <c r="G1101" s="746"/>
      <c r="H1101" s="746"/>
      <c r="I1101" s="746"/>
      <c r="J1101" s="756"/>
      <c r="K1101" s="746"/>
      <c r="L1101" s="746"/>
      <c r="M1101" s="632"/>
      <c r="N1101" s="632"/>
      <c r="O1101" s="746"/>
      <c r="P1101" s="746"/>
      <c r="Q1101" s="803"/>
      <c r="R1101" s="38"/>
      <c r="S1101" s="820" t="s">
        <v>1490</v>
      </c>
      <c r="T1101" s="39"/>
      <c r="U1101" s="39"/>
      <c r="V1101" s="39"/>
      <c r="W1101" s="40">
        <v>2</v>
      </c>
      <c r="X1101" s="41" t="s">
        <v>74</v>
      </c>
      <c r="Y1101" s="42">
        <v>1.35</v>
      </c>
      <c r="Z1101" s="42">
        <f t="shared" si="88"/>
        <v>2.7</v>
      </c>
      <c r="AA1101" s="42">
        <f t="shared" si="89"/>
        <v>3.0240000000000005</v>
      </c>
      <c r="AB1101" s="43"/>
      <c r="AC1101" s="41"/>
      <c r="AD1101" s="44" t="s">
        <v>75</v>
      </c>
      <c r="AE1101" s="44"/>
      <c r="AF1101" s="635"/>
      <c r="AG1101" s="2"/>
    </row>
    <row r="1102" spans="1:33" ht="18" customHeight="1">
      <c r="A1102" s="662"/>
      <c r="B1102" s="665"/>
      <c r="C1102" s="773" t="s">
        <v>79</v>
      </c>
      <c r="D1102" s="750" t="s">
        <v>47</v>
      </c>
      <c r="E1102" s="750" t="s">
        <v>48</v>
      </c>
      <c r="F1102" s="750" t="s">
        <v>1140</v>
      </c>
      <c r="G1102" s="768" t="s">
        <v>50</v>
      </c>
      <c r="H1102" s="750" t="s">
        <v>51</v>
      </c>
      <c r="I1102" s="750" t="s">
        <v>61</v>
      </c>
      <c r="J1102" s="774" t="s">
        <v>1491</v>
      </c>
      <c r="K1102" s="748" t="s">
        <v>1492</v>
      </c>
      <c r="L1102" s="750" t="s">
        <v>1417</v>
      </c>
      <c r="M1102" s="698">
        <v>7</v>
      </c>
      <c r="N1102" s="698">
        <v>5</v>
      </c>
      <c r="O1102" s="750" t="s">
        <v>1493</v>
      </c>
      <c r="P1102" s="750" t="s">
        <v>1494</v>
      </c>
      <c r="Q1102" s="805" t="s">
        <v>1434</v>
      </c>
      <c r="R1102" s="37"/>
      <c r="S1102" s="821"/>
      <c r="T1102" s="46"/>
      <c r="U1102" s="46"/>
      <c r="V1102" s="46"/>
      <c r="W1102" s="34"/>
      <c r="X1102" s="35"/>
      <c r="Y1102" s="36"/>
      <c r="Z1102" s="36"/>
      <c r="AA1102" s="36"/>
      <c r="AB1102" s="50"/>
      <c r="AC1102" s="35"/>
      <c r="AD1102" s="35"/>
      <c r="AE1102" s="35"/>
      <c r="AF1102" s="636"/>
      <c r="AG1102" s="2"/>
    </row>
    <row r="1103" spans="1:33" ht="18" customHeight="1">
      <c r="A1103" s="662"/>
      <c r="B1103" s="665"/>
      <c r="C1103" s="743"/>
      <c r="D1103" s="744"/>
      <c r="E1103" s="744"/>
      <c r="F1103" s="744"/>
      <c r="G1103" s="744"/>
      <c r="H1103" s="744"/>
      <c r="I1103" s="744"/>
      <c r="J1103" s="754"/>
      <c r="K1103" s="744"/>
      <c r="L1103" s="744"/>
      <c r="M1103" s="631"/>
      <c r="N1103" s="631"/>
      <c r="O1103" s="744"/>
      <c r="P1103" s="744"/>
      <c r="Q1103" s="802"/>
      <c r="R1103" s="25"/>
      <c r="S1103" s="818"/>
      <c r="T1103" s="26"/>
      <c r="U1103" s="26"/>
      <c r="V1103" s="26"/>
      <c r="W1103" s="27"/>
      <c r="X1103" s="28"/>
      <c r="Y1103" s="29"/>
      <c r="Z1103" s="29"/>
      <c r="AA1103" s="29"/>
      <c r="AB1103" s="30"/>
      <c r="AC1103" s="28"/>
      <c r="AD1103" s="28"/>
      <c r="AE1103" s="28"/>
      <c r="AF1103" s="634"/>
      <c r="AG1103" s="2"/>
    </row>
    <row r="1104" spans="1:33" ht="18" customHeight="1">
      <c r="A1104" s="662"/>
      <c r="B1104" s="665"/>
      <c r="C1104" s="743"/>
      <c r="D1104" s="744"/>
      <c r="E1104" s="744"/>
      <c r="F1104" s="744"/>
      <c r="G1104" s="744"/>
      <c r="H1104" s="744"/>
      <c r="I1104" s="744"/>
      <c r="J1104" s="754"/>
      <c r="K1104" s="744"/>
      <c r="L1104" s="744"/>
      <c r="M1104" s="631"/>
      <c r="N1104" s="631"/>
      <c r="O1104" s="744"/>
      <c r="P1104" s="744"/>
      <c r="Q1104" s="802"/>
      <c r="R1104" s="25"/>
      <c r="S1104" s="818"/>
      <c r="T1104" s="26"/>
      <c r="U1104" s="26"/>
      <c r="V1104" s="26"/>
      <c r="W1104" s="27"/>
      <c r="X1104" s="28"/>
      <c r="Y1104" s="29"/>
      <c r="Z1104" s="29"/>
      <c r="AA1104" s="29"/>
      <c r="AB1104" s="30"/>
      <c r="AC1104" s="28"/>
      <c r="AD1104" s="28"/>
      <c r="AE1104" s="31"/>
      <c r="AF1104" s="634"/>
      <c r="AG1104" s="2"/>
    </row>
    <row r="1105" spans="1:33" ht="18" customHeight="1">
      <c r="A1105" s="662"/>
      <c r="B1105" s="665"/>
      <c r="C1105" s="743"/>
      <c r="D1105" s="744"/>
      <c r="E1105" s="744"/>
      <c r="F1105" s="744"/>
      <c r="G1105" s="744"/>
      <c r="H1105" s="744"/>
      <c r="I1105" s="744"/>
      <c r="J1105" s="754"/>
      <c r="K1105" s="744"/>
      <c r="L1105" s="744"/>
      <c r="M1105" s="631"/>
      <c r="N1105" s="631"/>
      <c r="O1105" s="744"/>
      <c r="P1105" s="744"/>
      <c r="Q1105" s="802"/>
      <c r="R1105" s="25"/>
      <c r="S1105" s="818"/>
      <c r="T1105" s="26"/>
      <c r="U1105" s="26"/>
      <c r="V1105" s="26"/>
      <c r="W1105" s="27"/>
      <c r="X1105" s="28"/>
      <c r="Y1105" s="29"/>
      <c r="Z1105" s="29"/>
      <c r="AA1105" s="29"/>
      <c r="AB1105" s="30"/>
      <c r="AC1105" s="28"/>
      <c r="AD1105" s="28"/>
      <c r="AE1105" s="31"/>
      <c r="AF1105" s="634"/>
      <c r="AG1105" s="2"/>
    </row>
    <row r="1106" spans="1:33" ht="131.25" customHeight="1">
      <c r="A1106" s="662"/>
      <c r="B1106" s="665"/>
      <c r="C1106" s="745"/>
      <c r="D1106" s="746"/>
      <c r="E1106" s="746"/>
      <c r="F1106" s="746"/>
      <c r="G1106" s="746"/>
      <c r="H1106" s="746"/>
      <c r="I1106" s="746"/>
      <c r="J1106" s="756"/>
      <c r="K1106" s="746"/>
      <c r="L1106" s="746"/>
      <c r="M1106" s="632"/>
      <c r="N1106" s="632"/>
      <c r="O1106" s="746"/>
      <c r="P1106" s="746"/>
      <c r="Q1106" s="803"/>
      <c r="R1106" s="38"/>
      <c r="S1106" s="820"/>
      <c r="T1106" s="39"/>
      <c r="U1106" s="39"/>
      <c r="V1106" s="39"/>
      <c r="W1106" s="40"/>
      <c r="X1106" s="41"/>
      <c r="Y1106" s="42"/>
      <c r="Z1106" s="42"/>
      <c r="AA1106" s="42"/>
      <c r="AB1106" s="43"/>
      <c r="AC1106" s="41"/>
      <c r="AD1106" s="41"/>
      <c r="AE1106" s="44"/>
      <c r="AF1106" s="635"/>
      <c r="AG1106" s="2"/>
    </row>
    <row r="1107" spans="1:33" ht="18" customHeight="1">
      <c r="A1107" s="662"/>
      <c r="B1107" s="665"/>
      <c r="C1107" s="747" t="s">
        <v>46</v>
      </c>
      <c r="D1107" s="748" t="s">
        <v>47</v>
      </c>
      <c r="E1107" s="748" t="s">
        <v>48</v>
      </c>
      <c r="F1107" s="748" t="s">
        <v>1140</v>
      </c>
      <c r="G1107" s="749" t="s">
        <v>50</v>
      </c>
      <c r="H1107" s="748" t="s">
        <v>51</v>
      </c>
      <c r="I1107" s="748" t="s">
        <v>61</v>
      </c>
      <c r="J1107" s="766" t="s">
        <v>1495</v>
      </c>
      <c r="K1107" s="748" t="s">
        <v>192</v>
      </c>
      <c r="L1107" s="748" t="s">
        <v>1496</v>
      </c>
      <c r="M1107" s="638">
        <v>1</v>
      </c>
      <c r="N1107" s="638">
        <v>3</v>
      </c>
      <c r="O1107" s="748" t="s">
        <v>1497</v>
      </c>
      <c r="P1107" s="748" t="s">
        <v>1498</v>
      </c>
      <c r="Q1107" s="804" t="s">
        <v>1434</v>
      </c>
      <c r="R1107" s="59"/>
      <c r="S1107" s="823"/>
      <c r="T1107" s="49"/>
      <c r="U1107" s="49"/>
      <c r="V1107" s="49"/>
      <c r="W1107" s="34"/>
      <c r="X1107" s="35"/>
      <c r="Y1107" s="36"/>
      <c r="Z1107" s="36"/>
      <c r="AA1107" s="36"/>
      <c r="AB1107" s="50"/>
      <c r="AC1107" s="35"/>
      <c r="AD1107" s="60"/>
      <c r="AE1107" s="60"/>
      <c r="AF1107" s="637"/>
      <c r="AG1107" s="2"/>
    </row>
    <row r="1108" spans="1:33" ht="18" customHeight="1">
      <c r="A1108" s="662"/>
      <c r="B1108" s="665"/>
      <c r="C1108" s="743"/>
      <c r="D1108" s="744"/>
      <c r="E1108" s="744"/>
      <c r="F1108" s="744"/>
      <c r="G1108" s="744"/>
      <c r="H1108" s="744"/>
      <c r="I1108" s="744"/>
      <c r="J1108" s="761"/>
      <c r="K1108" s="744"/>
      <c r="L1108" s="744"/>
      <c r="M1108" s="631"/>
      <c r="N1108" s="631"/>
      <c r="O1108" s="744"/>
      <c r="P1108" s="744"/>
      <c r="Q1108" s="802"/>
      <c r="R1108" s="32"/>
      <c r="S1108" s="818"/>
      <c r="T1108" s="26"/>
      <c r="U1108" s="26"/>
      <c r="V1108" s="26"/>
      <c r="W1108" s="27"/>
      <c r="X1108" s="28"/>
      <c r="Y1108" s="29"/>
      <c r="Z1108" s="29"/>
      <c r="AA1108" s="29"/>
      <c r="AB1108" s="30"/>
      <c r="AC1108" s="28"/>
      <c r="AD1108" s="31"/>
      <c r="AE1108" s="31"/>
      <c r="AF1108" s="634"/>
      <c r="AG1108" s="2"/>
    </row>
    <row r="1109" spans="1:33" ht="18" customHeight="1">
      <c r="A1109" s="662"/>
      <c r="B1109" s="665"/>
      <c r="C1109" s="743"/>
      <c r="D1109" s="744"/>
      <c r="E1109" s="744"/>
      <c r="F1109" s="744"/>
      <c r="G1109" s="744"/>
      <c r="H1109" s="744"/>
      <c r="I1109" s="744"/>
      <c r="J1109" s="761"/>
      <c r="K1109" s="744"/>
      <c r="L1109" s="744"/>
      <c r="M1109" s="631"/>
      <c r="N1109" s="631"/>
      <c r="O1109" s="744"/>
      <c r="P1109" s="744"/>
      <c r="Q1109" s="802"/>
      <c r="R1109" s="25"/>
      <c r="S1109" s="818"/>
      <c r="T1109" s="26"/>
      <c r="U1109" s="26"/>
      <c r="V1109" s="26"/>
      <c r="W1109" s="27"/>
      <c r="X1109" s="28"/>
      <c r="Y1109" s="29"/>
      <c r="Z1109" s="29"/>
      <c r="AA1109" s="29"/>
      <c r="AB1109" s="30"/>
      <c r="AC1109" s="28"/>
      <c r="AD1109" s="31"/>
      <c r="AE1109" s="31"/>
      <c r="AF1109" s="634"/>
      <c r="AG1109" s="2"/>
    </row>
    <row r="1110" spans="1:33" ht="18" customHeight="1">
      <c r="A1110" s="663"/>
      <c r="B1110" s="666"/>
      <c r="C1110" s="743"/>
      <c r="D1110" s="744"/>
      <c r="E1110" s="744"/>
      <c r="F1110" s="744"/>
      <c r="G1110" s="744"/>
      <c r="H1110" s="744"/>
      <c r="I1110" s="744"/>
      <c r="J1110" s="761"/>
      <c r="K1110" s="744"/>
      <c r="L1110" s="744"/>
      <c r="M1110" s="631"/>
      <c r="N1110" s="631"/>
      <c r="O1110" s="744"/>
      <c r="P1110" s="744"/>
      <c r="Q1110" s="802"/>
      <c r="R1110" s="25"/>
      <c r="S1110" s="818"/>
      <c r="T1110" s="26"/>
      <c r="U1110" s="26"/>
      <c r="V1110" s="26"/>
      <c r="W1110" s="27"/>
      <c r="X1110" s="28"/>
      <c r="Y1110" s="29"/>
      <c r="Z1110" s="29"/>
      <c r="AA1110" s="29"/>
      <c r="AB1110" s="30"/>
      <c r="AC1110" s="28"/>
      <c r="AD1110" s="31"/>
      <c r="AE1110" s="31"/>
      <c r="AF1110" s="634"/>
      <c r="AG1110" s="2"/>
    </row>
    <row r="1111" spans="1:33" ht="96.75" customHeight="1">
      <c r="A1111" s="661" t="s">
        <v>1133</v>
      </c>
      <c r="B1111" s="664" t="s">
        <v>1428</v>
      </c>
      <c r="C1111" s="745"/>
      <c r="D1111" s="746"/>
      <c r="E1111" s="746"/>
      <c r="F1111" s="746"/>
      <c r="G1111" s="746"/>
      <c r="H1111" s="746"/>
      <c r="I1111" s="746"/>
      <c r="J1111" s="763"/>
      <c r="K1111" s="746"/>
      <c r="L1111" s="746"/>
      <c r="M1111" s="632"/>
      <c r="N1111" s="632"/>
      <c r="O1111" s="746"/>
      <c r="P1111" s="746"/>
      <c r="Q1111" s="803"/>
      <c r="R1111" s="38"/>
      <c r="S1111" s="824"/>
      <c r="T1111" s="61"/>
      <c r="U1111" s="61"/>
      <c r="V1111" s="61"/>
      <c r="W1111" s="62"/>
      <c r="X1111" s="63"/>
      <c r="Y1111" s="64"/>
      <c r="Z1111" s="42"/>
      <c r="AA1111" s="42"/>
      <c r="AB1111" s="65"/>
      <c r="AC1111" s="63"/>
      <c r="AD1111" s="66"/>
      <c r="AE1111" s="66"/>
      <c r="AF1111" s="635"/>
      <c r="AG1111" s="2"/>
    </row>
    <row r="1112" spans="1:33" ht="26.25" customHeight="1">
      <c r="A1112" s="662"/>
      <c r="B1112" s="665"/>
      <c r="C1112" s="747" t="s">
        <v>46</v>
      </c>
      <c r="D1112" s="748" t="s">
        <v>47</v>
      </c>
      <c r="E1112" s="748" t="s">
        <v>48</v>
      </c>
      <c r="F1112" s="748" t="s">
        <v>1140</v>
      </c>
      <c r="G1112" s="749" t="s">
        <v>50</v>
      </c>
      <c r="H1112" s="748" t="s">
        <v>51</v>
      </c>
      <c r="I1112" s="748" t="s">
        <v>61</v>
      </c>
      <c r="J1112" s="766" t="s">
        <v>1499</v>
      </c>
      <c r="K1112" s="748" t="s">
        <v>282</v>
      </c>
      <c r="L1112" s="748" t="s">
        <v>1500</v>
      </c>
      <c r="M1112" s="638">
        <v>12</v>
      </c>
      <c r="N1112" s="638">
        <v>12</v>
      </c>
      <c r="O1112" s="748" t="s">
        <v>1501</v>
      </c>
      <c r="P1112" s="748" t="s">
        <v>1502</v>
      </c>
      <c r="Q1112" s="804" t="s">
        <v>1503</v>
      </c>
      <c r="R1112" s="59" t="s">
        <v>116</v>
      </c>
      <c r="S1112" s="822" t="s">
        <v>117</v>
      </c>
      <c r="T1112" s="53"/>
      <c r="U1112" s="67" t="s">
        <v>71</v>
      </c>
      <c r="V1112" s="68" t="s">
        <v>72</v>
      </c>
      <c r="W1112" s="54"/>
      <c r="X1112" s="55"/>
      <c r="Y1112" s="56"/>
      <c r="Z1112" s="56"/>
      <c r="AA1112" s="56"/>
      <c r="AB1112" s="57">
        <f>+AA1113</f>
        <v>8.7360000000000007</v>
      </c>
      <c r="AC1112" s="55"/>
      <c r="AD1112" s="58"/>
      <c r="AE1112" s="58"/>
      <c r="AF1112" s="637"/>
      <c r="AG1112" s="2"/>
    </row>
    <row r="1113" spans="1:33" ht="18" customHeight="1">
      <c r="A1113" s="662"/>
      <c r="B1113" s="665"/>
      <c r="C1113" s="743"/>
      <c r="D1113" s="744"/>
      <c r="E1113" s="744"/>
      <c r="F1113" s="744"/>
      <c r="G1113" s="744"/>
      <c r="H1113" s="744"/>
      <c r="I1113" s="744"/>
      <c r="J1113" s="761"/>
      <c r="K1113" s="744"/>
      <c r="L1113" s="744"/>
      <c r="M1113" s="631"/>
      <c r="N1113" s="631"/>
      <c r="O1113" s="744"/>
      <c r="P1113" s="744"/>
      <c r="Q1113" s="802"/>
      <c r="R1113" s="25"/>
      <c r="S1113" s="818" t="s">
        <v>253</v>
      </c>
      <c r="T1113" s="26"/>
      <c r="U1113" s="26"/>
      <c r="V1113" s="26"/>
      <c r="W1113" s="27">
        <v>65</v>
      </c>
      <c r="X1113" s="28" t="s">
        <v>74</v>
      </c>
      <c r="Y1113" s="29">
        <v>0.12</v>
      </c>
      <c r="Z1113" s="29">
        <f>+W1113*Y1113</f>
        <v>7.8</v>
      </c>
      <c r="AA1113" s="29">
        <f>+Z1113*1.12</f>
        <v>8.7360000000000007</v>
      </c>
      <c r="AB1113" s="30"/>
      <c r="AC1113" s="28"/>
      <c r="AD1113" s="31" t="s">
        <v>75</v>
      </c>
      <c r="AE1113" s="31"/>
      <c r="AF1113" s="634"/>
      <c r="AG1113" s="2"/>
    </row>
    <row r="1114" spans="1:33" ht="18" customHeight="1">
      <c r="A1114" s="662"/>
      <c r="B1114" s="665"/>
      <c r="C1114" s="743"/>
      <c r="D1114" s="744"/>
      <c r="E1114" s="744"/>
      <c r="F1114" s="744"/>
      <c r="G1114" s="744"/>
      <c r="H1114" s="744"/>
      <c r="I1114" s="744"/>
      <c r="J1114" s="761"/>
      <c r="K1114" s="744"/>
      <c r="L1114" s="744"/>
      <c r="M1114" s="631"/>
      <c r="N1114" s="631"/>
      <c r="O1114" s="744"/>
      <c r="P1114" s="744"/>
      <c r="Q1114" s="802"/>
      <c r="R1114" s="25"/>
      <c r="S1114" s="818"/>
      <c r="T1114" s="26"/>
      <c r="U1114" s="26"/>
      <c r="V1114" s="26"/>
      <c r="W1114" s="27"/>
      <c r="X1114" s="28"/>
      <c r="Y1114" s="29"/>
      <c r="Z1114" s="29"/>
      <c r="AA1114" s="29"/>
      <c r="AB1114" s="30"/>
      <c r="AC1114" s="28"/>
      <c r="AD1114" s="31"/>
      <c r="AE1114" s="31"/>
      <c r="AF1114" s="634"/>
      <c r="AG1114" s="2"/>
    </row>
    <row r="1115" spans="1:33" ht="18" customHeight="1">
      <c r="A1115" s="662"/>
      <c r="B1115" s="665"/>
      <c r="C1115" s="743"/>
      <c r="D1115" s="744"/>
      <c r="E1115" s="744"/>
      <c r="F1115" s="744"/>
      <c r="G1115" s="744"/>
      <c r="H1115" s="744"/>
      <c r="I1115" s="744"/>
      <c r="J1115" s="761"/>
      <c r="K1115" s="744"/>
      <c r="L1115" s="744"/>
      <c r="M1115" s="631"/>
      <c r="N1115" s="631"/>
      <c r="O1115" s="744"/>
      <c r="P1115" s="744"/>
      <c r="Q1115" s="802"/>
      <c r="R1115" s="25"/>
      <c r="S1115" s="818"/>
      <c r="T1115" s="26"/>
      <c r="U1115" s="26"/>
      <c r="V1115" s="26"/>
      <c r="W1115" s="27"/>
      <c r="X1115" s="28"/>
      <c r="Y1115" s="29"/>
      <c r="Z1115" s="29"/>
      <c r="AA1115" s="29"/>
      <c r="AB1115" s="30"/>
      <c r="AC1115" s="28"/>
      <c r="AD1115" s="31"/>
      <c r="AE1115" s="31"/>
      <c r="AF1115" s="634"/>
      <c r="AG1115" s="2"/>
    </row>
    <row r="1116" spans="1:33" ht="57" customHeight="1">
      <c r="A1116" s="662"/>
      <c r="B1116" s="669"/>
      <c r="C1116" s="745"/>
      <c r="D1116" s="746"/>
      <c r="E1116" s="746"/>
      <c r="F1116" s="746"/>
      <c r="G1116" s="746"/>
      <c r="H1116" s="746"/>
      <c r="I1116" s="746"/>
      <c r="J1116" s="763"/>
      <c r="K1116" s="746"/>
      <c r="L1116" s="746"/>
      <c r="M1116" s="632"/>
      <c r="N1116" s="632"/>
      <c r="O1116" s="746"/>
      <c r="P1116" s="746"/>
      <c r="Q1116" s="803"/>
      <c r="R1116" s="38"/>
      <c r="S1116" s="820"/>
      <c r="T1116" s="39"/>
      <c r="U1116" s="39"/>
      <c r="V1116" s="39"/>
      <c r="W1116" s="40"/>
      <c r="X1116" s="41"/>
      <c r="Y1116" s="42"/>
      <c r="Z1116" s="42"/>
      <c r="AA1116" s="42"/>
      <c r="AB1116" s="43"/>
      <c r="AC1116" s="41"/>
      <c r="AD1116" s="44"/>
      <c r="AE1116" s="44"/>
      <c r="AF1116" s="635"/>
      <c r="AG1116" s="2"/>
    </row>
    <row r="1117" spans="1:33" ht="22.5" customHeight="1">
      <c r="A1117" s="662"/>
      <c r="B1117" s="159"/>
      <c r="C1117" s="781"/>
      <c r="D1117" s="781"/>
      <c r="E1117" s="781"/>
      <c r="F1117" s="781"/>
      <c r="G1117" s="781"/>
      <c r="H1117" s="781"/>
      <c r="I1117" s="781"/>
      <c r="J1117" s="781"/>
      <c r="K1117" s="781"/>
      <c r="L1117" s="781"/>
      <c r="M1117" s="160"/>
      <c r="N1117" s="160"/>
      <c r="O1117" s="781"/>
      <c r="P1117" s="781"/>
      <c r="Q1117" s="781"/>
      <c r="R1117" s="667" t="s">
        <v>536</v>
      </c>
      <c r="S1117" s="657"/>
      <c r="T1117" s="657"/>
      <c r="U1117" s="657"/>
      <c r="V1117" s="657"/>
      <c r="W1117" s="657"/>
      <c r="X1117" s="657"/>
      <c r="Y1117" s="657"/>
      <c r="Z1117" s="658"/>
      <c r="AA1117" s="161" t="s">
        <v>201</v>
      </c>
      <c r="AB1117" s="162">
        <f>SUM(AB1055:AB1116)</f>
        <v>2530.040336</v>
      </c>
      <c r="AC1117" s="668"/>
      <c r="AD1117" s="657"/>
      <c r="AE1117" s="657"/>
      <c r="AF1117" s="660"/>
      <c r="AG1117" s="84"/>
    </row>
    <row r="1118" spans="1:33" ht="26.25" customHeight="1">
      <c r="A1118" s="662"/>
      <c r="B1118" s="704" t="s">
        <v>1504</v>
      </c>
      <c r="C1118" s="773" t="s">
        <v>46</v>
      </c>
      <c r="D1118" s="750" t="s">
        <v>47</v>
      </c>
      <c r="E1118" s="750" t="s">
        <v>59</v>
      </c>
      <c r="F1118" s="750" t="s">
        <v>151</v>
      </c>
      <c r="G1118" s="768" t="s">
        <v>50</v>
      </c>
      <c r="H1118" s="750" t="s">
        <v>51</v>
      </c>
      <c r="I1118" s="750" t="s">
        <v>61</v>
      </c>
      <c r="J1118" s="774" t="s">
        <v>1505</v>
      </c>
      <c r="K1118" s="748" t="s">
        <v>1506</v>
      </c>
      <c r="L1118" s="750" t="s">
        <v>1507</v>
      </c>
      <c r="M1118" s="698">
        <v>10</v>
      </c>
      <c r="N1118" s="698">
        <v>20</v>
      </c>
      <c r="O1118" s="750" t="s">
        <v>1508</v>
      </c>
      <c r="P1118" s="750" t="s">
        <v>1509</v>
      </c>
      <c r="Q1118" s="805" t="s">
        <v>1510</v>
      </c>
      <c r="R1118" s="37"/>
      <c r="S1118" s="821"/>
      <c r="T1118" s="46"/>
      <c r="U1118" s="46"/>
      <c r="V1118" s="46"/>
      <c r="W1118" s="34"/>
      <c r="X1118" s="35"/>
      <c r="Y1118" s="36"/>
      <c r="Z1118" s="36"/>
      <c r="AA1118" s="36"/>
      <c r="AB1118" s="50"/>
      <c r="AC1118" s="35"/>
      <c r="AD1118" s="60"/>
      <c r="AE1118" s="60"/>
      <c r="AF1118" s="636"/>
      <c r="AG1118" s="2"/>
    </row>
    <row r="1119" spans="1:33" ht="26.25" customHeight="1">
      <c r="A1119" s="662"/>
      <c r="B1119" s="665"/>
      <c r="C1119" s="743"/>
      <c r="D1119" s="744"/>
      <c r="E1119" s="744"/>
      <c r="F1119" s="744"/>
      <c r="G1119" s="744"/>
      <c r="H1119" s="744"/>
      <c r="I1119" s="744"/>
      <c r="J1119" s="754"/>
      <c r="K1119" s="744"/>
      <c r="L1119" s="744"/>
      <c r="M1119" s="631"/>
      <c r="N1119" s="631"/>
      <c r="O1119" s="744"/>
      <c r="P1119" s="744"/>
      <c r="Q1119" s="802"/>
      <c r="R1119" s="25"/>
      <c r="S1119" s="818"/>
      <c r="T1119" s="26"/>
      <c r="U1119" s="26"/>
      <c r="V1119" s="26"/>
      <c r="W1119" s="27"/>
      <c r="X1119" s="28"/>
      <c r="Y1119" s="29"/>
      <c r="Z1119" s="29"/>
      <c r="AA1119" s="29"/>
      <c r="AB1119" s="30"/>
      <c r="AC1119" s="28"/>
      <c r="AD1119" s="31"/>
      <c r="AE1119" s="31"/>
      <c r="AF1119" s="634"/>
      <c r="AG1119" s="2"/>
    </row>
    <row r="1120" spans="1:33" ht="26.25" customHeight="1">
      <c r="A1120" s="662"/>
      <c r="B1120" s="665"/>
      <c r="C1120" s="743"/>
      <c r="D1120" s="744"/>
      <c r="E1120" s="744"/>
      <c r="F1120" s="744"/>
      <c r="G1120" s="744"/>
      <c r="H1120" s="744"/>
      <c r="I1120" s="744"/>
      <c r="J1120" s="754"/>
      <c r="K1120" s="744"/>
      <c r="L1120" s="744"/>
      <c r="M1120" s="631"/>
      <c r="N1120" s="631"/>
      <c r="O1120" s="744"/>
      <c r="P1120" s="744"/>
      <c r="Q1120" s="802"/>
      <c r="R1120" s="32"/>
      <c r="S1120" s="819"/>
      <c r="T1120" s="33"/>
      <c r="U1120" s="33"/>
      <c r="V1120" s="33"/>
      <c r="W1120" s="34"/>
      <c r="X1120" s="35"/>
      <c r="Y1120" s="36"/>
      <c r="Z1120" s="29"/>
      <c r="AA1120" s="29"/>
      <c r="AB1120" s="30"/>
      <c r="AC1120" s="28"/>
      <c r="AD1120" s="31"/>
      <c r="AE1120" s="31"/>
      <c r="AF1120" s="634"/>
      <c r="AG1120" s="2"/>
    </row>
    <row r="1121" spans="1:33" ht="26.25" customHeight="1">
      <c r="A1121" s="662"/>
      <c r="B1121" s="665"/>
      <c r="C1121" s="743"/>
      <c r="D1121" s="744"/>
      <c r="E1121" s="744"/>
      <c r="F1121" s="744"/>
      <c r="G1121" s="744"/>
      <c r="H1121" s="744"/>
      <c r="I1121" s="744"/>
      <c r="J1121" s="754"/>
      <c r="K1121" s="744"/>
      <c r="L1121" s="744"/>
      <c r="M1121" s="631"/>
      <c r="N1121" s="631"/>
      <c r="O1121" s="744"/>
      <c r="P1121" s="744"/>
      <c r="Q1121" s="802"/>
      <c r="R1121" s="37"/>
      <c r="S1121" s="819"/>
      <c r="T1121" s="33"/>
      <c r="U1121" s="33"/>
      <c r="V1121" s="33"/>
      <c r="W1121" s="34"/>
      <c r="X1121" s="35"/>
      <c r="Y1121" s="36"/>
      <c r="Z1121" s="29"/>
      <c r="AA1121" s="29"/>
      <c r="AB1121" s="30"/>
      <c r="AC1121" s="28"/>
      <c r="AD1121" s="31"/>
      <c r="AE1121" s="31"/>
      <c r="AF1121" s="634"/>
      <c r="AG1121" s="2"/>
    </row>
    <row r="1122" spans="1:33" ht="26.25" customHeight="1">
      <c r="A1122" s="662"/>
      <c r="B1122" s="665"/>
      <c r="C1122" s="745"/>
      <c r="D1122" s="746"/>
      <c r="E1122" s="746"/>
      <c r="F1122" s="746"/>
      <c r="G1122" s="746"/>
      <c r="H1122" s="746"/>
      <c r="I1122" s="746"/>
      <c r="J1122" s="756"/>
      <c r="K1122" s="746"/>
      <c r="L1122" s="746"/>
      <c r="M1122" s="632"/>
      <c r="N1122" s="632"/>
      <c r="O1122" s="746"/>
      <c r="P1122" s="746"/>
      <c r="Q1122" s="803"/>
      <c r="R1122" s="38"/>
      <c r="S1122" s="820"/>
      <c r="T1122" s="39"/>
      <c r="U1122" s="39"/>
      <c r="V1122" s="39"/>
      <c r="W1122" s="40"/>
      <c r="X1122" s="41"/>
      <c r="Y1122" s="42"/>
      <c r="Z1122" s="42"/>
      <c r="AA1122" s="42"/>
      <c r="AB1122" s="43"/>
      <c r="AC1122" s="41"/>
      <c r="AD1122" s="44"/>
      <c r="AE1122" s="44"/>
      <c r="AF1122" s="635"/>
      <c r="AG1122" s="2"/>
    </row>
    <row r="1123" spans="1:33" ht="27.75" customHeight="1">
      <c r="A1123" s="662"/>
      <c r="B1123" s="665"/>
      <c r="C1123" s="773" t="s">
        <v>46</v>
      </c>
      <c r="D1123" s="750" t="s">
        <v>47</v>
      </c>
      <c r="E1123" s="750" t="s">
        <v>59</v>
      </c>
      <c r="F1123" s="750" t="s">
        <v>151</v>
      </c>
      <c r="G1123" s="768" t="s">
        <v>50</v>
      </c>
      <c r="H1123" s="750" t="s">
        <v>51</v>
      </c>
      <c r="I1123" s="750" t="s">
        <v>61</v>
      </c>
      <c r="J1123" s="774" t="s">
        <v>1511</v>
      </c>
      <c r="K1123" s="748" t="s">
        <v>1512</v>
      </c>
      <c r="L1123" s="750" t="s">
        <v>1513</v>
      </c>
      <c r="M1123" s="698">
        <v>600</v>
      </c>
      <c r="N1123" s="698">
        <v>500</v>
      </c>
      <c r="O1123" s="750" t="s">
        <v>1514</v>
      </c>
      <c r="P1123" s="750" t="s">
        <v>1515</v>
      </c>
      <c r="Q1123" s="805" t="s">
        <v>1516</v>
      </c>
      <c r="R1123" s="37" t="s">
        <v>140</v>
      </c>
      <c r="S1123" s="822" t="s">
        <v>141</v>
      </c>
      <c r="T1123" s="53"/>
      <c r="U1123" s="67" t="s">
        <v>71</v>
      </c>
      <c r="V1123" s="68" t="s">
        <v>72</v>
      </c>
      <c r="W1123" s="54"/>
      <c r="X1123" s="55"/>
      <c r="Y1123" s="56"/>
      <c r="Z1123" s="56"/>
      <c r="AA1123" s="56"/>
      <c r="AB1123" s="57">
        <f>+SUM(AA1124:AA1128)</f>
        <v>103.26400000000001</v>
      </c>
      <c r="AC1123" s="55"/>
      <c r="AD1123" s="55"/>
      <c r="AE1123" s="55"/>
      <c r="AF1123" s="637"/>
      <c r="AG1123" s="2"/>
    </row>
    <row r="1124" spans="1:33" ht="33.75" customHeight="1">
      <c r="A1124" s="662"/>
      <c r="B1124" s="665"/>
      <c r="C1124" s="743"/>
      <c r="D1124" s="744"/>
      <c r="E1124" s="744"/>
      <c r="F1124" s="744"/>
      <c r="G1124" s="744"/>
      <c r="H1124" s="744"/>
      <c r="I1124" s="744"/>
      <c r="J1124" s="754"/>
      <c r="K1124" s="744"/>
      <c r="L1124" s="744"/>
      <c r="M1124" s="631"/>
      <c r="N1124" s="631"/>
      <c r="O1124" s="744"/>
      <c r="P1124" s="744"/>
      <c r="Q1124" s="802"/>
      <c r="R1124" s="25"/>
      <c r="S1124" s="818" t="s">
        <v>1517</v>
      </c>
      <c r="T1124" s="26"/>
      <c r="U1124" s="26"/>
      <c r="V1124" s="26"/>
      <c r="W1124" s="27">
        <v>9</v>
      </c>
      <c r="X1124" s="28" t="s">
        <v>1014</v>
      </c>
      <c r="Y1124" s="29">
        <v>1.1000000000000001</v>
      </c>
      <c r="Z1124" s="29">
        <f t="shared" ref="Z1124:Z1128" si="90">+W1124*Y1124</f>
        <v>9.9</v>
      </c>
      <c r="AA1124" s="29">
        <f t="shared" ref="AA1124:AA1128" si="91">+Z1124*1.12</f>
        <v>11.088000000000001</v>
      </c>
      <c r="AB1124" s="30"/>
      <c r="AC1124" s="28"/>
      <c r="AD1124" s="28"/>
      <c r="AE1124" s="28" t="s">
        <v>75</v>
      </c>
      <c r="AF1124" s="634"/>
      <c r="AG1124" s="2"/>
    </row>
    <row r="1125" spans="1:33" ht="33.75" customHeight="1">
      <c r="A1125" s="662"/>
      <c r="B1125" s="665"/>
      <c r="C1125" s="743"/>
      <c r="D1125" s="744"/>
      <c r="E1125" s="744"/>
      <c r="F1125" s="744"/>
      <c r="G1125" s="744"/>
      <c r="H1125" s="744"/>
      <c r="I1125" s="744"/>
      <c r="J1125" s="754"/>
      <c r="K1125" s="744"/>
      <c r="L1125" s="744"/>
      <c r="M1125" s="631"/>
      <c r="N1125" s="631"/>
      <c r="O1125" s="744"/>
      <c r="P1125" s="744"/>
      <c r="Q1125" s="802"/>
      <c r="R1125" s="25"/>
      <c r="S1125" s="818" t="s">
        <v>1518</v>
      </c>
      <c r="T1125" s="26"/>
      <c r="U1125" s="26"/>
      <c r="V1125" s="26"/>
      <c r="W1125" s="27">
        <v>12</v>
      </c>
      <c r="X1125" s="28" t="s">
        <v>1014</v>
      </c>
      <c r="Y1125" s="29">
        <v>2.5</v>
      </c>
      <c r="Z1125" s="29">
        <f t="shared" si="90"/>
        <v>30</v>
      </c>
      <c r="AA1125" s="29">
        <f t="shared" si="91"/>
        <v>33.6</v>
      </c>
      <c r="AB1125" s="30"/>
      <c r="AC1125" s="28"/>
      <c r="AD1125" s="28"/>
      <c r="AE1125" s="28" t="s">
        <v>75</v>
      </c>
      <c r="AF1125" s="634"/>
      <c r="AG1125" s="2"/>
    </row>
    <row r="1126" spans="1:33" ht="18" customHeight="1">
      <c r="A1126" s="662"/>
      <c r="B1126" s="665"/>
      <c r="C1126" s="743"/>
      <c r="D1126" s="744"/>
      <c r="E1126" s="744"/>
      <c r="F1126" s="744"/>
      <c r="G1126" s="744"/>
      <c r="H1126" s="744"/>
      <c r="I1126" s="744"/>
      <c r="J1126" s="754"/>
      <c r="K1126" s="744"/>
      <c r="L1126" s="744"/>
      <c r="M1126" s="631"/>
      <c r="N1126" s="631"/>
      <c r="O1126" s="744"/>
      <c r="P1126" s="744"/>
      <c r="Q1126" s="802"/>
      <c r="R1126" s="25"/>
      <c r="S1126" s="818" t="s">
        <v>1519</v>
      </c>
      <c r="T1126" s="26"/>
      <c r="U1126" s="26"/>
      <c r="V1126" s="26"/>
      <c r="W1126" s="27">
        <v>1</v>
      </c>
      <c r="X1126" s="28" t="s">
        <v>1009</v>
      </c>
      <c r="Y1126" s="29">
        <v>16.3</v>
      </c>
      <c r="Z1126" s="29">
        <f t="shared" si="90"/>
        <v>16.3</v>
      </c>
      <c r="AA1126" s="29">
        <f t="shared" si="91"/>
        <v>18.256000000000004</v>
      </c>
      <c r="AB1126" s="30"/>
      <c r="AC1126" s="28"/>
      <c r="AD1126" s="28"/>
      <c r="AE1126" s="28" t="s">
        <v>75</v>
      </c>
      <c r="AF1126" s="634"/>
      <c r="AG1126" s="2"/>
    </row>
    <row r="1127" spans="1:33" ht="18" customHeight="1">
      <c r="A1127" s="662"/>
      <c r="B1127" s="665"/>
      <c r="C1127" s="743"/>
      <c r="D1127" s="744"/>
      <c r="E1127" s="744"/>
      <c r="F1127" s="744"/>
      <c r="G1127" s="744"/>
      <c r="H1127" s="744"/>
      <c r="I1127" s="744"/>
      <c r="J1127" s="754"/>
      <c r="K1127" s="744"/>
      <c r="L1127" s="744"/>
      <c r="M1127" s="631"/>
      <c r="N1127" s="631"/>
      <c r="O1127" s="744"/>
      <c r="P1127" s="744"/>
      <c r="Q1127" s="802"/>
      <c r="R1127" s="69"/>
      <c r="S1127" s="824" t="s">
        <v>1520</v>
      </c>
      <c r="T1127" s="61"/>
      <c r="U1127" s="61"/>
      <c r="V1127" s="61"/>
      <c r="W1127" s="62">
        <v>2</v>
      </c>
      <c r="X1127" s="28" t="s">
        <v>248</v>
      </c>
      <c r="Y1127" s="64">
        <v>7</v>
      </c>
      <c r="Z1127" s="29">
        <f t="shared" si="90"/>
        <v>14</v>
      </c>
      <c r="AA1127" s="29">
        <f t="shared" si="91"/>
        <v>15.680000000000001</v>
      </c>
      <c r="AB1127" s="65"/>
      <c r="AC1127" s="63"/>
      <c r="AD1127" s="28"/>
      <c r="AE1127" s="28" t="s">
        <v>75</v>
      </c>
      <c r="AF1127" s="634"/>
      <c r="AG1127" s="2"/>
    </row>
    <row r="1128" spans="1:33" ht="18" customHeight="1">
      <c r="A1128" s="662"/>
      <c r="B1128" s="665"/>
      <c r="C1128" s="743"/>
      <c r="D1128" s="744"/>
      <c r="E1128" s="744"/>
      <c r="F1128" s="744"/>
      <c r="G1128" s="744"/>
      <c r="H1128" s="744"/>
      <c r="I1128" s="744"/>
      <c r="J1128" s="754"/>
      <c r="K1128" s="744"/>
      <c r="L1128" s="744"/>
      <c r="M1128" s="631"/>
      <c r="N1128" s="631"/>
      <c r="O1128" s="744"/>
      <c r="P1128" s="744"/>
      <c r="Q1128" s="802"/>
      <c r="R1128" s="69"/>
      <c r="S1128" s="824" t="s">
        <v>1521</v>
      </c>
      <c r="T1128" s="61"/>
      <c r="U1128" s="61"/>
      <c r="V1128" s="61"/>
      <c r="W1128" s="62">
        <v>1</v>
      </c>
      <c r="X1128" s="28" t="s">
        <v>1009</v>
      </c>
      <c r="Y1128" s="64">
        <v>22</v>
      </c>
      <c r="Z1128" s="29">
        <f t="shared" si="90"/>
        <v>22</v>
      </c>
      <c r="AA1128" s="29">
        <f t="shared" si="91"/>
        <v>24.64</v>
      </c>
      <c r="AB1128" s="65"/>
      <c r="AC1128" s="63"/>
      <c r="AD1128" s="28"/>
      <c r="AE1128" s="28" t="s">
        <v>75</v>
      </c>
      <c r="AF1128" s="634"/>
      <c r="AG1128" s="2"/>
    </row>
    <row r="1129" spans="1:33" ht="27.75" customHeight="1">
      <c r="A1129" s="662"/>
      <c r="B1129" s="665"/>
      <c r="C1129" s="743"/>
      <c r="D1129" s="744"/>
      <c r="E1129" s="744"/>
      <c r="F1129" s="744"/>
      <c r="G1129" s="744"/>
      <c r="H1129" s="744"/>
      <c r="I1129" s="744"/>
      <c r="J1129" s="754"/>
      <c r="K1129" s="744"/>
      <c r="L1129" s="744"/>
      <c r="M1129" s="631"/>
      <c r="N1129" s="631"/>
      <c r="O1129" s="744"/>
      <c r="P1129" s="744"/>
      <c r="Q1129" s="802"/>
      <c r="R1129" s="74" t="s">
        <v>1522</v>
      </c>
      <c r="S1129" s="826" t="s">
        <v>1523</v>
      </c>
      <c r="T1129" s="305"/>
      <c r="U1129" s="172" t="s">
        <v>71</v>
      </c>
      <c r="V1129" s="164" t="s">
        <v>72</v>
      </c>
      <c r="W1129" s="299"/>
      <c r="X1129" s="63"/>
      <c r="Y1129" s="64"/>
      <c r="Z1129" s="29"/>
      <c r="AA1129" s="29"/>
      <c r="AB1129" s="65">
        <f>+SUM(AA1130:AA1162)</f>
        <v>2998.95</v>
      </c>
      <c r="AC1129" s="63"/>
      <c r="AD1129" s="28"/>
      <c r="AE1129" s="66"/>
      <c r="AF1129" s="634"/>
      <c r="AG1129" s="2"/>
    </row>
    <row r="1130" spans="1:33" ht="18" customHeight="1">
      <c r="A1130" s="662"/>
      <c r="B1130" s="665"/>
      <c r="C1130" s="743"/>
      <c r="D1130" s="744"/>
      <c r="E1130" s="744"/>
      <c r="F1130" s="744"/>
      <c r="G1130" s="744"/>
      <c r="H1130" s="744"/>
      <c r="I1130" s="744"/>
      <c r="J1130" s="754"/>
      <c r="K1130" s="744"/>
      <c r="L1130" s="744"/>
      <c r="M1130" s="631"/>
      <c r="N1130" s="631"/>
      <c r="O1130" s="744"/>
      <c r="P1130" s="744"/>
      <c r="Q1130" s="802"/>
      <c r="R1130" s="69"/>
      <c r="S1130" s="824" t="s">
        <v>1524</v>
      </c>
      <c r="T1130" s="61"/>
      <c r="U1130" s="45"/>
      <c r="V1130" s="45"/>
      <c r="W1130" s="62">
        <v>100</v>
      </c>
      <c r="X1130" s="63" t="s">
        <v>74</v>
      </c>
      <c r="Y1130" s="64">
        <v>6.6</v>
      </c>
      <c r="Z1130" s="29">
        <f t="shared" ref="Z1130:Z1162" si="92">+W1130*Y1130</f>
        <v>660</v>
      </c>
      <c r="AA1130" s="29">
        <f t="shared" ref="AA1130:AA1162" si="93">+Z1130</f>
        <v>660</v>
      </c>
      <c r="AB1130" s="65"/>
      <c r="AC1130" s="63"/>
      <c r="AD1130" s="28" t="s">
        <v>75</v>
      </c>
      <c r="AE1130" s="66"/>
      <c r="AF1130" s="634"/>
      <c r="AG1130" s="2"/>
    </row>
    <row r="1131" spans="1:33" ht="18" customHeight="1">
      <c r="A1131" s="662"/>
      <c r="B1131" s="665"/>
      <c r="C1131" s="743"/>
      <c r="D1131" s="744"/>
      <c r="E1131" s="744"/>
      <c r="F1131" s="744"/>
      <c r="G1131" s="744"/>
      <c r="H1131" s="744"/>
      <c r="I1131" s="744"/>
      <c r="J1131" s="754"/>
      <c r="K1131" s="744"/>
      <c r="L1131" s="744"/>
      <c r="M1131" s="631"/>
      <c r="N1131" s="631"/>
      <c r="O1131" s="744"/>
      <c r="P1131" s="744"/>
      <c r="Q1131" s="802"/>
      <c r="R1131" s="69"/>
      <c r="S1131" s="824" t="s">
        <v>1525</v>
      </c>
      <c r="T1131" s="61"/>
      <c r="U1131" s="61"/>
      <c r="V1131" s="61"/>
      <c r="W1131" s="62">
        <v>10</v>
      </c>
      <c r="X1131" s="63" t="s">
        <v>74</v>
      </c>
      <c r="Y1131" s="64">
        <v>1.45</v>
      </c>
      <c r="Z1131" s="29">
        <f t="shared" si="92"/>
        <v>14.5</v>
      </c>
      <c r="AA1131" s="29">
        <f t="shared" si="93"/>
        <v>14.5</v>
      </c>
      <c r="AB1131" s="65"/>
      <c r="AC1131" s="63"/>
      <c r="AD1131" s="28" t="s">
        <v>75</v>
      </c>
      <c r="AE1131" s="66"/>
      <c r="AF1131" s="634"/>
      <c r="AG1131" s="2"/>
    </row>
    <row r="1132" spans="1:33" ht="18" customHeight="1">
      <c r="A1132" s="662"/>
      <c r="B1132" s="665"/>
      <c r="C1132" s="743"/>
      <c r="D1132" s="744"/>
      <c r="E1132" s="744"/>
      <c r="F1132" s="744"/>
      <c r="G1132" s="744"/>
      <c r="H1132" s="744"/>
      <c r="I1132" s="744"/>
      <c r="J1132" s="754"/>
      <c r="K1132" s="744"/>
      <c r="L1132" s="744"/>
      <c r="M1132" s="631"/>
      <c r="N1132" s="631"/>
      <c r="O1132" s="744"/>
      <c r="P1132" s="744"/>
      <c r="Q1132" s="802"/>
      <c r="R1132" s="69"/>
      <c r="S1132" s="824" t="s">
        <v>1526</v>
      </c>
      <c r="T1132" s="61"/>
      <c r="U1132" s="61"/>
      <c r="V1132" s="61"/>
      <c r="W1132" s="62">
        <v>25</v>
      </c>
      <c r="X1132" s="63" t="s">
        <v>74</v>
      </c>
      <c r="Y1132" s="64">
        <v>1.5</v>
      </c>
      <c r="Z1132" s="29">
        <f t="shared" si="92"/>
        <v>37.5</v>
      </c>
      <c r="AA1132" s="29">
        <f t="shared" si="93"/>
        <v>37.5</v>
      </c>
      <c r="AB1132" s="65"/>
      <c r="AC1132" s="63"/>
      <c r="AD1132" s="28" t="s">
        <v>75</v>
      </c>
      <c r="AE1132" s="66"/>
      <c r="AF1132" s="634"/>
      <c r="AG1132" s="2"/>
    </row>
    <row r="1133" spans="1:33" ht="18" customHeight="1">
      <c r="A1133" s="662"/>
      <c r="B1133" s="665"/>
      <c r="C1133" s="743"/>
      <c r="D1133" s="744"/>
      <c r="E1133" s="744"/>
      <c r="F1133" s="744"/>
      <c r="G1133" s="744"/>
      <c r="H1133" s="744"/>
      <c r="I1133" s="744"/>
      <c r="J1133" s="754"/>
      <c r="K1133" s="744"/>
      <c r="L1133" s="744"/>
      <c r="M1133" s="631"/>
      <c r="N1133" s="631"/>
      <c r="O1133" s="744"/>
      <c r="P1133" s="744"/>
      <c r="Q1133" s="802"/>
      <c r="R1133" s="69"/>
      <c r="S1133" s="824" t="s">
        <v>1527</v>
      </c>
      <c r="T1133" s="61"/>
      <c r="U1133" s="61"/>
      <c r="V1133" s="61"/>
      <c r="W1133" s="62">
        <v>800</v>
      </c>
      <c r="X1133" s="63" t="s">
        <v>74</v>
      </c>
      <c r="Y1133" s="64">
        <v>2.8000000000000001E-2</v>
      </c>
      <c r="Z1133" s="29">
        <f t="shared" si="92"/>
        <v>22.400000000000002</v>
      </c>
      <c r="AA1133" s="29">
        <f t="shared" si="93"/>
        <v>22.400000000000002</v>
      </c>
      <c r="AB1133" s="65"/>
      <c r="AC1133" s="63"/>
      <c r="AD1133" s="28" t="s">
        <v>75</v>
      </c>
      <c r="AE1133" s="66"/>
      <c r="AF1133" s="634"/>
      <c r="AG1133" s="2"/>
    </row>
    <row r="1134" spans="1:33" ht="18" customHeight="1">
      <c r="A1134" s="662"/>
      <c r="B1134" s="665"/>
      <c r="C1134" s="743"/>
      <c r="D1134" s="744"/>
      <c r="E1134" s="744"/>
      <c r="F1134" s="744"/>
      <c r="G1134" s="744"/>
      <c r="H1134" s="744"/>
      <c r="I1134" s="744"/>
      <c r="J1134" s="754"/>
      <c r="K1134" s="744"/>
      <c r="L1134" s="744"/>
      <c r="M1134" s="631"/>
      <c r="N1134" s="631"/>
      <c r="O1134" s="744"/>
      <c r="P1134" s="744"/>
      <c r="Q1134" s="802"/>
      <c r="R1134" s="69"/>
      <c r="S1134" s="824" t="s">
        <v>1528</v>
      </c>
      <c r="T1134" s="61"/>
      <c r="U1134" s="61"/>
      <c r="V1134" s="61"/>
      <c r="W1134" s="62">
        <v>500</v>
      </c>
      <c r="X1134" s="63" t="s">
        <v>74</v>
      </c>
      <c r="Y1134" s="64">
        <v>0.04</v>
      </c>
      <c r="Z1134" s="29">
        <f t="shared" si="92"/>
        <v>20</v>
      </c>
      <c r="AA1134" s="29">
        <f t="shared" si="93"/>
        <v>20</v>
      </c>
      <c r="AB1134" s="65"/>
      <c r="AC1134" s="63"/>
      <c r="AD1134" s="28" t="s">
        <v>75</v>
      </c>
      <c r="AE1134" s="66"/>
      <c r="AF1134" s="634"/>
      <c r="AG1134" s="2"/>
    </row>
    <row r="1135" spans="1:33" ht="18" customHeight="1">
      <c r="A1135" s="663"/>
      <c r="B1135" s="666"/>
      <c r="C1135" s="743"/>
      <c r="D1135" s="744"/>
      <c r="E1135" s="744"/>
      <c r="F1135" s="744"/>
      <c r="G1135" s="744"/>
      <c r="H1135" s="744"/>
      <c r="I1135" s="744"/>
      <c r="J1135" s="754"/>
      <c r="K1135" s="744"/>
      <c r="L1135" s="744"/>
      <c r="M1135" s="631"/>
      <c r="N1135" s="631"/>
      <c r="O1135" s="744"/>
      <c r="P1135" s="744"/>
      <c r="Q1135" s="802"/>
      <c r="R1135" s="69"/>
      <c r="S1135" s="824" t="s">
        <v>1529</v>
      </c>
      <c r="T1135" s="61"/>
      <c r="U1135" s="61"/>
      <c r="V1135" s="61"/>
      <c r="W1135" s="62">
        <v>200</v>
      </c>
      <c r="X1135" s="63" t="s">
        <v>74</v>
      </c>
      <c r="Y1135" s="64">
        <v>0.5</v>
      </c>
      <c r="Z1135" s="29">
        <f t="shared" si="92"/>
        <v>100</v>
      </c>
      <c r="AA1135" s="29">
        <f t="shared" si="93"/>
        <v>100</v>
      </c>
      <c r="AB1135" s="65"/>
      <c r="AC1135" s="63"/>
      <c r="AD1135" s="28" t="s">
        <v>75</v>
      </c>
      <c r="AE1135" s="66"/>
      <c r="AF1135" s="634"/>
      <c r="AG1135" s="2"/>
    </row>
    <row r="1136" spans="1:33" ht="18" customHeight="1">
      <c r="A1136" s="661" t="s">
        <v>1133</v>
      </c>
      <c r="B1136" s="664" t="s">
        <v>1504</v>
      </c>
      <c r="C1136" s="743"/>
      <c r="D1136" s="744"/>
      <c r="E1136" s="744"/>
      <c r="F1136" s="744"/>
      <c r="G1136" s="744"/>
      <c r="H1136" s="744"/>
      <c r="I1136" s="744"/>
      <c r="J1136" s="754"/>
      <c r="K1136" s="744"/>
      <c r="L1136" s="744"/>
      <c r="M1136" s="631"/>
      <c r="N1136" s="631"/>
      <c r="O1136" s="744"/>
      <c r="P1136" s="744"/>
      <c r="Q1136" s="802"/>
      <c r="R1136" s="69"/>
      <c r="S1136" s="824" t="s">
        <v>1530</v>
      </c>
      <c r="T1136" s="61"/>
      <c r="U1136" s="61"/>
      <c r="V1136" s="61"/>
      <c r="W1136" s="62">
        <v>150</v>
      </c>
      <c r="X1136" s="63" t="s">
        <v>119</v>
      </c>
      <c r="Y1136" s="64">
        <v>4.4000000000000004</v>
      </c>
      <c r="Z1136" s="29">
        <f t="shared" si="92"/>
        <v>660</v>
      </c>
      <c r="AA1136" s="29">
        <f t="shared" si="93"/>
        <v>660</v>
      </c>
      <c r="AB1136" s="65"/>
      <c r="AC1136" s="63"/>
      <c r="AD1136" s="28" t="s">
        <v>75</v>
      </c>
      <c r="AE1136" s="66"/>
      <c r="AF1136" s="634"/>
      <c r="AG1136" s="2"/>
    </row>
    <row r="1137" spans="1:33" ht="18" customHeight="1">
      <c r="A1137" s="662"/>
      <c r="B1137" s="665"/>
      <c r="C1137" s="743"/>
      <c r="D1137" s="744"/>
      <c r="E1137" s="744"/>
      <c r="F1137" s="744"/>
      <c r="G1137" s="744"/>
      <c r="H1137" s="744"/>
      <c r="I1137" s="744"/>
      <c r="J1137" s="754"/>
      <c r="K1137" s="744"/>
      <c r="L1137" s="744"/>
      <c r="M1137" s="631"/>
      <c r="N1137" s="631"/>
      <c r="O1137" s="744"/>
      <c r="P1137" s="744"/>
      <c r="Q1137" s="802"/>
      <c r="R1137" s="69"/>
      <c r="S1137" s="824" t="s">
        <v>1531</v>
      </c>
      <c r="T1137" s="61"/>
      <c r="U1137" s="61"/>
      <c r="V1137" s="61"/>
      <c r="W1137" s="62">
        <v>100</v>
      </c>
      <c r="X1137" s="63" t="s">
        <v>119</v>
      </c>
      <c r="Y1137" s="64">
        <v>2.88</v>
      </c>
      <c r="Z1137" s="29">
        <f t="shared" si="92"/>
        <v>288</v>
      </c>
      <c r="AA1137" s="29">
        <f t="shared" si="93"/>
        <v>288</v>
      </c>
      <c r="AB1137" s="65"/>
      <c r="AC1137" s="63"/>
      <c r="AD1137" s="28" t="s">
        <v>75</v>
      </c>
      <c r="AE1137" s="66"/>
      <c r="AF1137" s="634"/>
      <c r="AG1137" s="2"/>
    </row>
    <row r="1138" spans="1:33" ht="18" customHeight="1">
      <c r="A1138" s="662"/>
      <c r="B1138" s="665"/>
      <c r="C1138" s="743"/>
      <c r="D1138" s="744"/>
      <c r="E1138" s="744"/>
      <c r="F1138" s="744"/>
      <c r="G1138" s="744"/>
      <c r="H1138" s="744"/>
      <c r="I1138" s="744"/>
      <c r="J1138" s="754"/>
      <c r="K1138" s="744"/>
      <c r="L1138" s="744"/>
      <c r="M1138" s="631"/>
      <c r="N1138" s="631"/>
      <c r="O1138" s="744"/>
      <c r="P1138" s="744"/>
      <c r="Q1138" s="802"/>
      <c r="R1138" s="69"/>
      <c r="S1138" s="824" t="s">
        <v>1532</v>
      </c>
      <c r="T1138" s="61"/>
      <c r="U1138" s="61"/>
      <c r="V1138" s="61"/>
      <c r="W1138" s="62">
        <v>200</v>
      </c>
      <c r="X1138" s="63" t="s">
        <v>74</v>
      </c>
      <c r="Y1138" s="64">
        <v>0.15</v>
      </c>
      <c r="Z1138" s="29">
        <f t="shared" si="92"/>
        <v>30</v>
      </c>
      <c r="AA1138" s="29">
        <f t="shared" si="93"/>
        <v>30</v>
      </c>
      <c r="AB1138" s="65"/>
      <c r="AC1138" s="63"/>
      <c r="AD1138" s="28" t="s">
        <v>75</v>
      </c>
      <c r="AE1138" s="66"/>
      <c r="AF1138" s="634"/>
      <c r="AG1138" s="2"/>
    </row>
    <row r="1139" spans="1:33" ht="18" customHeight="1">
      <c r="A1139" s="662"/>
      <c r="B1139" s="665"/>
      <c r="C1139" s="743"/>
      <c r="D1139" s="744"/>
      <c r="E1139" s="744"/>
      <c r="F1139" s="744"/>
      <c r="G1139" s="744"/>
      <c r="H1139" s="744"/>
      <c r="I1139" s="744"/>
      <c r="J1139" s="754"/>
      <c r="K1139" s="744"/>
      <c r="L1139" s="744"/>
      <c r="M1139" s="631"/>
      <c r="N1139" s="631"/>
      <c r="O1139" s="744"/>
      <c r="P1139" s="744"/>
      <c r="Q1139" s="802"/>
      <c r="R1139" s="69"/>
      <c r="S1139" s="824" t="s">
        <v>1533</v>
      </c>
      <c r="T1139" s="61"/>
      <c r="U1139" s="61"/>
      <c r="V1139" s="61"/>
      <c r="W1139" s="62">
        <v>500</v>
      </c>
      <c r="X1139" s="63" t="s">
        <v>74</v>
      </c>
      <c r="Y1139" s="64">
        <v>0.04</v>
      </c>
      <c r="Z1139" s="29">
        <f t="shared" si="92"/>
        <v>20</v>
      </c>
      <c r="AA1139" s="29">
        <f t="shared" si="93"/>
        <v>20</v>
      </c>
      <c r="AB1139" s="65"/>
      <c r="AC1139" s="63"/>
      <c r="AD1139" s="28" t="s">
        <v>75</v>
      </c>
      <c r="AE1139" s="66"/>
      <c r="AF1139" s="634"/>
      <c r="AG1139" s="2"/>
    </row>
    <row r="1140" spans="1:33" ht="18" customHeight="1">
      <c r="A1140" s="662"/>
      <c r="B1140" s="665"/>
      <c r="C1140" s="743"/>
      <c r="D1140" s="744"/>
      <c r="E1140" s="744"/>
      <c r="F1140" s="744"/>
      <c r="G1140" s="744"/>
      <c r="H1140" s="744"/>
      <c r="I1140" s="744"/>
      <c r="J1140" s="754"/>
      <c r="K1140" s="744"/>
      <c r="L1140" s="744"/>
      <c r="M1140" s="631"/>
      <c r="N1140" s="631"/>
      <c r="O1140" s="744"/>
      <c r="P1140" s="744"/>
      <c r="Q1140" s="802"/>
      <c r="R1140" s="69"/>
      <c r="S1140" s="824" t="s">
        <v>1534</v>
      </c>
      <c r="T1140" s="61"/>
      <c r="U1140" s="61"/>
      <c r="V1140" s="61"/>
      <c r="W1140" s="62">
        <v>100</v>
      </c>
      <c r="X1140" s="63" t="s">
        <v>74</v>
      </c>
      <c r="Y1140" s="64">
        <v>0.57999999999999996</v>
      </c>
      <c r="Z1140" s="29">
        <f t="shared" si="92"/>
        <v>57.999999999999993</v>
      </c>
      <c r="AA1140" s="29">
        <f t="shared" si="93"/>
        <v>57.999999999999993</v>
      </c>
      <c r="AB1140" s="65"/>
      <c r="AC1140" s="63"/>
      <c r="AD1140" s="28" t="s">
        <v>75</v>
      </c>
      <c r="AE1140" s="66"/>
      <c r="AF1140" s="634"/>
      <c r="AG1140" s="2"/>
    </row>
    <row r="1141" spans="1:33" ht="18" customHeight="1">
      <c r="A1141" s="662"/>
      <c r="B1141" s="665"/>
      <c r="C1141" s="743"/>
      <c r="D1141" s="744"/>
      <c r="E1141" s="744"/>
      <c r="F1141" s="744"/>
      <c r="G1141" s="744"/>
      <c r="H1141" s="744"/>
      <c r="I1141" s="744"/>
      <c r="J1141" s="754"/>
      <c r="K1141" s="744"/>
      <c r="L1141" s="744"/>
      <c r="M1141" s="631"/>
      <c r="N1141" s="631"/>
      <c r="O1141" s="744"/>
      <c r="P1141" s="744"/>
      <c r="Q1141" s="802"/>
      <c r="R1141" s="69"/>
      <c r="S1141" s="824" t="s">
        <v>1535</v>
      </c>
      <c r="T1141" s="61"/>
      <c r="U1141" s="61"/>
      <c r="V1141" s="61"/>
      <c r="W1141" s="62">
        <v>200</v>
      </c>
      <c r="X1141" s="63" t="s">
        <v>74</v>
      </c>
      <c r="Y1141" s="64">
        <v>0.48</v>
      </c>
      <c r="Z1141" s="29">
        <f t="shared" si="92"/>
        <v>96</v>
      </c>
      <c r="AA1141" s="29">
        <f t="shared" si="93"/>
        <v>96</v>
      </c>
      <c r="AB1141" s="65"/>
      <c r="AC1141" s="63"/>
      <c r="AD1141" s="28" t="s">
        <v>75</v>
      </c>
      <c r="AE1141" s="66"/>
      <c r="AF1141" s="634"/>
      <c r="AG1141" s="2"/>
    </row>
    <row r="1142" spans="1:33" ht="18" customHeight="1">
      <c r="A1142" s="662"/>
      <c r="B1142" s="665"/>
      <c r="C1142" s="743"/>
      <c r="D1142" s="744"/>
      <c r="E1142" s="744"/>
      <c r="F1142" s="744"/>
      <c r="G1142" s="744"/>
      <c r="H1142" s="744"/>
      <c r="I1142" s="744"/>
      <c r="J1142" s="754"/>
      <c r="K1142" s="744"/>
      <c r="L1142" s="744"/>
      <c r="M1142" s="631"/>
      <c r="N1142" s="631"/>
      <c r="O1142" s="744"/>
      <c r="P1142" s="744"/>
      <c r="Q1142" s="802"/>
      <c r="R1142" s="69"/>
      <c r="S1142" s="824" t="s">
        <v>1536</v>
      </c>
      <c r="T1142" s="61"/>
      <c r="U1142" s="61"/>
      <c r="V1142" s="61"/>
      <c r="W1142" s="62">
        <v>20</v>
      </c>
      <c r="X1142" s="63" t="s">
        <v>74</v>
      </c>
      <c r="Y1142" s="64">
        <v>1.1499999999999999</v>
      </c>
      <c r="Z1142" s="29">
        <f t="shared" si="92"/>
        <v>23</v>
      </c>
      <c r="AA1142" s="29">
        <f t="shared" si="93"/>
        <v>23</v>
      </c>
      <c r="AB1142" s="65"/>
      <c r="AC1142" s="63"/>
      <c r="AD1142" s="28" t="s">
        <v>75</v>
      </c>
      <c r="AE1142" s="66"/>
      <c r="AF1142" s="634"/>
      <c r="AG1142" s="2"/>
    </row>
    <row r="1143" spans="1:33" ht="18" customHeight="1">
      <c r="A1143" s="662"/>
      <c r="B1143" s="665"/>
      <c r="C1143" s="743"/>
      <c r="D1143" s="744"/>
      <c r="E1143" s="744"/>
      <c r="F1143" s="744"/>
      <c r="G1143" s="744"/>
      <c r="H1143" s="744"/>
      <c r="I1143" s="744"/>
      <c r="J1143" s="754"/>
      <c r="K1143" s="744"/>
      <c r="L1143" s="744"/>
      <c r="M1143" s="631"/>
      <c r="N1143" s="631"/>
      <c r="O1143" s="744"/>
      <c r="P1143" s="744"/>
      <c r="Q1143" s="802"/>
      <c r="R1143" s="69"/>
      <c r="S1143" s="824" t="s">
        <v>1537</v>
      </c>
      <c r="T1143" s="61"/>
      <c r="U1143" s="61"/>
      <c r="V1143" s="61"/>
      <c r="W1143" s="62">
        <v>50</v>
      </c>
      <c r="X1143" s="63" t="s">
        <v>74</v>
      </c>
      <c r="Y1143" s="64">
        <v>0.2</v>
      </c>
      <c r="Z1143" s="29">
        <f t="shared" si="92"/>
        <v>10</v>
      </c>
      <c r="AA1143" s="29">
        <f t="shared" si="93"/>
        <v>10</v>
      </c>
      <c r="AB1143" s="65"/>
      <c r="AC1143" s="63"/>
      <c r="AD1143" s="28" t="s">
        <v>75</v>
      </c>
      <c r="AE1143" s="66"/>
      <c r="AF1143" s="634"/>
      <c r="AG1143" s="2"/>
    </row>
    <row r="1144" spans="1:33" ht="18" customHeight="1">
      <c r="A1144" s="662"/>
      <c r="B1144" s="665"/>
      <c r="C1144" s="743"/>
      <c r="D1144" s="744"/>
      <c r="E1144" s="744"/>
      <c r="F1144" s="744"/>
      <c r="G1144" s="744"/>
      <c r="H1144" s="744"/>
      <c r="I1144" s="744"/>
      <c r="J1144" s="754"/>
      <c r="K1144" s="744"/>
      <c r="L1144" s="744"/>
      <c r="M1144" s="631"/>
      <c r="N1144" s="631"/>
      <c r="O1144" s="744"/>
      <c r="P1144" s="744"/>
      <c r="Q1144" s="802"/>
      <c r="R1144" s="69"/>
      <c r="S1144" s="824" t="s">
        <v>1538</v>
      </c>
      <c r="T1144" s="61"/>
      <c r="U1144" s="61"/>
      <c r="V1144" s="61"/>
      <c r="W1144" s="62">
        <v>30</v>
      </c>
      <c r="X1144" s="63" t="s">
        <v>74</v>
      </c>
      <c r="Y1144" s="64">
        <v>0.21</v>
      </c>
      <c r="Z1144" s="29">
        <f t="shared" si="92"/>
        <v>6.3</v>
      </c>
      <c r="AA1144" s="29">
        <f t="shared" si="93"/>
        <v>6.3</v>
      </c>
      <c r="AB1144" s="65"/>
      <c r="AC1144" s="63"/>
      <c r="AD1144" s="28" t="s">
        <v>75</v>
      </c>
      <c r="AE1144" s="66"/>
      <c r="AF1144" s="634"/>
      <c r="AG1144" s="2"/>
    </row>
    <row r="1145" spans="1:33" ht="18" customHeight="1">
      <c r="A1145" s="662"/>
      <c r="B1145" s="665"/>
      <c r="C1145" s="743"/>
      <c r="D1145" s="744"/>
      <c r="E1145" s="744"/>
      <c r="F1145" s="744"/>
      <c r="G1145" s="744"/>
      <c r="H1145" s="744"/>
      <c r="I1145" s="744"/>
      <c r="J1145" s="754"/>
      <c r="K1145" s="744"/>
      <c r="L1145" s="744"/>
      <c r="M1145" s="631"/>
      <c r="N1145" s="631"/>
      <c r="O1145" s="744"/>
      <c r="P1145" s="744"/>
      <c r="Q1145" s="802"/>
      <c r="R1145" s="69"/>
      <c r="S1145" s="824" t="s">
        <v>1539</v>
      </c>
      <c r="T1145" s="61"/>
      <c r="U1145" s="61"/>
      <c r="V1145" s="61"/>
      <c r="W1145" s="62">
        <v>15</v>
      </c>
      <c r="X1145" s="63" t="s">
        <v>74</v>
      </c>
      <c r="Y1145" s="64">
        <v>0.2</v>
      </c>
      <c r="Z1145" s="29">
        <f t="shared" si="92"/>
        <v>3</v>
      </c>
      <c r="AA1145" s="29">
        <f t="shared" si="93"/>
        <v>3</v>
      </c>
      <c r="AB1145" s="65"/>
      <c r="AC1145" s="63"/>
      <c r="AD1145" s="28" t="s">
        <v>75</v>
      </c>
      <c r="AE1145" s="66"/>
      <c r="AF1145" s="634"/>
      <c r="AG1145" s="2"/>
    </row>
    <row r="1146" spans="1:33" ht="18" customHeight="1">
      <c r="A1146" s="662"/>
      <c r="B1146" s="665"/>
      <c r="C1146" s="743"/>
      <c r="D1146" s="744"/>
      <c r="E1146" s="744"/>
      <c r="F1146" s="744"/>
      <c r="G1146" s="744"/>
      <c r="H1146" s="744"/>
      <c r="I1146" s="744"/>
      <c r="J1146" s="754"/>
      <c r="K1146" s="744"/>
      <c r="L1146" s="744"/>
      <c r="M1146" s="631"/>
      <c r="N1146" s="631"/>
      <c r="O1146" s="744"/>
      <c r="P1146" s="744"/>
      <c r="Q1146" s="802"/>
      <c r="R1146" s="69"/>
      <c r="S1146" s="824" t="s">
        <v>1540</v>
      </c>
      <c r="T1146" s="61"/>
      <c r="U1146" s="61"/>
      <c r="V1146" s="61"/>
      <c r="W1146" s="62">
        <v>100</v>
      </c>
      <c r="X1146" s="63" t="s">
        <v>74</v>
      </c>
      <c r="Y1146" s="64">
        <v>0.1</v>
      </c>
      <c r="Z1146" s="29">
        <f t="shared" si="92"/>
        <v>10</v>
      </c>
      <c r="AA1146" s="29">
        <f t="shared" si="93"/>
        <v>10</v>
      </c>
      <c r="AB1146" s="65"/>
      <c r="AC1146" s="63"/>
      <c r="AD1146" s="28" t="s">
        <v>75</v>
      </c>
      <c r="AE1146" s="66"/>
      <c r="AF1146" s="634"/>
      <c r="AG1146" s="2"/>
    </row>
    <row r="1147" spans="1:33" ht="18" customHeight="1">
      <c r="A1147" s="662"/>
      <c r="B1147" s="665"/>
      <c r="C1147" s="743"/>
      <c r="D1147" s="744"/>
      <c r="E1147" s="744"/>
      <c r="F1147" s="744"/>
      <c r="G1147" s="744"/>
      <c r="H1147" s="744"/>
      <c r="I1147" s="744"/>
      <c r="J1147" s="754"/>
      <c r="K1147" s="744"/>
      <c r="L1147" s="744"/>
      <c r="M1147" s="631"/>
      <c r="N1147" s="631"/>
      <c r="O1147" s="744"/>
      <c r="P1147" s="744"/>
      <c r="Q1147" s="802"/>
      <c r="R1147" s="69"/>
      <c r="S1147" s="824" t="s">
        <v>1541</v>
      </c>
      <c r="T1147" s="61"/>
      <c r="U1147" s="61"/>
      <c r="V1147" s="61"/>
      <c r="W1147" s="62">
        <v>500</v>
      </c>
      <c r="X1147" s="63" t="s">
        <v>74</v>
      </c>
      <c r="Y1147" s="64">
        <v>0.08</v>
      </c>
      <c r="Z1147" s="29">
        <f t="shared" si="92"/>
        <v>40</v>
      </c>
      <c r="AA1147" s="29">
        <f t="shared" si="93"/>
        <v>40</v>
      </c>
      <c r="AB1147" s="65"/>
      <c r="AC1147" s="63"/>
      <c r="AD1147" s="28" t="s">
        <v>75</v>
      </c>
      <c r="AE1147" s="66"/>
      <c r="AF1147" s="634"/>
      <c r="AG1147" s="2"/>
    </row>
    <row r="1148" spans="1:33" ht="18" customHeight="1">
      <c r="A1148" s="662"/>
      <c r="B1148" s="665"/>
      <c r="C1148" s="743"/>
      <c r="D1148" s="744"/>
      <c r="E1148" s="744"/>
      <c r="F1148" s="744"/>
      <c r="G1148" s="744"/>
      <c r="H1148" s="744"/>
      <c r="I1148" s="744"/>
      <c r="J1148" s="754"/>
      <c r="K1148" s="744"/>
      <c r="L1148" s="744"/>
      <c r="M1148" s="631"/>
      <c r="N1148" s="631"/>
      <c r="O1148" s="744"/>
      <c r="P1148" s="744"/>
      <c r="Q1148" s="802"/>
      <c r="R1148" s="69"/>
      <c r="S1148" s="824" t="s">
        <v>1542</v>
      </c>
      <c r="T1148" s="61"/>
      <c r="U1148" s="61"/>
      <c r="V1148" s="61"/>
      <c r="W1148" s="62">
        <v>70</v>
      </c>
      <c r="X1148" s="63" t="s">
        <v>74</v>
      </c>
      <c r="Y1148" s="64">
        <v>0.55000000000000004</v>
      </c>
      <c r="Z1148" s="29">
        <f t="shared" si="92"/>
        <v>38.5</v>
      </c>
      <c r="AA1148" s="29">
        <f t="shared" si="93"/>
        <v>38.5</v>
      </c>
      <c r="AB1148" s="65"/>
      <c r="AC1148" s="63"/>
      <c r="AD1148" s="28" t="s">
        <v>75</v>
      </c>
      <c r="AE1148" s="66"/>
      <c r="AF1148" s="634"/>
      <c r="AG1148" s="2"/>
    </row>
    <row r="1149" spans="1:33" ht="18" customHeight="1">
      <c r="A1149" s="662"/>
      <c r="B1149" s="665"/>
      <c r="C1149" s="743"/>
      <c r="D1149" s="744"/>
      <c r="E1149" s="744"/>
      <c r="F1149" s="744"/>
      <c r="G1149" s="744"/>
      <c r="H1149" s="744"/>
      <c r="I1149" s="744"/>
      <c r="J1149" s="754"/>
      <c r="K1149" s="744"/>
      <c r="L1149" s="744"/>
      <c r="M1149" s="631"/>
      <c r="N1149" s="631"/>
      <c r="O1149" s="744"/>
      <c r="P1149" s="744"/>
      <c r="Q1149" s="802"/>
      <c r="R1149" s="69"/>
      <c r="S1149" s="824" t="s">
        <v>1543</v>
      </c>
      <c r="T1149" s="61"/>
      <c r="U1149" s="61"/>
      <c r="V1149" s="61"/>
      <c r="W1149" s="62">
        <v>10</v>
      </c>
      <c r="X1149" s="63" t="s">
        <v>74</v>
      </c>
      <c r="Y1149" s="64">
        <v>4.5</v>
      </c>
      <c r="Z1149" s="29">
        <f t="shared" si="92"/>
        <v>45</v>
      </c>
      <c r="AA1149" s="29">
        <f t="shared" si="93"/>
        <v>45</v>
      </c>
      <c r="AB1149" s="65"/>
      <c r="AC1149" s="63"/>
      <c r="AD1149" s="28" t="s">
        <v>75</v>
      </c>
      <c r="AE1149" s="66"/>
      <c r="AF1149" s="634"/>
      <c r="AG1149" s="2"/>
    </row>
    <row r="1150" spans="1:33" ht="18" customHeight="1">
      <c r="A1150" s="662"/>
      <c r="B1150" s="665"/>
      <c r="C1150" s="743"/>
      <c r="D1150" s="744"/>
      <c r="E1150" s="744"/>
      <c r="F1150" s="744"/>
      <c r="G1150" s="744"/>
      <c r="H1150" s="744"/>
      <c r="I1150" s="744"/>
      <c r="J1150" s="754"/>
      <c r="K1150" s="744"/>
      <c r="L1150" s="744"/>
      <c r="M1150" s="631"/>
      <c r="N1150" s="631"/>
      <c r="O1150" s="744"/>
      <c r="P1150" s="744"/>
      <c r="Q1150" s="802"/>
      <c r="R1150" s="69"/>
      <c r="S1150" s="824" t="s">
        <v>1544</v>
      </c>
      <c r="T1150" s="61"/>
      <c r="U1150" s="61"/>
      <c r="V1150" s="61"/>
      <c r="W1150" s="62">
        <v>100</v>
      </c>
      <c r="X1150" s="63" t="s">
        <v>74</v>
      </c>
      <c r="Y1150" s="64">
        <v>0.5</v>
      </c>
      <c r="Z1150" s="29">
        <f t="shared" si="92"/>
        <v>50</v>
      </c>
      <c r="AA1150" s="29">
        <f t="shared" si="93"/>
        <v>50</v>
      </c>
      <c r="AB1150" s="65"/>
      <c r="AC1150" s="63"/>
      <c r="AD1150" s="28" t="s">
        <v>75</v>
      </c>
      <c r="AE1150" s="66"/>
      <c r="AF1150" s="634"/>
      <c r="AG1150" s="2"/>
    </row>
    <row r="1151" spans="1:33" ht="18" customHeight="1">
      <c r="A1151" s="662"/>
      <c r="B1151" s="665"/>
      <c r="C1151" s="743"/>
      <c r="D1151" s="744"/>
      <c r="E1151" s="744"/>
      <c r="F1151" s="744"/>
      <c r="G1151" s="744"/>
      <c r="H1151" s="744"/>
      <c r="I1151" s="744"/>
      <c r="J1151" s="754"/>
      <c r="K1151" s="744"/>
      <c r="L1151" s="744"/>
      <c r="M1151" s="631"/>
      <c r="N1151" s="631"/>
      <c r="O1151" s="744"/>
      <c r="P1151" s="744"/>
      <c r="Q1151" s="802"/>
      <c r="R1151" s="69"/>
      <c r="S1151" s="824" t="s">
        <v>1545</v>
      </c>
      <c r="T1151" s="61"/>
      <c r="U1151" s="61"/>
      <c r="V1151" s="61"/>
      <c r="W1151" s="62">
        <v>100</v>
      </c>
      <c r="X1151" s="63" t="s">
        <v>74</v>
      </c>
      <c r="Y1151" s="64">
        <v>2.8</v>
      </c>
      <c r="Z1151" s="29">
        <f t="shared" si="92"/>
        <v>280</v>
      </c>
      <c r="AA1151" s="29">
        <f t="shared" si="93"/>
        <v>280</v>
      </c>
      <c r="AB1151" s="65"/>
      <c r="AC1151" s="63"/>
      <c r="AD1151" s="28" t="s">
        <v>75</v>
      </c>
      <c r="AE1151" s="66"/>
      <c r="AF1151" s="634"/>
      <c r="AG1151" s="2"/>
    </row>
    <row r="1152" spans="1:33" ht="18" customHeight="1">
      <c r="A1152" s="662"/>
      <c r="B1152" s="665"/>
      <c r="C1152" s="743"/>
      <c r="D1152" s="744"/>
      <c r="E1152" s="744"/>
      <c r="F1152" s="744"/>
      <c r="G1152" s="744"/>
      <c r="H1152" s="744"/>
      <c r="I1152" s="744"/>
      <c r="J1152" s="754"/>
      <c r="K1152" s="744"/>
      <c r="L1152" s="744"/>
      <c r="M1152" s="631"/>
      <c r="N1152" s="631"/>
      <c r="O1152" s="744"/>
      <c r="P1152" s="744"/>
      <c r="Q1152" s="802"/>
      <c r="R1152" s="69"/>
      <c r="S1152" s="824" t="s">
        <v>1546</v>
      </c>
      <c r="T1152" s="61"/>
      <c r="U1152" s="61"/>
      <c r="V1152" s="61"/>
      <c r="W1152" s="62">
        <v>500</v>
      </c>
      <c r="X1152" s="63" t="s">
        <v>74</v>
      </c>
      <c r="Y1152" s="64">
        <v>0.04</v>
      </c>
      <c r="Z1152" s="29">
        <f t="shared" si="92"/>
        <v>20</v>
      </c>
      <c r="AA1152" s="29">
        <f t="shared" si="93"/>
        <v>20</v>
      </c>
      <c r="AB1152" s="65"/>
      <c r="AC1152" s="63"/>
      <c r="AD1152" s="28" t="s">
        <v>75</v>
      </c>
      <c r="AE1152" s="66"/>
      <c r="AF1152" s="634"/>
      <c r="AG1152" s="2"/>
    </row>
    <row r="1153" spans="1:33" ht="18" customHeight="1">
      <c r="A1153" s="662"/>
      <c r="B1153" s="665"/>
      <c r="C1153" s="743"/>
      <c r="D1153" s="744"/>
      <c r="E1153" s="744"/>
      <c r="F1153" s="744"/>
      <c r="G1153" s="744"/>
      <c r="H1153" s="744"/>
      <c r="I1153" s="744"/>
      <c r="J1153" s="754"/>
      <c r="K1153" s="744"/>
      <c r="L1153" s="744"/>
      <c r="M1153" s="631"/>
      <c r="N1153" s="631"/>
      <c r="O1153" s="744"/>
      <c r="P1153" s="744"/>
      <c r="Q1153" s="802"/>
      <c r="R1153" s="69"/>
      <c r="S1153" s="824" t="s">
        <v>1547</v>
      </c>
      <c r="T1153" s="61"/>
      <c r="U1153" s="61"/>
      <c r="V1153" s="61"/>
      <c r="W1153" s="62">
        <v>10</v>
      </c>
      <c r="X1153" s="63" t="s">
        <v>1548</v>
      </c>
      <c r="Y1153" s="64">
        <v>4.1500000000000004</v>
      </c>
      <c r="Z1153" s="29">
        <f t="shared" si="92"/>
        <v>41.5</v>
      </c>
      <c r="AA1153" s="29">
        <f t="shared" si="93"/>
        <v>41.5</v>
      </c>
      <c r="AB1153" s="65"/>
      <c r="AC1153" s="63"/>
      <c r="AD1153" s="28" t="s">
        <v>75</v>
      </c>
      <c r="AE1153" s="66"/>
      <c r="AF1153" s="634"/>
      <c r="AG1153" s="2"/>
    </row>
    <row r="1154" spans="1:33" ht="18" customHeight="1">
      <c r="A1154" s="662"/>
      <c r="B1154" s="665"/>
      <c r="C1154" s="743"/>
      <c r="D1154" s="744"/>
      <c r="E1154" s="744"/>
      <c r="F1154" s="744"/>
      <c r="G1154" s="744"/>
      <c r="H1154" s="744"/>
      <c r="I1154" s="744"/>
      <c r="J1154" s="754"/>
      <c r="K1154" s="744"/>
      <c r="L1154" s="744"/>
      <c r="M1154" s="631"/>
      <c r="N1154" s="631"/>
      <c r="O1154" s="744"/>
      <c r="P1154" s="744"/>
      <c r="Q1154" s="802"/>
      <c r="R1154" s="69"/>
      <c r="S1154" s="824" t="s">
        <v>1549</v>
      </c>
      <c r="T1154" s="61"/>
      <c r="U1154" s="61"/>
      <c r="V1154" s="61"/>
      <c r="W1154" s="62">
        <v>100</v>
      </c>
      <c r="X1154" s="63" t="s">
        <v>74</v>
      </c>
      <c r="Y1154" s="64">
        <v>0.28000000000000003</v>
      </c>
      <c r="Z1154" s="29">
        <f t="shared" si="92"/>
        <v>28.000000000000004</v>
      </c>
      <c r="AA1154" s="29">
        <f t="shared" si="93"/>
        <v>28.000000000000004</v>
      </c>
      <c r="AB1154" s="65"/>
      <c r="AC1154" s="63"/>
      <c r="AD1154" s="28" t="s">
        <v>75</v>
      </c>
      <c r="AE1154" s="66"/>
      <c r="AF1154" s="634"/>
      <c r="AG1154" s="2"/>
    </row>
    <row r="1155" spans="1:33" ht="18" customHeight="1">
      <c r="A1155" s="662"/>
      <c r="B1155" s="665"/>
      <c r="C1155" s="743"/>
      <c r="D1155" s="744"/>
      <c r="E1155" s="744"/>
      <c r="F1155" s="744"/>
      <c r="G1155" s="744"/>
      <c r="H1155" s="744"/>
      <c r="I1155" s="744"/>
      <c r="J1155" s="754"/>
      <c r="K1155" s="744"/>
      <c r="L1155" s="744"/>
      <c r="M1155" s="631"/>
      <c r="N1155" s="631"/>
      <c r="O1155" s="744"/>
      <c r="P1155" s="744"/>
      <c r="Q1155" s="802"/>
      <c r="R1155" s="69"/>
      <c r="S1155" s="824" t="s">
        <v>1550</v>
      </c>
      <c r="T1155" s="61"/>
      <c r="U1155" s="61"/>
      <c r="V1155" s="61"/>
      <c r="W1155" s="62">
        <v>10</v>
      </c>
      <c r="X1155" s="63" t="s">
        <v>74</v>
      </c>
      <c r="Y1155" s="64">
        <v>1.9</v>
      </c>
      <c r="Z1155" s="29">
        <f t="shared" si="92"/>
        <v>19</v>
      </c>
      <c r="AA1155" s="29">
        <f t="shared" si="93"/>
        <v>19</v>
      </c>
      <c r="AB1155" s="65"/>
      <c r="AC1155" s="63"/>
      <c r="AD1155" s="28" t="s">
        <v>75</v>
      </c>
      <c r="AE1155" s="66"/>
      <c r="AF1155" s="634"/>
      <c r="AG1155" s="2"/>
    </row>
    <row r="1156" spans="1:33" ht="18" customHeight="1">
      <c r="A1156" s="662"/>
      <c r="B1156" s="665"/>
      <c r="C1156" s="743"/>
      <c r="D1156" s="744"/>
      <c r="E1156" s="744"/>
      <c r="F1156" s="744"/>
      <c r="G1156" s="744"/>
      <c r="H1156" s="744"/>
      <c r="I1156" s="744"/>
      <c r="J1156" s="754"/>
      <c r="K1156" s="744"/>
      <c r="L1156" s="744"/>
      <c r="M1156" s="631"/>
      <c r="N1156" s="631"/>
      <c r="O1156" s="744"/>
      <c r="P1156" s="744"/>
      <c r="Q1156" s="802"/>
      <c r="R1156" s="69"/>
      <c r="S1156" s="824" t="s">
        <v>1551</v>
      </c>
      <c r="T1156" s="61"/>
      <c r="U1156" s="61"/>
      <c r="V1156" s="61"/>
      <c r="W1156" s="62">
        <v>10</v>
      </c>
      <c r="X1156" s="63" t="s">
        <v>74</v>
      </c>
      <c r="Y1156" s="64">
        <v>1.75</v>
      </c>
      <c r="Z1156" s="29">
        <f t="shared" si="92"/>
        <v>17.5</v>
      </c>
      <c r="AA1156" s="29">
        <f t="shared" si="93"/>
        <v>17.5</v>
      </c>
      <c r="AB1156" s="65"/>
      <c r="AC1156" s="63"/>
      <c r="AD1156" s="28" t="s">
        <v>75</v>
      </c>
      <c r="AE1156" s="66"/>
      <c r="AF1156" s="634"/>
      <c r="AG1156" s="2"/>
    </row>
    <row r="1157" spans="1:33" ht="18" customHeight="1">
      <c r="A1157" s="662"/>
      <c r="B1157" s="665"/>
      <c r="C1157" s="743"/>
      <c r="D1157" s="744"/>
      <c r="E1157" s="744"/>
      <c r="F1157" s="744"/>
      <c r="G1157" s="744"/>
      <c r="H1157" s="744"/>
      <c r="I1157" s="744"/>
      <c r="J1157" s="754"/>
      <c r="K1157" s="744"/>
      <c r="L1157" s="744"/>
      <c r="M1157" s="631"/>
      <c r="N1157" s="631"/>
      <c r="O1157" s="744"/>
      <c r="P1157" s="744"/>
      <c r="Q1157" s="802"/>
      <c r="R1157" s="69"/>
      <c r="S1157" s="824" t="s">
        <v>1552</v>
      </c>
      <c r="T1157" s="61"/>
      <c r="U1157" s="61"/>
      <c r="V1157" s="61"/>
      <c r="W1157" s="62">
        <v>25</v>
      </c>
      <c r="X1157" s="63" t="s">
        <v>74</v>
      </c>
      <c r="Y1157" s="64">
        <v>0.21</v>
      </c>
      <c r="Z1157" s="29">
        <f t="shared" si="92"/>
        <v>5.25</v>
      </c>
      <c r="AA1157" s="29">
        <f t="shared" si="93"/>
        <v>5.25</v>
      </c>
      <c r="AB1157" s="65"/>
      <c r="AC1157" s="63"/>
      <c r="AD1157" s="28" t="s">
        <v>75</v>
      </c>
      <c r="AE1157" s="66"/>
      <c r="AF1157" s="634"/>
      <c r="AG1157" s="2"/>
    </row>
    <row r="1158" spans="1:33" ht="18" customHeight="1">
      <c r="A1158" s="662"/>
      <c r="B1158" s="665"/>
      <c r="C1158" s="743"/>
      <c r="D1158" s="744"/>
      <c r="E1158" s="744"/>
      <c r="F1158" s="744"/>
      <c r="G1158" s="744"/>
      <c r="H1158" s="744"/>
      <c r="I1158" s="744"/>
      <c r="J1158" s="754"/>
      <c r="K1158" s="744"/>
      <c r="L1158" s="744"/>
      <c r="M1158" s="631"/>
      <c r="N1158" s="631"/>
      <c r="O1158" s="744"/>
      <c r="P1158" s="744"/>
      <c r="Q1158" s="802"/>
      <c r="R1158" s="69"/>
      <c r="S1158" s="824" t="s">
        <v>1553</v>
      </c>
      <c r="T1158" s="61"/>
      <c r="U1158" s="61"/>
      <c r="V1158" s="61"/>
      <c r="W1158" s="62">
        <v>100</v>
      </c>
      <c r="X1158" s="63" t="s">
        <v>74</v>
      </c>
      <c r="Y1158" s="64">
        <v>1.28</v>
      </c>
      <c r="Z1158" s="29">
        <f t="shared" si="92"/>
        <v>128</v>
      </c>
      <c r="AA1158" s="29">
        <f t="shared" si="93"/>
        <v>128</v>
      </c>
      <c r="AB1158" s="65"/>
      <c r="AC1158" s="63"/>
      <c r="AD1158" s="28" t="s">
        <v>75</v>
      </c>
      <c r="AE1158" s="66"/>
      <c r="AF1158" s="634"/>
      <c r="AG1158" s="2"/>
    </row>
    <row r="1159" spans="1:33" ht="18" customHeight="1">
      <c r="A1159" s="662"/>
      <c r="B1159" s="665"/>
      <c r="C1159" s="743"/>
      <c r="D1159" s="744"/>
      <c r="E1159" s="744"/>
      <c r="F1159" s="744"/>
      <c r="G1159" s="744"/>
      <c r="H1159" s="744"/>
      <c r="I1159" s="744"/>
      <c r="J1159" s="754"/>
      <c r="K1159" s="744"/>
      <c r="L1159" s="744"/>
      <c r="M1159" s="631"/>
      <c r="N1159" s="631"/>
      <c r="O1159" s="744"/>
      <c r="P1159" s="744"/>
      <c r="Q1159" s="802"/>
      <c r="R1159" s="69"/>
      <c r="S1159" s="824" t="s">
        <v>1554</v>
      </c>
      <c r="T1159" s="61"/>
      <c r="U1159" s="61"/>
      <c r="V1159" s="61"/>
      <c r="W1159" s="62">
        <v>50</v>
      </c>
      <c r="X1159" s="63" t="s">
        <v>74</v>
      </c>
      <c r="Y1159" s="64">
        <v>0.4</v>
      </c>
      <c r="Z1159" s="29">
        <f t="shared" si="92"/>
        <v>20</v>
      </c>
      <c r="AA1159" s="29">
        <f t="shared" si="93"/>
        <v>20</v>
      </c>
      <c r="AB1159" s="65"/>
      <c r="AC1159" s="63"/>
      <c r="AD1159" s="28" t="s">
        <v>75</v>
      </c>
      <c r="AE1159" s="66"/>
      <c r="AF1159" s="634"/>
      <c r="AG1159" s="2"/>
    </row>
    <row r="1160" spans="1:33" ht="18" customHeight="1">
      <c r="A1160" s="662"/>
      <c r="B1160" s="665"/>
      <c r="C1160" s="743"/>
      <c r="D1160" s="744"/>
      <c r="E1160" s="744"/>
      <c r="F1160" s="744"/>
      <c r="G1160" s="744"/>
      <c r="H1160" s="744"/>
      <c r="I1160" s="744"/>
      <c r="J1160" s="754"/>
      <c r="K1160" s="744"/>
      <c r="L1160" s="744"/>
      <c r="M1160" s="631"/>
      <c r="N1160" s="631"/>
      <c r="O1160" s="744"/>
      <c r="P1160" s="744"/>
      <c r="Q1160" s="802"/>
      <c r="R1160" s="69"/>
      <c r="S1160" s="824" t="s">
        <v>1555</v>
      </c>
      <c r="T1160" s="61"/>
      <c r="U1160" s="61"/>
      <c r="V1160" s="61"/>
      <c r="W1160" s="62">
        <v>50</v>
      </c>
      <c r="X1160" s="63" t="s">
        <v>74</v>
      </c>
      <c r="Y1160" s="64">
        <v>0.25</v>
      </c>
      <c r="Z1160" s="29">
        <f t="shared" si="92"/>
        <v>12.5</v>
      </c>
      <c r="AA1160" s="29">
        <f t="shared" si="93"/>
        <v>12.5</v>
      </c>
      <c r="AB1160" s="65"/>
      <c r="AC1160" s="63"/>
      <c r="AD1160" s="28" t="s">
        <v>75</v>
      </c>
      <c r="AE1160" s="66"/>
      <c r="AF1160" s="634"/>
      <c r="AG1160" s="2"/>
    </row>
    <row r="1161" spans="1:33" ht="18" customHeight="1">
      <c r="A1161" s="662"/>
      <c r="B1161" s="665"/>
      <c r="C1161" s="743"/>
      <c r="D1161" s="744"/>
      <c r="E1161" s="744"/>
      <c r="F1161" s="744"/>
      <c r="G1161" s="744"/>
      <c r="H1161" s="744"/>
      <c r="I1161" s="744"/>
      <c r="J1161" s="754"/>
      <c r="K1161" s="744"/>
      <c r="L1161" s="744"/>
      <c r="M1161" s="631"/>
      <c r="N1161" s="631"/>
      <c r="O1161" s="744"/>
      <c r="P1161" s="744"/>
      <c r="Q1161" s="802"/>
      <c r="R1161" s="69"/>
      <c r="S1161" s="824" t="s">
        <v>1556</v>
      </c>
      <c r="T1161" s="61"/>
      <c r="U1161" s="61"/>
      <c r="V1161" s="61"/>
      <c r="W1161" s="62">
        <v>100</v>
      </c>
      <c r="X1161" s="63" t="s">
        <v>74</v>
      </c>
      <c r="Y1161" s="64">
        <v>1.55</v>
      </c>
      <c r="Z1161" s="29">
        <f t="shared" si="92"/>
        <v>155</v>
      </c>
      <c r="AA1161" s="29">
        <f t="shared" si="93"/>
        <v>155</v>
      </c>
      <c r="AB1161" s="65"/>
      <c r="AC1161" s="63"/>
      <c r="AD1161" s="28" t="s">
        <v>75</v>
      </c>
      <c r="AE1161" s="66"/>
      <c r="AF1161" s="634"/>
      <c r="AG1161" s="2"/>
    </row>
    <row r="1162" spans="1:33" ht="18" customHeight="1">
      <c r="A1162" s="663"/>
      <c r="B1162" s="666"/>
      <c r="C1162" s="743"/>
      <c r="D1162" s="744"/>
      <c r="E1162" s="744"/>
      <c r="F1162" s="744"/>
      <c r="G1162" s="744"/>
      <c r="H1162" s="744"/>
      <c r="I1162" s="744"/>
      <c r="J1162" s="754"/>
      <c r="K1162" s="744"/>
      <c r="L1162" s="744"/>
      <c r="M1162" s="631"/>
      <c r="N1162" s="631"/>
      <c r="O1162" s="744"/>
      <c r="P1162" s="744"/>
      <c r="Q1162" s="802"/>
      <c r="R1162" s="69"/>
      <c r="S1162" s="824" t="s">
        <v>1557</v>
      </c>
      <c r="T1162" s="61"/>
      <c r="U1162" s="61"/>
      <c r="V1162" s="61"/>
      <c r="W1162" s="62">
        <v>100</v>
      </c>
      <c r="X1162" s="63" t="s">
        <v>74</v>
      </c>
      <c r="Y1162" s="64">
        <v>0.4</v>
      </c>
      <c r="Z1162" s="29">
        <f t="shared" si="92"/>
        <v>40</v>
      </c>
      <c r="AA1162" s="29">
        <f t="shared" si="93"/>
        <v>40</v>
      </c>
      <c r="AB1162" s="65"/>
      <c r="AC1162" s="63"/>
      <c r="AD1162" s="28" t="s">
        <v>75</v>
      </c>
      <c r="AE1162" s="66"/>
      <c r="AF1162" s="634"/>
      <c r="AG1162" s="2"/>
    </row>
    <row r="1163" spans="1:33" ht="18" customHeight="1">
      <c r="A1163" s="661"/>
      <c r="B1163" s="664" t="s">
        <v>1504</v>
      </c>
      <c r="C1163" s="743"/>
      <c r="D1163" s="744"/>
      <c r="E1163" s="744"/>
      <c r="F1163" s="744"/>
      <c r="G1163" s="744"/>
      <c r="H1163" s="744"/>
      <c r="I1163" s="744"/>
      <c r="J1163" s="754"/>
      <c r="K1163" s="744"/>
      <c r="L1163" s="744"/>
      <c r="M1163" s="631"/>
      <c r="N1163" s="631"/>
      <c r="O1163" s="744"/>
      <c r="P1163" s="744"/>
      <c r="Q1163" s="802"/>
      <c r="R1163" s="74" t="s">
        <v>1558</v>
      </c>
      <c r="S1163" s="826" t="s">
        <v>1559</v>
      </c>
      <c r="T1163" s="305"/>
      <c r="U1163" s="172" t="s">
        <v>71</v>
      </c>
      <c r="V1163" s="164" t="s">
        <v>72</v>
      </c>
      <c r="W1163" s="299"/>
      <c r="X1163" s="63"/>
      <c r="Y1163" s="64"/>
      <c r="Z1163" s="29"/>
      <c r="AA1163" s="29"/>
      <c r="AB1163" s="65">
        <f>+AA1164</f>
        <v>1415.8</v>
      </c>
      <c r="AC1163" s="63"/>
      <c r="AD1163" s="28"/>
      <c r="AE1163" s="66"/>
      <c r="AF1163" s="634"/>
      <c r="AG1163" s="2"/>
    </row>
    <row r="1164" spans="1:33" ht="18" customHeight="1">
      <c r="A1164" s="662"/>
      <c r="B1164" s="665"/>
      <c r="C1164" s="743"/>
      <c r="D1164" s="744"/>
      <c r="E1164" s="744"/>
      <c r="F1164" s="744"/>
      <c r="G1164" s="744"/>
      <c r="H1164" s="744"/>
      <c r="I1164" s="744"/>
      <c r="J1164" s="754"/>
      <c r="K1164" s="744"/>
      <c r="L1164" s="744"/>
      <c r="M1164" s="631"/>
      <c r="N1164" s="631"/>
      <c r="O1164" s="744"/>
      <c r="P1164" s="744"/>
      <c r="Q1164" s="802"/>
      <c r="R1164" s="69"/>
      <c r="S1164" s="824" t="s">
        <v>1560</v>
      </c>
      <c r="T1164" s="61"/>
      <c r="U1164" s="318"/>
      <c r="V1164" s="318"/>
      <c r="W1164" s="62">
        <v>1</v>
      </c>
      <c r="X1164" s="63" t="s">
        <v>74</v>
      </c>
      <c r="Y1164" s="64">
        <v>1415.8</v>
      </c>
      <c r="Z1164" s="29">
        <f>+W1164*Y1164</f>
        <v>1415.8</v>
      </c>
      <c r="AA1164" s="29">
        <f>+Z1164</f>
        <v>1415.8</v>
      </c>
      <c r="AB1164" s="65"/>
      <c r="AC1164" s="63"/>
      <c r="AD1164" s="28" t="s">
        <v>75</v>
      </c>
      <c r="AE1164" s="66"/>
      <c r="AF1164" s="634"/>
      <c r="AG1164" s="2"/>
    </row>
    <row r="1165" spans="1:33" ht="18" customHeight="1">
      <c r="A1165" s="662"/>
      <c r="B1165" s="665"/>
      <c r="C1165" s="743"/>
      <c r="D1165" s="744"/>
      <c r="E1165" s="744"/>
      <c r="F1165" s="744"/>
      <c r="G1165" s="744"/>
      <c r="H1165" s="744"/>
      <c r="I1165" s="744"/>
      <c r="J1165" s="754"/>
      <c r="K1165" s="744"/>
      <c r="L1165" s="744"/>
      <c r="M1165" s="631"/>
      <c r="N1165" s="631"/>
      <c r="O1165" s="744"/>
      <c r="P1165" s="744"/>
      <c r="Q1165" s="802"/>
      <c r="R1165" s="74" t="s">
        <v>1561</v>
      </c>
      <c r="S1165" s="826" t="s">
        <v>1559</v>
      </c>
      <c r="T1165" s="61"/>
      <c r="U1165" s="45"/>
      <c r="V1165" s="45"/>
      <c r="W1165" s="62"/>
      <c r="X1165" s="63"/>
      <c r="Y1165" s="64"/>
      <c r="Z1165" s="29"/>
      <c r="AA1165" s="29"/>
      <c r="AB1165" s="65">
        <f>+SUM(AA1166:AA1172)</f>
        <v>2325.02</v>
      </c>
      <c r="AC1165" s="63"/>
      <c r="AD1165" s="28"/>
      <c r="AE1165" s="66"/>
      <c r="AF1165" s="634"/>
      <c r="AG1165" s="2"/>
    </row>
    <row r="1166" spans="1:33" ht="18" customHeight="1">
      <c r="A1166" s="662"/>
      <c r="B1166" s="665"/>
      <c r="C1166" s="743"/>
      <c r="D1166" s="744"/>
      <c r="E1166" s="744"/>
      <c r="F1166" s="744"/>
      <c r="G1166" s="744"/>
      <c r="H1166" s="744"/>
      <c r="I1166" s="744"/>
      <c r="J1166" s="754"/>
      <c r="K1166" s="744"/>
      <c r="L1166" s="744"/>
      <c r="M1166" s="631"/>
      <c r="N1166" s="631"/>
      <c r="O1166" s="744"/>
      <c r="P1166" s="744"/>
      <c r="Q1166" s="802"/>
      <c r="R1166" s="69"/>
      <c r="S1166" s="861" t="s">
        <v>1562</v>
      </c>
      <c r="T1166" s="237"/>
      <c r="U1166" s="237"/>
      <c r="V1166" s="237"/>
      <c r="W1166" s="91"/>
      <c r="X1166" s="92"/>
      <c r="Y1166" s="93">
        <v>2325.02</v>
      </c>
      <c r="Z1166" s="94">
        <f t="shared" ref="Z1166:AA1166" si="94">+Y1166</f>
        <v>2325.02</v>
      </c>
      <c r="AA1166" s="94">
        <f t="shared" si="94"/>
        <v>2325.02</v>
      </c>
      <c r="AB1166" s="65"/>
      <c r="AC1166" s="63"/>
      <c r="AD1166" s="28" t="s">
        <v>75</v>
      </c>
      <c r="AE1166" s="66"/>
      <c r="AF1166" s="634"/>
      <c r="AG1166" s="2"/>
    </row>
    <row r="1167" spans="1:33" ht="18" customHeight="1">
      <c r="A1167" s="662"/>
      <c r="B1167" s="665"/>
      <c r="C1167" s="743"/>
      <c r="D1167" s="744"/>
      <c r="E1167" s="744"/>
      <c r="F1167" s="744"/>
      <c r="G1167" s="744"/>
      <c r="H1167" s="744"/>
      <c r="I1167" s="744"/>
      <c r="J1167" s="754"/>
      <c r="K1167" s="744"/>
      <c r="L1167" s="744"/>
      <c r="M1167" s="631"/>
      <c r="N1167" s="631"/>
      <c r="O1167" s="744"/>
      <c r="P1167" s="744"/>
      <c r="Q1167" s="802"/>
      <c r="R1167" s="69"/>
      <c r="S1167" s="843"/>
      <c r="T1167" s="61"/>
      <c r="U1167" s="61"/>
      <c r="V1167" s="61"/>
      <c r="W1167" s="62"/>
      <c r="X1167" s="63"/>
      <c r="Y1167" s="64"/>
      <c r="Z1167" s="29"/>
      <c r="AA1167" s="29"/>
      <c r="AB1167" s="65"/>
      <c r="AC1167" s="63"/>
      <c r="AD1167" s="28"/>
      <c r="AE1167" s="66"/>
      <c r="AF1167" s="634"/>
      <c r="AG1167" s="2"/>
    </row>
    <row r="1168" spans="1:33" ht="18" customHeight="1">
      <c r="A1168" s="662"/>
      <c r="B1168" s="665"/>
      <c r="C1168" s="743"/>
      <c r="D1168" s="744"/>
      <c r="E1168" s="744"/>
      <c r="F1168" s="744"/>
      <c r="G1168" s="744"/>
      <c r="H1168" s="744"/>
      <c r="I1168" s="744"/>
      <c r="J1168" s="754"/>
      <c r="K1168" s="744"/>
      <c r="L1168" s="744"/>
      <c r="M1168" s="631"/>
      <c r="N1168" s="631"/>
      <c r="O1168" s="744"/>
      <c r="P1168" s="744"/>
      <c r="Q1168" s="802"/>
      <c r="R1168" s="69"/>
      <c r="S1168" s="840"/>
      <c r="T1168" s="61"/>
      <c r="U1168" s="61"/>
      <c r="V1168" s="61"/>
      <c r="W1168" s="62"/>
      <c r="X1168" s="63"/>
      <c r="Y1168" s="64"/>
      <c r="Z1168" s="29"/>
      <c r="AA1168" s="29"/>
      <c r="AB1168" s="65"/>
      <c r="AC1168" s="63"/>
      <c r="AD1168" s="28"/>
      <c r="AE1168" s="66"/>
      <c r="AF1168" s="634"/>
      <c r="AG1168" s="2"/>
    </row>
    <row r="1169" spans="1:33" ht="18" customHeight="1">
      <c r="A1169" s="662"/>
      <c r="B1169" s="665"/>
      <c r="C1169" s="743"/>
      <c r="D1169" s="744"/>
      <c r="E1169" s="744"/>
      <c r="F1169" s="744"/>
      <c r="G1169" s="744"/>
      <c r="H1169" s="744"/>
      <c r="I1169" s="744"/>
      <c r="J1169" s="754"/>
      <c r="K1169" s="744"/>
      <c r="L1169" s="744"/>
      <c r="M1169" s="631"/>
      <c r="N1169" s="631"/>
      <c r="O1169" s="744"/>
      <c r="P1169" s="744"/>
      <c r="Q1169" s="802"/>
      <c r="R1169" s="69"/>
      <c r="S1169" s="824"/>
      <c r="T1169" s="61"/>
      <c r="U1169" s="61"/>
      <c r="V1169" s="61"/>
      <c r="W1169" s="62"/>
      <c r="X1169" s="63"/>
      <c r="Y1169" s="64"/>
      <c r="Z1169" s="29"/>
      <c r="AA1169" s="29"/>
      <c r="AB1169" s="65"/>
      <c r="AC1169" s="63"/>
      <c r="AD1169" s="28"/>
      <c r="AE1169" s="66"/>
      <c r="AF1169" s="634"/>
      <c r="AG1169" s="2"/>
    </row>
    <row r="1170" spans="1:33" ht="18" customHeight="1">
      <c r="A1170" s="662"/>
      <c r="B1170" s="665"/>
      <c r="C1170" s="743"/>
      <c r="D1170" s="744"/>
      <c r="E1170" s="744"/>
      <c r="F1170" s="744"/>
      <c r="G1170" s="744"/>
      <c r="H1170" s="744"/>
      <c r="I1170" s="744"/>
      <c r="J1170" s="754"/>
      <c r="K1170" s="744"/>
      <c r="L1170" s="744"/>
      <c r="M1170" s="631"/>
      <c r="N1170" s="631"/>
      <c r="O1170" s="744"/>
      <c r="P1170" s="744"/>
      <c r="Q1170" s="802"/>
      <c r="R1170" s="69"/>
      <c r="S1170" s="824"/>
      <c r="T1170" s="61"/>
      <c r="U1170" s="61"/>
      <c r="V1170" s="61"/>
      <c r="W1170" s="62"/>
      <c r="X1170" s="63"/>
      <c r="Y1170" s="64"/>
      <c r="Z1170" s="29"/>
      <c r="AA1170" s="29"/>
      <c r="AB1170" s="65"/>
      <c r="AC1170" s="63"/>
      <c r="AD1170" s="28"/>
      <c r="AE1170" s="66"/>
      <c r="AF1170" s="634"/>
      <c r="AG1170" s="2"/>
    </row>
    <row r="1171" spans="1:33" ht="18" customHeight="1">
      <c r="A1171" s="662"/>
      <c r="B1171" s="665"/>
      <c r="C1171" s="743"/>
      <c r="D1171" s="744"/>
      <c r="E1171" s="744"/>
      <c r="F1171" s="744"/>
      <c r="G1171" s="744"/>
      <c r="H1171" s="744"/>
      <c r="I1171" s="744"/>
      <c r="J1171" s="754"/>
      <c r="K1171" s="744"/>
      <c r="L1171" s="744"/>
      <c r="M1171" s="631"/>
      <c r="N1171" s="631"/>
      <c r="O1171" s="744"/>
      <c r="P1171" s="744"/>
      <c r="Q1171" s="802"/>
      <c r="R1171" s="69"/>
      <c r="S1171" s="824"/>
      <c r="T1171" s="61"/>
      <c r="U1171" s="61"/>
      <c r="V1171" s="61"/>
      <c r="W1171" s="62"/>
      <c r="X1171" s="63"/>
      <c r="Y1171" s="64"/>
      <c r="Z1171" s="29"/>
      <c r="AA1171" s="29"/>
      <c r="AB1171" s="65"/>
      <c r="AC1171" s="63"/>
      <c r="AD1171" s="28"/>
      <c r="AE1171" s="66"/>
      <c r="AF1171" s="634"/>
      <c r="AG1171" s="2"/>
    </row>
    <row r="1172" spans="1:33" ht="15.75">
      <c r="A1172" s="662"/>
      <c r="B1172" s="665"/>
      <c r="C1172" s="743"/>
      <c r="D1172" s="744"/>
      <c r="E1172" s="744"/>
      <c r="F1172" s="744"/>
      <c r="G1172" s="744"/>
      <c r="H1172" s="744"/>
      <c r="I1172" s="744"/>
      <c r="J1172" s="754"/>
      <c r="K1172" s="744"/>
      <c r="L1172" s="744"/>
      <c r="M1172" s="631"/>
      <c r="N1172" s="631"/>
      <c r="O1172" s="744"/>
      <c r="P1172" s="744"/>
      <c r="Q1172" s="802"/>
      <c r="R1172" s="38"/>
      <c r="S1172" s="820"/>
      <c r="T1172" s="39"/>
      <c r="U1172" s="39"/>
      <c r="V1172" s="39"/>
      <c r="W1172" s="40"/>
      <c r="X1172" s="41"/>
      <c r="Y1172" s="42"/>
      <c r="Z1172" s="42"/>
      <c r="AA1172" s="42"/>
      <c r="AB1172" s="43"/>
      <c r="AC1172" s="41"/>
      <c r="AD1172" s="41"/>
      <c r="AE1172" s="44"/>
      <c r="AF1172" s="635"/>
      <c r="AG1172" s="2"/>
    </row>
    <row r="1173" spans="1:33" ht="24.75" customHeight="1">
      <c r="A1173" s="662"/>
      <c r="B1173" s="665"/>
      <c r="C1173" s="747" t="s">
        <v>46</v>
      </c>
      <c r="D1173" s="748" t="s">
        <v>47</v>
      </c>
      <c r="E1173" s="748" t="s">
        <v>59</v>
      </c>
      <c r="F1173" s="748" t="s">
        <v>151</v>
      </c>
      <c r="G1173" s="749" t="s">
        <v>50</v>
      </c>
      <c r="H1173" s="748" t="s">
        <v>51</v>
      </c>
      <c r="I1173" s="748" t="s">
        <v>61</v>
      </c>
      <c r="J1173" s="777" t="s">
        <v>1563</v>
      </c>
      <c r="K1173" s="748" t="s">
        <v>1564</v>
      </c>
      <c r="L1173" s="748" t="s">
        <v>1565</v>
      </c>
      <c r="M1173" s="638">
        <v>25</v>
      </c>
      <c r="N1173" s="638">
        <v>50</v>
      </c>
      <c r="O1173" s="748" t="s">
        <v>1566</v>
      </c>
      <c r="P1173" s="748" t="s">
        <v>1567</v>
      </c>
      <c r="Q1173" s="804" t="s">
        <v>1510</v>
      </c>
      <c r="R1173" s="59"/>
      <c r="S1173" s="823"/>
      <c r="T1173" s="49"/>
      <c r="U1173" s="49"/>
      <c r="V1173" s="49"/>
      <c r="W1173" s="34"/>
      <c r="X1173" s="35"/>
      <c r="Y1173" s="36"/>
      <c r="Z1173" s="36"/>
      <c r="AA1173" s="36"/>
      <c r="AB1173" s="50"/>
      <c r="AC1173" s="35"/>
      <c r="AD1173" s="60"/>
      <c r="AE1173" s="60"/>
      <c r="AF1173" s="636"/>
      <c r="AG1173" s="2"/>
    </row>
    <row r="1174" spans="1:33" ht="24.75" customHeight="1">
      <c r="A1174" s="662"/>
      <c r="B1174" s="665"/>
      <c r="C1174" s="743"/>
      <c r="D1174" s="744"/>
      <c r="E1174" s="744"/>
      <c r="F1174" s="744"/>
      <c r="G1174" s="744"/>
      <c r="H1174" s="744"/>
      <c r="I1174" s="744"/>
      <c r="J1174" s="754"/>
      <c r="K1174" s="744"/>
      <c r="L1174" s="744"/>
      <c r="M1174" s="631"/>
      <c r="N1174" s="631"/>
      <c r="O1174" s="744"/>
      <c r="P1174" s="744"/>
      <c r="Q1174" s="802"/>
      <c r="R1174" s="32"/>
      <c r="S1174" s="818"/>
      <c r="T1174" s="26"/>
      <c r="U1174" s="26"/>
      <c r="V1174" s="26"/>
      <c r="W1174" s="27"/>
      <c r="X1174" s="28"/>
      <c r="Y1174" s="29"/>
      <c r="Z1174" s="29"/>
      <c r="AA1174" s="29"/>
      <c r="AB1174" s="30"/>
      <c r="AC1174" s="28"/>
      <c r="AD1174" s="31"/>
      <c r="AE1174" s="31"/>
      <c r="AF1174" s="634"/>
      <c r="AG1174" s="2"/>
    </row>
    <row r="1175" spans="1:33" ht="24.75" customHeight="1">
      <c r="A1175" s="662"/>
      <c r="B1175" s="665"/>
      <c r="C1175" s="743"/>
      <c r="D1175" s="744"/>
      <c r="E1175" s="744"/>
      <c r="F1175" s="744"/>
      <c r="G1175" s="744"/>
      <c r="H1175" s="744"/>
      <c r="I1175" s="744"/>
      <c r="J1175" s="754"/>
      <c r="K1175" s="744"/>
      <c r="L1175" s="744"/>
      <c r="M1175" s="631"/>
      <c r="N1175" s="631"/>
      <c r="O1175" s="744"/>
      <c r="P1175" s="744"/>
      <c r="Q1175" s="802"/>
      <c r="R1175" s="25"/>
      <c r="S1175" s="818"/>
      <c r="T1175" s="26"/>
      <c r="U1175" s="26"/>
      <c r="V1175" s="26"/>
      <c r="W1175" s="27"/>
      <c r="X1175" s="28"/>
      <c r="Y1175" s="29"/>
      <c r="Z1175" s="29"/>
      <c r="AA1175" s="29"/>
      <c r="AB1175" s="30"/>
      <c r="AC1175" s="28"/>
      <c r="AD1175" s="31"/>
      <c r="AE1175" s="31"/>
      <c r="AF1175" s="634"/>
      <c r="AG1175" s="2"/>
    </row>
    <row r="1176" spans="1:33" ht="24.75" customHeight="1">
      <c r="A1176" s="662"/>
      <c r="B1176" s="665"/>
      <c r="C1176" s="743"/>
      <c r="D1176" s="744"/>
      <c r="E1176" s="744"/>
      <c r="F1176" s="744"/>
      <c r="G1176" s="744"/>
      <c r="H1176" s="744"/>
      <c r="I1176" s="744"/>
      <c r="J1176" s="754"/>
      <c r="K1176" s="744"/>
      <c r="L1176" s="744"/>
      <c r="M1176" s="631"/>
      <c r="N1176" s="631"/>
      <c r="O1176" s="744"/>
      <c r="P1176" s="744"/>
      <c r="Q1176" s="802"/>
      <c r="R1176" s="25"/>
      <c r="S1176" s="818"/>
      <c r="T1176" s="26"/>
      <c r="U1176" s="26"/>
      <c r="V1176" s="26"/>
      <c r="W1176" s="27"/>
      <c r="X1176" s="28"/>
      <c r="Y1176" s="29"/>
      <c r="Z1176" s="29"/>
      <c r="AA1176" s="29"/>
      <c r="AB1176" s="30"/>
      <c r="AC1176" s="28"/>
      <c r="AD1176" s="31"/>
      <c r="AE1176" s="31"/>
      <c r="AF1176" s="634"/>
      <c r="AG1176" s="2"/>
    </row>
    <row r="1177" spans="1:33" ht="24.75" customHeight="1">
      <c r="A1177" s="662"/>
      <c r="B1177" s="665"/>
      <c r="C1177" s="745"/>
      <c r="D1177" s="746"/>
      <c r="E1177" s="746"/>
      <c r="F1177" s="746"/>
      <c r="G1177" s="746"/>
      <c r="H1177" s="746"/>
      <c r="I1177" s="746"/>
      <c r="J1177" s="756"/>
      <c r="K1177" s="746"/>
      <c r="L1177" s="746"/>
      <c r="M1177" s="632"/>
      <c r="N1177" s="632"/>
      <c r="O1177" s="746"/>
      <c r="P1177" s="746"/>
      <c r="Q1177" s="803"/>
      <c r="R1177" s="38"/>
      <c r="S1177" s="824"/>
      <c r="T1177" s="61"/>
      <c r="U1177" s="61"/>
      <c r="V1177" s="61"/>
      <c r="W1177" s="62"/>
      <c r="X1177" s="63"/>
      <c r="Y1177" s="64"/>
      <c r="Z1177" s="42"/>
      <c r="AA1177" s="42"/>
      <c r="AB1177" s="65"/>
      <c r="AC1177" s="63"/>
      <c r="AD1177" s="66"/>
      <c r="AE1177" s="66"/>
      <c r="AF1177" s="635"/>
      <c r="AG1177" s="2"/>
    </row>
    <row r="1178" spans="1:33" ht="25.5" customHeight="1">
      <c r="A1178" s="663"/>
      <c r="B1178" s="666"/>
      <c r="C1178" s="747" t="s">
        <v>46</v>
      </c>
      <c r="D1178" s="748" t="s">
        <v>47</v>
      </c>
      <c r="E1178" s="748" t="s">
        <v>59</v>
      </c>
      <c r="F1178" s="748" t="s">
        <v>151</v>
      </c>
      <c r="G1178" s="749" t="s">
        <v>50</v>
      </c>
      <c r="H1178" s="748" t="s">
        <v>51</v>
      </c>
      <c r="I1178" s="748" t="s">
        <v>61</v>
      </c>
      <c r="J1178" s="777" t="s">
        <v>1568</v>
      </c>
      <c r="K1178" s="748" t="s">
        <v>1569</v>
      </c>
      <c r="L1178" s="748" t="s">
        <v>1570</v>
      </c>
      <c r="M1178" s="638">
        <v>3</v>
      </c>
      <c r="N1178" s="638">
        <v>3</v>
      </c>
      <c r="O1178" s="748" t="s">
        <v>1571</v>
      </c>
      <c r="P1178" s="748" t="s">
        <v>1572</v>
      </c>
      <c r="Q1178" s="804" t="s">
        <v>1573</v>
      </c>
      <c r="R1178" s="37"/>
      <c r="S1178" s="822"/>
      <c r="T1178" s="53"/>
      <c r="U1178" s="53"/>
      <c r="V1178" s="53"/>
      <c r="W1178" s="54"/>
      <c r="X1178" s="55"/>
      <c r="Y1178" s="56"/>
      <c r="Z1178" s="36"/>
      <c r="AA1178" s="36"/>
      <c r="AB1178" s="57"/>
      <c r="AC1178" s="55"/>
      <c r="AD1178" s="58"/>
      <c r="AE1178" s="58"/>
      <c r="AF1178" s="637"/>
      <c r="AG1178" s="2"/>
    </row>
    <row r="1179" spans="1:33" ht="25.5" customHeight="1">
      <c r="A1179" s="661" t="s">
        <v>1133</v>
      </c>
      <c r="B1179" s="664" t="s">
        <v>1504</v>
      </c>
      <c r="C1179" s="743"/>
      <c r="D1179" s="744"/>
      <c r="E1179" s="744"/>
      <c r="F1179" s="744"/>
      <c r="G1179" s="744"/>
      <c r="H1179" s="744"/>
      <c r="I1179" s="744"/>
      <c r="J1179" s="754"/>
      <c r="K1179" s="744"/>
      <c r="L1179" s="744"/>
      <c r="M1179" s="631"/>
      <c r="N1179" s="631"/>
      <c r="O1179" s="744"/>
      <c r="P1179" s="744"/>
      <c r="Q1179" s="802"/>
      <c r="R1179" s="25"/>
      <c r="S1179" s="818"/>
      <c r="T1179" s="26"/>
      <c r="U1179" s="26"/>
      <c r="V1179" s="26"/>
      <c r="W1179" s="27"/>
      <c r="X1179" s="28"/>
      <c r="Y1179" s="29"/>
      <c r="Z1179" s="29"/>
      <c r="AA1179" s="29"/>
      <c r="AB1179" s="30"/>
      <c r="AC1179" s="28"/>
      <c r="AD1179" s="31"/>
      <c r="AE1179" s="31"/>
      <c r="AF1179" s="634"/>
      <c r="AG1179" s="2"/>
    </row>
    <row r="1180" spans="1:33" ht="25.5" customHeight="1">
      <c r="A1180" s="662"/>
      <c r="B1180" s="665"/>
      <c r="C1180" s="743"/>
      <c r="D1180" s="744"/>
      <c r="E1180" s="744"/>
      <c r="F1180" s="744"/>
      <c r="G1180" s="744"/>
      <c r="H1180" s="744"/>
      <c r="I1180" s="744"/>
      <c r="J1180" s="754"/>
      <c r="K1180" s="744"/>
      <c r="L1180" s="744"/>
      <c r="M1180" s="631"/>
      <c r="N1180" s="631"/>
      <c r="O1180" s="744"/>
      <c r="P1180" s="744"/>
      <c r="Q1180" s="802"/>
      <c r="R1180" s="25"/>
      <c r="S1180" s="818"/>
      <c r="T1180" s="26"/>
      <c r="U1180" s="26"/>
      <c r="V1180" s="26"/>
      <c r="W1180" s="27"/>
      <c r="X1180" s="28"/>
      <c r="Y1180" s="29"/>
      <c r="Z1180" s="29"/>
      <c r="AA1180" s="29"/>
      <c r="AB1180" s="30"/>
      <c r="AC1180" s="28"/>
      <c r="AD1180" s="31"/>
      <c r="AE1180" s="31"/>
      <c r="AF1180" s="634"/>
      <c r="AG1180" s="2"/>
    </row>
    <row r="1181" spans="1:33" ht="25.5" customHeight="1">
      <c r="A1181" s="662"/>
      <c r="B1181" s="665"/>
      <c r="C1181" s="743"/>
      <c r="D1181" s="744"/>
      <c r="E1181" s="744"/>
      <c r="F1181" s="744"/>
      <c r="G1181" s="744"/>
      <c r="H1181" s="744"/>
      <c r="I1181" s="744"/>
      <c r="J1181" s="754"/>
      <c r="K1181" s="744"/>
      <c r="L1181" s="744"/>
      <c r="M1181" s="631"/>
      <c r="N1181" s="631"/>
      <c r="O1181" s="744"/>
      <c r="P1181" s="744"/>
      <c r="Q1181" s="802"/>
      <c r="R1181" s="25"/>
      <c r="S1181" s="818"/>
      <c r="T1181" s="26"/>
      <c r="U1181" s="26"/>
      <c r="V1181" s="26"/>
      <c r="W1181" s="27"/>
      <c r="X1181" s="28"/>
      <c r="Y1181" s="29"/>
      <c r="Z1181" s="29"/>
      <c r="AA1181" s="29"/>
      <c r="AB1181" s="30"/>
      <c r="AC1181" s="28"/>
      <c r="AD1181" s="31"/>
      <c r="AE1181" s="31"/>
      <c r="AF1181" s="634"/>
      <c r="AG1181" s="2"/>
    </row>
    <row r="1182" spans="1:33" ht="25.5" customHeight="1">
      <c r="A1182" s="662"/>
      <c r="B1182" s="665"/>
      <c r="C1182" s="745"/>
      <c r="D1182" s="746"/>
      <c r="E1182" s="746"/>
      <c r="F1182" s="746"/>
      <c r="G1182" s="746"/>
      <c r="H1182" s="746"/>
      <c r="I1182" s="746"/>
      <c r="J1182" s="756"/>
      <c r="K1182" s="746"/>
      <c r="L1182" s="746"/>
      <c r="M1182" s="632"/>
      <c r="N1182" s="632"/>
      <c r="O1182" s="746"/>
      <c r="P1182" s="746"/>
      <c r="Q1182" s="803"/>
      <c r="R1182" s="38"/>
      <c r="S1182" s="820"/>
      <c r="T1182" s="39"/>
      <c r="U1182" s="39"/>
      <c r="V1182" s="39"/>
      <c r="W1182" s="40"/>
      <c r="X1182" s="41"/>
      <c r="Y1182" s="42"/>
      <c r="Z1182" s="42"/>
      <c r="AA1182" s="42"/>
      <c r="AB1182" s="43"/>
      <c r="AC1182" s="41"/>
      <c r="AD1182" s="44"/>
      <c r="AE1182" s="44"/>
      <c r="AF1182" s="635"/>
      <c r="AG1182" s="2"/>
    </row>
    <row r="1183" spans="1:33" ht="25.5" customHeight="1">
      <c r="A1183" s="662"/>
      <c r="B1183" s="665"/>
      <c r="C1183" s="747" t="s">
        <v>46</v>
      </c>
      <c r="D1183" s="748" t="s">
        <v>47</v>
      </c>
      <c r="E1183" s="748" t="s">
        <v>59</v>
      </c>
      <c r="F1183" s="748" t="s">
        <v>151</v>
      </c>
      <c r="G1183" s="749" t="s">
        <v>50</v>
      </c>
      <c r="H1183" s="748" t="s">
        <v>51</v>
      </c>
      <c r="I1183" s="748" t="s">
        <v>61</v>
      </c>
      <c r="J1183" s="777" t="s">
        <v>1574</v>
      </c>
      <c r="K1183" s="748" t="s">
        <v>1575</v>
      </c>
      <c r="L1183" s="748" t="s">
        <v>1576</v>
      </c>
      <c r="M1183" s="638">
        <v>0</v>
      </c>
      <c r="N1183" s="638">
        <v>0</v>
      </c>
      <c r="O1183" s="748" t="s">
        <v>1577</v>
      </c>
      <c r="P1183" s="748" t="s">
        <v>1578</v>
      </c>
      <c r="Q1183" s="804" t="s">
        <v>1579</v>
      </c>
      <c r="R1183" s="37"/>
      <c r="S1183" s="822"/>
      <c r="T1183" s="53"/>
      <c r="U1183" s="53"/>
      <c r="V1183" s="53"/>
      <c r="W1183" s="54"/>
      <c r="X1183" s="55"/>
      <c r="Y1183" s="56"/>
      <c r="Z1183" s="36"/>
      <c r="AA1183" s="36"/>
      <c r="AB1183" s="57"/>
      <c r="AC1183" s="55"/>
      <c r="AD1183" s="58"/>
      <c r="AE1183" s="58"/>
      <c r="AF1183" s="995" t="s">
        <v>1580</v>
      </c>
      <c r="AG1183" s="2"/>
    </row>
    <row r="1184" spans="1:33" ht="25.5" customHeight="1">
      <c r="A1184" s="662"/>
      <c r="B1184" s="665"/>
      <c r="C1184" s="743"/>
      <c r="D1184" s="744"/>
      <c r="E1184" s="744"/>
      <c r="F1184" s="744"/>
      <c r="G1184" s="744"/>
      <c r="H1184" s="744"/>
      <c r="I1184" s="744"/>
      <c r="J1184" s="754"/>
      <c r="K1184" s="744"/>
      <c r="L1184" s="744"/>
      <c r="M1184" s="631"/>
      <c r="N1184" s="631"/>
      <c r="O1184" s="744"/>
      <c r="P1184" s="744"/>
      <c r="Q1184" s="802"/>
      <c r="R1184" s="25"/>
      <c r="S1184" s="818"/>
      <c r="T1184" s="26"/>
      <c r="U1184" s="26"/>
      <c r="V1184" s="26"/>
      <c r="W1184" s="27"/>
      <c r="X1184" s="28"/>
      <c r="Y1184" s="29"/>
      <c r="Z1184" s="29"/>
      <c r="AA1184" s="29"/>
      <c r="AB1184" s="30"/>
      <c r="AC1184" s="28"/>
      <c r="AD1184" s="31"/>
      <c r="AE1184" s="31"/>
      <c r="AF1184" s="993"/>
      <c r="AG1184" s="2"/>
    </row>
    <row r="1185" spans="1:33" ht="25.5" customHeight="1">
      <c r="A1185" s="662"/>
      <c r="B1185" s="665"/>
      <c r="C1185" s="743"/>
      <c r="D1185" s="744"/>
      <c r="E1185" s="744"/>
      <c r="F1185" s="744"/>
      <c r="G1185" s="744"/>
      <c r="H1185" s="744"/>
      <c r="I1185" s="744"/>
      <c r="J1185" s="754"/>
      <c r="K1185" s="744"/>
      <c r="L1185" s="744"/>
      <c r="M1185" s="631"/>
      <c r="N1185" s="631"/>
      <c r="O1185" s="744"/>
      <c r="P1185" s="744"/>
      <c r="Q1185" s="802"/>
      <c r="R1185" s="25"/>
      <c r="S1185" s="818"/>
      <c r="T1185" s="26"/>
      <c r="U1185" s="26"/>
      <c r="V1185" s="26"/>
      <c r="W1185" s="27"/>
      <c r="X1185" s="28"/>
      <c r="Y1185" s="29"/>
      <c r="Z1185" s="29"/>
      <c r="AA1185" s="29"/>
      <c r="AB1185" s="30"/>
      <c r="AC1185" s="28"/>
      <c r="AD1185" s="31"/>
      <c r="AE1185" s="31"/>
      <c r="AF1185" s="993"/>
      <c r="AG1185" s="2"/>
    </row>
    <row r="1186" spans="1:33" ht="25.5" customHeight="1">
      <c r="A1186" s="662"/>
      <c r="B1186" s="665"/>
      <c r="C1186" s="743"/>
      <c r="D1186" s="744"/>
      <c r="E1186" s="744"/>
      <c r="F1186" s="744"/>
      <c r="G1186" s="744"/>
      <c r="H1186" s="744"/>
      <c r="I1186" s="744"/>
      <c r="J1186" s="754"/>
      <c r="K1186" s="744"/>
      <c r="L1186" s="744"/>
      <c r="M1186" s="631"/>
      <c r="N1186" s="631"/>
      <c r="O1186" s="744"/>
      <c r="P1186" s="744"/>
      <c r="Q1186" s="802"/>
      <c r="R1186" s="25"/>
      <c r="S1186" s="818"/>
      <c r="T1186" s="26"/>
      <c r="U1186" s="26"/>
      <c r="V1186" s="26"/>
      <c r="W1186" s="27"/>
      <c r="X1186" s="28"/>
      <c r="Y1186" s="29"/>
      <c r="Z1186" s="29"/>
      <c r="AA1186" s="29"/>
      <c r="AB1186" s="30"/>
      <c r="AC1186" s="28"/>
      <c r="AD1186" s="31"/>
      <c r="AE1186" s="31"/>
      <c r="AF1186" s="993"/>
      <c r="AG1186" s="2"/>
    </row>
    <row r="1187" spans="1:33" ht="25.5" customHeight="1">
      <c r="A1187" s="662"/>
      <c r="B1187" s="665"/>
      <c r="C1187" s="745"/>
      <c r="D1187" s="746"/>
      <c r="E1187" s="746"/>
      <c r="F1187" s="746"/>
      <c r="G1187" s="746"/>
      <c r="H1187" s="746"/>
      <c r="I1187" s="746"/>
      <c r="J1187" s="756"/>
      <c r="K1187" s="746"/>
      <c r="L1187" s="746"/>
      <c r="M1187" s="632"/>
      <c r="N1187" s="632"/>
      <c r="O1187" s="746"/>
      <c r="P1187" s="746"/>
      <c r="Q1187" s="803"/>
      <c r="R1187" s="38"/>
      <c r="S1187" s="820"/>
      <c r="T1187" s="39"/>
      <c r="U1187" s="39"/>
      <c r="V1187" s="39"/>
      <c r="W1187" s="40"/>
      <c r="X1187" s="41"/>
      <c r="Y1187" s="42"/>
      <c r="Z1187" s="42"/>
      <c r="AA1187" s="42"/>
      <c r="AB1187" s="43"/>
      <c r="AC1187" s="41"/>
      <c r="AD1187" s="44"/>
      <c r="AE1187" s="44"/>
      <c r="AF1187" s="994"/>
      <c r="AG1187" s="2"/>
    </row>
    <row r="1188" spans="1:33" ht="25.5" customHeight="1">
      <c r="A1188" s="662"/>
      <c r="B1188" s="665"/>
      <c r="C1188" s="773" t="s">
        <v>46</v>
      </c>
      <c r="D1188" s="750" t="s">
        <v>47</v>
      </c>
      <c r="E1188" s="750" t="s">
        <v>59</v>
      </c>
      <c r="F1188" s="750" t="s">
        <v>151</v>
      </c>
      <c r="G1188" s="768" t="s">
        <v>50</v>
      </c>
      <c r="H1188" s="750" t="s">
        <v>51</v>
      </c>
      <c r="I1188" s="750" t="s">
        <v>61</v>
      </c>
      <c r="J1188" s="777" t="s">
        <v>1581</v>
      </c>
      <c r="K1188" s="748" t="s">
        <v>1582</v>
      </c>
      <c r="L1188" s="750" t="s">
        <v>1583</v>
      </c>
      <c r="M1188" s="698">
        <v>1</v>
      </c>
      <c r="N1188" s="698">
        <v>3</v>
      </c>
      <c r="O1188" s="750" t="s">
        <v>1584</v>
      </c>
      <c r="P1188" s="750" t="s">
        <v>1585</v>
      </c>
      <c r="Q1188" s="805" t="s">
        <v>1510</v>
      </c>
      <c r="R1188" s="37"/>
      <c r="S1188" s="821"/>
      <c r="T1188" s="46"/>
      <c r="U1188" s="46"/>
      <c r="V1188" s="46"/>
      <c r="W1188" s="34"/>
      <c r="X1188" s="35"/>
      <c r="Y1188" s="36"/>
      <c r="Z1188" s="36"/>
      <c r="AA1188" s="36"/>
      <c r="AB1188" s="50"/>
      <c r="AC1188" s="35"/>
      <c r="AD1188" s="60"/>
      <c r="AE1188" s="60"/>
      <c r="AF1188" s="636"/>
      <c r="AG1188" s="2"/>
    </row>
    <row r="1189" spans="1:33" ht="25.5" customHeight="1">
      <c r="A1189" s="662"/>
      <c r="B1189" s="665"/>
      <c r="C1189" s="743"/>
      <c r="D1189" s="744"/>
      <c r="E1189" s="744"/>
      <c r="F1189" s="744"/>
      <c r="G1189" s="744"/>
      <c r="H1189" s="744"/>
      <c r="I1189" s="744"/>
      <c r="J1189" s="754"/>
      <c r="K1189" s="744"/>
      <c r="L1189" s="744"/>
      <c r="M1189" s="631"/>
      <c r="N1189" s="631"/>
      <c r="O1189" s="744"/>
      <c r="P1189" s="744"/>
      <c r="Q1189" s="802"/>
      <c r="R1189" s="25"/>
      <c r="S1189" s="818"/>
      <c r="T1189" s="26"/>
      <c r="U1189" s="26"/>
      <c r="V1189" s="26"/>
      <c r="W1189" s="27"/>
      <c r="X1189" s="28"/>
      <c r="Y1189" s="29"/>
      <c r="Z1189" s="29"/>
      <c r="AA1189" s="29"/>
      <c r="AB1189" s="30"/>
      <c r="AC1189" s="28"/>
      <c r="AD1189" s="31"/>
      <c r="AE1189" s="31"/>
      <c r="AF1189" s="634"/>
      <c r="AG1189" s="2"/>
    </row>
    <row r="1190" spans="1:33" ht="25.5" customHeight="1">
      <c r="A1190" s="662"/>
      <c r="B1190" s="665"/>
      <c r="C1190" s="743"/>
      <c r="D1190" s="744"/>
      <c r="E1190" s="744"/>
      <c r="F1190" s="744"/>
      <c r="G1190" s="744"/>
      <c r="H1190" s="744"/>
      <c r="I1190" s="744"/>
      <c r="J1190" s="754"/>
      <c r="K1190" s="744"/>
      <c r="L1190" s="744"/>
      <c r="M1190" s="631"/>
      <c r="N1190" s="631"/>
      <c r="O1190" s="744"/>
      <c r="P1190" s="744"/>
      <c r="Q1190" s="802"/>
      <c r="R1190" s="32"/>
      <c r="S1190" s="819"/>
      <c r="T1190" s="33"/>
      <c r="U1190" s="33"/>
      <c r="V1190" s="33"/>
      <c r="W1190" s="34"/>
      <c r="X1190" s="35"/>
      <c r="Y1190" s="36"/>
      <c r="Z1190" s="29"/>
      <c r="AA1190" s="29"/>
      <c r="AB1190" s="30"/>
      <c r="AC1190" s="28"/>
      <c r="AD1190" s="31"/>
      <c r="AE1190" s="31"/>
      <c r="AF1190" s="634"/>
      <c r="AG1190" s="2"/>
    </row>
    <row r="1191" spans="1:33" ht="25.5" customHeight="1">
      <c r="A1191" s="662"/>
      <c r="B1191" s="665"/>
      <c r="C1191" s="743"/>
      <c r="D1191" s="744"/>
      <c r="E1191" s="744"/>
      <c r="F1191" s="744"/>
      <c r="G1191" s="744"/>
      <c r="H1191" s="744"/>
      <c r="I1191" s="744"/>
      <c r="J1191" s="754"/>
      <c r="K1191" s="744"/>
      <c r="L1191" s="744"/>
      <c r="M1191" s="631"/>
      <c r="N1191" s="631"/>
      <c r="O1191" s="744"/>
      <c r="P1191" s="744"/>
      <c r="Q1191" s="802"/>
      <c r="R1191" s="37"/>
      <c r="S1191" s="819"/>
      <c r="T1191" s="33"/>
      <c r="U1191" s="33"/>
      <c r="V1191" s="33"/>
      <c r="W1191" s="34"/>
      <c r="X1191" s="35"/>
      <c r="Y1191" s="36"/>
      <c r="Z1191" s="29"/>
      <c r="AA1191" s="29"/>
      <c r="AB1191" s="30"/>
      <c r="AC1191" s="28"/>
      <c r="AD1191" s="31"/>
      <c r="AE1191" s="31"/>
      <c r="AF1191" s="634"/>
      <c r="AG1191" s="2"/>
    </row>
    <row r="1192" spans="1:33" ht="25.5" customHeight="1">
      <c r="A1192" s="662"/>
      <c r="B1192" s="665"/>
      <c r="C1192" s="745"/>
      <c r="D1192" s="746"/>
      <c r="E1192" s="746"/>
      <c r="F1192" s="746"/>
      <c r="G1192" s="746"/>
      <c r="H1192" s="746"/>
      <c r="I1192" s="746"/>
      <c r="J1192" s="756"/>
      <c r="K1192" s="746"/>
      <c r="L1192" s="746"/>
      <c r="M1192" s="632"/>
      <c r="N1192" s="632"/>
      <c r="O1192" s="746"/>
      <c r="P1192" s="746"/>
      <c r="Q1192" s="803"/>
      <c r="R1192" s="38"/>
      <c r="S1192" s="820"/>
      <c r="T1192" s="39"/>
      <c r="U1192" s="39"/>
      <c r="V1192" s="39"/>
      <c r="W1192" s="40"/>
      <c r="X1192" s="41"/>
      <c r="Y1192" s="42"/>
      <c r="Z1192" s="42"/>
      <c r="AA1192" s="42"/>
      <c r="AB1192" s="43"/>
      <c r="AC1192" s="41"/>
      <c r="AD1192" s="44"/>
      <c r="AE1192" s="44"/>
      <c r="AF1192" s="635"/>
      <c r="AG1192" s="2"/>
    </row>
    <row r="1193" spans="1:33" ht="25.5" customHeight="1">
      <c r="A1193" s="662"/>
      <c r="B1193" s="665"/>
      <c r="C1193" s="773" t="s">
        <v>46</v>
      </c>
      <c r="D1193" s="750" t="s">
        <v>47</v>
      </c>
      <c r="E1193" s="750" t="s">
        <v>59</v>
      </c>
      <c r="F1193" s="750" t="s">
        <v>151</v>
      </c>
      <c r="G1193" s="768" t="s">
        <v>50</v>
      </c>
      <c r="H1193" s="750" t="s">
        <v>51</v>
      </c>
      <c r="I1193" s="750" t="s">
        <v>61</v>
      </c>
      <c r="J1193" s="774" t="s">
        <v>1586</v>
      </c>
      <c r="K1193" s="748" t="s">
        <v>1587</v>
      </c>
      <c r="L1193" s="750" t="s">
        <v>1588</v>
      </c>
      <c r="M1193" s="698">
        <v>1</v>
      </c>
      <c r="N1193" s="698">
        <v>5</v>
      </c>
      <c r="O1193" s="750" t="s">
        <v>1589</v>
      </c>
      <c r="P1193" s="750" t="s">
        <v>1590</v>
      </c>
      <c r="Q1193" s="805" t="s">
        <v>1510</v>
      </c>
      <c r="R1193" s="37"/>
      <c r="S1193" s="821"/>
      <c r="T1193" s="46"/>
      <c r="U1193" s="46"/>
      <c r="V1193" s="46"/>
      <c r="W1193" s="34"/>
      <c r="X1193" s="35"/>
      <c r="Y1193" s="36"/>
      <c r="Z1193" s="36"/>
      <c r="AA1193" s="36"/>
      <c r="AB1193" s="50"/>
      <c r="AC1193" s="35"/>
      <c r="AD1193" s="35"/>
      <c r="AE1193" s="35"/>
      <c r="AF1193" s="636"/>
      <c r="AG1193" s="2"/>
    </row>
    <row r="1194" spans="1:33" ht="25.5" customHeight="1">
      <c r="A1194" s="662"/>
      <c r="B1194" s="665"/>
      <c r="C1194" s="743"/>
      <c r="D1194" s="744"/>
      <c r="E1194" s="744"/>
      <c r="F1194" s="744"/>
      <c r="G1194" s="744"/>
      <c r="H1194" s="744"/>
      <c r="I1194" s="744"/>
      <c r="J1194" s="754"/>
      <c r="K1194" s="744"/>
      <c r="L1194" s="744"/>
      <c r="M1194" s="631"/>
      <c r="N1194" s="631"/>
      <c r="O1194" s="744"/>
      <c r="P1194" s="744"/>
      <c r="Q1194" s="802"/>
      <c r="R1194" s="25"/>
      <c r="S1194" s="818"/>
      <c r="T1194" s="26"/>
      <c r="U1194" s="26"/>
      <c r="V1194" s="26"/>
      <c r="W1194" s="27"/>
      <c r="X1194" s="28"/>
      <c r="Y1194" s="29"/>
      <c r="Z1194" s="29"/>
      <c r="AA1194" s="29"/>
      <c r="AB1194" s="30"/>
      <c r="AC1194" s="28"/>
      <c r="AD1194" s="28"/>
      <c r="AE1194" s="28"/>
      <c r="AF1194" s="634"/>
      <c r="AG1194" s="2"/>
    </row>
    <row r="1195" spans="1:33" ht="25.5" customHeight="1">
      <c r="A1195" s="662"/>
      <c r="B1195" s="665"/>
      <c r="C1195" s="743"/>
      <c r="D1195" s="744"/>
      <c r="E1195" s="744"/>
      <c r="F1195" s="744"/>
      <c r="G1195" s="744"/>
      <c r="H1195" s="744"/>
      <c r="I1195" s="744"/>
      <c r="J1195" s="754"/>
      <c r="K1195" s="744"/>
      <c r="L1195" s="744"/>
      <c r="M1195" s="631"/>
      <c r="N1195" s="631"/>
      <c r="O1195" s="744"/>
      <c r="P1195" s="744"/>
      <c r="Q1195" s="802"/>
      <c r="R1195" s="25"/>
      <c r="S1195" s="818"/>
      <c r="T1195" s="26"/>
      <c r="U1195" s="26"/>
      <c r="V1195" s="26"/>
      <c r="W1195" s="27"/>
      <c r="X1195" s="28"/>
      <c r="Y1195" s="29"/>
      <c r="Z1195" s="29"/>
      <c r="AA1195" s="29"/>
      <c r="AB1195" s="30"/>
      <c r="AC1195" s="28"/>
      <c r="AD1195" s="28"/>
      <c r="AE1195" s="31"/>
      <c r="AF1195" s="634"/>
      <c r="AG1195" s="2"/>
    </row>
    <row r="1196" spans="1:33" ht="25.5" customHeight="1">
      <c r="A1196" s="662"/>
      <c r="B1196" s="665"/>
      <c r="C1196" s="743"/>
      <c r="D1196" s="744"/>
      <c r="E1196" s="744"/>
      <c r="F1196" s="744"/>
      <c r="G1196" s="744"/>
      <c r="H1196" s="744"/>
      <c r="I1196" s="744"/>
      <c r="J1196" s="754"/>
      <c r="K1196" s="744"/>
      <c r="L1196" s="744"/>
      <c r="M1196" s="631"/>
      <c r="N1196" s="631"/>
      <c r="O1196" s="744"/>
      <c r="P1196" s="744"/>
      <c r="Q1196" s="802"/>
      <c r="R1196" s="25"/>
      <c r="S1196" s="818"/>
      <c r="T1196" s="26"/>
      <c r="U1196" s="26"/>
      <c r="V1196" s="26"/>
      <c r="W1196" s="27"/>
      <c r="X1196" s="28"/>
      <c r="Y1196" s="29"/>
      <c r="Z1196" s="29"/>
      <c r="AA1196" s="29"/>
      <c r="AB1196" s="30"/>
      <c r="AC1196" s="28"/>
      <c r="AD1196" s="28"/>
      <c r="AE1196" s="31"/>
      <c r="AF1196" s="634"/>
      <c r="AG1196" s="2"/>
    </row>
    <row r="1197" spans="1:33" ht="25.5" customHeight="1">
      <c r="A1197" s="662"/>
      <c r="B1197" s="665"/>
      <c r="C1197" s="745"/>
      <c r="D1197" s="746"/>
      <c r="E1197" s="746"/>
      <c r="F1197" s="746"/>
      <c r="G1197" s="746"/>
      <c r="H1197" s="746"/>
      <c r="I1197" s="746"/>
      <c r="J1197" s="756"/>
      <c r="K1197" s="746"/>
      <c r="L1197" s="746"/>
      <c r="M1197" s="632"/>
      <c r="N1197" s="632"/>
      <c r="O1197" s="746"/>
      <c r="P1197" s="746"/>
      <c r="Q1197" s="803"/>
      <c r="R1197" s="38"/>
      <c r="S1197" s="820"/>
      <c r="T1197" s="39"/>
      <c r="U1197" s="39"/>
      <c r="V1197" s="39"/>
      <c r="W1197" s="40"/>
      <c r="X1197" s="41"/>
      <c r="Y1197" s="42"/>
      <c r="Z1197" s="42"/>
      <c r="AA1197" s="42"/>
      <c r="AB1197" s="43"/>
      <c r="AC1197" s="41"/>
      <c r="AD1197" s="41"/>
      <c r="AE1197" s="44"/>
      <c r="AF1197" s="635"/>
      <c r="AG1197" s="2"/>
    </row>
    <row r="1198" spans="1:33" ht="26.25" customHeight="1">
      <c r="A1198" s="662"/>
      <c r="B1198" s="665"/>
      <c r="C1198" s="747" t="s">
        <v>46</v>
      </c>
      <c r="D1198" s="748" t="s">
        <v>47</v>
      </c>
      <c r="E1198" s="748" t="s">
        <v>59</v>
      </c>
      <c r="F1198" s="748" t="s">
        <v>151</v>
      </c>
      <c r="G1198" s="749" t="s">
        <v>50</v>
      </c>
      <c r="H1198" s="748" t="s">
        <v>51</v>
      </c>
      <c r="I1198" s="748" t="s">
        <v>61</v>
      </c>
      <c r="J1198" s="766" t="s">
        <v>1591</v>
      </c>
      <c r="K1198" s="748" t="s">
        <v>1592</v>
      </c>
      <c r="L1198" s="748" t="s">
        <v>1593</v>
      </c>
      <c r="M1198" s="638">
        <v>0</v>
      </c>
      <c r="N1198" s="638">
        <v>1</v>
      </c>
      <c r="O1198" s="748" t="s">
        <v>1594</v>
      </c>
      <c r="P1198" s="748" t="s">
        <v>1595</v>
      </c>
      <c r="Q1198" s="804" t="s">
        <v>1510</v>
      </c>
      <c r="R1198" s="59"/>
      <c r="S1198" s="823"/>
      <c r="T1198" s="49"/>
      <c r="U1198" s="49"/>
      <c r="V1198" s="49"/>
      <c r="W1198" s="34"/>
      <c r="X1198" s="35"/>
      <c r="Y1198" s="36"/>
      <c r="Z1198" s="36"/>
      <c r="AA1198" s="36"/>
      <c r="AB1198" s="50"/>
      <c r="AC1198" s="35"/>
      <c r="AD1198" s="60"/>
      <c r="AE1198" s="60"/>
      <c r="AF1198" s="637"/>
      <c r="AG1198" s="2"/>
    </row>
    <row r="1199" spans="1:33" ht="26.25" customHeight="1">
      <c r="A1199" s="662"/>
      <c r="B1199" s="665"/>
      <c r="C1199" s="743"/>
      <c r="D1199" s="744"/>
      <c r="E1199" s="744"/>
      <c r="F1199" s="744"/>
      <c r="G1199" s="744"/>
      <c r="H1199" s="744"/>
      <c r="I1199" s="744"/>
      <c r="J1199" s="761"/>
      <c r="K1199" s="744"/>
      <c r="L1199" s="744"/>
      <c r="M1199" s="631"/>
      <c r="N1199" s="631"/>
      <c r="O1199" s="744"/>
      <c r="P1199" s="744"/>
      <c r="Q1199" s="802"/>
      <c r="R1199" s="32"/>
      <c r="S1199" s="818"/>
      <c r="T1199" s="26"/>
      <c r="U1199" s="26"/>
      <c r="V1199" s="26"/>
      <c r="W1199" s="27"/>
      <c r="X1199" s="28"/>
      <c r="Y1199" s="29"/>
      <c r="Z1199" s="29"/>
      <c r="AA1199" s="29"/>
      <c r="AB1199" s="30"/>
      <c r="AC1199" s="28"/>
      <c r="AD1199" s="31"/>
      <c r="AE1199" s="31"/>
      <c r="AF1199" s="634"/>
      <c r="AG1199" s="2"/>
    </row>
    <row r="1200" spans="1:33" ht="26.25" customHeight="1">
      <c r="A1200" s="662"/>
      <c r="B1200" s="665"/>
      <c r="C1200" s="743"/>
      <c r="D1200" s="744"/>
      <c r="E1200" s="744"/>
      <c r="F1200" s="744"/>
      <c r="G1200" s="744"/>
      <c r="H1200" s="744"/>
      <c r="I1200" s="744"/>
      <c r="J1200" s="761"/>
      <c r="K1200" s="744"/>
      <c r="L1200" s="744"/>
      <c r="M1200" s="631"/>
      <c r="N1200" s="631"/>
      <c r="O1200" s="744"/>
      <c r="P1200" s="744"/>
      <c r="Q1200" s="802"/>
      <c r="R1200" s="25"/>
      <c r="S1200" s="818"/>
      <c r="T1200" s="26"/>
      <c r="U1200" s="26"/>
      <c r="V1200" s="26"/>
      <c r="W1200" s="27"/>
      <c r="X1200" s="28"/>
      <c r="Y1200" s="29"/>
      <c r="Z1200" s="29"/>
      <c r="AA1200" s="29"/>
      <c r="AB1200" s="30"/>
      <c r="AC1200" s="28"/>
      <c r="AD1200" s="31"/>
      <c r="AE1200" s="31"/>
      <c r="AF1200" s="634"/>
      <c r="AG1200" s="2"/>
    </row>
    <row r="1201" spans="1:33" ht="26.25" customHeight="1">
      <c r="A1201" s="662"/>
      <c r="B1201" s="665"/>
      <c r="C1201" s="743"/>
      <c r="D1201" s="744"/>
      <c r="E1201" s="744"/>
      <c r="F1201" s="744"/>
      <c r="G1201" s="744"/>
      <c r="H1201" s="744"/>
      <c r="I1201" s="744"/>
      <c r="J1201" s="761"/>
      <c r="K1201" s="744"/>
      <c r="L1201" s="744"/>
      <c r="M1201" s="631"/>
      <c r="N1201" s="631"/>
      <c r="O1201" s="744"/>
      <c r="P1201" s="744"/>
      <c r="Q1201" s="802"/>
      <c r="R1201" s="25"/>
      <c r="S1201" s="818"/>
      <c r="T1201" s="26"/>
      <c r="U1201" s="26"/>
      <c r="V1201" s="26"/>
      <c r="W1201" s="27"/>
      <c r="X1201" s="28"/>
      <c r="Y1201" s="29"/>
      <c r="Z1201" s="29"/>
      <c r="AA1201" s="29"/>
      <c r="AB1201" s="30"/>
      <c r="AC1201" s="28"/>
      <c r="AD1201" s="31"/>
      <c r="AE1201" s="31"/>
      <c r="AF1201" s="634"/>
      <c r="AG1201" s="2"/>
    </row>
    <row r="1202" spans="1:33" ht="26.25" customHeight="1">
      <c r="A1202" s="663"/>
      <c r="B1202" s="666"/>
      <c r="C1202" s="745"/>
      <c r="D1202" s="746"/>
      <c r="E1202" s="746"/>
      <c r="F1202" s="746"/>
      <c r="G1202" s="746"/>
      <c r="H1202" s="746"/>
      <c r="I1202" s="746"/>
      <c r="J1202" s="763"/>
      <c r="K1202" s="746"/>
      <c r="L1202" s="746"/>
      <c r="M1202" s="632"/>
      <c r="N1202" s="632"/>
      <c r="O1202" s="746"/>
      <c r="P1202" s="746"/>
      <c r="Q1202" s="803"/>
      <c r="R1202" s="38"/>
      <c r="S1202" s="824"/>
      <c r="T1202" s="61"/>
      <c r="U1202" s="61"/>
      <c r="V1202" s="61"/>
      <c r="W1202" s="62"/>
      <c r="X1202" s="63"/>
      <c r="Y1202" s="64"/>
      <c r="Z1202" s="42"/>
      <c r="AA1202" s="42"/>
      <c r="AB1202" s="65"/>
      <c r="AC1202" s="63"/>
      <c r="AD1202" s="66"/>
      <c r="AE1202" s="66"/>
      <c r="AF1202" s="635"/>
      <c r="AG1202" s="2"/>
    </row>
    <row r="1203" spans="1:33" ht="25.5" customHeight="1">
      <c r="A1203" s="661" t="s">
        <v>1133</v>
      </c>
      <c r="B1203" s="664" t="s">
        <v>1504</v>
      </c>
      <c r="C1203" s="747" t="s">
        <v>46</v>
      </c>
      <c r="D1203" s="748" t="s">
        <v>47</v>
      </c>
      <c r="E1203" s="748" t="s">
        <v>59</v>
      </c>
      <c r="F1203" s="748" t="s">
        <v>151</v>
      </c>
      <c r="G1203" s="749" t="s">
        <v>50</v>
      </c>
      <c r="H1203" s="748" t="s">
        <v>51</v>
      </c>
      <c r="I1203" s="748" t="s">
        <v>61</v>
      </c>
      <c r="J1203" s="766" t="s">
        <v>1596</v>
      </c>
      <c r="K1203" s="748" t="s">
        <v>1597</v>
      </c>
      <c r="L1203" s="748" t="s">
        <v>1598</v>
      </c>
      <c r="M1203" s="638">
        <v>0</v>
      </c>
      <c r="N1203" s="638">
        <v>1</v>
      </c>
      <c r="O1203" s="748" t="s">
        <v>1599</v>
      </c>
      <c r="P1203" s="748" t="s">
        <v>1600</v>
      </c>
      <c r="Q1203" s="804" t="s">
        <v>1510</v>
      </c>
      <c r="R1203" s="37"/>
      <c r="S1203" s="822"/>
      <c r="T1203" s="53"/>
      <c r="U1203" s="53"/>
      <c r="V1203" s="53"/>
      <c r="W1203" s="54"/>
      <c r="X1203" s="55"/>
      <c r="Y1203" s="56"/>
      <c r="Z1203" s="36"/>
      <c r="AA1203" s="36"/>
      <c r="AB1203" s="57"/>
      <c r="AC1203" s="55"/>
      <c r="AD1203" s="58"/>
      <c r="AE1203" s="58"/>
      <c r="AF1203" s="637"/>
      <c r="AG1203" s="2"/>
    </row>
    <row r="1204" spans="1:33" ht="25.5" customHeight="1">
      <c r="A1204" s="662"/>
      <c r="B1204" s="665"/>
      <c r="C1204" s="743"/>
      <c r="D1204" s="744"/>
      <c r="E1204" s="744"/>
      <c r="F1204" s="744"/>
      <c r="G1204" s="744"/>
      <c r="H1204" s="744"/>
      <c r="I1204" s="744"/>
      <c r="J1204" s="761"/>
      <c r="K1204" s="744"/>
      <c r="L1204" s="744"/>
      <c r="M1204" s="631"/>
      <c r="N1204" s="631"/>
      <c r="O1204" s="744"/>
      <c r="P1204" s="744"/>
      <c r="Q1204" s="802"/>
      <c r="R1204" s="25"/>
      <c r="S1204" s="818"/>
      <c r="T1204" s="26"/>
      <c r="U1204" s="26"/>
      <c r="V1204" s="26"/>
      <c r="W1204" s="27"/>
      <c r="X1204" s="28"/>
      <c r="Y1204" s="29"/>
      <c r="Z1204" s="29"/>
      <c r="AA1204" s="29"/>
      <c r="AB1204" s="30"/>
      <c r="AC1204" s="28"/>
      <c r="AD1204" s="31"/>
      <c r="AE1204" s="31"/>
      <c r="AF1204" s="634"/>
      <c r="AG1204" s="2"/>
    </row>
    <row r="1205" spans="1:33" ht="25.5" customHeight="1">
      <c r="A1205" s="662"/>
      <c r="B1205" s="665"/>
      <c r="C1205" s="743"/>
      <c r="D1205" s="744"/>
      <c r="E1205" s="744"/>
      <c r="F1205" s="744"/>
      <c r="G1205" s="744"/>
      <c r="H1205" s="744"/>
      <c r="I1205" s="744"/>
      <c r="J1205" s="761"/>
      <c r="K1205" s="744"/>
      <c r="L1205" s="744"/>
      <c r="M1205" s="631"/>
      <c r="N1205" s="631"/>
      <c r="O1205" s="744"/>
      <c r="P1205" s="744"/>
      <c r="Q1205" s="802"/>
      <c r="R1205" s="25"/>
      <c r="S1205" s="818"/>
      <c r="T1205" s="26"/>
      <c r="U1205" s="26"/>
      <c r="V1205" s="26"/>
      <c r="W1205" s="27"/>
      <c r="X1205" s="28"/>
      <c r="Y1205" s="29"/>
      <c r="Z1205" s="29"/>
      <c r="AA1205" s="29"/>
      <c r="AB1205" s="30"/>
      <c r="AC1205" s="28"/>
      <c r="AD1205" s="31"/>
      <c r="AE1205" s="31"/>
      <c r="AF1205" s="634"/>
      <c r="AG1205" s="2"/>
    </row>
    <row r="1206" spans="1:33" ht="25.5" customHeight="1">
      <c r="A1206" s="662"/>
      <c r="B1206" s="665"/>
      <c r="C1206" s="743"/>
      <c r="D1206" s="744"/>
      <c r="E1206" s="744"/>
      <c r="F1206" s="744"/>
      <c r="G1206" s="744"/>
      <c r="H1206" s="744"/>
      <c r="I1206" s="744"/>
      <c r="J1206" s="761"/>
      <c r="K1206" s="744"/>
      <c r="L1206" s="744"/>
      <c r="M1206" s="631"/>
      <c r="N1206" s="631"/>
      <c r="O1206" s="744"/>
      <c r="P1206" s="744"/>
      <c r="Q1206" s="802"/>
      <c r="R1206" s="25"/>
      <c r="S1206" s="818"/>
      <c r="T1206" s="26"/>
      <c r="U1206" s="26"/>
      <c r="V1206" s="26"/>
      <c r="W1206" s="27"/>
      <c r="X1206" s="28"/>
      <c r="Y1206" s="29"/>
      <c r="Z1206" s="29"/>
      <c r="AA1206" s="29"/>
      <c r="AB1206" s="30"/>
      <c r="AC1206" s="28"/>
      <c r="AD1206" s="31"/>
      <c r="AE1206" s="31"/>
      <c r="AF1206" s="634"/>
      <c r="AG1206" s="2"/>
    </row>
    <row r="1207" spans="1:33" ht="25.5" customHeight="1">
      <c r="A1207" s="662"/>
      <c r="B1207" s="665"/>
      <c r="C1207" s="745"/>
      <c r="D1207" s="746"/>
      <c r="E1207" s="746"/>
      <c r="F1207" s="746"/>
      <c r="G1207" s="746"/>
      <c r="H1207" s="746"/>
      <c r="I1207" s="746"/>
      <c r="J1207" s="763"/>
      <c r="K1207" s="746"/>
      <c r="L1207" s="746"/>
      <c r="M1207" s="632"/>
      <c r="N1207" s="632"/>
      <c r="O1207" s="746"/>
      <c r="P1207" s="746"/>
      <c r="Q1207" s="803"/>
      <c r="R1207" s="38"/>
      <c r="S1207" s="820"/>
      <c r="T1207" s="39"/>
      <c r="U1207" s="39"/>
      <c r="V1207" s="39"/>
      <c r="W1207" s="40"/>
      <c r="X1207" s="41"/>
      <c r="Y1207" s="42"/>
      <c r="Z1207" s="42"/>
      <c r="AA1207" s="42"/>
      <c r="AB1207" s="43"/>
      <c r="AC1207" s="41"/>
      <c r="AD1207" s="44"/>
      <c r="AE1207" s="44"/>
      <c r="AF1207" s="635"/>
      <c r="AG1207" s="2"/>
    </row>
    <row r="1208" spans="1:33" ht="25.5" customHeight="1">
      <c r="A1208" s="662"/>
      <c r="B1208" s="665"/>
      <c r="C1208" s="747" t="s">
        <v>46</v>
      </c>
      <c r="D1208" s="748" t="s">
        <v>47</v>
      </c>
      <c r="E1208" s="748" t="s">
        <v>59</v>
      </c>
      <c r="F1208" s="748" t="s">
        <v>151</v>
      </c>
      <c r="G1208" s="749" t="s">
        <v>50</v>
      </c>
      <c r="H1208" s="748" t="s">
        <v>51</v>
      </c>
      <c r="I1208" s="748" t="s">
        <v>61</v>
      </c>
      <c r="J1208" s="766" t="s">
        <v>1601</v>
      </c>
      <c r="K1208" s="748" t="s">
        <v>1602</v>
      </c>
      <c r="L1208" s="748" t="s">
        <v>1603</v>
      </c>
      <c r="M1208" s="638">
        <v>0</v>
      </c>
      <c r="N1208" s="638">
        <v>1</v>
      </c>
      <c r="O1208" s="748" t="s">
        <v>1604</v>
      </c>
      <c r="P1208" s="748" t="s">
        <v>1605</v>
      </c>
      <c r="Q1208" s="804" t="s">
        <v>1510</v>
      </c>
      <c r="R1208" s="37"/>
      <c r="S1208" s="822"/>
      <c r="T1208" s="53"/>
      <c r="U1208" s="53"/>
      <c r="V1208" s="53"/>
      <c r="W1208" s="54"/>
      <c r="X1208" s="55"/>
      <c r="Y1208" s="56"/>
      <c r="Z1208" s="36"/>
      <c r="AA1208" s="36"/>
      <c r="AB1208" s="57"/>
      <c r="AC1208" s="55"/>
      <c r="AD1208" s="58"/>
      <c r="AE1208" s="58"/>
      <c r="AF1208" s="637"/>
      <c r="AG1208" s="2"/>
    </row>
    <row r="1209" spans="1:33" ht="25.5" customHeight="1">
      <c r="A1209" s="662"/>
      <c r="B1209" s="665"/>
      <c r="C1209" s="743"/>
      <c r="D1209" s="744"/>
      <c r="E1209" s="744"/>
      <c r="F1209" s="744"/>
      <c r="G1209" s="744"/>
      <c r="H1209" s="744"/>
      <c r="I1209" s="744"/>
      <c r="J1209" s="761"/>
      <c r="K1209" s="744"/>
      <c r="L1209" s="744"/>
      <c r="M1209" s="631"/>
      <c r="N1209" s="631"/>
      <c r="O1209" s="744"/>
      <c r="P1209" s="744"/>
      <c r="Q1209" s="802"/>
      <c r="R1209" s="25"/>
      <c r="S1209" s="818"/>
      <c r="T1209" s="26"/>
      <c r="U1209" s="26"/>
      <c r="V1209" s="26"/>
      <c r="W1209" s="27"/>
      <c r="X1209" s="28"/>
      <c r="Y1209" s="29"/>
      <c r="Z1209" s="29"/>
      <c r="AA1209" s="29"/>
      <c r="AB1209" s="30"/>
      <c r="AC1209" s="28"/>
      <c r="AD1209" s="31"/>
      <c r="AE1209" s="31"/>
      <c r="AF1209" s="634"/>
      <c r="AG1209" s="2"/>
    </row>
    <row r="1210" spans="1:33" ht="25.5" customHeight="1">
      <c r="A1210" s="662"/>
      <c r="B1210" s="665"/>
      <c r="C1210" s="743"/>
      <c r="D1210" s="744"/>
      <c r="E1210" s="744"/>
      <c r="F1210" s="744"/>
      <c r="G1210" s="744"/>
      <c r="H1210" s="744"/>
      <c r="I1210" s="744"/>
      <c r="J1210" s="761"/>
      <c r="K1210" s="744"/>
      <c r="L1210" s="744"/>
      <c r="M1210" s="631"/>
      <c r="N1210" s="631"/>
      <c r="O1210" s="744"/>
      <c r="P1210" s="744"/>
      <c r="Q1210" s="802"/>
      <c r="R1210" s="25"/>
      <c r="S1210" s="818"/>
      <c r="T1210" s="26"/>
      <c r="U1210" s="26"/>
      <c r="V1210" s="26"/>
      <c r="W1210" s="27"/>
      <c r="X1210" s="28"/>
      <c r="Y1210" s="29"/>
      <c r="Z1210" s="29"/>
      <c r="AA1210" s="29"/>
      <c r="AB1210" s="30"/>
      <c r="AC1210" s="28"/>
      <c r="AD1210" s="31"/>
      <c r="AE1210" s="31"/>
      <c r="AF1210" s="634"/>
      <c r="AG1210" s="2"/>
    </row>
    <row r="1211" spans="1:33" ht="25.5" customHeight="1">
      <c r="A1211" s="662"/>
      <c r="B1211" s="665"/>
      <c r="C1211" s="743"/>
      <c r="D1211" s="744"/>
      <c r="E1211" s="744"/>
      <c r="F1211" s="744"/>
      <c r="G1211" s="744"/>
      <c r="H1211" s="744"/>
      <c r="I1211" s="744"/>
      <c r="J1211" s="761"/>
      <c r="K1211" s="744"/>
      <c r="L1211" s="744"/>
      <c r="M1211" s="631"/>
      <c r="N1211" s="631"/>
      <c r="O1211" s="744"/>
      <c r="P1211" s="744"/>
      <c r="Q1211" s="802"/>
      <c r="R1211" s="25"/>
      <c r="S1211" s="818"/>
      <c r="T1211" s="26"/>
      <c r="U1211" s="26"/>
      <c r="V1211" s="26"/>
      <c r="W1211" s="27"/>
      <c r="X1211" s="28"/>
      <c r="Y1211" s="29"/>
      <c r="Z1211" s="29"/>
      <c r="AA1211" s="29"/>
      <c r="AB1211" s="30"/>
      <c r="AC1211" s="28"/>
      <c r="AD1211" s="31"/>
      <c r="AE1211" s="31"/>
      <c r="AF1211" s="634"/>
      <c r="AG1211" s="2"/>
    </row>
    <row r="1212" spans="1:33" ht="25.5" customHeight="1">
      <c r="A1212" s="662"/>
      <c r="B1212" s="665"/>
      <c r="C1212" s="745"/>
      <c r="D1212" s="746"/>
      <c r="E1212" s="746"/>
      <c r="F1212" s="746"/>
      <c r="G1212" s="746"/>
      <c r="H1212" s="746"/>
      <c r="I1212" s="746"/>
      <c r="J1212" s="763"/>
      <c r="K1212" s="746"/>
      <c r="L1212" s="746"/>
      <c r="M1212" s="632"/>
      <c r="N1212" s="632"/>
      <c r="O1212" s="746"/>
      <c r="P1212" s="746"/>
      <c r="Q1212" s="803"/>
      <c r="R1212" s="38"/>
      <c r="S1212" s="820"/>
      <c r="T1212" s="39"/>
      <c r="U1212" s="39"/>
      <c r="V1212" s="39"/>
      <c r="W1212" s="40"/>
      <c r="X1212" s="41"/>
      <c r="Y1212" s="42"/>
      <c r="Z1212" s="42"/>
      <c r="AA1212" s="42"/>
      <c r="AB1212" s="43"/>
      <c r="AC1212" s="41"/>
      <c r="AD1212" s="44"/>
      <c r="AE1212" s="44"/>
      <c r="AF1212" s="635"/>
      <c r="AG1212" s="2"/>
    </row>
    <row r="1213" spans="1:33" ht="24.75" customHeight="1">
      <c r="A1213" s="662"/>
      <c r="B1213" s="665"/>
      <c r="C1213" s="747" t="s">
        <v>46</v>
      </c>
      <c r="D1213" s="748" t="s">
        <v>47</v>
      </c>
      <c r="E1213" s="748" t="s">
        <v>59</v>
      </c>
      <c r="F1213" s="748" t="s">
        <v>151</v>
      </c>
      <c r="G1213" s="749" t="s">
        <v>50</v>
      </c>
      <c r="H1213" s="748" t="s">
        <v>51</v>
      </c>
      <c r="I1213" s="748" t="s">
        <v>61</v>
      </c>
      <c r="J1213" s="766" t="s">
        <v>1606</v>
      </c>
      <c r="K1213" s="748" t="s">
        <v>192</v>
      </c>
      <c r="L1213" s="748" t="s">
        <v>1607</v>
      </c>
      <c r="M1213" s="638">
        <v>1</v>
      </c>
      <c r="N1213" s="638">
        <v>3</v>
      </c>
      <c r="O1213" s="748" t="s">
        <v>1608</v>
      </c>
      <c r="P1213" s="748" t="s">
        <v>1609</v>
      </c>
      <c r="Q1213" s="804" t="s">
        <v>1610</v>
      </c>
      <c r="R1213" s="59"/>
      <c r="S1213" s="823"/>
      <c r="T1213" s="49"/>
      <c r="U1213" s="49"/>
      <c r="V1213" s="49"/>
      <c r="W1213" s="34"/>
      <c r="X1213" s="35"/>
      <c r="Y1213" s="36"/>
      <c r="Z1213" s="36"/>
      <c r="AA1213" s="36"/>
      <c r="AB1213" s="50"/>
      <c r="AC1213" s="35"/>
      <c r="AD1213" s="60"/>
      <c r="AE1213" s="60"/>
      <c r="AF1213" s="637"/>
      <c r="AG1213" s="2"/>
    </row>
    <row r="1214" spans="1:33" ht="24.75" customHeight="1">
      <c r="A1214" s="662"/>
      <c r="B1214" s="665"/>
      <c r="C1214" s="743"/>
      <c r="D1214" s="744"/>
      <c r="E1214" s="744"/>
      <c r="F1214" s="744"/>
      <c r="G1214" s="744"/>
      <c r="H1214" s="744"/>
      <c r="I1214" s="744"/>
      <c r="J1214" s="761"/>
      <c r="K1214" s="744"/>
      <c r="L1214" s="744"/>
      <c r="M1214" s="631"/>
      <c r="N1214" s="631"/>
      <c r="O1214" s="744"/>
      <c r="P1214" s="744"/>
      <c r="Q1214" s="802"/>
      <c r="R1214" s="32"/>
      <c r="S1214" s="818"/>
      <c r="T1214" s="26"/>
      <c r="U1214" s="26"/>
      <c r="V1214" s="26"/>
      <c r="W1214" s="27"/>
      <c r="X1214" s="28"/>
      <c r="Y1214" s="29"/>
      <c r="Z1214" s="29"/>
      <c r="AA1214" s="29"/>
      <c r="AB1214" s="30"/>
      <c r="AC1214" s="28"/>
      <c r="AD1214" s="31"/>
      <c r="AE1214" s="31"/>
      <c r="AF1214" s="634"/>
      <c r="AG1214" s="2"/>
    </row>
    <row r="1215" spans="1:33" ht="24.75" customHeight="1">
      <c r="A1215" s="662"/>
      <c r="B1215" s="665"/>
      <c r="C1215" s="743"/>
      <c r="D1215" s="744"/>
      <c r="E1215" s="744"/>
      <c r="F1215" s="744"/>
      <c r="G1215" s="744"/>
      <c r="H1215" s="744"/>
      <c r="I1215" s="744"/>
      <c r="J1215" s="761"/>
      <c r="K1215" s="744"/>
      <c r="L1215" s="744"/>
      <c r="M1215" s="631"/>
      <c r="N1215" s="631"/>
      <c r="O1215" s="744"/>
      <c r="P1215" s="744"/>
      <c r="Q1215" s="802"/>
      <c r="R1215" s="25"/>
      <c r="S1215" s="818"/>
      <c r="T1215" s="26"/>
      <c r="U1215" s="26"/>
      <c r="V1215" s="26"/>
      <c r="W1215" s="27"/>
      <c r="X1215" s="28"/>
      <c r="Y1215" s="29"/>
      <c r="Z1215" s="29"/>
      <c r="AA1215" s="29"/>
      <c r="AB1215" s="30"/>
      <c r="AC1215" s="28"/>
      <c r="AD1215" s="31"/>
      <c r="AE1215" s="31"/>
      <c r="AF1215" s="634"/>
      <c r="AG1215" s="2"/>
    </row>
    <row r="1216" spans="1:33" ht="24.75" customHeight="1">
      <c r="A1216" s="662"/>
      <c r="B1216" s="665"/>
      <c r="C1216" s="743"/>
      <c r="D1216" s="744"/>
      <c r="E1216" s="744"/>
      <c r="F1216" s="744"/>
      <c r="G1216" s="744"/>
      <c r="H1216" s="744"/>
      <c r="I1216" s="744"/>
      <c r="J1216" s="761"/>
      <c r="K1216" s="744"/>
      <c r="L1216" s="744"/>
      <c r="M1216" s="631"/>
      <c r="N1216" s="631"/>
      <c r="O1216" s="744"/>
      <c r="P1216" s="744"/>
      <c r="Q1216" s="802"/>
      <c r="R1216" s="25"/>
      <c r="S1216" s="818"/>
      <c r="T1216" s="26"/>
      <c r="U1216" s="26"/>
      <c r="V1216" s="26"/>
      <c r="W1216" s="27"/>
      <c r="X1216" s="28"/>
      <c r="Y1216" s="29"/>
      <c r="Z1216" s="29"/>
      <c r="AA1216" s="29"/>
      <c r="AB1216" s="30"/>
      <c r="AC1216" s="28"/>
      <c r="AD1216" s="31"/>
      <c r="AE1216" s="31"/>
      <c r="AF1216" s="634"/>
      <c r="AG1216" s="2"/>
    </row>
    <row r="1217" spans="1:33" ht="24.75" customHeight="1">
      <c r="A1217" s="662"/>
      <c r="B1217" s="665"/>
      <c r="C1217" s="745"/>
      <c r="D1217" s="746"/>
      <c r="E1217" s="746"/>
      <c r="F1217" s="746"/>
      <c r="G1217" s="746"/>
      <c r="H1217" s="746"/>
      <c r="I1217" s="746"/>
      <c r="J1217" s="763"/>
      <c r="K1217" s="746"/>
      <c r="L1217" s="746"/>
      <c r="M1217" s="632"/>
      <c r="N1217" s="632"/>
      <c r="O1217" s="746"/>
      <c r="P1217" s="746"/>
      <c r="Q1217" s="803"/>
      <c r="R1217" s="38"/>
      <c r="S1217" s="824"/>
      <c r="T1217" s="61"/>
      <c r="U1217" s="61"/>
      <c r="V1217" s="61"/>
      <c r="W1217" s="62"/>
      <c r="X1217" s="63"/>
      <c r="Y1217" s="64"/>
      <c r="Z1217" s="42"/>
      <c r="AA1217" s="42"/>
      <c r="AB1217" s="65"/>
      <c r="AC1217" s="63"/>
      <c r="AD1217" s="66"/>
      <c r="AE1217" s="66"/>
      <c r="AF1217" s="635"/>
      <c r="AG1217" s="2"/>
    </row>
    <row r="1218" spans="1:33" ht="24.75" customHeight="1">
      <c r="A1218" s="662"/>
      <c r="B1218" s="665"/>
      <c r="C1218" s="747" t="s">
        <v>46</v>
      </c>
      <c r="D1218" s="748" t="s">
        <v>47</v>
      </c>
      <c r="E1218" s="748" t="s">
        <v>59</v>
      </c>
      <c r="F1218" s="748" t="s">
        <v>151</v>
      </c>
      <c r="G1218" s="749" t="s">
        <v>50</v>
      </c>
      <c r="H1218" s="748" t="s">
        <v>51</v>
      </c>
      <c r="I1218" s="748" t="s">
        <v>61</v>
      </c>
      <c r="J1218" s="766" t="s">
        <v>1611</v>
      </c>
      <c r="K1218" s="748" t="s">
        <v>282</v>
      </c>
      <c r="L1218" s="748" t="s">
        <v>1612</v>
      </c>
      <c r="M1218" s="638">
        <v>4</v>
      </c>
      <c r="N1218" s="638">
        <v>6</v>
      </c>
      <c r="O1218" s="748" t="s">
        <v>1613</v>
      </c>
      <c r="P1218" s="748" t="s">
        <v>1614</v>
      </c>
      <c r="Q1218" s="804" t="s">
        <v>1615</v>
      </c>
      <c r="R1218" s="59"/>
      <c r="S1218" s="822"/>
      <c r="T1218" s="53"/>
      <c r="U1218" s="53"/>
      <c r="V1218" s="53"/>
      <c r="W1218" s="54"/>
      <c r="X1218" s="55"/>
      <c r="Y1218" s="56"/>
      <c r="Z1218" s="56"/>
      <c r="AA1218" s="56"/>
      <c r="AB1218" s="57"/>
      <c r="AC1218" s="55"/>
      <c r="AD1218" s="58"/>
      <c r="AE1218" s="58"/>
      <c r="AF1218" s="637"/>
      <c r="AG1218" s="2"/>
    </row>
    <row r="1219" spans="1:33" ht="24.75" customHeight="1">
      <c r="A1219" s="662"/>
      <c r="B1219" s="665"/>
      <c r="C1219" s="743"/>
      <c r="D1219" s="744"/>
      <c r="E1219" s="744"/>
      <c r="F1219" s="744"/>
      <c r="G1219" s="744"/>
      <c r="H1219" s="744"/>
      <c r="I1219" s="744"/>
      <c r="J1219" s="761"/>
      <c r="K1219" s="744"/>
      <c r="L1219" s="744"/>
      <c r="M1219" s="631"/>
      <c r="N1219" s="631"/>
      <c r="O1219" s="744"/>
      <c r="P1219" s="744"/>
      <c r="Q1219" s="802"/>
      <c r="R1219" s="25"/>
      <c r="S1219" s="818"/>
      <c r="T1219" s="26"/>
      <c r="U1219" s="26"/>
      <c r="V1219" s="26"/>
      <c r="W1219" s="27"/>
      <c r="X1219" s="28"/>
      <c r="Y1219" s="29"/>
      <c r="Z1219" s="29"/>
      <c r="AA1219" s="29"/>
      <c r="AB1219" s="30"/>
      <c r="AC1219" s="28"/>
      <c r="AD1219" s="31"/>
      <c r="AE1219" s="31"/>
      <c r="AF1219" s="634"/>
      <c r="AG1219" s="2"/>
    </row>
    <row r="1220" spans="1:33" ht="24.75" customHeight="1">
      <c r="A1220" s="662"/>
      <c r="B1220" s="665"/>
      <c r="C1220" s="743"/>
      <c r="D1220" s="744"/>
      <c r="E1220" s="744"/>
      <c r="F1220" s="744"/>
      <c r="G1220" s="744"/>
      <c r="H1220" s="744"/>
      <c r="I1220" s="744"/>
      <c r="J1220" s="761"/>
      <c r="K1220" s="744"/>
      <c r="L1220" s="744"/>
      <c r="M1220" s="631"/>
      <c r="N1220" s="631"/>
      <c r="O1220" s="744"/>
      <c r="P1220" s="744"/>
      <c r="Q1220" s="802"/>
      <c r="R1220" s="25"/>
      <c r="S1220" s="818"/>
      <c r="T1220" s="26"/>
      <c r="U1220" s="26"/>
      <c r="V1220" s="26"/>
      <c r="W1220" s="27"/>
      <c r="X1220" s="28"/>
      <c r="Y1220" s="29"/>
      <c r="Z1220" s="29"/>
      <c r="AA1220" s="29"/>
      <c r="AB1220" s="30"/>
      <c r="AC1220" s="28"/>
      <c r="AD1220" s="31"/>
      <c r="AE1220" s="31"/>
      <c r="AF1220" s="634"/>
      <c r="AG1220" s="2"/>
    </row>
    <row r="1221" spans="1:33" ht="24.75" customHeight="1">
      <c r="A1221" s="662"/>
      <c r="B1221" s="665"/>
      <c r="C1221" s="743"/>
      <c r="D1221" s="744"/>
      <c r="E1221" s="744"/>
      <c r="F1221" s="744"/>
      <c r="G1221" s="744"/>
      <c r="H1221" s="744"/>
      <c r="I1221" s="744"/>
      <c r="J1221" s="761"/>
      <c r="K1221" s="744"/>
      <c r="L1221" s="744"/>
      <c r="M1221" s="631"/>
      <c r="N1221" s="631"/>
      <c r="O1221" s="744"/>
      <c r="P1221" s="744"/>
      <c r="Q1221" s="802"/>
      <c r="R1221" s="69"/>
      <c r="S1221" s="824"/>
      <c r="T1221" s="61"/>
      <c r="U1221" s="61"/>
      <c r="V1221" s="61"/>
      <c r="W1221" s="62"/>
      <c r="X1221" s="63"/>
      <c r="Y1221" s="64"/>
      <c r="Z1221" s="64"/>
      <c r="AA1221" s="64"/>
      <c r="AB1221" s="65"/>
      <c r="AC1221" s="63"/>
      <c r="AD1221" s="66"/>
      <c r="AE1221" s="66"/>
      <c r="AF1221" s="634"/>
      <c r="AG1221" s="2"/>
    </row>
    <row r="1222" spans="1:33" ht="24.75" customHeight="1">
      <c r="A1222" s="662"/>
      <c r="B1222" s="669"/>
      <c r="C1222" s="745"/>
      <c r="D1222" s="746"/>
      <c r="E1222" s="746"/>
      <c r="F1222" s="746"/>
      <c r="G1222" s="746"/>
      <c r="H1222" s="746"/>
      <c r="I1222" s="746"/>
      <c r="J1222" s="763"/>
      <c r="K1222" s="746"/>
      <c r="L1222" s="746"/>
      <c r="M1222" s="632"/>
      <c r="N1222" s="632"/>
      <c r="O1222" s="746"/>
      <c r="P1222" s="746"/>
      <c r="Q1222" s="803"/>
      <c r="R1222" s="38"/>
      <c r="S1222" s="820"/>
      <c r="T1222" s="39"/>
      <c r="U1222" s="39"/>
      <c r="V1222" s="39"/>
      <c r="W1222" s="40"/>
      <c r="X1222" s="41"/>
      <c r="Y1222" s="42"/>
      <c r="Z1222" s="42"/>
      <c r="AA1222" s="42"/>
      <c r="AB1222" s="43"/>
      <c r="AC1222" s="41"/>
      <c r="AD1222" s="44"/>
      <c r="AE1222" s="44"/>
      <c r="AF1222" s="635"/>
      <c r="AG1222" s="2"/>
    </row>
    <row r="1223" spans="1:33" ht="22.5" customHeight="1">
      <c r="A1223" s="708"/>
      <c r="B1223" s="159"/>
      <c r="C1223" s="781"/>
      <c r="D1223" s="781"/>
      <c r="E1223" s="781"/>
      <c r="F1223" s="781"/>
      <c r="G1223" s="781"/>
      <c r="H1223" s="781"/>
      <c r="I1223" s="781"/>
      <c r="J1223" s="781"/>
      <c r="K1223" s="781"/>
      <c r="L1223" s="781"/>
      <c r="M1223" s="160"/>
      <c r="N1223" s="160"/>
      <c r="O1223" s="781"/>
      <c r="P1223" s="781"/>
      <c r="Q1223" s="781"/>
      <c r="R1223" s="667" t="s">
        <v>536</v>
      </c>
      <c r="S1223" s="657"/>
      <c r="T1223" s="657"/>
      <c r="U1223" s="657"/>
      <c r="V1223" s="657"/>
      <c r="W1223" s="657"/>
      <c r="X1223" s="657"/>
      <c r="Y1223" s="657"/>
      <c r="Z1223" s="658"/>
      <c r="AA1223" s="161" t="s">
        <v>201</v>
      </c>
      <c r="AB1223" s="162">
        <f>SUM(AB1118:AB1222)</f>
        <v>6843.0339999999997</v>
      </c>
      <c r="AC1223" s="668"/>
      <c r="AD1223" s="657"/>
      <c r="AE1223" s="657"/>
      <c r="AF1223" s="660"/>
      <c r="AG1223" s="84"/>
    </row>
    <row r="1224" spans="1:33" ht="22.5" customHeight="1">
      <c r="A1224" s="79"/>
      <c r="B1224" s="167"/>
      <c r="C1224" s="783"/>
      <c r="D1224" s="783"/>
      <c r="E1224" s="783"/>
      <c r="F1224" s="783"/>
      <c r="G1224" s="783"/>
      <c r="H1224" s="783"/>
      <c r="I1224" s="783"/>
      <c r="J1224" s="783"/>
      <c r="K1224" s="783"/>
      <c r="L1224" s="783"/>
      <c r="M1224" s="167"/>
      <c r="N1224" s="167"/>
      <c r="O1224" s="783"/>
      <c r="P1224" s="783"/>
      <c r="Q1224" s="806"/>
      <c r="R1224" s="671" t="s">
        <v>1616</v>
      </c>
      <c r="S1224" s="672"/>
      <c r="T1224" s="672"/>
      <c r="U1224" s="672"/>
      <c r="V1224" s="672"/>
      <c r="W1224" s="672"/>
      <c r="X1224" s="672"/>
      <c r="Y1224" s="672"/>
      <c r="Z1224" s="673"/>
      <c r="AA1224" s="168" t="s">
        <v>201</v>
      </c>
      <c r="AB1224" s="169">
        <f>+AB926+AB991+AB1054+AB1117+AB1223</f>
        <v>608098.09256480006</v>
      </c>
      <c r="AC1224" s="674"/>
      <c r="AD1224" s="672"/>
      <c r="AE1224" s="672"/>
      <c r="AF1224" s="675"/>
      <c r="AG1224" s="170"/>
    </row>
    <row r="1225" spans="1:33" ht="36" customHeight="1">
      <c r="A1225" s="709" t="s">
        <v>1617</v>
      </c>
      <c r="B1225" s="704" t="s">
        <v>1617</v>
      </c>
      <c r="C1225" s="773" t="s">
        <v>46</v>
      </c>
      <c r="D1225" s="750" t="s">
        <v>47</v>
      </c>
      <c r="E1225" s="750" t="s">
        <v>48</v>
      </c>
      <c r="F1225" s="750" t="s">
        <v>371</v>
      </c>
      <c r="G1225" s="768" t="s">
        <v>50</v>
      </c>
      <c r="H1225" s="750" t="s">
        <v>51</v>
      </c>
      <c r="I1225" s="750" t="s">
        <v>134</v>
      </c>
      <c r="J1225" s="774" t="s">
        <v>1618</v>
      </c>
      <c r="K1225" s="748" t="s">
        <v>1619</v>
      </c>
      <c r="L1225" s="750" t="s">
        <v>1620</v>
      </c>
      <c r="M1225" s="698">
        <v>3</v>
      </c>
      <c r="N1225" s="698">
        <v>2</v>
      </c>
      <c r="O1225" s="750" t="s">
        <v>1621</v>
      </c>
      <c r="P1225" s="750" t="s">
        <v>1622</v>
      </c>
      <c r="Q1225" s="805" t="s">
        <v>1623</v>
      </c>
      <c r="R1225" s="37" t="s">
        <v>264</v>
      </c>
      <c r="S1225" s="821" t="s">
        <v>197</v>
      </c>
      <c r="T1225" s="100" t="s">
        <v>70</v>
      </c>
      <c r="U1225" s="67" t="s">
        <v>71</v>
      </c>
      <c r="V1225" s="68" t="s">
        <v>72</v>
      </c>
      <c r="W1225" s="34"/>
      <c r="X1225" s="35"/>
      <c r="Y1225" s="36"/>
      <c r="Z1225" s="36"/>
      <c r="AA1225" s="36"/>
      <c r="AB1225" s="50">
        <f>+AA1226</f>
        <v>192.77440000000001</v>
      </c>
      <c r="AC1225" s="35"/>
      <c r="AD1225" s="60"/>
      <c r="AE1225" s="60"/>
      <c r="AF1225" s="636"/>
      <c r="AG1225" s="2"/>
    </row>
    <row r="1226" spans="1:33" ht="36" customHeight="1">
      <c r="A1226" s="662"/>
      <c r="B1226" s="665"/>
      <c r="C1226" s="743"/>
      <c r="D1226" s="744"/>
      <c r="E1226" s="744"/>
      <c r="F1226" s="744"/>
      <c r="G1226" s="744"/>
      <c r="H1226" s="744"/>
      <c r="I1226" s="744"/>
      <c r="J1226" s="754"/>
      <c r="K1226" s="744"/>
      <c r="L1226" s="744"/>
      <c r="M1226" s="631"/>
      <c r="N1226" s="631"/>
      <c r="O1226" s="744"/>
      <c r="P1226" s="744"/>
      <c r="Q1226" s="802"/>
      <c r="R1226" s="25"/>
      <c r="S1226" s="818" t="s">
        <v>1420</v>
      </c>
      <c r="T1226" s="26"/>
      <c r="U1226" s="61"/>
      <c r="V1226" s="61"/>
      <c r="W1226" s="27">
        <v>2</v>
      </c>
      <c r="X1226" s="28" t="s">
        <v>74</v>
      </c>
      <c r="Y1226" s="29">
        <v>86.06</v>
      </c>
      <c r="Z1226" s="29">
        <f>+W1226*Y1226</f>
        <v>172.12</v>
      </c>
      <c r="AA1226" s="29">
        <f>+Z1226*1.12</f>
        <v>192.77440000000001</v>
      </c>
      <c r="AB1226" s="30"/>
      <c r="AC1226" s="28"/>
      <c r="AD1226" s="31" t="s">
        <v>75</v>
      </c>
      <c r="AE1226" s="31"/>
      <c r="AF1226" s="634"/>
      <c r="AG1226" s="2"/>
    </row>
    <row r="1227" spans="1:33" ht="36" customHeight="1">
      <c r="A1227" s="662"/>
      <c r="B1227" s="665"/>
      <c r="C1227" s="743"/>
      <c r="D1227" s="744"/>
      <c r="E1227" s="744"/>
      <c r="F1227" s="744"/>
      <c r="G1227" s="744"/>
      <c r="H1227" s="744"/>
      <c r="I1227" s="744"/>
      <c r="J1227" s="754"/>
      <c r="K1227" s="744"/>
      <c r="L1227" s="744"/>
      <c r="M1227" s="631"/>
      <c r="N1227" s="631"/>
      <c r="O1227" s="744"/>
      <c r="P1227" s="744"/>
      <c r="Q1227" s="802"/>
      <c r="R1227" s="37" t="s">
        <v>1079</v>
      </c>
      <c r="S1227" s="821" t="s">
        <v>1080</v>
      </c>
      <c r="T1227" s="125" t="s">
        <v>70</v>
      </c>
      <c r="U1227" s="172" t="s">
        <v>71</v>
      </c>
      <c r="V1227" s="164" t="s">
        <v>72</v>
      </c>
      <c r="W1227" s="128"/>
      <c r="X1227" s="35"/>
      <c r="Y1227" s="36"/>
      <c r="Z1227" s="29"/>
      <c r="AA1227" s="29"/>
      <c r="AB1227" s="30">
        <f>+AA1228</f>
        <v>65</v>
      </c>
      <c r="AC1227" s="28"/>
      <c r="AD1227" s="31"/>
      <c r="AE1227" s="31"/>
      <c r="AF1227" s="634"/>
      <c r="AG1227" s="2"/>
    </row>
    <row r="1228" spans="1:33" ht="36" customHeight="1">
      <c r="A1228" s="663"/>
      <c r="B1228" s="666"/>
      <c r="C1228" s="745"/>
      <c r="D1228" s="746"/>
      <c r="E1228" s="746"/>
      <c r="F1228" s="746"/>
      <c r="G1228" s="746"/>
      <c r="H1228" s="746"/>
      <c r="I1228" s="746"/>
      <c r="J1228" s="756"/>
      <c r="K1228" s="746"/>
      <c r="L1228" s="746"/>
      <c r="M1228" s="632"/>
      <c r="N1228" s="632"/>
      <c r="O1228" s="746"/>
      <c r="P1228" s="746"/>
      <c r="Q1228" s="803"/>
      <c r="R1228" s="206"/>
      <c r="S1228" s="864" t="s">
        <v>1624</v>
      </c>
      <c r="T1228" s="320"/>
      <c r="U1228" s="279"/>
      <c r="V1228" s="279"/>
      <c r="W1228" s="321">
        <v>1</v>
      </c>
      <c r="X1228" s="203" t="s">
        <v>74</v>
      </c>
      <c r="Y1228" s="283">
        <f>392-327</f>
        <v>65</v>
      </c>
      <c r="Z1228" s="205">
        <f>+W1228*Y1228</f>
        <v>65</v>
      </c>
      <c r="AA1228" s="205">
        <f>+Z1228</f>
        <v>65</v>
      </c>
      <c r="AB1228" s="43"/>
      <c r="AC1228" s="41"/>
      <c r="AD1228" s="44" t="s">
        <v>75</v>
      </c>
      <c r="AE1228" s="44"/>
      <c r="AF1228" s="635"/>
      <c r="AG1228" s="2"/>
    </row>
    <row r="1229" spans="1:33" ht="32.25" customHeight="1">
      <c r="A1229" s="661"/>
      <c r="B1229" s="664" t="s">
        <v>1617</v>
      </c>
      <c r="C1229" s="773" t="s">
        <v>46</v>
      </c>
      <c r="D1229" s="750" t="s">
        <v>47</v>
      </c>
      <c r="E1229" s="750" t="s">
        <v>48</v>
      </c>
      <c r="F1229" s="750" t="s">
        <v>371</v>
      </c>
      <c r="G1229" s="768" t="s">
        <v>50</v>
      </c>
      <c r="H1229" s="750" t="s">
        <v>51</v>
      </c>
      <c r="I1229" s="750" t="s">
        <v>134</v>
      </c>
      <c r="J1229" s="774" t="s">
        <v>1625</v>
      </c>
      <c r="K1229" s="748" t="s">
        <v>1626</v>
      </c>
      <c r="L1229" s="750" t="s">
        <v>1627</v>
      </c>
      <c r="M1229" s="698">
        <v>5</v>
      </c>
      <c r="N1229" s="698">
        <v>2</v>
      </c>
      <c r="O1229" s="750" t="s">
        <v>1628</v>
      </c>
      <c r="P1229" s="750" t="s">
        <v>1629</v>
      </c>
      <c r="Q1229" s="805" t="s">
        <v>1630</v>
      </c>
      <c r="R1229" s="37" t="s">
        <v>116</v>
      </c>
      <c r="S1229" s="821" t="s">
        <v>117</v>
      </c>
      <c r="T1229" s="100" t="s">
        <v>70</v>
      </c>
      <c r="U1229" s="67" t="s">
        <v>71</v>
      </c>
      <c r="V1229" s="68" t="s">
        <v>72</v>
      </c>
      <c r="W1229" s="34"/>
      <c r="X1229" s="35"/>
      <c r="Y1229" s="36"/>
      <c r="Z1229" s="36"/>
      <c r="AA1229" s="36"/>
      <c r="AB1229" s="50">
        <f>+SUM(AA1230:AA1232)</f>
        <v>56.967680000000001</v>
      </c>
      <c r="AC1229" s="35"/>
      <c r="AD1229" s="35"/>
      <c r="AE1229" s="35"/>
      <c r="AF1229" s="636"/>
      <c r="AG1229" s="2"/>
    </row>
    <row r="1230" spans="1:33" ht="32.25" customHeight="1">
      <c r="A1230" s="662"/>
      <c r="B1230" s="665"/>
      <c r="C1230" s="743"/>
      <c r="D1230" s="744"/>
      <c r="E1230" s="744"/>
      <c r="F1230" s="744"/>
      <c r="G1230" s="744"/>
      <c r="H1230" s="744"/>
      <c r="I1230" s="744"/>
      <c r="J1230" s="754"/>
      <c r="K1230" s="744"/>
      <c r="L1230" s="744"/>
      <c r="M1230" s="631"/>
      <c r="N1230" s="631"/>
      <c r="O1230" s="744"/>
      <c r="P1230" s="744"/>
      <c r="Q1230" s="802"/>
      <c r="R1230" s="25"/>
      <c r="S1230" s="824" t="s">
        <v>1631</v>
      </c>
      <c r="T1230" s="61"/>
      <c r="U1230" s="61"/>
      <c r="V1230" s="61"/>
      <c r="W1230" s="62">
        <v>12</v>
      </c>
      <c r="X1230" s="63" t="s">
        <v>74</v>
      </c>
      <c r="Y1230" s="64">
        <v>1.214</v>
      </c>
      <c r="Z1230" s="29">
        <f t="shared" ref="Z1230:Z1232" si="95">+W1230*Y1230</f>
        <v>14.568</v>
      </c>
      <c r="AA1230" s="29">
        <f t="shared" ref="AA1230:AA1232" si="96">+Z1230*1.12</f>
        <v>16.31616</v>
      </c>
      <c r="AB1230" s="30"/>
      <c r="AC1230" s="28"/>
      <c r="AD1230" s="28"/>
      <c r="AE1230" s="28" t="s">
        <v>75</v>
      </c>
      <c r="AF1230" s="634"/>
      <c r="AG1230" s="2"/>
    </row>
    <row r="1231" spans="1:33" ht="32.25" customHeight="1">
      <c r="A1231" s="662"/>
      <c r="B1231" s="665"/>
      <c r="C1231" s="743"/>
      <c r="D1231" s="744"/>
      <c r="E1231" s="744"/>
      <c r="F1231" s="744"/>
      <c r="G1231" s="744"/>
      <c r="H1231" s="744"/>
      <c r="I1231" s="744"/>
      <c r="J1231" s="754"/>
      <c r="K1231" s="744"/>
      <c r="L1231" s="744"/>
      <c r="M1231" s="631"/>
      <c r="N1231" s="631"/>
      <c r="O1231" s="744"/>
      <c r="P1231" s="744"/>
      <c r="Q1231" s="802"/>
      <c r="R1231" s="25"/>
      <c r="S1231" s="843" t="s">
        <v>1632</v>
      </c>
      <c r="T1231" s="86"/>
      <c r="U1231" s="86"/>
      <c r="V1231" s="86"/>
      <c r="W1231" s="178">
        <v>12</v>
      </c>
      <c r="X1231" s="179" t="s">
        <v>74</v>
      </c>
      <c r="Y1231" s="180">
        <v>1.214</v>
      </c>
      <c r="Z1231" s="180">
        <f t="shared" si="95"/>
        <v>14.568</v>
      </c>
      <c r="AA1231" s="180">
        <f t="shared" si="96"/>
        <v>16.31616</v>
      </c>
      <c r="AB1231" s="30"/>
      <c r="AC1231" s="28"/>
      <c r="AD1231" s="28"/>
      <c r="AE1231" s="28" t="s">
        <v>75</v>
      </c>
      <c r="AF1231" s="634"/>
      <c r="AG1231" s="2"/>
    </row>
    <row r="1232" spans="1:33" ht="32.25" customHeight="1">
      <c r="A1232" s="662"/>
      <c r="B1232" s="665"/>
      <c r="C1232" s="745"/>
      <c r="D1232" s="746"/>
      <c r="E1232" s="746"/>
      <c r="F1232" s="746"/>
      <c r="G1232" s="746"/>
      <c r="H1232" s="746"/>
      <c r="I1232" s="746"/>
      <c r="J1232" s="756"/>
      <c r="K1232" s="746"/>
      <c r="L1232" s="746"/>
      <c r="M1232" s="632"/>
      <c r="N1232" s="632"/>
      <c r="O1232" s="746"/>
      <c r="P1232" s="746"/>
      <c r="Q1232" s="803"/>
      <c r="R1232" s="25"/>
      <c r="S1232" s="847" t="s">
        <v>1633</v>
      </c>
      <c r="T1232" s="198"/>
      <c r="U1232" s="198"/>
      <c r="V1232" s="198"/>
      <c r="W1232" s="199">
        <v>14</v>
      </c>
      <c r="X1232" s="207" t="s">
        <v>74</v>
      </c>
      <c r="Y1232" s="208">
        <v>1.552</v>
      </c>
      <c r="Z1232" s="208">
        <f t="shared" si="95"/>
        <v>21.728000000000002</v>
      </c>
      <c r="AA1232" s="208">
        <f t="shared" si="96"/>
        <v>24.335360000000005</v>
      </c>
      <c r="AB1232" s="43"/>
      <c r="AC1232" s="41"/>
      <c r="AD1232" s="41"/>
      <c r="AE1232" s="41" t="s">
        <v>75</v>
      </c>
      <c r="AF1232" s="635"/>
      <c r="AG1232" s="2"/>
    </row>
    <row r="1233" spans="1:33" ht="44.25" customHeight="1">
      <c r="A1233" s="662"/>
      <c r="B1233" s="665"/>
      <c r="C1233" s="747" t="s">
        <v>46</v>
      </c>
      <c r="D1233" s="748" t="s">
        <v>47</v>
      </c>
      <c r="E1233" s="748" t="s">
        <v>48</v>
      </c>
      <c r="F1233" s="748" t="s">
        <v>371</v>
      </c>
      <c r="G1233" s="749" t="s">
        <v>50</v>
      </c>
      <c r="H1233" s="748" t="s">
        <v>51</v>
      </c>
      <c r="I1233" s="748" t="s">
        <v>134</v>
      </c>
      <c r="J1233" s="766" t="s">
        <v>1634</v>
      </c>
      <c r="K1233" s="748" t="s">
        <v>1635</v>
      </c>
      <c r="L1233" s="748" t="s">
        <v>1636</v>
      </c>
      <c r="M1233" s="638">
        <v>8</v>
      </c>
      <c r="N1233" s="638">
        <v>7</v>
      </c>
      <c r="O1233" s="748" t="s">
        <v>1637</v>
      </c>
      <c r="P1233" s="748" t="s">
        <v>1638</v>
      </c>
      <c r="Q1233" s="804" t="s">
        <v>1639</v>
      </c>
      <c r="R1233" s="59" t="s">
        <v>457</v>
      </c>
      <c r="S1233" s="823" t="s">
        <v>458</v>
      </c>
      <c r="T1233" s="49"/>
      <c r="U1233" s="322" t="s">
        <v>71</v>
      </c>
      <c r="V1233" s="96" t="s">
        <v>72</v>
      </c>
      <c r="W1233" s="34"/>
      <c r="X1233" s="35"/>
      <c r="Y1233" s="36"/>
      <c r="Z1233" s="36"/>
      <c r="AA1233" s="323">
        <v>1289289.46</v>
      </c>
      <c r="AB1233" s="324">
        <f t="shared" ref="AB1233:AB1235" si="97">+AA1233</f>
        <v>1289289.46</v>
      </c>
      <c r="AC1233" s="35"/>
      <c r="AD1233" s="60"/>
      <c r="AE1233" s="60" t="s">
        <v>75</v>
      </c>
      <c r="AF1233" s="995" t="s">
        <v>1640</v>
      </c>
      <c r="AG1233" s="2"/>
    </row>
    <row r="1234" spans="1:33" ht="44.25" customHeight="1">
      <c r="A1234" s="662"/>
      <c r="B1234" s="665"/>
      <c r="C1234" s="743"/>
      <c r="D1234" s="744"/>
      <c r="E1234" s="744"/>
      <c r="F1234" s="744"/>
      <c r="G1234" s="744"/>
      <c r="H1234" s="744"/>
      <c r="I1234" s="744"/>
      <c r="J1234" s="761"/>
      <c r="K1234" s="744"/>
      <c r="L1234" s="744"/>
      <c r="M1234" s="631"/>
      <c r="N1234" s="631"/>
      <c r="O1234" s="744"/>
      <c r="P1234" s="744"/>
      <c r="Q1234" s="802"/>
      <c r="R1234" s="140" t="s">
        <v>1641</v>
      </c>
      <c r="S1234" s="836" t="s">
        <v>1642</v>
      </c>
      <c r="T1234" s="244"/>
      <c r="U1234" s="241" t="s">
        <v>71</v>
      </c>
      <c r="V1234" s="242" t="s">
        <v>72</v>
      </c>
      <c r="W1234" s="245"/>
      <c r="X1234" s="103"/>
      <c r="Y1234" s="94"/>
      <c r="Z1234" s="94"/>
      <c r="AA1234" s="94">
        <f>1000-500</f>
        <v>500</v>
      </c>
      <c r="AB1234" s="144">
        <f t="shared" si="97"/>
        <v>500</v>
      </c>
      <c r="AC1234" s="28"/>
      <c r="AD1234" s="31"/>
      <c r="AE1234" s="31" t="s">
        <v>75</v>
      </c>
      <c r="AF1234" s="993"/>
      <c r="AG1234" s="2"/>
    </row>
    <row r="1235" spans="1:33" ht="44.25" customHeight="1">
      <c r="A1235" s="662"/>
      <c r="B1235" s="665"/>
      <c r="C1235" s="743"/>
      <c r="D1235" s="744"/>
      <c r="E1235" s="744"/>
      <c r="F1235" s="744"/>
      <c r="G1235" s="744"/>
      <c r="H1235" s="744"/>
      <c r="I1235" s="744"/>
      <c r="J1235" s="761"/>
      <c r="K1235" s="744"/>
      <c r="L1235" s="744"/>
      <c r="M1235" s="631"/>
      <c r="N1235" s="631"/>
      <c r="O1235" s="744"/>
      <c r="P1235" s="744"/>
      <c r="Q1235" s="802"/>
      <c r="R1235" s="98" t="s">
        <v>447</v>
      </c>
      <c r="S1235" s="830" t="s">
        <v>448</v>
      </c>
      <c r="T1235" s="99"/>
      <c r="U1235" s="48" t="s">
        <v>71</v>
      </c>
      <c r="V1235" s="49" t="s">
        <v>72</v>
      </c>
      <c r="W1235" s="40"/>
      <c r="X1235" s="41"/>
      <c r="Y1235" s="42"/>
      <c r="Z1235" s="42"/>
      <c r="AA1235" s="42">
        <v>62670</v>
      </c>
      <c r="AB1235" s="30">
        <f t="shared" si="97"/>
        <v>62670</v>
      </c>
      <c r="AC1235" s="28"/>
      <c r="AD1235" s="31"/>
      <c r="AE1235" s="31" t="s">
        <v>75</v>
      </c>
      <c r="AF1235" s="993"/>
      <c r="AG1235" s="2"/>
    </row>
    <row r="1236" spans="1:33" ht="33.75" customHeight="1">
      <c r="A1236" s="662"/>
      <c r="B1236" s="665"/>
      <c r="C1236" s="747" t="s">
        <v>46</v>
      </c>
      <c r="D1236" s="748" t="s">
        <v>47</v>
      </c>
      <c r="E1236" s="748" t="s">
        <v>48</v>
      </c>
      <c r="F1236" s="748" t="s">
        <v>371</v>
      </c>
      <c r="G1236" s="749" t="s">
        <v>50</v>
      </c>
      <c r="H1236" s="748" t="s">
        <v>51</v>
      </c>
      <c r="I1236" s="748" t="s">
        <v>61</v>
      </c>
      <c r="J1236" s="766" t="s">
        <v>1643</v>
      </c>
      <c r="K1236" s="748" t="s">
        <v>1644</v>
      </c>
      <c r="L1236" s="748" t="s">
        <v>1645</v>
      </c>
      <c r="M1236" s="638">
        <v>1</v>
      </c>
      <c r="N1236" s="638">
        <v>3</v>
      </c>
      <c r="O1236" s="748" t="s">
        <v>1646</v>
      </c>
      <c r="P1236" s="748" t="s">
        <v>1647</v>
      </c>
      <c r="Q1236" s="804" t="s">
        <v>1648</v>
      </c>
      <c r="R1236" s="37" t="s">
        <v>68</v>
      </c>
      <c r="S1236" s="821" t="s">
        <v>1649</v>
      </c>
      <c r="T1236" s="100" t="s">
        <v>70</v>
      </c>
      <c r="U1236" s="67" t="s">
        <v>71</v>
      </c>
      <c r="V1236" s="68" t="s">
        <v>72</v>
      </c>
      <c r="W1236" s="34"/>
      <c r="X1236" s="35"/>
      <c r="Y1236" s="36"/>
      <c r="Z1236" s="36"/>
      <c r="AA1236" s="36"/>
      <c r="AB1236" s="57">
        <f>+SUM(AA1237:AA1240)</f>
        <v>336</v>
      </c>
      <c r="AC1236" s="55"/>
      <c r="AD1236" s="58"/>
      <c r="AE1236" s="58"/>
      <c r="AF1236" s="637"/>
      <c r="AG1236" s="2"/>
    </row>
    <row r="1237" spans="1:33" ht="18" customHeight="1">
      <c r="A1237" s="662"/>
      <c r="B1237" s="665"/>
      <c r="C1237" s="743"/>
      <c r="D1237" s="744"/>
      <c r="E1237" s="744"/>
      <c r="F1237" s="744"/>
      <c r="G1237" s="744"/>
      <c r="H1237" s="744"/>
      <c r="I1237" s="744"/>
      <c r="J1237" s="761"/>
      <c r="K1237" s="744"/>
      <c r="L1237" s="744"/>
      <c r="M1237" s="631"/>
      <c r="N1237" s="631"/>
      <c r="O1237" s="744"/>
      <c r="P1237" s="744"/>
      <c r="Q1237" s="802"/>
      <c r="R1237" s="25"/>
      <c r="S1237" s="818" t="s">
        <v>1650</v>
      </c>
      <c r="T1237" s="26"/>
      <c r="U1237" s="26"/>
      <c r="V1237" s="26"/>
      <c r="W1237" s="27">
        <v>10</v>
      </c>
      <c r="X1237" s="28" t="s">
        <v>1651</v>
      </c>
      <c r="Y1237" s="29">
        <v>12</v>
      </c>
      <c r="Z1237" s="29">
        <f t="shared" ref="Z1237:Z1240" si="98">+W1237*Y1237</f>
        <v>120</v>
      </c>
      <c r="AA1237" s="29">
        <f t="shared" ref="AA1237:AA1240" si="99">+Z1237*1.12</f>
        <v>134.4</v>
      </c>
      <c r="AB1237" s="30"/>
      <c r="AC1237" s="28"/>
      <c r="AD1237" s="31" t="s">
        <v>75</v>
      </c>
      <c r="AE1237" s="31"/>
      <c r="AF1237" s="634"/>
      <c r="AG1237" s="2"/>
    </row>
    <row r="1238" spans="1:33" ht="18" customHeight="1">
      <c r="A1238" s="662"/>
      <c r="B1238" s="665"/>
      <c r="C1238" s="743"/>
      <c r="D1238" s="744"/>
      <c r="E1238" s="744"/>
      <c r="F1238" s="744"/>
      <c r="G1238" s="744"/>
      <c r="H1238" s="744"/>
      <c r="I1238" s="744"/>
      <c r="J1238" s="761"/>
      <c r="K1238" s="744"/>
      <c r="L1238" s="744"/>
      <c r="M1238" s="631"/>
      <c r="N1238" s="631"/>
      <c r="O1238" s="744"/>
      <c r="P1238" s="744"/>
      <c r="Q1238" s="802"/>
      <c r="R1238" s="25"/>
      <c r="S1238" s="818" t="s">
        <v>1652</v>
      </c>
      <c r="T1238" s="26"/>
      <c r="U1238" s="26"/>
      <c r="V1238" s="26"/>
      <c r="W1238" s="27">
        <v>5</v>
      </c>
      <c r="X1238" s="28" t="s">
        <v>1651</v>
      </c>
      <c r="Y1238" s="29">
        <v>12</v>
      </c>
      <c r="Z1238" s="29">
        <f t="shared" si="98"/>
        <v>60</v>
      </c>
      <c r="AA1238" s="29">
        <f t="shared" si="99"/>
        <v>67.2</v>
      </c>
      <c r="AB1238" s="30"/>
      <c r="AC1238" s="28"/>
      <c r="AD1238" s="31" t="s">
        <v>75</v>
      </c>
      <c r="AE1238" s="31"/>
      <c r="AF1238" s="634"/>
      <c r="AG1238" s="2"/>
    </row>
    <row r="1239" spans="1:33" ht="18" customHeight="1">
      <c r="A1239" s="662"/>
      <c r="B1239" s="665"/>
      <c r="C1239" s="743"/>
      <c r="D1239" s="744"/>
      <c r="E1239" s="744"/>
      <c r="F1239" s="744"/>
      <c r="G1239" s="744"/>
      <c r="H1239" s="744"/>
      <c r="I1239" s="744"/>
      <c r="J1239" s="761"/>
      <c r="K1239" s="744"/>
      <c r="L1239" s="744"/>
      <c r="M1239" s="631"/>
      <c r="N1239" s="631"/>
      <c r="O1239" s="744"/>
      <c r="P1239" s="744"/>
      <c r="Q1239" s="802"/>
      <c r="R1239" s="25"/>
      <c r="S1239" s="818" t="s">
        <v>1653</v>
      </c>
      <c r="T1239" s="26"/>
      <c r="U1239" s="26"/>
      <c r="V1239" s="26"/>
      <c r="W1239" s="27">
        <v>5</v>
      </c>
      <c r="X1239" s="28" t="s">
        <v>1651</v>
      </c>
      <c r="Y1239" s="29">
        <v>12</v>
      </c>
      <c r="Z1239" s="29">
        <f t="shared" si="98"/>
        <v>60</v>
      </c>
      <c r="AA1239" s="29">
        <f t="shared" si="99"/>
        <v>67.2</v>
      </c>
      <c r="AB1239" s="30"/>
      <c r="AC1239" s="28"/>
      <c r="AD1239" s="31" t="s">
        <v>75</v>
      </c>
      <c r="AE1239" s="31"/>
      <c r="AF1239" s="634"/>
      <c r="AG1239" s="2"/>
    </row>
    <row r="1240" spans="1:33" ht="18" customHeight="1">
      <c r="A1240" s="662"/>
      <c r="B1240" s="665"/>
      <c r="C1240" s="745"/>
      <c r="D1240" s="746"/>
      <c r="E1240" s="746"/>
      <c r="F1240" s="746"/>
      <c r="G1240" s="746"/>
      <c r="H1240" s="746"/>
      <c r="I1240" s="746"/>
      <c r="J1240" s="763"/>
      <c r="K1240" s="746"/>
      <c r="L1240" s="746"/>
      <c r="M1240" s="632"/>
      <c r="N1240" s="632"/>
      <c r="O1240" s="746"/>
      <c r="P1240" s="746"/>
      <c r="Q1240" s="803"/>
      <c r="R1240" s="69"/>
      <c r="S1240" s="824" t="s">
        <v>1654</v>
      </c>
      <c r="T1240" s="61"/>
      <c r="U1240" s="61"/>
      <c r="V1240" s="61"/>
      <c r="W1240" s="62">
        <v>5</v>
      </c>
      <c r="X1240" s="63" t="s">
        <v>1651</v>
      </c>
      <c r="Y1240" s="64">
        <v>12</v>
      </c>
      <c r="Z1240" s="29">
        <f t="shared" si="98"/>
        <v>60</v>
      </c>
      <c r="AA1240" s="29">
        <f t="shared" si="99"/>
        <v>67.2</v>
      </c>
      <c r="AB1240" s="65"/>
      <c r="AC1240" s="63"/>
      <c r="AD1240" s="66" t="s">
        <v>75</v>
      </c>
      <c r="AE1240" s="66"/>
      <c r="AF1240" s="635"/>
      <c r="AG1240" s="2"/>
    </row>
    <row r="1241" spans="1:33" ht="18" customHeight="1">
      <c r="A1241" s="662"/>
      <c r="B1241" s="665"/>
      <c r="C1241" s="747" t="s">
        <v>46</v>
      </c>
      <c r="D1241" s="748" t="s">
        <v>47</v>
      </c>
      <c r="E1241" s="748" t="s">
        <v>48</v>
      </c>
      <c r="F1241" s="748" t="s">
        <v>371</v>
      </c>
      <c r="G1241" s="749" t="s">
        <v>50</v>
      </c>
      <c r="H1241" s="748" t="s">
        <v>133</v>
      </c>
      <c r="I1241" s="748" t="s">
        <v>61</v>
      </c>
      <c r="J1241" s="766" t="s">
        <v>1655</v>
      </c>
      <c r="K1241" s="748" t="s">
        <v>473</v>
      </c>
      <c r="L1241" s="748" t="s">
        <v>1656</v>
      </c>
      <c r="M1241" s="638">
        <v>2</v>
      </c>
      <c r="N1241" s="638">
        <v>2</v>
      </c>
      <c r="O1241" s="748" t="s">
        <v>1657</v>
      </c>
      <c r="P1241" s="748" t="s">
        <v>1658</v>
      </c>
      <c r="Q1241" s="804" t="s">
        <v>1659</v>
      </c>
      <c r="R1241" s="325" t="s">
        <v>196</v>
      </c>
      <c r="S1241" s="865" t="s">
        <v>197</v>
      </c>
      <c r="T1241" s="222" t="s">
        <v>70</v>
      </c>
      <c r="U1241" s="238" t="s">
        <v>71</v>
      </c>
      <c r="V1241" s="239" t="s">
        <v>1660</v>
      </c>
      <c r="W1241" s="224"/>
      <c r="X1241" s="225"/>
      <c r="Y1241" s="226"/>
      <c r="Z1241" s="226"/>
      <c r="AA1241" s="226"/>
      <c r="AB1241" s="227">
        <f>+AA1242</f>
        <v>1666.1100000000001</v>
      </c>
      <c r="AC1241" s="55"/>
      <c r="AD1241" s="58"/>
      <c r="AE1241" s="58"/>
      <c r="AF1241" s="637"/>
      <c r="AG1241" s="2"/>
    </row>
    <row r="1242" spans="1:33" ht="18" customHeight="1">
      <c r="A1242" s="662"/>
      <c r="B1242" s="665"/>
      <c r="C1242" s="743"/>
      <c r="D1242" s="744"/>
      <c r="E1242" s="744"/>
      <c r="F1242" s="744"/>
      <c r="G1242" s="744"/>
      <c r="H1242" s="744"/>
      <c r="I1242" s="744"/>
      <c r="J1242" s="761"/>
      <c r="K1242" s="744"/>
      <c r="L1242" s="744"/>
      <c r="M1242" s="631"/>
      <c r="N1242" s="631"/>
      <c r="O1242" s="744"/>
      <c r="P1242" s="744"/>
      <c r="Q1242" s="802"/>
      <c r="R1242" s="25"/>
      <c r="S1242" s="818" t="s">
        <v>1661</v>
      </c>
      <c r="T1242" s="26"/>
      <c r="U1242" s="61"/>
      <c r="V1242" s="61"/>
      <c r="W1242" s="27">
        <v>1</v>
      </c>
      <c r="X1242" s="28" t="s">
        <v>74</v>
      </c>
      <c r="Y1242" s="29">
        <f>1079+587.11</f>
        <v>1666.1100000000001</v>
      </c>
      <c r="Z1242" s="29">
        <f t="shared" ref="Z1242:AA1242" si="100">+Y1242</f>
        <v>1666.1100000000001</v>
      </c>
      <c r="AA1242" s="29">
        <f t="shared" si="100"/>
        <v>1666.1100000000001</v>
      </c>
      <c r="AB1242" s="30"/>
      <c r="AC1242" s="28"/>
      <c r="AD1242" s="31"/>
      <c r="AE1242" s="31" t="s">
        <v>75</v>
      </c>
      <c r="AF1242" s="634"/>
      <c r="AG1242" s="2"/>
    </row>
    <row r="1243" spans="1:33" ht="18" customHeight="1">
      <c r="A1243" s="662"/>
      <c r="B1243" s="665"/>
      <c r="C1243" s="743"/>
      <c r="D1243" s="744"/>
      <c r="E1243" s="744"/>
      <c r="F1243" s="744"/>
      <c r="G1243" s="744"/>
      <c r="H1243" s="744"/>
      <c r="I1243" s="744"/>
      <c r="J1243" s="761"/>
      <c r="K1243" s="744"/>
      <c r="L1243" s="744"/>
      <c r="M1243" s="631"/>
      <c r="N1243" s="631"/>
      <c r="O1243" s="744"/>
      <c r="P1243" s="744"/>
      <c r="Q1243" s="802"/>
      <c r="R1243" s="70" t="s">
        <v>140</v>
      </c>
      <c r="S1243" s="825" t="s">
        <v>141</v>
      </c>
      <c r="T1243" s="211" t="s">
        <v>70</v>
      </c>
      <c r="U1243" s="172" t="s">
        <v>71</v>
      </c>
      <c r="V1243" s="164" t="s">
        <v>72</v>
      </c>
      <c r="W1243" s="73"/>
      <c r="X1243" s="28"/>
      <c r="Y1243" s="29"/>
      <c r="Z1243" s="29"/>
      <c r="AA1243" s="29"/>
      <c r="AB1243" s="30">
        <f>+SUM(AA1244:AA1248)</f>
        <v>124.95840000000001</v>
      </c>
      <c r="AC1243" s="28"/>
      <c r="AD1243" s="31"/>
      <c r="AE1243" s="31"/>
      <c r="AF1243" s="634"/>
      <c r="AG1243" s="2"/>
    </row>
    <row r="1244" spans="1:33" ht="18" customHeight="1">
      <c r="A1244" s="663"/>
      <c r="B1244" s="666"/>
      <c r="C1244" s="743"/>
      <c r="D1244" s="744"/>
      <c r="E1244" s="744"/>
      <c r="F1244" s="744"/>
      <c r="G1244" s="744"/>
      <c r="H1244" s="744"/>
      <c r="I1244" s="744"/>
      <c r="J1244" s="761"/>
      <c r="K1244" s="744"/>
      <c r="L1244" s="744"/>
      <c r="M1244" s="631"/>
      <c r="N1244" s="631"/>
      <c r="O1244" s="744"/>
      <c r="P1244" s="744"/>
      <c r="Q1244" s="802"/>
      <c r="R1244" s="25"/>
      <c r="S1244" s="818" t="s">
        <v>1662</v>
      </c>
      <c r="T1244" s="26"/>
      <c r="U1244" s="33"/>
      <c r="V1244" s="33"/>
      <c r="W1244" s="27">
        <v>30</v>
      </c>
      <c r="X1244" s="28" t="s">
        <v>1663</v>
      </c>
      <c r="Y1244" s="29">
        <v>2.2999999999999998</v>
      </c>
      <c r="Z1244" s="29">
        <f t="shared" ref="Z1244:Z1248" si="101">+W1244*Y1244</f>
        <v>69</v>
      </c>
      <c r="AA1244" s="29">
        <f t="shared" ref="AA1244:AA1248" si="102">+Z1244*1.12</f>
        <v>77.28</v>
      </c>
      <c r="AB1244" s="30"/>
      <c r="AC1244" s="28"/>
      <c r="AD1244" s="31"/>
      <c r="AE1244" s="31" t="s">
        <v>75</v>
      </c>
      <c r="AF1244" s="634"/>
      <c r="AG1244" s="2"/>
    </row>
    <row r="1245" spans="1:33" ht="18" customHeight="1">
      <c r="A1245" s="661"/>
      <c r="B1245" s="664" t="s">
        <v>1617</v>
      </c>
      <c r="C1245" s="743"/>
      <c r="D1245" s="744"/>
      <c r="E1245" s="744"/>
      <c r="F1245" s="744"/>
      <c r="G1245" s="744"/>
      <c r="H1245" s="744"/>
      <c r="I1245" s="744"/>
      <c r="J1245" s="761"/>
      <c r="K1245" s="744"/>
      <c r="L1245" s="744"/>
      <c r="M1245" s="631"/>
      <c r="N1245" s="631"/>
      <c r="O1245" s="744"/>
      <c r="P1245" s="744"/>
      <c r="Q1245" s="802"/>
      <c r="R1245" s="69"/>
      <c r="S1245" s="824" t="s">
        <v>1664</v>
      </c>
      <c r="T1245" s="61"/>
      <c r="U1245" s="61"/>
      <c r="V1245" s="61"/>
      <c r="W1245" s="62">
        <v>3</v>
      </c>
      <c r="X1245" s="63" t="s">
        <v>1665</v>
      </c>
      <c r="Y1245" s="64">
        <v>1.67</v>
      </c>
      <c r="Z1245" s="29">
        <f t="shared" si="101"/>
        <v>5.01</v>
      </c>
      <c r="AA1245" s="29">
        <f t="shared" si="102"/>
        <v>5.6112000000000002</v>
      </c>
      <c r="AB1245" s="65"/>
      <c r="AC1245" s="63"/>
      <c r="AD1245" s="66"/>
      <c r="AE1245" s="66" t="s">
        <v>75</v>
      </c>
      <c r="AF1245" s="634"/>
      <c r="AG1245" s="2"/>
    </row>
    <row r="1246" spans="1:33" ht="18" customHeight="1">
      <c r="A1246" s="662"/>
      <c r="B1246" s="665"/>
      <c r="C1246" s="743"/>
      <c r="D1246" s="744"/>
      <c r="E1246" s="744"/>
      <c r="F1246" s="744"/>
      <c r="G1246" s="744"/>
      <c r="H1246" s="744"/>
      <c r="I1246" s="744"/>
      <c r="J1246" s="761"/>
      <c r="K1246" s="744"/>
      <c r="L1246" s="744"/>
      <c r="M1246" s="631"/>
      <c r="N1246" s="631"/>
      <c r="O1246" s="744"/>
      <c r="P1246" s="744"/>
      <c r="Q1246" s="802"/>
      <c r="R1246" s="69"/>
      <c r="S1246" s="824" t="s">
        <v>1666</v>
      </c>
      <c r="T1246" s="61"/>
      <c r="U1246" s="61"/>
      <c r="V1246" s="61"/>
      <c r="W1246" s="62">
        <v>10</v>
      </c>
      <c r="X1246" s="63" t="s">
        <v>143</v>
      </c>
      <c r="Y1246" s="64">
        <v>1.06</v>
      </c>
      <c r="Z1246" s="29">
        <f t="shared" si="101"/>
        <v>10.600000000000001</v>
      </c>
      <c r="AA1246" s="29">
        <f t="shared" si="102"/>
        <v>11.872000000000003</v>
      </c>
      <c r="AB1246" s="65"/>
      <c r="AC1246" s="63"/>
      <c r="AD1246" s="66"/>
      <c r="AE1246" s="66" t="s">
        <v>75</v>
      </c>
      <c r="AF1246" s="634"/>
      <c r="AG1246" s="2"/>
    </row>
    <row r="1247" spans="1:33" ht="18" customHeight="1">
      <c r="A1247" s="662"/>
      <c r="B1247" s="665"/>
      <c r="C1247" s="743"/>
      <c r="D1247" s="744"/>
      <c r="E1247" s="744"/>
      <c r="F1247" s="744"/>
      <c r="G1247" s="744"/>
      <c r="H1247" s="744"/>
      <c r="I1247" s="744"/>
      <c r="J1247" s="761"/>
      <c r="K1247" s="744"/>
      <c r="L1247" s="744"/>
      <c r="M1247" s="631"/>
      <c r="N1247" s="631"/>
      <c r="O1247" s="744"/>
      <c r="P1247" s="744"/>
      <c r="Q1247" s="802"/>
      <c r="R1247" s="69"/>
      <c r="S1247" s="843" t="s">
        <v>1667</v>
      </c>
      <c r="T1247" s="61"/>
      <c r="U1247" s="61"/>
      <c r="V1247" s="61"/>
      <c r="W1247" s="62">
        <v>4</v>
      </c>
      <c r="X1247" s="63" t="s">
        <v>1668</v>
      </c>
      <c r="Y1247" s="64">
        <v>1.37</v>
      </c>
      <c r="Z1247" s="29">
        <f t="shared" si="101"/>
        <v>5.48</v>
      </c>
      <c r="AA1247" s="29">
        <f t="shared" si="102"/>
        <v>6.1376000000000008</v>
      </c>
      <c r="AB1247" s="65"/>
      <c r="AC1247" s="63"/>
      <c r="AD1247" s="66"/>
      <c r="AE1247" s="66" t="s">
        <v>75</v>
      </c>
      <c r="AF1247" s="634"/>
      <c r="AG1247" s="2"/>
    </row>
    <row r="1248" spans="1:33" ht="18" customHeight="1">
      <c r="A1248" s="662"/>
      <c r="B1248" s="669"/>
      <c r="C1248" s="745"/>
      <c r="D1248" s="746"/>
      <c r="E1248" s="746"/>
      <c r="F1248" s="746"/>
      <c r="G1248" s="746"/>
      <c r="H1248" s="746"/>
      <c r="I1248" s="746"/>
      <c r="J1248" s="763"/>
      <c r="K1248" s="746"/>
      <c r="L1248" s="746"/>
      <c r="M1248" s="632"/>
      <c r="N1248" s="632"/>
      <c r="O1248" s="746"/>
      <c r="P1248" s="746"/>
      <c r="Q1248" s="803"/>
      <c r="R1248" s="38"/>
      <c r="S1248" s="820" t="s">
        <v>1669</v>
      </c>
      <c r="T1248" s="39"/>
      <c r="U1248" s="39"/>
      <c r="V1248" s="39"/>
      <c r="W1248" s="40">
        <v>12</v>
      </c>
      <c r="X1248" s="41" t="s">
        <v>143</v>
      </c>
      <c r="Y1248" s="42">
        <v>1.79</v>
      </c>
      <c r="Z1248" s="42">
        <f t="shared" si="101"/>
        <v>21.48</v>
      </c>
      <c r="AA1248" s="42">
        <f t="shared" si="102"/>
        <v>24.057600000000004</v>
      </c>
      <c r="AB1248" s="43"/>
      <c r="AC1248" s="41"/>
      <c r="AD1248" s="44"/>
      <c r="AE1248" s="44" t="s">
        <v>75</v>
      </c>
      <c r="AF1248" s="635"/>
      <c r="AG1248" s="2"/>
    </row>
    <row r="1249" spans="1:33" ht="22.5" customHeight="1">
      <c r="A1249" s="662"/>
      <c r="B1249" s="159"/>
      <c r="C1249" s="781"/>
      <c r="D1249" s="781"/>
      <c r="E1249" s="781"/>
      <c r="F1249" s="781"/>
      <c r="G1249" s="781"/>
      <c r="H1249" s="781"/>
      <c r="I1249" s="781"/>
      <c r="J1249" s="781"/>
      <c r="K1249" s="781"/>
      <c r="L1249" s="781"/>
      <c r="M1249" s="160"/>
      <c r="N1249" s="160"/>
      <c r="O1249" s="781"/>
      <c r="P1249" s="781"/>
      <c r="Q1249" s="781"/>
      <c r="R1249" s="667" t="s">
        <v>536</v>
      </c>
      <c r="S1249" s="657"/>
      <c r="T1249" s="657"/>
      <c r="U1249" s="657"/>
      <c r="V1249" s="657"/>
      <c r="W1249" s="657"/>
      <c r="X1249" s="657"/>
      <c r="Y1249" s="657"/>
      <c r="Z1249" s="658"/>
      <c r="AA1249" s="161" t="s">
        <v>201</v>
      </c>
      <c r="AB1249" s="162">
        <f>SUM(AB1225:AB1248)</f>
        <v>1354901.2704799999</v>
      </c>
      <c r="AC1249" s="668"/>
      <c r="AD1249" s="657"/>
      <c r="AE1249" s="657"/>
      <c r="AF1249" s="660"/>
      <c r="AG1249" s="84"/>
    </row>
    <row r="1250" spans="1:33" ht="18" customHeight="1">
      <c r="A1250" s="662"/>
      <c r="B1250" s="704" t="s">
        <v>1670</v>
      </c>
      <c r="C1250" s="773" t="s">
        <v>46</v>
      </c>
      <c r="D1250" s="750" t="s">
        <v>47</v>
      </c>
      <c r="E1250" s="750" t="s">
        <v>48</v>
      </c>
      <c r="F1250" s="750" t="s">
        <v>371</v>
      </c>
      <c r="G1250" s="768" t="s">
        <v>50</v>
      </c>
      <c r="H1250" s="750" t="s">
        <v>51</v>
      </c>
      <c r="I1250" s="750" t="s">
        <v>134</v>
      </c>
      <c r="J1250" s="778" t="s">
        <v>1671</v>
      </c>
      <c r="K1250" s="748" t="s">
        <v>1672</v>
      </c>
      <c r="L1250" s="741" t="s">
        <v>1673</v>
      </c>
      <c r="M1250" s="698">
        <v>0</v>
      </c>
      <c r="N1250" s="698">
        <v>1</v>
      </c>
      <c r="O1250" s="741" t="s">
        <v>1674</v>
      </c>
      <c r="P1250" s="741" t="s">
        <v>1675</v>
      </c>
      <c r="Q1250" s="805" t="s">
        <v>1676</v>
      </c>
      <c r="R1250" s="37" t="s">
        <v>116</v>
      </c>
      <c r="S1250" s="866" t="s">
        <v>117</v>
      </c>
      <c r="T1250" s="326"/>
      <c r="U1250" s="67" t="s">
        <v>71</v>
      </c>
      <c r="V1250" s="68" t="s">
        <v>72</v>
      </c>
      <c r="W1250" s="34"/>
      <c r="X1250" s="35"/>
      <c r="Y1250" s="36"/>
      <c r="Z1250" s="36"/>
      <c r="AA1250" s="36"/>
      <c r="AB1250" s="50">
        <f>+SUM(AA1251:AA1262)</f>
        <v>191.98604000000003</v>
      </c>
      <c r="AC1250" s="35"/>
      <c r="AD1250" s="60"/>
      <c r="AE1250" s="60"/>
      <c r="AF1250" s="636"/>
      <c r="AG1250" s="2"/>
    </row>
    <row r="1251" spans="1:33" ht="18" customHeight="1">
      <c r="A1251" s="662"/>
      <c r="B1251" s="665"/>
      <c r="C1251" s="743"/>
      <c r="D1251" s="744"/>
      <c r="E1251" s="744"/>
      <c r="F1251" s="744"/>
      <c r="G1251" s="744"/>
      <c r="H1251" s="744"/>
      <c r="I1251" s="744"/>
      <c r="J1251" s="779"/>
      <c r="K1251" s="744"/>
      <c r="L1251" s="744"/>
      <c r="M1251" s="631"/>
      <c r="N1251" s="631"/>
      <c r="O1251" s="744"/>
      <c r="P1251" s="744"/>
      <c r="Q1251" s="802"/>
      <c r="R1251" s="25"/>
      <c r="S1251" s="818" t="s">
        <v>1677</v>
      </c>
      <c r="T1251" s="26"/>
      <c r="U1251" s="26"/>
      <c r="V1251" s="26"/>
      <c r="W1251" s="27">
        <v>22</v>
      </c>
      <c r="X1251" s="28" t="s">
        <v>74</v>
      </c>
      <c r="Y1251" s="29">
        <v>4.7671000000000001</v>
      </c>
      <c r="Z1251" s="29">
        <f t="shared" ref="Z1251:Z1262" si="103">+W1251*Y1251</f>
        <v>104.8762</v>
      </c>
      <c r="AA1251" s="29">
        <f>+Z1251</f>
        <v>104.8762</v>
      </c>
      <c r="AB1251" s="30"/>
      <c r="AC1251" s="28"/>
      <c r="AD1251" s="31" t="s">
        <v>75</v>
      </c>
      <c r="AE1251" s="31"/>
      <c r="AF1251" s="634"/>
      <c r="AG1251" s="2"/>
    </row>
    <row r="1252" spans="1:33" ht="18" customHeight="1">
      <c r="A1252" s="662"/>
      <c r="B1252" s="665"/>
      <c r="C1252" s="743"/>
      <c r="D1252" s="744"/>
      <c r="E1252" s="744"/>
      <c r="F1252" s="744"/>
      <c r="G1252" s="744"/>
      <c r="H1252" s="744"/>
      <c r="I1252" s="744"/>
      <c r="J1252" s="779"/>
      <c r="K1252" s="744"/>
      <c r="L1252" s="744"/>
      <c r="M1252" s="631"/>
      <c r="N1252" s="631"/>
      <c r="O1252" s="744"/>
      <c r="P1252" s="744"/>
      <c r="Q1252" s="802"/>
      <c r="R1252" s="32"/>
      <c r="S1252" s="819" t="s">
        <v>1678</v>
      </c>
      <c r="T1252" s="33"/>
      <c r="U1252" s="33"/>
      <c r="V1252" s="33"/>
      <c r="W1252" s="34">
        <v>12</v>
      </c>
      <c r="X1252" s="28" t="s">
        <v>74</v>
      </c>
      <c r="Y1252" s="36">
        <v>0.47699999999999998</v>
      </c>
      <c r="Z1252" s="29">
        <f t="shared" si="103"/>
        <v>5.7240000000000002</v>
      </c>
      <c r="AA1252" s="29">
        <f t="shared" ref="AA1252:AA1258" si="104">+Z1252*1.12</f>
        <v>6.4108800000000006</v>
      </c>
      <c r="AB1252" s="30"/>
      <c r="AC1252" s="28"/>
      <c r="AD1252" s="31" t="s">
        <v>75</v>
      </c>
      <c r="AE1252" s="31"/>
      <c r="AF1252" s="634"/>
      <c r="AG1252" s="2"/>
    </row>
    <row r="1253" spans="1:33" ht="18" customHeight="1">
      <c r="A1253" s="662"/>
      <c r="B1253" s="665"/>
      <c r="C1253" s="743"/>
      <c r="D1253" s="744"/>
      <c r="E1253" s="744"/>
      <c r="F1253" s="744"/>
      <c r="G1253" s="744"/>
      <c r="H1253" s="744"/>
      <c r="I1253" s="744"/>
      <c r="J1253" s="779"/>
      <c r="K1253" s="744"/>
      <c r="L1253" s="744"/>
      <c r="M1253" s="631"/>
      <c r="N1253" s="631"/>
      <c r="O1253" s="744"/>
      <c r="P1253" s="744"/>
      <c r="Q1253" s="802"/>
      <c r="R1253" s="32"/>
      <c r="S1253" s="819" t="s">
        <v>1679</v>
      </c>
      <c r="T1253" s="33"/>
      <c r="U1253" s="33"/>
      <c r="V1253" s="33"/>
      <c r="W1253" s="34">
        <v>12</v>
      </c>
      <c r="X1253" s="28" t="s">
        <v>74</v>
      </c>
      <c r="Y1253" s="36">
        <v>0.47699999999999998</v>
      </c>
      <c r="Z1253" s="29">
        <f t="shared" si="103"/>
        <v>5.7240000000000002</v>
      </c>
      <c r="AA1253" s="29">
        <f t="shared" si="104"/>
        <v>6.4108800000000006</v>
      </c>
      <c r="AB1253" s="30"/>
      <c r="AC1253" s="28"/>
      <c r="AD1253" s="31" t="s">
        <v>75</v>
      </c>
      <c r="AE1253" s="31"/>
      <c r="AF1253" s="634"/>
      <c r="AG1253" s="2"/>
    </row>
    <row r="1254" spans="1:33" ht="18" customHeight="1">
      <c r="A1254" s="662"/>
      <c r="B1254" s="665"/>
      <c r="C1254" s="743"/>
      <c r="D1254" s="744"/>
      <c r="E1254" s="744"/>
      <c r="F1254" s="744"/>
      <c r="G1254" s="744"/>
      <c r="H1254" s="744"/>
      <c r="I1254" s="744"/>
      <c r="J1254" s="779"/>
      <c r="K1254" s="744"/>
      <c r="L1254" s="744"/>
      <c r="M1254" s="631"/>
      <c r="N1254" s="631"/>
      <c r="O1254" s="744"/>
      <c r="P1254" s="744"/>
      <c r="Q1254" s="802"/>
      <c r="R1254" s="32"/>
      <c r="S1254" s="819" t="s">
        <v>1680</v>
      </c>
      <c r="T1254" s="33"/>
      <c r="U1254" s="33"/>
      <c r="V1254" s="33"/>
      <c r="W1254" s="34">
        <v>12</v>
      </c>
      <c r="X1254" s="28" t="s">
        <v>74</v>
      </c>
      <c r="Y1254" s="36">
        <v>0.47699999999999998</v>
      </c>
      <c r="Z1254" s="29">
        <f t="shared" si="103"/>
        <v>5.7240000000000002</v>
      </c>
      <c r="AA1254" s="29">
        <f t="shared" si="104"/>
        <v>6.4108800000000006</v>
      </c>
      <c r="AB1254" s="65"/>
      <c r="AC1254" s="63"/>
      <c r="AD1254" s="66" t="s">
        <v>75</v>
      </c>
      <c r="AE1254" s="66"/>
      <c r="AF1254" s="634"/>
      <c r="AG1254" s="2"/>
    </row>
    <row r="1255" spans="1:33" ht="18" customHeight="1">
      <c r="A1255" s="662"/>
      <c r="B1255" s="665"/>
      <c r="C1255" s="743"/>
      <c r="D1255" s="744"/>
      <c r="E1255" s="744"/>
      <c r="F1255" s="744"/>
      <c r="G1255" s="744"/>
      <c r="H1255" s="744"/>
      <c r="I1255" s="744"/>
      <c r="J1255" s="779"/>
      <c r="K1255" s="744"/>
      <c r="L1255" s="744"/>
      <c r="M1255" s="631"/>
      <c r="N1255" s="631"/>
      <c r="O1255" s="744"/>
      <c r="P1255" s="744"/>
      <c r="Q1255" s="802"/>
      <c r="R1255" s="37"/>
      <c r="S1255" s="819" t="s">
        <v>1681</v>
      </c>
      <c r="T1255" s="33"/>
      <c r="U1255" s="33"/>
      <c r="V1255" s="33"/>
      <c r="W1255" s="34">
        <v>12</v>
      </c>
      <c r="X1255" s="28" t="s">
        <v>74</v>
      </c>
      <c r="Y1255" s="36">
        <v>0.47699999999999998</v>
      </c>
      <c r="Z1255" s="29">
        <f t="shared" si="103"/>
        <v>5.7240000000000002</v>
      </c>
      <c r="AA1255" s="29">
        <f t="shared" si="104"/>
        <v>6.4108800000000006</v>
      </c>
      <c r="AB1255" s="65"/>
      <c r="AC1255" s="63"/>
      <c r="AD1255" s="66" t="s">
        <v>75</v>
      </c>
      <c r="AE1255" s="66"/>
      <c r="AF1255" s="634"/>
      <c r="AG1255" s="2"/>
    </row>
    <row r="1256" spans="1:33" ht="18" customHeight="1">
      <c r="A1256" s="662"/>
      <c r="B1256" s="665"/>
      <c r="C1256" s="743"/>
      <c r="D1256" s="744"/>
      <c r="E1256" s="744"/>
      <c r="F1256" s="744"/>
      <c r="G1256" s="744"/>
      <c r="H1256" s="744"/>
      <c r="I1256" s="744"/>
      <c r="J1256" s="779"/>
      <c r="K1256" s="744"/>
      <c r="L1256" s="744"/>
      <c r="M1256" s="631"/>
      <c r="N1256" s="631"/>
      <c r="O1256" s="744"/>
      <c r="P1256" s="744"/>
      <c r="Q1256" s="802"/>
      <c r="R1256" s="37"/>
      <c r="S1256" s="819" t="s">
        <v>1682</v>
      </c>
      <c r="T1256" s="33"/>
      <c r="U1256" s="33"/>
      <c r="V1256" s="33"/>
      <c r="W1256" s="34">
        <v>20</v>
      </c>
      <c r="X1256" s="28" t="s">
        <v>74</v>
      </c>
      <c r="Y1256" s="36">
        <v>0.14199999999999999</v>
      </c>
      <c r="Z1256" s="29">
        <f t="shared" si="103"/>
        <v>2.84</v>
      </c>
      <c r="AA1256" s="29">
        <f t="shared" si="104"/>
        <v>3.1808000000000001</v>
      </c>
      <c r="AB1256" s="65"/>
      <c r="AC1256" s="63"/>
      <c r="AD1256" s="66" t="s">
        <v>75</v>
      </c>
      <c r="AE1256" s="66"/>
      <c r="AF1256" s="634"/>
      <c r="AG1256" s="2"/>
    </row>
    <row r="1257" spans="1:33" ht="18" customHeight="1">
      <c r="A1257" s="662"/>
      <c r="B1257" s="665"/>
      <c r="C1257" s="743"/>
      <c r="D1257" s="744"/>
      <c r="E1257" s="744"/>
      <c r="F1257" s="744"/>
      <c r="G1257" s="744"/>
      <c r="H1257" s="744"/>
      <c r="I1257" s="744"/>
      <c r="J1257" s="779"/>
      <c r="K1257" s="744"/>
      <c r="L1257" s="744"/>
      <c r="M1257" s="631"/>
      <c r="N1257" s="631"/>
      <c r="O1257" s="744"/>
      <c r="P1257" s="744"/>
      <c r="Q1257" s="802"/>
      <c r="R1257" s="37"/>
      <c r="S1257" s="819" t="s">
        <v>1683</v>
      </c>
      <c r="T1257" s="33"/>
      <c r="U1257" s="33"/>
      <c r="V1257" s="33"/>
      <c r="W1257" s="34">
        <v>19</v>
      </c>
      <c r="X1257" s="28" t="s">
        <v>74</v>
      </c>
      <c r="Y1257" s="36">
        <v>7.9000000000000001E-2</v>
      </c>
      <c r="Z1257" s="29">
        <f t="shared" si="103"/>
        <v>1.5010000000000001</v>
      </c>
      <c r="AA1257" s="29">
        <f t="shared" si="104"/>
        <v>1.6811200000000004</v>
      </c>
      <c r="AB1257" s="65"/>
      <c r="AC1257" s="63"/>
      <c r="AD1257" s="66" t="s">
        <v>75</v>
      </c>
      <c r="AE1257" s="66"/>
      <c r="AF1257" s="634"/>
      <c r="AG1257" s="2"/>
    </row>
    <row r="1258" spans="1:33" ht="18" customHeight="1">
      <c r="A1258" s="662"/>
      <c r="B1258" s="665"/>
      <c r="C1258" s="743"/>
      <c r="D1258" s="744"/>
      <c r="E1258" s="744"/>
      <c r="F1258" s="744"/>
      <c r="G1258" s="744"/>
      <c r="H1258" s="744"/>
      <c r="I1258" s="744"/>
      <c r="J1258" s="779"/>
      <c r="K1258" s="744"/>
      <c r="L1258" s="744"/>
      <c r="M1258" s="631"/>
      <c r="N1258" s="631"/>
      <c r="O1258" s="744"/>
      <c r="P1258" s="744"/>
      <c r="Q1258" s="802"/>
      <c r="R1258" s="37"/>
      <c r="S1258" s="819" t="s">
        <v>1684</v>
      </c>
      <c r="T1258" s="33"/>
      <c r="U1258" s="33"/>
      <c r="V1258" s="33"/>
      <c r="W1258" s="34">
        <v>15</v>
      </c>
      <c r="X1258" s="28" t="s">
        <v>74</v>
      </c>
      <c r="Y1258" s="36">
        <v>0.85</v>
      </c>
      <c r="Z1258" s="29">
        <f t="shared" si="103"/>
        <v>12.75</v>
      </c>
      <c r="AA1258" s="29">
        <f t="shared" si="104"/>
        <v>14.280000000000001</v>
      </c>
      <c r="AB1258" s="65"/>
      <c r="AC1258" s="63"/>
      <c r="AD1258" s="66" t="s">
        <v>75</v>
      </c>
      <c r="AE1258" s="66"/>
      <c r="AF1258" s="634"/>
      <c r="AG1258" s="2"/>
    </row>
    <row r="1259" spans="1:33" ht="18" customHeight="1">
      <c r="A1259" s="662"/>
      <c r="B1259" s="665"/>
      <c r="C1259" s="743"/>
      <c r="D1259" s="744"/>
      <c r="E1259" s="744"/>
      <c r="F1259" s="744"/>
      <c r="G1259" s="744"/>
      <c r="H1259" s="744"/>
      <c r="I1259" s="744"/>
      <c r="J1259" s="779"/>
      <c r="K1259" s="744"/>
      <c r="L1259" s="744"/>
      <c r="M1259" s="631"/>
      <c r="N1259" s="631"/>
      <c r="O1259" s="744"/>
      <c r="P1259" s="744"/>
      <c r="Q1259" s="802"/>
      <c r="R1259" s="37"/>
      <c r="S1259" s="819" t="s">
        <v>1685</v>
      </c>
      <c r="T1259" s="33"/>
      <c r="U1259" s="33"/>
      <c r="V1259" s="33"/>
      <c r="W1259" s="34">
        <v>30</v>
      </c>
      <c r="X1259" s="28" t="s">
        <v>74</v>
      </c>
      <c r="Y1259" s="36">
        <v>0.249</v>
      </c>
      <c r="Z1259" s="29">
        <f t="shared" si="103"/>
        <v>7.47</v>
      </c>
      <c r="AA1259" s="29">
        <f>Z1259</f>
        <v>7.47</v>
      </c>
      <c r="AB1259" s="65"/>
      <c r="AC1259" s="63"/>
      <c r="AD1259" s="66" t="s">
        <v>75</v>
      </c>
      <c r="AE1259" s="66"/>
      <c r="AF1259" s="634"/>
      <c r="AG1259" s="2"/>
    </row>
    <row r="1260" spans="1:33" ht="18" customHeight="1">
      <c r="A1260" s="662"/>
      <c r="B1260" s="665"/>
      <c r="C1260" s="743"/>
      <c r="D1260" s="744"/>
      <c r="E1260" s="744"/>
      <c r="F1260" s="744"/>
      <c r="G1260" s="744"/>
      <c r="H1260" s="744"/>
      <c r="I1260" s="744"/>
      <c r="J1260" s="779"/>
      <c r="K1260" s="744"/>
      <c r="L1260" s="744"/>
      <c r="M1260" s="631"/>
      <c r="N1260" s="631"/>
      <c r="O1260" s="744"/>
      <c r="P1260" s="744"/>
      <c r="Q1260" s="802"/>
      <c r="R1260" s="70"/>
      <c r="S1260" s="818" t="s">
        <v>1686</v>
      </c>
      <c r="T1260" s="26"/>
      <c r="U1260" s="26"/>
      <c r="V1260" s="26"/>
      <c r="W1260" s="27">
        <v>10</v>
      </c>
      <c r="X1260" s="28" t="s">
        <v>74</v>
      </c>
      <c r="Y1260" s="29">
        <v>0.8</v>
      </c>
      <c r="Z1260" s="29">
        <f t="shared" si="103"/>
        <v>8</v>
      </c>
      <c r="AA1260" s="29">
        <f t="shared" ref="AA1260:AA1262" si="105">+Z1260*1.12</f>
        <v>8.9600000000000009</v>
      </c>
      <c r="AB1260" s="65"/>
      <c r="AC1260" s="63"/>
      <c r="AD1260" s="66" t="s">
        <v>75</v>
      </c>
      <c r="AE1260" s="66"/>
      <c r="AF1260" s="634"/>
      <c r="AG1260" s="2"/>
    </row>
    <row r="1261" spans="1:33" ht="18" customHeight="1">
      <c r="A1261" s="662"/>
      <c r="B1261" s="665"/>
      <c r="C1261" s="743"/>
      <c r="D1261" s="744"/>
      <c r="E1261" s="744"/>
      <c r="F1261" s="744"/>
      <c r="G1261" s="744"/>
      <c r="H1261" s="744"/>
      <c r="I1261" s="744"/>
      <c r="J1261" s="779"/>
      <c r="K1261" s="744"/>
      <c r="L1261" s="744"/>
      <c r="M1261" s="631"/>
      <c r="N1261" s="631"/>
      <c r="O1261" s="744"/>
      <c r="P1261" s="744"/>
      <c r="Q1261" s="802"/>
      <c r="R1261" s="270"/>
      <c r="S1261" s="818" t="s">
        <v>1687</v>
      </c>
      <c r="T1261" s="45"/>
      <c r="U1261" s="45"/>
      <c r="V1261" s="45"/>
      <c r="W1261" s="124">
        <v>10</v>
      </c>
      <c r="X1261" s="120" t="s">
        <v>74</v>
      </c>
      <c r="Y1261" s="174">
        <v>0.8</v>
      </c>
      <c r="Z1261" s="29">
        <f t="shared" si="103"/>
        <v>8</v>
      </c>
      <c r="AA1261" s="29">
        <f t="shared" si="105"/>
        <v>8.9600000000000009</v>
      </c>
      <c r="AB1261" s="65"/>
      <c r="AC1261" s="63"/>
      <c r="AD1261" s="66" t="s">
        <v>75</v>
      </c>
      <c r="AE1261" s="66"/>
      <c r="AF1261" s="634"/>
      <c r="AG1261" s="2"/>
    </row>
    <row r="1262" spans="1:33" ht="18" customHeight="1">
      <c r="A1262" s="662"/>
      <c r="B1262" s="665"/>
      <c r="C1262" s="745"/>
      <c r="D1262" s="746"/>
      <c r="E1262" s="746"/>
      <c r="F1262" s="746"/>
      <c r="G1262" s="746"/>
      <c r="H1262" s="746"/>
      <c r="I1262" s="746"/>
      <c r="J1262" s="780"/>
      <c r="K1262" s="746"/>
      <c r="L1262" s="746"/>
      <c r="M1262" s="632"/>
      <c r="N1262" s="632"/>
      <c r="O1262" s="746"/>
      <c r="P1262" s="746"/>
      <c r="Q1262" s="803"/>
      <c r="R1262" s="38"/>
      <c r="S1262" s="820" t="s">
        <v>1688</v>
      </c>
      <c r="T1262" s="39"/>
      <c r="U1262" s="39"/>
      <c r="V1262" s="39"/>
      <c r="W1262" s="40">
        <v>40</v>
      </c>
      <c r="X1262" s="41" t="s">
        <v>74</v>
      </c>
      <c r="Y1262" s="42">
        <v>0.378</v>
      </c>
      <c r="Z1262" s="42">
        <f t="shared" si="103"/>
        <v>15.120000000000001</v>
      </c>
      <c r="AA1262" s="42">
        <f t="shared" si="105"/>
        <v>16.934400000000004</v>
      </c>
      <c r="AB1262" s="43"/>
      <c r="AC1262" s="41"/>
      <c r="AD1262" s="44" t="s">
        <v>75</v>
      </c>
      <c r="AE1262" s="44"/>
      <c r="AF1262" s="635"/>
      <c r="AG1262" s="2"/>
    </row>
    <row r="1263" spans="1:33" ht="21.75" customHeight="1">
      <c r="A1263" s="662"/>
      <c r="B1263" s="665"/>
      <c r="C1263" s="773" t="s">
        <v>46</v>
      </c>
      <c r="D1263" s="750" t="s">
        <v>47</v>
      </c>
      <c r="E1263" s="750" t="s">
        <v>48</v>
      </c>
      <c r="F1263" s="750" t="s">
        <v>371</v>
      </c>
      <c r="G1263" s="768" t="s">
        <v>50</v>
      </c>
      <c r="H1263" s="750" t="s">
        <v>51</v>
      </c>
      <c r="I1263" s="750" t="s">
        <v>134</v>
      </c>
      <c r="J1263" s="774" t="s">
        <v>1689</v>
      </c>
      <c r="K1263" s="748" t="s">
        <v>1690</v>
      </c>
      <c r="L1263" s="776" t="s">
        <v>1691</v>
      </c>
      <c r="M1263" s="698">
        <v>45</v>
      </c>
      <c r="N1263" s="698">
        <v>20</v>
      </c>
      <c r="O1263" s="748" t="s">
        <v>1692</v>
      </c>
      <c r="P1263" s="748" t="s">
        <v>1693</v>
      </c>
      <c r="Q1263" s="805" t="s">
        <v>1676</v>
      </c>
      <c r="R1263" s="37"/>
      <c r="S1263" s="866"/>
      <c r="T1263" s="326"/>
      <c r="U1263" s="67"/>
      <c r="V1263" s="68"/>
      <c r="W1263" s="34"/>
      <c r="X1263" s="35"/>
      <c r="Y1263" s="36"/>
      <c r="Z1263" s="36"/>
      <c r="AA1263" s="36"/>
      <c r="AB1263" s="50"/>
      <c r="AC1263" s="35"/>
      <c r="AD1263" s="35"/>
      <c r="AE1263" s="35"/>
      <c r="AF1263" s="636"/>
      <c r="AG1263" s="2"/>
    </row>
    <row r="1264" spans="1:33" ht="21.75" customHeight="1">
      <c r="A1264" s="662"/>
      <c r="B1264" s="665"/>
      <c r="C1264" s="743"/>
      <c r="D1264" s="744"/>
      <c r="E1264" s="744"/>
      <c r="F1264" s="744"/>
      <c r="G1264" s="744"/>
      <c r="H1264" s="744"/>
      <c r="I1264" s="744"/>
      <c r="J1264" s="754"/>
      <c r="K1264" s="744"/>
      <c r="L1264" s="744"/>
      <c r="M1264" s="631"/>
      <c r="N1264" s="631"/>
      <c r="O1264" s="744"/>
      <c r="P1264" s="744"/>
      <c r="Q1264" s="802"/>
      <c r="R1264" s="25"/>
      <c r="S1264" s="818"/>
      <c r="T1264" s="26"/>
      <c r="U1264" s="26"/>
      <c r="V1264" s="26"/>
      <c r="W1264" s="27"/>
      <c r="X1264" s="28"/>
      <c r="Y1264" s="29"/>
      <c r="Z1264" s="29"/>
      <c r="AA1264" s="29"/>
      <c r="AB1264" s="30"/>
      <c r="AC1264" s="28"/>
      <c r="AD1264" s="28"/>
      <c r="AE1264" s="28"/>
      <c r="AF1264" s="634"/>
      <c r="AG1264" s="2"/>
    </row>
    <row r="1265" spans="1:33" ht="21.75" customHeight="1">
      <c r="A1265" s="662"/>
      <c r="B1265" s="665"/>
      <c r="C1265" s="743"/>
      <c r="D1265" s="744"/>
      <c r="E1265" s="744"/>
      <c r="F1265" s="744"/>
      <c r="G1265" s="744"/>
      <c r="H1265" s="744"/>
      <c r="I1265" s="744"/>
      <c r="J1265" s="754"/>
      <c r="K1265" s="744"/>
      <c r="L1265" s="744"/>
      <c r="M1265" s="631"/>
      <c r="N1265" s="631"/>
      <c r="O1265" s="744"/>
      <c r="P1265" s="744"/>
      <c r="Q1265" s="802"/>
      <c r="R1265" s="25"/>
      <c r="S1265" s="818"/>
      <c r="T1265" s="26"/>
      <c r="U1265" s="26"/>
      <c r="V1265" s="26"/>
      <c r="W1265" s="27"/>
      <c r="X1265" s="28"/>
      <c r="Y1265" s="29"/>
      <c r="Z1265" s="29"/>
      <c r="AA1265" s="29"/>
      <c r="AB1265" s="30"/>
      <c r="AC1265" s="28"/>
      <c r="AD1265" s="28"/>
      <c r="AE1265" s="31"/>
      <c r="AF1265" s="634"/>
      <c r="AG1265" s="2"/>
    </row>
    <row r="1266" spans="1:33" ht="21.75" customHeight="1">
      <c r="A1266" s="662"/>
      <c r="B1266" s="665"/>
      <c r="C1266" s="743"/>
      <c r="D1266" s="744"/>
      <c r="E1266" s="744"/>
      <c r="F1266" s="744"/>
      <c r="G1266" s="744"/>
      <c r="H1266" s="744"/>
      <c r="I1266" s="744"/>
      <c r="J1266" s="754"/>
      <c r="K1266" s="744"/>
      <c r="L1266" s="744"/>
      <c r="M1266" s="631"/>
      <c r="N1266" s="631"/>
      <c r="O1266" s="744"/>
      <c r="P1266" s="744"/>
      <c r="Q1266" s="802"/>
      <c r="R1266" s="25"/>
      <c r="S1266" s="818"/>
      <c r="T1266" s="26"/>
      <c r="U1266" s="26"/>
      <c r="V1266" s="26"/>
      <c r="W1266" s="27"/>
      <c r="X1266" s="28"/>
      <c r="Y1266" s="29"/>
      <c r="Z1266" s="29"/>
      <c r="AA1266" s="29"/>
      <c r="AB1266" s="30"/>
      <c r="AC1266" s="28"/>
      <c r="AD1266" s="28"/>
      <c r="AE1266" s="31"/>
      <c r="AF1266" s="634"/>
      <c r="AG1266" s="2"/>
    </row>
    <row r="1267" spans="1:33" ht="21.75" customHeight="1">
      <c r="A1267" s="662"/>
      <c r="B1267" s="665"/>
      <c r="C1267" s="743"/>
      <c r="D1267" s="744"/>
      <c r="E1267" s="744"/>
      <c r="F1267" s="744"/>
      <c r="G1267" s="744"/>
      <c r="H1267" s="744"/>
      <c r="I1267" s="744"/>
      <c r="J1267" s="754"/>
      <c r="K1267" s="744"/>
      <c r="L1267" s="744"/>
      <c r="M1267" s="631"/>
      <c r="N1267" s="631"/>
      <c r="O1267" s="744"/>
      <c r="P1267" s="744"/>
      <c r="Q1267" s="802"/>
      <c r="R1267" s="69"/>
      <c r="S1267" s="824"/>
      <c r="T1267" s="61"/>
      <c r="U1267" s="61"/>
      <c r="V1267" s="61"/>
      <c r="W1267" s="62"/>
      <c r="X1267" s="63"/>
      <c r="Y1267" s="64"/>
      <c r="Z1267" s="29"/>
      <c r="AA1267" s="29"/>
      <c r="AB1267" s="65"/>
      <c r="AC1267" s="63"/>
      <c r="AD1267" s="63"/>
      <c r="AE1267" s="66"/>
      <c r="AF1267" s="634"/>
      <c r="AG1267" s="2"/>
    </row>
    <row r="1268" spans="1:33" ht="21.75" customHeight="1">
      <c r="A1268" s="662"/>
      <c r="B1268" s="665"/>
      <c r="C1268" s="745"/>
      <c r="D1268" s="746"/>
      <c r="E1268" s="746"/>
      <c r="F1268" s="746"/>
      <c r="G1268" s="746"/>
      <c r="H1268" s="746"/>
      <c r="I1268" s="746"/>
      <c r="J1268" s="756"/>
      <c r="K1268" s="746"/>
      <c r="L1268" s="746"/>
      <c r="M1268" s="632"/>
      <c r="N1268" s="632"/>
      <c r="O1268" s="746"/>
      <c r="P1268" s="746"/>
      <c r="Q1268" s="803"/>
      <c r="R1268" s="38"/>
      <c r="S1268" s="820"/>
      <c r="T1268" s="39"/>
      <c r="U1268" s="39"/>
      <c r="V1268" s="39"/>
      <c r="W1268" s="40"/>
      <c r="X1268" s="41"/>
      <c r="Y1268" s="42"/>
      <c r="Z1268" s="42"/>
      <c r="AA1268" s="42"/>
      <c r="AB1268" s="43"/>
      <c r="AC1268" s="41"/>
      <c r="AD1268" s="41"/>
      <c r="AE1268" s="44"/>
      <c r="AF1268" s="635"/>
      <c r="AG1268" s="2"/>
    </row>
    <row r="1269" spans="1:33" ht="24.75" customHeight="1">
      <c r="A1269" s="662"/>
      <c r="B1269" s="665"/>
      <c r="C1269" s="747" t="s">
        <v>46</v>
      </c>
      <c r="D1269" s="748" t="s">
        <v>47</v>
      </c>
      <c r="E1269" s="748" t="s">
        <v>48</v>
      </c>
      <c r="F1269" s="748" t="s">
        <v>371</v>
      </c>
      <c r="G1269" s="749" t="s">
        <v>50</v>
      </c>
      <c r="H1269" s="748" t="s">
        <v>51</v>
      </c>
      <c r="I1269" s="748" t="s">
        <v>134</v>
      </c>
      <c r="J1269" s="766" t="s">
        <v>1694</v>
      </c>
      <c r="K1269" s="748" t="s">
        <v>1695</v>
      </c>
      <c r="L1269" s="748" t="s">
        <v>1696</v>
      </c>
      <c r="M1269" s="638">
        <v>134</v>
      </c>
      <c r="N1269" s="638">
        <v>150</v>
      </c>
      <c r="O1269" s="748" t="s">
        <v>1697</v>
      </c>
      <c r="P1269" s="748" t="s">
        <v>1698</v>
      </c>
      <c r="Q1269" s="804" t="s">
        <v>1699</v>
      </c>
      <c r="R1269" s="37" t="s">
        <v>68</v>
      </c>
      <c r="S1269" s="866" t="s">
        <v>69</v>
      </c>
      <c r="T1269" s="326"/>
      <c r="U1269" s="67" t="s">
        <v>71</v>
      </c>
      <c r="V1269" s="68" t="s">
        <v>72</v>
      </c>
      <c r="W1269" s="34"/>
      <c r="X1269" s="35"/>
      <c r="Y1269" s="36"/>
      <c r="Z1269" s="36"/>
      <c r="AA1269" s="36"/>
      <c r="AB1269" s="50">
        <f>+SUM(AA1270:AA1273)</f>
        <v>899.98720000000014</v>
      </c>
      <c r="AC1269" s="35"/>
      <c r="AD1269" s="60"/>
      <c r="AE1269" s="60"/>
      <c r="AF1269" s="637"/>
      <c r="AG1269" s="2"/>
    </row>
    <row r="1270" spans="1:33" ht="24.75" customHeight="1">
      <c r="A1270" s="662"/>
      <c r="B1270" s="665"/>
      <c r="C1270" s="743"/>
      <c r="D1270" s="744"/>
      <c r="E1270" s="744"/>
      <c r="F1270" s="744"/>
      <c r="G1270" s="744"/>
      <c r="H1270" s="744"/>
      <c r="I1270" s="744"/>
      <c r="J1270" s="761"/>
      <c r="K1270" s="744"/>
      <c r="L1270" s="744"/>
      <c r="M1270" s="631"/>
      <c r="N1270" s="631"/>
      <c r="O1270" s="744"/>
      <c r="P1270" s="744"/>
      <c r="Q1270" s="802"/>
      <c r="R1270" s="25"/>
      <c r="S1270" s="818" t="s">
        <v>1700</v>
      </c>
      <c r="T1270" s="26"/>
      <c r="U1270" s="26"/>
      <c r="V1270" s="26"/>
      <c r="W1270" s="27">
        <v>4</v>
      </c>
      <c r="X1270" s="28" t="s">
        <v>74</v>
      </c>
      <c r="Y1270" s="29">
        <v>51.2</v>
      </c>
      <c r="Z1270" s="29">
        <f t="shared" ref="Z1270:Z1273" si="106">+W1270*Y1270</f>
        <v>204.8</v>
      </c>
      <c r="AA1270" s="29">
        <f t="shared" ref="AA1270:AA1273" si="107">+Z1270*1.12</f>
        <v>229.37600000000003</v>
      </c>
      <c r="AB1270" s="30"/>
      <c r="AC1270" s="28"/>
      <c r="AD1270" s="31" t="s">
        <v>75</v>
      </c>
      <c r="AE1270" s="31"/>
      <c r="AF1270" s="634"/>
      <c r="AG1270" s="2"/>
    </row>
    <row r="1271" spans="1:33" ht="24.75" customHeight="1">
      <c r="A1271" s="662"/>
      <c r="B1271" s="665"/>
      <c r="C1271" s="743"/>
      <c r="D1271" s="744"/>
      <c r="E1271" s="744"/>
      <c r="F1271" s="744"/>
      <c r="G1271" s="744"/>
      <c r="H1271" s="744"/>
      <c r="I1271" s="744"/>
      <c r="J1271" s="761"/>
      <c r="K1271" s="744"/>
      <c r="L1271" s="744"/>
      <c r="M1271" s="631"/>
      <c r="N1271" s="631"/>
      <c r="O1271" s="744"/>
      <c r="P1271" s="744"/>
      <c r="Q1271" s="802"/>
      <c r="R1271" s="25"/>
      <c r="S1271" s="818" t="s">
        <v>1701</v>
      </c>
      <c r="T1271" s="26"/>
      <c r="U1271" s="26"/>
      <c r="V1271" s="26"/>
      <c r="W1271" s="27">
        <v>4</v>
      </c>
      <c r="X1271" s="28" t="s">
        <v>74</v>
      </c>
      <c r="Y1271" s="29">
        <v>51.2</v>
      </c>
      <c r="Z1271" s="29">
        <f t="shared" si="106"/>
        <v>204.8</v>
      </c>
      <c r="AA1271" s="29">
        <f t="shared" si="107"/>
        <v>229.37600000000003</v>
      </c>
      <c r="AB1271" s="30"/>
      <c r="AC1271" s="28"/>
      <c r="AD1271" s="31" t="s">
        <v>75</v>
      </c>
      <c r="AE1271" s="31"/>
      <c r="AF1271" s="634"/>
      <c r="AG1271" s="2"/>
    </row>
    <row r="1272" spans="1:33" ht="24.75" customHeight="1">
      <c r="A1272" s="662"/>
      <c r="B1272" s="665"/>
      <c r="C1272" s="743"/>
      <c r="D1272" s="744"/>
      <c r="E1272" s="744"/>
      <c r="F1272" s="744"/>
      <c r="G1272" s="744"/>
      <c r="H1272" s="744"/>
      <c r="I1272" s="744"/>
      <c r="J1272" s="761"/>
      <c r="K1272" s="744"/>
      <c r="L1272" s="744"/>
      <c r="M1272" s="631"/>
      <c r="N1272" s="631"/>
      <c r="O1272" s="744"/>
      <c r="P1272" s="744"/>
      <c r="Q1272" s="802"/>
      <c r="R1272" s="25"/>
      <c r="S1272" s="818" t="s">
        <v>1702</v>
      </c>
      <c r="T1272" s="26"/>
      <c r="U1272" s="26"/>
      <c r="V1272" s="26"/>
      <c r="W1272" s="27">
        <v>4</v>
      </c>
      <c r="X1272" s="28" t="s">
        <v>74</v>
      </c>
      <c r="Y1272" s="29">
        <v>51.2</v>
      </c>
      <c r="Z1272" s="29">
        <f t="shared" si="106"/>
        <v>204.8</v>
      </c>
      <c r="AA1272" s="29">
        <f t="shared" si="107"/>
        <v>229.37600000000003</v>
      </c>
      <c r="AB1272" s="30"/>
      <c r="AC1272" s="28"/>
      <c r="AD1272" s="31" t="s">
        <v>75</v>
      </c>
      <c r="AE1272" s="31"/>
      <c r="AF1272" s="634"/>
      <c r="AG1272" s="2"/>
    </row>
    <row r="1273" spans="1:33" ht="24.75" customHeight="1">
      <c r="A1273" s="663"/>
      <c r="B1273" s="666"/>
      <c r="C1273" s="745"/>
      <c r="D1273" s="746"/>
      <c r="E1273" s="746"/>
      <c r="F1273" s="746"/>
      <c r="G1273" s="746"/>
      <c r="H1273" s="746"/>
      <c r="I1273" s="746"/>
      <c r="J1273" s="763"/>
      <c r="K1273" s="746"/>
      <c r="L1273" s="746"/>
      <c r="M1273" s="632"/>
      <c r="N1273" s="632"/>
      <c r="O1273" s="746"/>
      <c r="P1273" s="746"/>
      <c r="Q1273" s="803"/>
      <c r="R1273" s="38"/>
      <c r="S1273" s="820" t="s">
        <v>1703</v>
      </c>
      <c r="T1273" s="39"/>
      <c r="U1273" s="39"/>
      <c r="V1273" s="39"/>
      <c r="W1273" s="40">
        <v>4</v>
      </c>
      <c r="X1273" s="41" t="s">
        <v>74</v>
      </c>
      <c r="Y1273" s="42">
        <v>47.29</v>
      </c>
      <c r="Z1273" s="42">
        <f t="shared" si="106"/>
        <v>189.16</v>
      </c>
      <c r="AA1273" s="42">
        <f t="shared" si="107"/>
        <v>211.85920000000002</v>
      </c>
      <c r="AB1273" s="65"/>
      <c r="AC1273" s="63"/>
      <c r="AD1273" s="66" t="s">
        <v>75</v>
      </c>
      <c r="AE1273" s="66"/>
      <c r="AF1273" s="635"/>
      <c r="AG1273" s="2"/>
    </row>
    <row r="1274" spans="1:33" ht="48" customHeight="1">
      <c r="A1274" s="661" t="s">
        <v>1617</v>
      </c>
      <c r="B1274" s="664" t="s">
        <v>1670</v>
      </c>
      <c r="C1274" s="747" t="s">
        <v>46</v>
      </c>
      <c r="D1274" s="748" t="s">
        <v>47</v>
      </c>
      <c r="E1274" s="748" t="s">
        <v>48</v>
      </c>
      <c r="F1274" s="748" t="s">
        <v>371</v>
      </c>
      <c r="G1274" s="749" t="s">
        <v>50</v>
      </c>
      <c r="H1274" s="748" t="s">
        <v>51</v>
      </c>
      <c r="I1274" s="748" t="s">
        <v>134</v>
      </c>
      <c r="J1274" s="766" t="s">
        <v>1704</v>
      </c>
      <c r="K1274" s="748" t="s">
        <v>1705</v>
      </c>
      <c r="L1274" s="776" t="s">
        <v>1706</v>
      </c>
      <c r="M1274" s="638">
        <v>0</v>
      </c>
      <c r="N1274" s="638">
        <v>2</v>
      </c>
      <c r="O1274" s="748" t="s">
        <v>1707</v>
      </c>
      <c r="P1274" s="748" t="s">
        <v>1708</v>
      </c>
      <c r="Q1274" s="804" t="s">
        <v>1709</v>
      </c>
      <c r="R1274" s="37" t="s">
        <v>264</v>
      </c>
      <c r="S1274" s="822" t="s">
        <v>197</v>
      </c>
      <c r="T1274" s="53"/>
      <c r="U1274" s="327" t="s">
        <v>71</v>
      </c>
      <c r="V1274" s="328" t="s">
        <v>72</v>
      </c>
      <c r="W1274" s="54"/>
      <c r="X1274" s="55"/>
      <c r="Y1274" s="56"/>
      <c r="Z1274" s="36"/>
      <c r="AA1274" s="36"/>
      <c r="AB1274" s="57">
        <f>SUM(AA1275:AA1276)</f>
        <v>453.38720000000006</v>
      </c>
      <c r="AC1274" s="55"/>
      <c r="AD1274" s="58"/>
      <c r="AE1274" s="58"/>
      <c r="AF1274" s="637"/>
      <c r="AG1274" s="2"/>
    </row>
    <row r="1275" spans="1:33" ht="48" customHeight="1">
      <c r="A1275" s="662"/>
      <c r="B1275" s="665"/>
      <c r="C1275" s="743"/>
      <c r="D1275" s="744"/>
      <c r="E1275" s="744"/>
      <c r="F1275" s="744"/>
      <c r="G1275" s="744"/>
      <c r="H1275" s="744"/>
      <c r="I1275" s="744"/>
      <c r="J1275" s="761"/>
      <c r="K1275" s="744"/>
      <c r="L1275" s="744"/>
      <c r="M1275" s="631"/>
      <c r="N1275" s="631"/>
      <c r="O1275" s="744"/>
      <c r="P1275" s="744"/>
      <c r="Q1275" s="802"/>
      <c r="R1275" s="329"/>
      <c r="S1275" s="840" t="s">
        <v>1710</v>
      </c>
      <c r="T1275" s="45"/>
      <c r="U1275" s="107"/>
      <c r="V1275" s="107"/>
      <c r="W1275" s="124">
        <v>4</v>
      </c>
      <c r="X1275" s="120" t="s">
        <v>74</v>
      </c>
      <c r="Y1275" s="174">
        <v>78</v>
      </c>
      <c r="Z1275" s="29">
        <f t="shared" ref="Z1275:Z1276" si="108">+W1275*Y1275</f>
        <v>312</v>
      </c>
      <c r="AA1275" s="29">
        <f t="shared" ref="AA1275:AA1276" si="109">+Z1275*1.12</f>
        <v>349.44000000000005</v>
      </c>
      <c r="AB1275" s="50"/>
      <c r="AC1275" s="35"/>
      <c r="AD1275" s="60"/>
      <c r="AE1275" s="60" t="s">
        <v>75</v>
      </c>
      <c r="AF1275" s="634"/>
      <c r="AG1275" s="2"/>
    </row>
    <row r="1276" spans="1:33" ht="48" customHeight="1">
      <c r="A1276" s="662"/>
      <c r="B1276" s="665"/>
      <c r="C1276" s="743"/>
      <c r="D1276" s="744"/>
      <c r="E1276" s="744"/>
      <c r="F1276" s="744"/>
      <c r="G1276" s="744"/>
      <c r="H1276" s="744"/>
      <c r="I1276" s="744"/>
      <c r="J1276" s="761"/>
      <c r="K1276" s="744"/>
      <c r="L1276" s="789"/>
      <c r="M1276" s="631"/>
      <c r="N1276" s="631"/>
      <c r="O1276" s="744"/>
      <c r="P1276" s="744"/>
      <c r="Q1276" s="802"/>
      <c r="R1276" s="38"/>
      <c r="S1276" s="820" t="s">
        <v>1711</v>
      </c>
      <c r="T1276" s="39"/>
      <c r="U1276" s="39"/>
      <c r="V1276" s="39"/>
      <c r="W1276" s="40">
        <v>1</v>
      </c>
      <c r="X1276" s="41" t="s">
        <v>74</v>
      </c>
      <c r="Y1276" s="42">
        <v>92.81</v>
      </c>
      <c r="Z1276" s="42">
        <f t="shared" si="108"/>
        <v>92.81</v>
      </c>
      <c r="AA1276" s="42">
        <f t="shared" si="109"/>
        <v>103.94720000000001</v>
      </c>
      <c r="AB1276" s="30"/>
      <c r="AC1276" s="28"/>
      <c r="AD1276" s="31"/>
      <c r="AE1276" s="31" t="s">
        <v>75</v>
      </c>
      <c r="AF1276" s="634"/>
      <c r="AG1276" s="2"/>
    </row>
    <row r="1277" spans="1:33" ht="18" customHeight="1">
      <c r="A1277" s="662"/>
      <c r="B1277" s="665"/>
      <c r="C1277" s="747" t="s">
        <v>46</v>
      </c>
      <c r="D1277" s="748" t="s">
        <v>47</v>
      </c>
      <c r="E1277" s="748" t="s">
        <v>48</v>
      </c>
      <c r="F1277" s="748" t="s">
        <v>371</v>
      </c>
      <c r="G1277" s="749" t="s">
        <v>50</v>
      </c>
      <c r="H1277" s="748" t="s">
        <v>51</v>
      </c>
      <c r="I1277" s="748" t="s">
        <v>134</v>
      </c>
      <c r="J1277" s="766" t="s">
        <v>1712</v>
      </c>
      <c r="K1277" s="748" t="s">
        <v>1713</v>
      </c>
      <c r="L1277" s="748" t="s">
        <v>1714</v>
      </c>
      <c r="M1277" s="638">
        <v>455</v>
      </c>
      <c r="N1277" s="638">
        <v>500</v>
      </c>
      <c r="O1277" s="748" t="s">
        <v>1715</v>
      </c>
      <c r="P1277" s="748" t="s">
        <v>1716</v>
      </c>
      <c r="Q1277" s="804" t="s">
        <v>1699</v>
      </c>
      <c r="R1277" s="37"/>
      <c r="S1277" s="821"/>
      <c r="T1277" s="46"/>
      <c r="U1277" s="46"/>
      <c r="V1277" s="46"/>
      <c r="W1277" s="34"/>
      <c r="X1277" s="35"/>
      <c r="Y1277" s="36"/>
      <c r="Z1277" s="36"/>
      <c r="AA1277" s="36"/>
      <c r="AB1277" s="57"/>
      <c r="AC1277" s="55"/>
      <c r="AD1277" s="58"/>
      <c r="AE1277" s="58"/>
      <c r="AF1277" s="637"/>
      <c r="AG1277" s="2"/>
    </row>
    <row r="1278" spans="1:33" ht="18" customHeight="1">
      <c r="A1278" s="662"/>
      <c r="B1278" s="665"/>
      <c r="C1278" s="743"/>
      <c r="D1278" s="744"/>
      <c r="E1278" s="744"/>
      <c r="F1278" s="744"/>
      <c r="G1278" s="744"/>
      <c r="H1278" s="744"/>
      <c r="I1278" s="744"/>
      <c r="J1278" s="761"/>
      <c r="K1278" s="744"/>
      <c r="L1278" s="744"/>
      <c r="M1278" s="631"/>
      <c r="N1278" s="631"/>
      <c r="O1278" s="744"/>
      <c r="P1278" s="744"/>
      <c r="Q1278" s="802"/>
      <c r="R1278" s="25"/>
      <c r="S1278" s="818"/>
      <c r="T1278" s="26"/>
      <c r="U1278" s="26"/>
      <c r="V1278" s="26"/>
      <c r="W1278" s="27"/>
      <c r="X1278" s="28"/>
      <c r="Y1278" s="29"/>
      <c r="Z1278" s="29"/>
      <c r="AA1278" s="29"/>
      <c r="AB1278" s="30"/>
      <c r="AC1278" s="28"/>
      <c r="AD1278" s="31"/>
      <c r="AE1278" s="31"/>
      <c r="AF1278" s="634"/>
      <c r="AG1278" s="2"/>
    </row>
    <row r="1279" spans="1:33" ht="18" customHeight="1">
      <c r="A1279" s="662"/>
      <c r="B1279" s="665"/>
      <c r="C1279" s="743"/>
      <c r="D1279" s="744"/>
      <c r="E1279" s="744"/>
      <c r="F1279" s="744"/>
      <c r="G1279" s="744"/>
      <c r="H1279" s="744"/>
      <c r="I1279" s="744"/>
      <c r="J1279" s="761"/>
      <c r="K1279" s="744"/>
      <c r="L1279" s="744"/>
      <c r="M1279" s="631"/>
      <c r="N1279" s="631"/>
      <c r="O1279" s="744"/>
      <c r="P1279" s="744"/>
      <c r="Q1279" s="802"/>
      <c r="R1279" s="25"/>
      <c r="S1279" s="818"/>
      <c r="T1279" s="26"/>
      <c r="U1279" s="26"/>
      <c r="V1279" s="26"/>
      <c r="W1279" s="27"/>
      <c r="X1279" s="28"/>
      <c r="Y1279" s="29"/>
      <c r="Z1279" s="29"/>
      <c r="AA1279" s="29"/>
      <c r="AB1279" s="30"/>
      <c r="AC1279" s="28"/>
      <c r="AD1279" s="31"/>
      <c r="AE1279" s="31"/>
      <c r="AF1279" s="634"/>
      <c r="AG1279" s="2"/>
    </row>
    <row r="1280" spans="1:33" ht="18" customHeight="1">
      <c r="A1280" s="662"/>
      <c r="B1280" s="665"/>
      <c r="C1280" s="743"/>
      <c r="D1280" s="744"/>
      <c r="E1280" s="744"/>
      <c r="F1280" s="744"/>
      <c r="G1280" s="744"/>
      <c r="H1280" s="744"/>
      <c r="I1280" s="744"/>
      <c r="J1280" s="761"/>
      <c r="K1280" s="744"/>
      <c r="L1280" s="744"/>
      <c r="M1280" s="631"/>
      <c r="N1280" s="631"/>
      <c r="O1280" s="744"/>
      <c r="P1280" s="744"/>
      <c r="Q1280" s="802"/>
      <c r="R1280" s="25"/>
      <c r="S1280" s="818"/>
      <c r="T1280" s="26"/>
      <c r="U1280" s="26"/>
      <c r="V1280" s="26"/>
      <c r="W1280" s="27"/>
      <c r="X1280" s="28"/>
      <c r="Y1280" s="29"/>
      <c r="Z1280" s="29"/>
      <c r="AA1280" s="29"/>
      <c r="AB1280" s="30"/>
      <c r="AC1280" s="28"/>
      <c r="AD1280" s="31"/>
      <c r="AE1280" s="31"/>
      <c r="AF1280" s="634"/>
      <c r="AG1280" s="2"/>
    </row>
    <row r="1281" spans="1:33" ht="51" customHeight="1">
      <c r="A1281" s="662"/>
      <c r="B1281" s="665"/>
      <c r="C1281" s="745"/>
      <c r="D1281" s="746"/>
      <c r="E1281" s="746"/>
      <c r="F1281" s="746"/>
      <c r="G1281" s="746"/>
      <c r="H1281" s="746"/>
      <c r="I1281" s="746"/>
      <c r="J1281" s="763"/>
      <c r="K1281" s="746"/>
      <c r="L1281" s="746"/>
      <c r="M1281" s="632"/>
      <c r="N1281" s="632"/>
      <c r="O1281" s="746"/>
      <c r="P1281" s="746"/>
      <c r="Q1281" s="803"/>
      <c r="R1281" s="38"/>
      <c r="S1281" s="820"/>
      <c r="T1281" s="39"/>
      <c r="U1281" s="39"/>
      <c r="V1281" s="39"/>
      <c r="W1281" s="40"/>
      <c r="X1281" s="41"/>
      <c r="Y1281" s="42"/>
      <c r="Z1281" s="42"/>
      <c r="AA1281" s="42"/>
      <c r="AB1281" s="43"/>
      <c r="AC1281" s="41"/>
      <c r="AD1281" s="44"/>
      <c r="AE1281" s="44"/>
      <c r="AF1281" s="635"/>
      <c r="AG1281" s="2"/>
    </row>
    <row r="1282" spans="1:33" ht="18" customHeight="1">
      <c r="A1282" s="662"/>
      <c r="B1282" s="665"/>
      <c r="C1282" s="773" t="s">
        <v>46</v>
      </c>
      <c r="D1282" s="750" t="s">
        <v>47</v>
      </c>
      <c r="E1282" s="750" t="s">
        <v>48</v>
      </c>
      <c r="F1282" s="750" t="s">
        <v>371</v>
      </c>
      <c r="G1282" s="768" t="s">
        <v>50</v>
      </c>
      <c r="H1282" s="750" t="s">
        <v>51</v>
      </c>
      <c r="I1282" s="750" t="s">
        <v>61</v>
      </c>
      <c r="J1282" s="766" t="s">
        <v>1717</v>
      </c>
      <c r="K1282" s="748" t="s">
        <v>1718</v>
      </c>
      <c r="L1282" s="748" t="s">
        <v>1719</v>
      </c>
      <c r="M1282" s="698">
        <v>3</v>
      </c>
      <c r="N1282" s="698">
        <v>2</v>
      </c>
      <c r="O1282" s="748" t="s">
        <v>1720</v>
      </c>
      <c r="P1282" s="748" t="s">
        <v>1721</v>
      </c>
      <c r="Q1282" s="805" t="s">
        <v>1676</v>
      </c>
      <c r="R1282" s="37"/>
      <c r="S1282" s="821"/>
      <c r="T1282" s="46"/>
      <c r="U1282" s="46"/>
      <c r="V1282" s="46"/>
      <c r="W1282" s="34"/>
      <c r="X1282" s="35"/>
      <c r="Y1282" s="36"/>
      <c r="Z1282" s="36"/>
      <c r="AA1282" s="36"/>
      <c r="AB1282" s="50"/>
      <c r="AC1282" s="35"/>
      <c r="AD1282" s="60"/>
      <c r="AE1282" s="60"/>
      <c r="AF1282" s="636"/>
      <c r="AG1282" s="2"/>
    </row>
    <row r="1283" spans="1:33" ht="18" customHeight="1">
      <c r="A1283" s="662"/>
      <c r="B1283" s="665"/>
      <c r="C1283" s="743"/>
      <c r="D1283" s="744"/>
      <c r="E1283" s="744"/>
      <c r="F1283" s="744"/>
      <c r="G1283" s="744"/>
      <c r="H1283" s="744"/>
      <c r="I1283" s="744"/>
      <c r="J1283" s="761"/>
      <c r="K1283" s="744"/>
      <c r="L1283" s="744"/>
      <c r="M1283" s="631"/>
      <c r="N1283" s="631"/>
      <c r="O1283" s="744"/>
      <c r="P1283" s="744"/>
      <c r="Q1283" s="802"/>
      <c r="R1283" s="25"/>
      <c r="S1283" s="818"/>
      <c r="T1283" s="26"/>
      <c r="U1283" s="26"/>
      <c r="V1283" s="26"/>
      <c r="W1283" s="27"/>
      <c r="X1283" s="28"/>
      <c r="Y1283" s="29"/>
      <c r="Z1283" s="29"/>
      <c r="AA1283" s="29"/>
      <c r="AB1283" s="30"/>
      <c r="AC1283" s="28"/>
      <c r="AD1283" s="31"/>
      <c r="AE1283" s="31"/>
      <c r="AF1283" s="634"/>
      <c r="AG1283" s="2"/>
    </row>
    <row r="1284" spans="1:33" ht="18" customHeight="1">
      <c r="A1284" s="662"/>
      <c r="B1284" s="665"/>
      <c r="C1284" s="743"/>
      <c r="D1284" s="744"/>
      <c r="E1284" s="744"/>
      <c r="F1284" s="744"/>
      <c r="G1284" s="744"/>
      <c r="H1284" s="744"/>
      <c r="I1284" s="744"/>
      <c r="J1284" s="761"/>
      <c r="K1284" s="744"/>
      <c r="L1284" s="744"/>
      <c r="M1284" s="631"/>
      <c r="N1284" s="631"/>
      <c r="O1284" s="744"/>
      <c r="P1284" s="744"/>
      <c r="Q1284" s="802"/>
      <c r="R1284" s="32"/>
      <c r="S1284" s="819"/>
      <c r="T1284" s="33"/>
      <c r="U1284" s="33"/>
      <c r="V1284" s="33"/>
      <c r="W1284" s="34"/>
      <c r="X1284" s="35"/>
      <c r="Y1284" s="36"/>
      <c r="Z1284" s="29"/>
      <c r="AA1284" s="29"/>
      <c r="AB1284" s="30"/>
      <c r="AC1284" s="28"/>
      <c r="AD1284" s="31"/>
      <c r="AE1284" s="31"/>
      <c r="AF1284" s="634"/>
      <c r="AG1284" s="2"/>
    </row>
    <row r="1285" spans="1:33" ht="18" customHeight="1">
      <c r="A1285" s="662"/>
      <c r="B1285" s="665"/>
      <c r="C1285" s="743"/>
      <c r="D1285" s="744"/>
      <c r="E1285" s="744"/>
      <c r="F1285" s="744"/>
      <c r="G1285" s="744"/>
      <c r="H1285" s="744"/>
      <c r="I1285" s="744"/>
      <c r="J1285" s="761"/>
      <c r="K1285" s="744"/>
      <c r="L1285" s="744"/>
      <c r="M1285" s="631"/>
      <c r="N1285" s="631"/>
      <c r="O1285" s="744"/>
      <c r="P1285" s="744"/>
      <c r="Q1285" s="802"/>
      <c r="R1285" s="37"/>
      <c r="S1285" s="819"/>
      <c r="T1285" s="33"/>
      <c r="U1285" s="33"/>
      <c r="V1285" s="33"/>
      <c r="W1285" s="34"/>
      <c r="X1285" s="35"/>
      <c r="Y1285" s="36"/>
      <c r="Z1285" s="29"/>
      <c r="AA1285" s="29"/>
      <c r="AB1285" s="30"/>
      <c r="AC1285" s="28"/>
      <c r="AD1285" s="31"/>
      <c r="AE1285" s="31"/>
      <c r="AF1285" s="634"/>
      <c r="AG1285" s="2"/>
    </row>
    <row r="1286" spans="1:33" ht="53.25" customHeight="1">
      <c r="A1286" s="662"/>
      <c r="B1286" s="665"/>
      <c r="C1286" s="745"/>
      <c r="D1286" s="746"/>
      <c r="E1286" s="746"/>
      <c r="F1286" s="746"/>
      <c r="G1286" s="746"/>
      <c r="H1286" s="746"/>
      <c r="I1286" s="746"/>
      <c r="J1286" s="763"/>
      <c r="K1286" s="746"/>
      <c r="L1286" s="746"/>
      <c r="M1286" s="632"/>
      <c r="N1286" s="632"/>
      <c r="O1286" s="746"/>
      <c r="P1286" s="746"/>
      <c r="Q1286" s="803"/>
      <c r="R1286" s="38"/>
      <c r="S1286" s="820"/>
      <c r="T1286" s="39"/>
      <c r="U1286" s="39"/>
      <c r="V1286" s="39"/>
      <c r="W1286" s="40"/>
      <c r="X1286" s="41"/>
      <c r="Y1286" s="42"/>
      <c r="Z1286" s="42"/>
      <c r="AA1286" s="42"/>
      <c r="AB1286" s="43"/>
      <c r="AC1286" s="41"/>
      <c r="AD1286" s="44"/>
      <c r="AE1286" s="44"/>
      <c r="AF1286" s="635"/>
      <c r="AG1286" s="2"/>
    </row>
    <row r="1287" spans="1:33" ht="18" customHeight="1">
      <c r="A1287" s="662"/>
      <c r="B1287" s="665"/>
      <c r="C1287" s="773" t="s">
        <v>46</v>
      </c>
      <c r="D1287" s="750" t="s">
        <v>47</v>
      </c>
      <c r="E1287" s="750" t="s">
        <v>48</v>
      </c>
      <c r="F1287" s="750" t="s">
        <v>371</v>
      </c>
      <c r="G1287" s="768" t="s">
        <v>50</v>
      </c>
      <c r="H1287" s="750" t="s">
        <v>51</v>
      </c>
      <c r="I1287" s="750" t="s">
        <v>134</v>
      </c>
      <c r="J1287" s="774" t="s">
        <v>1722</v>
      </c>
      <c r="K1287" s="748" t="s">
        <v>1723</v>
      </c>
      <c r="L1287" s="776" t="s">
        <v>1724</v>
      </c>
      <c r="M1287" s="698">
        <v>16</v>
      </c>
      <c r="N1287" s="698">
        <v>10</v>
      </c>
      <c r="O1287" s="748" t="s">
        <v>1725</v>
      </c>
      <c r="P1287" s="748" t="s">
        <v>1726</v>
      </c>
      <c r="Q1287" s="805" t="s">
        <v>1676</v>
      </c>
      <c r="R1287" s="37"/>
      <c r="S1287" s="821"/>
      <c r="T1287" s="46"/>
      <c r="U1287" s="46"/>
      <c r="V1287" s="46"/>
      <c r="W1287" s="34"/>
      <c r="X1287" s="35"/>
      <c r="Y1287" s="36"/>
      <c r="Z1287" s="36"/>
      <c r="AA1287" s="36"/>
      <c r="AB1287" s="50"/>
      <c r="AC1287" s="35"/>
      <c r="AD1287" s="35"/>
      <c r="AE1287" s="35"/>
      <c r="AF1287" s="636"/>
      <c r="AG1287" s="2"/>
    </row>
    <row r="1288" spans="1:33" ht="18" customHeight="1">
      <c r="A1288" s="662"/>
      <c r="B1288" s="665"/>
      <c r="C1288" s="743"/>
      <c r="D1288" s="744"/>
      <c r="E1288" s="744"/>
      <c r="F1288" s="744"/>
      <c r="G1288" s="744"/>
      <c r="H1288" s="744"/>
      <c r="I1288" s="744"/>
      <c r="J1288" s="754"/>
      <c r="K1288" s="744"/>
      <c r="L1288" s="744"/>
      <c r="M1288" s="631"/>
      <c r="N1288" s="631"/>
      <c r="O1288" s="744"/>
      <c r="P1288" s="744"/>
      <c r="Q1288" s="802"/>
      <c r="R1288" s="25"/>
      <c r="S1288" s="818"/>
      <c r="T1288" s="26"/>
      <c r="U1288" s="26"/>
      <c r="V1288" s="26"/>
      <c r="W1288" s="27"/>
      <c r="X1288" s="28"/>
      <c r="Y1288" s="29"/>
      <c r="Z1288" s="29"/>
      <c r="AA1288" s="29"/>
      <c r="AB1288" s="30"/>
      <c r="AC1288" s="28"/>
      <c r="AD1288" s="28"/>
      <c r="AE1288" s="28"/>
      <c r="AF1288" s="634"/>
      <c r="AG1288" s="2"/>
    </row>
    <row r="1289" spans="1:33" ht="18" customHeight="1">
      <c r="A1289" s="662"/>
      <c r="B1289" s="665"/>
      <c r="C1289" s="743"/>
      <c r="D1289" s="744"/>
      <c r="E1289" s="744"/>
      <c r="F1289" s="744"/>
      <c r="G1289" s="744"/>
      <c r="H1289" s="744"/>
      <c r="I1289" s="744"/>
      <c r="J1289" s="754"/>
      <c r="K1289" s="744"/>
      <c r="L1289" s="744"/>
      <c r="M1289" s="631"/>
      <c r="N1289" s="631"/>
      <c r="O1289" s="744"/>
      <c r="P1289" s="744"/>
      <c r="Q1289" s="802"/>
      <c r="R1289" s="25"/>
      <c r="S1289" s="818"/>
      <c r="T1289" s="26"/>
      <c r="U1289" s="26"/>
      <c r="V1289" s="26"/>
      <c r="W1289" s="27"/>
      <c r="X1289" s="28"/>
      <c r="Y1289" s="29"/>
      <c r="Z1289" s="29"/>
      <c r="AA1289" s="29"/>
      <c r="AB1289" s="30"/>
      <c r="AC1289" s="28"/>
      <c r="AD1289" s="28"/>
      <c r="AE1289" s="31"/>
      <c r="AF1289" s="634"/>
      <c r="AG1289" s="2"/>
    </row>
    <row r="1290" spans="1:33" ht="18" customHeight="1">
      <c r="A1290" s="662"/>
      <c r="B1290" s="665"/>
      <c r="C1290" s="743"/>
      <c r="D1290" s="744"/>
      <c r="E1290" s="744"/>
      <c r="F1290" s="744"/>
      <c r="G1290" s="744"/>
      <c r="H1290" s="744"/>
      <c r="I1290" s="744"/>
      <c r="J1290" s="754"/>
      <c r="K1290" s="744"/>
      <c r="L1290" s="744"/>
      <c r="M1290" s="631"/>
      <c r="N1290" s="631"/>
      <c r="O1290" s="744"/>
      <c r="P1290" s="744"/>
      <c r="Q1290" s="802"/>
      <c r="R1290" s="25"/>
      <c r="S1290" s="818"/>
      <c r="T1290" s="26"/>
      <c r="U1290" s="26"/>
      <c r="V1290" s="26"/>
      <c r="W1290" s="27"/>
      <c r="X1290" s="28"/>
      <c r="Y1290" s="29"/>
      <c r="Z1290" s="29"/>
      <c r="AA1290" s="29"/>
      <c r="AB1290" s="30"/>
      <c r="AC1290" s="28"/>
      <c r="AD1290" s="28"/>
      <c r="AE1290" s="31"/>
      <c r="AF1290" s="634"/>
      <c r="AG1290" s="2"/>
    </row>
    <row r="1291" spans="1:33" ht="54" customHeight="1">
      <c r="A1291" s="662"/>
      <c r="B1291" s="665"/>
      <c r="C1291" s="745"/>
      <c r="D1291" s="746"/>
      <c r="E1291" s="746"/>
      <c r="F1291" s="746"/>
      <c r="G1291" s="746"/>
      <c r="H1291" s="746"/>
      <c r="I1291" s="746"/>
      <c r="J1291" s="756"/>
      <c r="K1291" s="746"/>
      <c r="L1291" s="746"/>
      <c r="M1291" s="632"/>
      <c r="N1291" s="632"/>
      <c r="O1291" s="746"/>
      <c r="P1291" s="746"/>
      <c r="Q1291" s="803"/>
      <c r="R1291" s="38"/>
      <c r="S1291" s="820"/>
      <c r="T1291" s="39"/>
      <c r="U1291" s="39"/>
      <c r="V1291" s="39"/>
      <c r="W1291" s="40"/>
      <c r="X1291" s="41"/>
      <c r="Y1291" s="42"/>
      <c r="Z1291" s="42"/>
      <c r="AA1291" s="42"/>
      <c r="AB1291" s="43"/>
      <c r="AC1291" s="41"/>
      <c r="AD1291" s="41"/>
      <c r="AE1291" s="44"/>
      <c r="AF1291" s="635"/>
      <c r="AG1291" s="2"/>
    </row>
    <row r="1292" spans="1:33" ht="18" customHeight="1">
      <c r="A1292" s="662"/>
      <c r="B1292" s="665"/>
      <c r="C1292" s="747" t="s">
        <v>46</v>
      </c>
      <c r="D1292" s="748" t="s">
        <v>47</v>
      </c>
      <c r="E1292" s="748" t="s">
        <v>48</v>
      </c>
      <c r="F1292" s="748" t="s">
        <v>371</v>
      </c>
      <c r="G1292" s="749" t="s">
        <v>50</v>
      </c>
      <c r="H1292" s="748" t="s">
        <v>51</v>
      </c>
      <c r="I1292" s="748" t="s">
        <v>61</v>
      </c>
      <c r="J1292" s="766" t="s">
        <v>1727</v>
      </c>
      <c r="K1292" s="748" t="s">
        <v>1728</v>
      </c>
      <c r="L1292" s="748" t="s">
        <v>1729</v>
      </c>
      <c r="M1292" s="638">
        <v>6</v>
      </c>
      <c r="N1292" s="638">
        <v>6</v>
      </c>
      <c r="O1292" s="748" t="s">
        <v>1730</v>
      </c>
      <c r="P1292" s="748" t="s">
        <v>1731</v>
      </c>
      <c r="Q1292" s="804" t="s">
        <v>1709</v>
      </c>
      <c r="R1292" s="59"/>
      <c r="S1292" s="823"/>
      <c r="T1292" s="49"/>
      <c r="U1292" s="49"/>
      <c r="V1292" s="49"/>
      <c r="W1292" s="34"/>
      <c r="X1292" s="35"/>
      <c r="Y1292" s="36"/>
      <c r="Z1292" s="36"/>
      <c r="AA1292" s="36"/>
      <c r="AB1292" s="50"/>
      <c r="AC1292" s="35"/>
      <c r="AD1292" s="60"/>
      <c r="AE1292" s="60"/>
      <c r="AF1292" s="637"/>
      <c r="AG1292" s="2"/>
    </row>
    <row r="1293" spans="1:33" ht="18" customHeight="1">
      <c r="A1293" s="662"/>
      <c r="B1293" s="665"/>
      <c r="C1293" s="743"/>
      <c r="D1293" s="744"/>
      <c r="E1293" s="744"/>
      <c r="F1293" s="744"/>
      <c r="G1293" s="744"/>
      <c r="H1293" s="744"/>
      <c r="I1293" s="744"/>
      <c r="J1293" s="761"/>
      <c r="K1293" s="744"/>
      <c r="L1293" s="744"/>
      <c r="M1293" s="631"/>
      <c r="N1293" s="631"/>
      <c r="O1293" s="744"/>
      <c r="P1293" s="744"/>
      <c r="Q1293" s="802"/>
      <c r="R1293" s="32"/>
      <c r="S1293" s="818"/>
      <c r="T1293" s="26"/>
      <c r="U1293" s="26"/>
      <c r="V1293" s="26"/>
      <c r="W1293" s="27"/>
      <c r="X1293" s="28"/>
      <c r="Y1293" s="29"/>
      <c r="Z1293" s="29"/>
      <c r="AA1293" s="29"/>
      <c r="AB1293" s="30"/>
      <c r="AC1293" s="28"/>
      <c r="AD1293" s="31"/>
      <c r="AE1293" s="31"/>
      <c r="AF1293" s="634"/>
      <c r="AG1293" s="2"/>
    </row>
    <row r="1294" spans="1:33" ht="18" customHeight="1">
      <c r="A1294" s="662"/>
      <c r="B1294" s="665"/>
      <c r="C1294" s="743"/>
      <c r="D1294" s="744"/>
      <c r="E1294" s="744"/>
      <c r="F1294" s="744"/>
      <c r="G1294" s="744"/>
      <c r="H1294" s="744"/>
      <c r="I1294" s="744"/>
      <c r="J1294" s="761"/>
      <c r="K1294" s="744"/>
      <c r="L1294" s="744"/>
      <c r="M1294" s="631"/>
      <c r="N1294" s="631"/>
      <c r="O1294" s="744"/>
      <c r="P1294" s="744"/>
      <c r="Q1294" s="802"/>
      <c r="R1294" s="25"/>
      <c r="S1294" s="818"/>
      <c r="T1294" s="26"/>
      <c r="U1294" s="26"/>
      <c r="V1294" s="26"/>
      <c r="W1294" s="27"/>
      <c r="X1294" s="28"/>
      <c r="Y1294" s="29"/>
      <c r="Z1294" s="29"/>
      <c r="AA1294" s="29"/>
      <c r="AB1294" s="30"/>
      <c r="AC1294" s="28"/>
      <c r="AD1294" s="31"/>
      <c r="AE1294" s="31"/>
      <c r="AF1294" s="634"/>
      <c r="AG1294" s="2"/>
    </row>
    <row r="1295" spans="1:33" ht="18" customHeight="1">
      <c r="A1295" s="662"/>
      <c r="B1295" s="665"/>
      <c r="C1295" s="743"/>
      <c r="D1295" s="744"/>
      <c r="E1295" s="744"/>
      <c r="F1295" s="744"/>
      <c r="G1295" s="744"/>
      <c r="H1295" s="744"/>
      <c r="I1295" s="744"/>
      <c r="J1295" s="761"/>
      <c r="K1295" s="744"/>
      <c r="L1295" s="744"/>
      <c r="M1295" s="631"/>
      <c r="N1295" s="631"/>
      <c r="O1295" s="744"/>
      <c r="P1295" s="744"/>
      <c r="Q1295" s="802"/>
      <c r="R1295" s="25"/>
      <c r="S1295" s="818"/>
      <c r="T1295" s="26"/>
      <c r="U1295" s="26"/>
      <c r="V1295" s="26"/>
      <c r="W1295" s="27"/>
      <c r="X1295" s="28"/>
      <c r="Y1295" s="29"/>
      <c r="Z1295" s="29"/>
      <c r="AA1295" s="29"/>
      <c r="AB1295" s="30"/>
      <c r="AC1295" s="28"/>
      <c r="AD1295" s="31"/>
      <c r="AE1295" s="31"/>
      <c r="AF1295" s="634"/>
      <c r="AG1295" s="2"/>
    </row>
    <row r="1296" spans="1:33" ht="53.25" customHeight="1">
      <c r="A1296" s="663"/>
      <c r="B1296" s="666"/>
      <c r="C1296" s="745"/>
      <c r="D1296" s="746"/>
      <c r="E1296" s="746"/>
      <c r="F1296" s="746"/>
      <c r="G1296" s="746"/>
      <c r="H1296" s="746"/>
      <c r="I1296" s="746"/>
      <c r="J1296" s="763"/>
      <c r="K1296" s="746"/>
      <c r="L1296" s="746"/>
      <c r="M1296" s="632"/>
      <c r="N1296" s="632"/>
      <c r="O1296" s="746"/>
      <c r="P1296" s="746"/>
      <c r="Q1296" s="803"/>
      <c r="R1296" s="38"/>
      <c r="S1296" s="824"/>
      <c r="T1296" s="61"/>
      <c r="U1296" s="61"/>
      <c r="V1296" s="61"/>
      <c r="W1296" s="62"/>
      <c r="X1296" s="63"/>
      <c r="Y1296" s="64"/>
      <c r="Z1296" s="42"/>
      <c r="AA1296" s="42"/>
      <c r="AB1296" s="65"/>
      <c r="AC1296" s="63"/>
      <c r="AD1296" s="66"/>
      <c r="AE1296" s="66"/>
      <c r="AF1296" s="635"/>
      <c r="AG1296" s="2"/>
    </row>
    <row r="1297" spans="1:33" ht="18" customHeight="1">
      <c r="A1297" s="661" t="s">
        <v>1617</v>
      </c>
      <c r="B1297" s="664" t="s">
        <v>1670</v>
      </c>
      <c r="C1297" s="747" t="s">
        <v>46</v>
      </c>
      <c r="D1297" s="748" t="s">
        <v>47</v>
      </c>
      <c r="E1297" s="748" t="s">
        <v>48</v>
      </c>
      <c r="F1297" s="748" t="s">
        <v>371</v>
      </c>
      <c r="G1297" s="749" t="s">
        <v>50</v>
      </c>
      <c r="H1297" s="748" t="s">
        <v>51</v>
      </c>
      <c r="I1297" s="748" t="s">
        <v>61</v>
      </c>
      <c r="J1297" s="766" t="s">
        <v>1732</v>
      </c>
      <c r="K1297" s="748" t="s">
        <v>192</v>
      </c>
      <c r="L1297" s="748" t="s">
        <v>1733</v>
      </c>
      <c r="M1297" s="638">
        <v>1</v>
      </c>
      <c r="N1297" s="638">
        <v>3</v>
      </c>
      <c r="O1297" s="776" t="s">
        <v>1734</v>
      </c>
      <c r="P1297" s="776" t="s">
        <v>1735</v>
      </c>
      <c r="Q1297" s="805" t="s">
        <v>1736</v>
      </c>
      <c r="R1297" s="37"/>
      <c r="S1297" s="822"/>
      <c r="T1297" s="53"/>
      <c r="U1297" s="53"/>
      <c r="V1297" s="53"/>
      <c r="W1297" s="54"/>
      <c r="X1297" s="55"/>
      <c r="Y1297" s="56"/>
      <c r="Z1297" s="36"/>
      <c r="AA1297" s="36"/>
      <c r="AB1297" s="57"/>
      <c r="AC1297" s="55"/>
      <c r="AD1297" s="58"/>
      <c r="AE1297" s="58"/>
      <c r="AF1297" s="637"/>
      <c r="AG1297" s="2"/>
    </row>
    <row r="1298" spans="1:33" ht="18" customHeight="1">
      <c r="A1298" s="662"/>
      <c r="B1298" s="665"/>
      <c r="C1298" s="743"/>
      <c r="D1298" s="744"/>
      <c r="E1298" s="744"/>
      <c r="F1298" s="744"/>
      <c r="G1298" s="744"/>
      <c r="H1298" s="744"/>
      <c r="I1298" s="744"/>
      <c r="J1298" s="761"/>
      <c r="K1298" s="744"/>
      <c r="L1298" s="744"/>
      <c r="M1298" s="631"/>
      <c r="N1298" s="631"/>
      <c r="O1298" s="744"/>
      <c r="P1298" s="744"/>
      <c r="Q1298" s="802"/>
      <c r="R1298" s="25"/>
      <c r="S1298" s="818"/>
      <c r="T1298" s="26"/>
      <c r="U1298" s="26"/>
      <c r="V1298" s="26"/>
      <c r="W1298" s="27"/>
      <c r="X1298" s="28"/>
      <c r="Y1298" s="29"/>
      <c r="Z1298" s="29"/>
      <c r="AA1298" s="29"/>
      <c r="AB1298" s="30"/>
      <c r="AC1298" s="28"/>
      <c r="AD1298" s="31"/>
      <c r="AE1298" s="31"/>
      <c r="AF1298" s="634"/>
      <c r="AG1298" s="2"/>
    </row>
    <row r="1299" spans="1:33" ht="18" customHeight="1">
      <c r="A1299" s="662"/>
      <c r="B1299" s="665"/>
      <c r="C1299" s="743"/>
      <c r="D1299" s="744"/>
      <c r="E1299" s="744"/>
      <c r="F1299" s="744"/>
      <c r="G1299" s="744"/>
      <c r="H1299" s="744"/>
      <c r="I1299" s="744"/>
      <c r="J1299" s="761"/>
      <c r="K1299" s="744"/>
      <c r="L1299" s="744"/>
      <c r="M1299" s="631"/>
      <c r="N1299" s="631"/>
      <c r="O1299" s="744"/>
      <c r="P1299" s="744"/>
      <c r="Q1299" s="802"/>
      <c r="R1299" s="25"/>
      <c r="S1299" s="818"/>
      <c r="T1299" s="26"/>
      <c r="U1299" s="26"/>
      <c r="V1299" s="26"/>
      <c r="W1299" s="27"/>
      <c r="X1299" s="28"/>
      <c r="Y1299" s="29"/>
      <c r="Z1299" s="29"/>
      <c r="AA1299" s="29"/>
      <c r="AB1299" s="30"/>
      <c r="AC1299" s="28"/>
      <c r="AD1299" s="31"/>
      <c r="AE1299" s="31"/>
      <c r="AF1299" s="634"/>
      <c r="AG1299" s="2"/>
    </row>
    <row r="1300" spans="1:33" ht="18" customHeight="1">
      <c r="A1300" s="662"/>
      <c r="B1300" s="665"/>
      <c r="C1300" s="743"/>
      <c r="D1300" s="744"/>
      <c r="E1300" s="744"/>
      <c r="F1300" s="744"/>
      <c r="G1300" s="744"/>
      <c r="H1300" s="744"/>
      <c r="I1300" s="744"/>
      <c r="J1300" s="761"/>
      <c r="K1300" s="744"/>
      <c r="L1300" s="744"/>
      <c r="M1300" s="631"/>
      <c r="N1300" s="631"/>
      <c r="O1300" s="744"/>
      <c r="P1300" s="744"/>
      <c r="Q1300" s="802"/>
      <c r="R1300" s="25"/>
      <c r="S1300" s="818"/>
      <c r="T1300" s="26"/>
      <c r="U1300" s="26"/>
      <c r="V1300" s="26"/>
      <c r="W1300" s="27"/>
      <c r="X1300" s="28"/>
      <c r="Y1300" s="29"/>
      <c r="Z1300" s="29"/>
      <c r="AA1300" s="29"/>
      <c r="AB1300" s="30"/>
      <c r="AC1300" s="28"/>
      <c r="AD1300" s="31"/>
      <c r="AE1300" s="31"/>
      <c r="AF1300" s="634"/>
      <c r="AG1300" s="2"/>
    </row>
    <row r="1301" spans="1:33" ht="65.25" customHeight="1">
      <c r="A1301" s="662"/>
      <c r="B1301" s="665"/>
      <c r="C1301" s="745"/>
      <c r="D1301" s="746"/>
      <c r="E1301" s="746"/>
      <c r="F1301" s="746"/>
      <c r="G1301" s="746"/>
      <c r="H1301" s="746"/>
      <c r="I1301" s="746"/>
      <c r="J1301" s="763"/>
      <c r="K1301" s="746"/>
      <c r="L1301" s="746"/>
      <c r="M1301" s="632"/>
      <c r="N1301" s="632"/>
      <c r="O1301" s="746"/>
      <c r="P1301" s="746"/>
      <c r="Q1301" s="803"/>
      <c r="R1301" s="38"/>
      <c r="S1301" s="820"/>
      <c r="T1301" s="39"/>
      <c r="U1301" s="39"/>
      <c r="V1301" s="39"/>
      <c r="W1301" s="40"/>
      <c r="X1301" s="41"/>
      <c r="Y1301" s="42"/>
      <c r="Z1301" s="42"/>
      <c r="AA1301" s="42"/>
      <c r="AB1301" s="43"/>
      <c r="AC1301" s="41"/>
      <c r="AD1301" s="44"/>
      <c r="AE1301" s="44"/>
      <c r="AF1301" s="635"/>
      <c r="AG1301" s="2"/>
    </row>
    <row r="1302" spans="1:33" ht="18" customHeight="1">
      <c r="A1302" s="662"/>
      <c r="B1302" s="665"/>
      <c r="C1302" s="747" t="s">
        <v>46</v>
      </c>
      <c r="D1302" s="748" t="s">
        <v>47</v>
      </c>
      <c r="E1302" s="748" t="s">
        <v>48</v>
      </c>
      <c r="F1302" s="748" t="s">
        <v>371</v>
      </c>
      <c r="G1302" s="749" t="s">
        <v>50</v>
      </c>
      <c r="H1302" s="748" t="s">
        <v>51</v>
      </c>
      <c r="I1302" s="748" t="s">
        <v>61</v>
      </c>
      <c r="J1302" s="766" t="s">
        <v>1737</v>
      </c>
      <c r="K1302" s="748" t="s">
        <v>473</v>
      </c>
      <c r="L1302" s="748" t="s">
        <v>1738</v>
      </c>
      <c r="M1302" s="638">
        <v>5</v>
      </c>
      <c r="N1302" s="638">
        <v>5</v>
      </c>
      <c r="O1302" s="748" t="s">
        <v>1739</v>
      </c>
      <c r="P1302" s="748" t="s">
        <v>1740</v>
      </c>
      <c r="Q1302" s="804" t="s">
        <v>1709</v>
      </c>
      <c r="R1302" s="59"/>
      <c r="S1302" s="822"/>
      <c r="T1302" s="53"/>
      <c r="U1302" s="53"/>
      <c r="V1302" s="53"/>
      <c r="W1302" s="54"/>
      <c r="X1302" s="55"/>
      <c r="Y1302" s="56"/>
      <c r="Z1302" s="56"/>
      <c r="AA1302" s="56"/>
      <c r="AB1302" s="57"/>
      <c r="AC1302" s="55"/>
      <c r="AD1302" s="58"/>
      <c r="AE1302" s="58"/>
      <c r="AF1302" s="637"/>
      <c r="AG1302" s="2"/>
    </row>
    <row r="1303" spans="1:33" ht="18" customHeight="1">
      <c r="A1303" s="662"/>
      <c r="B1303" s="665"/>
      <c r="C1303" s="743"/>
      <c r="D1303" s="744"/>
      <c r="E1303" s="744"/>
      <c r="F1303" s="744"/>
      <c r="G1303" s="744"/>
      <c r="H1303" s="744"/>
      <c r="I1303" s="744"/>
      <c r="J1303" s="761"/>
      <c r="K1303" s="744"/>
      <c r="L1303" s="744"/>
      <c r="M1303" s="631"/>
      <c r="N1303" s="631"/>
      <c r="O1303" s="744"/>
      <c r="P1303" s="744"/>
      <c r="Q1303" s="802"/>
      <c r="R1303" s="25"/>
      <c r="S1303" s="818"/>
      <c r="T1303" s="26"/>
      <c r="U1303" s="26"/>
      <c r="V1303" s="26"/>
      <c r="W1303" s="27"/>
      <c r="X1303" s="28"/>
      <c r="Y1303" s="29"/>
      <c r="Z1303" s="29"/>
      <c r="AA1303" s="29"/>
      <c r="AB1303" s="30"/>
      <c r="AC1303" s="28"/>
      <c r="AD1303" s="31"/>
      <c r="AE1303" s="31"/>
      <c r="AF1303" s="634"/>
      <c r="AG1303" s="2"/>
    </row>
    <row r="1304" spans="1:33" ht="18" customHeight="1">
      <c r="A1304" s="662"/>
      <c r="B1304" s="665"/>
      <c r="C1304" s="743"/>
      <c r="D1304" s="744"/>
      <c r="E1304" s="744"/>
      <c r="F1304" s="744"/>
      <c r="G1304" s="744"/>
      <c r="H1304" s="744"/>
      <c r="I1304" s="744"/>
      <c r="J1304" s="761"/>
      <c r="K1304" s="744"/>
      <c r="L1304" s="744"/>
      <c r="M1304" s="631"/>
      <c r="N1304" s="631"/>
      <c r="O1304" s="744"/>
      <c r="P1304" s="744"/>
      <c r="Q1304" s="802"/>
      <c r="R1304" s="25"/>
      <c r="S1304" s="818"/>
      <c r="T1304" s="26"/>
      <c r="U1304" s="26"/>
      <c r="V1304" s="26"/>
      <c r="W1304" s="27"/>
      <c r="X1304" s="28"/>
      <c r="Y1304" s="29"/>
      <c r="Z1304" s="29"/>
      <c r="AA1304" s="29"/>
      <c r="AB1304" s="30"/>
      <c r="AC1304" s="28"/>
      <c r="AD1304" s="31"/>
      <c r="AE1304" s="31"/>
      <c r="AF1304" s="634"/>
      <c r="AG1304" s="2"/>
    </row>
    <row r="1305" spans="1:33" ht="18" customHeight="1">
      <c r="A1305" s="662"/>
      <c r="B1305" s="665"/>
      <c r="C1305" s="743"/>
      <c r="D1305" s="744"/>
      <c r="E1305" s="744"/>
      <c r="F1305" s="744"/>
      <c r="G1305" s="744"/>
      <c r="H1305" s="744"/>
      <c r="I1305" s="744"/>
      <c r="J1305" s="761"/>
      <c r="K1305" s="744"/>
      <c r="L1305" s="744"/>
      <c r="M1305" s="631"/>
      <c r="N1305" s="631"/>
      <c r="O1305" s="744"/>
      <c r="P1305" s="744"/>
      <c r="Q1305" s="802"/>
      <c r="R1305" s="25"/>
      <c r="S1305" s="818"/>
      <c r="T1305" s="26"/>
      <c r="U1305" s="26"/>
      <c r="V1305" s="26"/>
      <c r="W1305" s="27"/>
      <c r="X1305" s="28"/>
      <c r="Y1305" s="29"/>
      <c r="Z1305" s="29"/>
      <c r="AA1305" s="29"/>
      <c r="AB1305" s="30"/>
      <c r="AC1305" s="28"/>
      <c r="AD1305" s="31"/>
      <c r="AE1305" s="31"/>
      <c r="AF1305" s="634"/>
      <c r="AG1305" s="2"/>
    </row>
    <row r="1306" spans="1:33" ht="56.25" customHeight="1">
      <c r="A1306" s="662"/>
      <c r="B1306" s="669"/>
      <c r="C1306" s="745"/>
      <c r="D1306" s="746"/>
      <c r="E1306" s="746"/>
      <c r="F1306" s="746"/>
      <c r="G1306" s="746"/>
      <c r="H1306" s="746"/>
      <c r="I1306" s="746"/>
      <c r="J1306" s="763"/>
      <c r="K1306" s="746"/>
      <c r="L1306" s="746"/>
      <c r="M1306" s="632"/>
      <c r="N1306" s="632"/>
      <c r="O1306" s="746"/>
      <c r="P1306" s="746"/>
      <c r="Q1306" s="803"/>
      <c r="R1306" s="38"/>
      <c r="S1306" s="820"/>
      <c r="T1306" s="39"/>
      <c r="U1306" s="39"/>
      <c r="V1306" s="39"/>
      <c r="W1306" s="40"/>
      <c r="X1306" s="41"/>
      <c r="Y1306" s="42"/>
      <c r="Z1306" s="42"/>
      <c r="AA1306" s="42"/>
      <c r="AB1306" s="43"/>
      <c r="AC1306" s="41"/>
      <c r="AD1306" s="44"/>
      <c r="AE1306" s="44"/>
      <c r="AF1306" s="635"/>
      <c r="AG1306" s="2"/>
    </row>
    <row r="1307" spans="1:33" ht="22.5" customHeight="1">
      <c r="A1307" s="662"/>
      <c r="B1307" s="159"/>
      <c r="C1307" s="781"/>
      <c r="D1307" s="781"/>
      <c r="E1307" s="781"/>
      <c r="F1307" s="781"/>
      <c r="G1307" s="781"/>
      <c r="H1307" s="781"/>
      <c r="I1307" s="781"/>
      <c r="J1307" s="781"/>
      <c r="K1307" s="781"/>
      <c r="L1307" s="781"/>
      <c r="M1307" s="160"/>
      <c r="N1307" s="160"/>
      <c r="O1307" s="781"/>
      <c r="P1307" s="781"/>
      <c r="Q1307" s="781"/>
      <c r="R1307" s="667" t="s">
        <v>536</v>
      </c>
      <c r="S1307" s="657"/>
      <c r="T1307" s="657"/>
      <c r="U1307" s="657"/>
      <c r="V1307" s="657"/>
      <c r="W1307" s="657"/>
      <c r="X1307" s="657"/>
      <c r="Y1307" s="657"/>
      <c r="Z1307" s="658"/>
      <c r="AA1307" s="161" t="s">
        <v>201</v>
      </c>
      <c r="AB1307" s="162">
        <f>SUM(AB1250:AB1306)</f>
        <v>1545.3604400000004</v>
      </c>
      <c r="AC1307" s="668"/>
      <c r="AD1307" s="657"/>
      <c r="AE1307" s="657"/>
      <c r="AF1307" s="660"/>
      <c r="AG1307" s="84"/>
    </row>
    <row r="1308" spans="1:33" ht="31.5" customHeight="1">
      <c r="A1308" s="662"/>
      <c r="B1308" s="704" t="s">
        <v>1741</v>
      </c>
      <c r="C1308" s="773" t="s">
        <v>46</v>
      </c>
      <c r="D1308" s="750" t="s">
        <v>47</v>
      </c>
      <c r="E1308" s="750" t="s">
        <v>48</v>
      </c>
      <c r="F1308" s="750" t="s">
        <v>371</v>
      </c>
      <c r="G1308" s="768" t="s">
        <v>50</v>
      </c>
      <c r="H1308" s="750" t="s">
        <v>51</v>
      </c>
      <c r="I1308" s="750" t="s">
        <v>61</v>
      </c>
      <c r="J1308" s="774" t="s">
        <v>1742</v>
      </c>
      <c r="K1308" s="748" t="s">
        <v>1743</v>
      </c>
      <c r="L1308" s="750" t="s">
        <v>1744</v>
      </c>
      <c r="M1308" s="717">
        <v>1800</v>
      </c>
      <c r="N1308" s="717">
        <v>2200</v>
      </c>
      <c r="O1308" s="750" t="s">
        <v>1745</v>
      </c>
      <c r="P1308" s="750" t="s">
        <v>1746</v>
      </c>
      <c r="Q1308" s="805" t="s">
        <v>1747</v>
      </c>
      <c r="R1308" s="37"/>
      <c r="S1308" s="821"/>
      <c r="T1308" s="46"/>
      <c r="U1308" s="67"/>
      <c r="V1308" s="68"/>
      <c r="W1308" s="34"/>
      <c r="X1308" s="35"/>
      <c r="Y1308" s="36"/>
      <c r="Z1308" s="36"/>
      <c r="AA1308" s="36"/>
      <c r="AB1308" s="50"/>
      <c r="AC1308" s="35"/>
      <c r="AD1308" s="60"/>
      <c r="AE1308" s="60"/>
      <c r="AF1308" s="636"/>
      <c r="AG1308" s="2"/>
    </row>
    <row r="1309" spans="1:33" ht="18" customHeight="1">
      <c r="A1309" s="662"/>
      <c r="B1309" s="665"/>
      <c r="C1309" s="743"/>
      <c r="D1309" s="744"/>
      <c r="E1309" s="744"/>
      <c r="F1309" s="744"/>
      <c r="G1309" s="744"/>
      <c r="H1309" s="744"/>
      <c r="I1309" s="744"/>
      <c r="J1309" s="754"/>
      <c r="K1309" s="744"/>
      <c r="L1309" s="744"/>
      <c r="M1309" s="631"/>
      <c r="N1309" s="631"/>
      <c r="O1309" s="744"/>
      <c r="P1309" s="744"/>
      <c r="Q1309" s="802"/>
      <c r="R1309" s="25"/>
      <c r="S1309" s="818"/>
      <c r="T1309" s="26"/>
      <c r="U1309" s="61"/>
      <c r="V1309" s="61"/>
      <c r="W1309" s="27"/>
      <c r="X1309" s="28"/>
      <c r="Y1309" s="29"/>
      <c r="Z1309" s="29"/>
      <c r="AA1309" s="29"/>
      <c r="AB1309" s="30"/>
      <c r="AC1309" s="28"/>
      <c r="AD1309" s="31"/>
      <c r="AE1309" s="31"/>
      <c r="AF1309" s="634"/>
      <c r="AG1309" s="2"/>
    </row>
    <row r="1310" spans="1:33" ht="18" customHeight="1">
      <c r="A1310" s="662"/>
      <c r="B1310" s="665"/>
      <c r="C1310" s="743"/>
      <c r="D1310" s="744"/>
      <c r="E1310" s="744"/>
      <c r="F1310" s="744"/>
      <c r="G1310" s="744"/>
      <c r="H1310" s="744"/>
      <c r="I1310" s="744"/>
      <c r="J1310" s="754"/>
      <c r="K1310" s="744"/>
      <c r="L1310" s="744"/>
      <c r="M1310" s="631"/>
      <c r="N1310" s="631"/>
      <c r="O1310" s="744"/>
      <c r="P1310" s="744"/>
      <c r="Q1310" s="802"/>
      <c r="R1310" s="37" t="s">
        <v>116</v>
      </c>
      <c r="S1310" s="821" t="s">
        <v>1748</v>
      </c>
      <c r="T1310" s="125" t="s">
        <v>70</v>
      </c>
      <c r="U1310" s="172" t="s">
        <v>71</v>
      </c>
      <c r="V1310" s="164" t="s">
        <v>72</v>
      </c>
      <c r="W1310" s="128"/>
      <c r="X1310" s="35"/>
      <c r="Y1310" s="36"/>
      <c r="Z1310" s="29"/>
      <c r="AA1310" s="29"/>
      <c r="AB1310" s="30">
        <f>+SUM(AA1311:AA1312)</f>
        <v>117.12656000000001</v>
      </c>
      <c r="AC1310" s="28"/>
      <c r="AD1310" s="31"/>
      <c r="AE1310" s="31"/>
      <c r="AF1310" s="634"/>
      <c r="AG1310" s="2"/>
    </row>
    <row r="1311" spans="1:33" ht="18" customHeight="1">
      <c r="A1311" s="662"/>
      <c r="B1311" s="665"/>
      <c r="C1311" s="743"/>
      <c r="D1311" s="744"/>
      <c r="E1311" s="744"/>
      <c r="F1311" s="744"/>
      <c r="G1311" s="744"/>
      <c r="H1311" s="744"/>
      <c r="I1311" s="744"/>
      <c r="J1311" s="754"/>
      <c r="K1311" s="744"/>
      <c r="L1311" s="744"/>
      <c r="M1311" s="631"/>
      <c r="N1311" s="631"/>
      <c r="O1311" s="744"/>
      <c r="P1311" s="744"/>
      <c r="Q1311" s="802"/>
      <c r="R1311" s="37"/>
      <c r="S1311" s="819" t="s">
        <v>1749</v>
      </c>
      <c r="T1311" s="311"/>
      <c r="U1311" s="155"/>
      <c r="V1311" s="155"/>
      <c r="W1311" s="128">
        <v>38</v>
      </c>
      <c r="X1311" s="35" t="s">
        <v>74</v>
      </c>
      <c r="Y1311" s="36">
        <v>2.95</v>
      </c>
      <c r="Z1311" s="29">
        <f t="shared" ref="Z1311:Z1312" si="110">+W1311*Y1311</f>
        <v>112.10000000000001</v>
      </c>
      <c r="AA1311" s="29">
        <f>+Z1311</f>
        <v>112.10000000000001</v>
      </c>
      <c r="AB1311" s="30"/>
      <c r="AC1311" s="28"/>
      <c r="AD1311" s="31" t="s">
        <v>75</v>
      </c>
      <c r="AE1311" s="31"/>
      <c r="AF1311" s="634"/>
      <c r="AG1311" s="2"/>
    </row>
    <row r="1312" spans="1:33" ht="18" customHeight="1">
      <c r="A1312" s="662"/>
      <c r="B1312" s="665"/>
      <c r="C1312" s="743"/>
      <c r="D1312" s="744"/>
      <c r="E1312" s="744"/>
      <c r="F1312" s="744"/>
      <c r="G1312" s="744"/>
      <c r="H1312" s="744"/>
      <c r="I1312" s="744"/>
      <c r="J1312" s="754"/>
      <c r="K1312" s="744"/>
      <c r="L1312" s="744"/>
      <c r="M1312" s="631"/>
      <c r="N1312" s="631"/>
      <c r="O1312" s="744"/>
      <c r="P1312" s="744"/>
      <c r="Q1312" s="802"/>
      <c r="R1312" s="70"/>
      <c r="S1312" s="818" t="s">
        <v>1750</v>
      </c>
      <c r="T1312" s="330"/>
      <c r="U1312" s="155"/>
      <c r="V1312" s="155"/>
      <c r="W1312" s="73">
        <v>3</v>
      </c>
      <c r="X1312" s="28" t="s">
        <v>74</v>
      </c>
      <c r="Y1312" s="29">
        <v>1.496</v>
      </c>
      <c r="Z1312" s="29">
        <f t="shared" si="110"/>
        <v>4.4879999999999995</v>
      </c>
      <c r="AA1312" s="29">
        <f>+Z1312*1.12</f>
        <v>5.0265599999999999</v>
      </c>
      <c r="AB1312" s="65"/>
      <c r="AC1312" s="63"/>
      <c r="AD1312" s="66" t="s">
        <v>75</v>
      </c>
      <c r="AE1312" s="66"/>
      <c r="AF1312" s="634"/>
      <c r="AG1312" s="2"/>
    </row>
    <row r="1313" spans="1:33" ht="18" customHeight="1">
      <c r="A1313" s="662"/>
      <c r="B1313" s="665"/>
      <c r="C1313" s="743"/>
      <c r="D1313" s="744"/>
      <c r="E1313" s="744"/>
      <c r="F1313" s="744"/>
      <c r="G1313" s="744"/>
      <c r="H1313" s="744"/>
      <c r="I1313" s="744"/>
      <c r="J1313" s="754"/>
      <c r="K1313" s="744"/>
      <c r="L1313" s="744"/>
      <c r="M1313" s="631"/>
      <c r="N1313" s="631"/>
      <c r="O1313" s="744"/>
      <c r="P1313" s="744"/>
      <c r="Q1313" s="802"/>
      <c r="R1313" s="70" t="s">
        <v>140</v>
      </c>
      <c r="S1313" s="825" t="s">
        <v>141</v>
      </c>
      <c r="T1313" s="331" t="s">
        <v>70</v>
      </c>
      <c r="U1313" s="172" t="s">
        <v>71</v>
      </c>
      <c r="V1313" s="164" t="s">
        <v>72</v>
      </c>
      <c r="W1313" s="73"/>
      <c r="X1313" s="28"/>
      <c r="Y1313" s="29"/>
      <c r="Z1313" s="29"/>
      <c r="AA1313" s="29"/>
      <c r="AB1313" s="65">
        <f>+SUM(AA1314:AA1317)</f>
        <v>27.171200000000002</v>
      </c>
      <c r="AC1313" s="63"/>
      <c r="AD1313" s="66"/>
      <c r="AE1313" s="66"/>
      <c r="AF1313" s="634"/>
      <c r="AG1313" s="2"/>
    </row>
    <row r="1314" spans="1:33" ht="18" customHeight="1">
      <c r="A1314" s="662"/>
      <c r="B1314" s="665"/>
      <c r="C1314" s="743"/>
      <c r="D1314" s="744"/>
      <c r="E1314" s="744"/>
      <c r="F1314" s="744"/>
      <c r="G1314" s="744"/>
      <c r="H1314" s="744"/>
      <c r="I1314" s="744"/>
      <c r="J1314" s="754"/>
      <c r="K1314" s="744"/>
      <c r="L1314" s="744"/>
      <c r="M1314" s="631"/>
      <c r="N1314" s="631"/>
      <c r="O1314" s="744"/>
      <c r="P1314" s="744"/>
      <c r="Q1314" s="802"/>
      <c r="R1314" s="70"/>
      <c r="S1314" s="818" t="s">
        <v>1751</v>
      </c>
      <c r="T1314" s="330"/>
      <c r="U1314" s="155"/>
      <c r="V1314" s="155"/>
      <c r="W1314" s="73">
        <v>3</v>
      </c>
      <c r="X1314" s="28" t="s">
        <v>1752</v>
      </c>
      <c r="Y1314" s="29">
        <v>1.78</v>
      </c>
      <c r="Z1314" s="29">
        <f t="shared" ref="Z1314:Z1317" si="111">+W1314*Y1314</f>
        <v>5.34</v>
      </c>
      <c r="AA1314" s="29">
        <f t="shared" ref="AA1314:AA1317" si="112">+Z1314*1.12</f>
        <v>5.9808000000000003</v>
      </c>
      <c r="AB1314" s="65"/>
      <c r="AC1314" s="63"/>
      <c r="AD1314" s="66" t="s">
        <v>75</v>
      </c>
      <c r="AE1314" s="66"/>
      <c r="AF1314" s="634"/>
      <c r="AG1314" s="2"/>
    </row>
    <row r="1315" spans="1:33" ht="18" customHeight="1">
      <c r="A1315" s="662"/>
      <c r="B1315" s="665"/>
      <c r="C1315" s="743"/>
      <c r="D1315" s="744"/>
      <c r="E1315" s="744"/>
      <c r="F1315" s="744"/>
      <c r="G1315" s="744"/>
      <c r="H1315" s="744"/>
      <c r="I1315" s="744"/>
      <c r="J1315" s="754"/>
      <c r="K1315" s="744"/>
      <c r="L1315" s="744"/>
      <c r="M1315" s="631"/>
      <c r="N1315" s="631"/>
      <c r="O1315" s="744"/>
      <c r="P1315" s="744"/>
      <c r="Q1315" s="802"/>
      <c r="R1315" s="70"/>
      <c r="S1315" s="818" t="s">
        <v>1753</v>
      </c>
      <c r="T1315" s="330"/>
      <c r="U1315" s="155"/>
      <c r="V1315" s="155"/>
      <c r="W1315" s="73">
        <v>6</v>
      </c>
      <c r="X1315" s="28" t="s">
        <v>1754</v>
      </c>
      <c r="Y1315" s="29">
        <v>2.2000000000000002</v>
      </c>
      <c r="Z1315" s="29">
        <f t="shared" si="111"/>
        <v>13.200000000000001</v>
      </c>
      <c r="AA1315" s="29">
        <f t="shared" si="112"/>
        <v>14.784000000000002</v>
      </c>
      <c r="AB1315" s="65"/>
      <c r="AC1315" s="63"/>
      <c r="AD1315" s="66" t="s">
        <v>75</v>
      </c>
      <c r="AE1315" s="66"/>
      <c r="AF1315" s="634"/>
      <c r="AG1315" s="2"/>
    </row>
    <row r="1316" spans="1:33" ht="18" customHeight="1">
      <c r="A1316" s="662"/>
      <c r="B1316" s="665"/>
      <c r="C1316" s="743"/>
      <c r="D1316" s="744"/>
      <c r="E1316" s="744"/>
      <c r="F1316" s="744"/>
      <c r="G1316" s="744"/>
      <c r="H1316" s="744"/>
      <c r="I1316" s="744"/>
      <c r="J1316" s="754"/>
      <c r="K1316" s="744"/>
      <c r="L1316" s="744"/>
      <c r="M1316" s="631"/>
      <c r="N1316" s="631"/>
      <c r="O1316" s="744"/>
      <c r="P1316" s="744"/>
      <c r="Q1316" s="802"/>
      <c r="R1316" s="70"/>
      <c r="S1316" s="818" t="s">
        <v>1755</v>
      </c>
      <c r="T1316" s="330"/>
      <c r="U1316" s="155"/>
      <c r="V1316" s="155"/>
      <c r="W1316" s="73">
        <v>1</v>
      </c>
      <c r="X1316" s="28" t="s">
        <v>74</v>
      </c>
      <c r="Y1316" s="29">
        <v>3.43</v>
      </c>
      <c r="Z1316" s="29">
        <f t="shared" si="111"/>
        <v>3.43</v>
      </c>
      <c r="AA1316" s="29">
        <f t="shared" si="112"/>
        <v>3.8416000000000006</v>
      </c>
      <c r="AB1316" s="65"/>
      <c r="AC1316" s="63"/>
      <c r="AD1316" s="66" t="s">
        <v>75</v>
      </c>
      <c r="AE1316" s="66"/>
      <c r="AF1316" s="634"/>
      <c r="AG1316" s="2"/>
    </row>
    <row r="1317" spans="1:33" ht="18" customHeight="1">
      <c r="A1317" s="662"/>
      <c r="B1317" s="665"/>
      <c r="C1317" s="743"/>
      <c r="D1317" s="744"/>
      <c r="E1317" s="744"/>
      <c r="F1317" s="744"/>
      <c r="G1317" s="744"/>
      <c r="H1317" s="744"/>
      <c r="I1317" s="744"/>
      <c r="J1317" s="754"/>
      <c r="K1317" s="744"/>
      <c r="L1317" s="744"/>
      <c r="M1317" s="631"/>
      <c r="N1317" s="631"/>
      <c r="O1317" s="744"/>
      <c r="P1317" s="744"/>
      <c r="Q1317" s="802"/>
      <c r="R1317" s="70"/>
      <c r="S1317" s="818" t="s">
        <v>1756</v>
      </c>
      <c r="T1317" s="330"/>
      <c r="U1317" s="155"/>
      <c r="V1317" s="155"/>
      <c r="W1317" s="73">
        <v>1</v>
      </c>
      <c r="X1317" s="28" t="s">
        <v>74</v>
      </c>
      <c r="Y1317" s="29">
        <v>2.29</v>
      </c>
      <c r="Z1317" s="29">
        <f t="shared" si="111"/>
        <v>2.29</v>
      </c>
      <c r="AA1317" s="29">
        <f t="shared" si="112"/>
        <v>2.5648000000000004</v>
      </c>
      <c r="AB1317" s="65"/>
      <c r="AC1317" s="63"/>
      <c r="AD1317" s="66" t="s">
        <v>75</v>
      </c>
      <c r="AE1317" s="66"/>
      <c r="AF1317" s="634"/>
      <c r="AG1317" s="2"/>
    </row>
    <row r="1318" spans="1:33" ht="29.25" customHeight="1">
      <c r="A1318" s="662"/>
      <c r="B1318" s="665"/>
      <c r="C1318" s="743"/>
      <c r="D1318" s="744"/>
      <c r="E1318" s="744"/>
      <c r="F1318" s="744"/>
      <c r="G1318" s="744"/>
      <c r="H1318" s="744"/>
      <c r="I1318" s="744"/>
      <c r="J1318" s="754"/>
      <c r="K1318" s="744"/>
      <c r="L1318" s="744"/>
      <c r="M1318" s="631"/>
      <c r="N1318" s="631"/>
      <c r="O1318" s="744"/>
      <c r="P1318" s="744"/>
      <c r="Q1318" s="802"/>
      <c r="R1318" s="70" t="s">
        <v>68</v>
      </c>
      <c r="S1318" s="825" t="s">
        <v>69</v>
      </c>
      <c r="T1318" s="332" t="s">
        <v>70</v>
      </c>
      <c r="U1318" s="172" t="s">
        <v>71</v>
      </c>
      <c r="V1318" s="164" t="s">
        <v>72</v>
      </c>
      <c r="W1318" s="73"/>
      <c r="X1318" s="28"/>
      <c r="Y1318" s="29"/>
      <c r="Z1318" s="29"/>
      <c r="AA1318" s="29"/>
      <c r="AB1318" s="65">
        <f>+SUM(AA1319:AA1323)</f>
        <v>143.49440000000001</v>
      </c>
      <c r="AC1318" s="63"/>
      <c r="AD1318" s="66"/>
      <c r="AE1318" s="66"/>
      <c r="AF1318" s="634"/>
      <c r="AG1318" s="170"/>
    </row>
    <row r="1319" spans="1:33" ht="18" customHeight="1">
      <c r="A1319" s="662"/>
      <c r="B1319" s="665"/>
      <c r="C1319" s="743"/>
      <c r="D1319" s="744"/>
      <c r="E1319" s="744"/>
      <c r="F1319" s="744"/>
      <c r="G1319" s="744"/>
      <c r="H1319" s="744"/>
      <c r="I1319" s="744"/>
      <c r="J1319" s="754"/>
      <c r="K1319" s="744"/>
      <c r="L1319" s="744"/>
      <c r="M1319" s="631"/>
      <c r="N1319" s="631"/>
      <c r="O1319" s="744"/>
      <c r="P1319" s="744"/>
      <c r="Q1319" s="802"/>
      <c r="R1319" s="70"/>
      <c r="S1319" s="818" t="s">
        <v>1757</v>
      </c>
      <c r="T1319" s="330"/>
      <c r="U1319" s="155"/>
      <c r="V1319" s="155"/>
      <c r="W1319" s="73">
        <v>1</v>
      </c>
      <c r="X1319" s="28" t="s">
        <v>74</v>
      </c>
      <c r="Y1319" s="29">
        <v>13.07</v>
      </c>
      <c r="Z1319" s="29">
        <f t="shared" ref="Z1319:Z1323" si="113">+W1319*Y1319</f>
        <v>13.07</v>
      </c>
      <c r="AA1319" s="29">
        <f t="shared" ref="AA1319:AA1323" si="114">+Z1319*1.12</f>
        <v>14.638400000000003</v>
      </c>
      <c r="AB1319" s="65"/>
      <c r="AC1319" s="63"/>
      <c r="AD1319" s="66" t="s">
        <v>75</v>
      </c>
      <c r="AE1319" s="66"/>
      <c r="AF1319" s="634"/>
      <c r="AG1319" s="2"/>
    </row>
    <row r="1320" spans="1:33" ht="18" customHeight="1">
      <c r="A1320" s="662"/>
      <c r="B1320" s="665"/>
      <c r="C1320" s="743"/>
      <c r="D1320" s="744"/>
      <c r="E1320" s="744"/>
      <c r="F1320" s="744"/>
      <c r="G1320" s="744"/>
      <c r="H1320" s="744"/>
      <c r="I1320" s="744"/>
      <c r="J1320" s="754"/>
      <c r="K1320" s="744"/>
      <c r="L1320" s="744"/>
      <c r="M1320" s="631"/>
      <c r="N1320" s="631"/>
      <c r="O1320" s="744"/>
      <c r="P1320" s="744"/>
      <c r="Q1320" s="802"/>
      <c r="R1320" s="70"/>
      <c r="S1320" s="818" t="s">
        <v>1758</v>
      </c>
      <c r="T1320" s="330"/>
      <c r="U1320" s="155"/>
      <c r="V1320" s="155"/>
      <c r="W1320" s="73">
        <v>1</v>
      </c>
      <c r="X1320" s="28" t="s">
        <v>74</v>
      </c>
      <c r="Y1320" s="29">
        <v>13.07</v>
      </c>
      <c r="Z1320" s="29">
        <f t="shared" si="113"/>
        <v>13.07</v>
      </c>
      <c r="AA1320" s="29">
        <f t="shared" si="114"/>
        <v>14.638400000000003</v>
      </c>
      <c r="AB1320" s="65"/>
      <c r="AC1320" s="63"/>
      <c r="AD1320" s="66" t="s">
        <v>75</v>
      </c>
      <c r="AE1320" s="66"/>
      <c r="AF1320" s="634"/>
      <c r="AG1320" s="2"/>
    </row>
    <row r="1321" spans="1:33" ht="18" customHeight="1">
      <c r="A1321" s="662"/>
      <c r="B1321" s="665"/>
      <c r="C1321" s="743"/>
      <c r="D1321" s="744"/>
      <c r="E1321" s="744"/>
      <c r="F1321" s="744"/>
      <c r="G1321" s="744"/>
      <c r="H1321" s="744"/>
      <c r="I1321" s="744"/>
      <c r="J1321" s="754"/>
      <c r="K1321" s="744"/>
      <c r="L1321" s="744"/>
      <c r="M1321" s="631"/>
      <c r="N1321" s="631"/>
      <c r="O1321" s="744"/>
      <c r="P1321" s="744"/>
      <c r="Q1321" s="802"/>
      <c r="R1321" s="70"/>
      <c r="S1321" s="818" t="s">
        <v>1759</v>
      </c>
      <c r="T1321" s="330"/>
      <c r="U1321" s="155"/>
      <c r="V1321" s="155"/>
      <c r="W1321" s="73">
        <v>1</v>
      </c>
      <c r="X1321" s="28" t="s">
        <v>74</v>
      </c>
      <c r="Y1321" s="29">
        <v>13.07</v>
      </c>
      <c r="Z1321" s="29">
        <f t="shared" si="113"/>
        <v>13.07</v>
      </c>
      <c r="AA1321" s="29">
        <f t="shared" si="114"/>
        <v>14.638400000000003</v>
      </c>
      <c r="AB1321" s="65"/>
      <c r="AC1321" s="63"/>
      <c r="AD1321" s="66" t="s">
        <v>75</v>
      </c>
      <c r="AE1321" s="66"/>
      <c r="AF1321" s="634"/>
      <c r="AG1321" s="2"/>
    </row>
    <row r="1322" spans="1:33" ht="18" customHeight="1">
      <c r="A1322" s="662"/>
      <c r="B1322" s="665"/>
      <c r="C1322" s="743"/>
      <c r="D1322" s="744"/>
      <c r="E1322" s="744"/>
      <c r="F1322" s="744"/>
      <c r="G1322" s="744"/>
      <c r="H1322" s="744"/>
      <c r="I1322" s="744"/>
      <c r="J1322" s="754"/>
      <c r="K1322" s="744"/>
      <c r="L1322" s="744"/>
      <c r="M1322" s="631"/>
      <c r="N1322" s="631"/>
      <c r="O1322" s="744"/>
      <c r="P1322" s="744"/>
      <c r="Q1322" s="802"/>
      <c r="R1322" s="70"/>
      <c r="S1322" s="818" t="s">
        <v>1760</v>
      </c>
      <c r="T1322" s="330"/>
      <c r="U1322" s="155"/>
      <c r="V1322" s="155"/>
      <c r="W1322" s="73">
        <v>1</v>
      </c>
      <c r="X1322" s="28" t="s">
        <v>74</v>
      </c>
      <c r="Y1322" s="29">
        <v>13.07</v>
      </c>
      <c r="Z1322" s="29">
        <f t="shared" si="113"/>
        <v>13.07</v>
      </c>
      <c r="AA1322" s="29">
        <f t="shared" si="114"/>
        <v>14.638400000000003</v>
      </c>
      <c r="AB1322" s="65"/>
      <c r="AC1322" s="63"/>
      <c r="AD1322" s="66" t="s">
        <v>75</v>
      </c>
      <c r="AE1322" s="66"/>
      <c r="AF1322" s="634"/>
      <c r="AG1322" s="2"/>
    </row>
    <row r="1323" spans="1:33" ht="18" customHeight="1">
      <c r="A1323" s="662"/>
      <c r="B1323" s="665"/>
      <c r="C1323" s="743"/>
      <c r="D1323" s="744"/>
      <c r="E1323" s="744"/>
      <c r="F1323" s="744"/>
      <c r="G1323" s="744"/>
      <c r="H1323" s="744"/>
      <c r="I1323" s="744"/>
      <c r="J1323" s="754"/>
      <c r="K1323" s="744"/>
      <c r="L1323" s="744"/>
      <c r="M1323" s="631"/>
      <c r="N1323" s="631"/>
      <c r="O1323" s="744"/>
      <c r="P1323" s="744"/>
      <c r="Q1323" s="802"/>
      <c r="R1323" s="70"/>
      <c r="S1323" s="818" t="s">
        <v>1761</v>
      </c>
      <c r="T1323" s="330"/>
      <c r="U1323" s="155"/>
      <c r="V1323" s="155"/>
      <c r="W1323" s="73">
        <v>2</v>
      </c>
      <c r="X1323" s="28" t="s">
        <v>74</v>
      </c>
      <c r="Y1323" s="29">
        <v>37.92</v>
      </c>
      <c r="Z1323" s="29">
        <f t="shared" si="113"/>
        <v>75.84</v>
      </c>
      <c r="AA1323" s="29">
        <f t="shared" si="114"/>
        <v>84.94080000000001</v>
      </c>
      <c r="AB1323" s="65"/>
      <c r="AC1323" s="63"/>
      <c r="AD1323" s="66" t="s">
        <v>75</v>
      </c>
      <c r="AE1323" s="66"/>
      <c r="AF1323" s="634"/>
      <c r="AG1323" s="2"/>
    </row>
    <row r="1324" spans="1:33" ht="17.25" customHeight="1">
      <c r="A1324" s="662"/>
      <c r="B1324" s="665"/>
      <c r="C1324" s="743"/>
      <c r="D1324" s="744"/>
      <c r="E1324" s="744"/>
      <c r="F1324" s="744"/>
      <c r="G1324" s="744"/>
      <c r="H1324" s="744"/>
      <c r="I1324" s="744"/>
      <c r="J1324" s="754"/>
      <c r="K1324" s="744"/>
      <c r="L1324" s="744"/>
      <c r="M1324" s="631"/>
      <c r="N1324" s="631"/>
      <c r="O1324" s="744"/>
      <c r="P1324" s="744"/>
      <c r="Q1324" s="802"/>
      <c r="R1324" s="70" t="s">
        <v>196</v>
      </c>
      <c r="S1324" s="825" t="s">
        <v>197</v>
      </c>
      <c r="T1324" s="211" t="s">
        <v>70</v>
      </c>
      <c r="U1324" s="172" t="s">
        <v>71</v>
      </c>
      <c r="V1324" s="164" t="s">
        <v>1660</v>
      </c>
      <c r="W1324" s="73"/>
      <c r="X1324" s="28"/>
      <c r="Y1324" s="29"/>
      <c r="Z1324" s="29"/>
      <c r="AA1324" s="29"/>
      <c r="AB1324" s="65">
        <f>+AA1325</f>
        <v>479.36000000000007</v>
      </c>
      <c r="AC1324" s="63"/>
      <c r="AD1324" s="66"/>
      <c r="AE1324" s="66"/>
      <c r="AF1324" s="634"/>
      <c r="AG1324" s="2"/>
    </row>
    <row r="1325" spans="1:33" ht="17.25" customHeight="1">
      <c r="A1325" s="663"/>
      <c r="B1325" s="666"/>
      <c r="C1325" s="745"/>
      <c r="D1325" s="746"/>
      <c r="E1325" s="746"/>
      <c r="F1325" s="746"/>
      <c r="G1325" s="746"/>
      <c r="H1325" s="746"/>
      <c r="I1325" s="746"/>
      <c r="J1325" s="756"/>
      <c r="K1325" s="746"/>
      <c r="L1325" s="746"/>
      <c r="M1325" s="632"/>
      <c r="N1325" s="632"/>
      <c r="O1325" s="746"/>
      <c r="P1325" s="746"/>
      <c r="Q1325" s="803"/>
      <c r="R1325" s="38"/>
      <c r="S1325" s="820" t="s">
        <v>1762</v>
      </c>
      <c r="T1325" s="39"/>
      <c r="U1325" s="198"/>
      <c r="V1325" s="198"/>
      <c r="W1325" s="333">
        <v>1</v>
      </c>
      <c r="X1325" s="41" t="s">
        <v>74</v>
      </c>
      <c r="Y1325" s="42">
        <v>428</v>
      </c>
      <c r="Z1325" s="42">
        <f>+W1325*Y1325</f>
        <v>428</v>
      </c>
      <c r="AA1325" s="42">
        <f>+Z1325*1.12</f>
        <v>479.36000000000007</v>
      </c>
      <c r="AB1325" s="43"/>
      <c r="AC1325" s="41"/>
      <c r="AD1325" s="44"/>
      <c r="AE1325" s="44" t="s">
        <v>75</v>
      </c>
      <c r="AF1325" s="635"/>
      <c r="AG1325" s="2"/>
    </row>
    <row r="1326" spans="1:33" ht="33.75" customHeight="1">
      <c r="A1326" s="661" t="s">
        <v>1617</v>
      </c>
      <c r="B1326" s="664" t="s">
        <v>1741</v>
      </c>
      <c r="C1326" s="773" t="s">
        <v>46</v>
      </c>
      <c r="D1326" s="750" t="s">
        <v>47</v>
      </c>
      <c r="E1326" s="750" t="s">
        <v>48</v>
      </c>
      <c r="F1326" s="750" t="s">
        <v>371</v>
      </c>
      <c r="G1326" s="768" t="s">
        <v>50</v>
      </c>
      <c r="H1326" s="750" t="s">
        <v>51</v>
      </c>
      <c r="I1326" s="750" t="s">
        <v>61</v>
      </c>
      <c r="J1326" s="759" t="s">
        <v>1763</v>
      </c>
      <c r="K1326" s="748" t="s">
        <v>1764</v>
      </c>
      <c r="L1326" s="750" t="s">
        <v>1765</v>
      </c>
      <c r="M1326" s="698">
        <v>5</v>
      </c>
      <c r="N1326" s="698">
        <v>5</v>
      </c>
      <c r="O1326" s="750" t="s">
        <v>1766</v>
      </c>
      <c r="P1326" s="750" t="s">
        <v>1767</v>
      </c>
      <c r="Q1326" s="805" t="s">
        <v>1768</v>
      </c>
      <c r="R1326" s="37" t="s">
        <v>116</v>
      </c>
      <c r="S1326" s="821" t="s">
        <v>1748</v>
      </c>
      <c r="T1326" s="100" t="s">
        <v>70</v>
      </c>
      <c r="U1326" s="67" t="s">
        <v>71</v>
      </c>
      <c r="V1326" s="68" t="s">
        <v>72</v>
      </c>
      <c r="W1326" s="34"/>
      <c r="X1326" s="35"/>
      <c r="Y1326" s="36"/>
      <c r="Z1326" s="36"/>
      <c r="AA1326" s="36"/>
      <c r="AB1326" s="50">
        <f>+AA1327</f>
        <v>14.75</v>
      </c>
      <c r="AC1326" s="35"/>
      <c r="AD1326" s="35"/>
      <c r="AE1326" s="35"/>
      <c r="AF1326" s="636"/>
      <c r="AG1326" s="2"/>
    </row>
    <row r="1327" spans="1:33" ht="33.75" customHeight="1">
      <c r="A1327" s="662"/>
      <c r="B1327" s="665"/>
      <c r="C1327" s="743"/>
      <c r="D1327" s="744"/>
      <c r="E1327" s="744"/>
      <c r="F1327" s="744"/>
      <c r="G1327" s="744"/>
      <c r="H1327" s="744"/>
      <c r="I1327" s="744"/>
      <c r="J1327" s="762"/>
      <c r="K1327" s="744"/>
      <c r="L1327" s="744"/>
      <c r="M1327" s="631"/>
      <c r="N1327" s="631"/>
      <c r="O1327" s="744"/>
      <c r="P1327" s="744"/>
      <c r="Q1327" s="802"/>
      <c r="R1327" s="25"/>
      <c r="S1327" s="818" t="s">
        <v>1769</v>
      </c>
      <c r="T1327" s="26"/>
      <c r="U1327" s="61"/>
      <c r="V1327" s="61"/>
      <c r="W1327" s="27">
        <v>5</v>
      </c>
      <c r="X1327" s="28" t="s">
        <v>74</v>
      </c>
      <c r="Y1327" s="29">
        <v>2.95</v>
      </c>
      <c r="Z1327" s="29">
        <f>+W1327*Y1327</f>
        <v>14.75</v>
      </c>
      <c r="AA1327" s="29">
        <f>+Z1327</f>
        <v>14.75</v>
      </c>
      <c r="AB1327" s="30"/>
      <c r="AC1327" s="28"/>
      <c r="AD1327" s="28" t="s">
        <v>75</v>
      </c>
      <c r="AE1327" s="28"/>
      <c r="AF1327" s="634"/>
      <c r="AG1327" s="2"/>
    </row>
    <row r="1328" spans="1:33" ht="33.75" customHeight="1">
      <c r="A1328" s="662"/>
      <c r="B1328" s="665"/>
      <c r="C1328" s="743"/>
      <c r="D1328" s="744"/>
      <c r="E1328" s="744"/>
      <c r="F1328" s="744"/>
      <c r="G1328" s="744"/>
      <c r="H1328" s="744"/>
      <c r="I1328" s="744"/>
      <c r="J1328" s="762"/>
      <c r="K1328" s="744"/>
      <c r="L1328" s="744"/>
      <c r="M1328" s="631"/>
      <c r="N1328" s="631"/>
      <c r="O1328" s="744"/>
      <c r="P1328" s="744"/>
      <c r="Q1328" s="802"/>
      <c r="R1328" s="70" t="s">
        <v>68</v>
      </c>
      <c r="S1328" s="825" t="s">
        <v>69</v>
      </c>
      <c r="T1328" s="211" t="s">
        <v>70</v>
      </c>
      <c r="U1328" s="172" t="s">
        <v>71</v>
      </c>
      <c r="V1328" s="164" t="s">
        <v>72</v>
      </c>
      <c r="W1328" s="73"/>
      <c r="X1328" s="28"/>
      <c r="Y1328" s="29"/>
      <c r="Z1328" s="29"/>
      <c r="AA1328" s="29"/>
      <c r="AB1328" s="30">
        <f>+AA1329</f>
        <v>14.638400000000003</v>
      </c>
      <c r="AC1328" s="28"/>
      <c r="AD1328" s="28"/>
      <c r="AE1328" s="31"/>
      <c r="AF1328" s="634"/>
      <c r="AG1328" s="2"/>
    </row>
    <row r="1329" spans="1:33" ht="33.75" customHeight="1">
      <c r="A1329" s="662"/>
      <c r="B1329" s="665"/>
      <c r="C1329" s="745"/>
      <c r="D1329" s="746"/>
      <c r="E1329" s="746"/>
      <c r="F1329" s="746"/>
      <c r="G1329" s="746"/>
      <c r="H1329" s="746"/>
      <c r="I1329" s="746"/>
      <c r="J1329" s="764"/>
      <c r="K1329" s="746"/>
      <c r="L1329" s="746"/>
      <c r="M1329" s="632"/>
      <c r="N1329" s="632"/>
      <c r="O1329" s="746"/>
      <c r="P1329" s="746"/>
      <c r="Q1329" s="803"/>
      <c r="R1329" s="38"/>
      <c r="S1329" s="820" t="s">
        <v>1770</v>
      </c>
      <c r="T1329" s="39"/>
      <c r="U1329" s="198"/>
      <c r="V1329" s="198"/>
      <c r="W1329" s="40">
        <v>1</v>
      </c>
      <c r="X1329" s="41" t="s">
        <v>74</v>
      </c>
      <c r="Y1329" s="42">
        <v>13.07</v>
      </c>
      <c r="Z1329" s="42">
        <f>+W1329*Y1329</f>
        <v>13.07</v>
      </c>
      <c r="AA1329" s="42">
        <f>+Z1329*1.12</f>
        <v>14.638400000000003</v>
      </c>
      <c r="AB1329" s="43"/>
      <c r="AC1329" s="41"/>
      <c r="AD1329" s="41" t="s">
        <v>75</v>
      </c>
      <c r="AE1329" s="44"/>
      <c r="AF1329" s="635"/>
      <c r="AG1329" s="2"/>
    </row>
    <row r="1330" spans="1:33" ht="21" customHeight="1">
      <c r="A1330" s="662"/>
      <c r="B1330" s="665"/>
      <c r="C1330" s="747" t="s">
        <v>46</v>
      </c>
      <c r="D1330" s="748" t="s">
        <v>47</v>
      </c>
      <c r="E1330" s="748" t="s">
        <v>48</v>
      </c>
      <c r="F1330" s="748" t="s">
        <v>371</v>
      </c>
      <c r="G1330" s="749" t="s">
        <v>50</v>
      </c>
      <c r="H1330" s="748" t="s">
        <v>51</v>
      </c>
      <c r="I1330" s="748" t="s">
        <v>61</v>
      </c>
      <c r="J1330" s="769" t="s">
        <v>1771</v>
      </c>
      <c r="K1330" s="750" t="s">
        <v>1772</v>
      </c>
      <c r="L1330" s="748" t="s">
        <v>1773</v>
      </c>
      <c r="M1330" s="638">
        <v>17</v>
      </c>
      <c r="N1330" s="638">
        <v>19</v>
      </c>
      <c r="O1330" s="748" t="s">
        <v>1774</v>
      </c>
      <c r="P1330" s="748" t="s">
        <v>1775</v>
      </c>
      <c r="Q1330" s="804" t="s">
        <v>1776</v>
      </c>
      <c r="R1330" s="59" t="s">
        <v>116</v>
      </c>
      <c r="S1330" s="823" t="s">
        <v>1748</v>
      </c>
      <c r="T1330" s="97" t="s">
        <v>70</v>
      </c>
      <c r="U1330" s="67" t="s">
        <v>71</v>
      </c>
      <c r="V1330" s="68" t="s">
        <v>72</v>
      </c>
      <c r="W1330" s="34"/>
      <c r="X1330" s="35"/>
      <c r="Y1330" s="36"/>
      <c r="Z1330" s="36"/>
      <c r="AA1330" s="36"/>
      <c r="AB1330" s="50">
        <f>+SUM(AA1331:AA1332)</f>
        <v>10.525520000000002</v>
      </c>
      <c r="AC1330" s="35"/>
      <c r="AD1330" s="60"/>
      <c r="AE1330" s="60"/>
      <c r="AF1330" s="637"/>
      <c r="AG1330" s="2"/>
    </row>
    <row r="1331" spans="1:33" ht="21" customHeight="1">
      <c r="A1331" s="662"/>
      <c r="B1331" s="665"/>
      <c r="C1331" s="743"/>
      <c r="D1331" s="744"/>
      <c r="E1331" s="744"/>
      <c r="F1331" s="744"/>
      <c r="G1331" s="744"/>
      <c r="H1331" s="744"/>
      <c r="I1331" s="744"/>
      <c r="J1331" s="761"/>
      <c r="K1331" s="744"/>
      <c r="L1331" s="744"/>
      <c r="M1331" s="631"/>
      <c r="N1331" s="631"/>
      <c r="O1331" s="744"/>
      <c r="P1331" s="744"/>
      <c r="Q1331" s="802"/>
      <c r="R1331" s="32"/>
      <c r="S1331" s="818" t="s">
        <v>1777</v>
      </c>
      <c r="T1331" s="26"/>
      <c r="U1331" s="26"/>
      <c r="V1331" s="26"/>
      <c r="W1331" s="27">
        <v>3</v>
      </c>
      <c r="X1331" s="28" t="s">
        <v>74</v>
      </c>
      <c r="Y1331" s="29">
        <v>2.95</v>
      </c>
      <c r="Z1331" s="29">
        <f t="shared" ref="Z1331:Z1332" si="115">+W1331*Y1331</f>
        <v>8.8500000000000014</v>
      </c>
      <c r="AA1331" s="29">
        <f>+Z1331</f>
        <v>8.8500000000000014</v>
      </c>
      <c r="AB1331" s="30"/>
      <c r="AC1331" s="28"/>
      <c r="AD1331" s="31" t="s">
        <v>75</v>
      </c>
      <c r="AE1331" s="31"/>
      <c r="AF1331" s="634"/>
      <c r="AG1331" s="2"/>
    </row>
    <row r="1332" spans="1:33" ht="21" customHeight="1">
      <c r="A1332" s="662"/>
      <c r="B1332" s="665"/>
      <c r="C1332" s="743"/>
      <c r="D1332" s="744"/>
      <c r="E1332" s="744"/>
      <c r="F1332" s="744"/>
      <c r="G1332" s="744"/>
      <c r="H1332" s="744"/>
      <c r="I1332" s="744"/>
      <c r="J1332" s="761"/>
      <c r="K1332" s="744"/>
      <c r="L1332" s="744"/>
      <c r="M1332" s="631"/>
      <c r="N1332" s="631"/>
      <c r="O1332" s="744"/>
      <c r="P1332" s="744"/>
      <c r="Q1332" s="802"/>
      <c r="R1332" s="25"/>
      <c r="S1332" s="818" t="s">
        <v>1778</v>
      </c>
      <c r="T1332" s="26"/>
      <c r="U1332" s="61"/>
      <c r="V1332" s="61"/>
      <c r="W1332" s="27">
        <v>1</v>
      </c>
      <c r="X1332" s="28" t="s">
        <v>74</v>
      </c>
      <c r="Y1332" s="29">
        <v>1.496</v>
      </c>
      <c r="Z1332" s="29">
        <f t="shared" si="115"/>
        <v>1.496</v>
      </c>
      <c r="AA1332" s="29">
        <f>+Z1332*1.12</f>
        <v>1.6755200000000001</v>
      </c>
      <c r="AB1332" s="30"/>
      <c r="AC1332" s="28"/>
      <c r="AD1332" s="31" t="s">
        <v>75</v>
      </c>
      <c r="AE1332" s="31"/>
      <c r="AF1332" s="634"/>
      <c r="AG1332" s="2"/>
    </row>
    <row r="1333" spans="1:33" ht="21" customHeight="1">
      <c r="A1333" s="662"/>
      <c r="B1333" s="665"/>
      <c r="C1333" s="743"/>
      <c r="D1333" s="744"/>
      <c r="E1333" s="744"/>
      <c r="F1333" s="744"/>
      <c r="G1333" s="744"/>
      <c r="H1333" s="744"/>
      <c r="I1333" s="744"/>
      <c r="J1333" s="761"/>
      <c r="K1333" s="744"/>
      <c r="L1333" s="744"/>
      <c r="M1333" s="631"/>
      <c r="N1333" s="631"/>
      <c r="O1333" s="744"/>
      <c r="P1333" s="744"/>
      <c r="Q1333" s="802"/>
      <c r="R1333" s="70" t="s">
        <v>140</v>
      </c>
      <c r="S1333" s="825" t="s">
        <v>141</v>
      </c>
      <c r="T1333" s="211" t="s">
        <v>70</v>
      </c>
      <c r="U1333" s="172" t="s">
        <v>71</v>
      </c>
      <c r="V1333" s="164" t="s">
        <v>72</v>
      </c>
      <c r="W1333" s="73"/>
      <c r="X1333" s="28"/>
      <c r="Y1333" s="29"/>
      <c r="Z1333" s="29"/>
      <c r="AA1333" s="29"/>
      <c r="AB1333" s="30">
        <f>+SUM(AA1334:AA1335)</f>
        <v>4.4576000000000011</v>
      </c>
      <c r="AC1333" s="28"/>
      <c r="AD1333" s="31"/>
      <c r="AE1333" s="31"/>
      <c r="AF1333" s="634"/>
      <c r="AG1333" s="2"/>
    </row>
    <row r="1334" spans="1:33" ht="21" customHeight="1">
      <c r="A1334" s="662"/>
      <c r="B1334" s="665"/>
      <c r="C1334" s="743"/>
      <c r="D1334" s="744"/>
      <c r="E1334" s="744"/>
      <c r="F1334" s="744"/>
      <c r="G1334" s="744"/>
      <c r="H1334" s="744"/>
      <c r="I1334" s="744"/>
      <c r="J1334" s="761"/>
      <c r="K1334" s="744"/>
      <c r="L1334" s="744"/>
      <c r="M1334" s="631"/>
      <c r="N1334" s="631"/>
      <c r="O1334" s="744"/>
      <c r="P1334" s="744"/>
      <c r="Q1334" s="802"/>
      <c r="R1334" s="69"/>
      <c r="S1334" s="824" t="s">
        <v>1779</v>
      </c>
      <c r="T1334" s="61"/>
      <c r="U1334" s="45"/>
      <c r="V1334" s="45"/>
      <c r="W1334" s="62">
        <v>1</v>
      </c>
      <c r="X1334" s="63" t="s">
        <v>1780</v>
      </c>
      <c r="Y1334" s="64">
        <v>1.78</v>
      </c>
      <c r="Z1334" s="29">
        <f t="shared" ref="Z1334:Z1335" si="116">+W1334*Y1334</f>
        <v>1.78</v>
      </c>
      <c r="AA1334" s="29">
        <f t="shared" ref="AA1334:AA1335" si="117">+Z1334*1.12</f>
        <v>1.9936000000000003</v>
      </c>
      <c r="AB1334" s="65"/>
      <c r="AC1334" s="63"/>
      <c r="AD1334" s="66" t="s">
        <v>75</v>
      </c>
      <c r="AE1334" s="66"/>
      <c r="AF1334" s="634"/>
      <c r="AG1334" s="2"/>
    </row>
    <row r="1335" spans="1:33" ht="21" customHeight="1">
      <c r="A1335" s="662"/>
      <c r="B1335" s="665"/>
      <c r="C1335" s="745"/>
      <c r="D1335" s="746"/>
      <c r="E1335" s="746"/>
      <c r="F1335" s="746"/>
      <c r="G1335" s="746"/>
      <c r="H1335" s="746"/>
      <c r="I1335" s="746"/>
      <c r="J1335" s="763"/>
      <c r="K1335" s="746"/>
      <c r="L1335" s="746"/>
      <c r="M1335" s="632"/>
      <c r="N1335" s="632"/>
      <c r="O1335" s="746"/>
      <c r="P1335" s="746"/>
      <c r="Q1335" s="803"/>
      <c r="R1335" s="38"/>
      <c r="S1335" s="824" t="s">
        <v>1781</v>
      </c>
      <c r="T1335" s="61"/>
      <c r="U1335" s="61"/>
      <c r="V1335" s="61"/>
      <c r="W1335" s="62">
        <v>1</v>
      </c>
      <c r="X1335" s="63" t="s">
        <v>1754</v>
      </c>
      <c r="Y1335" s="64">
        <v>2.2000000000000002</v>
      </c>
      <c r="Z1335" s="42">
        <f t="shared" si="116"/>
        <v>2.2000000000000002</v>
      </c>
      <c r="AA1335" s="42">
        <f t="shared" si="117"/>
        <v>2.4640000000000004</v>
      </c>
      <c r="AB1335" s="65"/>
      <c r="AC1335" s="63"/>
      <c r="AD1335" s="66" t="s">
        <v>75</v>
      </c>
      <c r="AE1335" s="66"/>
      <c r="AF1335" s="635"/>
      <c r="AG1335" s="2"/>
    </row>
    <row r="1336" spans="1:33" ht="18" customHeight="1">
      <c r="A1336" s="662"/>
      <c r="B1336" s="665"/>
      <c r="C1336" s="747" t="s">
        <v>46</v>
      </c>
      <c r="D1336" s="748" t="s">
        <v>47</v>
      </c>
      <c r="E1336" s="748" t="s">
        <v>48</v>
      </c>
      <c r="F1336" s="748" t="s">
        <v>371</v>
      </c>
      <c r="G1336" s="749" t="s">
        <v>50</v>
      </c>
      <c r="H1336" s="748" t="s">
        <v>51</v>
      </c>
      <c r="I1336" s="748" t="s">
        <v>61</v>
      </c>
      <c r="J1336" s="766" t="s">
        <v>1782</v>
      </c>
      <c r="K1336" s="748" t="s">
        <v>1783</v>
      </c>
      <c r="L1336" s="748" t="s">
        <v>1784</v>
      </c>
      <c r="M1336" s="638">
        <v>20</v>
      </c>
      <c r="N1336" s="638">
        <v>40</v>
      </c>
      <c r="O1336" s="748" t="s">
        <v>1785</v>
      </c>
      <c r="P1336" s="748" t="s">
        <v>1786</v>
      </c>
      <c r="Q1336" s="804" t="s">
        <v>1787</v>
      </c>
      <c r="R1336" s="37" t="s">
        <v>116</v>
      </c>
      <c r="S1336" s="822" t="s">
        <v>1748</v>
      </c>
      <c r="T1336" s="47" t="s">
        <v>70</v>
      </c>
      <c r="U1336" s="67" t="s">
        <v>71</v>
      </c>
      <c r="V1336" s="68" t="s">
        <v>72</v>
      </c>
      <c r="W1336" s="54"/>
      <c r="X1336" s="55"/>
      <c r="Y1336" s="56"/>
      <c r="Z1336" s="36"/>
      <c r="AA1336" s="36"/>
      <c r="AB1336" s="57">
        <f>+AA1337</f>
        <v>26.55</v>
      </c>
      <c r="AC1336" s="55"/>
      <c r="AD1336" s="58"/>
      <c r="AE1336" s="58"/>
      <c r="AF1336" s="637"/>
      <c r="AG1336" s="2"/>
    </row>
    <row r="1337" spans="1:33" ht="18" customHeight="1">
      <c r="A1337" s="662"/>
      <c r="B1337" s="665"/>
      <c r="C1337" s="743"/>
      <c r="D1337" s="744"/>
      <c r="E1337" s="744"/>
      <c r="F1337" s="744"/>
      <c r="G1337" s="744"/>
      <c r="H1337" s="744"/>
      <c r="I1337" s="744"/>
      <c r="J1337" s="761"/>
      <c r="K1337" s="744"/>
      <c r="L1337" s="744"/>
      <c r="M1337" s="631"/>
      <c r="N1337" s="631"/>
      <c r="O1337" s="744"/>
      <c r="P1337" s="744"/>
      <c r="Q1337" s="802"/>
      <c r="R1337" s="25"/>
      <c r="S1337" s="818" t="s">
        <v>1788</v>
      </c>
      <c r="T1337" s="26"/>
      <c r="U1337" s="61"/>
      <c r="V1337" s="61"/>
      <c r="W1337" s="27">
        <v>9</v>
      </c>
      <c r="X1337" s="28" t="s">
        <v>74</v>
      </c>
      <c r="Y1337" s="29">
        <v>2.95</v>
      </c>
      <c r="Z1337" s="29">
        <f>+W1337*Y1337</f>
        <v>26.55</v>
      </c>
      <c r="AA1337" s="29">
        <f>+Z1337</f>
        <v>26.55</v>
      </c>
      <c r="AB1337" s="30"/>
      <c r="AC1337" s="28"/>
      <c r="AD1337" s="31" t="s">
        <v>75</v>
      </c>
      <c r="AE1337" s="31"/>
      <c r="AF1337" s="634"/>
      <c r="AG1337" s="2"/>
    </row>
    <row r="1338" spans="1:33" ht="18" customHeight="1">
      <c r="A1338" s="662"/>
      <c r="B1338" s="665"/>
      <c r="C1338" s="743"/>
      <c r="D1338" s="744"/>
      <c r="E1338" s="744"/>
      <c r="F1338" s="744"/>
      <c r="G1338" s="744"/>
      <c r="H1338" s="744"/>
      <c r="I1338" s="744"/>
      <c r="J1338" s="761"/>
      <c r="K1338" s="744"/>
      <c r="L1338" s="744"/>
      <c r="M1338" s="631"/>
      <c r="N1338" s="631"/>
      <c r="O1338" s="744"/>
      <c r="P1338" s="744"/>
      <c r="Q1338" s="802"/>
      <c r="R1338" s="70" t="s">
        <v>140</v>
      </c>
      <c r="S1338" s="825" t="s">
        <v>141</v>
      </c>
      <c r="T1338" s="211" t="s">
        <v>70</v>
      </c>
      <c r="U1338" s="172" t="s">
        <v>71</v>
      </c>
      <c r="V1338" s="164" t="s">
        <v>72</v>
      </c>
      <c r="W1338" s="73"/>
      <c r="X1338" s="28"/>
      <c r="Y1338" s="29"/>
      <c r="Z1338" s="29"/>
      <c r="AA1338" s="29"/>
      <c r="AB1338" s="30">
        <f>+SUM(AA1339:AA1340)</f>
        <v>4.4576000000000011</v>
      </c>
      <c r="AC1338" s="28"/>
      <c r="AD1338" s="31"/>
      <c r="AE1338" s="31"/>
      <c r="AF1338" s="634"/>
      <c r="AG1338" s="2"/>
    </row>
    <row r="1339" spans="1:33" ht="18" customHeight="1">
      <c r="A1339" s="662"/>
      <c r="B1339" s="665"/>
      <c r="C1339" s="743"/>
      <c r="D1339" s="744"/>
      <c r="E1339" s="744"/>
      <c r="F1339" s="744"/>
      <c r="G1339" s="744"/>
      <c r="H1339" s="744"/>
      <c r="I1339" s="744"/>
      <c r="J1339" s="761"/>
      <c r="K1339" s="744"/>
      <c r="L1339" s="744"/>
      <c r="M1339" s="631"/>
      <c r="N1339" s="631"/>
      <c r="O1339" s="744"/>
      <c r="P1339" s="744"/>
      <c r="Q1339" s="802"/>
      <c r="R1339" s="25"/>
      <c r="S1339" s="818" t="s">
        <v>1789</v>
      </c>
      <c r="T1339" s="330"/>
      <c r="U1339" s="155"/>
      <c r="V1339" s="155"/>
      <c r="W1339" s="73">
        <v>1</v>
      </c>
      <c r="X1339" s="28" t="s">
        <v>1790</v>
      </c>
      <c r="Y1339" s="29">
        <v>1.78</v>
      </c>
      <c r="Z1339" s="29">
        <f t="shared" ref="Z1339:Z1340" si="118">+W1339*Y1339</f>
        <v>1.78</v>
      </c>
      <c r="AA1339" s="29">
        <f t="shared" ref="AA1339:AA1340" si="119">+Z1339*1.12</f>
        <v>1.9936000000000003</v>
      </c>
      <c r="AB1339" s="30"/>
      <c r="AC1339" s="28"/>
      <c r="AD1339" s="31" t="s">
        <v>75</v>
      </c>
      <c r="AE1339" s="31"/>
      <c r="AF1339" s="634"/>
      <c r="AG1339" s="2"/>
    </row>
    <row r="1340" spans="1:33" ht="18" customHeight="1">
      <c r="A1340" s="662"/>
      <c r="B1340" s="665"/>
      <c r="C1340" s="743"/>
      <c r="D1340" s="744"/>
      <c r="E1340" s="744"/>
      <c r="F1340" s="744"/>
      <c r="G1340" s="744"/>
      <c r="H1340" s="744"/>
      <c r="I1340" s="744"/>
      <c r="J1340" s="761"/>
      <c r="K1340" s="744"/>
      <c r="L1340" s="744"/>
      <c r="M1340" s="631"/>
      <c r="N1340" s="631"/>
      <c r="O1340" s="744"/>
      <c r="P1340" s="744"/>
      <c r="Q1340" s="802"/>
      <c r="R1340" s="69"/>
      <c r="S1340" s="824" t="s">
        <v>1791</v>
      </c>
      <c r="T1340" s="158"/>
      <c r="U1340" s="155"/>
      <c r="V1340" s="155"/>
      <c r="W1340" s="299">
        <v>1</v>
      </c>
      <c r="X1340" s="63" t="s">
        <v>1754</v>
      </c>
      <c r="Y1340" s="64">
        <v>2.2000000000000002</v>
      </c>
      <c r="Z1340" s="29">
        <f t="shared" si="118"/>
        <v>2.2000000000000002</v>
      </c>
      <c r="AA1340" s="29">
        <f t="shared" si="119"/>
        <v>2.4640000000000004</v>
      </c>
      <c r="AB1340" s="65"/>
      <c r="AC1340" s="63"/>
      <c r="AD1340" s="66" t="s">
        <v>75</v>
      </c>
      <c r="AE1340" s="66"/>
      <c r="AF1340" s="634"/>
      <c r="AG1340" s="2"/>
    </row>
    <row r="1341" spans="1:33" ht="33.75" customHeight="1">
      <c r="A1341" s="662"/>
      <c r="B1341" s="665"/>
      <c r="C1341" s="743"/>
      <c r="D1341" s="744"/>
      <c r="E1341" s="744"/>
      <c r="F1341" s="744"/>
      <c r="G1341" s="744"/>
      <c r="H1341" s="744"/>
      <c r="I1341" s="744"/>
      <c r="J1341" s="761"/>
      <c r="K1341" s="744"/>
      <c r="L1341" s="744"/>
      <c r="M1341" s="631"/>
      <c r="N1341" s="631"/>
      <c r="O1341" s="744"/>
      <c r="P1341" s="744"/>
      <c r="Q1341" s="802"/>
      <c r="R1341" s="74" t="s">
        <v>68</v>
      </c>
      <c r="S1341" s="826" t="s">
        <v>69</v>
      </c>
      <c r="T1341" s="194" t="s">
        <v>70</v>
      </c>
      <c r="U1341" s="172" t="s">
        <v>71</v>
      </c>
      <c r="V1341" s="164" t="s">
        <v>72</v>
      </c>
      <c r="W1341" s="299"/>
      <c r="X1341" s="63"/>
      <c r="Y1341" s="64"/>
      <c r="Z1341" s="29"/>
      <c r="AA1341" s="29"/>
      <c r="AB1341" s="65">
        <f>+AA1342</f>
        <v>14.638400000000003</v>
      </c>
      <c r="AC1341" s="63"/>
      <c r="AD1341" s="66"/>
      <c r="AE1341" s="66"/>
      <c r="AF1341" s="634"/>
      <c r="AG1341" s="2"/>
    </row>
    <row r="1342" spans="1:33" ht="18" customHeight="1">
      <c r="A1342" s="662"/>
      <c r="B1342" s="665"/>
      <c r="C1342" s="745"/>
      <c r="D1342" s="746"/>
      <c r="E1342" s="746"/>
      <c r="F1342" s="746"/>
      <c r="G1342" s="746"/>
      <c r="H1342" s="746"/>
      <c r="I1342" s="746"/>
      <c r="J1342" s="763"/>
      <c r="K1342" s="746"/>
      <c r="L1342" s="746"/>
      <c r="M1342" s="632"/>
      <c r="N1342" s="632"/>
      <c r="O1342" s="746"/>
      <c r="P1342" s="746"/>
      <c r="Q1342" s="803"/>
      <c r="R1342" s="38"/>
      <c r="S1342" s="820" t="s">
        <v>1792</v>
      </c>
      <c r="T1342" s="39"/>
      <c r="U1342" s="198"/>
      <c r="V1342" s="198"/>
      <c r="W1342" s="40">
        <v>1</v>
      </c>
      <c r="X1342" s="41" t="s">
        <v>74</v>
      </c>
      <c r="Y1342" s="42">
        <v>13.07</v>
      </c>
      <c r="Z1342" s="42">
        <f>+W1342*Y1342</f>
        <v>13.07</v>
      </c>
      <c r="AA1342" s="42">
        <f>+Z1342*1.12</f>
        <v>14.638400000000003</v>
      </c>
      <c r="AB1342" s="43"/>
      <c r="AC1342" s="41"/>
      <c r="AD1342" s="44" t="s">
        <v>75</v>
      </c>
      <c r="AE1342" s="44"/>
      <c r="AF1342" s="635"/>
      <c r="AG1342" s="2"/>
    </row>
    <row r="1343" spans="1:33" ht="43.5" customHeight="1">
      <c r="A1343" s="662"/>
      <c r="B1343" s="665"/>
      <c r="C1343" s="747" t="s">
        <v>46</v>
      </c>
      <c r="D1343" s="748" t="s">
        <v>47</v>
      </c>
      <c r="E1343" s="748" t="s">
        <v>48</v>
      </c>
      <c r="F1343" s="748" t="s">
        <v>371</v>
      </c>
      <c r="G1343" s="749" t="s">
        <v>50</v>
      </c>
      <c r="H1343" s="748" t="s">
        <v>51</v>
      </c>
      <c r="I1343" s="748" t="s">
        <v>61</v>
      </c>
      <c r="J1343" s="766" t="s">
        <v>1793</v>
      </c>
      <c r="K1343" s="748" t="s">
        <v>1794</v>
      </c>
      <c r="L1343" s="748" t="s">
        <v>1795</v>
      </c>
      <c r="M1343" s="638">
        <v>0</v>
      </c>
      <c r="N1343" s="638">
        <v>30</v>
      </c>
      <c r="O1343" s="748" t="s">
        <v>1796</v>
      </c>
      <c r="P1343" s="748" t="s">
        <v>1797</v>
      </c>
      <c r="Q1343" s="804" t="s">
        <v>1798</v>
      </c>
      <c r="R1343" s="37" t="s">
        <v>116</v>
      </c>
      <c r="S1343" s="822" t="s">
        <v>1748</v>
      </c>
      <c r="T1343" s="47" t="s">
        <v>70</v>
      </c>
      <c r="U1343" s="67" t="s">
        <v>71</v>
      </c>
      <c r="V1343" s="68" t="s">
        <v>72</v>
      </c>
      <c r="W1343" s="54"/>
      <c r="X1343" s="55"/>
      <c r="Y1343" s="56"/>
      <c r="Z1343" s="36"/>
      <c r="AA1343" s="36"/>
      <c r="AB1343" s="57">
        <f>+SUM(AA1344:AA1345)</f>
        <v>16.43</v>
      </c>
      <c r="AC1343" s="55"/>
      <c r="AD1343" s="58"/>
      <c r="AE1343" s="58"/>
      <c r="AF1343" s="637"/>
      <c r="AG1343" s="2"/>
    </row>
    <row r="1344" spans="1:33" ht="43.5" customHeight="1">
      <c r="A1344" s="662"/>
      <c r="B1344" s="665"/>
      <c r="C1344" s="743"/>
      <c r="D1344" s="744"/>
      <c r="E1344" s="744"/>
      <c r="F1344" s="744"/>
      <c r="G1344" s="744"/>
      <c r="H1344" s="744"/>
      <c r="I1344" s="744"/>
      <c r="J1344" s="761"/>
      <c r="K1344" s="744"/>
      <c r="L1344" s="744"/>
      <c r="M1344" s="631"/>
      <c r="N1344" s="631"/>
      <c r="O1344" s="744"/>
      <c r="P1344" s="744"/>
      <c r="Q1344" s="802"/>
      <c r="R1344" s="25"/>
      <c r="S1344" s="818" t="s">
        <v>1799</v>
      </c>
      <c r="T1344" s="26"/>
      <c r="U1344" s="26"/>
      <c r="V1344" s="26"/>
      <c r="W1344" s="27">
        <v>5</v>
      </c>
      <c r="X1344" s="28" t="s">
        <v>74</v>
      </c>
      <c r="Y1344" s="29">
        <v>2.95</v>
      </c>
      <c r="Z1344" s="29">
        <f t="shared" ref="Z1344:Z1345" si="120">+W1344*Y1344</f>
        <v>14.75</v>
      </c>
      <c r="AA1344" s="29">
        <f>+Z1344</f>
        <v>14.75</v>
      </c>
      <c r="AB1344" s="30"/>
      <c r="AC1344" s="28"/>
      <c r="AD1344" s="31" t="s">
        <v>75</v>
      </c>
      <c r="AE1344" s="31"/>
      <c r="AF1344" s="634"/>
      <c r="AG1344" s="2"/>
    </row>
    <row r="1345" spans="1:33" ht="43.5" customHeight="1">
      <c r="A1345" s="662"/>
      <c r="B1345" s="665"/>
      <c r="C1345" s="745"/>
      <c r="D1345" s="746"/>
      <c r="E1345" s="746"/>
      <c r="F1345" s="746"/>
      <c r="G1345" s="746"/>
      <c r="H1345" s="746"/>
      <c r="I1345" s="746"/>
      <c r="J1345" s="763"/>
      <c r="K1345" s="746"/>
      <c r="L1345" s="746"/>
      <c r="M1345" s="632"/>
      <c r="N1345" s="632"/>
      <c r="O1345" s="746"/>
      <c r="P1345" s="746"/>
      <c r="Q1345" s="803"/>
      <c r="R1345" s="38"/>
      <c r="S1345" s="820" t="s">
        <v>1800</v>
      </c>
      <c r="T1345" s="39"/>
      <c r="U1345" s="39"/>
      <c r="V1345" s="39"/>
      <c r="W1345" s="40">
        <v>1</v>
      </c>
      <c r="X1345" s="41" t="s">
        <v>74</v>
      </c>
      <c r="Y1345" s="42">
        <v>1.5</v>
      </c>
      <c r="Z1345" s="42">
        <f t="shared" si="120"/>
        <v>1.5</v>
      </c>
      <c r="AA1345" s="42">
        <f>+Z1345*1.12</f>
        <v>1.6800000000000002</v>
      </c>
      <c r="AB1345" s="43"/>
      <c r="AC1345" s="41"/>
      <c r="AD1345" s="44" t="s">
        <v>75</v>
      </c>
      <c r="AE1345" s="44"/>
      <c r="AF1345" s="635"/>
      <c r="AG1345" s="2"/>
    </row>
    <row r="1346" spans="1:33" ht="18" customHeight="1">
      <c r="A1346" s="662"/>
      <c r="B1346" s="665"/>
      <c r="C1346" s="773" t="s">
        <v>46</v>
      </c>
      <c r="D1346" s="750" t="s">
        <v>47</v>
      </c>
      <c r="E1346" s="750" t="s">
        <v>48</v>
      </c>
      <c r="F1346" s="750" t="s">
        <v>371</v>
      </c>
      <c r="G1346" s="768" t="s">
        <v>50</v>
      </c>
      <c r="H1346" s="750" t="s">
        <v>51</v>
      </c>
      <c r="I1346" s="750" t="s">
        <v>61</v>
      </c>
      <c r="J1346" s="766" t="s">
        <v>1801</v>
      </c>
      <c r="K1346" s="748" t="s">
        <v>1802</v>
      </c>
      <c r="L1346" s="750" t="s">
        <v>1803</v>
      </c>
      <c r="M1346" s="705">
        <v>0</v>
      </c>
      <c r="N1346" s="705">
        <v>15</v>
      </c>
      <c r="O1346" s="750" t="s">
        <v>1804</v>
      </c>
      <c r="P1346" s="750" t="s">
        <v>1805</v>
      </c>
      <c r="Q1346" s="805" t="s">
        <v>1747</v>
      </c>
      <c r="R1346" s="37" t="s">
        <v>116</v>
      </c>
      <c r="S1346" s="821" t="s">
        <v>1748</v>
      </c>
      <c r="T1346" s="100" t="s">
        <v>70</v>
      </c>
      <c r="U1346" s="67" t="s">
        <v>71</v>
      </c>
      <c r="V1346" s="68" t="s">
        <v>72</v>
      </c>
      <c r="W1346" s="34"/>
      <c r="X1346" s="35"/>
      <c r="Y1346" s="36"/>
      <c r="Z1346" s="36"/>
      <c r="AA1346" s="36"/>
      <c r="AB1346" s="50">
        <f>+SUM(AA1347:AA1348)</f>
        <v>60.675519999999999</v>
      </c>
      <c r="AC1346" s="35"/>
      <c r="AD1346" s="60"/>
      <c r="AE1346" s="60"/>
      <c r="AF1346" s="636"/>
      <c r="AG1346" s="2"/>
    </row>
    <row r="1347" spans="1:33" ht="18" customHeight="1">
      <c r="A1347" s="662"/>
      <c r="B1347" s="665"/>
      <c r="C1347" s="743"/>
      <c r="D1347" s="744"/>
      <c r="E1347" s="744"/>
      <c r="F1347" s="744"/>
      <c r="G1347" s="744"/>
      <c r="H1347" s="744"/>
      <c r="I1347" s="744"/>
      <c r="J1347" s="761"/>
      <c r="K1347" s="744"/>
      <c r="L1347" s="744"/>
      <c r="M1347" s="631"/>
      <c r="N1347" s="631"/>
      <c r="O1347" s="744"/>
      <c r="P1347" s="744"/>
      <c r="Q1347" s="802"/>
      <c r="R1347" s="25"/>
      <c r="S1347" s="818" t="s">
        <v>1806</v>
      </c>
      <c r="T1347" s="26"/>
      <c r="U1347" s="26"/>
      <c r="V1347" s="26"/>
      <c r="W1347" s="27">
        <v>20</v>
      </c>
      <c r="X1347" s="28" t="s">
        <v>74</v>
      </c>
      <c r="Y1347" s="29">
        <v>2.95</v>
      </c>
      <c r="Z1347" s="29">
        <f t="shared" ref="Z1347:Z1348" si="121">+W1347*Y1347</f>
        <v>59</v>
      </c>
      <c r="AA1347" s="29">
        <f>+Z1347</f>
        <v>59</v>
      </c>
      <c r="AB1347" s="30"/>
      <c r="AC1347" s="28"/>
      <c r="AD1347" s="31" t="s">
        <v>75</v>
      </c>
      <c r="AE1347" s="31"/>
      <c r="AF1347" s="634"/>
      <c r="AG1347" s="2"/>
    </row>
    <row r="1348" spans="1:33" ht="18" customHeight="1">
      <c r="A1348" s="662"/>
      <c r="B1348" s="665"/>
      <c r="C1348" s="743"/>
      <c r="D1348" s="744"/>
      <c r="E1348" s="744"/>
      <c r="F1348" s="744"/>
      <c r="G1348" s="744"/>
      <c r="H1348" s="744"/>
      <c r="I1348" s="744"/>
      <c r="J1348" s="761"/>
      <c r="K1348" s="744"/>
      <c r="L1348" s="744"/>
      <c r="M1348" s="631"/>
      <c r="N1348" s="631"/>
      <c r="O1348" s="744"/>
      <c r="P1348" s="744"/>
      <c r="Q1348" s="802"/>
      <c r="R1348" s="32"/>
      <c r="S1348" s="819" t="s">
        <v>1807</v>
      </c>
      <c r="T1348" s="33"/>
      <c r="U1348" s="45"/>
      <c r="V1348" s="45"/>
      <c r="W1348" s="34">
        <v>1</v>
      </c>
      <c r="X1348" s="35" t="s">
        <v>74</v>
      </c>
      <c r="Y1348" s="36">
        <v>1.496</v>
      </c>
      <c r="Z1348" s="29">
        <f t="shared" si="121"/>
        <v>1.496</v>
      </c>
      <c r="AA1348" s="29">
        <f>+Z1348*1.12</f>
        <v>1.6755200000000001</v>
      </c>
      <c r="AB1348" s="30"/>
      <c r="AC1348" s="28"/>
      <c r="AD1348" s="31" t="s">
        <v>75</v>
      </c>
      <c r="AE1348" s="31"/>
      <c r="AF1348" s="634"/>
      <c r="AG1348" s="2"/>
    </row>
    <row r="1349" spans="1:33" ht="18" customHeight="1">
      <c r="A1349" s="662"/>
      <c r="B1349" s="665"/>
      <c r="C1349" s="743"/>
      <c r="D1349" s="744"/>
      <c r="E1349" s="744"/>
      <c r="F1349" s="744"/>
      <c r="G1349" s="744"/>
      <c r="H1349" s="744"/>
      <c r="I1349" s="744"/>
      <c r="J1349" s="761"/>
      <c r="K1349" s="744"/>
      <c r="L1349" s="744"/>
      <c r="M1349" s="631"/>
      <c r="N1349" s="631"/>
      <c r="O1349" s="744"/>
      <c r="P1349" s="744"/>
      <c r="Q1349" s="802"/>
      <c r="R1349" s="37" t="s">
        <v>140</v>
      </c>
      <c r="S1349" s="821" t="s">
        <v>141</v>
      </c>
      <c r="T1349" s="125" t="s">
        <v>70</v>
      </c>
      <c r="U1349" s="172" t="s">
        <v>71</v>
      </c>
      <c r="V1349" s="164" t="s">
        <v>72</v>
      </c>
      <c r="W1349" s="128"/>
      <c r="X1349" s="35"/>
      <c r="Y1349" s="36"/>
      <c r="Z1349" s="29"/>
      <c r="AA1349" s="29"/>
      <c r="AB1349" s="30">
        <f>+SUM(AA1350:AA1351)</f>
        <v>20.764800000000001</v>
      </c>
      <c r="AC1349" s="28"/>
      <c r="AD1349" s="31"/>
      <c r="AE1349" s="31"/>
      <c r="AF1349" s="634"/>
      <c r="AG1349" s="2"/>
    </row>
    <row r="1350" spans="1:33" ht="18" customHeight="1">
      <c r="A1350" s="663"/>
      <c r="B1350" s="666"/>
      <c r="C1350" s="743"/>
      <c r="D1350" s="744"/>
      <c r="E1350" s="744"/>
      <c r="F1350" s="744"/>
      <c r="G1350" s="744"/>
      <c r="H1350" s="744"/>
      <c r="I1350" s="744"/>
      <c r="J1350" s="761"/>
      <c r="K1350" s="744"/>
      <c r="L1350" s="744"/>
      <c r="M1350" s="631"/>
      <c r="N1350" s="631"/>
      <c r="O1350" s="744"/>
      <c r="P1350" s="744"/>
      <c r="Q1350" s="802"/>
      <c r="R1350" s="70"/>
      <c r="S1350" s="818" t="s">
        <v>1808</v>
      </c>
      <c r="T1350" s="330"/>
      <c r="U1350" s="155"/>
      <c r="V1350" s="155"/>
      <c r="W1350" s="73">
        <v>3</v>
      </c>
      <c r="X1350" s="28" t="s">
        <v>1809</v>
      </c>
      <c r="Y1350" s="29">
        <v>1.78</v>
      </c>
      <c r="Z1350" s="29">
        <f t="shared" ref="Z1350:Z1351" si="122">+W1350*Y1350</f>
        <v>5.34</v>
      </c>
      <c r="AA1350" s="29">
        <f t="shared" ref="AA1350:AA1351" si="123">+Z1350*1.12</f>
        <v>5.9808000000000003</v>
      </c>
      <c r="AB1350" s="65"/>
      <c r="AC1350" s="63"/>
      <c r="AD1350" s="66" t="s">
        <v>75</v>
      </c>
      <c r="AE1350" s="66"/>
      <c r="AF1350" s="634"/>
      <c r="AG1350" s="2"/>
    </row>
    <row r="1351" spans="1:33" ht="18" customHeight="1">
      <c r="A1351" s="661" t="s">
        <v>1617</v>
      </c>
      <c r="B1351" s="664" t="s">
        <v>1741</v>
      </c>
      <c r="C1351" s="743"/>
      <c r="D1351" s="744"/>
      <c r="E1351" s="744"/>
      <c r="F1351" s="744"/>
      <c r="G1351" s="744"/>
      <c r="H1351" s="744"/>
      <c r="I1351" s="744"/>
      <c r="J1351" s="761"/>
      <c r="K1351" s="744"/>
      <c r="L1351" s="744"/>
      <c r="M1351" s="631"/>
      <c r="N1351" s="631"/>
      <c r="O1351" s="744"/>
      <c r="P1351" s="744"/>
      <c r="Q1351" s="802"/>
      <c r="R1351" s="70"/>
      <c r="S1351" s="818" t="s">
        <v>1810</v>
      </c>
      <c r="T1351" s="330"/>
      <c r="U1351" s="155"/>
      <c r="V1351" s="155"/>
      <c r="W1351" s="73">
        <v>6</v>
      </c>
      <c r="X1351" s="28" t="s">
        <v>1754</v>
      </c>
      <c r="Y1351" s="29">
        <v>2.2000000000000002</v>
      </c>
      <c r="Z1351" s="29">
        <f t="shared" si="122"/>
        <v>13.200000000000001</v>
      </c>
      <c r="AA1351" s="29">
        <f t="shared" si="123"/>
        <v>14.784000000000002</v>
      </c>
      <c r="AB1351" s="65"/>
      <c r="AC1351" s="63"/>
      <c r="AD1351" s="66" t="s">
        <v>75</v>
      </c>
      <c r="AE1351" s="66"/>
      <c r="AF1351" s="634"/>
      <c r="AG1351" s="2"/>
    </row>
    <row r="1352" spans="1:33" ht="33.75" customHeight="1">
      <c r="A1352" s="662"/>
      <c r="B1352" s="665"/>
      <c r="C1352" s="743"/>
      <c r="D1352" s="744"/>
      <c r="E1352" s="744"/>
      <c r="F1352" s="744"/>
      <c r="G1352" s="744"/>
      <c r="H1352" s="744"/>
      <c r="I1352" s="744"/>
      <c r="J1352" s="761"/>
      <c r="K1352" s="744"/>
      <c r="L1352" s="744"/>
      <c r="M1352" s="631"/>
      <c r="N1352" s="631"/>
      <c r="O1352" s="744"/>
      <c r="P1352" s="744"/>
      <c r="Q1352" s="802"/>
      <c r="R1352" s="70" t="s">
        <v>68</v>
      </c>
      <c r="S1352" s="825" t="s">
        <v>69</v>
      </c>
      <c r="T1352" s="211" t="s">
        <v>70</v>
      </c>
      <c r="U1352" s="172" t="s">
        <v>71</v>
      </c>
      <c r="V1352" s="164" t="s">
        <v>72</v>
      </c>
      <c r="W1352" s="73"/>
      <c r="X1352" s="28"/>
      <c r="Y1352" s="29"/>
      <c r="Z1352" s="29"/>
      <c r="AA1352" s="29"/>
      <c r="AB1352" s="65">
        <f>+SUM(AA1353:AA1355)</f>
        <v>43.915200000000006</v>
      </c>
      <c r="AC1352" s="63"/>
      <c r="AD1352" s="66"/>
      <c r="AE1352" s="66"/>
      <c r="AF1352" s="634"/>
      <c r="AG1352" s="2"/>
    </row>
    <row r="1353" spans="1:33" ht="18" customHeight="1">
      <c r="A1353" s="662"/>
      <c r="B1353" s="665"/>
      <c r="C1353" s="743"/>
      <c r="D1353" s="744"/>
      <c r="E1353" s="744"/>
      <c r="F1353" s="744"/>
      <c r="G1353" s="744"/>
      <c r="H1353" s="744"/>
      <c r="I1353" s="744"/>
      <c r="J1353" s="761"/>
      <c r="K1353" s="744"/>
      <c r="L1353" s="744"/>
      <c r="M1353" s="631"/>
      <c r="N1353" s="631"/>
      <c r="O1353" s="744"/>
      <c r="P1353" s="744"/>
      <c r="Q1353" s="802"/>
      <c r="R1353" s="70"/>
      <c r="S1353" s="818" t="s">
        <v>1811</v>
      </c>
      <c r="T1353" s="330"/>
      <c r="U1353" s="155"/>
      <c r="V1353" s="155"/>
      <c r="W1353" s="73">
        <v>1</v>
      </c>
      <c r="X1353" s="28" t="s">
        <v>74</v>
      </c>
      <c r="Y1353" s="29">
        <v>13.07</v>
      </c>
      <c r="Z1353" s="29">
        <f t="shared" ref="Z1353:Z1355" si="124">+W1353*Y1353</f>
        <v>13.07</v>
      </c>
      <c r="AA1353" s="29">
        <f t="shared" ref="AA1353:AA1355" si="125">+Z1353*1.12</f>
        <v>14.638400000000003</v>
      </c>
      <c r="AB1353" s="65"/>
      <c r="AC1353" s="63"/>
      <c r="AD1353" s="66" t="s">
        <v>75</v>
      </c>
      <c r="AE1353" s="66"/>
      <c r="AF1353" s="634"/>
      <c r="AG1353" s="2"/>
    </row>
    <row r="1354" spans="1:33" ht="18" customHeight="1">
      <c r="A1354" s="662"/>
      <c r="B1354" s="665"/>
      <c r="C1354" s="743"/>
      <c r="D1354" s="744"/>
      <c r="E1354" s="744"/>
      <c r="F1354" s="744"/>
      <c r="G1354" s="744"/>
      <c r="H1354" s="744"/>
      <c r="I1354" s="744"/>
      <c r="J1354" s="761"/>
      <c r="K1354" s="744"/>
      <c r="L1354" s="744"/>
      <c r="M1354" s="631"/>
      <c r="N1354" s="631"/>
      <c r="O1354" s="744"/>
      <c r="P1354" s="744"/>
      <c r="Q1354" s="802"/>
      <c r="R1354" s="70"/>
      <c r="S1354" s="818" t="s">
        <v>1812</v>
      </c>
      <c r="T1354" s="330"/>
      <c r="U1354" s="155"/>
      <c r="V1354" s="155"/>
      <c r="W1354" s="73">
        <v>1</v>
      </c>
      <c r="X1354" s="28" t="s">
        <v>74</v>
      </c>
      <c r="Y1354" s="29">
        <v>13.07</v>
      </c>
      <c r="Z1354" s="29">
        <f t="shared" si="124"/>
        <v>13.07</v>
      </c>
      <c r="AA1354" s="29">
        <f t="shared" si="125"/>
        <v>14.638400000000003</v>
      </c>
      <c r="AB1354" s="65"/>
      <c r="AC1354" s="63"/>
      <c r="AD1354" s="66" t="s">
        <v>75</v>
      </c>
      <c r="AE1354" s="66"/>
      <c r="AF1354" s="634"/>
      <c r="AG1354" s="2"/>
    </row>
    <row r="1355" spans="1:33" ht="18" customHeight="1">
      <c r="A1355" s="662"/>
      <c r="B1355" s="665"/>
      <c r="C1355" s="743"/>
      <c r="D1355" s="744"/>
      <c r="E1355" s="744"/>
      <c r="F1355" s="744"/>
      <c r="G1355" s="744"/>
      <c r="H1355" s="744"/>
      <c r="I1355" s="744"/>
      <c r="J1355" s="761"/>
      <c r="K1355" s="744"/>
      <c r="L1355" s="744"/>
      <c r="M1355" s="631"/>
      <c r="N1355" s="631"/>
      <c r="O1355" s="744"/>
      <c r="P1355" s="744"/>
      <c r="Q1355" s="802"/>
      <c r="R1355" s="70"/>
      <c r="S1355" s="818" t="s">
        <v>1813</v>
      </c>
      <c r="T1355" s="330"/>
      <c r="U1355" s="155"/>
      <c r="V1355" s="155"/>
      <c r="W1355" s="73">
        <v>1</v>
      </c>
      <c r="X1355" s="28" t="s">
        <v>74</v>
      </c>
      <c r="Y1355" s="29">
        <v>13.07</v>
      </c>
      <c r="Z1355" s="29">
        <f t="shared" si="124"/>
        <v>13.07</v>
      </c>
      <c r="AA1355" s="29">
        <f t="shared" si="125"/>
        <v>14.638400000000003</v>
      </c>
      <c r="AB1355" s="65"/>
      <c r="AC1355" s="63"/>
      <c r="AD1355" s="66" t="s">
        <v>75</v>
      </c>
      <c r="AE1355" s="66"/>
      <c r="AF1355" s="634"/>
      <c r="AG1355" s="2"/>
    </row>
    <row r="1356" spans="1:33" ht="18" customHeight="1">
      <c r="A1356" s="662"/>
      <c r="B1356" s="665"/>
      <c r="C1356" s="743"/>
      <c r="D1356" s="744"/>
      <c r="E1356" s="744"/>
      <c r="F1356" s="744"/>
      <c r="G1356" s="744"/>
      <c r="H1356" s="744"/>
      <c r="I1356" s="744"/>
      <c r="J1356" s="761"/>
      <c r="K1356" s="744"/>
      <c r="L1356" s="744"/>
      <c r="M1356" s="631"/>
      <c r="N1356" s="631"/>
      <c r="O1356" s="744"/>
      <c r="P1356" s="744"/>
      <c r="Q1356" s="802"/>
      <c r="R1356" s="70" t="s">
        <v>196</v>
      </c>
      <c r="S1356" s="825" t="s">
        <v>197</v>
      </c>
      <c r="T1356" s="211" t="s">
        <v>70</v>
      </c>
      <c r="U1356" s="172" t="s">
        <v>71</v>
      </c>
      <c r="V1356" s="164" t="s">
        <v>1660</v>
      </c>
      <c r="W1356" s="73"/>
      <c r="X1356" s="28"/>
      <c r="Y1356" s="29"/>
      <c r="Z1356" s="29"/>
      <c r="AA1356" s="29"/>
      <c r="AB1356" s="65">
        <f>+AA1357</f>
        <v>654.12480000000005</v>
      </c>
      <c r="AC1356" s="63"/>
      <c r="AD1356" s="66"/>
      <c r="AE1356" s="66"/>
      <c r="AF1356" s="634"/>
      <c r="AG1356" s="2"/>
    </row>
    <row r="1357" spans="1:33" ht="18" customHeight="1">
      <c r="A1357" s="662"/>
      <c r="B1357" s="665"/>
      <c r="C1357" s="745"/>
      <c r="D1357" s="746"/>
      <c r="E1357" s="746"/>
      <c r="F1357" s="746"/>
      <c r="G1357" s="746"/>
      <c r="H1357" s="746"/>
      <c r="I1357" s="746"/>
      <c r="J1357" s="763"/>
      <c r="K1357" s="746"/>
      <c r="L1357" s="746"/>
      <c r="M1357" s="632"/>
      <c r="N1357" s="632"/>
      <c r="O1357" s="746"/>
      <c r="P1357" s="746"/>
      <c r="Q1357" s="803"/>
      <c r="R1357" s="38"/>
      <c r="S1357" s="820" t="s">
        <v>1814</v>
      </c>
      <c r="T1357" s="39"/>
      <c r="U1357" s="198"/>
      <c r="V1357" s="198"/>
      <c r="W1357" s="333">
        <v>1</v>
      </c>
      <c r="X1357" s="41" t="s">
        <v>74</v>
      </c>
      <c r="Y1357" s="42">
        <v>584.04</v>
      </c>
      <c r="Z1357" s="42">
        <f>+W1357*Y1357</f>
        <v>584.04</v>
      </c>
      <c r="AA1357" s="42">
        <f>+Z1357*1.12</f>
        <v>654.12480000000005</v>
      </c>
      <c r="AB1357" s="43"/>
      <c r="AC1357" s="41"/>
      <c r="AD1357" s="44"/>
      <c r="AE1357" s="44" t="s">
        <v>75</v>
      </c>
      <c r="AF1357" s="635"/>
      <c r="AG1357" s="2"/>
    </row>
    <row r="1358" spans="1:33" ht="18" customHeight="1">
      <c r="A1358" s="662"/>
      <c r="B1358" s="665"/>
      <c r="C1358" s="773" t="s">
        <v>46</v>
      </c>
      <c r="D1358" s="750" t="s">
        <v>47</v>
      </c>
      <c r="E1358" s="750" t="s">
        <v>48</v>
      </c>
      <c r="F1358" s="750" t="s">
        <v>371</v>
      </c>
      <c r="G1358" s="768" t="s">
        <v>50</v>
      </c>
      <c r="H1358" s="750" t="s">
        <v>51</v>
      </c>
      <c r="I1358" s="750" t="s">
        <v>61</v>
      </c>
      <c r="J1358" s="774" t="s">
        <v>1815</v>
      </c>
      <c r="K1358" s="748" t="s">
        <v>1816</v>
      </c>
      <c r="L1358" s="750" t="s">
        <v>1817</v>
      </c>
      <c r="M1358" s="698">
        <v>10</v>
      </c>
      <c r="N1358" s="698">
        <v>0</v>
      </c>
      <c r="O1358" s="750" t="s">
        <v>1818</v>
      </c>
      <c r="P1358" s="750" t="s">
        <v>1819</v>
      </c>
      <c r="Q1358" s="805" t="s">
        <v>1820</v>
      </c>
      <c r="R1358" s="37" t="s">
        <v>116</v>
      </c>
      <c r="S1358" s="821" t="s">
        <v>1748</v>
      </c>
      <c r="T1358" s="100" t="s">
        <v>70</v>
      </c>
      <c r="U1358" s="67" t="s">
        <v>71</v>
      </c>
      <c r="V1358" s="68" t="s">
        <v>72</v>
      </c>
      <c r="W1358" s="34"/>
      <c r="X1358" s="35"/>
      <c r="Y1358" s="36"/>
      <c r="Z1358" s="36"/>
      <c r="AA1358" s="36"/>
      <c r="AB1358" s="50">
        <f>+SUM(AA1359:AA1361)</f>
        <v>30.909520000000001</v>
      </c>
      <c r="AC1358" s="35"/>
      <c r="AD1358" s="35"/>
      <c r="AE1358" s="35"/>
      <c r="AF1358" s="636"/>
      <c r="AG1358" s="2"/>
    </row>
    <row r="1359" spans="1:33" ht="18" customHeight="1">
      <c r="A1359" s="662"/>
      <c r="B1359" s="665"/>
      <c r="C1359" s="743"/>
      <c r="D1359" s="744"/>
      <c r="E1359" s="744"/>
      <c r="F1359" s="744"/>
      <c r="G1359" s="744"/>
      <c r="H1359" s="744"/>
      <c r="I1359" s="744"/>
      <c r="J1359" s="754"/>
      <c r="K1359" s="744"/>
      <c r="L1359" s="744"/>
      <c r="M1359" s="631"/>
      <c r="N1359" s="631"/>
      <c r="O1359" s="744"/>
      <c r="P1359" s="744"/>
      <c r="Q1359" s="802"/>
      <c r="R1359" s="25"/>
      <c r="S1359" s="818" t="s">
        <v>1821</v>
      </c>
      <c r="T1359" s="26"/>
      <c r="U1359" s="26"/>
      <c r="V1359" s="26"/>
      <c r="W1359" s="27">
        <v>3</v>
      </c>
      <c r="X1359" s="28" t="s">
        <v>74</v>
      </c>
      <c r="Y1359" s="29">
        <v>2.95</v>
      </c>
      <c r="Z1359" s="29">
        <f t="shared" ref="Z1359:Z1361" si="126">+W1359*Y1359</f>
        <v>8.8500000000000014</v>
      </c>
      <c r="AA1359" s="29">
        <f>+Z1359</f>
        <v>8.8500000000000014</v>
      </c>
      <c r="AB1359" s="30"/>
      <c r="AC1359" s="28"/>
      <c r="AD1359" s="28" t="s">
        <v>75</v>
      </c>
      <c r="AE1359" s="28"/>
      <c r="AF1359" s="634"/>
      <c r="AG1359" s="2"/>
    </row>
    <row r="1360" spans="1:33" ht="18" customHeight="1">
      <c r="A1360" s="662"/>
      <c r="B1360" s="665"/>
      <c r="C1360" s="743"/>
      <c r="D1360" s="744"/>
      <c r="E1360" s="744"/>
      <c r="F1360" s="744"/>
      <c r="G1360" s="744"/>
      <c r="H1360" s="744"/>
      <c r="I1360" s="744"/>
      <c r="J1360" s="754"/>
      <c r="K1360" s="744"/>
      <c r="L1360" s="744"/>
      <c r="M1360" s="631"/>
      <c r="N1360" s="631"/>
      <c r="O1360" s="744"/>
      <c r="P1360" s="744"/>
      <c r="Q1360" s="802"/>
      <c r="R1360" s="25"/>
      <c r="S1360" s="818" t="s">
        <v>1822</v>
      </c>
      <c r="T1360" s="26"/>
      <c r="U1360" s="26"/>
      <c r="V1360" s="26"/>
      <c r="W1360" s="27">
        <v>28</v>
      </c>
      <c r="X1360" s="28" t="s">
        <v>74</v>
      </c>
      <c r="Y1360" s="29">
        <v>0.65</v>
      </c>
      <c r="Z1360" s="29">
        <f t="shared" si="126"/>
        <v>18.2</v>
      </c>
      <c r="AA1360" s="29">
        <f t="shared" ref="AA1360:AA1361" si="127">+Z1360*1.12</f>
        <v>20.384</v>
      </c>
      <c r="AB1360" s="30"/>
      <c r="AC1360" s="28"/>
      <c r="AD1360" s="28" t="s">
        <v>75</v>
      </c>
      <c r="AE1360" s="31"/>
      <c r="AF1360" s="634"/>
      <c r="AG1360" s="2"/>
    </row>
    <row r="1361" spans="1:33" ht="18" customHeight="1">
      <c r="A1361" s="662"/>
      <c r="B1361" s="665"/>
      <c r="C1361" s="743"/>
      <c r="D1361" s="744"/>
      <c r="E1361" s="744"/>
      <c r="F1361" s="744"/>
      <c r="G1361" s="744"/>
      <c r="H1361" s="744"/>
      <c r="I1361" s="744"/>
      <c r="J1361" s="754"/>
      <c r="K1361" s="744"/>
      <c r="L1361" s="744"/>
      <c r="M1361" s="631"/>
      <c r="N1361" s="631"/>
      <c r="O1361" s="744"/>
      <c r="P1361" s="744"/>
      <c r="Q1361" s="802"/>
      <c r="R1361" s="25"/>
      <c r="S1361" s="818" t="s">
        <v>1823</v>
      </c>
      <c r="T1361" s="26"/>
      <c r="U1361" s="61"/>
      <c r="V1361" s="61"/>
      <c r="W1361" s="27">
        <v>1</v>
      </c>
      <c r="X1361" s="28" t="s">
        <v>74</v>
      </c>
      <c r="Y1361" s="29">
        <v>1.496</v>
      </c>
      <c r="Z1361" s="29">
        <f t="shared" si="126"/>
        <v>1.496</v>
      </c>
      <c r="AA1361" s="29">
        <f t="shared" si="127"/>
        <v>1.6755200000000001</v>
      </c>
      <c r="AB1361" s="30"/>
      <c r="AC1361" s="28"/>
      <c r="AD1361" s="28" t="s">
        <v>75</v>
      </c>
      <c r="AE1361" s="31"/>
      <c r="AF1361" s="634"/>
      <c r="AG1361" s="2"/>
    </row>
    <row r="1362" spans="1:33" ht="18" customHeight="1">
      <c r="A1362" s="662"/>
      <c r="B1362" s="665"/>
      <c r="C1362" s="743"/>
      <c r="D1362" s="744"/>
      <c r="E1362" s="744"/>
      <c r="F1362" s="744"/>
      <c r="G1362" s="744"/>
      <c r="H1362" s="744"/>
      <c r="I1362" s="744"/>
      <c r="J1362" s="754"/>
      <c r="K1362" s="744"/>
      <c r="L1362" s="744"/>
      <c r="M1362" s="631"/>
      <c r="N1362" s="631"/>
      <c r="O1362" s="744"/>
      <c r="P1362" s="744"/>
      <c r="Q1362" s="802"/>
      <c r="R1362" s="74" t="s">
        <v>140</v>
      </c>
      <c r="S1362" s="826" t="s">
        <v>141</v>
      </c>
      <c r="T1362" s="194" t="s">
        <v>70</v>
      </c>
      <c r="U1362" s="172" t="s">
        <v>71</v>
      </c>
      <c r="V1362" s="164" t="s">
        <v>72</v>
      </c>
      <c r="W1362" s="299"/>
      <c r="X1362" s="63"/>
      <c r="Y1362" s="64"/>
      <c r="Z1362" s="29"/>
      <c r="AA1362" s="29"/>
      <c r="AB1362" s="65">
        <f>+AA1363</f>
        <v>1.9936000000000003</v>
      </c>
      <c r="AC1362" s="63"/>
      <c r="AD1362" s="63"/>
      <c r="AE1362" s="66"/>
      <c r="AF1362" s="634"/>
      <c r="AG1362" s="2"/>
    </row>
    <row r="1363" spans="1:33" ht="18" customHeight="1">
      <c r="A1363" s="662"/>
      <c r="B1363" s="665"/>
      <c r="C1363" s="743"/>
      <c r="D1363" s="744"/>
      <c r="E1363" s="744"/>
      <c r="F1363" s="744"/>
      <c r="G1363" s="744"/>
      <c r="H1363" s="744"/>
      <c r="I1363" s="744"/>
      <c r="J1363" s="754"/>
      <c r="K1363" s="744"/>
      <c r="L1363" s="744"/>
      <c r="M1363" s="631"/>
      <c r="N1363" s="631"/>
      <c r="O1363" s="744"/>
      <c r="P1363" s="744"/>
      <c r="Q1363" s="802"/>
      <c r="R1363" s="69"/>
      <c r="S1363" s="824" t="s">
        <v>1824</v>
      </c>
      <c r="T1363" s="158"/>
      <c r="U1363" s="155"/>
      <c r="V1363" s="155"/>
      <c r="W1363" s="299">
        <v>1</v>
      </c>
      <c r="X1363" s="63" t="s">
        <v>1825</v>
      </c>
      <c r="Y1363" s="64">
        <v>1.78</v>
      </c>
      <c r="Z1363" s="29">
        <f>+W1363*Y1363</f>
        <v>1.78</v>
      </c>
      <c r="AA1363" s="29">
        <f>+Z1363*1.12</f>
        <v>1.9936000000000003</v>
      </c>
      <c r="AB1363" s="65"/>
      <c r="AC1363" s="63"/>
      <c r="AD1363" s="63" t="s">
        <v>75</v>
      </c>
      <c r="AE1363" s="66"/>
      <c r="AF1363" s="634"/>
      <c r="AG1363" s="2"/>
    </row>
    <row r="1364" spans="1:33" ht="33.75" customHeight="1">
      <c r="A1364" s="662"/>
      <c r="B1364" s="665"/>
      <c r="C1364" s="743"/>
      <c r="D1364" s="744"/>
      <c r="E1364" s="744"/>
      <c r="F1364" s="744"/>
      <c r="G1364" s="744"/>
      <c r="H1364" s="744"/>
      <c r="I1364" s="744"/>
      <c r="J1364" s="754"/>
      <c r="K1364" s="744"/>
      <c r="L1364" s="744"/>
      <c r="M1364" s="631"/>
      <c r="N1364" s="631"/>
      <c r="O1364" s="744"/>
      <c r="P1364" s="744"/>
      <c r="Q1364" s="802"/>
      <c r="R1364" s="74" t="s">
        <v>68</v>
      </c>
      <c r="S1364" s="826" t="s">
        <v>69</v>
      </c>
      <c r="T1364" s="194" t="s">
        <v>70</v>
      </c>
      <c r="U1364" s="172" t="s">
        <v>71</v>
      </c>
      <c r="V1364" s="164" t="s">
        <v>72</v>
      </c>
      <c r="W1364" s="299"/>
      <c r="X1364" s="63"/>
      <c r="Y1364" s="64"/>
      <c r="Z1364" s="29"/>
      <c r="AA1364" s="29"/>
      <c r="AB1364" s="65">
        <f>+AA1365</f>
        <v>42.470400000000005</v>
      </c>
      <c r="AC1364" s="63"/>
      <c r="AD1364" s="63"/>
      <c r="AE1364" s="66"/>
      <c r="AF1364" s="634"/>
      <c r="AG1364" s="2"/>
    </row>
    <row r="1365" spans="1:33" ht="18" customHeight="1">
      <c r="A1365" s="662"/>
      <c r="B1365" s="665"/>
      <c r="C1365" s="743"/>
      <c r="D1365" s="744"/>
      <c r="E1365" s="744"/>
      <c r="F1365" s="744"/>
      <c r="G1365" s="744"/>
      <c r="H1365" s="744"/>
      <c r="I1365" s="744"/>
      <c r="J1365" s="754"/>
      <c r="K1365" s="744"/>
      <c r="L1365" s="744"/>
      <c r="M1365" s="631"/>
      <c r="N1365" s="631"/>
      <c r="O1365" s="744"/>
      <c r="P1365" s="744"/>
      <c r="Q1365" s="802"/>
      <c r="R1365" s="69"/>
      <c r="S1365" s="824" t="s">
        <v>1826</v>
      </c>
      <c r="T1365" s="158"/>
      <c r="U1365" s="155"/>
      <c r="V1365" s="155"/>
      <c r="W1365" s="299">
        <v>1</v>
      </c>
      <c r="X1365" s="63" t="s">
        <v>74</v>
      </c>
      <c r="Y1365" s="64">
        <v>37.92</v>
      </c>
      <c r="Z1365" s="29">
        <f>+W1365*Y1365</f>
        <v>37.92</v>
      </c>
      <c r="AA1365" s="29">
        <f>+Z1365*1.12</f>
        <v>42.470400000000005</v>
      </c>
      <c r="AB1365" s="65"/>
      <c r="AC1365" s="63"/>
      <c r="AD1365" s="63" t="s">
        <v>75</v>
      </c>
      <c r="AE1365" s="66"/>
      <c r="AF1365" s="634"/>
      <c r="AG1365" s="2"/>
    </row>
    <row r="1366" spans="1:33" ht="18" customHeight="1">
      <c r="A1366" s="662"/>
      <c r="B1366" s="665"/>
      <c r="C1366" s="743"/>
      <c r="D1366" s="744"/>
      <c r="E1366" s="744"/>
      <c r="F1366" s="744"/>
      <c r="G1366" s="744"/>
      <c r="H1366" s="744"/>
      <c r="I1366" s="744"/>
      <c r="J1366" s="754"/>
      <c r="K1366" s="744"/>
      <c r="L1366" s="744"/>
      <c r="M1366" s="631"/>
      <c r="N1366" s="631"/>
      <c r="O1366" s="744"/>
      <c r="P1366" s="744"/>
      <c r="Q1366" s="802"/>
      <c r="R1366" s="74" t="s">
        <v>1827</v>
      </c>
      <c r="S1366" s="826" t="s">
        <v>1828</v>
      </c>
      <c r="T1366" s="194" t="s">
        <v>70</v>
      </c>
      <c r="U1366" s="172" t="s">
        <v>71</v>
      </c>
      <c r="V1366" s="164" t="s">
        <v>72</v>
      </c>
      <c r="W1366" s="299"/>
      <c r="X1366" s="63"/>
      <c r="Y1366" s="64"/>
      <c r="Z1366" s="29"/>
      <c r="AA1366" s="29"/>
      <c r="AB1366" s="65">
        <f>+AA1367</f>
        <v>170</v>
      </c>
      <c r="AC1366" s="63"/>
      <c r="AD1366" s="63"/>
      <c r="AE1366" s="66"/>
      <c r="AF1366" s="634"/>
      <c r="AG1366" s="2"/>
    </row>
    <row r="1367" spans="1:33" ht="18" customHeight="1">
      <c r="A1367" s="662"/>
      <c r="B1367" s="665"/>
      <c r="C1367" s="745"/>
      <c r="D1367" s="746"/>
      <c r="E1367" s="746"/>
      <c r="F1367" s="746"/>
      <c r="G1367" s="746"/>
      <c r="H1367" s="746"/>
      <c r="I1367" s="746"/>
      <c r="J1367" s="756"/>
      <c r="K1367" s="746"/>
      <c r="L1367" s="746"/>
      <c r="M1367" s="632"/>
      <c r="N1367" s="632"/>
      <c r="O1367" s="746"/>
      <c r="P1367" s="746"/>
      <c r="Q1367" s="803"/>
      <c r="R1367" s="38"/>
      <c r="S1367" s="846" t="s">
        <v>1828</v>
      </c>
      <c r="T1367" s="201"/>
      <c r="U1367" s="280"/>
      <c r="V1367" s="280"/>
      <c r="W1367" s="334"/>
      <c r="X1367" s="203"/>
      <c r="Y1367" s="205">
        <f>150+20</f>
        <v>170</v>
      </c>
      <c r="Z1367" s="205">
        <f t="shared" ref="Z1367:AA1367" si="128">+Y1367</f>
        <v>170</v>
      </c>
      <c r="AA1367" s="205">
        <f t="shared" si="128"/>
        <v>170</v>
      </c>
      <c r="AB1367" s="43"/>
      <c r="AC1367" s="41"/>
      <c r="AD1367" s="41" t="s">
        <v>75</v>
      </c>
      <c r="AE1367" s="44"/>
      <c r="AF1367" s="635"/>
      <c r="AG1367" s="2"/>
    </row>
    <row r="1368" spans="1:33" ht="22.5" customHeight="1">
      <c r="A1368" s="662"/>
      <c r="B1368" s="665"/>
      <c r="C1368" s="747" t="s">
        <v>46</v>
      </c>
      <c r="D1368" s="748" t="s">
        <v>47</v>
      </c>
      <c r="E1368" s="748" t="s">
        <v>48</v>
      </c>
      <c r="F1368" s="748" t="s">
        <v>371</v>
      </c>
      <c r="G1368" s="749" t="s">
        <v>50</v>
      </c>
      <c r="H1368" s="748" t="s">
        <v>51</v>
      </c>
      <c r="I1368" s="748" t="s">
        <v>61</v>
      </c>
      <c r="J1368" s="766" t="s">
        <v>1829</v>
      </c>
      <c r="K1368" s="748" t="s">
        <v>1830</v>
      </c>
      <c r="L1368" s="748" t="s">
        <v>1831</v>
      </c>
      <c r="M1368" s="638">
        <v>170</v>
      </c>
      <c r="N1368" s="638">
        <v>130</v>
      </c>
      <c r="O1368" s="748" t="s">
        <v>1832</v>
      </c>
      <c r="P1368" s="748" t="s">
        <v>1833</v>
      </c>
      <c r="Q1368" s="804" t="s">
        <v>1834</v>
      </c>
      <c r="R1368" s="59" t="s">
        <v>116</v>
      </c>
      <c r="S1368" s="823" t="s">
        <v>1748</v>
      </c>
      <c r="T1368" s="97" t="s">
        <v>70</v>
      </c>
      <c r="U1368" s="67" t="s">
        <v>71</v>
      </c>
      <c r="V1368" s="68" t="s">
        <v>72</v>
      </c>
      <c r="W1368" s="34"/>
      <c r="X1368" s="35"/>
      <c r="Y1368" s="36"/>
      <c r="Z1368" s="36"/>
      <c r="AA1368" s="36"/>
      <c r="AB1368" s="50">
        <f>+SUM(AA1369:AA1370)</f>
        <v>16.425519999999999</v>
      </c>
      <c r="AC1368" s="35"/>
      <c r="AD1368" s="60"/>
      <c r="AE1368" s="60"/>
      <c r="AF1368" s="637"/>
      <c r="AG1368" s="2"/>
    </row>
    <row r="1369" spans="1:33" ht="22.5" customHeight="1">
      <c r="A1369" s="662"/>
      <c r="B1369" s="665"/>
      <c r="C1369" s="743"/>
      <c r="D1369" s="744"/>
      <c r="E1369" s="744"/>
      <c r="F1369" s="744"/>
      <c r="G1369" s="744"/>
      <c r="H1369" s="744"/>
      <c r="I1369" s="744"/>
      <c r="J1369" s="761"/>
      <c r="K1369" s="744"/>
      <c r="L1369" s="744"/>
      <c r="M1369" s="631"/>
      <c r="N1369" s="631"/>
      <c r="O1369" s="744"/>
      <c r="P1369" s="744"/>
      <c r="Q1369" s="802"/>
      <c r="R1369" s="32"/>
      <c r="S1369" s="818" t="s">
        <v>1835</v>
      </c>
      <c r="T1369" s="26"/>
      <c r="U1369" s="26"/>
      <c r="V1369" s="26"/>
      <c r="W1369" s="27">
        <v>5</v>
      </c>
      <c r="X1369" s="28" t="s">
        <v>74</v>
      </c>
      <c r="Y1369" s="29">
        <v>2.95</v>
      </c>
      <c r="Z1369" s="29">
        <f t="shared" ref="Z1369:Z1370" si="129">+W1369*Y1369</f>
        <v>14.75</v>
      </c>
      <c r="AA1369" s="29">
        <f>+Z1369</f>
        <v>14.75</v>
      </c>
      <c r="AB1369" s="30"/>
      <c r="AC1369" s="28"/>
      <c r="AD1369" s="31" t="s">
        <v>75</v>
      </c>
      <c r="AE1369" s="31"/>
      <c r="AF1369" s="634"/>
      <c r="AG1369" s="2"/>
    </row>
    <row r="1370" spans="1:33" ht="22.5" customHeight="1">
      <c r="A1370" s="662"/>
      <c r="B1370" s="665"/>
      <c r="C1370" s="743"/>
      <c r="D1370" s="744"/>
      <c r="E1370" s="744"/>
      <c r="F1370" s="744"/>
      <c r="G1370" s="744"/>
      <c r="H1370" s="744"/>
      <c r="I1370" s="744"/>
      <c r="J1370" s="761"/>
      <c r="K1370" s="744"/>
      <c r="L1370" s="744"/>
      <c r="M1370" s="631"/>
      <c r="N1370" s="631"/>
      <c r="O1370" s="744"/>
      <c r="P1370" s="744"/>
      <c r="Q1370" s="802"/>
      <c r="R1370" s="25"/>
      <c r="S1370" s="818" t="s">
        <v>1836</v>
      </c>
      <c r="T1370" s="26"/>
      <c r="U1370" s="61"/>
      <c r="V1370" s="61"/>
      <c r="W1370" s="27">
        <v>1</v>
      </c>
      <c r="X1370" s="28" t="s">
        <v>74</v>
      </c>
      <c r="Y1370" s="29">
        <v>1.496</v>
      </c>
      <c r="Z1370" s="29">
        <f t="shared" si="129"/>
        <v>1.496</v>
      </c>
      <c r="AA1370" s="29">
        <f>+Z1370*1.12</f>
        <v>1.6755200000000001</v>
      </c>
      <c r="AB1370" s="30"/>
      <c r="AC1370" s="28"/>
      <c r="AD1370" s="31" t="s">
        <v>75</v>
      </c>
      <c r="AE1370" s="31"/>
      <c r="AF1370" s="634"/>
      <c r="AG1370" s="2"/>
    </row>
    <row r="1371" spans="1:33" ht="33.75" customHeight="1">
      <c r="A1371" s="662"/>
      <c r="B1371" s="665"/>
      <c r="C1371" s="743"/>
      <c r="D1371" s="744"/>
      <c r="E1371" s="744"/>
      <c r="F1371" s="744"/>
      <c r="G1371" s="744"/>
      <c r="H1371" s="744"/>
      <c r="I1371" s="744"/>
      <c r="J1371" s="761"/>
      <c r="K1371" s="744"/>
      <c r="L1371" s="744"/>
      <c r="M1371" s="631"/>
      <c r="N1371" s="631"/>
      <c r="O1371" s="744"/>
      <c r="P1371" s="744"/>
      <c r="Q1371" s="802"/>
      <c r="R1371" s="70" t="s">
        <v>68</v>
      </c>
      <c r="S1371" s="825" t="s">
        <v>69</v>
      </c>
      <c r="T1371" s="211" t="s">
        <v>70</v>
      </c>
      <c r="U1371" s="172" t="s">
        <v>71</v>
      </c>
      <c r="V1371" s="164" t="s">
        <v>72</v>
      </c>
      <c r="W1371" s="73"/>
      <c r="X1371" s="28"/>
      <c r="Y1371" s="29"/>
      <c r="Z1371" s="29"/>
      <c r="AA1371" s="29"/>
      <c r="AB1371" s="30">
        <f>+AA1372</f>
        <v>42.470400000000005</v>
      </c>
      <c r="AC1371" s="28"/>
      <c r="AD1371" s="31"/>
      <c r="AE1371" s="31"/>
      <c r="AF1371" s="634"/>
      <c r="AG1371" s="2"/>
    </row>
    <row r="1372" spans="1:33" ht="22.5" customHeight="1">
      <c r="A1372" s="662"/>
      <c r="B1372" s="665"/>
      <c r="C1372" s="745"/>
      <c r="D1372" s="746"/>
      <c r="E1372" s="746"/>
      <c r="F1372" s="746"/>
      <c r="G1372" s="746"/>
      <c r="H1372" s="746"/>
      <c r="I1372" s="746"/>
      <c r="J1372" s="763"/>
      <c r="K1372" s="746"/>
      <c r="L1372" s="746"/>
      <c r="M1372" s="632"/>
      <c r="N1372" s="632"/>
      <c r="O1372" s="746"/>
      <c r="P1372" s="746"/>
      <c r="Q1372" s="803"/>
      <c r="R1372" s="38"/>
      <c r="S1372" s="824" t="s">
        <v>1837</v>
      </c>
      <c r="T1372" s="61"/>
      <c r="U1372" s="45"/>
      <c r="V1372" s="45"/>
      <c r="W1372" s="62">
        <v>1</v>
      </c>
      <c r="X1372" s="63" t="s">
        <v>74</v>
      </c>
      <c r="Y1372" s="64">
        <v>37.92</v>
      </c>
      <c r="Z1372" s="42">
        <f>+W1372*Y1372</f>
        <v>37.92</v>
      </c>
      <c r="AA1372" s="42">
        <f>+Z1372*1.12</f>
        <v>42.470400000000005</v>
      </c>
      <c r="AB1372" s="65"/>
      <c r="AC1372" s="63"/>
      <c r="AD1372" s="66" t="s">
        <v>75</v>
      </c>
      <c r="AE1372" s="66"/>
      <c r="AF1372" s="635"/>
      <c r="AG1372" s="2"/>
    </row>
    <row r="1373" spans="1:33" ht="42.75" customHeight="1">
      <c r="A1373" s="662"/>
      <c r="B1373" s="665"/>
      <c r="C1373" s="747" t="s">
        <v>46</v>
      </c>
      <c r="D1373" s="748" t="s">
        <v>47</v>
      </c>
      <c r="E1373" s="748" t="s">
        <v>48</v>
      </c>
      <c r="F1373" s="748" t="s">
        <v>371</v>
      </c>
      <c r="G1373" s="749" t="s">
        <v>50</v>
      </c>
      <c r="H1373" s="748" t="s">
        <v>51</v>
      </c>
      <c r="I1373" s="748" t="s">
        <v>61</v>
      </c>
      <c r="J1373" s="766" t="s">
        <v>1838</v>
      </c>
      <c r="K1373" s="748" t="s">
        <v>1839</v>
      </c>
      <c r="L1373" s="748" t="s">
        <v>1840</v>
      </c>
      <c r="M1373" s="638">
        <v>12</v>
      </c>
      <c r="N1373" s="638">
        <v>12</v>
      </c>
      <c r="O1373" s="748" t="s">
        <v>1841</v>
      </c>
      <c r="P1373" s="748" t="s">
        <v>1842</v>
      </c>
      <c r="Q1373" s="804" t="s">
        <v>1768</v>
      </c>
      <c r="R1373" s="37" t="s">
        <v>116</v>
      </c>
      <c r="S1373" s="822" t="s">
        <v>1748</v>
      </c>
      <c r="T1373" s="47" t="s">
        <v>70</v>
      </c>
      <c r="U1373" s="67" t="s">
        <v>71</v>
      </c>
      <c r="V1373" s="68" t="s">
        <v>72</v>
      </c>
      <c r="W1373" s="54"/>
      <c r="X1373" s="55"/>
      <c r="Y1373" s="56"/>
      <c r="Z1373" s="36"/>
      <c r="AA1373" s="36"/>
      <c r="AB1373" s="57">
        <f>+SUM(AA1374:AA1375)</f>
        <v>7.5755200000000009</v>
      </c>
      <c r="AC1373" s="55"/>
      <c r="AD1373" s="58"/>
      <c r="AE1373" s="58"/>
      <c r="AF1373" s="637"/>
      <c r="AG1373" s="2"/>
    </row>
    <row r="1374" spans="1:33" ht="42.75" customHeight="1">
      <c r="A1374" s="662"/>
      <c r="B1374" s="665"/>
      <c r="C1374" s="743"/>
      <c r="D1374" s="744"/>
      <c r="E1374" s="744"/>
      <c r="F1374" s="744"/>
      <c r="G1374" s="744"/>
      <c r="H1374" s="744"/>
      <c r="I1374" s="744"/>
      <c r="J1374" s="761"/>
      <c r="K1374" s="744"/>
      <c r="L1374" s="744"/>
      <c r="M1374" s="631"/>
      <c r="N1374" s="631"/>
      <c r="O1374" s="744"/>
      <c r="P1374" s="744"/>
      <c r="Q1374" s="802"/>
      <c r="R1374" s="25"/>
      <c r="S1374" s="818" t="s">
        <v>1843</v>
      </c>
      <c r="T1374" s="26"/>
      <c r="U1374" s="26"/>
      <c r="V1374" s="26"/>
      <c r="W1374" s="27">
        <v>2</v>
      </c>
      <c r="X1374" s="28" t="s">
        <v>74</v>
      </c>
      <c r="Y1374" s="29">
        <v>2.95</v>
      </c>
      <c r="Z1374" s="29">
        <f t="shared" ref="Z1374:Z1375" si="130">+W1374*Y1374</f>
        <v>5.9</v>
      </c>
      <c r="AA1374" s="29">
        <f>+Z1374</f>
        <v>5.9</v>
      </c>
      <c r="AB1374" s="30"/>
      <c r="AC1374" s="28"/>
      <c r="AD1374" s="31" t="s">
        <v>75</v>
      </c>
      <c r="AE1374" s="31"/>
      <c r="AF1374" s="634"/>
      <c r="AG1374" s="2"/>
    </row>
    <row r="1375" spans="1:33" ht="42.75" customHeight="1">
      <c r="A1375" s="662"/>
      <c r="B1375" s="665"/>
      <c r="C1375" s="745"/>
      <c r="D1375" s="746"/>
      <c r="E1375" s="746"/>
      <c r="F1375" s="746"/>
      <c r="G1375" s="746"/>
      <c r="H1375" s="746"/>
      <c r="I1375" s="746"/>
      <c r="J1375" s="763"/>
      <c r="K1375" s="746"/>
      <c r="L1375" s="746"/>
      <c r="M1375" s="632"/>
      <c r="N1375" s="632"/>
      <c r="O1375" s="746"/>
      <c r="P1375" s="746"/>
      <c r="Q1375" s="803"/>
      <c r="R1375" s="38"/>
      <c r="S1375" s="820" t="s">
        <v>1844</v>
      </c>
      <c r="T1375" s="39"/>
      <c r="U1375" s="39"/>
      <c r="V1375" s="39"/>
      <c r="W1375" s="40">
        <v>1</v>
      </c>
      <c r="X1375" s="41" t="s">
        <v>74</v>
      </c>
      <c r="Y1375" s="42">
        <v>1.496</v>
      </c>
      <c r="Z1375" s="42">
        <f t="shared" si="130"/>
        <v>1.496</v>
      </c>
      <c r="AA1375" s="42">
        <f>+Z1375*1.12</f>
        <v>1.6755200000000001</v>
      </c>
      <c r="AB1375" s="43"/>
      <c r="AC1375" s="41"/>
      <c r="AD1375" s="44" t="s">
        <v>75</v>
      </c>
      <c r="AE1375" s="44"/>
      <c r="AF1375" s="635"/>
      <c r="AG1375" s="2"/>
    </row>
    <row r="1376" spans="1:33" ht="18" customHeight="1">
      <c r="A1376" s="662"/>
      <c r="B1376" s="665"/>
      <c r="C1376" s="747" t="s">
        <v>46</v>
      </c>
      <c r="D1376" s="748" t="s">
        <v>47</v>
      </c>
      <c r="E1376" s="748" t="s">
        <v>48</v>
      </c>
      <c r="F1376" s="748" t="s">
        <v>371</v>
      </c>
      <c r="G1376" s="749" t="s">
        <v>50</v>
      </c>
      <c r="H1376" s="748" t="s">
        <v>51</v>
      </c>
      <c r="I1376" s="748" t="s">
        <v>61</v>
      </c>
      <c r="J1376" s="766" t="s">
        <v>1845</v>
      </c>
      <c r="K1376" s="748" t="s">
        <v>192</v>
      </c>
      <c r="L1376" s="748" t="s">
        <v>1496</v>
      </c>
      <c r="M1376" s="638">
        <v>1</v>
      </c>
      <c r="N1376" s="638">
        <v>3</v>
      </c>
      <c r="O1376" s="748" t="s">
        <v>1846</v>
      </c>
      <c r="P1376" s="748" t="s">
        <v>1847</v>
      </c>
      <c r="Q1376" s="804" t="s">
        <v>1848</v>
      </c>
      <c r="R1376" s="37" t="s">
        <v>116</v>
      </c>
      <c r="S1376" s="822" t="s">
        <v>1748</v>
      </c>
      <c r="T1376" s="47" t="s">
        <v>70</v>
      </c>
      <c r="U1376" s="67" t="s">
        <v>71</v>
      </c>
      <c r="V1376" s="68" t="s">
        <v>72</v>
      </c>
      <c r="W1376" s="54"/>
      <c r="X1376" s="55"/>
      <c r="Y1376" s="56"/>
      <c r="Z1376" s="36"/>
      <c r="AA1376" s="36"/>
      <c r="AB1376" s="57">
        <f>+AA1377</f>
        <v>2.95</v>
      </c>
      <c r="AC1376" s="55"/>
      <c r="AD1376" s="58"/>
      <c r="AE1376" s="58"/>
      <c r="AF1376" s="637"/>
      <c r="AG1376" s="2"/>
    </row>
    <row r="1377" spans="1:33" ht="18" customHeight="1">
      <c r="A1377" s="663"/>
      <c r="B1377" s="666"/>
      <c r="C1377" s="743"/>
      <c r="D1377" s="744"/>
      <c r="E1377" s="744"/>
      <c r="F1377" s="744"/>
      <c r="G1377" s="744"/>
      <c r="H1377" s="744"/>
      <c r="I1377" s="744"/>
      <c r="J1377" s="761"/>
      <c r="K1377" s="744"/>
      <c r="L1377" s="744"/>
      <c r="M1377" s="631"/>
      <c r="N1377" s="631"/>
      <c r="O1377" s="744"/>
      <c r="P1377" s="744"/>
      <c r="Q1377" s="802"/>
      <c r="R1377" s="25"/>
      <c r="S1377" s="818" t="s">
        <v>1849</v>
      </c>
      <c r="T1377" s="26"/>
      <c r="U1377" s="61"/>
      <c r="V1377" s="61"/>
      <c r="W1377" s="27">
        <v>1</v>
      </c>
      <c r="X1377" s="28" t="s">
        <v>74</v>
      </c>
      <c r="Y1377" s="29">
        <v>2.95</v>
      </c>
      <c r="Z1377" s="29">
        <f>+W1377*Y1377</f>
        <v>2.95</v>
      </c>
      <c r="AA1377" s="29">
        <f>+Z1377</f>
        <v>2.95</v>
      </c>
      <c r="AB1377" s="30"/>
      <c r="AC1377" s="28"/>
      <c r="AD1377" s="31" t="s">
        <v>75</v>
      </c>
      <c r="AE1377" s="31"/>
      <c r="AF1377" s="634"/>
      <c r="AG1377" s="2"/>
    </row>
    <row r="1378" spans="1:33" ht="18" customHeight="1">
      <c r="A1378" s="661" t="s">
        <v>1617</v>
      </c>
      <c r="B1378" s="664" t="s">
        <v>1741</v>
      </c>
      <c r="C1378" s="743"/>
      <c r="D1378" s="744"/>
      <c r="E1378" s="744"/>
      <c r="F1378" s="744"/>
      <c r="G1378" s="744"/>
      <c r="H1378" s="744"/>
      <c r="I1378" s="744"/>
      <c r="J1378" s="761"/>
      <c r="K1378" s="744"/>
      <c r="L1378" s="744"/>
      <c r="M1378" s="631"/>
      <c r="N1378" s="631"/>
      <c r="O1378" s="744"/>
      <c r="P1378" s="744"/>
      <c r="Q1378" s="802"/>
      <c r="R1378" s="70" t="s">
        <v>140</v>
      </c>
      <c r="S1378" s="825" t="s">
        <v>141</v>
      </c>
      <c r="T1378" s="211" t="s">
        <v>70</v>
      </c>
      <c r="U1378" s="172" t="s">
        <v>71</v>
      </c>
      <c r="V1378" s="164" t="s">
        <v>72</v>
      </c>
      <c r="W1378" s="73"/>
      <c r="X1378" s="28"/>
      <c r="Y1378" s="29"/>
      <c r="Z1378" s="29"/>
      <c r="AA1378" s="29"/>
      <c r="AB1378" s="30">
        <f>+SUM(AA1379:AA1380)</f>
        <v>6.9216000000000015</v>
      </c>
      <c r="AC1378" s="28"/>
      <c r="AD1378" s="31"/>
      <c r="AE1378" s="31"/>
      <c r="AF1378" s="634"/>
      <c r="AG1378" s="2"/>
    </row>
    <row r="1379" spans="1:33" ht="18" customHeight="1">
      <c r="A1379" s="662"/>
      <c r="B1379" s="665"/>
      <c r="C1379" s="743"/>
      <c r="D1379" s="744"/>
      <c r="E1379" s="744"/>
      <c r="F1379" s="744"/>
      <c r="G1379" s="744"/>
      <c r="H1379" s="744"/>
      <c r="I1379" s="744"/>
      <c r="J1379" s="761"/>
      <c r="K1379" s="744"/>
      <c r="L1379" s="744"/>
      <c r="M1379" s="631"/>
      <c r="N1379" s="631"/>
      <c r="O1379" s="744"/>
      <c r="P1379" s="744"/>
      <c r="Q1379" s="802"/>
      <c r="R1379" s="25"/>
      <c r="S1379" s="818" t="s">
        <v>1850</v>
      </c>
      <c r="T1379" s="330"/>
      <c r="U1379" s="155"/>
      <c r="V1379" s="155"/>
      <c r="W1379" s="73">
        <v>1</v>
      </c>
      <c r="X1379" s="28" t="s">
        <v>1851</v>
      </c>
      <c r="Y1379" s="29">
        <v>1.78</v>
      </c>
      <c r="Z1379" s="29">
        <f t="shared" ref="Z1379:Z1380" si="131">+W1379*Y1379</f>
        <v>1.78</v>
      </c>
      <c r="AA1379" s="29">
        <f t="shared" ref="AA1379:AA1380" si="132">+Z1379*1.12</f>
        <v>1.9936000000000003</v>
      </c>
      <c r="AB1379" s="30"/>
      <c r="AC1379" s="28"/>
      <c r="AD1379" s="31" t="s">
        <v>75</v>
      </c>
      <c r="AE1379" s="31"/>
      <c r="AF1379" s="634"/>
      <c r="AG1379" s="2"/>
    </row>
    <row r="1380" spans="1:33" ht="18" customHeight="1">
      <c r="A1380" s="662"/>
      <c r="B1380" s="665"/>
      <c r="C1380" s="743"/>
      <c r="D1380" s="744"/>
      <c r="E1380" s="744"/>
      <c r="F1380" s="744"/>
      <c r="G1380" s="744"/>
      <c r="H1380" s="744"/>
      <c r="I1380" s="744"/>
      <c r="J1380" s="761"/>
      <c r="K1380" s="744"/>
      <c r="L1380" s="744"/>
      <c r="M1380" s="631"/>
      <c r="N1380" s="631"/>
      <c r="O1380" s="744"/>
      <c r="P1380" s="744"/>
      <c r="Q1380" s="802"/>
      <c r="R1380" s="69"/>
      <c r="S1380" s="824" t="s">
        <v>1852</v>
      </c>
      <c r="T1380" s="158"/>
      <c r="U1380" s="155"/>
      <c r="V1380" s="155"/>
      <c r="W1380" s="299">
        <v>2</v>
      </c>
      <c r="X1380" s="63" t="s">
        <v>1754</v>
      </c>
      <c r="Y1380" s="64">
        <v>2.2000000000000002</v>
      </c>
      <c r="Z1380" s="29">
        <f t="shared" si="131"/>
        <v>4.4000000000000004</v>
      </c>
      <c r="AA1380" s="29">
        <f t="shared" si="132"/>
        <v>4.9280000000000008</v>
      </c>
      <c r="AB1380" s="65"/>
      <c r="AC1380" s="63"/>
      <c r="AD1380" s="66" t="s">
        <v>75</v>
      </c>
      <c r="AE1380" s="66"/>
      <c r="AF1380" s="634"/>
      <c r="AG1380" s="2"/>
    </row>
    <row r="1381" spans="1:33" ht="33.75" customHeight="1">
      <c r="A1381" s="662"/>
      <c r="B1381" s="665"/>
      <c r="C1381" s="743"/>
      <c r="D1381" s="744"/>
      <c r="E1381" s="744"/>
      <c r="F1381" s="744"/>
      <c r="G1381" s="744"/>
      <c r="H1381" s="744"/>
      <c r="I1381" s="744"/>
      <c r="J1381" s="761"/>
      <c r="K1381" s="744"/>
      <c r="L1381" s="744"/>
      <c r="M1381" s="631"/>
      <c r="N1381" s="631"/>
      <c r="O1381" s="744"/>
      <c r="P1381" s="744"/>
      <c r="Q1381" s="802"/>
      <c r="R1381" s="74" t="s">
        <v>68</v>
      </c>
      <c r="S1381" s="826" t="s">
        <v>69</v>
      </c>
      <c r="T1381" s="194" t="s">
        <v>70</v>
      </c>
      <c r="U1381" s="172" t="s">
        <v>71</v>
      </c>
      <c r="V1381" s="164" t="s">
        <v>72</v>
      </c>
      <c r="W1381" s="299"/>
      <c r="X1381" s="63"/>
      <c r="Y1381" s="64"/>
      <c r="Z1381" s="29"/>
      <c r="AA1381" s="29"/>
      <c r="AB1381" s="65">
        <f>+AA1382</f>
        <v>14.638400000000003</v>
      </c>
      <c r="AC1381" s="63"/>
      <c r="AD1381" s="66"/>
      <c r="AE1381" s="66"/>
      <c r="AF1381" s="634"/>
      <c r="AG1381" s="2"/>
    </row>
    <row r="1382" spans="1:33" ht="18" customHeight="1">
      <c r="A1382" s="662"/>
      <c r="B1382" s="665"/>
      <c r="C1382" s="745"/>
      <c r="D1382" s="746"/>
      <c r="E1382" s="746"/>
      <c r="F1382" s="746"/>
      <c r="G1382" s="746"/>
      <c r="H1382" s="746"/>
      <c r="I1382" s="746"/>
      <c r="J1382" s="763"/>
      <c r="K1382" s="746"/>
      <c r="L1382" s="746"/>
      <c r="M1382" s="632"/>
      <c r="N1382" s="632"/>
      <c r="O1382" s="746"/>
      <c r="P1382" s="746"/>
      <c r="Q1382" s="803"/>
      <c r="R1382" s="38"/>
      <c r="S1382" s="820" t="s">
        <v>1853</v>
      </c>
      <c r="T1382" s="39"/>
      <c r="U1382" s="198"/>
      <c r="V1382" s="198"/>
      <c r="W1382" s="40">
        <v>1</v>
      </c>
      <c r="X1382" s="41" t="s">
        <v>74</v>
      </c>
      <c r="Y1382" s="42">
        <v>13.07</v>
      </c>
      <c r="Z1382" s="42">
        <f>+W1382*Y1382</f>
        <v>13.07</v>
      </c>
      <c r="AA1382" s="42">
        <f>+Z1382*1.12</f>
        <v>14.638400000000003</v>
      </c>
      <c r="AB1382" s="43"/>
      <c r="AC1382" s="41"/>
      <c r="AD1382" s="44" t="s">
        <v>75</v>
      </c>
      <c r="AE1382" s="44"/>
      <c r="AF1382" s="635"/>
      <c r="AG1382" s="2"/>
    </row>
    <row r="1383" spans="1:33" ht="18" customHeight="1">
      <c r="A1383" s="662"/>
      <c r="B1383" s="665"/>
      <c r="C1383" s="747" t="s">
        <v>46</v>
      </c>
      <c r="D1383" s="748" t="s">
        <v>47</v>
      </c>
      <c r="E1383" s="748" t="s">
        <v>48</v>
      </c>
      <c r="F1383" s="748" t="s">
        <v>371</v>
      </c>
      <c r="G1383" s="749" t="s">
        <v>50</v>
      </c>
      <c r="H1383" s="748" t="s">
        <v>51</v>
      </c>
      <c r="I1383" s="748" t="s">
        <v>61</v>
      </c>
      <c r="J1383" s="766" t="s">
        <v>1854</v>
      </c>
      <c r="K1383" s="748" t="s">
        <v>473</v>
      </c>
      <c r="L1383" s="748" t="s">
        <v>1855</v>
      </c>
      <c r="M1383" s="638">
        <v>15</v>
      </c>
      <c r="N1383" s="638">
        <v>15</v>
      </c>
      <c r="O1383" s="748" t="s">
        <v>1856</v>
      </c>
      <c r="P1383" s="748" t="s">
        <v>1857</v>
      </c>
      <c r="Q1383" s="804" t="s">
        <v>1858</v>
      </c>
      <c r="R1383" s="59" t="s">
        <v>116</v>
      </c>
      <c r="S1383" s="827" t="s">
        <v>1748</v>
      </c>
      <c r="T1383" s="75" t="s">
        <v>70</v>
      </c>
      <c r="U1383" s="67" t="s">
        <v>71</v>
      </c>
      <c r="V1383" s="68" t="s">
        <v>72</v>
      </c>
      <c r="W1383" s="54"/>
      <c r="X1383" s="55"/>
      <c r="Y1383" s="56"/>
      <c r="Z1383" s="56"/>
      <c r="AA1383" s="56"/>
      <c r="AB1383" s="57">
        <f>+SUM(AA1384:AA1387)</f>
        <v>49.364319999999999</v>
      </c>
      <c r="AC1383" s="55"/>
      <c r="AD1383" s="58"/>
      <c r="AE1383" s="58"/>
      <c r="AF1383" s="637"/>
      <c r="AG1383" s="2"/>
    </row>
    <row r="1384" spans="1:33" ht="18" customHeight="1">
      <c r="A1384" s="662"/>
      <c r="B1384" s="665"/>
      <c r="C1384" s="743"/>
      <c r="D1384" s="744"/>
      <c r="E1384" s="744"/>
      <c r="F1384" s="744"/>
      <c r="G1384" s="744"/>
      <c r="H1384" s="744"/>
      <c r="I1384" s="744"/>
      <c r="J1384" s="761"/>
      <c r="K1384" s="744"/>
      <c r="L1384" s="744"/>
      <c r="M1384" s="631"/>
      <c r="N1384" s="631"/>
      <c r="O1384" s="744"/>
      <c r="P1384" s="744"/>
      <c r="Q1384" s="802"/>
      <c r="R1384" s="32"/>
      <c r="S1384" s="818" t="s">
        <v>1859</v>
      </c>
      <c r="T1384" s="26"/>
      <c r="U1384" s="26"/>
      <c r="V1384" s="26"/>
      <c r="W1384" s="27">
        <v>10</v>
      </c>
      <c r="X1384" s="28" t="s">
        <v>74</v>
      </c>
      <c r="Y1384" s="29">
        <v>2.95</v>
      </c>
      <c r="Z1384" s="29">
        <f t="shared" ref="Z1384:Z1387" si="133">+W1384*Y1384</f>
        <v>29.5</v>
      </c>
      <c r="AA1384" s="29">
        <f>+Z1384</f>
        <v>29.5</v>
      </c>
      <c r="AB1384" s="30"/>
      <c r="AC1384" s="28"/>
      <c r="AD1384" s="31" t="s">
        <v>75</v>
      </c>
      <c r="AE1384" s="31"/>
      <c r="AF1384" s="634"/>
      <c r="AG1384" s="2"/>
    </row>
    <row r="1385" spans="1:33" ht="18" customHeight="1">
      <c r="A1385" s="662"/>
      <c r="B1385" s="665"/>
      <c r="C1385" s="743"/>
      <c r="D1385" s="744"/>
      <c r="E1385" s="744"/>
      <c r="F1385" s="744"/>
      <c r="G1385" s="744"/>
      <c r="H1385" s="744"/>
      <c r="I1385" s="744"/>
      <c r="J1385" s="761"/>
      <c r="K1385" s="744"/>
      <c r="L1385" s="744"/>
      <c r="M1385" s="631"/>
      <c r="N1385" s="631"/>
      <c r="O1385" s="744"/>
      <c r="P1385" s="744"/>
      <c r="Q1385" s="802"/>
      <c r="R1385" s="25"/>
      <c r="S1385" s="818" t="s">
        <v>1860</v>
      </c>
      <c r="T1385" s="26"/>
      <c r="U1385" s="61"/>
      <c r="V1385" s="61"/>
      <c r="W1385" s="27">
        <v>1</v>
      </c>
      <c r="X1385" s="28" t="s">
        <v>74</v>
      </c>
      <c r="Y1385" s="29">
        <v>1.496</v>
      </c>
      <c r="Z1385" s="29">
        <f t="shared" si="133"/>
        <v>1.496</v>
      </c>
      <c r="AA1385" s="29">
        <f t="shared" ref="AA1385:AA1387" si="134">+Z1385*1.12</f>
        <v>1.6755200000000001</v>
      </c>
      <c r="AB1385" s="30"/>
      <c r="AC1385" s="28"/>
      <c r="AD1385" s="31" t="s">
        <v>75</v>
      </c>
      <c r="AE1385" s="31"/>
      <c r="AF1385" s="634"/>
      <c r="AG1385" s="2"/>
    </row>
    <row r="1386" spans="1:33" ht="18" customHeight="1">
      <c r="A1386" s="662"/>
      <c r="B1386" s="665"/>
      <c r="C1386" s="743"/>
      <c r="D1386" s="744"/>
      <c r="E1386" s="744"/>
      <c r="F1386" s="744"/>
      <c r="G1386" s="744"/>
      <c r="H1386" s="744"/>
      <c r="I1386" s="744"/>
      <c r="J1386" s="761"/>
      <c r="K1386" s="744"/>
      <c r="L1386" s="744"/>
      <c r="M1386" s="631"/>
      <c r="N1386" s="631"/>
      <c r="O1386" s="744"/>
      <c r="P1386" s="744"/>
      <c r="Q1386" s="802"/>
      <c r="R1386" s="25"/>
      <c r="S1386" s="818" t="s">
        <v>1861</v>
      </c>
      <c r="T1386" s="330"/>
      <c r="U1386" s="155"/>
      <c r="V1386" s="155"/>
      <c r="W1386" s="73">
        <v>12</v>
      </c>
      <c r="X1386" s="28" t="s">
        <v>74</v>
      </c>
      <c r="Y1386" s="29">
        <v>0.72499999999999998</v>
      </c>
      <c r="Z1386" s="29">
        <f t="shared" si="133"/>
        <v>8.6999999999999993</v>
      </c>
      <c r="AA1386" s="29">
        <f t="shared" si="134"/>
        <v>9.7439999999999998</v>
      </c>
      <c r="AB1386" s="30"/>
      <c r="AC1386" s="28"/>
      <c r="AD1386" s="31" t="s">
        <v>75</v>
      </c>
      <c r="AE1386" s="31"/>
      <c r="AF1386" s="634"/>
      <c r="AG1386" s="2"/>
    </row>
    <row r="1387" spans="1:33" ht="18" customHeight="1">
      <c r="A1387" s="662"/>
      <c r="B1387" s="665"/>
      <c r="C1387" s="743"/>
      <c r="D1387" s="744"/>
      <c r="E1387" s="744"/>
      <c r="F1387" s="744"/>
      <c r="G1387" s="744"/>
      <c r="H1387" s="744"/>
      <c r="I1387" s="744"/>
      <c r="J1387" s="761"/>
      <c r="K1387" s="744"/>
      <c r="L1387" s="744"/>
      <c r="M1387" s="631"/>
      <c r="N1387" s="631"/>
      <c r="O1387" s="744"/>
      <c r="P1387" s="744"/>
      <c r="Q1387" s="802"/>
      <c r="R1387" s="69"/>
      <c r="S1387" s="824" t="s">
        <v>1862</v>
      </c>
      <c r="T1387" s="158"/>
      <c r="U1387" s="155"/>
      <c r="V1387" s="155"/>
      <c r="W1387" s="299">
        <v>20</v>
      </c>
      <c r="X1387" s="63" t="s">
        <v>74</v>
      </c>
      <c r="Y1387" s="64">
        <v>0.377</v>
      </c>
      <c r="Z1387" s="29">
        <f t="shared" si="133"/>
        <v>7.54</v>
      </c>
      <c r="AA1387" s="29">
        <f t="shared" si="134"/>
        <v>8.4448000000000008</v>
      </c>
      <c r="AB1387" s="65"/>
      <c r="AC1387" s="63"/>
      <c r="AD1387" s="66" t="s">
        <v>75</v>
      </c>
      <c r="AE1387" s="66"/>
      <c r="AF1387" s="634"/>
      <c r="AG1387" s="2"/>
    </row>
    <row r="1388" spans="1:33" ht="18" customHeight="1">
      <c r="A1388" s="662"/>
      <c r="B1388" s="665"/>
      <c r="C1388" s="743"/>
      <c r="D1388" s="744"/>
      <c r="E1388" s="744"/>
      <c r="F1388" s="744"/>
      <c r="G1388" s="744"/>
      <c r="H1388" s="744"/>
      <c r="I1388" s="744"/>
      <c r="J1388" s="761"/>
      <c r="K1388" s="744"/>
      <c r="L1388" s="744"/>
      <c r="M1388" s="631"/>
      <c r="N1388" s="631"/>
      <c r="O1388" s="744"/>
      <c r="P1388" s="744"/>
      <c r="Q1388" s="802"/>
      <c r="R1388" s="74" t="s">
        <v>425</v>
      </c>
      <c r="S1388" s="826" t="s">
        <v>1748</v>
      </c>
      <c r="T1388" s="194" t="s">
        <v>70</v>
      </c>
      <c r="U1388" s="172" t="s">
        <v>71</v>
      </c>
      <c r="V1388" s="164" t="s">
        <v>72</v>
      </c>
      <c r="W1388" s="299"/>
      <c r="X1388" s="63"/>
      <c r="Y1388" s="64"/>
      <c r="Z1388" s="29"/>
      <c r="AA1388" s="29"/>
      <c r="AB1388" s="65">
        <f>+SUM(AA1389:AA1390)</f>
        <v>44.934400000000004</v>
      </c>
      <c r="AC1388" s="63"/>
      <c r="AD1388" s="66"/>
      <c r="AE1388" s="66"/>
      <c r="AF1388" s="634"/>
      <c r="AG1388" s="2"/>
    </row>
    <row r="1389" spans="1:33" ht="18" customHeight="1">
      <c r="A1389" s="662"/>
      <c r="B1389" s="665"/>
      <c r="C1389" s="743"/>
      <c r="D1389" s="744"/>
      <c r="E1389" s="744"/>
      <c r="F1389" s="744"/>
      <c r="G1389" s="744"/>
      <c r="H1389" s="744"/>
      <c r="I1389" s="744"/>
      <c r="J1389" s="761"/>
      <c r="K1389" s="744"/>
      <c r="L1389" s="744"/>
      <c r="M1389" s="631"/>
      <c r="N1389" s="631"/>
      <c r="O1389" s="744"/>
      <c r="P1389" s="744"/>
      <c r="Q1389" s="802"/>
      <c r="R1389" s="69"/>
      <c r="S1389" s="824" t="s">
        <v>1863</v>
      </c>
      <c r="T1389" s="158"/>
      <c r="U1389" s="155"/>
      <c r="V1389" s="155"/>
      <c r="W1389" s="299">
        <v>46</v>
      </c>
      <c r="X1389" s="63" t="s">
        <v>74</v>
      </c>
      <c r="Y1389" s="64">
        <v>0.56999999999999995</v>
      </c>
      <c r="Z1389" s="29">
        <f t="shared" ref="Z1389:Z1390" si="135">+W1389*Y1389</f>
        <v>26.22</v>
      </c>
      <c r="AA1389" s="29">
        <f t="shared" ref="AA1389:AA1390" si="136">+Z1389*1.12</f>
        <v>29.366400000000002</v>
      </c>
      <c r="AB1389" s="65"/>
      <c r="AC1389" s="63"/>
      <c r="AD1389" s="66" t="s">
        <v>75</v>
      </c>
      <c r="AE1389" s="66"/>
      <c r="AF1389" s="634"/>
      <c r="AG1389" s="2"/>
    </row>
    <row r="1390" spans="1:33" ht="18" customHeight="1">
      <c r="A1390" s="662"/>
      <c r="B1390" s="665"/>
      <c r="C1390" s="743"/>
      <c r="D1390" s="744"/>
      <c r="E1390" s="744"/>
      <c r="F1390" s="744"/>
      <c r="G1390" s="744"/>
      <c r="H1390" s="744"/>
      <c r="I1390" s="744"/>
      <c r="J1390" s="761"/>
      <c r="K1390" s="744"/>
      <c r="L1390" s="744"/>
      <c r="M1390" s="631"/>
      <c r="N1390" s="631"/>
      <c r="O1390" s="744"/>
      <c r="P1390" s="744"/>
      <c r="Q1390" s="802"/>
      <c r="R1390" s="69"/>
      <c r="S1390" s="824" t="s">
        <v>1864</v>
      </c>
      <c r="T1390" s="158"/>
      <c r="U1390" s="155"/>
      <c r="V1390" s="155"/>
      <c r="W1390" s="299">
        <v>100</v>
      </c>
      <c r="X1390" s="63" t="s">
        <v>74</v>
      </c>
      <c r="Y1390" s="64">
        <v>0.13900000000000001</v>
      </c>
      <c r="Z1390" s="29">
        <f t="shared" si="135"/>
        <v>13.900000000000002</v>
      </c>
      <c r="AA1390" s="29">
        <f t="shared" si="136"/>
        <v>15.568000000000003</v>
      </c>
      <c r="AB1390" s="65"/>
      <c r="AC1390" s="63"/>
      <c r="AD1390" s="66" t="s">
        <v>75</v>
      </c>
      <c r="AE1390" s="66"/>
      <c r="AF1390" s="634"/>
      <c r="AG1390" s="2"/>
    </row>
    <row r="1391" spans="1:33" ht="18" customHeight="1">
      <c r="A1391" s="662"/>
      <c r="B1391" s="665"/>
      <c r="C1391" s="743"/>
      <c r="D1391" s="744"/>
      <c r="E1391" s="744"/>
      <c r="F1391" s="744"/>
      <c r="G1391" s="744"/>
      <c r="H1391" s="744"/>
      <c r="I1391" s="744"/>
      <c r="J1391" s="761"/>
      <c r="K1391" s="744"/>
      <c r="L1391" s="744"/>
      <c r="M1391" s="631"/>
      <c r="N1391" s="631"/>
      <c r="O1391" s="744"/>
      <c r="P1391" s="744"/>
      <c r="Q1391" s="802"/>
      <c r="R1391" s="74" t="s">
        <v>140</v>
      </c>
      <c r="S1391" s="826" t="s">
        <v>141</v>
      </c>
      <c r="T1391" s="194" t="s">
        <v>70</v>
      </c>
      <c r="U1391" s="172" t="s">
        <v>71</v>
      </c>
      <c r="V1391" s="164" t="s">
        <v>72</v>
      </c>
      <c r="W1391" s="299"/>
      <c r="X1391" s="63"/>
      <c r="Y1391" s="64"/>
      <c r="Z1391" s="29"/>
      <c r="AA1391" s="29"/>
      <c r="AB1391" s="65">
        <f>+SUM(AA1392:AA1400)</f>
        <v>60.3904</v>
      </c>
      <c r="AC1391" s="63"/>
      <c r="AD1391" s="66"/>
      <c r="AE1391" s="66"/>
      <c r="AF1391" s="634"/>
      <c r="AG1391" s="2"/>
    </row>
    <row r="1392" spans="1:33" ht="18" customHeight="1">
      <c r="A1392" s="662"/>
      <c r="B1392" s="665"/>
      <c r="C1392" s="743"/>
      <c r="D1392" s="744"/>
      <c r="E1392" s="744"/>
      <c r="F1392" s="744"/>
      <c r="G1392" s="744"/>
      <c r="H1392" s="744"/>
      <c r="I1392" s="744"/>
      <c r="J1392" s="761"/>
      <c r="K1392" s="744"/>
      <c r="L1392" s="744"/>
      <c r="M1392" s="631"/>
      <c r="N1392" s="631"/>
      <c r="O1392" s="744"/>
      <c r="P1392" s="744"/>
      <c r="Q1392" s="802"/>
      <c r="R1392" s="69"/>
      <c r="S1392" s="824" t="s">
        <v>292</v>
      </c>
      <c r="T1392" s="158"/>
      <c r="U1392" s="155"/>
      <c r="V1392" s="155"/>
      <c r="W1392" s="299">
        <v>1</v>
      </c>
      <c r="X1392" s="63" t="s">
        <v>74</v>
      </c>
      <c r="Y1392" s="64">
        <v>1.03</v>
      </c>
      <c r="Z1392" s="29">
        <f t="shared" ref="Z1392:Z1400" si="137">+W1392*Y1392</f>
        <v>1.03</v>
      </c>
      <c r="AA1392" s="29">
        <f t="shared" ref="AA1392:AA1400" si="138">+Z1392*1.12</f>
        <v>1.1536000000000002</v>
      </c>
      <c r="AB1392" s="65"/>
      <c r="AC1392" s="63"/>
      <c r="AD1392" s="66" t="s">
        <v>75</v>
      </c>
      <c r="AE1392" s="66"/>
      <c r="AF1392" s="634"/>
      <c r="AG1392" s="2"/>
    </row>
    <row r="1393" spans="1:33" ht="18" customHeight="1">
      <c r="A1393" s="662"/>
      <c r="B1393" s="665"/>
      <c r="C1393" s="743"/>
      <c r="D1393" s="744"/>
      <c r="E1393" s="744"/>
      <c r="F1393" s="744"/>
      <c r="G1393" s="744"/>
      <c r="H1393" s="744"/>
      <c r="I1393" s="744"/>
      <c r="J1393" s="761"/>
      <c r="K1393" s="744"/>
      <c r="L1393" s="744"/>
      <c r="M1393" s="631"/>
      <c r="N1393" s="631"/>
      <c r="O1393" s="744"/>
      <c r="P1393" s="744"/>
      <c r="Q1393" s="802"/>
      <c r="R1393" s="69"/>
      <c r="S1393" s="824" t="s">
        <v>1865</v>
      </c>
      <c r="T1393" s="61"/>
      <c r="U1393" s="45"/>
      <c r="V1393" s="45"/>
      <c r="W1393" s="62">
        <v>1</v>
      </c>
      <c r="X1393" s="63" t="s">
        <v>74</v>
      </c>
      <c r="Y1393" s="64">
        <v>1.3</v>
      </c>
      <c r="Z1393" s="29">
        <f t="shared" si="137"/>
        <v>1.3</v>
      </c>
      <c r="AA1393" s="29">
        <f t="shared" si="138"/>
        <v>1.4560000000000002</v>
      </c>
      <c r="AB1393" s="65"/>
      <c r="AC1393" s="63"/>
      <c r="AD1393" s="66" t="s">
        <v>75</v>
      </c>
      <c r="AE1393" s="66"/>
      <c r="AF1393" s="634"/>
      <c r="AG1393" s="2"/>
    </row>
    <row r="1394" spans="1:33" ht="18" customHeight="1">
      <c r="A1394" s="662"/>
      <c r="B1394" s="665"/>
      <c r="C1394" s="743"/>
      <c r="D1394" s="744"/>
      <c r="E1394" s="744"/>
      <c r="F1394" s="744"/>
      <c r="G1394" s="744"/>
      <c r="H1394" s="744"/>
      <c r="I1394" s="744"/>
      <c r="J1394" s="761"/>
      <c r="K1394" s="744"/>
      <c r="L1394" s="744"/>
      <c r="M1394" s="631"/>
      <c r="N1394" s="631"/>
      <c r="O1394" s="744"/>
      <c r="P1394" s="744"/>
      <c r="Q1394" s="802"/>
      <c r="R1394" s="69"/>
      <c r="S1394" s="824" t="s">
        <v>1866</v>
      </c>
      <c r="T1394" s="61"/>
      <c r="U1394" s="61"/>
      <c r="V1394" s="61"/>
      <c r="W1394" s="62">
        <v>3</v>
      </c>
      <c r="X1394" s="63" t="s">
        <v>74</v>
      </c>
      <c r="Y1394" s="64">
        <v>1.78</v>
      </c>
      <c r="Z1394" s="29">
        <f t="shared" si="137"/>
        <v>5.34</v>
      </c>
      <c r="AA1394" s="29">
        <f t="shared" si="138"/>
        <v>5.9808000000000003</v>
      </c>
      <c r="AB1394" s="65"/>
      <c r="AC1394" s="63"/>
      <c r="AD1394" s="66" t="s">
        <v>75</v>
      </c>
      <c r="AE1394" s="66"/>
      <c r="AF1394" s="634"/>
      <c r="AG1394" s="2"/>
    </row>
    <row r="1395" spans="1:33" ht="18" customHeight="1">
      <c r="A1395" s="662"/>
      <c r="B1395" s="665"/>
      <c r="C1395" s="743"/>
      <c r="D1395" s="744"/>
      <c r="E1395" s="744"/>
      <c r="F1395" s="744"/>
      <c r="G1395" s="744"/>
      <c r="H1395" s="744"/>
      <c r="I1395" s="744"/>
      <c r="J1395" s="761"/>
      <c r="K1395" s="744"/>
      <c r="L1395" s="744"/>
      <c r="M1395" s="631"/>
      <c r="N1395" s="631"/>
      <c r="O1395" s="744"/>
      <c r="P1395" s="744"/>
      <c r="Q1395" s="802"/>
      <c r="R1395" s="69"/>
      <c r="S1395" s="824" t="s">
        <v>1867</v>
      </c>
      <c r="T1395" s="61"/>
      <c r="U1395" s="61"/>
      <c r="V1395" s="61"/>
      <c r="W1395" s="62">
        <v>6</v>
      </c>
      <c r="X1395" s="63" t="s">
        <v>74</v>
      </c>
      <c r="Y1395" s="64">
        <v>2.2000000000000002</v>
      </c>
      <c r="Z1395" s="29">
        <f t="shared" si="137"/>
        <v>13.200000000000001</v>
      </c>
      <c r="AA1395" s="29">
        <f t="shared" si="138"/>
        <v>14.784000000000002</v>
      </c>
      <c r="AB1395" s="65"/>
      <c r="AC1395" s="63"/>
      <c r="AD1395" s="66" t="s">
        <v>75</v>
      </c>
      <c r="AE1395" s="66"/>
      <c r="AF1395" s="634"/>
      <c r="AG1395" s="2"/>
    </row>
    <row r="1396" spans="1:33" ht="18" customHeight="1">
      <c r="A1396" s="662"/>
      <c r="B1396" s="665"/>
      <c r="C1396" s="743"/>
      <c r="D1396" s="744"/>
      <c r="E1396" s="744"/>
      <c r="F1396" s="744"/>
      <c r="G1396" s="744"/>
      <c r="H1396" s="744"/>
      <c r="I1396" s="744"/>
      <c r="J1396" s="761"/>
      <c r="K1396" s="744"/>
      <c r="L1396" s="744"/>
      <c r="M1396" s="631"/>
      <c r="N1396" s="631"/>
      <c r="O1396" s="744"/>
      <c r="P1396" s="744"/>
      <c r="Q1396" s="802"/>
      <c r="R1396" s="69"/>
      <c r="S1396" s="824" t="s">
        <v>1189</v>
      </c>
      <c r="T1396" s="61"/>
      <c r="U1396" s="61"/>
      <c r="V1396" s="61"/>
      <c r="W1396" s="62">
        <v>1</v>
      </c>
      <c r="X1396" s="63" t="s">
        <v>74</v>
      </c>
      <c r="Y1396" s="64">
        <v>2.21</v>
      </c>
      <c r="Z1396" s="29">
        <f t="shared" si="137"/>
        <v>2.21</v>
      </c>
      <c r="AA1396" s="29">
        <f t="shared" si="138"/>
        <v>2.4752000000000001</v>
      </c>
      <c r="AB1396" s="65"/>
      <c r="AC1396" s="63"/>
      <c r="AD1396" s="66" t="s">
        <v>75</v>
      </c>
      <c r="AE1396" s="66"/>
      <c r="AF1396" s="634"/>
      <c r="AG1396" s="2"/>
    </row>
    <row r="1397" spans="1:33" ht="18" customHeight="1">
      <c r="A1397" s="662"/>
      <c r="B1397" s="665"/>
      <c r="C1397" s="743"/>
      <c r="D1397" s="744"/>
      <c r="E1397" s="744"/>
      <c r="F1397" s="744"/>
      <c r="G1397" s="744"/>
      <c r="H1397" s="744"/>
      <c r="I1397" s="744"/>
      <c r="J1397" s="761"/>
      <c r="K1397" s="744"/>
      <c r="L1397" s="744"/>
      <c r="M1397" s="631"/>
      <c r="N1397" s="631"/>
      <c r="O1397" s="744"/>
      <c r="P1397" s="744"/>
      <c r="Q1397" s="802"/>
      <c r="R1397" s="69"/>
      <c r="S1397" s="824" t="s">
        <v>1755</v>
      </c>
      <c r="T1397" s="61"/>
      <c r="U1397" s="61"/>
      <c r="V1397" s="61"/>
      <c r="W1397" s="62">
        <v>1</v>
      </c>
      <c r="X1397" s="63" t="s">
        <v>74</v>
      </c>
      <c r="Y1397" s="64">
        <v>3.43</v>
      </c>
      <c r="Z1397" s="29">
        <f t="shared" si="137"/>
        <v>3.43</v>
      </c>
      <c r="AA1397" s="29">
        <f t="shared" si="138"/>
        <v>3.8416000000000006</v>
      </c>
      <c r="AB1397" s="65"/>
      <c r="AC1397" s="63"/>
      <c r="AD1397" s="66" t="s">
        <v>75</v>
      </c>
      <c r="AE1397" s="66"/>
      <c r="AF1397" s="634"/>
      <c r="AG1397" s="2"/>
    </row>
    <row r="1398" spans="1:33" ht="18" customHeight="1">
      <c r="A1398" s="662"/>
      <c r="B1398" s="665"/>
      <c r="C1398" s="743"/>
      <c r="D1398" s="744"/>
      <c r="E1398" s="744"/>
      <c r="F1398" s="744"/>
      <c r="G1398" s="744"/>
      <c r="H1398" s="744"/>
      <c r="I1398" s="744"/>
      <c r="J1398" s="761"/>
      <c r="K1398" s="744"/>
      <c r="L1398" s="744"/>
      <c r="M1398" s="631"/>
      <c r="N1398" s="631"/>
      <c r="O1398" s="744"/>
      <c r="P1398" s="744"/>
      <c r="Q1398" s="802"/>
      <c r="R1398" s="69"/>
      <c r="S1398" s="824" t="s">
        <v>1868</v>
      </c>
      <c r="T1398" s="61"/>
      <c r="U1398" s="61"/>
      <c r="V1398" s="61"/>
      <c r="W1398" s="62">
        <v>1</v>
      </c>
      <c r="X1398" s="63" t="s">
        <v>1869</v>
      </c>
      <c r="Y1398" s="64">
        <v>14.91</v>
      </c>
      <c r="Z1398" s="29">
        <f t="shared" si="137"/>
        <v>14.91</v>
      </c>
      <c r="AA1398" s="29">
        <f t="shared" si="138"/>
        <v>16.699200000000001</v>
      </c>
      <c r="AB1398" s="65"/>
      <c r="AC1398" s="63"/>
      <c r="AD1398" s="66" t="s">
        <v>75</v>
      </c>
      <c r="AE1398" s="66"/>
      <c r="AF1398" s="634"/>
      <c r="AG1398" s="2"/>
    </row>
    <row r="1399" spans="1:33" ht="18" customHeight="1">
      <c r="A1399" s="662"/>
      <c r="B1399" s="665"/>
      <c r="C1399" s="743"/>
      <c r="D1399" s="744"/>
      <c r="E1399" s="744"/>
      <c r="F1399" s="744"/>
      <c r="G1399" s="744"/>
      <c r="H1399" s="744"/>
      <c r="I1399" s="744"/>
      <c r="J1399" s="761"/>
      <c r="K1399" s="744"/>
      <c r="L1399" s="744"/>
      <c r="M1399" s="631"/>
      <c r="N1399" s="631"/>
      <c r="O1399" s="744"/>
      <c r="P1399" s="744"/>
      <c r="Q1399" s="802"/>
      <c r="R1399" s="69"/>
      <c r="S1399" s="824" t="s">
        <v>144</v>
      </c>
      <c r="T1399" s="61"/>
      <c r="U1399" s="61"/>
      <c r="V1399" s="61"/>
      <c r="W1399" s="62">
        <v>1</v>
      </c>
      <c r="X1399" s="63" t="s">
        <v>1870</v>
      </c>
      <c r="Y1399" s="64">
        <v>10.210000000000001</v>
      </c>
      <c r="Z1399" s="29">
        <f t="shared" si="137"/>
        <v>10.210000000000001</v>
      </c>
      <c r="AA1399" s="29">
        <f t="shared" si="138"/>
        <v>11.435200000000002</v>
      </c>
      <c r="AB1399" s="65"/>
      <c r="AC1399" s="63"/>
      <c r="AD1399" s="66" t="s">
        <v>75</v>
      </c>
      <c r="AE1399" s="66"/>
      <c r="AF1399" s="634"/>
      <c r="AG1399" s="2"/>
    </row>
    <row r="1400" spans="1:33" ht="18" customHeight="1">
      <c r="A1400" s="662"/>
      <c r="B1400" s="665"/>
      <c r="C1400" s="743"/>
      <c r="D1400" s="744"/>
      <c r="E1400" s="744"/>
      <c r="F1400" s="744"/>
      <c r="G1400" s="744"/>
      <c r="H1400" s="744"/>
      <c r="I1400" s="744"/>
      <c r="J1400" s="761"/>
      <c r="K1400" s="744"/>
      <c r="L1400" s="744"/>
      <c r="M1400" s="631"/>
      <c r="N1400" s="631"/>
      <c r="O1400" s="744"/>
      <c r="P1400" s="744"/>
      <c r="Q1400" s="802"/>
      <c r="R1400" s="69"/>
      <c r="S1400" s="824" t="s">
        <v>1756</v>
      </c>
      <c r="T1400" s="61"/>
      <c r="U1400" s="61"/>
      <c r="V1400" s="61"/>
      <c r="W1400" s="62">
        <v>1</v>
      </c>
      <c r="X1400" s="63" t="s">
        <v>74</v>
      </c>
      <c r="Y1400" s="64">
        <v>2.29</v>
      </c>
      <c r="Z1400" s="29">
        <f t="shared" si="137"/>
        <v>2.29</v>
      </c>
      <c r="AA1400" s="29">
        <f t="shared" si="138"/>
        <v>2.5648000000000004</v>
      </c>
      <c r="AB1400" s="65"/>
      <c r="AC1400" s="63"/>
      <c r="AD1400" s="66" t="s">
        <v>75</v>
      </c>
      <c r="AE1400" s="66"/>
      <c r="AF1400" s="634"/>
      <c r="AG1400" s="2"/>
    </row>
    <row r="1401" spans="1:33" ht="33.75" customHeight="1">
      <c r="A1401" s="662"/>
      <c r="B1401" s="665"/>
      <c r="C1401" s="743"/>
      <c r="D1401" s="744"/>
      <c r="E1401" s="744"/>
      <c r="F1401" s="744"/>
      <c r="G1401" s="744"/>
      <c r="H1401" s="744"/>
      <c r="I1401" s="744"/>
      <c r="J1401" s="761"/>
      <c r="K1401" s="744"/>
      <c r="L1401" s="744"/>
      <c r="M1401" s="631"/>
      <c r="N1401" s="631"/>
      <c r="O1401" s="744"/>
      <c r="P1401" s="744"/>
      <c r="Q1401" s="802"/>
      <c r="R1401" s="74" t="s">
        <v>68</v>
      </c>
      <c r="S1401" s="826" t="s">
        <v>69</v>
      </c>
      <c r="T1401" s="194" t="s">
        <v>70</v>
      </c>
      <c r="U1401" s="172" t="s">
        <v>71</v>
      </c>
      <c r="V1401" s="164" t="s">
        <v>72</v>
      </c>
      <c r="W1401" s="299"/>
      <c r="X1401" s="63"/>
      <c r="Y1401" s="64"/>
      <c r="Z1401" s="29"/>
      <c r="AA1401" s="29"/>
      <c r="AB1401" s="65">
        <f>+SUM(AA1402:AA1405)</f>
        <v>58.55360000000001</v>
      </c>
      <c r="AC1401" s="63"/>
      <c r="AD1401" s="66"/>
      <c r="AE1401" s="66"/>
      <c r="AF1401" s="634"/>
      <c r="AG1401" s="2"/>
    </row>
    <row r="1402" spans="1:33" ht="18" customHeight="1">
      <c r="A1402" s="662"/>
      <c r="B1402" s="665"/>
      <c r="C1402" s="743"/>
      <c r="D1402" s="744"/>
      <c r="E1402" s="744"/>
      <c r="F1402" s="744"/>
      <c r="G1402" s="744"/>
      <c r="H1402" s="744"/>
      <c r="I1402" s="744"/>
      <c r="J1402" s="761"/>
      <c r="K1402" s="744"/>
      <c r="L1402" s="744"/>
      <c r="M1402" s="631"/>
      <c r="N1402" s="631"/>
      <c r="O1402" s="744"/>
      <c r="P1402" s="744"/>
      <c r="Q1402" s="802"/>
      <c r="R1402" s="69"/>
      <c r="S1402" s="824" t="s">
        <v>1871</v>
      </c>
      <c r="T1402" s="61"/>
      <c r="U1402" s="45"/>
      <c r="V1402" s="45"/>
      <c r="W1402" s="62">
        <v>1</v>
      </c>
      <c r="X1402" s="63" t="s">
        <v>74</v>
      </c>
      <c r="Y1402" s="64">
        <v>13.07</v>
      </c>
      <c r="Z1402" s="29">
        <f t="shared" ref="Z1402:Z1405" si="139">+W1402*Y1402</f>
        <v>13.07</v>
      </c>
      <c r="AA1402" s="29">
        <f t="shared" ref="AA1402:AA1405" si="140">+Z1402*1.12</f>
        <v>14.638400000000003</v>
      </c>
      <c r="AB1402" s="65"/>
      <c r="AC1402" s="63"/>
      <c r="AD1402" s="66" t="s">
        <v>75</v>
      </c>
      <c r="AE1402" s="66"/>
      <c r="AF1402" s="634"/>
      <c r="AG1402" s="2"/>
    </row>
    <row r="1403" spans="1:33" ht="18" customHeight="1">
      <c r="A1403" s="662"/>
      <c r="B1403" s="665"/>
      <c r="C1403" s="743"/>
      <c r="D1403" s="744"/>
      <c r="E1403" s="744"/>
      <c r="F1403" s="744"/>
      <c r="G1403" s="744"/>
      <c r="H1403" s="744"/>
      <c r="I1403" s="744"/>
      <c r="J1403" s="761"/>
      <c r="K1403" s="744"/>
      <c r="L1403" s="744"/>
      <c r="M1403" s="631"/>
      <c r="N1403" s="631"/>
      <c r="O1403" s="744"/>
      <c r="P1403" s="744"/>
      <c r="Q1403" s="802"/>
      <c r="R1403" s="69"/>
      <c r="S1403" s="824" t="s">
        <v>1872</v>
      </c>
      <c r="T1403" s="61"/>
      <c r="U1403" s="61"/>
      <c r="V1403" s="61"/>
      <c r="W1403" s="62">
        <v>1</v>
      </c>
      <c r="X1403" s="63" t="s">
        <v>74</v>
      </c>
      <c r="Y1403" s="64">
        <v>13.07</v>
      </c>
      <c r="Z1403" s="29">
        <f t="shared" si="139"/>
        <v>13.07</v>
      </c>
      <c r="AA1403" s="29">
        <f t="shared" si="140"/>
        <v>14.638400000000003</v>
      </c>
      <c r="AB1403" s="65"/>
      <c r="AC1403" s="63"/>
      <c r="AD1403" s="66" t="s">
        <v>75</v>
      </c>
      <c r="AE1403" s="66"/>
      <c r="AF1403" s="634"/>
      <c r="AG1403" s="2"/>
    </row>
    <row r="1404" spans="1:33" ht="18" customHeight="1">
      <c r="A1404" s="662"/>
      <c r="B1404" s="665"/>
      <c r="C1404" s="743"/>
      <c r="D1404" s="744"/>
      <c r="E1404" s="744"/>
      <c r="F1404" s="744"/>
      <c r="G1404" s="744"/>
      <c r="H1404" s="744"/>
      <c r="I1404" s="744"/>
      <c r="J1404" s="761"/>
      <c r="K1404" s="744"/>
      <c r="L1404" s="744"/>
      <c r="M1404" s="631"/>
      <c r="N1404" s="631"/>
      <c r="O1404" s="744"/>
      <c r="P1404" s="744"/>
      <c r="Q1404" s="802"/>
      <c r="R1404" s="69"/>
      <c r="S1404" s="824" t="s">
        <v>1873</v>
      </c>
      <c r="T1404" s="61"/>
      <c r="U1404" s="61"/>
      <c r="V1404" s="61"/>
      <c r="W1404" s="62">
        <v>1</v>
      </c>
      <c r="X1404" s="63" t="s">
        <v>74</v>
      </c>
      <c r="Y1404" s="64">
        <v>13.07</v>
      </c>
      <c r="Z1404" s="29">
        <f t="shared" si="139"/>
        <v>13.07</v>
      </c>
      <c r="AA1404" s="29">
        <f t="shared" si="140"/>
        <v>14.638400000000003</v>
      </c>
      <c r="AB1404" s="65"/>
      <c r="AC1404" s="63"/>
      <c r="AD1404" s="66" t="s">
        <v>75</v>
      </c>
      <c r="AE1404" s="66"/>
      <c r="AF1404" s="634"/>
      <c r="AG1404" s="2"/>
    </row>
    <row r="1405" spans="1:33" ht="18" customHeight="1">
      <c r="A1405" s="662"/>
      <c r="B1405" s="669"/>
      <c r="C1405" s="745"/>
      <c r="D1405" s="746"/>
      <c r="E1405" s="746"/>
      <c r="F1405" s="746"/>
      <c r="G1405" s="746"/>
      <c r="H1405" s="746"/>
      <c r="I1405" s="746"/>
      <c r="J1405" s="763"/>
      <c r="K1405" s="746"/>
      <c r="L1405" s="746"/>
      <c r="M1405" s="632"/>
      <c r="N1405" s="632"/>
      <c r="O1405" s="746"/>
      <c r="P1405" s="746"/>
      <c r="Q1405" s="803"/>
      <c r="R1405" s="38"/>
      <c r="S1405" s="820" t="s">
        <v>1874</v>
      </c>
      <c r="T1405" s="39"/>
      <c r="U1405" s="39"/>
      <c r="V1405" s="39"/>
      <c r="W1405" s="40">
        <v>1</v>
      </c>
      <c r="X1405" s="41" t="s">
        <v>74</v>
      </c>
      <c r="Y1405" s="42">
        <v>13.07</v>
      </c>
      <c r="Z1405" s="42">
        <f t="shared" si="139"/>
        <v>13.07</v>
      </c>
      <c r="AA1405" s="42">
        <f t="shared" si="140"/>
        <v>14.638400000000003</v>
      </c>
      <c r="AB1405" s="43"/>
      <c r="AC1405" s="41"/>
      <c r="AD1405" s="44" t="s">
        <v>75</v>
      </c>
      <c r="AE1405" s="44"/>
      <c r="AF1405" s="635"/>
      <c r="AG1405" s="2"/>
    </row>
    <row r="1406" spans="1:33" ht="22.5" customHeight="1">
      <c r="A1406" s="662"/>
      <c r="B1406" s="159"/>
      <c r="C1406" s="781"/>
      <c r="D1406" s="781"/>
      <c r="E1406" s="781"/>
      <c r="F1406" s="781"/>
      <c r="G1406" s="781"/>
      <c r="H1406" s="781"/>
      <c r="I1406" s="781"/>
      <c r="J1406" s="781"/>
      <c r="K1406" s="781"/>
      <c r="L1406" s="781"/>
      <c r="M1406" s="160"/>
      <c r="N1406" s="160"/>
      <c r="O1406" s="781"/>
      <c r="P1406" s="781"/>
      <c r="Q1406" s="781"/>
      <c r="R1406" s="667" t="s">
        <v>536</v>
      </c>
      <c r="S1406" s="657"/>
      <c r="T1406" s="657"/>
      <c r="U1406" s="657"/>
      <c r="V1406" s="657"/>
      <c r="W1406" s="657"/>
      <c r="X1406" s="657"/>
      <c r="Y1406" s="657"/>
      <c r="Z1406" s="658"/>
      <c r="AA1406" s="161" t="s">
        <v>201</v>
      </c>
      <c r="AB1406" s="162">
        <f>SUM(AB1308:AB1405)</f>
        <v>2202.6776799999998</v>
      </c>
      <c r="AC1406" s="668"/>
      <c r="AD1406" s="657"/>
      <c r="AE1406" s="657"/>
      <c r="AF1406" s="660"/>
      <c r="AG1406" s="84"/>
    </row>
    <row r="1407" spans="1:33" ht="62.25" customHeight="1">
      <c r="A1407" s="663"/>
      <c r="B1407" s="335" t="s">
        <v>1875</v>
      </c>
      <c r="C1407" s="740" t="s">
        <v>46</v>
      </c>
      <c r="D1407" s="741" t="s">
        <v>47</v>
      </c>
      <c r="E1407" s="741" t="s">
        <v>48</v>
      </c>
      <c r="F1407" s="741" t="s">
        <v>49</v>
      </c>
      <c r="G1407" s="742" t="s">
        <v>50</v>
      </c>
      <c r="H1407" s="741" t="s">
        <v>51</v>
      </c>
      <c r="I1407" s="741" t="s">
        <v>61</v>
      </c>
      <c r="J1407" s="774" t="s">
        <v>1876</v>
      </c>
      <c r="K1407" s="776" t="s">
        <v>1877</v>
      </c>
      <c r="L1407" s="741" t="s">
        <v>1878</v>
      </c>
      <c r="M1407" s="722">
        <v>3600</v>
      </c>
      <c r="N1407" s="722">
        <v>2500</v>
      </c>
      <c r="O1407" s="811" t="s">
        <v>1879</v>
      </c>
      <c r="P1407" s="741" t="s">
        <v>1880</v>
      </c>
      <c r="Q1407" s="812" t="s">
        <v>1881</v>
      </c>
      <c r="R1407" s="59" t="s">
        <v>68</v>
      </c>
      <c r="S1407" s="823" t="s">
        <v>69</v>
      </c>
      <c r="T1407" s="49"/>
      <c r="U1407" s="67" t="s">
        <v>71</v>
      </c>
      <c r="V1407" s="68" t="s">
        <v>72</v>
      </c>
      <c r="W1407" s="34"/>
      <c r="X1407" s="35"/>
      <c r="Y1407" s="36"/>
      <c r="Z1407" s="36"/>
      <c r="AA1407" s="36"/>
      <c r="AB1407" s="50">
        <f>SUM(AA1408:AA1411)</f>
        <v>43.758400000000002</v>
      </c>
      <c r="AC1407" s="35"/>
      <c r="AD1407" s="60"/>
      <c r="AE1407" s="60"/>
      <c r="AF1407" s="637"/>
      <c r="AG1407" s="2"/>
    </row>
    <row r="1408" spans="1:33" ht="62.25" customHeight="1">
      <c r="A1408" s="661" t="s">
        <v>1617</v>
      </c>
      <c r="B1408" s="664" t="s">
        <v>1875</v>
      </c>
      <c r="C1408" s="743"/>
      <c r="D1408" s="744"/>
      <c r="E1408" s="744"/>
      <c r="F1408" s="744"/>
      <c r="G1408" s="744"/>
      <c r="H1408" s="744"/>
      <c r="I1408" s="744"/>
      <c r="J1408" s="754"/>
      <c r="K1408" s="744"/>
      <c r="L1408" s="744"/>
      <c r="M1408" s="631"/>
      <c r="N1408" s="631"/>
      <c r="O1408" s="744"/>
      <c r="P1408" s="744"/>
      <c r="Q1408" s="813"/>
      <c r="R1408" s="32"/>
      <c r="S1408" s="818" t="s">
        <v>1882</v>
      </c>
      <c r="T1408" s="26"/>
      <c r="U1408" s="26"/>
      <c r="V1408" s="26"/>
      <c r="W1408" s="27">
        <v>4</v>
      </c>
      <c r="X1408" s="28" t="s">
        <v>74</v>
      </c>
      <c r="Y1408" s="29">
        <v>5.59</v>
      </c>
      <c r="Z1408" s="29">
        <f t="shared" ref="Z1408:Z1411" si="141">+W1408*Y1408</f>
        <v>22.36</v>
      </c>
      <c r="AA1408" s="29">
        <f t="shared" ref="AA1408:AA1411" si="142">+Z1408*1.12</f>
        <v>25.043200000000002</v>
      </c>
      <c r="AB1408" s="30"/>
      <c r="AC1408" s="28"/>
      <c r="AD1408" s="31" t="s">
        <v>75</v>
      </c>
      <c r="AE1408" s="31"/>
      <c r="AF1408" s="634"/>
      <c r="AG1408" s="2"/>
    </row>
    <row r="1409" spans="1:33" ht="62.25" customHeight="1">
      <c r="A1409" s="662"/>
      <c r="B1409" s="665"/>
      <c r="C1409" s="743"/>
      <c r="D1409" s="744"/>
      <c r="E1409" s="744"/>
      <c r="F1409" s="744"/>
      <c r="G1409" s="744"/>
      <c r="H1409" s="744"/>
      <c r="I1409" s="744"/>
      <c r="J1409" s="754"/>
      <c r="K1409" s="744"/>
      <c r="L1409" s="744"/>
      <c r="M1409" s="631"/>
      <c r="N1409" s="631"/>
      <c r="O1409" s="744"/>
      <c r="P1409" s="744"/>
      <c r="Q1409" s="813"/>
      <c r="R1409" s="25"/>
      <c r="S1409" s="818" t="s">
        <v>1883</v>
      </c>
      <c r="T1409" s="26"/>
      <c r="U1409" s="26"/>
      <c r="V1409" s="26"/>
      <c r="W1409" s="27">
        <v>1</v>
      </c>
      <c r="X1409" s="28" t="s">
        <v>74</v>
      </c>
      <c r="Y1409" s="29">
        <v>5.57</v>
      </c>
      <c r="Z1409" s="29">
        <f t="shared" si="141"/>
        <v>5.57</v>
      </c>
      <c r="AA1409" s="29">
        <f t="shared" si="142"/>
        <v>6.2384000000000013</v>
      </c>
      <c r="AB1409" s="30"/>
      <c r="AC1409" s="28"/>
      <c r="AD1409" s="31" t="s">
        <v>75</v>
      </c>
      <c r="AE1409" s="31"/>
      <c r="AF1409" s="634"/>
      <c r="AG1409" s="2"/>
    </row>
    <row r="1410" spans="1:33" ht="62.25" customHeight="1">
      <c r="A1410" s="662"/>
      <c r="B1410" s="665"/>
      <c r="C1410" s="743"/>
      <c r="D1410" s="744"/>
      <c r="E1410" s="744"/>
      <c r="F1410" s="744"/>
      <c r="G1410" s="744"/>
      <c r="H1410" s="744"/>
      <c r="I1410" s="744"/>
      <c r="J1410" s="754"/>
      <c r="K1410" s="744"/>
      <c r="L1410" s="744"/>
      <c r="M1410" s="631"/>
      <c r="N1410" s="631"/>
      <c r="O1410" s="744"/>
      <c r="P1410" s="744"/>
      <c r="Q1410" s="813"/>
      <c r="R1410" s="25"/>
      <c r="S1410" s="818" t="s">
        <v>1884</v>
      </c>
      <c r="T1410" s="26"/>
      <c r="U1410" s="26"/>
      <c r="V1410" s="26"/>
      <c r="W1410" s="27">
        <v>1</v>
      </c>
      <c r="X1410" s="28" t="s">
        <v>74</v>
      </c>
      <c r="Y1410" s="29">
        <v>5.57</v>
      </c>
      <c r="Z1410" s="29">
        <f t="shared" si="141"/>
        <v>5.57</v>
      </c>
      <c r="AA1410" s="29">
        <f t="shared" si="142"/>
        <v>6.2384000000000013</v>
      </c>
      <c r="AB1410" s="30"/>
      <c r="AC1410" s="28"/>
      <c r="AD1410" s="31" t="s">
        <v>75</v>
      </c>
      <c r="AE1410" s="31"/>
      <c r="AF1410" s="634"/>
      <c r="AG1410" s="2"/>
    </row>
    <row r="1411" spans="1:33" ht="62.25" customHeight="1">
      <c r="A1411" s="662"/>
      <c r="B1411" s="665"/>
      <c r="C1411" s="745"/>
      <c r="D1411" s="746"/>
      <c r="E1411" s="746"/>
      <c r="F1411" s="746"/>
      <c r="G1411" s="746"/>
      <c r="H1411" s="746"/>
      <c r="I1411" s="746"/>
      <c r="J1411" s="756"/>
      <c r="K1411" s="746"/>
      <c r="L1411" s="746"/>
      <c r="M1411" s="632"/>
      <c r="N1411" s="632"/>
      <c r="O1411" s="746"/>
      <c r="P1411" s="746"/>
      <c r="Q1411" s="814"/>
      <c r="R1411" s="38"/>
      <c r="S1411" s="818" t="s">
        <v>1885</v>
      </c>
      <c r="T1411" s="26"/>
      <c r="U1411" s="26"/>
      <c r="V1411" s="26"/>
      <c r="W1411" s="27">
        <v>1</v>
      </c>
      <c r="X1411" s="28" t="s">
        <v>74</v>
      </c>
      <c r="Y1411" s="29">
        <v>5.57</v>
      </c>
      <c r="Z1411" s="42">
        <f t="shared" si="141"/>
        <v>5.57</v>
      </c>
      <c r="AA1411" s="42">
        <f t="shared" si="142"/>
        <v>6.2384000000000013</v>
      </c>
      <c r="AB1411" s="30"/>
      <c r="AC1411" s="28"/>
      <c r="AD1411" s="31" t="s">
        <v>75</v>
      </c>
      <c r="AE1411" s="31"/>
      <c r="AF1411" s="635"/>
      <c r="AG1411" s="2"/>
    </row>
    <row r="1412" spans="1:33" ht="57" customHeight="1">
      <c r="A1412" s="662"/>
      <c r="B1412" s="665"/>
      <c r="C1412" s="747" t="s">
        <v>46</v>
      </c>
      <c r="D1412" s="748" t="s">
        <v>47</v>
      </c>
      <c r="E1412" s="748" t="s">
        <v>48</v>
      </c>
      <c r="F1412" s="748" t="s">
        <v>371</v>
      </c>
      <c r="G1412" s="749" t="s">
        <v>50</v>
      </c>
      <c r="H1412" s="748" t="s">
        <v>51</v>
      </c>
      <c r="I1412" s="748" t="s">
        <v>61</v>
      </c>
      <c r="J1412" s="774" t="s">
        <v>1886</v>
      </c>
      <c r="K1412" s="776" t="s">
        <v>1887</v>
      </c>
      <c r="L1412" s="776" t="s">
        <v>1888</v>
      </c>
      <c r="M1412" s="703">
        <v>34</v>
      </c>
      <c r="N1412" s="703">
        <v>15</v>
      </c>
      <c r="O1412" s="776" t="s">
        <v>1889</v>
      </c>
      <c r="P1412" s="748" t="s">
        <v>1890</v>
      </c>
      <c r="Q1412" s="759" t="s">
        <v>1891</v>
      </c>
      <c r="R1412" s="37" t="s">
        <v>504</v>
      </c>
      <c r="S1412" s="822" t="s">
        <v>1892</v>
      </c>
      <c r="T1412" s="47" t="s">
        <v>70</v>
      </c>
      <c r="U1412" s="67" t="s">
        <v>71</v>
      </c>
      <c r="V1412" s="68" t="s">
        <v>72</v>
      </c>
      <c r="W1412" s="54"/>
      <c r="X1412" s="55"/>
      <c r="Y1412" s="56"/>
      <c r="Z1412" s="36"/>
      <c r="AA1412" s="36"/>
      <c r="AB1412" s="57">
        <f>SUM(AA1413)</f>
        <v>2296</v>
      </c>
      <c r="AC1412" s="55"/>
      <c r="AD1412" s="58"/>
      <c r="AE1412" s="58"/>
      <c r="AF1412" s="637"/>
      <c r="AG1412" s="2"/>
    </row>
    <row r="1413" spans="1:33" ht="18" customHeight="1">
      <c r="A1413" s="662"/>
      <c r="B1413" s="665"/>
      <c r="C1413" s="743"/>
      <c r="D1413" s="744"/>
      <c r="E1413" s="744"/>
      <c r="F1413" s="744"/>
      <c r="G1413" s="744"/>
      <c r="H1413" s="744"/>
      <c r="I1413" s="744"/>
      <c r="J1413" s="754"/>
      <c r="K1413" s="744"/>
      <c r="L1413" s="744"/>
      <c r="M1413" s="631"/>
      <c r="N1413" s="631"/>
      <c r="O1413" s="744"/>
      <c r="P1413" s="744"/>
      <c r="Q1413" s="762"/>
      <c r="R1413" s="25"/>
      <c r="S1413" s="818" t="s">
        <v>1893</v>
      </c>
      <c r="T1413" s="26"/>
      <c r="U1413" s="61"/>
      <c r="V1413" s="61"/>
      <c r="W1413" s="147">
        <v>5000</v>
      </c>
      <c r="X1413" s="28" t="s">
        <v>74</v>
      </c>
      <c r="Y1413" s="29">
        <v>0.41</v>
      </c>
      <c r="Z1413" s="29">
        <f>+W1413*Y1413</f>
        <v>2050</v>
      </c>
      <c r="AA1413" s="29">
        <f>+Z1413*1.12</f>
        <v>2296</v>
      </c>
      <c r="AB1413" s="30"/>
      <c r="AC1413" s="28" t="s">
        <v>75</v>
      </c>
      <c r="AD1413" s="31"/>
      <c r="AE1413" s="31"/>
      <c r="AF1413" s="634"/>
      <c r="AG1413" s="2"/>
    </row>
    <row r="1414" spans="1:33" ht="33.75" customHeight="1">
      <c r="A1414" s="662"/>
      <c r="B1414" s="665"/>
      <c r="C1414" s="743"/>
      <c r="D1414" s="744"/>
      <c r="E1414" s="744"/>
      <c r="F1414" s="744"/>
      <c r="G1414" s="744"/>
      <c r="H1414" s="744"/>
      <c r="I1414" s="744"/>
      <c r="J1414" s="754"/>
      <c r="K1414" s="744"/>
      <c r="L1414" s="744"/>
      <c r="M1414" s="631"/>
      <c r="N1414" s="631"/>
      <c r="O1414" s="744"/>
      <c r="P1414" s="744"/>
      <c r="Q1414" s="762"/>
      <c r="R1414" s="70" t="s">
        <v>68</v>
      </c>
      <c r="S1414" s="825" t="s">
        <v>69</v>
      </c>
      <c r="T1414" s="193"/>
      <c r="U1414" s="172" t="s">
        <v>71</v>
      </c>
      <c r="V1414" s="164" t="s">
        <v>72</v>
      </c>
      <c r="W1414" s="73"/>
      <c r="X1414" s="28"/>
      <c r="Y1414" s="29"/>
      <c r="Z1414" s="29"/>
      <c r="AA1414" s="29"/>
      <c r="AB1414" s="30">
        <f>SUM(AA1415:AA1418)</f>
        <v>24.976000000000006</v>
      </c>
      <c r="AC1414" s="28"/>
      <c r="AD1414" s="31"/>
      <c r="AE1414" s="31"/>
      <c r="AF1414" s="634"/>
      <c r="AG1414" s="2"/>
    </row>
    <row r="1415" spans="1:33" ht="18" customHeight="1">
      <c r="A1415" s="662"/>
      <c r="B1415" s="665"/>
      <c r="C1415" s="743"/>
      <c r="D1415" s="744"/>
      <c r="E1415" s="744"/>
      <c r="F1415" s="744"/>
      <c r="G1415" s="744"/>
      <c r="H1415" s="744"/>
      <c r="I1415" s="744"/>
      <c r="J1415" s="754"/>
      <c r="K1415" s="744"/>
      <c r="L1415" s="744"/>
      <c r="M1415" s="631"/>
      <c r="N1415" s="631"/>
      <c r="O1415" s="744"/>
      <c r="P1415" s="744"/>
      <c r="Q1415" s="762"/>
      <c r="R1415" s="25"/>
      <c r="S1415" s="818" t="s">
        <v>1894</v>
      </c>
      <c r="T1415" s="26"/>
      <c r="U1415" s="33"/>
      <c r="V1415" s="33"/>
      <c r="W1415" s="27">
        <v>1</v>
      </c>
      <c r="X1415" s="28" t="s">
        <v>74</v>
      </c>
      <c r="Y1415" s="29">
        <v>5.59</v>
      </c>
      <c r="Z1415" s="29">
        <f t="shared" ref="Z1415:Z1418" si="143">+W1415*Y1415</f>
        <v>5.59</v>
      </c>
      <c r="AA1415" s="29">
        <f t="shared" ref="AA1415:AA1418" si="144">+Z1415*1.12</f>
        <v>6.2608000000000006</v>
      </c>
      <c r="AB1415" s="30"/>
      <c r="AC1415" s="28"/>
      <c r="AD1415" s="31" t="s">
        <v>75</v>
      </c>
      <c r="AE1415" s="31"/>
      <c r="AF1415" s="634"/>
      <c r="AG1415" s="2"/>
    </row>
    <row r="1416" spans="1:33" ht="18" customHeight="1">
      <c r="A1416" s="662"/>
      <c r="B1416" s="665"/>
      <c r="C1416" s="743"/>
      <c r="D1416" s="744"/>
      <c r="E1416" s="744"/>
      <c r="F1416" s="744"/>
      <c r="G1416" s="744"/>
      <c r="H1416" s="744"/>
      <c r="I1416" s="744"/>
      <c r="J1416" s="754"/>
      <c r="K1416" s="744"/>
      <c r="L1416" s="744"/>
      <c r="M1416" s="631"/>
      <c r="N1416" s="631"/>
      <c r="O1416" s="744"/>
      <c r="P1416" s="744"/>
      <c r="Q1416" s="762"/>
      <c r="R1416" s="25"/>
      <c r="S1416" s="818" t="s">
        <v>1895</v>
      </c>
      <c r="T1416" s="26"/>
      <c r="U1416" s="26"/>
      <c r="V1416" s="26"/>
      <c r="W1416" s="27">
        <v>1</v>
      </c>
      <c r="X1416" s="28" t="s">
        <v>74</v>
      </c>
      <c r="Y1416" s="29">
        <v>5.57</v>
      </c>
      <c r="Z1416" s="29">
        <f t="shared" si="143"/>
        <v>5.57</v>
      </c>
      <c r="AA1416" s="29">
        <f t="shared" si="144"/>
        <v>6.2384000000000013</v>
      </c>
      <c r="AB1416" s="30"/>
      <c r="AC1416" s="28"/>
      <c r="AD1416" s="31" t="s">
        <v>75</v>
      </c>
      <c r="AE1416" s="31"/>
      <c r="AF1416" s="634"/>
      <c r="AG1416" s="2"/>
    </row>
    <row r="1417" spans="1:33" ht="18" customHeight="1">
      <c r="A1417" s="662"/>
      <c r="B1417" s="665"/>
      <c r="C1417" s="743"/>
      <c r="D1417" s="744"/>
      <c r="E1417" s="744"/>
      <c r="F1417" s="744"/>
      <c r="G1417" s="744"/>
      <c r="H1417" s="744"/>
      <c r="I1417" s="744"/>
      <c r="J1417" s="754"/>
      <c r="K1417" s="744"/>
      <c r="L1417" s="744"/>
      <c r="M1417" s="631"/>
      <c r="N1417" s="631"/>
      <c r="O1417" s="744"/>
      <c r="P1417" s="744"/>
      <c r="Q1417" s="762"/>
      <c r="R1417" s="25"/>
      <c r="S1417" s="818" t="s">
        <v>1896</v>
      </c>
      <c r="T1417" s="26"/>
      <c r="U1417" s="26"/>
      <c r="V1417" s="26"/>
      <c r="W1417" s="27">
        <v>1</v>
      </c>
      <c r="X1417" s="28" t="s">
        <v>74</v>
      </c>
      <c r="Y1417" s="29">
        <v>5.57</v>
      </c>
      <c r="Z1417" s="29">
        <f t="shared" si="143"/>
        <v>5.57</v>
      </c>
      <c r="AA1417" s="29">
        <f t="shared" si="144"/>
        <v>6.2384000000000013</v>
      </c>
      <c r="AB1417" s="30"/>
      <c r="AC1417" s="28"/>
      <c r="AD1417" s="31" t="s">
        <v>75</v>
      </c>
      <c r="AE1417" s="31"/>
      <c r="AF1417" s="634"/>
      <c r="AG1417" s="2"/>
    </row>
    <row r="1418" spans="1:33" ht="18" customHeight="1">
      <c r="A1418" s="662"/>
      <c r="B1418" s="665"/>
      <c r="C1418" s="745"/>
      <c r="D1418" s="746"/>
      <c r="E1418" s="746"/>
      <c r="F1418" s="746"/>
      <c r="G1418" s="746"/>
      <c r="H1418" s="746"/>
      <c r="I1418" s="746"/>
      <c r="J1418" s="756"/>
      <c r="K1418" s="746"/>
      <c r="L1418" s="746"/>
      <c r="M1418" s="632"/>
      <c r="N1418" s="632"/>
      <c r="O1418" s="746"/>
      <c r="P1418" s="746"/>
      <c r="Q1418" s="764"/>
      <c r="R1418" s="38"/>
      <c r="S1418" s="820" t="s">
        <v>1897</v>
      </c>
      <c r="T1418" s="39"/>
      <c r="U1418" s="39"/>
      <c r="V1418" s="39"/>
      <c r="W1418" s="40">
        <v>1</v>
      </c>
      <c r="X1418" s="41" t="s">
        <v>74</v>
      </c>
      <c r="Y1418" s="42">
        <v>5.57</v>
      </c>
      <c r="Z1418" s="42">
        <f t="shared" si="143"/>
        <v>5.57</v>
      </c>
      <c r="AA1418" s="42">
        <f t="shared" si="144"/>
        <v>6.2384000000000013</v>
      </c>
      <c r="AB1418" s="43"/>
      <c r="AC1418" s="41"/>
      <c r="AD1418" s="44" t="s">
        <v>75</v>
      </c>
      <c r="AE1418" s="44"/>
      <c r="AF1418" s="635"/>
      <c r="AG1418" s="2"/>
    </row>
    <row r="1419" spans="1:33" ht="32.25" customHeight="1">
      <c r="A1419" s="662"/>
      <c r="B1419" s="665"/>
      <c r="C1419" s="747" t="s">
        <v>46</v>
      </c>
      <c r="D1419" s="748" t="s">
        <v>47</v>
      </c>
      <c r="E1419" s="748" t="s">
        <v>48</v>
      </c>
      <c r="F1419" s="748" t="s">
        <v>49</v>
      </c>
      <c r="G1419" s="749" t="s">
        <v>50</v>
      </c>
      <c r="H1419" s="748" t="s">
        <v>51</v>
      </c>
      <c r="I1419" s="748" t="s">
        <v>61</v>
      </c>
      <c r="J1419" s="774" t="s">
        <v>1898</v>
      </c>
      <c r="K1419" s="790" t="s">
        <v>1899</v>
      </c>
      <c r="L1419" s="776" t="s">
        <v>1900</v>
      </c>
      <c r="M1419" s="703">
        <v>365</v>
      </c>
      <c r="N1419" s="703">
        <v>250</v>
      </c>
      <c r="O1419" s="776" t="s">
        <v>1901</v>
      </c>
      <c r="P1419" s="748" t="s">
        <v>1902</v>
      </c>
      <c r="Q1419" s="759" t="s">
        <v>1903</v>
      </c>
      <c r="R1419" s="37" t="s">
        <v>68</v>
      </c>
      <c r="S1419" s="822" t="s">
        <v>69</v>
      </c>
      <c r="T1419" s="53"/>
      <c r="U1419" s="67" t="s">
        <v>71</v>
      </c>
      <c r="V1419" s="68" t="s">
        <v>72</v>
      </c>
      <c r="W1419" s="54"/>
      <c r="X1419" s="55"/>
      <c r="Y1419" s="56"/>
      <c r="Z1419" s="36"/>
      <c r="AA1419" s="36"/>
      <c r="AB1419" s="57">
        <f>SUM(AA1420:AA1423)</f>
        <v>161.14560000000003</v>
      </c>
      <c r="AC1419" s="55"/>
      <c r="AD1419" s="58"/>
      <c r="AE1419" s="58"/>
      <c r="AF1419" s="637"/>
      <c r="AG1419" s="2"/>
    </row>
    <row r="1420" spans="1:33" ht="32.25" customHeight="1">
      <c r="A1420" s="662"/>
      <c r="B1420" s="665"/>
      <c r="C1420" s="743"/>
      <c r="D1420" s="744"/>
      <c r="E1420" s="744"/>
      <c r="F1420" s="744"/>
      <c r="G1420" s="744"/>
      <c r="H1420" s="744"/>
      <c r="I1420" s="744"/>
      <c r="J1420" s="754"/>
      <c r="K1420" s="744"/>
      <c r="L1420" s="744"/>
      <c r="M1420" s="631"/>
      <c r="N1420" s="631"/>
      <c r="O1420" s="744"/>
      <c r="P1420" s="744"/>
      <c r="Q1420" s="762"/>
      <c r="R1420" s="25"/>
      <c r="S1420" s="818" t="s">
        <v>1904</v>
      </c>
      <c r="T1420" s="26"/>
      <c r="U1420" s="26"/>
      <c r="V1420" s="26"/>
      <c r="W1420" s="27">
        <v>5</v>
      </c>
      <c r="X1420" s="28" t="s">
        <v>74</v>
      </c>
      <c r="Y1420" s="29">
        <v>13.08</v>
      </c>
      <c r="Z1420" s="29">
        <f t="shared" ref="Z1420:Z1423" si="145">+W1420*Y1420</f>
        <v>65.400000000000006</v>
      </c>
      <c r="AA1420" s="29">
        <f t="shared" ref="AA1420:AA1423" si="146">+Z1420*1.12</f>
        <v>73.248000000000019</v>
      </c>
      <c r="AB1420" s="30"/>
      <c r="AC1420" s="28"/>
      <c r="AD1420" s="31" t="s">
        <v>75</v>
      </c>
      <c r="AE1420" s="31"/>
      <c r="AF1420" s="634"/>
      <c r="AG1420" s="2"/>
    </row>
    <row r="1421" spans="1:33" ht="32.25" customHeight="1">
      <c r="A1421" s="662"/>
      <c r="B1421" s="665"/>
      <c r="C1421" s="743"/>
      <c r="D1421" s="744"/>
      <c r="E1421" s="744"/>
      <c r="F1421" s="744"/>
      <c r="G1421" s="744"/>
      <c r="H1421" s="744"/>
      <c r="I1421" s="744"/>
      <c r="J1421" s="754"/>
      <c r="K1421" s="744"/>
      <c r="L1421" s="744"/>
      <c r="M1421" s="631"/>
      <c r="N1421" s="631"/>
      <c r="O1421" s="744"/>
      <c r="P1421" s="744"/>
      <c r="Q1421" s="762"/>
      <c r="R1421" s="25"/>
      <c r="S1421" s="818" t="s">
        <v>1905</v>
      </c>
      <c r="T1421" s="26"/>
      <c r="U1421" s="26"/>
      <c r="V1421" s="26"/>
      <c r="W1421" s="27">
        <v>2</v>
      </c>
      <c r="X1421" s="28" t="s">
        <v>74</v>
      </c>
      <c r="Y1421" s="29">
        <v>13.08</v>
      </c>
      <c r="Z1421" s="29">
        <f t="shared" si="145"/>
        <v>26.16</v>
      </c>
      <c r="AA1421" s="29">
        <f t="shared" si="146"/>
        <v>29.299200000000003</v>
      </c>
      <c r="AB1421" s="30"/>
      <c r="AC1421" s="28"/>
      <c r="AD1421" s="31" t="s">
        <v>75</v>
      </c>
      <c r="AE1421" s="31"/>
      <c r="AF1421" s="634"/>
      <c r="AG1421" s="2"/>
    </row>
    <row r="1422" spans="1:33" ht="32.25" customHeight="1">
      <c r="A1422" s="663"/>
      <c r="B1422" s="666"/>
      <c r="C1422" s="743"/>
      <c r="D1422" s="744"/>
      <c r="E1422" s="744"/>
      <c r="F1422" s="744"/>
      <c r="G1422" s="744"/>
      <c r="H1422" s="744"/>
      <c r="I1422" s="744"/>
      <c r="J1422" s="754"/>
      <c r="K1422" s="744"/>
      <c r="L1422" s="744"/>
      <c r="M1422" s="631"/>
      <c r="N1422" s="631"/>
      <c r="O1422" s="744"/>
      <c r="P1422" s="744"/>
      <c r="Q1422" s="762"/>
      <c r="R1422" s="25"/>
      <c r="S1422" s="818" t="s">
        <v>1906</v>
      </c>
      <c r="T1422" s="26"/>
      <c r="U1422" s="26"/>
      <c r="V1422" s="26"/>
      <c r="W1422" s="27">
        <v>2</v>
      </c>
      <c r="X1422" s="28" t="s">
        <v>74</v>
      </c>
      <c r="Y1422" s="29">
        <v>13.08</v>
      </c>
      <c r="Z1422" s="29">
        <f t="shared" si="145"/>
        <v>26.16</v>
      </c>
      <c r="AA1422" s="29">
        <f t="shared" si="146"/>
        <v>29.299200000000003</v>
      </c>
      <c r="AB1422" s="30"/>
      <c r="AC1422" s="28"/>
      <c r="AD1422" s="31" t="s">
        <v>75</v>
      </c>
      <c r="AE1422" s="31"/>
      <c r="AF1422" s="634"/>
      <c r="AG1422" s="2"/>
    </row>
    <row r="1423" spans="1:33" ht="32.25" customHeight="1">
      <c r="A1423" s="661" t="s">
        <v>1617</v>
      </c>
      <c r="B1423" s="664" t="s">
        <v>1875</v>
      </c>
      <c r="C1423" s="745"/>
      <c r="D1423" s="746"/>
      <c r="E1423" s="746"/>
      <c r="F1423" s="746"/>
      <c r="G1423" s="746"/>
      <c r="H1423" s="746"/>
      <c r="I1423" s="746"/>
      <c r="J1423" s="756"/>
      <c r="K1423" s="746"/>
      <c r="L1423" s="746"/>
      <c r="M1423" s="632"/>
      <c r="N1423" s="632"/>
      <c r="O1423" s="746"/>
      <c r="P1423" s="746"/>
      <c r="Q1423" s="764"/>
      <c r="R1423" s="38"/>
      <c r="S1423" s="820" t="s">
        <v>1907</v>
      </c>
      <c r="T1423" s="39"/>
      <c r="U1423" s="39"/>
      <c r="V1423" s="39"/>
      <c r="W1423" s="40">
        <v>2</v>
      </c>
      <c r="X1423" s="41" t="s">
        <v>74</v>
      </c>
      <c r="Y1423" s="42">
        <v>13.08</v>
      </c>
      <c r="Z1423" s="42">
        <f t="shared" si="145"/>
        <v>26.16</v>
      </c>
      <c r="AA1423" s="42">
        <f t="shared" si="146"/>
        <v>29.299200000000003</v>
      </c>
      <c r="AB1423" s="43"/>
      <c r="AC1423" s="41"/>
      <c r="AD1423" s="44" t="s">
        <v>75</v>
      </c>
      <c r="AE1423" s="44"/>
      <c r="AF1423" s="635"/>
      <c r="AG1423" s="2"/>
    </row>
    <row r="1424" spans="1:33" ht="19.5" customHeight="1">
      <c r="A1424" s="662"/>
      <c r="B1424" s="665"/>
      <c r="C1424" s="747" t="s">
        <v>46</v>
      </c>
      <c r="D1424" s="748" t="s">
        <v>47</v>
      </c>
      <c r="E1424" s="748" t="s">
        <v>48</v>
      </c>
      <c r="F1424" s="748" t="s">
        <v>371</v>
      </c>
      <c r="G1424" s="749" t="s">
        <v>50</v>
      </c>
      <c r="H1424" s="748" t="s">
        <v>51</v>
      </c>
      <c r="I1424" s="748" t="s">
        <v>134</v>
      </c>
      <c r="J1424" s="774" t="s">
        <v>1908</v>
      </c>
      <c r="K1424" s="776" t="s">
        <v>1909</v>
      </c>
      <c r="L1424" s="790" t="s">
        <v>1910</v>
      </c>
      <c r="M1424" s="703">
        <v>170</v>
      </c>
      <c r="N1424" s="703">
        <v>75</v>
      </c>
      <c r="O1424" s="790" t="s">
        <v>1911</v>
      </c>
      <c r="P1424" s="750" t="s">
        <v>1912</v>
      </c>
      <c r="Q1424" s="815" t="s">
        <v>1913</v>
      </c>
      <c r="R1424" s="37"/>
      <c r="S1424" s="821"/>
      <c r="T1424" s="46"/>
      <c r="U1424" s="46"/>
      <c r="V1424" s="46"/>
      <c r="W1424" s="34"/>
      <c r="X1424" s="35"/>
      <c r="Y1424" s="36"/>
      <c r="Z1424" s="36"/>
      <c r="AA1424" s="36"/>
      <c r="AB1424" s="50"/>
      <c r="AC1424" s="35"/>
      <c r="AD1424" s="60"/>
      <c r="AE1424" s="60"/>
      <c r="AF1424" s="636"/>
      <c r="AG1424" s="2"/>
    </row>
    <row r="1425" spans="1:33" ht="19.5" customHeight="1">
      <c r="A1425" s="662"/>
      <c r="B1425" s="665"/>
      <c r="C1425" s="743"/>
      <c r="D1425" s="744"/>
      <c r="E1425" s="744"/>
      <c r="F1425" s="744"/>
      <c r="G1425" s="744"/>
      <c r="H1425" s="744"/>
      <c r="I1425" s="744"/>
      <c r="J1425" s="754"/>
      <c r="K1425" s="744"/>
      <c r="L1425" s="744"/>
      <c r="M1425" s="631"/>
      <c r="N1425" s="631"/>
      <c r="O1425" s="744"/>
      <c r="P1425" s="744"/>
      <c r="Q1425" s="762"/>
      <c r="R1425" s="25"/>
      <c r="S1425" s="818"/>
      <c r="T1425" s="26"/>
      <c r="U1425" s="26"/>
      <c r="V1425" s="26"/>
      <c r="W1425" s="27"/>
      <c r="X1425" s="28"/>
      <c r="Y1425" s="29"/>
      <c r="Z1425" s="29"/>
      <c r="AA1425" s="29"/>
      <c r="AB1425" s="30"/>
      <c r="AC1425" s="28"/>
      <c r="AD1425" s="31"/>
      <c r="AE1425" s="31"/>
      <c r="AF1425" s="634"/>
      <c r="AG1425" s="2"/>
    </row>
    <row r="1426" spans="1:33" ht="19.5" customHeight="1">
      <c r="A1426" s="662"/>
      <c r="B1426" s="665"/>
      <c r="C1426" s="743"/>
      <c r="D1426" s="744"/>
      <c r="E1426" s="744"/>
      <c r="F1426" s="744"/>
      <c r="G1426" s="744"/>
      <c r="H1426" s="744"/>
      <c r="I1426" s="744"/>
      <c r="J1426" s="754"/>
      <c r="K1426" s="744"/>
      <c r="L1426" s="744"/>
      <c r="M1426" s="631"/>
      <c r="N1426" s="631"/>
      <c r="O1426" s="744"/>
      <c r="P1426" s="744"/>
      <c r="Q1426" s="762"/>
      <c r="R1426" s="32"/>
      <c r="S1426" s="819"/>
      <c r="T1426" s="33"/>
      <c r="U1426" s="33"/>
      <c r="V1426" s="33"/>
      <c r="W1426" s="34"/>
      <c r="X1426" s="35"/>
      <c r="Y1426" s="36"/>
      <c r="Z1426" s="29"/>
      <c r="AA1426" s="29"/>
      <c r="AB1426" s="30"/>
      <c r="AC1426" s="28"/>
      <c r="AD1426" s="31"/>
      <c r="AE1426" s="31"/>
      <c r="AF1426" s="634"/>
      <c r="AG1426" s="2"/>
    </row>
    <row r="1427" spans="1:33" ht="19.5" customHeight="1">
      <c r="A1427" s="662"/>
      <c r="B1427" s="665"/>
      <c r="C1427" s="743"/>
      <c r="D1427" s="744"/>
      <c r="E1427" s="744"/>
      <c r="F1427" s="744"/>
      <c r="G1427" s="744"/>
      <c r="H1427" s="744"/>
      <c r="I1427" s="744"/>
      <c r="J1427" s="754"/>
      <c r="K1427" s="744"/>
      <c r="L1427" s="744"/>
      <c r="M1427" s="631"/>
      <c r="N1427" s="631"/>
      <c r="O1427" s="744"/>
      <c r="P1427" s="744"/>
      <c r="Q1427" s="762"/>
      <c r="R1427" s="37"/>
      <c r="S1427" s="819"/>
      <c r="T1427" s="33"/>
      <c r="U1427" s="33"/>
      <c r="V1427" s="33"/>
      <c r="W1427" s="34"/>
      <c r="X1427" s="35"/>
      <c r="Y1427" s="36"/>
      <c r="Z1427" s="29"/>
      <c r="AA1427" s="29"/>
      <c r="AB1427" s="30"/>
      <c r="AC1427" s="28"/>
      <c r="AD1427" s="31"/>
      <c r="AE1427" s="31"/>
      <c r="AF1427" s="634"/>
      <c r="AG1427" s="2"/>
    </row>
    <row r="1428" spans="1:33" ht="19.5" customHeight="1">
      <c r="A1428" s="662"/>
      <c r="B1428" s="665"/>
      <c r="C1428" s="745"/>
      <c r="D1428" s="746"/>
      <c r="E1428" s="746"/>
      <c r="F1428" s="746"/>
      <c r="G1428" s="746"/>
      <c r="H1428" s="746"/>
      <c r="I1428" s="746"/>
      <c r="J1428" s="756"/>
      <c r="K1428" s="746"/>
      <c r="L1428" s="746"/>
      <c r="M1428" s="632"/>
      <c r="N1428" s="632"/>
      <c r="O1428" s="746"/>
      <c r="P1428" s="746"/>
      <c r="Q1428" s="764"/>
      <c r="R1428" s="38"/>
      <c r="S1428" s="820"/>
      <c r="T1428" s="39"/>
      <c r="U1428" s="39"/>
      <c r="V1428" s="39"/>
      <c r="W1428" s="40"/>
      <c r="X1428" s="41"/>
      <c r="Y1428" s="42"/>
      <c r="Z1428" s="42"/>
      <c r="AA1428" s="42"/>
      <c r="AB1428" s="43"/>
      <c r="AC1428" s="41"/>
      <c r="AD1428" s="44"/>
      <c r="AE1428" s="44"/>
      <c r="AF1428" s="635"/>
      <c r="AG1428" s="2"/>
    </row>
    <row r="1429" spans="1:33" ht="57" customHeight="1">
      <c r="A1429" s="662"/>
      <c r="B1429" s="665"/>
      <c r="C1429" s="747" t="s">
        <v>46</v>
      </c>
      <c r="D1429" s="748" t="s">
        <v>47</v>
      </c>
      <c r="E1429" s="748" t="s">
        <v>48</v>
      </c>
      <c r="F1429" s="748" t="s">
        <v>49</v>
      </c>
      <c r="G1429" s="749" t="s">
        <v>50</v>
      </c>
      <c r="H1429" s="748" t="s">
        <v>51</v>
      </c>
      <c r="I1429" s="748" t="s">
        <v>134</v>
      </c>
      <c r="J1429" s="774" t="s">
        <v>1914</v>
      </c>
      <c r="K1429" s="776" t="s">
        <v>1915</v>
      </c>
      <c r="L1429" s="790" t="s">
        <v>1916</v>
      </c>
      <c r="M1429" s="719">
        <v>6</v>
      </c>
      <c r="N1429" s="719">
        <v>4</v>
      </c>
      <c r="O1429" s="790" t="s">
        <v>1917</v>
      </c>
      <c r="P1429" s="750" t="s">
        <v>1918</v>
      </c>
      <c r="Q1429" s="815" t="s">
        <v>1913</v>
      </c>
      <c r="R1429" s="37" t="s">
        <v>68</v>
      </c>
      <c r="S1429" s="821" t="s">
        <v>69</v>
      </c>
      <c r="T1429" s="46"/>
      <c r="U1429" s="67" t="s">
        <v>71</v>
      </c>
      <c r="V1429" s="68" t="s">
        <v>72</v>
      </c>
      <c r="W1429" s="34"/>
      <c r="X1429" s="35"/>
      <c r="Y1429" s="36"/>
      <c r="Z1429" s="36"/>
      <c r="AA1429" s="36"/>
      <c r="AB1429" s="50">
        <f>SUM(AA1430:AA1433)</f>
        <v>73.248000000000005</v>
      </c>
      <c r="AC1429" s="35"/>
      <c r="AD1429" s="35"/>
      <c r="AE1429" s="35"/>
      <c r="AF1429" s="636"/>
      <c r="AG1429" s="2"/>
    </row>
    <row r="1430" spans="1:33" ht="57" customHeight="1">
      <c r="A1430" s="662"/>
      <c r="B1430" s="665"/>
      <c r="C1430" s="743"/>
      <c r="D1430" s="744"/>
      <c r="E1430" s="744"/>
      <c r="F1430" s="744"/>
      <c r="G1430" s="744"/>
      <c r="H1430" s="744"/>
      <c r="I1430" s="744"/>
      <c r="J1430" s="754"/>
      <c r="K1430" s="744"/>
      <c r="L1430" s="744"/>
      <c r="M1430" s="631"/>
      <c r="N1430" s="631"/>
      <c r="O1430" s="744"/>
      <c r="P1430" s="744"/>
      <c r="Q1430" s="762"/>
      <c r="R1430" s="25"/>
      <c r="S1430" s="818" t="s">
        <v>1919</v>
      </c>
      <c r="T1430" s="26"/>
      <c r="U1430" s="26"/>
      <c r="V1430" s="26"/>
      <c r="W1430" s="27">
        <v>2</v>
      </c>
      <c r="X1430" s="28" t="s">
        <v>74</v>
      </c>
      <c r="Y1430" s="29">
        <v>13.08</v>
      </c>
      <c r="Z1430" s="29">
        <f t="shared" ref="Z1430:Z1433" si="147">+W1430*Y1430</f>
        <v>26.16</v>
      </c>
      <c r="AA1430" s="29">
        <f t="shared" ref="AA1430:AA1433" si="148">+Z1430*1.12</f>
        <v>29.299200000000003</v>
      </c>
      <c r="AB1430" s="30"/>
      <c r="AC1430" s="28"/>
      <c r="AD1430" s="28" t="s">
        <v>75</v>
      </c>
      <c r="AE1430" s="28"/>
      <c r="AF1430" s="634"/>
      <c r="AG1430" s="2"/>
    </row>
    <row r="1431" spans="1:33" ht="57" customHeight="1">
      <c r="A1431" s="662"/>
      <c r="B1431" s="665"/>
      <c r="C1431" s="743"/>
      <c r="D1431" s="744"/>
      <c r="E1431" s="744"/>
      <c r="F1431" s="744"/>
      <c r="G1431" s="744"/>
      <c r="H1431" s="744"/>
      <c r="I1431" s="744"/>
      <c r="J1431" s="754"/>
      <c r="K1431" s="744"/>
      <c r="L1431" s="744"/>
      <c r="M1431" s="631"/>
      <c r="N1431" s="631"/>
      <c r="O1431" s="744"/>
      <c r="P1431" s="744"/>
      <c r="Q1431" s="762"/>
      <c r="R1431" s="25"/>
      <c r="S1431" s="818" t="s">
        <v>1920</v>
      </c>
      <c r="T1431" s="26"/>
      <c r="U1431" s="26"/>
      <c r="V1431" s="26"/>
      <c r="W1431" s="27">
        <v>1</v>
      </c>
      <c r="X1431" s="28" t="s">
        <v>74</v>
      </c>
      <c r="Y1431" s="29">
        <v>13.08</v>
      </c>
      <c r="Z1431" s="29">
        <f t="shared" si="147"/>
        <v>13.08</v>
      </c>
      <c r="AA1431" s="29">
        <f t="shared" si="148"/>
        <v>14.649600000000001</v>
      </c>
      <c r="AB1431" s="30"/>
      <c r="AC1431" s="28"/>
      <c r="AD1431" s="28" t="s">
        <v>75</v>
      </c>
      <c r="AE1431" s="31"/>
      <c r="AF1431" s="634"/>
      <c r="AG1431" s="2"/>
    </row>
    <row r="1432" spans="1:33" ht="57" customHeight="1">
      <c r="A1432" s="662"/>
      <c r="B1432" s="665"/>
      <c r="C1432" s="743"/>
      <c r="D1432" s="744"/>
      <c r="E1432" s="744"/>
      <c r="F1432" s="744"/>
      <c r="G1432" s="744"/>
      <c r="H1432" s="744"/>
      <c r="I1432" s="744"/>
      <c r="J1432" s="754"/>
      <c r="K1432" s="744"/>
      <c r="L1432" s="744"/>
      <c r="M1432" s="631"/>
      <c r="N1432" s="631"/>
      <c r="O1432" s="744"/>
      <c r="P1432" s="744"/>
      <c r="Q1432" s="762"/>
      <c r="R1432" s="25"/>
      <c r="S1432" s="818" t="s">
        <v>1921</v>
      </c>
      <c r="T1432" s="26"/>
      <c r="U1432" s="26"/>
      <c r="V1432" s="26"/>
      <c r="W1432" s="27">
        <v>1</v>
      </c>
      <c r="X1432" s="28" t="s">
        <v>74</v>
      </c>
      <c r="Y1432" s="29">
        <v>13.08</v>
      </c>
      <c r="Z1432" s="29">
        <f t="shared" si="147"/>
        <v>13.08</v>
      </c>
      <c r="AA1432" s="29">
        <f t="shared" si="148"/>
        <v>14.649600000000001</v>
      </c>
      <c r="AB1432" s="30"/>
      <c r="AC1432" s="28"/>
      <c r="AD1432" s="28" t="s">
        <v>75</v>
      </c>
      <c r="AE1432" s="31"/>
      <c r="AF1432" s="634"/>
      <c r="AG1432" s="2"/>
    </row>
    <row r="1433" spans="1:33" ht="57" customHeight="1">
      <c r="A1433" s="662"/>
      <c r="B1433" s="665"/>
      <c r="C1433" s="745"/>
      <c r="D1433" s="746"/>
      <c r="E1433" s="746"/>
      <c r="F1433" s="746"/>
      <c r="G1433" s="746"/>
      <c r="H1433" s="746"/>
      <c r="I1433" s="746"/>
      <c r="J1433" s="756"/>
      <c r="K1433" s="746"/>
      <c r="L1433" s="746"/>
      <c r="M1433" s="632"/>
      <c r="N1433" s="632"/>
      <c r="O1433" s="746"/>
      <c r="P1433" s="746"/>
      <c r="Q1433" s="764"/>
      <c r="R1433" s="38"/>
      <c r="S1433" s="820" t="s">
        <v>1922</v>
      </c>
      <c r="T1433" s="39"/>
      <c r="U1433" s="39"/>
      <c r="V1433" s="39"/>
      <c r="W1433" s="40">
        <v>1</v>
      </c>
      <c r="X1433" s="41" t="s">
        <v>74</v>
      </c>
      <c r="Y1433" s="42">
        <v>13.08</v>
      </c>
      <c r="Z1433" s="42">
        <f t="shared" si="147"/>
        <v>13.08</v>
      </c>
      <c r="AA1433" s="42">
        <f t="shared" si="148"/>
        <v>14.649600000000001</v>
      </c>
      <c r="AB1433" s="43"/>
      <c r="AC1433" s="41"/>
      <c r="AD1433" s="41" t="s">
        <v>75</v>
      </c>
      <c r="AE1433" s="44"/>
      <c r="AF1433" s="635"/>
      <c r="AG1433" s="2"/>
    </row>
    <row r="1434" spans="1:33" ht="62.25" customHeight="1">
      <c r="A1434" s="662"/>
      <c r="B1434" s="665"/>
      <c r="C1434" s="747" t="s">
        <v>46</v>
      </c>
      <c r="D1434" s="748" t="s">
        <v>47</v>
      </c>
      <c r="E1434" s="748" t="s">
        <v>48</v>
      </c>
      <c r="F1434" s="748" t="s">
        <v>49</v>
      </c>
      <c r="G1434" s="749" t="s">
        <v>50</v>
      </c>
      <c r="H1434" s="748" t="s">
        <v>51</v>
      </c>
      <c r="I1434" s="748" t="s">
        <v>61</v>
      </c>
      <c r="J1434" s="766" t="s">
        <v>1923</v>
      </c>
      <c r="K1434" s="776" t="s">
        <v>1924</v>
      </c>
      <c r="L1434" s="776" t="s">
        <v>1925</v>
      </c>
      <c r="M1434" s="703">
        <v>7</v>
      </c>
      <c r="N1434" s="703">
        <v>4</v>
      </c>
      <c r="O1434" s="776" t="s">
        <v>1926</v>
      </c>
      <c r="P1434" s="748" t="s">
        <v>1927</v>
      </c>
      <c r="Q1434" s="759" t="s">
        <v>1881</v>
      </c>
      <c r="R1434" s="59" t="s">
        <v>68</v>
      </c>
      <c r="S1434" s="823" t="s">
        <v>69</v>
      </c>
      <c r="T1434" s="49"/>
      <c r="U1434" s="67" t="s">
        <v>71</v>
      </c>
      <c r="V1434" s="68" t="s">
        <v>72</v>
      </c>
      <c r="W1434" s="34"/>
      <c r="X1434" s="35"/>
      <c r="Y1434" s="36"/>
      <c r="Z1434" s="36"/>
      <c r="AA1434" s="36"/>
      <c r="AB1434" s="50">
        <f>SUM(AA1435:AA1438)</f>
        <v>24.976000000000006</v>
      </c>
      <c r="AC1434" s="35"/>
      <c r="AD1434" s="60"/>
      <c r="AE1434" s="60"/>
      <c r="AF1434" s="637"/>
      <c r="AG1434" s="2"/>
    </row>
    <row r="1435" spans="1:33" ht="62.25" customHeight="1">
      <c r="A1435" s="662"/>
      <c r="B1435" s="665"/>
      <c r="C1435" s="743"/>
      <c r="D1435" s="744"/>
      <c r="E1435" s="744"/>
      <c r="F1435" s="744"/>
      <c r="G1435" s="744"/>
      <c r="H1435" s="744"/>
      <c r="I1435" s="744"/>
      <c r="J1435" s="761"/>
      <c r="K1435" s="744"/>
      <c r="L1435" s="744"/>
      <c r="M1435" s="631"/>
      <c r="N1435" s="631"/>
      <c r="O1435" s="744"/>
      <c r="P1435" s="744"/>
      <c r="Q1435" s="762"/>
      <c r="R1435" s="32"/>
      <c r="S1435" s="818" t="s">
        <v>1928</v>
      </c>
      <c r="T1435" s="26"/>
      <c r="U1435" s="26"/>
      <c r="V1435" s="26"/>
      <c r="W1435" s="27">
        <v>1</v>
      </c>
      <c r="X1435" s="28" t="s">
        <v>74</v>
      </c>
      <c r="Y1435" s="29">
        <v>5.59</v>
      </c>
      <c r="Z1435" s="29">
        <f t="shared" ref="Z1435:Z1438" si="149">+W1435*Y1435</f>
        <v>5.59</v>
      </c>
      <c r="AA1435" s="29">
        <f t="shared" ref="AA1435:AA1438" si="150">+Z1435*1.12</f>
        <v>6.2608000000000006</v>
      </c>
      <c r="AB1435" s="30"/>
      <c r="AC1435" s="28"/>
      <c r="AD1435" s="31" t="s">
        <v>75</v>
      </c>
      <c r="AE1435" s="31"/>
      <c r="AF1435" s="634"/>
      <c r="AG1435" s="2"/>
    </row>
    <row r="1436" spans="1:33" ht="62.25" customHeight="1">
      <c r="A1436" s="663"/>
      <c r="B1436" s="666"/>
      <c r="C1436" s="743"/>
      <c r="D1436" s="744"/>
      <c r="E1436" s="744"/>
      <c r="F1436" s="744"/>
      <c r="G1436" s="744"/>
      <c r="H1436" s="744"/>
      <c r="I1436" s="744"/>
      <c r="J1436" s="761"/>
      <c r="K1436" s="744"/>
      <c r="L1436" s="744"/>
      <c r="M1436" s="631"/>
      <c r="N1436" s="631"/>
      <c r="O1436" s="744"/>
      <c r="P1436" s="744"/>
      <c r="Q1436" s="762"/>
      <c r="R1436" s="25"/>
      <c r="S1436" s="818" t="s">
        <v>1929</v>
      </c>
      <c r="T1436" s="26"/>
      <c r="U1436" s="26"/>
      <c r="V1436" s="26"/>
      <c r="W1436" s="27">
        <v>1</v>
      </c>
      <c r="X1436" s="28" t="s">
        <v>74</v>
      </c>
      <c r="Y1436" s="29">
        <v>5.57</v>
      </c>
      <c r="Z1436" s="29">
        <f t="shared" si="149"/>
        <v>5.57</v>
      </c>
      <c r="AA1436" s="29">
        <f t="shared" si="150"/>
        <v>6.2384000000000013</v>
      </c>
      <c r="AB1436" s="30"/>
      <c r="AC1436" s="28"/>
      <c r="AD1436" s="31" t="s">
        <v>75</v>
      </c>
      <c r="AE1436" s="31"/>
      <c r="AF1436" s="634"/>
      <c r="AG1436" s="2"/>
    </row>
    <row r="1437" spans="1:33" ht="62.25" customHeight="1">
      <c r="A1437" s="661" t="s">
        <v>1617</v>
      </c>
      <c r="B1437" s="664" t="s">
        <v>1875</v>
      </c>
      <c r="C1437" s="743"/>
      <c r="D1437" s="744"/>
      <c r="E1437" s="744"/>
      <c r="F1437" s="744"/>
      <c r="G1437" s="744"/>
      <c r="H1437" s="744"/>
      <c r="I1437" s="744"/>
      <c r="J1437" s="761"/>
      <c r="K1437" s="744"/>
      <c r="L1437" s="744"/>
      <c r="M1437" s="631"/>
      <c r="N1437" s="631"/>
      <c r="O1437" s="744"/>
      <c r="P1437" s="744"/>
      <c r="Q1437" s="762"/>
      <c r="R1437" s="25"/>
      <c r="S1437" s="818" t="s">
        <v>1930</v>
      </c>
      <c r="T1437" s="26"/>
      <c r="U1437" s="26"/>
      <c r="V1437" s="26"/>
      <c r="W1437" s="27">
        <v>1</v>
      </c>
      <c r="X1437" s="28" t="s">
        <v>74</v>
      </c>
      <c r="Y1437" s="29">
        <v>5.57</v>
      </c>
      <c r="Z1437" s="29">
        <f t="shared" si="149"/>
        <v>5.57</v>
      </c>
      <c r="AA1437" s="29">
        <f t="shared" si="150"/>
        <v>6.2384000000000013</v>
      </c>
      <c r="AB1437" s="30"/>
      <c r="AC1437" s="28"/>
      <c r="AD1437" s="31" t="s">
        <v>75</v>
      </c>
      <c r="AE1437" s="31"/>
      <c r="AF1437" s="634"/>
      <c r="AG1437" s="2"/>
    </row>
    <row r="1438" spans="1:33" ht="62.25" customHeight="1">
      <c r="A1438" s="662"/>
      <c r="B1438" s="665"/>
      <c r="C1438" s="745"/>
      <c r="D1438" s="746"/>
      <c r="E1438" s="746"/>
      <c r="F1438" s="746"/>
      <c r="G1438" s="746"/>
      <c r="H1438" s="746"/>
      <c r="I1438" s="746"/>
      <c r="J1438" s="763"/>
      <c r="K1438" s="746"/>
      <c r="L1438" s="746"/>
      <c r="M1438" s="632"/>
      <c r="N1438" s="632"/>
      <c r="O1438" s="746"/>
      <c r="P1438" s="746"/>
      <c r="Q1438" s="764"/>
      <c r="R1438" s="38"/>
      <c r="S1438" s="824" t="s">
        <v>1931</v>
      </c>
      <c r="T1438" s="61"/>
      <c r="U1438" s="61"/>
      <c r="V1438" s="61"/>
      <c r="W1438" s="62">
        <v>1</v>
      </c>
      <c r="X1438" s="63" t="s">
        <v>74</v>
      </c>
      <c r="Y1438" s="64">
        <v>5.57</v>
      </c>
      <c r="Z1438" s="42">
        <f t="shared" si="149"/>
        <v>5.57</v>
      </c>
      <c r="AA1438" s="42">
        <f t="shared" si="150"/>
        <v>6.2384000000000013</v>
      </c>
      <c r="AB1438" s="65"/>
      <c r="AC1438" s="63"/>
      <c r="AD1438" s="66" t="s">
        <v>75</v>
      </c>
      <c r="AE1438" s="66"/>
      <c r="AF1438" s="635"/>
      <c r="AG1438" s="2"/>
    </row>
    <row r="1439" spans="1:33" ht="50.25" customHeight="1">
      <c r="A1439" s="662"/>
      <c r="B1439" s="665"/>
      <c r="C1439" s="747" t="s">
        <v>46</v>
      </c>
      <c r="D1439" s="748" t="s">
        <v>47</v>
      </c>
      <c r="E1439" s="748" t="s">
        <v>48</v>
      </c>
      <c r="F1439" s="748" t="s">
        <v>49</v>
      </c>
      <c r="G1439" s="749" t="s">
        <v>50</v>
      </c>
      <c r="H1439" s="748" t="s">
        <v>51</v>
      </c>
      <c r="I1439" s="748" t="s">
        <v>52</v>
      </c>
      <c r="J1439" s="766" t="s">
        <v>1932</v>
      </c>
      <c r="K1439" s="776" t="s">
        <v>1933</v>
      </c>
      <c r="L1439" s="776" t="s">
        <v>1934</v>
      </c>
      <c r="M1439" s="703">
        <v>650</v>
      </c>
      <c r="N1439" s="703">
        <v>500</v>
      </c>
      <c r="O1439" s="776" t="s">
        <v>1935</v>
      </c>
      <c r="P1439" s="748" t="s">
        <v>1936</v>
      </c>
      <c r="Q1439" s="759" t="s">
        <v>1937</v>
      </c>
      <c r="R1439" s="37" t="s">
        <v>68</v>
      </c>
      <c r="S1439" s="822" t="s">
        <v>69</v>
      </c>
      <c r="T1439" s="53"/>
      <c r="U1439" s="67" t="s">
        <v>71</v>
      </c>
      <c r="V1439" s="68" t="s">
        <v>72</v>
      </c>
      <c r="W1439" s="54"/>
      <c r="X1439" s="55"/>
      <c r="Y1439" s="56"/>
      <c r="Z1439" s="36"/>
      <c r="AA1439" s="36"/>
      <c r="AB1439" s="57">
        <f>SUM(AA1440:AA1443)</f>
        <v>24.976000000000006</v>
      </c>
      <c r="AC1439" s="55"/>
      <c r="AD1439" s="58"/>
      <c r="AE1439" s="58"/>
      <c r="AF1439" s="637"/>
      <c r="AG1439" s="2"/>
    </row>
    <row r="1440" spans="1:33" ht="50.25" customHeight="1">
      <c r="A1440" s="662"/>
      <c r="B1440" s="665"/>
      <c r="C1440" s="743"/>
      <c r="D1440" s="744"/>
      <c r="E1440" s="744"/>
      <c r="F1440" s="744"/>
      <c r="G1440" s="744"/>
      <c r="H1440" s="744"/>
      <c r="I1440" s="744"/>
      <c r="J1440" s="761"/>
      <c r="K1440" s="744"/>
      <c r="L1440" s="744"/>
      <c r="M1440" s="631"/>
      <c r="N1440" s="631"/>
      <c r="O1440" s="744"/>
      <c r="P1440" s="744"/>
      <c r="Q1440" s="762"/>
      <c r="R1440" s="25"/>
      <c r="S1440" s="818" t="s">
        <v>1938</v>
      </c>
      <c r="T1440" s="26"/>
      <c r="U1440" s="26"/>
      <c r="V1440" s="26"/>
      <c r="W1440" s="27">
        <v>1</v>
      </c>
      <c r="X1440" s="28" t="s">
        <v>74</v>
      </c>
      <c r="Y1440" s="29">
        <v>5.59</v>
      </c>
      <c r="Z1440" s="29">
        <f t="shared" ref="Z1440:Z1443" si="151">+W1440*Y1440</f>
        <v>5.59</v>
      </c>
      <c r="AA1440" s="29">
        <f t="shared" ref="AA1440:AA1443" si="152">+Z1440*1.12</f>
        <v>6.2608000000000006</v>
      </c>
      <c r="AB1440" s="30"/>
      <c r="AC1440" s="28"/>
      <c r="AD1440" s="31" t="s">
        <v>75</v>
      </c>
      <c r="AE1440" s="31"/>
      <c r="AF1440" s="634"/>
      <c r="AG1440" s="2"/>
    </row>
    <row r="1441" spans="1:33" ht="50.25" customHeight="1">
      <c r="A1441" s="662"/>
      <c r="B1441" s="665"/>
      <c r="C1441" s="743"/>
      <c r="D1441" s="744"/>
      <c r="E1441" s="744"/>
      <c r="F1441" s="744"/>
      <c r="G1441" s="744"/>
      <c r="H1441" s="744"/>
      <c r="I1441" s="744"/>
      <c r="J1441" s="761"/>
      <c r="K1441" s="744"/>
      <c r="L1441" s="744"/>
      <c r="M1441" s="631"/>
      <c r="N1441" s="631"/>
      <c r="O1441" s="744"/>
      <c r="P1441" s="744"/>
      <c r="Q1441" s="762"/>
      <c r="R1441" s="25"/>
      <c r="S1441" s="818" t="s">
        <v>1939</v>
      </c>
      <c r="T1441" s="26"/>
      <c r="U1441" s="26"/>
      <c r="V1441" s="26"/>
      <c r="W1441" s="27">
        <v>1</v>
      </c>
      <c r="X1441" s="28" t="s">
        <v>74</v>
      </c>
      <c r="Y1441" s="29">
        <v>5.57</v>
      </c>
      <c r="Z1441" s="29">
        <f t="shared" si="151"/>
        <v>5.57</v>
      </c>
      <c r="AA1441" s="29">
        <f t="shared" si="152"/>
        <v>6.2384000000000013</v>
      </c>
      <c r="AB1441" s="30"/>
      <c r="AC1441" s="28"/>
      <c r="AD1441" s="31" t="s">
        <v>75</v>
      </c>
      <c r="AE1441" s="31"/>
      <c r="AF1441" s="634"/>
      <c r="AG1441" s="2"/>
    </row>
    <row r="1442" spans="1:33" ht="50.25" customHeight="1">
      <c r="A1442" s="662"/>
      <c r="B1442" s="665"/>
      <c r="C1442" s="743"/>
      <c r="D1442" s="744"/>
      <c r="E1442" s="744"/>
      <c r="F1442" s="744"/>
      <c r="G1442" s="744"/>
      <c r="H1442" s="744"/>
      <c r="I1442" s="744"/>
      <c r="J1442" s="761"/>
      <c r="K1442" s="744"/>
      <c r="L1442" s="744"/>
      <c r="M1442" s="631"/>
      <c r="N1442" s="631"/>
      <c r="O1442" s="744"/>
      <c r="P1442" s="744"/>
      <c r="Q1442" s="762"/>
      <c r="R1442" s="25"/>
      <c r="S1442" s="818" t="s">
        <v>1940</v>
      </c>
      <c r="T1442" s="26"/>
      <c r="U1442" s="26"/>
      <c r="V1442" s="26"/>
      <c r="W1442" s="27">
        <v>1</v>
      </c>
      <c r="X1442" s="28" t="s">
        <v>74</v>
      </c>
      <c r="Y1442" s="29">
        <v>5.57</v>
      </c>
      <c r="Z1442" s="29">
        <f t="shared" si="151"/>
        <v>5.57</v>
      </c>
      <c r="AA1442" s="29">
        <f t="shared" si="152"/>
        <v>6.2384000000000013</v>
      </c>
      <c r="AB1442" s="30"/>
      <c r="AC1442" s="28"/>
      <c r="AD1442" s="31" t="s">
        <v>75</v>
      </c>
      <c r="AE1442" s="31"/>
      <c r="AF1442" s="634"/>
      <c r="AG1442" s="2"/>
    </row>
    <row r="1443" spans="1:33" ht="50.25" customHeight="1">
      <c r="A1443" s="662"/>
      <c r="B1443" s="665"/>
      <c r="C1443" s="745"/>
      <c r="D1443" s="746"/>
      <c r="E1443" s="746"/>
      <c r="F1443" s="746"/>
      <c r="G1443" s="746"/>
      <c r="H1443" s="746"/>
      <c r="I1443" s="746"/>
      <c r="J1443" s="763"/>
      <c r="K1443" s="746"/>
      <c r="L1443" s="746"/>
      <c r="M1443" s="632"/>
      <c r="N1443" s="632"/>
      <c r="O1443" s="746"/>
      <c r="P1443" s="746"/>
      <c r="Q1443" s="764"/>
      <c r="R1443" s="38"/>
      <c r="S1443" s="820" t="s">
        <v>1941</v>
      </c>
      <c r="T1443" s="39"/>
      <c r="U1443" s="39"/>
      <c r="V1443" s="39"/>
      <c r="W1443" s="40">
        <v>1</v>
      </c>
      <c r="X1443" s="41" t="s">
        <v>74</v>
      </c>
      <c r="Y1443" s="42">
        <v>5.57</v>
      </c>
      <c r="Z1443" s="42">
        <f t="shared" si="151"/>
        <v>5.57</v>
      </c>
      <c r="AA1443" s="42">
        <f t="shared" si="152"/>
        <v>6.2384000000000013</v>
      </c>
      <c r="AB1443" s="43"/>
      <c r="AC1443" s="41"/>
      <c r="AD1443" s="44" t="s">
        <v>75</v>
      </c>
      <c r="AE1443" s="44"/>
      <c r="AF1443" s="635"/>
      <c r="AG1443" s="2"/>
    </row>
    <row r="1444" spans="1:33" ht="29.25" customHeight="1">
      <c r="A1444" s="662"/>
      <c r="B1444" s="665"/>
      <c r="C1444" s="747" t="s">
        <v>46</v>
      </c>
      <c r="D1444" s="748" t="s">
        <v>47</v>
      </c>
      <c r="E1444" s="748" t="s">
        <v>48</v>
      </c>
      <c r="F1444" s="748" t="s">
        <v>371</v>
      </c>
      <c r="G1444" s="749" t="s">
        <v>50</v>
      </c>
      <c r="H1444" s="748" t="s">
        <v>51</v>
      </c>
      <c r="I1444" s="748" t="s">
        <v>52</v>
      </c>
      <c r="J1444" s="766" t="s">
        <v>1942</v>
      </c>
      <c r="K1444" s="776" t="s">
        <v>1943</v>
      </c>
      <c r="L1444" s="776" t="s">
        <v>1944</v>
      </c>
      <c r="M1444" s="703">
        <v>600</v>
      </c>
      <c r="N1444" s="703">
        <v>300</v>
      </c>
      <c r="O1444" s="776" t="s">
        <v>1945</v>
      </c>
      <c r="P1444" s="748" t="s">
        <v>1946</v>
      </c>
      <c r="Q1444" s="759" t="s">
        <v>1881</v>
      </c>
      <c r="R1444" s="37"/>
      <c r="S1444" s="822"/>
      <c r="T1444" s="53"/>
      <c r="U1444" s="67"/>
      <c r="V1444" s="68"/>
      <c r="W1444" s="54"/>
      <c r="X1444" s="55"/>
      <c r="Y1444" s="56"/>
      <c r="Z1444" s="36"/>
      <c r="AA1444" s="36"/>
      <c r="AB1444" s="57"/>
      <c r="AC1444" s="55"/>
      <c r="AD1444" s="58"/>
      <c r="AE1444" s="58"/>
      <c r="AF1444" s="637"/>
      <c r="AG1444" s="2"/>
    </row>
    <row r="1445" spans="1:33" ht="29.25" customHeight="1">
      <c r="A1445" s="662"/>
      <c r="B1445" s="665"/>
      <c r="C1445" s="743"/>
      <c r="D1445" s="744"/>
      <c r="E1445" s="744"/>
      <c r="F1445" s="744"/>
      <c r="G1445" s="744"/>
      <c r="H1445" s="744"/>
      <c r="I1445" s="744"/>
      <c r="J1445" s="761"/>
      <c r="K1445" s="744"/>
      <c r="L1445" s="744"/>
      <c r="M1445" s="631"/>
      <c r="N1445" s="631"/>
      <c r="O1445" s="744"/>
      <c r="P1445" s="744"/>
      <c r="Q1445" s="762"/>
      <c r="R1445" s="25"/>
      <c r="S1445" s="818"/>
      <c r="T1445" s="26"/>
      <c r="U1445" s="26"/>
      <c r="V1445" s="26"/>
      <c r="W1445" s="27"/>
      <c r="X1445" s="28"/>
      <c r="Y1445" s="29"/>
      <c r="Z1445" s="29"/>
      <c r="AA1445" s="29"/>
      <c r="AB1445" s="30"/>
      <c r="AC1445" s="28"/>
      <c r="AD1445" s="31"/>
      <c r="AE1445" s="31"/>
      <c r="AF1445" s="634"/>
      <c r="AG1445" s="2"/>
    </row>
    <row r="1446" spans="1:33" ht="29.25" customHeight="1">
      <c r="A1446" s="662"/>
      <c r="B1446" s="665"/>
      <c r="C1446" s="743"/>
      <c r="D1446" s="744"/>
      <c r="E1446" s="744"/>
      <c r="F1446" s="744"/>
      <c r="G1446" s="744"/>
      <c r="H1446" s="744"/>
      <c r="I1446" s="744"/>
      <c r="J1446" s="761"/>
      <c r="K1446" s="744"/>
      <c r="L1446" s="744"/>
      <c r="M1446" s="631"/>
      <c r="N1446" s="631"/>
      <c r="O1446" s="744"/>
      <c r="P1446" s="744"/>
      <c r="Q1446" s="762"/>
      <c r="R1446" s="25"/>
      <c r="S1446" s="818"/>
      <c r="T1446" s="26"/>
      <c r="U1446" s="26"/>
      <c r="V1446" s="26"/>
      <c r="W1446" s="27"/>
      <c r="X1446" s="28"/>
      <c r="Y1446" s="29"/>
      <c r="Z1446" s="29"/>
      <c r="AA1446" s="29"/>
      <c r="AB1446" s="30"/>
      <c r="AC1446" s="28"/>
      <c r="AD1446" s="31"/>
      <c r="AE1446" s="31"/>
      <c r="AF1446" s="634"/>
      <c r="AG1446" s="2"/>
    </row>
    <row r="1447" spans="1:33" ht="29.25" customHeight="1">
      <c r="A1447" s="662"/>
      <c r="B1447" s="665"/>
      <c r="C1447" s="743"/>
      <c r="D1447" s="744"/>
      <c r="E1447" s="744"/>
      <c r="F1447" s="744"/>
      <c r="G1447" s="744"/>
      <c r="H1447" s="744"/>
      <c r="I1447" s="744"/>
      <c r="J1447" s="761"/>
      <c r="K1447" s="744"/>
      <c r="L1447" s="744"/>
      <c r="M1447" s="631"/>
      <c r="N1447" s="631"/>
      <c r="O1447" s="744"/>
      <c r="P1447" s="744"/>
      <c r="Q1447" s="762"/>
      <c r="R1447" s="25"/>
      <c r="S1447" s="818"/>
      <c r="T1447" s="26"/>
      <c r="U1447" s="26"/>
      <c r="V1447" s="26"/>
      <c r="W1447" s="27"/>
      <c r="X1447" s="28"/>
      <c r="Y1447" s="29"/>
      <c r="Z1447" s="29"/>
      <c r="AA1447" s="29"/>
      <c r="AB1447" s="30"/>
      <c r="AC1447" s="28"/>
      <c r="AD1447" s="31"/>
      <c r="AE1447" s="31"/>
      <c r="AF1447" s="634"/>
      <c r="AG1447" s="2"/>
    </row>
    <row r="1448" spans="1:33" ht="29.25" customHeight="1">
      <c r="A1448" s="662"/>
      <c r="B1448" s="665"/>
      <c r="C1448" s="745"/>
      <c r="D1448" s="746"/>
      <c r="E1448" s="746"/>
      <c r="F1448" s="746"/>
      <c r="G1448" s="746"/>
      <c r="H1448" s="746"/>
      <c r="I1448" s="746"/>
      <c r="J1448" s="763"/>
      <c r="K1448" s="746"/>
      <c r="L1448" s="746"/>
      <c r="M1448" s="632"/>
      <c r="N1448" s="632"/>
      <c r="O1448" s="746"/>
      <c r="P1448" s="746"/>
      <c r="Q1448" s="764"/>
      <c r="R1448" s="38"/>
      <c r="S1448" s="820"/>
      <c r="T1448" s="39"/>
      <c r="U1448" s="39"/>
      <c r="V1448" s="39"/>
      <c r="W1448" s="40"/>
      <c r="X1448" s="41"/>
      <c r="Y1448" s="42"/>
      <c r="Z1448" s="42"/>
      <c r="AA1448" s="42"/>
      <c r="AB1448" s="43"/>
      <c r="AC1448" s="41"/>
      <c r="AD1448" s="44"/>
      <c r="AE1448" s="44"/>
      <c r="AF1448" s="635"/>
      <c r="AG1448" s="2"/>
    </row>
    <row r="1449" spans="1:33" ht="39" customHeight="1">
      <c r="A1449" s="662"/>
      <c r="B1449" s="665"/>
      <c r="C1449" s="747" t="s">
        <v>46</v>
      </c>
      <c r="D1449" s="748" t="s">
        <v>47</v>
      </c>
      <c r="E1449" s="748" t="s">
        <v>48</v>
      </c>
      <c r="F1449" s="748" t="s">
        <v>49</v>
      </c>
      <c r="G1449" s="749" t="s">
        <v>50</v>
      </c>
      <c r="H1449" s="748" t="s">
        <v>51</v>
      </c>
      <c r="I1449" s="748" t="s">
        <v>134</v>
      </c>
      <c r="J1449" s="766" t="s">
        <v>1947</v>
      </c>
      <c r="K1449" s="776" t="s">
        <v>1948</v>
      </c>
      <c r="L1449" s="776" t="s">
        <v>1949</v>
      </c>
      <c r="M1449" s="703">
        <v>6</v>
      </c>
      <c r="N1449" s="703">
        <v>4</v>
      </c>
      <c r="O1449" s="776" t="s">
        <v>1950</v>
      </c>
      <c r="P1449" s="748" t="s">
        <v>1951</v>
      </c>
      <c r="Q1449" s="815" t="s">
        <v>1913</v>
      </c>
      <c r="R1449" s="59" t="s">
        <v>68</v>
      </c>
      <c r="S1449" s="823" t="s">
        <v>69</v>
      </c>
      <c r="T1449" s="49"/>
      <c r="U1449" s="67" t="s">
        <v>71</v>
      </c>
      <c r="V1449" s="68" t="s">
        <v>72</v>
      </c>
      <c r="W1449" s="34"/>
      <c r="X1449" s="35"/>
      <c r="Y1449" s="36"/>
      <c r="Z1449" s="36"/>
      <c r="AA1449" s="36"/>
      <c r="AB1449" s="50">
        <f>SUM(AA1450:AA1453)</f>
        <v>87.897600000000011</v>
      </c>
      <c r="AC1449" s="35"/>
      <c r="AD1449" s="60"/>
      <c r="AE1449" s="60"/>
      <c r="AF1449" s="637"/>
      <c r="AG1449" s="2"/>
    </row>
    <row r="1450" spans="1:33" ht="39" customHeight="1">
      <c r="A1450" s="663"/>
      <c r="B1450" s="666"/>
      <c r="C1450" s="743"/>
      <c r="D1450" s="744"/>
      <c r="E1450" s="744"/>
      <c r="F1450" s="744"/>
      <c r="G1450" s="744"/>
      <c r="H1450" s="744"/>
      <c r="I1450" s="744"/>
      <c r="J1450" s="761"/>
      <c r="K1450" s="744"/>
      <c r="L1450" s="744"/>
      <c r="M1450" s="631"/>
      <c r="N1450" s="631"/>
      <c r="O1450" s="744"/>
      <c r="P1450" s="744"/>
      <c r="Q1450" s="762"/>
      <c r="R1450" s="32"/>
      <c r="S1450" s="818" t="s">
        <v>1952</v>
      </c>
      <c r="T1450" s="26"/>
      <c r="U1450" s="26"/>
      <c r="V1450" s="26"/>
      <c r="W1450" s="27">
        <v>3</v>
      </c>
      <c r="X1450" s="28" t="s">
        <v>74</v>
      </c>
      <c r="Y1450" s="29">
        <v>13.08</v>
      </c>
      <c r="Z1450" s="29">
        <f t="shared" ref="Z1450:Z1453" si="153">+W1450*Y1450</f>
        <v>39.24</v>
      </c>
      <c r="AA1450" s="29">
        <f t="shared" ref="AA1450:AA1453" si="154">+Z1450*1.12</f>
        <v>43.948800000000006</v>
      </c>
      <c r="AB1450" s="30"/>
      <c r="AC1450" s="28"/>
      <c r="AD1450" s="31" t="s">
        <v>75</v>
      </c>
      <c r="AE1450" s="31"/>
      <c r="AF1450" s="634"/>
      <c r="AG1450" s="2"/>
    </row>
    <row r="1451" spans="1:33" ht="39" customHeight="1">
      <c r="A1451" s="661" t="s">
        <v>1617</v>
      </c>
      <c r="B1451" s="664" t="s">
        <v>1875</v>
      </c>
      <c r="C1451" s="743"/>
      <c r="D1451" s="744"/>
      <c r="E1451" s="744"/>
      <c r="F1451" s="744"/>
      <c r="G1451" s="744"/>
      <c r="H1451" s="744"/>
      <c r="I1451" s="744"/>
      <c r="J1451" s="761"/>
      <c r="K1451" s="744"/>
      <c r="L1451" s="744"/>
      <c r="M1451" s="631"/>
      <c r="N1451" s="631"/>
      <c r="O1451" s="744"/>
      <c r="P1451" s="744"/>
      <c r="Q1451" s="762"/>
      <c r="R1451" s="25"/>
      <c r="S1451" s="818" t="s">
        <v>1953</v>
      </c>
      <c r="T1451" s="26"/>
      <c r="U1451" s="26"/>
      <c r="V1451" s="26"/>
      <c r="W1451" s="27">
        <v>1</v>
      </c>
      <c r="X1451" s="28" t="s">
        <v>74</v>
      </c>
      <c r="Y1451" s="29">
        <v>13.08</v>
      </c>
      <c r="Z1451" s="29">
        <f t="shared" si="153"/>
        <v>13.08</v>
      </c>
      <c r="AA1451" s="29">
        <f t="shared" si="154"/>
        <v>14.649600000000001</v>
      </c>
      <c r="AB1451" s="30"/>
      <c r="AC1451" s="28"/>
      <c r="AD1451" s="31" t="s">
        <v>75</v>
      </c>
      <c r="AE1451" s="31"/>
      <c r="AF1451" s="634"/>
      <c r="AG1451" s="2"/>
    </row>
    <row r="1452" spans="1:33" ht="39" customHeight="1">
      <c r="A1452" s="662"/>
      <c r="B1452" s="665"/>
      <c r="C1452" s="743"/>
      <c r="D1452" s="744"/>
      <c r="E1452" s="744"/>
      <c r="F1452" s="744"/>
      <c r="G1452" s="744"/>
      <c r="H1452" s="744"/>
      <c r="I1452" s="744"/>
      <c r="J1452" s="761"/>
      <c r="K1452" s="744"/>
      <c r="L1452" s="744"/>
      <c r="M1452" s="631"/>
      <c r="N1452" s="631"/>
      <c r="O1452" s="744"/>
      <c r="P1452" s="744"/>
      <c r="Q1452" s="762"/>
      <c r="R1452" s="25"/>
      <c r="S1452" s="818" t="s">
        <v>1954</v>
      </c>
      <c r="T1452" s="26"/>
      <c r="U1452" s="26"/>
      <c r="V1452" s="26"/>
      <c r="W1452" s="27">
        <v>1</v>
      </c>
      <c r="X1452" s="28" t="s">
        <v>74</v>
      </c>
      <c r="Y1452" s="29">
        <v>13.08</v>
      </c>
      <c r="Z1452" s="29">
        <f t="shared" si="153"/>
        <v>13.08</v>
      </c>
      <c r="AA1452" s="29">
        <f t="shared" si="154"/>
        <v>14.649600000000001</v>
      </c>
      <c r="AB1452" s="30"/>
      <c r="AC1452" s="28"/>
      <c r="AD1452" s="31" t="s">
        <v>75</v>
      </c>
      <c r="AE1452" s="31"/>
      <c r="AF1452" s="634"/>
      <c r="AG1452" s="2"/>
    </row>
    <row r="1453" spans="1:33" ht="39" customHeight="1">
      <c r="A1453" s="662"/>
      <c r="B1453" s="665"/>
      <c r="C1453" s="745"/>
      <c r="D1453" s="746"/>
      <c r="E1453" s="746"/>
      <c r="F1453" s="746"/>
      <c r="G1453" s="746"/>
      <c r="H1453" s="746"/>
      <c r="I1453" s="746"/>
      <c r="J1453" s="763"/>
      <c r="K1453" s="746"/>
      <c r="L1453" s="746"/>
      <c r="M1453" s="632"/>
      <c r="N1453" s="632"/>
      <c r="O1453" s="746"/>
      <c r="P1453" s="746"/>
      <c r="Q1453" s="764"/>
      <c r="R1453" s="38"/>
      <c r="S1453" s="824" t="s">
        <v>1955</v>
      </c>
      <c r="T1453" s="61"/>
      <c r="U1453" s="61"/>
      <c r="V1453" s="61"/>
      <c r="W1453" s="62">
        <v>1</v>
      </c>
      <c r="X1453" s="63" t="s">
        <v>74</v>
      </c>
      <c r="Y1453" s="29">
        <v>13.08</v>
      </c>
      <c r="Z1453" s="42">
        <f t="shared" si="153"/>
        <v>13.08</v>
      </c>
      <c r="AA1453" s="42">
        <f t="shared" si="154"/>
        <v>14.649600000000001</v>
      </c>
      <c r="AB1453" s="65"/>
      <c r="AC1453" s="63"/>
      <c r="AD1453" s="66" t="s">
        <v>75</v>
      </c>
      <c r="AE1453" s="66"/>
      <c r="AF1453" s="635"/>
      <c r="AG1453" s="2"/>
    </row>
    <row r="1454" spans="1:33" ht="30" customHeight="1">
      <c r="A1454" s="662"/>
      <c r="B1454" s="665"/>
      <c r="C1454" s="747" t="s">
        <v>46</v>
      </c>
      <c r="D1454" s="748" t="s">
        <v>47</v>
      </c>
      <c r="E1454" s="748" t="s">
        <v>48</v>
      </c>
      <c r="F1454" s="748" t="s">
        <v>49</v>
      </c>
      <c r="G1454" s="749" t="s">
        <v>50</v>
      </c>
      <c r="H1454" s="748" t="s">
        <v>51</v>
      </c>
      <c r="I1454" s="748" t="s">
        <v>52</v>
      </c>
      <c r="J1454" s="758" t="s">
        <v>1956</v>
      </c>
      <c r="K1454" s="776" t="s">
        <v>1957</v>
      </c>
      <c r="L1454" s="776" t="s">
        <v>1958</v>
      </c>
      <c r="M1454" s="703">
        <v>0</v>
      </c>
      <c r="N1454" s="703">
        <v>0</v>
      </c>
      <c r="O1454" s="776" t="s">
        <v>1959</v>
      </c>
      <c r="P1454" s="776" t="s">
        <v>1959</v>
      </c>
      <c r="Q1454" s="816" t="s">
        <v>1959</v>
      </c>
      <c r="R1454" s="37"/>
      <c r="S1454" s="822"/>
      <c r="T1454" s="53"/>
      <c r="U1454" s="53"/>
      <c r="V1454" s="53"/>
      <c r="W1454" s="54"/>
      <c r="X1454" s="55"/>
      <c r="Y1454" s="56"/>
      <c r="Z1454" s="36"/>
      <c r="AA1454" s="36"/>
      <c r="AB1454" s="57"/>
      <c r="AC1454" s="55"/>
      <c r="AD1454" s="58"/>
      <c r="AE1454" s="58"/>
      <c r="AF1454" s="995" t="s">
        <v>1960</v>
      </c>
      <c r="AG1454" s="2"/>
    </row>
    <row r="1455" spans="1:33" ht="30" customHeight="1">
      <c r="A1455" s="662"/>
      <c r="B1455" s="665"/>
      <c r="C1455" s="743"/>
      <c r="D1455" s="744"/>
      <c r="E1455" s="744"/>
      <c r="F1455" s="744"/>
      <c r="G1455" s="744"/>
      <c r="H1455" s="744"/>
      <c r="I1455" s="744"/>
      <c r="J1455" s="761"/>
      <c r="K1455" s="744"/>
      <c r="L1455" s="744"/>
      <c r="M1455" s="631"/>
      <c r="N1455" s="631"/>
      <c r="O1455" s="744"/>
      <c r="P1455" s="744"/>
      <c r="Q1455" s="794"/>
      <c r="R1455" s="25"/>
      <c r="S1455" s="818"/>
      <c r="T1455" s="26"/>
      <c r="U1455" s="26"/>
      <c r="V1455" s="26"/>
      <c r="W1455" s="27"/>
      <c r="X1455" s="28"/>
      <c r="Y1455" s="29"/>
      <c r="Z1455" s="29"/>
      <c r="AA1455" s="29"/>
      <c r="AB1455" s="30"/>
      <c r="AC1455" s="28"/>
      <c r="AD1455" s="31"/>
      <c r="AE1455" s="31"/>
      <c r="AF1455" s="993"/>
      <c r="AG1455" s="2"/>
    </row>
    <row r="1456" spans="1:33" ht="30" customHeight="1">
      <c r="A1456" s="662"/>
      <c r="B1456" s="665"/>
      <c r="C1456" s="743"/>
      <c r="D1456" s="744"/>
      <c r="E1456" s="744"/>
      <c r="F1456" s="744"/>
      <c r="G1456" s="744"/>
      <c r="H1456" s="744"/>
      <c r="I1456" s="744"/>
      <c r="J1456" s="761"/>
      <c r="K1456" s="744"/>
      <c r="L1456" s="744"/>
      <c r="M1456" s="631"/>
      <c r="N1456" s="631"/>
      <c r="O1456" s="744"/>
      <c r="P1456" s="744"/>
      <c r="Q1456" s="794"/>
      <c r="R1456" s="25"/>
      <c r="S1456" s="818"/>
      <c r="T1456" s="26"/>
      <c r="U1456" s="26"/>
      <c r="V1456" s="26"/>
      <c r="W1456" s="27"/>
      <c r="X1456" s="28"/>
      <c r="Y1456" s="29"/>
      <c r="Z1456" s="29"/>
      <c r="AA1456" s="29"/>
      <c r="AB1456" s="30"/>
      <c r="AC1456" s="28"/>
      <c r="AD1456" s="31"/>
      <c r="AE1456" s="31"/>
      <c r="AF1456" s="993"/>
      <c r="AG1456" s="2"/>
    </row>
    <row r="1457" spans="1:33" ht="30" customHeight="1">
      <c r="A1457" s="662"/>
      <c r="B1457" s="665"/>
      <c r="C1457" s="743"/>
      <c r="D1457" s="744"/>
      <c r="E1457" s="744"/>
      <c r="F1457" s="744"/>
      <c r="G1457" s="744"/>
      <c r="H1457" s="744"/>
      <c r="I1457" s="744"/>
      <c r="J1457" s="761"/>
      <c r="K1457" s="744"/>
      <c r="L1457" s="744"/>
      <c r="M1457" s="631"/>
      <c r="N1457" s="631"/>
      <c r="O1457" s="744"/>
      <c r="P1457" s="744"/>
      <c r="Q1457" s="794"/>
      <c r="R1457" s="25"/>
      <c r="S1457" s="818"/>
      <c r="T1457" s="26"/>
      <c r="U1457" s="26"/>
      <c r="V1457" s="26"/>
      <c r="W1457" s="27"/>
      <c r="X1457" s="28"/>
      <c r="Y1457" s="29"/>
      <c r="Z1457" s="29"/>
      <c r="AA1457" s="29"/>
      <c r="AB1457" s="30"/>
      <c r="AC1457" s="28"/>
      <c r="AD1457" s="31"/>
      <c r="AE1457" s="31"/>
      <c r="AF1457" s="993"/>
      <c r="AG1457" s="2"/>
    </row>
    <row r="1458" spans="1:33" ht="30" customHeight="1">
      <c r="A1458" s="662"/>
      <c r="B1458" s="665"/>
      <c r="C1458" s="745"/>
      <c r="D1458" s="746"/>
      <c r="E1458" s="746"/>
      <c r="F1458" s="746"/>
      <c r="G1458" s="746"/>
      <c r="H1458" s="746"/>
      <c r="I1458" s="746"/>
      <c r="J1458" s="763"/>
      <c r="K1458" s="746"/>
      <c r="L1458" s="746"/>
      <c r="M1458" s="632"/>
      <c r="N1458" s="632"/>
      <c r="O1458" s="746"/>
      <c r="P1458" s="746"/>
      <c r="Q1458" s="795"/>
      <c r="R1458" s="38"/>
      <c r="S1458" s="820"/>
      <c r="T1458" s="39"/>
      <c r="U1458" s="39"/>
      <c r="V1458" s="39"/>
      <c r="W1458" s="40"/>
      <c r="X1458" s="41"/>
      <c r="Y1458" s="42"/>
      <c r="Z1458" s="42"/>
      <c r="AA1458" s="42"/>
      <c r="AB1458" s="43"/>
      <c r="AC1458" s="41"/>
      <c r="AD1458" s="44"/>
      <c r="AE1458" s="44"/>
      <c r="AF1458" s="994"/>
      <c r="AG1458" s="2"/>
    </row>
    <row r="1459" spans="1:33" ht="24.75" customHeight="1">
      <c r="A1459" s="662"/>
      <c r="B1459" s="665"/>
      <c r="C1459" s="747" t="s">
        <v>46</v>
      </c>
      <c r="D1459" s="748" t="s">
        <v>47</v>
      </c>
      <c r="E1459" s="748" t="s">
        <v>48</v>
      </c>
      <c r="F1459" s="748" t="s">
        <v>49</v>
      </c>
      <c r="G1459" s="749" t="s">
        <v>50</v>
      </c>
      <c r="H1459" s="748" t="s">
        <v>51</v>
      </c>
      <c r="I1459" s="748" t="s">
        <v>61</v>
      </c>
      <c r="J1459" s="766" t="s">
        <v>1961</v>
      </c>
      <c r="K1459" s="776" t="s">
        <v>192</v>
      </c>
      <c r="L1459" s="776" t="s">
        <v>1962</v>
      </c>
      <c r="M1459" s="703">
        <v>1</v>
      </c>
      <c r="N1459" s="638">
        <v>3</v>
      </c>
      <c r="O1459" s="776" t="s">
        <v>1963</v>
      </c>
      <c r="P1459" s="748" t="s">
        <v>1964</v>
      </c>
      <c r="Q1459" s="759" t="s">
        <v>1965</v>
      </c>
      <c r="R1459" s="59" t="s">
        <v>140</v>
      </c>
      <c r="S1459" s="823" t="s">
        <v>141</v>
      </c>
      <c r="T1459" s="49"/>
      <c r="U1459" s="67" t="s">
        <v>71</v>
      </c>
      <c r="V1459" s="68" t="s">
        <v>72</v>
      </c>
      <c r="W1459" s="34"/>
      <c r="X1459" s="35"/>
      <c r="Y1459" s="36"/>
      <c r="Z1459" s="36"/>
      <c r="AA1459" s="36"/>
      <c r="AB1459" s="50">
        <f>AA1460</f>
        <v>12.535600000000002</v>
      </c>
      <c r="AC1459" s="35"/>
      <c r="AD1459" s="60"/>
      <c r="AE1459" s="60"/>
      <c r="AF1459" s="637"/>
      <c r="AG1459" s="2"/>
    </row>
    <row r="1460" spans="1:33" ht="24.75" customHeight="1">
      <c r="A1460" s="662"/>
      <c r="B1460" s="665"/>
      <c r="C1460" s="743"/>
      <c r="D1460" s="744"/>
      <c r="E1460" s="744"/>
      <c r="F1460" s="744"/>
      <c r="G1460" s="744"/>
      <c r="H1460" s="744"/>
      <c r="I1460" s="744"/>
      <c r="J1460" s="761"/>
      <c r="K1460" s="744"/>
      <c r="L1460" s="744"/>
      <c r="M1460" s="631"/>
      <c r="N1460" s="631"/>
      <c r="O1460" s="744"/>
      <c r="P1460" s="744"/>
      <c r="Q1460" s="762"/>
      <c r="R1460" s="32"/>
      <c r="S1460" s="818" t="s">
        <v>1966</v>
      </c>
      <c r="T1460" s="26"/>
      <c r="U1460" s="26"/>
      <c r="V1460" s="26"/>
      <c r="W1460" s="27">
        <v>11</v>
      </c>
      <c r="X1460" s="28" t="s">
        <v>143</v>
      </c>
      <c r="Y1460" s="29">
        <v>1.0175000000000001</v>
      </c>
      <c r="Z1460" s="29">
        <f>+W1460*Y1460</f>
        <v>11.192500000000001</v>
      </c>
      <c r="AA1460" s="29">
        <f>+Z1460*1.12</f>
        <v>12.535600000000002</v>
      </c>
      <c r="AB1460" s="30"/>
      <c r="AC1460" s="28"/>
      <c r="AD1460" s="31"/>
      <c r="AE1460" s="31" t="s">
        <v>75</v>
      </c>
      <c r="AF1460" s="634"/>
      <c r="AG1460" s="2"/>
    </row>
    <row r="1461" spans="1:33" ht="24.75" customHeight="1">
      <c r="A1461" s="662"/>
      <c r="B1461" s="665"/>
      <c r="C1461" s="743"/>
      <c r="D1461" s="744"/>
      <c r="E1461" s="744"/>
      <c r="F1461" s="744"/>
      <c r="G1461" s="744"/>
      <c r="H1461" s="744"/>
      <c r="I1461" s="744"/>
      <c r="J1461" s="761"/>
      <c r="K1461" s="744"/>
      <c r="L1461" s="744"/>
      <c r="M1461" s="631"/>
      <c r="N1461" s="631"/>
      <c r="O1461" s="744"/>
      <c r="P1461" s="744"/>
      <c r="Q1461" s="762"/>
      <c r="R1461" s="37" t="s">
        <v>264</v>
      </c>
      <c r="S1461" s="825" t="s">
        <v>197</v>
      </c>
      <c r="T1461" s="26"/>
      <c r="U1461" s="336" t="s">
        <v>71</v>
      </c>
      <c r="V1461" s="337" t="s">
        <v>72</v>
      </c>
      <c r="W1461" s="27"/>
      <c r="X1461" s="28"/>
      <c r="Y1461" s="29"/>
      <c r="Z1461" s="29"/>
      <c r="AA1461" s="29"/>
      <c r="AB1461" s="30">
        <f>AA1462</f>
        <v>291.00288000000006</v>
      </c>
      <c r="AC1461" s="28"/>
      <c r="AD1461" s="31"/>
      <c r="AE1461" s="31"/>
      <c r="AF1461" s="634"/>
      <c r="AG1461" s="2"/>
    </row>
    <row r="1462" spans="1:33" ht="24.75" customHeight="1">
      <c r="A1462" s="662"/>
      <c r="B1462" s="665"/>
      <c r="C1462" s="743"/>
      <c r="D1462" s="744"/>
      <c r="E1462" s="744"/>
      <c r="F1462" s="744"/>
      <c r="G1462" s="744"/>
      <c r="H1462" s="744"/>
      <c r="I1462" s="744"/>
      <c r="J1462" s="761"/>
      <c r="K1462" s="744"/>
      <c r="L1462" s="744"/>
      <c r="M1462" s="631"/>
      <c r="N1462" s="631"/>
      <c r="O1462" s="744"/>
      <c r="P1462" s="744"/>
      <c r="Q1462" s="762"/>
      <c r="R1462" s="32"/>
      <c r="S1462" s="818" t="s">
        <v>1967</v>
      </c>
      <c r="T1462" s="26"/>
      <c r="U1462" s="26"/>
      <c r="V1462" s="26"/>
      <c r="W1462" s="27">
        <v>3</v>
      </c>
      <c r="X1462" s="28" t="s">
        <v>74</v>
      </c>
      <c r="Y1462" s="29">
        <v>86.608000000000004</v>
      </c>
      <c r="Z1462" s="29">
        <f>+W1462*Y1462</f>
        <v>259.82400000000001</v>
      </c>
      <c r="AA1462" s="29">
        <f>+Z1462*1.12</f>
        <v>291.00288000000006</v>
      </c>
      <c r="AB1462" s="30"/>
      <c r="AC1462" s="28"/>
      <c r="AD1462" s="31"/>
      <c r="AE1462" s="31" t="s">
        <v>75</v>
      </c>
      <c r="AF1462" s="634"/>
      <c r="AG1462" s="2"/>
    </row>
    <row r="1463" spans="1:33" ht="24.75" customHeight="1">
      <c r="A1463" s="662"/>
      <c r="B1463" s="665"/>
      <c r="C1463" s="743"/>
      <c r="D1463" s="744"/>
      <c r="E1463" s="744"/>
      <c r="F1463" s="744"/>
      <c r="G1463" s="744"/>
      <c r="H1463" s="744"/>
      <c r="I1463" s="744"/>
      <c r="J1463" s="761"/>
      <c r="K1463" s="744"/>
      <c r="L1463" s="744"/>
      <c r="M1463" s="631"/>
      <c r="N1463" s="631"/>
      <c r="O1463" s="744"/>
      <c r="P1463" s="744"/>
      <c r="Q1463" s="762"/>
      <c r="R1463" s="37" t="s">
        <v>196</v>
      </c>
      <c r="S1463" s="825" t="s">
        <v>197</v>
      </c>
      <c r="T1463" s="76" t="s">
        <v>70</v>
      </c>
      <c r="U1463" s="336" t="s">
        <v>71</v>
      </c>
      <c r="V1463" s="337" t="s">
        <v>198</v>
      </c>
      <c r="W1463" s="27"/>
      <c r="X1463" s="28"/>
      <c r="Y1463" s="29"/>
      <c r="Z1463" s="29"/>
      <c r="AA1463" s="29"/>
      <c r="AB1463" s="30">
        <f>SUM(AA1464:AA1465)</f>
        <v>1600.6480000000001</v>
      </c>
      <c r="AC1463" s="28"/>
      <c r="AD1463" s="31"/>
      <c r="AE1463" s="31"/>
      <c r="AF1463" s="634"/>
      <c r="AG1463" s="2"/>
    </row>
    <row r="1464" spans="1:33" ht="24.75" customHeight="1">
      <c r="A1464" s="662"/>
      <c r="B1464" s="665"/>
      <c r="C1464" s="743"/>
      <c r="D1464" s="744"/>
      <c r="E1464" s="744"/>
      <c r="F1464" s="744"/>
      <c r="G1464" s="744"/>
      <c r="H1464" s="744"/>
      <c r="I1464" s="744"/>
      <c r="J1464" s="761"/>
      <c r="K1464" s="744"/>
      <c r="L1464" s="744"/>
      <c r="M1464" s="631"/>
      <c r="N1464" s="631"/>
      <c r="O1464" s="744"/>
      <c r="P1464" s="744"/>
      <c r="Q1464" s="762"/>
      <c r="R1464" s="25"/>
      <c r="S1464" s="818" t="s">
        <v>1968</v>
      </c>
      <c r="T1464" s="26"/>
      <c r="U1464" s="26"/>
      <c r="V1464" s="26"/>
      <c r="W1464" s="27">
        <v>1</v>
      </c>
      <c r="X1464" s="28" t="s">
        <v>74</v>
      </c>
      <c r="Y1464" s="29">
        <v>460.4</v>
      </c>
      <c r="Z1464" s="29">
        <f t="shared" ref="Z1464:Z1465" si="155">+W1464*Y1464</f>
        <v>460.4</v>
      </c>
      <c r="AA1464" s="29">
        <f>+Z1464*1.12</f>
        <v>515.64800000000002</v>
      </c>
      <c r="AB1464" s="30"/>
      <c r="AC1464" s="28"/>
      <c r="AD1464" s="31"/>
      <c r="AE1464" s="31" t="s">
        <v>75</v>
      </c>
      <c r="AF1464" s="634"/>
      <c r="AG1464" s="2"/>
    </row>
    <row r="1465" spans="1:33" ht="24.75" customHeight="1">
      <c r="A1465" s="662"/>
      <c r="B1465" s="665"/>
      <c r="C1465" s="745"/>
      <c r="D1465" s="746"/>
      <c r="E1465" s="746"/>
      <c r="F1465" s="746"/>
      <c r="G1465" s="746"/>
      <c r="H1465" s="746"/>
      <c r="I1465" s="746"/>
      <c r="J1465" s="763"/>
      <c r="K1465" s="746"/>
      <c r="L1465" s="746"/>
      <c r="M1465" s="632"/>
      <c r="N1465" s="632"/>
      <c r="O1465" s="746"/>
      <c r="P1465" s="746"/>
      <c r="Q1465" s="764"/>
      <c r="R1465" s="69"/>
      <c r="S1465" s="846" t="s">
        <v>1969</v>
      </c>
      <c r="T1465" s="201"/>
      <c r="U1465" s="201"/>
      <c r="V1465" s="201"/>
      <c r="W1465" s="202">
        <v>1</v>
      </c>
      <c r="X1465" s="203" t="s">
        <v>74</v>
      </c>
      <c r="Y1465" s="205">
        <v>1085</v>
      </c>
      <c r="Z1465" s="94">
        <f t="shared" si="155"/>
        <v>1085</v>
      </c>
      <c r="AA1465" s="94">
        <f>+Z1465</f>
        <v>1085</v>
      </c>
      <c r="AB1465" s="43"/>
      <c r="AC1465" s="41"/>
      <c r="AD1465" s="44"/>
      <c r="AE1465" s="44" t="s">
        <v>75</v>
      </c>
      <c r="AF1465" s="635"/>
      <c r="AG1465" s="2"/>
    </row>
    <row r="1466" spans="1:33" ht="65.25" customHeight="1">
      <c r="A1466" s="662"/>
      <c r="B1466" s="665"/>
      <c r="C1466" s="747" t="s">
        <v>46</v>
      </c>
      <c r="D1466" s="748" t="s">
        <v>47</v>
      </c>
      <c r="E1466" s="748" t="s">
        <v>48</v>
      </c>
      <c r="F1466" s="748" t="s">
        <v>49</v>
      </c>
      <c r="G1466" s="749" t="s">
        <v>50</v>
      </c>
      <c r="H1466" s="748" t="s">
        <v>51</v>
      </c>
      <c r="I1466" s="748" t="s">
        <v>52</v>
      </c>
      <c r="J1466" s="766" t="s">
        <v>1970</v>
      </c>
      <c r="K1466" s="776" t="s">
        <v>473</v>
      </c>
      <c r="L1466" s="776" t="s">
        <v>1971</v>
      </c>
      <c r="M1466" s="703">
        <v>1</v>
      </c>
      <c r="N1466" s="703">
        <v>1</v>
      </c>
      <c r="O1466" s="776" t="s">
        <v>1972</v>
      </c>
      <c r="P1466" s="748" t="s">
        <v>1973</v>
      </c>
      <c r="Q1466" s="804" t="s">
        <v>1974</v>
      </c>
      <c r="R1466" s="59" t="s">
        <v>68</v>
      </c>
      <c r="S1466" s="827" t="s">
        <v>69</v>
      </c>
      <c r="T1466" s="68"/>
      <c r="U1466" s="67" t="s">
        <v>71</v>
      </c>
      <c r="V1466" s="68" t="s">
        <v>72</v>
      </c>
      <c r="W1466" s="54"/>
      <c r="X1466" s="55"/>
      <c r="Y1466" s="56"/>
      <c r="Z1466" s="56"/>
      <c r="AA1466" s="56"/>
      <c r="AB1466" s="57">
        <f>SUM(AA1467:AA1470)</f>
        <v>58.598400000000005</v>
      </c>
      <c r="AC1466" s="55"/>
      <c r="AD1466" s="58"/>
      <c r="AE1466" s="58"/>
      <c r="AF1466" s="637"/>
      <c r="AG1466" s="2"/>
    </row>
    <row r="1467" spans="1:33" ht="65.25" customHeight="1">
      <c r="A1467" s="663"/>
      <c r="B1467" s="666"/>
      <c r="C1467" s="743"/>
      <c r="D1467" s="744"/>
      <c r="E1467" s="744"/>
      <c r="F1467" s="744"/>
      <c r="G1467" s="744"/>
      <c r="H1467" s="744"/>
      <c r="I1467" s="744"/>
      <c r="J1467" s="761"/>
      <c r="K1467" s="744"/>
      <c r="L1467" s="744"/>
      <c r="M1467" s="631"/>
      <c r="N1467" s="631"/>
      <c r="O1467" s="744"/>
      <c r="P1467" s="744"/>
      <c r="Q1467" s="802"/>
      <c r="R1467" s="32"/>
      <c r="S1467" s="818" t="s">
        <v>1975</v>
      </c>
      <c r="T1467" s="26"/>
      <c r="U1467" s="26"/>
      <c r="V1467" s="26"/>
      <c r="W1467" s="27">
        <v>1</v>
      </c>
      <c r="X1467" s="28" t="s">
        <v>74</v>
      </c>
      <c r="Y1467" s="29">
        <v>13.08</v>
      </c>
      <c r="Z1467" s="29">
        <f t="shared" ref="Z1467:Z1470" si="156">+W1467*Y1467</f>
        <v>13.08</v>
      </c>
      <c r="AA1467" s="29">
        <f t="shared" ref="AA1467:AA1470" si="157">+Z1467*1.12</f>
        <v>14.649600000000001</v>
      </c>
      <c r="AB1467" s="30"/>
      <c r="AC1467" s="28"/>
      <c r="AD1467" s="31" t="s">
        <v>75</v>
      </c>
      <c r="AE1467" s="31"/>
      <c r="AF1467" s="634"/>
      <c r="AG1467" s="2"/>
    </row>
    <row r="1468" spans="1:33" ht="65.25" customHeight="1">
      <c r="A1468" s="661" t="s">
        <v>1617</v>
      </c>
      <c r="B1468" s="664" t="s">
        <v>1875</v>
      </c>
      <c r="C1468" s="743"/>
      <c r="D1468" s="744"/>
      <c r="E1468" s="744"/>
      <c r="F1468" s="744"/>
      <c r="G1468" s="744"/>
      <c r="H1468" s="744"/>
      <c r="I1468" s="744"/>
      <c r="J1468" s="761"/>
      <c r="K1468" s="744"/>
      <c r="L1468" s="744"/>
      <c r="M1468" s="631"/>
      <c r="N1468" s="631"/>
      <c r="O1468" s="744"/>
      <c r="P1468" s="744"/>
      <c r="Q1468" s="802"/>
      <c r="R1468" s="25"/>
      <c r="S1468" s="818" t="s">
        <v>1976</v>
      </c>
      <c r="T1468" s="26"/>
      <c r="U1468" s="26"/>
      <c r="V1468" s="26"/>
      <c r="W1468" s="27">
        <v>1</v>
      </c>
      <c r="X1468" s="28" t="s">
        <v>74</v>
      </c>
      <c r="Y1468" s="29">
        <v>13.08</v>
      </c>
      <c r="Z1468" s="29">
        <f t="shared" si="156"/>
        <v>13.08</v>
      </c>
      <c r="AA1468" s="29">
        <f t="shared" si="157"/>
        <v>14.649600000000001</v>
      </c>
      <c r="AB1468" s="30"/>
      <c r="AC1468" s="28"/>
      <c r="AD1468" s="31" t="s">
        <v>75</v>
      </c>
      <c r="AE1468" s="31"/>
      <c r="AF1468" s="634"/>
      <c r="AG1468" s="2"/>
    </row>
    <row r="1469" spans="1:33" ht="65.25" customHeight="1">
      <c r="A1469" s="662"/>
      <c r="B1469" s="665"/>
      <c r="C1469" s="743"/>
      <c r="D1469" s="744"/>
      <c r="E1469" s="744"/>
      <c r="F1469" s="744"/>
      <c r="G1469" s="744"/>
      <c r="H1469" s="744"/>
      <c r="I1469" s="744"/>
      <c r="J1469" s="761"/>
      <c r="K1469" s="744"/>
      <c r="L1469" s="744"/>
      <c r="M1469" s="631"/>
      <c r="N1469" s="631"/>
      <c r="O1469" s="744"/>
      <c r="P1469" s="744"/>
      <c r="Q1469" s="802"/>
      <c r="R1469" s="25"/>
      <c r="S1469" s="818" t="s">
        <v>1977</v>
      </c>
      <c r="T1469" s="26"/>
      <c r="U1469" s="26"/>
      <c r="V1469" s="26"/>
      <c r="W1469" s="27">
        <v>1</v>
      </c>
      <c r="X1469" s="28" t="s">
        <v>74</v>
      </c>
      <c r="Y1469" s="29">
        <v>13.08</v>
      </c>
      <c r="Z1469" s="29">
        <f t="shared" si="156"/>
        <v>13.08</v>
      </c>
      <c r="AA1469" s="29">
        <f t="shared" si="157"/>
        <v>14.649600000000001</v>
      </c>
      <c r="AB1469" s="30"/>
      <c r="AC1469" s="28"/>
      <c r="AD1469" s="31" t="s">
        <v>75</v>
      </c>
      <c r="AE1469" s="31"/>
      <c r="AF1469" s="634"/>
      <c r="AG1469" s="2"/>
    </row>
    <row r="1470" spans="1:33" ht="65.25" customHeight="1">
      <c r="A1470" s="662"/>
      <c r="B1470" s="669"/>
      <c r="C1470" s="745"/>
      <c r="D1470" s="746"/>
      <c r="E1470" s="746"/>
      <c r="F1470" s="746"/>
      <c r="G1470" s="746"/>
      <c r="H1470" s="746"/>
      <c r="I1470" s="746"/>
      <c r="J1470" s="763"/>
      <c r="K1470" s="746"/>
      <c r="L1470" s="746"/>
      <c r="M1470" s="632"/>
      <c r="N1470" s="632"/>
      <c r="O1470" s="746"/>
      <c r="P1470" s="746"/>
      <c r="Q1470" s="803"/>
      <c r="R1470" s="38"/>
      <c r="S1470" s="820" t="s">
        <v>1978</v>
      </c>
      <c r="T1470" s="39"/>
      <c r="U1470" s="39"/>
      <c r="V1470" s="39"/>
      <c r="W1470" s="40">
        <v>1</v>
      </c>
      <c r="X1470" s="41" t="s">
        <v>74</v>
      </c>
      <c r="Y1470" s="42">
        <v>13.08</v>
      </c>
      <c r="Z1470" s="42">
        <f t="shared" si="156"/>
        <v>13.08</v>
      </c>
      <c r="AA1470" s="42">
        <f t="shared" si="157"/>
        <v>14.649600000000001</v>
      </c>
      <c r="AB1470" s="43"/>
      <c r="AC1470" s="41"/>
      <c r="AD1470" s="44" t="s">
        <v>75</v>
      </c>
      <c r="AE1470" s="44"/>
      <c r="AF1470" s="635"/>
      <c r="AG1470" s="2"/>
    </row>
    <row r="1471" spans="1:33" ht="22.5" customHeight="1">
      <c r="A1471" s="662"/>
      <c r="B1471" s="159"/>
      <c r="C1471" s="781"/>
      <c r="D1471" s="781"/>
      <c r="E1471" s="781"/>
      <c r="F1471" s="781"/>
      <c r="G1471" s="781"/>
      <c r="H1471" s="781"/>
      <c r="I1471" s="781"/>
      <c r="J1471" s="781"/>
      <c r="K1471" s="781"/>
      <c r="L1471" s="781"/>
      <c r="M1471" s="160"/>
      <c r="N1471" s="160"/>
      <c r="O1471" s="781"/>
      <c r="P1471" s="781"/>
      <c r="Q1471" s="781"/>
      <c r="R1471" s="667" t="s">
        <v>536</v>
      </c>
      <c r="S1471" s="657"/>
      <c r="T1471" s="657"/>
      <c r="U1471" s="657"/>
      <c r="V1471" s="657"/>
      <c r="W1471" s="657"/>
      <c r="X1471" s="657"/>
      <c r="Y1471" s="657"/>
      <c r="Z1471" s="658"/>
      <c r="AA1471" s="161" t="s">
        <v>201</v>
      </c>
      <c r="AB1471" s="162">
        <f>SUM(AB1407:AB1470)</f>
        <v>4699.7624800000003</v>
      </c>
      <c r="AC1471" s="668"/>
      <c r="AD1471" s="657"/>
      <c r="AE1471" s="657"/>
      <c r="AF1471" s="660"/>
      <c r="AG1471" s="84"/>
    </row>
    <row r="1472" spans="1:33" ht="18" customHeight="1">
      <c r="A1472" s="662"/>
      <c r="B1472" s="704" t="s">
        <v>3351</v>
      </c>
      <c r="C1472" s="773" t="s">
        <v>46</v>
      </c>
      <c r="D1472" s="750" t="s">
        <v>47</v>
      </c>
      <c r="E1472" s="750" t="s">
        <v>48</v>
      </c>
      <c r="F1472" s="750" t="s">
        <v>371</v>
      </c>
      <c r="G1472" s="768" t="s">
        <v>50</v>
      </c>
      <c r="H1472" s="750" t="s">
        <v>51</v>
      </c>
      <c r="I1472" s="750" t="s">
        <v>134</v>
      </c>
      <c r="J1472" s="759" t="s">
        <v>1979</v>
      </c>
      <c r="K1472" s="748" t="s">
        <v>1980</v>
      </c>
      <c r="L1472" s="741" t="s">
        <v>1981</v>
      </c>
      <c r="M1472" s="713">
        <v>214</v>
      </c>
      <c r="N1472" s="713">
        <v>170</v>
      </c>
      <c r="O1472" s="741" t="s">
        <v>1982</v>
      </c>
      <c r="P1472" s="741" t="s">
        <v>1983</v>
      </c>
      <c r="Q1472" s="801" t="s">
        <v>1984</v>
      </c>
      <c r="R1472" s="37" t="s">
        <v>116</v>
      </c>
      <c r="S1472" s="821" t="s">
        <v>117</v>
      </c>
      <c r="T1472" s="46"/>
      <c r="U1472" s="67" t="s">
        <v>71</v>
      </c>
      <c r="V1472" s="68" t="s">
        <v>72</v>
      </c>
      <c r="W1472" s="34"/>
      <c r="X1472" s="35"/>
      <c r="Y1472" s="36"/>
      <c r="Z1472" s="36"/>
      <c r="AA1472" s="36"/>
      <c r="AB1472" s="50">
        <f>+SUM(AA1473:AA1476)</f>
        <v>584.594064</v>
      </c>
      <c r="AC1472" s="35"/>
      <c r="AD1472" s="60"/>
      <c r="AE1472" s="60"/>
      <c r="AF1472" s="636"/>
      <c r="AG1472" s="2"/>
    </row>
    <row r="1473" spans="1:33" ht="18" customHeight="1">
      <c r="A1473" s="662"/>
      <c r="B1473" s="665"/>
      <c r="C1473" s="743"/>
      <c r="D1473" s="744"/>
      <c r="E1473" s="744"/>
      <c r="F1473" s="744"/>
      <c r="G1473" s="744"/>
      <c r="H1473" s="744"/>
      <c r="I1473" s="744"/>
      <c r="J1473" s="762"/>
      <c r="K1473" s="744"/>
      <c r="L1473" s="744"/>
      <c r="M1473" s="631"/>
      <c r="N1473" s="631"/>
      <c r="O1473" s="744"/>
      <c r="P1473" s="744"/>
      <c r="Q1473" s="802"/>
      <c r="R1473" s="25"/>
      <c r="S1473" s="818" t="s">
        <v>1985</v>
      </c>
      <c r="T1473" s="26"/>
      <c r="U1473" s="26"/>
      <c r="V1473" s="26"/>
      <c r="W1473" s="27">
        <v>108</v>
      </c>
      <c r="X1473" s="28" t="s">
        <v>246</v>
      </c>
      <c r="Y1473" s="29">
        <v>2.95</v>
      </c>
      <c r="Z1473" s="29">
        <f t="shared" ref="Z1473:Z1476" si="158">+W1473*Y1473</f>
        <v>318.60000000000002</v>
      </c>
      <c r="AA1473" s="29">
        <f>+Z1473</f>
        <v>318.60000000000002</v>
      </c>
      <c r="AB1473" s="30"/>
      <c r="AC1473" s="28"/>
      <c r="AD1473" s="28" t="s">
        <v>75</v>
      </c>
      <c r="AE1473" s="31"/>
      <c r="AF1473" s="634"/>
      <c r="AG1473" s="2"/>
    </row>
    <row r="1474" spans="1:33" ht="18" customHeight="1">
      <c r="A1474" s="662"/>
      <c r="B1474" s="665"/>
      <c r="C1474" s="743"/>
      <c r="D1474" s="744"/>
      <c r="E1474" s="744"/>
      <c r="F1474" s="744"/>
      <c r="G1474" s="744"/>
      <c r="H1474" s="744"/>
      <c r="I1474" s="744"/>
      <c r="J1474" s="762"/>
      <c r="K1474" s="744"/>
      <c r="L1474" s="744"/>
      <c r="M1474" s="631"/>
      <c r="N1474" s="631"/>
      <c r="O1474" s="744"/>
      <c r="P1474" s="744"/>
      <c r="Q1474" s="802"/>
      <c r="R1474" s="32"/>
      <c r="S1474" s="819" t="s">
        <v>1986</v>
      </c>
      <c r="T1474" s="33"/>
      <c r="U1474" s="33"/>
      <c r="V1474" s="33"/>
      <c r="W1474" s="34">
        <v>1</v>
      </c>
      <c r="X1474" s="35" t="s">
        <v>119</v>
      </c>
      <c r="Y1474" s="36">
        <v>13.717499999999999</v>
      </c>
      <c r="Z1474" s="29">
        <f t="shared" si="158"/>
        <v>13.717499999999999</v>
      </c>
      <c r="AA1474" s="29">
        <f t="shared" ref="AA1474:AA1476" si="159">+Z1474*1.12</f>
        <v>15.3636</v>
      </c>
      <c r="AB1474" s="30"/>
      <c r="AC1474" s="28"/>
      <c r="AD1474" s="28" t="s">
        <v>75</v>
      </c>
      <c r="AE1474" s="31"/>
      <c r="AF1474" s="634"/>
      <c r="AG1474" s="2"/>
    </row>
    <row r="1475" spans="1:33" ht="18" customHeight="1">
      <c r="A1475" s="662"/>
      <c r="B1475" s="665"/>
      <c r="C1475" s="743"/>
      <c r="D1475" s="744"/>
      <c r="E1475" s="744"/>
      <c r="F1475" s="744"/>
      <c r="G1475" s="744"/>
      <c r="H1475" s="744"/>
      <c r="I1475" s="744"/>
      <c r="J1475" s="762"/>
      <c r="K1475" s="744"/>
      <c r="L1475" s="744"/>
      <c r="M1475" s="631"/>
      <c r="N1475" s="631"/>
      <c r="O1475" s="744"/>
      <c r="P1475" s="744"/>
      <c r="Q1475" s="802"/>
      <c r="R1475" s="32"/>
      <c r="S1475" s="819" t="s">
        <v>1987</v>
      </c>
      <c r="T1475" s="33"/>
      <c r="U1475" s="45"/>
      <c r="V1475" s="45"/>
      <c r="W1475" s="34">
        <v>12</v>
      </c>
      <c r="X1475" s="35" t="s">
        <v>818</v>
      </c>
      <c r="Y1475" s="36">
        <v>18.525600000000001</v>
      </c>
      <c r="Z1475" s="29">
        <f t="shared" si="158"/>
        <v>222.30720000000002</v>
      </c>
      <c r="AA1475" s="29">
        <f t="shared" si="159"/>
        <v>248.98406400000005</v>
      </c>
      <c r="AB1475" s="30"/>
      <c r="AC1475" s="28"/>
      <c r="AD1475" s="28" t="s">
        <v>75</v>
      </c>
      <c r="AE1475" s="31"/>
      <c r="AF1475" s="634"/>
      <c r="AG1475" s="2"/>
    </row>
    <row r="1476" spans="1:33" ht="18" customHeight="1">
      <c r="A1476" s="662"/>
      <c r="B1476" s="665"/>
      <c r="C1476" s="743"/>
      <c r="D1476" s="744"/>
      <c r="E1476" s="744"/>
      <c r="F1476" s="744"/>
      <c r="G1476" s="744"/>
      <c r="H1476" s="744"/>
      <c r="I1476" s="744"/>
      <c r="J1476" s="762"/>
      <c r="K1476" s="744"/>
      <c r="L1476" s="744"/>
      <c r="M1476" s="631"/>
      <c r="N1476" s="631"/>
      <c r="O1476" s="744"/>
      <c r="P1476" s="744"/>
      <c r="Q1476" s="802"/>
      <c r="R1476" s="32"/>
      <c r="S1476" s="819" t="s">
        <v>228</v>
      </c>
      <c r="T1476" s="311"/>
      <c r="U1476" s="155"/>
      <c r="V1476" s="155"/>
      <c r="W1476" s="128">
        <v>7</v>
      </c>
      <c r="X1476" s="28" t="s">
        <v>246</v>
      </c>
      <c r="Y1476" s="36">
        <v>0.21</v>
      </c>
      <c r="Z1476" s="29">
        <f t="shared" si="158"/>
        <v>1.47</v>
      </c>
      <c r="AA1476" s="29">
        <f t="shared" si="159"/>
        <v>1.6464000000000001</v>
      </c>
      <c r="AB1476" s="30"/>
      <c r="AC1476" s="28"/>
      <c r="AD1476" s="28" t="s">
        <v>75</v>
      </c>
      <c r="AE1476" s="31"/>
      <c r="AF1476" s="634"/>
      <c r="AG1476" s="2"/>
    </row>
    <row r="1477" spans="1:33" ht="33.75" customHeight="1">
      <c r="A1477" s="662"/>
      <c r="B1477" s="665"/>
      <c r="C1477" s="743"/>
      <c r="D1477" s="744"/>
      <c r="E1477" s="744"/>
      <c r="F1477" s="744"/>
      <c r="G1477" s="744"/>
      <c r="H1477" s="744"/>
      <c r="I1477" s="744"/>
      <c r="J1477" s="762"/>
      <c r="K1477" s="744"/>
      <c r="L1477" s="744"/>
      <c r="M1477" s="631"/>
      <c r="N1477" s="631"/>
      <c r="O1477" s="744"/>
      <c r="P1477" s="744"/>
      <c r="Q1477" s="802"/>
      <c r="R1477" s="37" t="s">
        <v>68</v>
      </c>
      <c r="S1477" s="821" t="s">
        <v>69</v>
      </c>
      <c r="T1477" s="215"/>
      <c r="U1477" s="172" t="s">
        <v>71</v>
      </c>
      <c r="V1477" s="164" t="s">
        <v>72</v>
      </c>
      <c r="W1477" s="128"/>
      <c r="X1477" s="35"/>
      <c r="Y1477" s="36"/>
      <c r="Z1477" s="29"/>
      <c r="AA1477" s="29"/>
      <c r="AB1477" s="30">
        <f>+SUM(AA1478:AA1480)</f>
        <v>92.960000000000008</v>
      </c>
      <c r="AC1477" s="28"/>
      <c r="AD1477" s="31"/>
      <c r="AE1477" s="31"/>
      <c r="AF1477" s="634"/>
      <c r="AG1477" s="2"/>
    </row>
    <row r="1478" spans="1:33" ht="18" customHeight="1">
      <c r="A1478" s="662"/>
      <c r="B1478" s="665"/>
      <c r="C1478" s="743"/>
      <c r="D1478" s="744"/>
      <c r="E1478" s="744"/>
      <c r="F1478" s="744"/>
      <c r="G1478" s="744"/>
      <c r="H1478" s="744"/>
      <c r="I1478" s="744"/>
      <c r="J1478" s="762"/>
      <c r="K1478" s="744"/>
      <c r="L1478" s="744"/>
      <c r="M1478" s="631"/>
      <c r="N1478" s="631"/>
      <c r="O1478" s="744"/>
      <c r="P1478" s="744"/>
      <c r="Q1478" s="802"/>
      <c r="R1478" s="32"/>
      <c r="S1478" s="819" t="s">
        <v>1988</v>
      </c>
      <c r="T1478" s="311"/>
      <c r="U1478" s="155"/>
      <c r="V1478" s="155"/>
      <c r="W1478" s="128">
        <v>1</v>
      </c>
      <c r="X1478" s="28" t="s">
        <v>246</v>
      </c>
      <c r="Y1478" s="36">
        <v>12.5</v>
      </c>
      <c r="Z1478" s="29">
        <f t="shared" ref="Z1478:Z1480" si="160">+W1478*Y1478</f>
        <v>12.5</v>
      </c>
      <c r="AA1478" s="29">
        <f t="shared" ref="AA1478:AA1480" si="161">+Z1478*1.12</f>
        <v>14.000000000000002</v>
      </c>
      <c r="AB1478" s="30"/>
      <c r="AC1478" s="28"/>
      <c r="AD1478" s="28" t="s">
        <v>75</v>
      </c>
      <c r="AE1478" s="31"/>
      <c r="AF1478" s="634"/>
      <c r="AG1478" s="2"/>
    </row>
    <row r="1479" spans="1:33" ht="18" customHeight="1">
      <c r="A1479" s="662"/>
      <c r="B1479" s="665"/>
      <c r="C1479" s="743"/>
      <c r="D1479" s="744"/>
      <c r="E1479" s="744"/>
      <c r="F1479" s="744"/>
      <c r="G1479" s="744"/>
      <c r="H1479" s="744"/>
      <c r="I1479" s="744"/>
      <c r="J1479" s="762"/>
      <c r="K1479" s="744"/>
      <c r="L1479" s="744"/>
      <c r="M1479" s="631"/>
      <c r="N1479" s="631"/>
      <c r="O1479" s="744"/>
      <c r="P1479" s="744"/>
      <c r="Q1479" s="802"/>
      <c r="R1479" s="32"/>
      <c r="S1479" s="819" t="s">
        <v>1989</v>
      </c>
      <c r="T1479" s="311"/>
      <c r="U1479" s="155"/>
      <c r="V1479" s="155"/>
      <c r="W1479" s="128">
        <v>1</v>
      </c>
      <c r="X1479" s="28" t="s">
        <v>246</v>
      </c>
      <c r="Y1479" s="36">
        <v>12.5</v>
      </c>
      <c r="Z1479" s="29">
        <f t="shared" si="160"/>
        <v>12.5</v>
      </c>
      <c r="AA1479" s="29">
        <f t="shared" si="161"/>
        <v>14.000000000000002</v>
      </c>
      <c r="AB1479" s="30"/>
      <c r="AC1479" s="28"/>
      <c r="AD1479" s="28" t="s">
        <v>75</v>
      </c>
      <c r="AE1479" s="31"/>
      <c r="AF1479" s="634"/>
      <c r="AG1479" s="2"/>
    </row>
    <row r="1480" spans="1:33" ht="18" customHeight="1">
      <c r="A1480" s="662"/>
      <c r="B1480" s="665"/>
      <c r="C1480" s="743"/>
      <c r="D1480" s="744"/>
      <c r="E1480" s="744"/>
      <c r="F1480" s="744"/>
      <c r="G1480" s="744"/>
      <c r="H1480" s="744"/>
      <c r="I1480" s="744"/>
      <c r="J1480" s="762"/>
      <c r="K1480" s="744"/>
      <c r="L1480" s="744"/>
      <c r="M1480" s="631"/>
      <c r="N1480" s="631"/>
      <c r="O1480" s="744"/>
      <c r="P1480" s="744"/>
      <c r="Q1480" s="802"/>
      <c r="R1480" s="32"/>
      <c r="S1480" s="819" t="s">
        <v>1990</v>
      </c>
      <c r="T1480" s="311"/>
      <c r="U1480" s="155"/>
      <c r="V1480" s="155"/>
      <c r="W1480" s="128">
        <v>4</v>
      </c>
      <c r="X1480" s="28" t="s">
        <v>246</v>
      </c>
      <c r="Y1480" s="36">
        <v>14.5</v>
      </c>
      <c r="Z1480" s="29">
        <f t="shared" si="160"/>
        <v>58</v>
      </c>
      <c r="AA1480" s="29">
        <f t="shared" si="161"/>
        <v>64.960000000000008</v>
      </c>
      <c r="AB1480" s="30"/>
      <c r="AC1480" s="28"/>
      <c r="AD1480" s="28" t="s">
        <v>75</v>
      </c>
      <c r="AE1480" s="31"/>
      <c r="AF1480" s="634"/>
      <c r="AG1480" s="2"/>
    </row>
    <row r="1481" spans="1:33" ht="18" customHeight="1">
      <c r="A1481" s="662"/>
      <c r="B1481" s="665"/>
      <c r="C1481" s="743"/>
      <c r="D1481" s="744"/>
      <c r="E1481" s="744"/>
      <c r="F1481" s="744"/>
      <c r="G1481" s="744"/>
      <c r="H1481" s="744"/>
      <c r="I1481" s="744"/>
      <c r="J1481" s="762"/>
      <c r="K1481" s="744"/>
      <c r="L1481" s="744"/>
      <c r="M1481" s="631"/>
      <c r="N1481" s="631"/>
      <c r="O1481" s="744"/>
      <c r="P1481" s="744"/>
      <c r="Q1481" s="802"/>
      <c r="R1481" s="37" t="s">
        <v>140</v>
      </c>
      <c r="S1481" s="821" t="s">
        <v>141</v>
      </c>
      <c r="T1481" s="215"/>
      <c r="U1481" s="172" t="s">
        <v>71</v>
      </c>
      <c r="V1481" s="164" t="s">
        <v>72</v>
      </c>
      <c r="W1481" s="128"/>
      <c r="X1481" s="35"/>
      <c r="Y1481" s="36"/>
      <c r="Z1481" s="29"/>
      <c r="AA1481" s="29"/>
      <c r="AB1481" s="30">
        <f>+SUM(AA1482:AA1492)</f>
        <v>211.28800000000007</v>
      </c>
      <c r="AC1481" s="28"/>
      <c r="AD1481" s="28"/>
      <c r="AE1481" s="31"/>
      <c r="AF1481" s="634"/>
      <c r="AG1481" s="2"/>
    </row>
    <row r="1482" spans="1:33" ht="18" customHeight="1">
      <c r="A1482" s="662"/>
      <c r="B1482" s="665"/>
      <c r="C1482" s="743"/>
      <c r="D1482" s="744"/>
      <c r="E1482" s="744"/>
      <c r="F1482" s="744"/>
      <c r="G1482" s="744"/>
      <c r="H1482" s="744"/>
      <c r="I1482" s="744"/>
      <c r="J1482" s="762"/>
      <c r="K1482" s="744"/>
      <c r="L1482" s="744"/>
      <c r="M1482" s="631"/>
      <c r="N1482" s="631"/>
      <c r="O1482" s="744"/>
      <c r="P1482" s="744"/>
      <c r="Q1482" s="802"/>
      <c r="R1482" s="32"/>
      <c r="S1482" s="819" t="s">
        <v>1991</v>
      </c>
      <c r="T1482" s="33"/>
      <c r="U1482" s="33"/>
      <c r="V1482" s="33"/>
      <c r="W1482" s="34">
        <v>50</v>
      </c>
      <c r="X1482" s="35" t="s">
        <v>246</v>
      </c>
      <c r="Y1482" s="36">
        <v>2.2000000000000002</v>
      </c>
      <c r="Z1482" s="29">
        <f t="shared" ref="Z1482:Z1492" si="162">+W1482*Y1482</f>
        <v>110.00000000000001</v>
      </c>
      <c r="AA1482" s="29">
        <f t="shared" ref="AA1482:AA1492" si="163">+Z1482*1.12</f>
        <v>123.20000000000003</v>
      </c>
      <c r="AB1482" s="30"/>
      <c r="AC1482" s="28"/>
      <c r="AD1482" s="28" t="s">
        <v>75</v>
      </c>
      <c r="AE1482" s="31"/>
      <c r="AF1482" s="634"/>
      <c r="AG1482" s="2"/>
    </row>
    <row r="1483" spans="1:33" ht="18" customHeight="1">
      <c r="A1483" s="662"/>
      <c r="B1483" s="665"/>
      <c r="C1483" s="743"/>
      <c r="D1483" s="744"/>
      <c r="E1483" s="744"/>
      <c r="F1483" s="744"/>
      <c r="G1483" s="744"/>
      <c r="H1483" s="744"/>
      <c r="I1483" s="744"/>
      <c r="J1483" s="762"/>
      <c r="K1483" s="744"/>
      <c r="L1483" s="744"/>
      <c r="M1483" s="631"/>
      <c r="N1483" s="631"/>
      <c r="O1483" s="744"/>
      <c r="P1483" s="744"/>
      <c r="Q1483" s="802"/>
      <c r="R1483" s="32"/>
      <c r="S1483" s="819" t="s">
        <v>1755</v>
      </c>
      <c r="T1483" s="33"/>
      <c r="U1483" s="33"/>
      <c r="V1483" s="33"/>
      <c r="W1483" s="34">
        <v>6</v>
      </c>
      <c r="X1483" s="35" t="s">
        <v>246</v>
      </c>
      <c r="Y1483" s="36">
        <v>3.43</v>
      </c>
      <c r="Z1483" s="29">
        <f t="shared" si="162"/>
        <v>20.580000000000002</v>
      </c>
      <c r="AA1483" s="29">
        <f t="shared" si="163"/>
        <v>23.049600000000005</v>
      </c>
      <c r="AB1483" s="30"/>
      <c r="AC1483" s="28"/>
      <c r="AD1483" s="28" t="s">
        <v>75</v>
      </c>
      <c r="AE1483" s="31"/>
      <c r="AF1483" s="634"/>
      <c r="AG1483" s="2"/>
    </row>
    <row r="1484" spans="1:33" ht="18" customHeight="1">
      <c r="A1484" s="662"/>
      <c r="B1484" s="665"/>
      <c r="C1484" s="743"/>
      <c r="D1484" s="744"/>
      <c r="E1484" s="744"/>
      <c r="F1484" s="744"/>
      <c r="G1484" s="744"/>
      <c r="H1484" s="744"/>
      <c r="I1484" s="744"/>
      <c r="J1484" s="762"/>
      <c r="K1484" s="744"/>
      <c r="L1484" s="744"/>
      <c r="M1484" s="631"/>
      <c r="N1484" s="631"/>
      <c r="O1484" s="744"/>
      <c r="P1484" s="744"/>
      <c r="Q1484" s="802"/>
      <c r="R1484" s="32"/>
      <c r="S1484" s="819" t="s">
        <v>1992</v>
      </c>
      <c r="T1484" s="33"/>
      <c r="U1484" s="33"/>
      <c r="V1484" s="33"/>
      <c r="W1484" s="34">
        <v>3</v>
      </c>
      <c r="X1484" s="35" t="s">
        <v>246</v>
      </c>
      <c r="Y1484" s="36">
        <v>2.57</v>
      </c>
      <c r="Z1484" s="29">
        <f t="shared" si="162"/>
        <v>7.7099999999999991</v>
      </c>
      <c r="AA1484" s="29">
        <f t="shared" si="163"/>
        <v>8.6351999999999993</v>
      </c>
      <c r="AB1484" s="30"/>
      <c r="AC1484" s="28"/>
      <c r="AD1484" s="28" t="s">
        <v>75</v>
      </c>
      <c r="AE1484" s="31"/>
      <c r="AF1484" s="634"/>
      <c r="AG1484" s="2"/>
    </row>
    <row r="1485" spans="1:33" ht="18" customHeight="1">
      <c r="A1485" s="662"/>
      <c r="B1485" s="665"/>
      <c r="C1485" s="743"/>
      <c r="D1485" s="744"/>
      <c r="E1485" s="744"/>
      <c r="F1485" s="744"/>
      <c r="G1485" s="744"/>
      <c r="H1485" s="744"/>
      <c r="I1485" s="744"/>
      <c r="J1485" s="762"/>
      <c r="K1485" s="744"/>
      <c r="L1485" s="744"/>
      <c r="M1485" s="631"/>
      <c r="N1485" s="631"/>
      <c r="O1485" s="744"/>
      <c r="P1485" s="744"/>
      <c r="Q1485" s="802"/>
      <c r="R1485" s="32"/>
      <c r="S1485" s="819" t="s">
        <v>1993</v>
      </c>
      <c r="T1485" s="33"/>
      <c r="U1485" s="33"/>
      <c r="V1485" s="33"/>
      <c r="W1485" s="34">
        <v>2</v>
      </c>
      <c r="X1485" s="35" t="s">
        <v>246</v>
      </c>
      <c r="Y1485" s="36">
        <v>1.35</v>
      </c>
      <c r="Z1485" s="29">
        <f t="shared" si="162"/>
        <v>2.7</v>
      </c>
      <c r="AA1485" s="29">
        <f t="shared" si="163"/>
        <v>3.0240000000000005</v>
      </c>
      <c r="AB1485" s="30"/>
      <c r="AC1485" s="28"/>
      <c r="AD1485" s="28" t="s">
        <v>75</v>
      </c>
      <c r="AE1485" s="31"/>
      <c r="AF1485" s="634"/>
      <c r="AG1485" s="2"/>
    </row>
    <row r="1486" spans="1:33" ht="18" customHeight="1">
      <c r="A1486" s="662"/>
      <c r="B1486" s="665"/>
      <c r="C1486" s="743"/>
      <c r="D1486" s="744"/>
      <c r="E1486" s="744"/>
      <c r="F1486" s="744"/>
      <c r="G1486" s="744"/>
      <c r="H1486" s="744"/>
      <c r="I1486" s="744"/>
      <c r="J1486" s="762"/>
      <c r="K1486" s="744"/>
      <c r="L1486" s="744"/>
      <c r="M1486" s="631"/>
      <c r="N1486" s="631"/>
      <c r="O1486" s="744"/>
      <c r="P1486" s="744"/>
      <c r="Q1486" s="802"/>
      <c r="R1486" s="32"/>
      <c r="S1486" s="819" t="s">
        <v>292</v>
      </c>
      <c r="T1486" s="33"/>
      <c r="U1486" s="33"/>
      <c r="V1486" s="33"/>
      <c r="W1486" s="34">
        <v>1</v>
      </c>
      <c r="X1486" s="35" t="s">
        <v>246</v>
      </c>
      <c r="Y1486" s="36">
        <v>1.03</v>
      </c>
      <c r="Z1486" s="29">
        <f t="shared" si="162"/>
        <v>1.03</v>
      </c>
      <c r="AA1486" s="29">
        <f t="shared" si="163"/>
        <v>1.1536000000000002</v>
      </c>
      <c r="AB1486" s="30"/>
      <c r="AC1486" s="28"/>
      <c r="AD1486" s="28" t="s">
        <v>75</v>
      </c>
      <c r="AE1486" s="31"/>
      <c r="AF1486" s="634"/>
      <c r="AG1486" s="2"/>
    </row>
    <row r="1487" spans="1:33" ht="18" customHeight="1">
      <c r="A1487" s="662"/>
      <c r="B1487" s="665"/>
      <c r="C1487" s="743"/>
      <c r="D1487" s="744"/>
      <c r="E1487" s="744"/>
      <c r="F1487" s="744"/>
      <c r="G1487" s="744"/>
      <c r="H1487" s="744"/>
      <c r="I1487" s="744"/>
      <c r="J1487" s="762"/>
      <c r="K1487" s="744"/>
      <c r="L1487" s="744"/>
      <c r="M1487" s="631"/>
      <c r="N1487" s="631"/>
      <c r="O1487" s="744"/>
      <c r="P1487" s="744"/>
      <c r="Q1487" s="802"/>
      <c r="R1487" s="32"/>
      <c r="S1487" s="819" t="s">
        <v>1994</v>
      </c>
      <c r="T1487" s="33"/>
      <c r="U1487" s="33"/>
      <c r="V1487" s="33"/>
      <c r="W1487" s="34">
        <v>3</v>
      </c>
      <c r="X1487" s="35" t="s">
        <v>246</v>
      </c>
      <c r="Y1487" s="36">
        <v>4</v>
      </c>
      <c r="Z1487" s="29">
        <f t="shared" si="162"/>
        <v>12</v>
      </c>
      <c r="AA1487" s="29">
        <f t="shared" si="163"/>
        <v>13.440000000000001</v>
      </c>
      <c r="AB1487" s="30"/>
      <c r="AC1487" s="28"/>
      <c r="AD1487" s="28" t="s">
        <v>75</v>
      </c>
      <c r="AE1487" s="31"/>
      <c r="AF1487" s="634"/>
      <c r="AG1487" s="2"/>
    </row>
    <row r="1488" spans="1:33" ht="18" customHeight="1">
      <c r="A1488" s="662"/>
      <c r="B1488" s="665"/>
      <c r="C1488" s="743"/>
      <c r="D1488" s="744"/>
      <c r="E1488" s="744"/>
      <c r="F1488" s="744"/>
      <c r="G1488" s="744"/>
      <c r="H1488" s="744"/>
      <c r="I1488" s="744"/>
      <c r="J1488" s="762"/>
      <c r="K1488" s="744"/>
      <c r="L1488" s="744"/>
      <c r="M1488" s="631"/>
      <c r="N1488" s="631"/>
      <c r="O1488" s="744"/>
      <c r="P1488" s="744"/>
      <c r="Q1488" s="802"/>
      <c r="R1488" s="32"/>
      <c r="S1488" s="819" t="s">
        <v>1995</v>
      </c>
      <c r="T1488" s="33"/>
      <c r="U1488" s="33"/>
      <c r="V1488" s="33"/>
      <c r="W1488" s="34">
        <v>2</v>
      </c>
      <c r="X1488" s="35" t="s">
        <v>246</v>
      </c>
      <c r="Y1488" s="36">
        <v>2.7</v>
      </c>
      <c r="Z1488" s="29">
        <f t="shared" si="162"/>
        <v>5.4</v>
      </c>
      <c r="AA1488" s="29">
        <f t="shared" si="163"/>
        <v>6.0480000000000009</v>
      </c>
      <c r="AB1488" s="30"/>
      <c r="AC1488" s="28"/>
      <c r="AD1488" s="28" t="s">
        <v>75</v>
      </c>
      <c r="AE1488" s="31"/>
      <c r="AF1488" s="634"/>
      <c r="AG1488" s="2"/>
    </row>
    <row r="1489" spans="1:33" ht="18" customHeight="1">
      <c r="A1489" s="662"/>
      <c r="B1489" s="665"/>
      <c r="C1489" s="743"/>
      <c r="D1489" s="744"/>
      <c r="E1489" s="744"/>
      <c r="F1489" s="744"/>
      <c r="G1489" s="744"/>
      <c r="H1489" s="744"/>
      <c r="I1489" s="744"/>
      <c r="J1489" s="762"/>
      <c r="K1489" s="744"/>
      <c r="L1489" s="744"/>
      <c r="M1489" s="631"/>
      <c r="N1489" s="631"/>
      <c r="O1489" s="744"/>
      <c r="P1489" s="744"/>
      <c r="Q1489" s="802"/>
      <c r="R1489" s="32"/>
      <c r="S1489" s="819" t="s">
        <v>1996</v>
      </c>
      <c r="T1489" s="33"/>
      <c r="U1489" s="33"/>
      <c r="V1489" s="33"/>
      <c r="W1489" s="34">
        <v>1</v>
      </c>
      <c r="X1489" s="35" t="s">
        <v>246</v>
      </c>
      <c r="Y1489" s="36">
        <v>1.3</v>
      </c>
      <c r="Z1489" s="29">
        <f t="shared" si="162"/>
        <v>1.3</v>
      </c>
      <c r="AA1489" s="29">
        <f t="shared" si="163"/>
        <v>1.4560000000000002</v>
      </c>
      <c r="AB1489" s="30"/>
      <c r="AC1489" s="28"/>
      <c r="AD1489" s="28" t="s">
        <v>75</v>
      </c>
      <c r="AE1489" s="31"/>
      <c r="AF1489" s="634"/>
      <c r="AG1489" s="2"/>
    </row>
    <row r="1490" spans="1:33" ht="18" customHeight="1">
      <c r="A1490" s="662"/>
      <c r="B1490" s="665"/>
      <c r="C1490" s="743"/>
      <c r="D1490" s="744"/>
      <c r="E1490" s="744"/>
      <c r="F1490" s="744"/>
      <c r="G1490" s="744"/>
      <c r="H1490" s="744"/>
      <c r="I1490" s="744"/>
      <c r="J1490" s="762"/>
      <c r="K1490" s="744"/>
      <c r="L1490" s="744"/>
      <c r="M1490" s="631"/>
      <c r="N1490" s="631"/>
      <c r="O1490" s="744"/>
      <c r="P1490" s="744"/>
      <c r="Q1490" s="802"/>
      <c r="R1490" s="32"/>
      <c r="S1490" s="819" t="s">
        <v>1997</v>
      </c>
      <c r="T1490" s="33"/>
      <c r="U1490" s="33"/>
      <c r="V1490" s="33"/>
      <c r="W1490" s="34">
        <v>3</v>
      </c>
      <c r="X1490" s="35" t="s">
        <v>143</v>
      </c>
      <c r="Y1490" s="36">
        <v>1.28</v>
      </c>
      <c r="Z1490" s="29">
        <f t="shared" si="162"/>
        <v>3.84</v>
      </c>
      <c r="AA1490" s="29">
        <f t="shared" si="163"/>
        <v>4.3008000000000006</v>
      </c>
      <c r="AB1490" s="30"/>
      <c r="AC1490" s="28"/>
      <c r="AD1490" s="28" t="s">
        <v>75</v>
      </c>
      <c r="AE1490" s="31"/>
      <c r="AF1490" s="634"/>
      <c r="AG1490" s="2"/>
    </row>
    <row r="1491" spans="1:33" ht="18" customHeight="1">
      <c r="A1491" s="662"/>
      <c r="B1491" s="665"/>
      <c r="C1491" s="743"/>
      <c r="D1491" s="744"/>
      <c r="E1491" s="744"/>
      <c r="F1491" s="744"/>
      <c r="G1491" s="744"/>
      <c r="H1491" s="744"/>
      <c r="I1491" s="744"/>
      <c r="J1491" s="762"/>
      <c r="K1491" s="744"/>
      <c r="L1491" s="744"/>
      <c r="M1491" s="631"/>
      <c r="N1491" s="631"/>
      <c r="O1491" s="744"/>
      <c r="P1491" s="744"/>
      <c r="Q1491" s="802"/>
      <c r="R1491" s="37"/>
      <c r="S1491" s="819" t="s">
        <v>1998</v>
      </c>
      <c r="T1491" s="33"/>
      <c r="U1491" s="33"/>
      <c r="V1491" s="33"/>
      <c r="W1491" s="34">
        <v>3</v>
      </c>
      <c r="X1491" s="35" t="s">
        <v>143</v>
      </c>
      <c r="Y1491" s="36">
        <v>3.12</v>
      </c>
      <c r="Z1491" s="29">
        <f t="shared" si="162"/>
        <v>9.36</v>
      </c>
      <c r="AA1491" s="29">
        <f t="shared" si="163"/>
        <v>10.4832</v>
      </c>
      <c r="AB1491" s="30"/>
      <c r="AC1491" s="28"/>
      <c r="AD1491" s="28" t="s">
        <v>75</v>
      </c>
      <c r="AE1491" s="31"/>
      <c r="AF1491" s="634"/>
      <c r="AG1491" s="2"/>
    </row>
    <row r="1492" spans="1:33" ht="27" customHeight="1">
      <c r="A1492" s="663"/>
      <c r="B1492" s="666"/>
      <c r="C1492" s="745"/>
      <c r="D1492" s="746"/>
      <c r="E1492" s="746"/>
      <c r="F1492" s="746"/>
      <c r="G1492" s="746"/>
      <c r="H1492" s="746"/>
      <c r="I1492" s="746"/>
      <c r="J1492" s="764"/>
      <c r="K1492" s="746"/>
      <c r="L1492" s="746"/>
      <c r="M1492" s="632"/>
      <c r="N1492" s="632"/>
      <c r="O1492" s="746"/>
      <c r="P1492" s="746"/>
      <c r="Q1492" s="803"/>
      <c r="R1492" s="38"/>
      <c r="S1492" s="820" t="s">
        <v>1999</v>
      </c>
      <c r="T1492" s="39"/>
      <c r="U1492" s="39"/>
      <c r="V1492" s="39"/>
      <c r="W1492" s="40">
        <v>1</v>
      </c>
      <c r="X1492" s="41" t="s">
        <v>74</v>
      </c>
      <c r="Y1492" s="42">
        <v>14.73</v>
      </c>
      <c r="Z1492" s="42">
        <f t="shared" si="162"/>
        <v>14.73</v>
      </c>
      <c r="AA1492" s="42">
        <f t="shared" si="163"/>
        <v>16.497600000000002</v>
      </c>
      <c r="AB1492" s="43"/>
      <c r="AC1492" s="41"/>
      <c r="AD1492" s="41" t="s">
        <v>75</v>
      </c>
      <c r="AE1492" s="44"/>
      <c r="AF1492" s="635"/>
      <c r="AG1492" s="2"/>
    </row>
    <row r="1493" spans="1:33" ht="18" customHeight="1">
      <c r="A1493" s="661" t="s">
        <v>1617</v>
      </c>
      <c r="B1493" s="664" t="s">
        <v>3351</v>
      </c>
      <c r="C1493" s="773" t="s">
        <v>46</v>
      </c>
      <c r="D1493" s="750" t="s">
        <v>47</v>
      </c>
      <c r="E1493" s="750" t="s">
        <v>48</v>
      </c>
      <c r="F1493" s="750" t="s">
        <v>371</v>
      </c>
      <c r="G1493" s="768" t="s">
        <v>50</v>
      </c>
      <c r="H1493" s="750" t="s">
        <v>51</v>
      </c>
      <c r="I1493" s="750" t="s">
        <v>134</v>
      </c>
      <c r="J1493" s="752" t="s">
        <v>2000</v>
      </c>
      <c r="K1493" s="750" t="s">
        <v>2001</v>
      </c>
      <c r="L1493" s="748" t="s">
        <v>2002</v>
      </c>
      <c r="M1493" s="638">
        <v>25</v>
      </c>
      <c r="N1493" s="638">
        <v>13</v>
      </c>
      <c r="O1493" s="748" t="s">
        <v>2003</v>
      </c>
      <c r="P1493" s="748" t="s">
        <v>2004</v>
      </c>
      <c r="Q1493" s="804" t="s">
        <v>2005</v>
      </c>
      <c r="R1493" s="37" t="s">
        <v>116</v>
      </c>
      <c r="S1493" s="821" t="s">
        <v>117</v>
      </c>
      <c r="T1493" s="46"/>
      <c r="U1493" s="67" t="s">
        <v>71</v>
      </c>
      <c r="V1493" s="68" t="s">
        <v>72</v>
      </c>
      <c r="W1493" s="34"/>
      <c r="X1493" s="35"/>
      <c r="Y1493" s="36"/>
      <c r="Z1493" s="36"/>
      <c r="AA1493" s="36"/>
      <c r="AB1493" s="50">
        <f>+SUM(AA1494:AA1496)</f>
        <v>142.50961600000002</v>
      </c>
      <c r="AC1493" s="35"/>
      <c r="AD1493" s="35"/>
      <c r="AE1493" s="35"/>
      <c r="AF1493" s="636"/>
      <c r="AG1493" s="2"/>
    </row>
    <row r="1494" spans="1:33" ht="18" customHeight="1">
      <c r="A1494" s="662"/>
      <c r="B1494" s="665"/>
      <c r="C1494" s="743"/>
      <c r="D1494" s="744"/>
      <c r="E1494" s="744"/>
      <c r="F1494" s="744"/>
      <c r="G1494" s="744"/>
      <c r="H1494" s="744"/>
      <c r="I1494" s="744"/>
      <c r="J1494" s="754"/>
      <c r="K1494" s="744"/>
      <c r="L1494" s="744"/>
      <c r="M1494" s="631"/>
      <c r="N1494" s="631"/>
      <c r="O1494" s="744"/>
      <c r="P1494" s="744"/>
      <c r="Q1494" s="802"/>
      <c r="R1494" s="25"/>
      <c r="S1494" s="818" t="s">
        <v>2006</v>
      </c>
      <c r="T1494" s="26"/>
      <c r="U1494" s="26"/>
      <c r="V1494" s="26"/>
      <c r="W1494" s="27">
        <v>22</v>
      </c>
      <c r="X1494" s="28" t="s">
        <v>246</v>
      </c>
      <c r="Y1494" s="29">
        <v>2.95</v>
      </c>
      <c r="Z1494" s="29">
        <f t="shared" ref="Z1494:Z1496" si="164">+W1494*Y1494</f>
        <v>64.900000000000006</v>
      </c>
      <c r="AA1494" s="29">
        <f>+Z1494</f>
        <v>64.900000000000006</v>
      </c>
      <c r="AB1494" s="30"/>
      <c r="AC1494" s="28"/>
      <c r="AD1494" s="51" t="s">
        <v>75</v>
      </c>
      <c r="AE1494" s="28"/>
      <c r="AF1494" s="634"/>
      <c r="AG1494" s="2"/>
    </row>
    <row r="1495" spans="1:33" ht="18" customHeight="1">
      <c r="A1495" s="662"/>
      <c r="B1495" s="665"/>
      <c r="C1495" s="743"/>
      <c r="D1495" s="744"/>
      <c r="E1495" s="744"/>
      <c r="F1495" s="744"/>
      <c r="G1495" s="744"/>
      <c r="H1495" s="744"/>
      <c r="I1495" s="744"/>
      <c r="J1495" s="754"/>
      <c r="K1495" s="744"/>
      <c r="L1495" s="744"/>
      <c r="M1495" s="631"/>
      <c r="N1495" s="631"/>
      <c r="O1495" s="744"/>
      <c r="P1495" s="744"/>
      <c r="Q1495" s="802"/>
      <c r="R1495" s="25"/>
      <c r="S1495" s="818" t="s">
        <v>2007</v>
      </c>
      <c r="T1495" s="26"/>
      <c r="U1495" s="26"/>
      <c r="V1495" s="26"/>
      <c r="W1495" s="27">
        <v>1</v>
      </c>
      <c r="X1495" s="28" t="s">
        <v>119</v>
      </c>
      <c r="Y1495" s="29">
        <v>13.717499999999999</v>
      </c>
      <c r="Z1495" s="29">
        <f t="shared" si="164"/>
        <v>13.717499999999999</v>
      </c>
      <c r="AA1495" s="29">
        <f t="shared" ref="AA1495:AA1496" si="165">+Z1495*1.12</f>
        <v>15.3636</v>
      </c>
      <c r="AB1495" s="30"/>
      <c r="AC1495" s="28"/>
      <c r="AD1495" s="51" t="s">
        <v>75</v>
      </c>
      <c r="AE1495" s="28"/>
      <c r="AF1495" s="634"/>
      <c r="AG1495" s="2"/>
    </row>
    <row r="1496" spans="1:33" ht="18" customHeight="1">
      <c r="A1496" s="662"/>
      <c r="B1496" s="665"/>
      <c r="C1496" s="743"/>
      <c r="D1496" s="744"/>
      <c r="E1496" s="744"/>
      <c r="F1496" s="744"/>
      <c r="G1496" s="744"/>
      <c r="H1496" s="744"/>
      <c r="I1496" s="744"/>
      <c r="J1496" s="754"/>
      <c r="K1496" s="744"/>
      <c r="L1496" s="744"/>
      <c r="M1496" s="631"/>
      <c r="N1496" s="631"/>
      <c r="O1496" s="744"/>
      <c r="P1496" s="744"/>
      <c r="Q1496" s="802"/>
      <c r="R1496" s="25"/>
      <c r="S1496" s="818" t="s">
        <v>2008</v>
      </c>
      <c r="T1496" s="26"/>
      <c r="U1496" s="61"/>
      <c r="V1496" s="61"/>
      <c r="W1496" s="27">
        <v>3</v>
      </c>
      <c r="X1496" s="28" t="s">
        <v>818</v>
      </c>
      <c r="Y1496" s="29">
        <v>18.525600000000001</v>
      </c>
      <c r="Z1496" s="29">
        <f t="shared" si="164"/>
        <v>55.576800000000006</v>
      </c>
      <c r="AA1496" s="29">
        <f t="shared" si="165"/>
        <v>62.246016000000012</v>
      </c>
      <c r="AB1496" s="30"/>
      <c r="AC1496" s="28"/>
      <c r="AD1496" s="51" t="s">
        <v>75</v>
      </c>
      <c r="AE1496" s="28"/>
      <c r="AF1496" s="634"/>
      <c r="AG1496" s="2"/>
    </row>
    <row r="1497" spans="1:33" ht="33.75" customHeight="1">
      <c r="A1497" s="662"/>
      <c r="B1497" s="665"/>
      <c r="C1497" s="743"/>
      <c r="D1497" s="744"/>
      <c r="E1497" s="744"/>
      <c r="F1497" s="744"/>
      <c r="G1497" s="744"/>
      <c r="H1497" s="744"/>
      <c r="I1497" s="744"/>
      <c r="J1497" s="754"/>
      <c r="K1497" s="744"/>
      <c r="L1497" s="744"/>
      <c r="M1497" s="631"/>
      <c r="N1497" s="631"/>
      <c r="O1497" s="744"/>
      <c r="P1497" s="744"/>
      <c r="Q1497" s="802"/>
      <c r="R1497" s="70" t="s">
        <v>68</v>
      </c>
      <c r="S1497" s="825" t="s">
        <v>69</v>
      </c>
      <c r="T1497" s="193"/>
      <c r="U1497" s="172" t="s">
        <v>71</v>
      </c>
      <c r="V1497" s="164" t="s">
        <v>72</v>
      </c>
      <c r="W1497" s="73"/>
      <c r="X1497" s="28"/>
      <c r="Y1497" s="29"/>
      <c r="Z1497" s="29"/>
      <c r="AA1497" s="29"/>
      <c r="AB1497" s="30">
        <f>+SUM(AA1498:AA1500)</f>
        <v>44.240000000000009</v>
      </c>
      <c r="AC1497" s="28"/>
      <c r="AD1497" s="28"/>
      <c r="AE1497" s="28"/>
      <c r="AF1497" s="634"/>
      <c r="AG1497" s="2"/>
    </row>
    <row r="1498" spans="1:33" ht="18" customHeight="1">
      <c r="A1498" s="662"/>
      <c r="B1498" s="665"/>
      <c r="C1498" s="743"/>
      <c r="D1498" s="744"/>
      <c r="E1498" s="744"/>
      <c r="F1498" s="744"/>
      <c r="G1498" s="744"/>
      <c r="H1498" s="744"/>
      <c r="I1498" s="744"/>
      <c r="J1498" s="754"/>
      <c r="K1498" s="744"/>
      <c r="L1498" s="744"/>
      <c r="M1498" s="631"/>
      <c r="N1498" s="631"/>
      <c r="O1498" s="744"/>
      <c r="P1498" s="744"/>
      <c r="Q1498" s="802"/>
      <c r="R1498" s="25"/>
      <c r="S1498" s="818" t="s">
        <v>2009</v>
      </c>
      <c r="T1498" s="330"/>
      <c r="U1498" s="155"/>
      <c r="V1498" s="155"/>
      <c r="W1498" s="73">
        <v>1</v>
      </c>
      <c r="X1498" s="28" t="s">
        <v>246</v>
      </c>
      <c r="Y1498" s="29">
        <v>12.5</v>
      </c>
      <c r="Z1498" s="29">
        <f t="shared" ref="Z1498:Z1500" si="166">+W1498*Y1498</f>
        <v>12.5</v>
      </c>
      <c r="AA1498" s="29">
        <f t="shared" ref="AA1498:AA1500" si="167">+Z1498*1.12</f>
        <v>14.000000000000002</v>
      </c>
      <c r="AB1498" s="30"/>
      <c r="AC1498" s="28"/>
      <c r="AD1498" s="28" t="s">
        <v>75</v>
      </c>
      <c r="AE1498" s="28"/>
      <c r="AF1498" s="634"/>
      <c r="AG1498" s="2"/>
    </row>
    <row r="1499" spans="1:33" ht="18" customHeight="1">
      <c r="A1499" s="662"/>
      <c r="B1499" s="665"/>
      <c r="C1499" s="743"/>
      <c r="D1499" s="744"/>
      <c r="E1499" s="744"/>
      <c r="F1499" s="744"/>
      <c r="G1499" s="744"/>
      <c r="H1499" s="744"/>
      <c r="I1499" s="744"/>
      <c r="J1499" s="754"/>
      <c r="K1499" s="744"/>
      <c r="L1499" s="744"/>
      <c r="M1499" s="631"/>
      <c r="N1499" s="631"/>
      <c r="O1499" s="744"/>
      <c r="P1499" s="744"/>
      <c r="Q1499" s="802"/>
      <c r="R1499" s="25"/>
      <c r="S1499" s="818" t="s">
        <v>2010</v>
      </c>
      <c r="T1499" s="330"/>
      <c r="U1499" s="155"/>
      <c r="V1499" s="155"/>
      <c r="W1499" s="73">
        <v>1</v>
      </c>
      <c r="X1499" s="28" t="s">
        <v>246</v>
      </c>
      <c r="Y1499" s="29">
        <v>12.5</v>
      </c>
      <c r="Z1499" s="29">
        <f t="shared" si="166"/>
        <v>12.5</v>
      </c>
      <c r="AA1499" s="29">
        <f t="shared" si="167"/>
        <v>14.000000000000002</v>
      </c>
      <c r="AB1499" s="30"/>
      <c r="AC1499" s="28"/>
      <c r="AD1499" s="28" t="s">
        <v>75</v>
      </c>
      <c r="AE1499" s="28"/>
      <c r="AF1499" s="634"/>
      <c r="AG1499" s="2"/>
    </row>
    <row r="1500" spans="1:33" ht="18" customHeight="1">
      <c r="A1500" s="662"/>
      <c r="B1500" s="665"/>
      <c r="C1500" s="743"/>
      <c r="D1500" s="744"/>
      <c r="E1500" s="744"/>
      <c r="F1500" s="744"/>
      <c r="G1500" s="744"/>
      <c r="H1500" s="744"/>
      <c r="I1500" s="744"/>
      <c r="J1500" s="754"/>
      <c r="K1500" s="744"/>
      <c r="L1500" s="744"/>
      <c r="M1500" s="631"/>
      <c r="N1500" s="631"/>
      <c r="O1500" s="744"/>
      <c r="P1500" s="744"/>
      <c r="Q1500" s="802"/>
      <c r="R1500" s="25"/>
      <c r="S1500" s="818" t="s">
        <v>2011</v>
      </c>
      <c r="T1500" s="330"/>
      <c r="U1500" s="155"/>
      <c r="V1500" s="155"/>
      <c r="W1500" s="73">
        <v>1</v>
      </c>
      <c r="X1500" s="28" t="s">
        <v>246</v>
      </c>
      <c r="Y1500" s="29">
        <v>14.5</v>
      </c>
      <c r="Z1500" s="29">
        <f t="shared" si="166"/>
        <v>14.5</v>
      </c>
      <c r="AA1500" s="29">
        <f t="shared" si="167"/>
        <v>16.240000000000002</v>
      </c>
      <c r="AB1500" s="30"/>
      <c r="AC1500" s="28"/>
      <c r="AD1500" s="28" t="s">
        <v>75</v>
      </c>
      <c r="AE1500" s="28"/>
      <c r="AF1500" s="634"/>
      <c r="AG1500" s="2"/>
    </row>
    <row r="1501" spans="1:33" ht="18" customHeight="1">
      <c r="A1501" s="662"/>
      <c r="B1501" s="665"/>
      <c r="C1501" s="743"/>
      <c r="D1501" s="744"/>
      <c r="E1501" s="744"/>
      <c r="F1501" s="744"/>
      <c r="G1501" s="744"/>
      <c r="H1501" s="744"/>
      <c r="I1501" s="744"/>
      <c r="J1501" s="754"/>
      <c r="K1501" s="744"/>
      <c r="L1501" s="744"/>
      <c r="M1501" s="631"/>
      <c r="N1501" s="631"/>
      <c r="O1501" s="744"/>
      <c r="P1501" s="744"/>
      <c r="Q1501" s="802"/>
      <c r="R1501" s="70" t="s">
        <v>140</v>
      </c>
      <c r="S1501" s="825" t="s">
        <v>141</v>
      </c>
      <c r="T1501" s="193"/>
      <c r="U1501" s="172" t="s">
        <v>71</v>
      </c>
      <c r="V1501" s="164" t="s">
        <v>72</v>
      </c>
      <c r="W1501" s="73"/>
      <c r="X1501" s="28"/>
      <c r="Y1501" s="29"/>
      <c r="Z1501" s="29"/>
      <c r="AA1501" s="29"/>
      <c r="AB1501" s="30">
        <f>+SUM(AA1502:AA1509)</f>
        <v>48.652799999999999</v>
      </c>
      <c r="AC1501" s="28"/>
      <c r="AD1501" s="28"/>
      <c r="AE1501" s="28"/>
      <c r="AF1501" s="634"/>
      <c r="AG1501" s="2"/>
    </row>
    <row r="1502" spans="1:33" ht="18" customHeight="1">
      <c r="A1502" s="662"/>
      <c r="B1502" s="665"/>
      <c r="C1502" s="743"/>
      <c r="D1502" s="744"/>
      <c r="E1502" s="744"/>
      <c r="F1502" s="744"/>
      <c r="G1502" s="744"/>
      <c r="H1502" s="744"/>
      <c r="I1502" s="744"/>
      <c r="J1502" s="754"/>
      <c r="K1502" s="744"/>
      <c r="L1502" s="744"/>
      <c r="M1502" s="631"/>
      <c r="N1502" s="631"/>
      <c r="O1502" s="744"/>
      <c r="P1502" s="744"/>
      <c r="Q1502" s="802"/>
      <c r="R1502" s="25"/>
      <c r="S1502" s="818" t="s">
        <v>2012</v>
      </c>
      <c r="T1502" s="26"/>
      <c r="U1502" s="33"/>
      <c r="V1502" s="33"/>
      <c r="W1502" s="27">
        <v>9</v>
      </c>
      <c r="X1502" s="28" t="s">
        <v>246</v>
      </c>
      <c r="Y1502" s="29">
        <v>2.2000000000000002</v>
      </c>
      <c r="Z1502" s="29">
        <f t="shared" ref="Z1502:Z1509" si="168">+W1502*Y1502</f>
        <v>19.8</v>
      </c>
      <c r="AA1502" s="29">
        <f t="shared" ref="AA1502:AA1509" si="169">+Z1502*1.12</f>
        <v>22.176000000000002</v>
      </c>
      <c r="AB1502" s="30"/>
      <c r="AC1502" s="28"/>
      <c r="AD1502" s="28" t="s">
        <v>75</v>
      </c>
      <c r="AE1502" s="28"/>
      <c r="AF1502" s="634"/>
      <c r="AG1502" s="2"/>
    </row>
    <row r="1503" spans="1:33" ht="18" customHeight="1">
      <c r="A1503" s="662"/>
      <c r="B1503" s="665"/>
      <c r="C1503" s="743"/>
      <c r="D1503" s="744"/>
      <c r="E1503" s="744"/>
      <c r="F1503" s="744"/>
      <c r="G1503" s="744"/>
      <c r="H1503" s="744"/>
      <c r="I1503" s="744"/>
      <c r="J1503" s="754"/>
      <c r="K1503" s="744"/>
      <c r="L1503" s="744"/>
      <c r="M1503" s="631"/>
      <c r="N1503" s="631"/>
      <c r="O1503" s="744"/>
      <c r="P1503" s="744"/>
      <c r="Q1503" s="802"/>
      <c r="R1503" s="25"/>
      <c r="S1503" s="818" t="s">
        <v>1755</v>
      </c>
      <c r="T1503" s="26"/>
      <c r="U1503" s="26"/>
      <c r="V1503" s="26"/>
      <c r="W1503" s="27">
        <v>3</v>
      </c>
      <c r="X1503" s="28" t="s">
        <v>246</v>
      </c>
      <c r="Y1503" s="29">
        <v>3.43</v>
      </c>
      <c r="Z1503" s="29">
        <f t="shared" si="168"/>
        <v>10.290000000000001</v>
      </c>
      <c r="AA1503" s="29">
        <f t="shared" si="169"/>
        <v>11.524800000000003</v>
      </c>
      <c r="AB1503" s="30"/>
      <c r="AC1503" s="28"/>
      <c r="AD1503" s="28" t="s">
        <v>75</v>
      </c>
      <c r="AE1503" s="28"/>
      <c r="AF1503" s="634"/>
      <c r="AG1503" s="2"/>
    </row>
    <row r="1504" spans="1:33" ht="18" customHeight="1">
      <c r="A1504" s="662"/>
      <c r="B1504" s="665"/>
      <c r="C1504" s="743"/>
      <c r="D1504" s="744"/>
      <c r="E1504" s="744"/>
      <c r="F1504" s="744"/>
      <c r="G1504" s="744"/>
      <c r="H1504" s="744"/>
      <c r="I1504" s="744"/>
      <c r="J1504" s="754"/>
      <c r="K1504" s="744"/>
      <c r="L1504" s="744"/>
      <c r="M1504" s="631"/>
      <c r="N1504" s="631"/>
      <c r="O1504" s="744"/>
      <c r="P1504" s="744"/>
      <c r="Q1504" s="802"/>
      <c r="R1504" s="25"/>
      <c r="S1504" s="818" t="s">
        <v>2013</v>
      </c>
      <c r="T1504" s="26"/>
      <c r="U1504" s="26"/>
      <c r="V1504" s="26"/>
      <c r="W1504" s="27">
        <v>1</v>
      </c>
      <c r="X1504" s="28" t="s">
        <v>246</v>
      </c>
      <c r="Y1504" s="29">
        <v>2.57</v>
      </c>
      <c r="Z1504" s="29">
        <f t="shared" si="168"/>
        <v>2.57</v>
      </c>
      <c r="AA1504" s="29">
        <f t="shared" si="169"/>
        <v>2.8784000000000001</v>
      </c>
      <c r="AB1504" s="30"/>
      <c r="AC1504" s="28"/>
      <c r="AD1504" s="28" t="s">
        <v>75</v>
      </c>
      <c r="AE1504" s="28"/>
      <c r="AF1504" s="634"/>
      <c r="AG1504" s="2"/>
    </row>
    <row r="1505" spans="1:33" ht="18" customHeight="1">
      <c r="A1505" s="662"/>
      <c r="B1505" s="665"/>
      <c r="C1505" s="743"/>
      <c r="D1505" s="744"/>
      <c r="E1505" s="744"/>
      <c r="F1505" s="744"/>
      <c r="G1505" s="744"/>
      <c r="H1505" s="744"/>
      <c r="I1505" s="744"/>
      <c r="J1505" s="754"/>
      <c r="K1505" s="744"/>
      <c r="L1505" s="744"/>
      <c r="M1505" s="631"/>
      <c r="N1505" s="631"/>
      <c r="O1505" s="744"/>
      <c r="P1505" s="744"/>
      <c r="Q1505" s="802"/>
      <c r="R1505" s="25"/>
      <c r="S1505" s="818" t="s">
        <v>2014</v>
      </c>
      <c r="T1505" s="26"/>
      <c r="U1505" s="26"/>
      <c r="V1505" s="26"/>
      <c r="W1505" s="27">
        <v>1</v>
      </c>
      <c r="X1505" s="28" t="s">
        <v>246</v>
      </c>
      <c r="Y1505" s="29">
        <v>1.35</v>
      </c>
      <c r="Z1505" s="29">
        <f t="shared" si="168"/>
        <v>1.35</v>
      </c>
      <c r="AA1505" s="29">
        <f t="shared" si="169"/>
        <v>1.5120000000000002</v>
      </c>
      <c r="AB1505" s="30"/>
      <c r="AC1505" s="28"/>
      <c r="AD1505" s="28" t="s">
        <v>75</v>
      </c>
      <c r="AE1505" s="28"/>
      <c r="AF1505" s="634"/>
      <c r="AG1505" s="2"/>
    </row>
    <row r="1506" spans="1:33" ht="18" customHeight="1">
      <c r="A1506" s="662"/>
      <c r="B1506" s="665"/>
      <c r="C1506" s="743"/>
      <c r="D1506" s="744"/>
      <c r="E1506" s="744"/>
      <c r="F1506" s="744"/>
      <c r="G1506" s="744"/>
      <c r="H1506" s="744"/>
      <c r="I1506" s="744"/>
      <c r="J1506" s="754"/>
      <c r="K1506" s="744"/>
      <c r="L1506" s="744"/>
      <c r="M1506" s="631"/>
      <c r="N1506" s="631"/>
      <c r="O1506" s="744"/>
      <c r="P1506" s="744"/>
      <c r="Q1506" s="802"/>
      <c r="R1506" s="25"/>
      <c r="S1506" s="818" t="s">
        <v>292</v>
      </c>
      <c r="T1506" s="26"/>
      <c r="U1506" s="26"/>
      <c r="V1506" s="26"/>
      <c r="W1506" s="27">
        <v>1</v>
      </c>
      <c r="X1506" s="28" t="s">
        <v>246</v>
      </c>
      <c r="Y1506" s="29">
        <v>1.03</v>
      </c>
      <c r="Z1506" s="29">
        <f t="shared" si="168"/>
        <v>1.03</v>
      </c>
      <c r="AA1506" s="29">
        <f t="shared" si="169"/>
        <v>1.1536000000000002</v>
      </c>
      <c r="AB1506" s="30"/>
      <c r="AC1506" s="28"/>
      <c r="AD1506" s="28" t="s">
        <v>75</v>
      </c>
      <c r="AE1506" s="28"/>
      <c r="AF1506" s="634"/>
      <c r="AG1506" s="2"/>
    </row>
    <row r="1507" spans="1:33" ht="18" customHeight="1">
      <c r="A1507" s="662"/>
      <c r="B1507" s="665"/>
      <c r="C1507" s="743"/>
      <c r="D1507" s="744"/>
      <c r="E1507" s="744"/>
      <c r="F1507" s="744"/>
      <c r="G1507" s="744"/>
      <c r="H1507" s="744"/>
      <c r="I1507" s="744"/>
      <c r="J1507" s="754"/>
      <c r="K1507" s="744"/>
      <c r="L1507" s="744"/>
      <c r="M1507" s="631"/>
      <c r="N1507" s="631"/>
      <c r="O1507" s="744"/>
      <c r="P1507" s="744"/>
      <c r="Q1507" s="802"/>
      <c r="R1507" s="25"/>
      <c r="S1507" s="818" t="s">
        <v>1994</v>
      </c>
      <c r="T1507" s="26"/>
      <c r="U1507" s="26"/>
      <c r="V1507" s="26"/>
      <c r="W1507" s="27">
        <v>1</v>
      </c>
      <c r="X1507" s="28" t="s">
        <v>246</v>
      </c>
      <c r="Y1507" s="29">
        <v>4</v>
      </c>
      <c r="Z1507" s="29">
        <f t="shared" si="168"/>
        <v>4</v>
      </c>
      <c r="AA1507" s="29">
        <f t="shared" si="169"/>
        <v>4.4800000000000004</v>
      </c>
      <c r="AB1507" s="30"/>
      <c r="AC1507" s="28"/>
      <c r="AD1507" s="28" t="s">
        <v>75</v>
      </c>
      <c r="AE1507" s="31"/>
      <c r="AF1507" s="634"/>
      <c r="AG1507" s="2"/>
    </row>
    <row r="1508" spans="1:33" ht="18" customHeight="1">
      <c r="A1508" s="662"/>
      <c r="B1508" s="665"/>
      <c r="C1508" s="743"/>
      <c r="D1508" s="744"/>
      <c r="E1508" s="744"/>
      <c r="F1508" s="744"/>
      <c r="G1508" s="744"/>
      <c r="H1508" s="744"/>
      <c r="I1508" s="744"/>
      <c r="J1508" s="754"/>
      <c r="K1508" s="744"/>
      <c r="L1508" s="744"/>
      <c r="M1508" s="631"/>
      <c r="N1508" s="631"/>
      <c r="O1508" s="744"/>
      <c r="P1508" s="744"/>
      <c r="Q1508" s="802"/>
      <c r="R1508" s="25"/>
      <c r="S1508" s="818" t="s">
        <v>2015</v>
      </c>
      <c r="T1508" s="26"/>
      <c r="U1508" s="26"/>
      <c r="V1508" s="26"/>
      <c r="W1508" s="27">
        <v>1</v>
      </c>
      <c r="X1508" s="28" t="s">
        <v>143</v>
      </c>
      <c r="Y1508" s="29">
        <v>3.12</v>
      </c>
      <c r="Z1508" s="29">
        <f t="shared" si="168"/>
        <v>3.12</v>
      </c>
      <c r="AA1508" s="29">
        <f t="shared" si="169"/>
        <v>3.4944000000000006</v>
      </c>
      <c r="AB1508" s="30"/>
      <c r="AC1508" s="28"/>
      <c r="AD1508" s="28" t="s">
        <v>75</v>
      </c>
      <c r="AE1508" s="31"/>
      <c r="AF1508" s="634"/>
      <c r="AG1508" s="2"/>
    </row>
    <row r="1509" spans="1:33" ht="18" customHeight="1">
      <c r="A1509" s="662"/>
      <c r="B1509" s="665"/>
      <c r="C1509" s="745"/>
      <c r="D1509" s="746"/>
      <c r="E1509" s="746"/>
      <c r="F1509" s="746"/>
      <c r="G1509" s="746"/>
      <c r="H1509" s="746"/>
      <c r="I1509" s="746"/>
      <c r="J1509" s="756"/>
      <c r="K1509" s="746"/>
      <c r="L1509" s="746"/>
      <c r="M1509" s="632"/>
      <c r="N1509" s="632"/>
      <c r="O1509" s="746"/>
      <c r="P1509" s="746"/>
      <c r="Q1509" s="803"/>
      <c r="R1509" s="38"/>
      <c r="S1509" s="820" t="s">
        <v>2016</v>
      </c>
      <c r="T1509" s="39"/>
      <c r="U1509" s="39"/>
      <c r="V1509" s="39"/>
      <c r="W1509" s="40">
        <v>1</v>
      </c>
      <c r="X1509" s="41" t="s">
        <v>143</v>
      </c>
      <c r="Y1509" s="42">
        <v>1.28</v>
      </c>
      <c r="Z1509" s="42">
        <f t="shared" si="168"/>
        <v>1.28</v>
      </c>
      <c r="AA1509" s="42">
        <f t="shared" si="169"/>
        <v>1.4336000000000002</v>
      </c>
      <c r="AB1509" s="43"/>
      <c r="AC1509" s="41"/>
      <c r="AD1509" s="41" t="s">
        <v>75</v>
      </c>
      <c r="AE1509" s="44"/>
      <c r="AF1509" s="635"/>
      <c r="AG1509" s="2"/>
    </row>
    <row r="1510" spans="1:33" ht="18" customHeight="1">
      <c r="A1510" s="662"/>
      <c r="B1510" s="665"/>
      <c r="C1510" s="747" t="s">
        <v>46</v>
      </c>
      <c r="D1510" s="748" t="s">
        <v>47</v>
      </c>
      <c r="E1510" s="748" t="s">
        <v>48</v>
      </c>
      <c r="F1510" s="748" t="s">
        <v>371</v>
      </c>
      <c r="G1510" s="749" t="s">
        <v>50</v>
      </c>
      <c r="H1510" s="748" t="s">
        <v>51</v>
      </c>
      <c r="I1510" s="748" t="s">
        <v>134</v>
      </c>
      <c r="J1510" s="766" t="s">
        <v>2017</v>
      </c>
      <c r="K1510" s="748" t="s">
        <v>2018</v>
      </c>
      <c r="L1510" s="748" t="s">
        <v>2019</v>
      </c>
      <c r="M1510" s="638">
        <v>37</v>
      </c>
      <c r="N1510" s="638">
        <v>30</v>
      </c>
      <c r="O1510" s="748" t="s">
        <v>2020</v>
      </c>
      <c r="P1510" s="748" t="s">
        <v>2021</v>
      </c>
      <c r="Q1510" s="804" t="s">
        <v>2022</v>
      </c>
      <c r="R1510" s="59" t="s">
        <v>116</v>
      </c>
      <c r="S1510" s="823" t="s">
        <v>117</v>
      </c>
      <c r="T1510" s="49"/>
      <c r="U1510" s="67" t="s">
        <v>71</v>
      </c>
      <c r="V1510" s="68" t="s">
        <v>72</v>
      </c>
      <c r="W1510" s="34"/>
      <c r="X1510" s="35"/>
      <c r="Y1510" s="36"/>
      <c r="Z1510" s="36"/>
      <c r="AA1510" s="36"/>
      <c r="AB1510" s="50">
        <f>+AA1511</f>
        <v>23.6</v>
      </c>
      <c r="AC1510" s="35"/>
      <c r="AD1510" s="60"/>
      <c r="AE1510" s="60"/>
      <c r="AF1510" s="637"/>
      <c r="AG1510" s="2"/>
    </row>
    <row r="1511" spans="1:33" ht="18" customHeight="1">
      <c r="A1511" s="662"/>
      <c r="B1511" s="665"/>
      <c r="C1511" s="743"/>
      <c r="D1511" s="744"/>
      <c r="E1511" s="744"/>
      <c r="F1511" s="744"/>
      <c r="G1511" s="744"/>
      <c r="H1511" s="744"/>
      <c r="I1511" s="744"/>
      <c r="J1511" s="761"/>
      <c r="K1511" s="744"/>
      <c r="L1511" s="744"/>
      <c r="M1511" s="631"/>
      <c r="N1511" s="631"/>
      <c r="O1511" s="744"/>
      <c r="P1511" s="744"/>
      <c r="Q1511" s="802"/>
      <c r="R1511" s="32"/>
      <c r="S1511" s="818" t="s">
        <v>2023</v>
      </c>
      <c r="T1511" s="26"/>
      <c r="U1511" s="61"/>
      <c r="V1511" s="61"/>
      <c r="W1511" s="27">
        <v>8</v>
      </c>
      <c r="X1511" s="28" t="s">
        <v>246</v>
      </c>
      <c r="Y1511" s="29">
        <v>2.95</v>
      </c>
      <c r="Z1511" s="29">
        <f>+W1511*Y1511</f>
        <v>23.6</v>
      </c>
      <c r="AA1511" s="29">
        <f>+Z1511</f>
        <v>23.6</v>
      </c>
      <c r="AB1511" s="30"/>
      <c r="AC1511" s="28"/>
      <c r="AD1511" s="338" t="s">
        <v>75</v>
      </c>
      <c r="AE1511" s="31"/>
      <c r="AF1511" s="634"/>
      <c r="AG1511" s="2"/>
    </row>
    <row r="1512" spans="1:33" ht="33.75" customHeight="1">
      <c r="A1512" s="662"/>
      <c r="B1512" s="665"/>
      <c r="C1512" s="743"/>
      <c r="D1512" s="744"/>
      <c r="E1512" s="744"/>
      <c r="F1512" s="744"/>
      <c r="G1512" s="744"/>
      <c r="H1512" s="744"/>
      <c r="I1512" s="744"/>
      <c r="J1512" s="761"/>
      <c r="K1512" s="744"/>
      <c r="L1512" s="744"/>
      <c r="M1512" s="631"/>
      <c r="N1512" s="631"/>
      <c r="O1512" s="744"/>
      <c r="P1512" s="744"/>
      <c r="Q1512" s="802"/>
      <c r="R1512" s="37" t="s">
        <v>68</v>
      </c>
      <c r="S1512" s="825" t="s">
        <v>69</v>
      </c>
      <c r="T1512" s="193"/>
      <c r="U1512" s="172" t="s">
        <v>71</v>
      </c>
      <c r="V1512" s="164" t="s">
        <v>72</v>
      </c>
      <c r="W1512" s="73"/>
      <c r="X1512" s="28"/>
      <c r="Y1512" s="29"/>
      <c r="Z1512" s="29"/>
      <c r="AA1512" s="29"/>
      <c r="AB1512" s="30">
        <f>+SUM(AA1513:AA1515)</f>
        <v>44.240000000000009</v>
      </c>
      <c r="AC1512" s="28"/>
      <c r="AD1512" s="31"/>
      <c r="AE1512" s="31"/>
      <c r="AF1512" s="634"/>
      <c r="AG1512" s="2"/>
    </row>
    <row r="1513" spans="1:33" ht="18" customHeight="1">
      <c r="A1513" s="662"/>
      <c r="B1513" s="665"/>
      <c r="C1513" s="743"/>
      <c r="D1513" s="744"/>
      <c r="E1513" s="744"/>
      <c r="F1513" s="744"/>
      <c r="G1513" s="744"/>
      <c r="H1513" s="744"/>
      <c r="I1513" s="744"/>
      <c r="J1513" s="761"/>
      <c r="K1513" s="744"/>
      <c r="L1513" s="744"/>
      <c r="M1513" s="631"/>
      <c r="N1513" s="631"/>
      <c r="O1513" s="744"/>
      <c r="P1513" s="744"/>
      <c r="Q1513" s="802"/>
      <c r="R1513" s="25"/>
      <c r="S1513" s="818" t="s">
        <v>2024</v>
      </c>
      <c r="T1513" s="26"/>
      <c r="U1513" s="33"/>
      <c r="V1513" s="33"/>
      <c r="W1513" s="27">
        <v>1</v>
      </c>
      <c r="X1513" s="28" t="s">
        <v>74</v>
      </c>
      <c r="Y1513" s="339">
        <v>12.5</v>
      </c>
      <c r="Z1513" s="29">
        <f t="shared" ref="Z1513:Z1515" si="170">+W1513*Y1513</f>
        <v>12.5</v>
      </c>
      <c r="AA1513" s="29">
        <f t="shared" ref="AA1513:AA1515" si="171">+Z1513*1.12</f>
        <v>14.000000000000002</v>
      </c>
      <c r="AB1513" s="30"/>
      <c r="AC1513" s="28"/>
      <c r="AD1513" s="28" t="s">
        <v>75</v>
      </c>
      <c r="AE1513" s="31"/>
      <c r="AF1513" s="634"/>
      <c r="AG1513" s="2"/>
    </row>
    <row r="1514" spans="1:33" ht="18" customHeight="1">
      <c r="A1514" s="662"/>
      <c r="B1514" s="665"/>
      <c r="C1514" s="743"/>
      <c r="D1514" s="744"/>
      <c r="E1514" s="744"/>
      <c r="F1514" s="744"/>
      <c r="G1514" s="744"/>
      <c r="H1514" s="744"/>
      <c r="I1514" s="744"/>
      <c r="J1514" s="761"/>
      <c r="K1514" s="744"/>
      <c r="L1514" s="744"/>
      <c r="M1514" s="631"/>
      <c r="N1514" s="631"/>
      <c r="O1514" s="744"/>
      <c r="P1514" s="744"/>
      <c r="Q1514" s="802"/>
      <c r="R1514" s="25"/>
      <c r="S1514" s="818" t="s">
        <v>2025</v>
      </c>
      <c r="T1514" s="26"/>
      <c r="U1514" s="26"/>
      <c r="V1514" s="26"/>
      <c r="W1514" s="27">
        <v>1</v>
      </c>
      <c r="X1514" s="28" t="s">
        <v>74</v>
      </c>
      <c r="Y1514" s="339">
        <v>12.5</v>
      </c>
      <c r="Z1514" s="29">
        <f t="shared" si="170"/>
        <v>12.5</v>
      </c>
      <c r="AA1514" s="29">
        <f t="shared" si="171"/>
        <v>14.000000000000002</v>
      </c>
      <c r="AB1514" s="30"/>
      <c r="AC1514" s="28"/>
      <c r="AD1514" s="28" t="s">
        <v>75</v>
      </c>
      <c r="AE1514" s="31"/>
      <c r="AF1514" s="634"/>
      <c r="AG1514" s="2"/>
    </row>
    <row r="1515" spans="1:33" ht="18" customHeight="1">
      <c r="A1515" s="662"/>
      <c r="B1515" s="665"/>
      <c r="C1515" s="745"/>
      <c r="D1515" s="746"/>
      <c r="E1515" s="746"/>
      <c r="F1515" s="746"/>
      <c r="G1515" s="746"/>
      <c r="H1515" s="746"/>
      <c r="I1515" s="746"/>
      <c r="J1515" s="763"/>
      <c r="K1515" s="746"/>
      <c r="L1515" s="746"/>
      <c r="M1515" s="632"/>
      <c r="N1515" s="632"/>
      <c r="O1515" s="746"/>
      <c r="P1515" s="746"/>
      <c r="Q1515" s="803"/>
      <c r="R1515" s="38"/>
      <c r="S1515" s="824" t="s">
        <v>2026</v>
      </c>
      <c r="T1515" s="61"/>
      <c r="U1515" s="61"/>
      <c r="V1515" s="61"/>
      <c r="W1515" s="62">
        <v>1</v>
      </c>
      <c r="X1515" s="63" t="s">
        <v>74</v>
      </c>
      <c r="Y1515" s="340">
        <v>14.5</v>
      </c>
      <c r="Z1515" s="42">
        <f t="shared" si="170"/>
        <v>14.5</v>
      </c>
      <c r="AA1515" s="42">
        <f t="shared" si="171"/>
        <v>16.240000000000002</v>
      </c>
      <c r="AB1515" s="65"/>
      <c r="AC1515" s="63"/>
      <c r="AD1515" s="63" t="s">
        <v>75</v>
      </c>
      <c r="AE1515" s="66"/>
      <c r="AF1515" s="635"/>
      <c r="AG1515" s="2"/>
    </row>
    <row r="1516" spans="1:33" ht="40.5" customHeight="1">
      <c r="A1516" s="662"/>
      <c r="B1516" s="665"/>
      <c r="C1516" s="747" t="s">
        <v>46</v>
      </c>
      <c r="D1516" s="748" t="s">
        <v>47</v>
      </c>
      <c r="E1516" s="748" t="s">
        <v>48</v>
      </c>
      <c r="F1516" s="748" t="s">
        <v>371</v>
      </c>
      <c r="G1516" s="749" t="s">
        <v>50</v>
      </c>
      <c r="H1516" s="748" t="s">
        <v>51</v>
      </c>
      <c r="I1516" s="748" t="s">
        <v>134</v>
      </c>
      <c r="J1516" s="766" t="s">
        <v>2027</v>
      </c>
      <c r="K1516" s="748" t="s">
        <v>2028</v>
      </c>
      <c r="L1516" s="748" t="s">
        <v>2029</v>
      </c>
      <c r="M1516" s="638">
        <v>50</v>
      </c>
      <c r="N1516" s="638">
        <v>50</v>
      </c>
      <c r="O1516" s="748" t="s">
        <v>2030</v>
      </c>
      <c r="P1516" s="748" t="s">
        <v>2031</v>
      </c>
      <c r="Q1516" s="804" t="s">
        <v>2032</v>
      </c>
      <c r="R1516" s="37" t="s">
        <v>116</v>
      </c>
      <c r="S1516" s="822" t="s">
        <v>117</v>
      </c>
      <c r="T1516" s="53"/>
      <c r="U1516" s="67" t="s">
        <v>71</v>
      </c>
      <c r="V1516" s="68" t="s">
        <v>72</v>
      </c>
      <c r="W1516" s="54"/>
      <c r="X1516" s="55"/>
      <c r="Y1516" s="56"/>
      <c r="Z1516" s="36"/>
      <c r="AA1516" s="36"/>
      <c r="AB1516" s="57">
        <f>+AA1517</f>
        <v>14.75</v>
      </c>
      <c r="AC1516" s="55"/>
      <c r="AD1516" s="58"/>
      <c r="AE1516" s="58"/>
      <c r="AF1516" s="637"/>
      <c r="AG1516" s="2"/>
    </row>
    <row r="1517" spans="1:33" ht="40.5" customHeight="1">
      <c r="A1517" s="662"/>
      <c r="B1517" s="665"/>
      <c r="C1517" s="743"/>
      <c r="D1517" s="744"/>
      <c r="E1517" s="744"/>
      <c r="F1517" s="744"/>
      <c r="G1517" s="744"/>
      <c r="H1517" s="744"/>
      <c r="I1517" s="744"/>
      <c r="J1517" s="761"/>
      <c r="K1517" s="744"/>
      <c r="L1517" s="744"/>
      <c r="M1517" s="631"/>
      <c r="N1517" s="631"/>
      <c r="O1517" s="744"/>
      <c r="P1517" s="744"/>
      <c r="Q1517" s="802"/>
      <c r="R1517" s="25"/>
      <c r="S1517" s="818" t="s">
        <v>2033</v>
      </c>
      <c r="T1517" s="26"/>
      <c r="U1517" s="61"/>
      <c r="V1517" s="61"/>
      <c r="W1517" s="27">
        <v>5</v>
      </c>
      <c r="X1517" s="28" t="s">
        <v>246</v>
      </c>
      <c r="Y1517" s="29">
        <v>2.95</v>
      </c>
      <c r="Z1517" s="29">
        <f>+W1517*Y1517</f>
        <v>14.75</v>
      </c>
      <c r="AA1517" s="29">
        <f>+Z1517</f>
        <v>14.75</v>
      </c>
      <c r="AB1517" s="30"/>
      <c r="AC1517" s="28"/>
      <c r="AD1517" s="338" t="s">
        <v>75</v>
      </c>
      <c r="AE1517" s="31"/>
      <c r="AF1517" s="634"/>
      <c r="AG1517" s="2"/>
    </row>
    <row r="1518" spans="1:33" ht="40.5" customHeight="1">
      <c r="A1518" s="662"/>
      <c r="B1518" s="665"/>
      <c r="C1518" s="743"/>
      <c r="D1518" s="744"/>
      <c r="E1518" s="744"/>
      <c r="F1518" s="744"/>
      <c r="G1518" s="744"/>
      <c r="H1518" s="744"/>
      <c r="I1518" s="744"/>
      <c r="J1518" s="761"/>
      <c r="K1518" s="744"/>
      <c r="L1518" s="744"/>
      <c r="M1518" s="631"/>
      <c r="N1518" s="631"/>
      <c r="O1518" s="744"/>
      <c r="P1518" s="744"/>
      <c r="Q1518" s="802"/>
      <c r="R1518" s="70" t="s">
        <v>68</v>
      </c>
      <c r="S1518" s="825" t="s">
        <v>69</v>
      </c>
      <c r="T1518" s="193"/>
      <c r="U1518" s="172" t="s">
        <v>71</v>
      </c>
      <c r="V1518" s="164" t="s">
        <v>72</v>
      </c>
      <c r="W1518" s="73"/>
      <c r="X1518" s="28"/>
      <c r="Y1518" s="29"/>
      <c r="Z1518" s="29"/>
      <c r="AA1518" s="29"/>
      <c r="AB1518" s="30">
        <f>+SUM(AA1519:AA1520)</f>
        <v>30.240000000000002</v>
      </c>
      <c r="AC1518" s="28"/>
      <c r="AD1518" s="31"/>
      <c r="AE1518" s="31"/>
      <c r="AF1518" s="634"/>
      <c r="AG1518" s="2"/>
    </row>
    <row r="1519" spans="1:33" ht="40.5" customHeight="1">
      <c r="A1519" s="663"/>
      <c r="B1519" s="666"/>
      <c r="C1519" s="743"/>
      <c r="D1519" s="744"/>
      <c r="E1519" s="744"/>
      <c r="F1519" s="744"/>
      <c r="G1519" s="744"/>
      <c r="H1519" s="744"/>
      <c r="I1519" s="744"/>
      <c r="J1519" s="761"/>
      <c r="K1519" s="744"/>
      <c r="L1519" s="744"/>
      <c r="M1519" s="631"/>
      <c r="N1519" s="631"/>
      <c r="O1519" s="744"/>
      <c r="P1519" s="744"/>
      <c r="Q1519" s="802"/>
      <c r="R1519" s="25"/>
      <c r="S1519" s="818" t="s">
        <v>2034</v>
      </c>
      <c r="T1519" s="26"/>
      <c r="U1519" s="33"/>
      <c r="V1519" s="33"/>
      <c r="W1519" s="27">
        <v>1</v>
      </c>
      <c r="X1519" s="28" t="s">
        <v>74</v>
      </c>
      <c r="Y1519" s="29">
        <v>12.5</v>
      </c>
      <c r="Z1519" s="29">
        <f t="shared" ref="Z1519:Z1520" si="172">+W1519*Y1519</f>
        <v>12.5</v>
      </c>
      <c r="AA1519" s="29">
        <f t="shared" ref="AA1519:AA1520" si="173">+Z1519*1.12</f>
        <v>14.000000000000002</v>
      </c>
      <c r="AB1519" s="30"/>
      <c r="AC1519" s="28"/>
      <c r="AD1519" s="338" t="s">
        <v>75</v>
      </c>
      <c r="AE1519" s="31"/>
      <c r="AF1519" s="634"/>
      <c r="AG1519" s="2"/>
    </row>
    <row r="1520" spans="1:33" ht="40.5" customHeight="1">
      <c r="A1520" s="661" t="s">
        <v>1617</v>
      </c>
      <c r="B1520" s="664" t="s">
        <v>3351</v>
      </c>
      <c r="C1520" s="745"/>
      <c r="D1520" s="746"/>
      <c r="E1520" s="746"/>
      <c r="F1520" s="746"/>
      <c r="G1520" s="746"/>
      <c r="H1520" s="746"/>
      <c r="I1520" s="746"/>
      <c r="J1520" s="763"/>
      <c r="K1520" s="746"/>
      <c r="L1520" s="746"/>
      <c r="M1520" s="632"/>
      <c r="N1520" s="632"/>
      <c r="O1520" s="746"/>
      <c r="P1520" s="746"/>
      <c r="Q1520" s="803"/>
      <c r="R1520" s="38"/>
      <c r="S1520" s="820" t="s">
        <v>2035</v>
      </c>
      <c r="T1520" s="39"/>
      <c r="U1520" s="39"/>
      <c r="V1520" s="39"/>
      <c r="W1520" s="40">
        <v>1</v>
      </c>
      <c r="X1520" s="41" t="s">
        <v>74</v>
      </c>
      <c r="Y1520" s="42">
        <v>14.5</v>
      </c>
      <c r="Z1520" s="42">
        <f t="shared" si="172"/>
        <v>14.5</v>
      </c>
      <c r="AA1520" s="42">
        <f t="shared" si="173"/>
        <v>16.240000000000002</v>
      </c>
      <c r="AB1520" s="43"/>
      <c r="AC1520" s="41"/>
      <c r="AD1520" s="341" t="s">
        <v>75</v>
      </c>
      <c r="AE1520" s="44"/>
      <c r="AF1520" s="635"/>
      <c r="AG1520" s="2"/>
    </row>
    <row r="1521" spans="1:33" ht="45.75" customHeight="1">
      <c r="A1521" s="662"/>
      <c r="B1521" s="665"/>
      <c r="C1521" s="747" t="s">
        <v>46</v>
      </c>
      <c r="D1521" s="748" t="s">
        <v>47</v>
      </c>
      <c r="E1521" s="748" t="s">
        <v>48</v>
      </c>
      <c r="F1521" s="748" t="s">
        <v>371</v>
      </c>
      <c r="G1521" s="749" t="s">
        <v>50</v>
      </c>
      <c r="H1521" s="748" t="s">
        <v>51</v>
      </c>
      <c r="I1521" s="748" t="s">
        <v>134</v>
      </c>
      <c r="J1521" s="766" t="s">
        <v>2036</v>
      </c>
      <c r="K1521" s="748" t="s">
        <v>2037</v>
      </c>
      <c r="L1521" s="748" t="s">
        <v>2038</v>
      </c>
      <c r="M1521" s="638">
        <v>6</v>
      </c>
      <c r="N1521" s="638">
        <v>5</v>
      </c>
      <c r="O1521" s="748" t="s">
        <v>2039</v>
      </c>
      <c r="P1521" s="748" t="s">
        <v>2040</v>
      </c>
      <c r="Q1521" s="804" t="s">
        <v>2041</v>
      </c>
      <c r="R1521" s="37" t="s">
        <v>116</v>
      </c>
      <c r="S1521" s="822" t="s">
        <v>117</v>
      </c>
      <c r="T1521" s="53"/>
      <c r="U1521" s="67" t="s">
        <v>71</v>
      </c>
      <c r="V1521" s="68" t="s">
        <v>72</v>
      </c>
      <c r="W1521" s="54"/>
      <c r="X1521" s="55"/>
      <c r="Y1521" s="56"/>
      <c r="Z1521" s="36"/>
      <c r="AA1521" s="36"/>
      <c r="AB1521" s="57">
        <f>+AA1522</f>
        <v>11.8</v>
      </c>
      <c r="AC1521" s="55"/>
      <c r="AD1521" s="58"/>
      <c r="AE1521" s="58"/>
      <c r="AF1521" s="637"/>
      <c r="AG1521" s="2"/>
    </row>
    <row r="1522" spans="1:33" ht="45.75" customHeight="1">
      <c r="A1522" s="662"/>
      <c r="B1522" s="665"/>
      <c r="C1522" s="743"/>
      <c r="D1522" s="744"/>
      <c r="E1522" s="744"/>
      <c r="F1522" s="744"/>
      <c r="G1522" s="744"/>
      <c r="H1522" s="744"/>
      <c r="I1522" s="744"/>
      <c r="J1522" s="761"/>
      <c r="K1522" s="744"/>
      <c r="L1522" s="744"/>
      <c r="M1522" s="631"/>
      <c r="N1522" s="631"/>
      <c r="O1522" s="744"/>
      <c r="P1522" s="744"/>
      <c r="Q1522" s="802"/>
      <c r="R1522" s="25"/>
      <c r="S1522" s="818" t="s">
        <v>2042</v>
      </c>
      <c r="T1522" s="26"/>
      <c r="U1522" s="61"/>
      <c r="V1522" s="61"/>
      <c r="W1522" s="27">
        <v>4</v>
      </c>
      <c r="X1522" s="28" t="s">
        <v>246</v>
      </c>
      <c r="Y1522" s="29">
        <v>2.95</v>
      </c>
      <c r="Z1522" s="29">
        <f>+W1522*Y1522</f>
        <v>11.8</v>
      </c>
      <c r="AA1522" s="29">
        <f>+Z1522</f>
        <v>11.8</v>
      </c>
      <c r="AB1522" s="30"/>
      <c r="AC1522" s="28"/>
      <c r="AD1522" s="338" t="s">
        <v>75</v>
      </c>
      <c r="AE1522" s="31"/>
      <c r="AF1522" s="634"/>
      <c r="AG1522" s="2"/>
    </row>
    <row r="1523" spans="1:33" ht="45.75" customHeight="1">
      <c r="A1523" s="662"/>
      <c r="B1523" s="665"/>
      <c r="C1523" s="743"/>
      <c r="D1523" s="744"/>
      <c r="E1523" s="744"/>
      <c r="F1523" s="744"/>
      <c r="G1523" s="744"/>
      <c r="H1523" s="744"/>
      <c r="I1523" s="744"/>
      <c r="J1523" s="761"/>
      <c r="K1523" s="744"/>
      <c r="L1523" s="744"/>
      <c r="M1523" s="631"/>
      <c r="N1523" s="631"/>
      <c r="O1523" s="744"/>
      <c r="P1523" s="744"/>
      <c r="Q1523" s="802"/>
      <c r="R1523" s="70" t="s">
        <v>68</v>
      </c>
      <c r="S1523" s="825" t="s">
        <v>69</v>
      </c>
      <c r="T1523" s="193"/>
      <c r="U1523" s="172" t="s">
        <v>71</v>
      </c>
      <c r="V1523" s="164" t="s">
        <v>72</v>
      </c>
      <c r="W1523" s="73"/>
      <c r="X1523" s="28"/>
      <c r="Y1523" s="29"/>
      <c r="Z1523" s="29"/>
      <c r="AA1523" s="29"/>
      <c r="AB1523" s="30">
        <f>+SUM(AA1524:AA1525)</f>
        <v>30.240000000000002</v>
      </c>
      <c r="AC1523" s="28"/>
      <c r="AD1523" s="31"/>
      <c r="AE1523" s="31"/>
      <c r="AF1523" s="634"/>
      <c r="AG1523" s="2"/>
    </row>
    <row r="1524" spans="1:33" ht="45.75" customHeight="1">
      <c r="A1524" s="662"/>
      <c r="B1524" s="665"/>
      <c r="C1524" s="743"/>
      <c r="D1524" s="744"/>
      <c r="E1524" s="744"/>
      <c r="F1524" s="744"/>
      <c r="G1524" s="744"/>
      <c r="H1524" s="744"/>
      <c r="I1524" s="744"/>
      <c r="J1524" s="761"/>
      <c r="K1524" s="744"/>
      <c r="L1524" s="744"/>
      <c r="M1524" s="631"/>
      <c r="N1524" s="631"/>
      <c r="O1524" s="744"/>
      <c r="P1524" s="744"/>
      <c r="Q1524" s="802"/>
      <c r="R1524" s="25"/>
      <c r="S1524" s="818" t="s">
        <v>2043</v>
      </c>
      <c r="T1524" s="26"/>
      <c r="U1524" s="33"/>
      <c r="V1524" s="33"/>
      <c r="W1524" s="27">
        <v>1</v>
      </c>
      <c r="X1524" s="28" t="s">
        <v>74</v>
      </c>
      <c r="Y1524" s="29">
        <v>12.5</v>
      </c>
      <c r="Z1524" s="29">
        <f t="shared" ref="Z1524:Z1525" si="174">+W1524*Y1524</f>
        <v>12.5</v>
      </c>
      <c r="AA1524" s="29">
        <f t="shared" ref="AA1524:AA1525" si="175">+Z1524*1.12</f>
        <v>14.000000000000002</v>
      </c>
      <c r="AB1524" s="30"/>
      <c r="AC1524" s="28"/>
      <c r="AD1524" s="28" t="s">
        <v>75</v>
      </c>
      <c r="AE1524" s="31"/>
      <c r="AF1524" s="634"/>
      <c r="AG1524" s="2"/>
    </row>
    <row r="1525" spans="1:33" ht="45.75" customHeight="1">
      <c r="A1525" s="662"/>
      <c r="B1525" s="665"/>
      <c r="C1525" s="745"/>
      <c r="D1525" s="746"/>
      <c r="E1525" s="746"/>
      <c r="F1525" s="746"/>
      <c r="G1525" s="746"/>
      <c r="H1525" s="746"/>
      <c r="I1525" s="746"/>
      <c r="J1525" s="763"/>
      <c r="K1525" s="746"/>
      <c r="L1525" s="746"/>
      <c r="M1525" s="632"/>
      <c r="N1525" s="632"/>
      <c r="O1525" s="746"/>
      <c r="P1525" s="746"/>
      <c r="Q1525" s="803"/>
      <c r="R1525" s="38"/>
      <c r="S1525" s="820" t="s">
        <v>2044</v>
      </c>
      <c r="T1525" s="39"/>
      <c r="U1525" s="39"/>
      <c r="V1525" s="39"/>
      <c r="W1525" s="40">
        <v>1</v>
      </c>
      <c r="X1525" s="41" t="s">
        <v>74</v>
      </c>
      <c r="Y1525" s="42">
        <v>14.5</v>
      </c>
      <c r="Z1525" s="42">
        <f t="shared" si="174"/>
        <v>14.5</v>
      </c>
      <c r="AA1525" s="42">
        <f t="shared" si="175"/>
        <v>16.240000000000002</v>
      </c>
      <c r="AB1525" s="43"/>
      <c r="AC1525" s="41"/>
      <c r="AD1525" s="41" t="s">
        <v>75</v>
      </c>
      <c r="AE1525" s="44"/>
      <c r="AF1525" s="635"/>
      <c r="AG1525" s="2"/>
    </row>
    <row r="1526" spans="1:33" ht="24.75" customHeight="1">
      <c r="A1526" s="662"/>
      <c r="B1526" s="665"/>
      <c r="C1526" s="773" t="s">
        <v>46</v>
      </c>
      <c r="D1526" s="750" t="s">
        <v>47</v>
      </c>
      <c r="E1526" s="750" t="s">
        <v>48</v>
      </c>
      <c r="F1526" s="750" t="s">
        <v>371</v>
      </c>
      <c r="G1526" s="768" t="s">
        <v>50</v>
      </c>
      <c r="H1526" s="750" t="s">
        <v>51</v>
      </c>
      <c r="I1526" s="750" t="s">
        <v>134</v>
      </c>
      <c r="J1526" s="766" t="s">
        <v>2045</v>
      </c>
      <c r="K1526" s="748" t="s">
        <v>1644</v>
      </c>
      <c r="L1526" s="748" t="s">
        <v>2046</v>
      </c>
      <c r="M1526" s="638">
        <v>1</v>
      </c>
      <c r="N1526" s="638">
        <v>3</v>
      </c>
      <c r="O1526" s="748" t="s">
        <v>2047</v>
      </c>
      <c r="P1526" s="748" t="s">
        <v>2048</v>
      </c>
      <c r="Q1526" s="804" t="s">
        <v>2049</v>
      </c>
      <c r="R1526" s="37" t="s">
        <v>116</v>
      </c>
      <c r="S1526" s="821" t="s">
        <v>117</v>
      </c>
      <c r="T1526" s="46"/>
      <c r="U1526" s="67" t="s">
        <v>71</v>
      </c>
      <c r="V1526" s="68" t="s">
        <v>72</v>
      </c>
      <c r="W1526" s="34"/>
      <c r="X1526" s="35"/>
      <c r="Y1526" s="36"/>
      <c r="Z1526" s="36"/>
      <c r="AA1526" s="36"/>
      <c r="AB1526" s="50">
        <f>+AA1527</f>
        <v>2.95</v>
      </c>
      <c r="AC1526" s="35"/>
      <c r="AD1526" s="60"/>
      <c r="AE1526" s="60"/>
      <c r="AF1526" s="636"/>
      <c r="AG1526" s="2"/>
    </row>
    <row r="1527" spans="1:33" ht="24.75" customHeight="1">
      <c r="A1527" s="662"/>
      <c r="B1527" s="665"/>
      <c r="C1527" s="743"/>
      <c r="D1527" s="744"/>
      <c r="E1527" s="744"/>
      <c r="F1527" s="744"/>
      <c r="G1527" s="744"/>
      <c r="H1527" s="744"/>
      <c r="I1527" s="744"/>
      <c r="J1527" s="761"/>
      <c r="K1527" s="744"/>
      <c r="L1527" s="744"/>
      <c r="M1527" s="631"/>
      <c r="N1527" s="631"/>
      <c r="O1527" s="744"/>
      <c r="P1527" s="744"/>
      <c r="Q1527" s="802"/>
      <c r="R1527" s="25"/>
      <c r="S1527" s="818" t="s">
        <v>2050</v>
      </c>
      <c r="T1527" s="26"/>
      <c r="U1527" s="61"/>
      <c r="V1527" s="61"/>
      <c r="W1527" s="27">
        <v>1</v>
      </c>
      <c r="X1527" s="28" t="s">
        <v>246</v>
      </c>
      <c r="Y1527" s="29">
        <v>2.95</v>
      </c>
      <c r="Z1527" s="29">
        <f>+W1527*Y1527</f>
        <v>2.95</v>
      </c>
      <c r="AA1527" s="29">
        <f>+Z1527</f>
        <v>2.95</v>
      </c>
      <c r="AB1527" s="30"/>
      <c r="AC1527" s="28"/>
      <c r="AD1527" s="338" t="s">
        <v>75</v>
      </c>
      <c r="AE1527" s="31"/>
      <c r="AF1527" s="634"/>
      <c r="AG1527" s="2"/>
    </row>
    <row r="1528" spans="1:33" ht="30.75" customHeight="1">
      <c r="A1528" s="662"/>
      <c r="B1528" s="665"/>
      <c r="C1528" s="743"/>
      <c r="D1528" s="744"/>
      <c r="E1528" s="744"/>
      <c r="F1528" s="744"/>
      <c r="G1528" s="744"/>
      <c r="H1528" s="744"/>
      <c r="I1528" s="744"/>
      <c r="J1528" s="761"/>
      <c r="K1528" s="744"/>
      <c r="L1528" s="744"/>
      <c r="M1528" s="631"/>
      <c r="N1528" s="631"/>
      <c r="O1528" s="744"/>
      <c r="P1528" s="744"/>
      <c r="Q1528" s="802"/>
      <c r="R1528" s="37" t="s">
        <v>68</v>
      </c>
      <c r="S1528" s="821" t="s">
        <v>69</v>
      </c>
      <c r="T1528" s="215"/>
      <c r="U1528" s="172" t="s">
        <v>71</v>
      </c>
      <c r="V1528" s="164" t="s">
        <v>72</v>
      </c>
      <c r="W1528" s="128"/>
      <c r="X1528" s="35"/>
      <c r="Y1528" s="36"/>
      <c r="Z1528" s="29"/>
      <c r="AA1528" s="29"/>
      <c r="AB1528" s="30">
        <f>+SUM(AA1529:AA1530)</f>
        <v>30.240000000000002</v>
      </c>
      <c r="AC1528" s="28"/>
      <c r="AD1528" s="31"/>
      <c r="AE1528" s="31"/>
      <c r="AF1528" s="634"/>
      <c r="AG1528" s="2"/>
    </row>
    <row r="1529" spans="1:33" ht="24.75" customHeight="1">
      <c r="A1529" s="662"/>
      <c r="B1529" s="665"/>
      <c r="C1529" s="743"/>
      <c r="D1529" s="744"/>
      <c r="E1529" s="744"/>
      <c r="F1529" s="744"/>
      <c r="G1529" s="744"/>
      <c r="H1529" s="744"/>
      <c r="I1529" s="744"/>
      <c r="J1529" s="761"/>
      <c r="K1529" s="744"/>
      <c r="L1529" s="744"/>
      <c r="M1529" s="631"/>
      <c r="N1529" s="631"/>
      <c r="O1529" s="744"/>
      <c r="P1529" s="744"/>
      <c r="Q1529" s="802"/>
      <c r="R1529" s="32"/>
      <c r="S1529" s="819" t="s">
        <v>2051</v>
      </c>
      <c r="T1529" s="311"/>
      <c r="U1529" s="155"/>
      <c r="V1529" s="155"/>
      <c r="W1529" s="128">
        <v>1</v>
      </c>
      <c r="X1529" s="35" t="s">
        <v>74</v>
      </c>
      <c r="Y1529" s="36">
        <v>12.5</v>
      </c>
      <c r="Z1529" s="29">
        <f t="shared" ref="Z1529:Z1530" si="176">+W1529*Y1529</f>
        <v>12.5</v>
      </c>
      <c r="AA1529" s="29">
        <f t="shared" ref="AA1529:AA1530" si="177">+Z1529*1.12</f>
        <v>14.000000000000002</v>
      </c>
      <c r="AB1529" s="30"/>
      <c r="AC1529" s="28"/>
      <c r="AD1529" s="28" t="s">
        <v>75</v>
      </c>
      <c r="AE1529" s="31"/>
      <c r="AF1529" s="634"/>
      <c r="AG1529" s="2"/>
    </row>
    <row r="1530" spans="1:33" ht="24.75" customHeight="1">
      <c r="A1530" s="662"/>
      <c r="B1530" s="665"/>
      <c r="C1530" s="743"/>
      <c r="D1530" s="744"/>
      <c r="E1530" s="744"/>
      <c r="F1530" s="744"/>
      <c r="G1530" s="744"/>
      <c r="H1530" s="744"/>
      <c r="I1530" s="744"/>
      <c r="J1530" s="761"/>
      <c r="K1530" s="744"/>
      <c r="L1530" s="744"/>
      <c r="M1530" s="631"/>
      <c r="N1530" s="631"/>
      <c r="O1530" s="744"/>
      <c r="P1530" s="744"/>
      <c r="Q1530" s="802"/>
      <c r="R1530" s="32"/>
      <c r="S1530" s="819" t="s">
        <v>2052</v>
      </c>
      <c r="T1530" s="311"/>
      <c r="U1530" s="155"/>
      <c r="V1530" s="155"/>
      <c r="W1530" s="128">
        <v>1</v>
      </c>
      <c r="X1530" s="35" t="s">
        <v>74</v>
      </c>
      <c r="Y1530" s="36">
        <v>14.5</v>
      </c>
      <c r="Z1530" s="29">
        <f t="shared" si="176"/>
        <v>14.5</v>
      </c>
      <c r="AA1530" s="29">
        <f t="shared" si="177"/>
        <v>16.240000000000002</v>
      </c>
      <c r="AB1530" s="30"/>
      <c r="AC1530" s="28"/>
      <c r="AD1530" s="28" t="s">
        <v>75</v>
      </c>
      <c r="AE1530" s="31"/>
      <c r="AF1530" s="634"/>
      <c r="AG1530" s="2"/>
    </row>
    <row r="1531" spans="1:33" ht="24.75" customHeight="1">
      <c r="A1531" s="662"/>
      <c r="B1531" s="665"/>
      <c r="C1531" s="743"/>
      <c r="D1531" s="744"/>
      <c r="E1531" s="744"/>
      <c r="F1531" s="744"/>
      <c r="G1531" s="744"/>
      <c r="H1531" s="744"/>
      <c r="I1531" s="744"/>
      <c r="J1531" s="761"/>
      <c r="K1531" s="744"/>
      <c r="L1531" s="744"/>
      <c r="M1531" s="631"/>
      <c r="N1531" s="631"/>
      <c r="O1531" s="744"/>
      <c r="P1531" s="744"/>
      <c r="Q1531" s="802"/>
      <c r="R1531" s="37" t="s">
        <v>140</v>
      </c>
      <c r="S1531" s="821" t="s">
        <v>141</v>
      </c>
      <c r="T1531" s="215"/>
      <c r="U1531" s="172" t="s">
        <v>71</v>
      </c>
      <c r="V1531" s="164" t="s">
        <v>72</v>
      </c>
      <c r="W1531" s="128"/>
      <c r="X1531" s="35"/>
      <c r="Y1531" s="36"/>
      <c r="Z1531" s="29"/>
      <c r="AA1531" s="29"/>
      <c r="AB1531" s="30">
        <f>+SUM(AA1532:AA1536)</f>
        <v>34.462400000000002</v>
      </c>
      <c r="AC1531" s="28"/>
      <c r="AD1531" s="28"/>
      <c r="AE1531" s="31"/>
      <c r="AF1531" s="634"/>
      <c r="AG1531" s="2"/>
    </row>
    <row r="1532" spans="1:33" ht="24.75" customHeight="1">
      <c r="A1532" s="662"/>
      <c r="B1532" s="665"/>
      <c r="C1532" s="743"/>
      <c r="D1532" s="744"/>
      <c r="E1532" s="744"/>
      <c r="F1532" s="744"/>
      <c r="G1532" s="744"/>
      <c r="H1532" s="744"/>
      <c r="I1532" s="744"/>
      <c r="J1532" s="761"/>
      <c r="K1532" s="744"/>
      <c r="L1532" s="744"/>
      <c r="M1532" s="631"/>
      <c r="N1532" s="631"/>
      <c r="O1532" s="744"/>
      <c r="P1532" s="744"/>
      <c r="Q1532" s="802"/>
      <c r="R1532" s="32"/>
      <c r="S1532" s="819" t="s">
        <v>2053</v>
      </c>
      <c r="T1532" s="311"/>
      <c r="U1532" s="155"/>
      <c r="V1532" s="155"/>
      <c r="W1532" s="128">
        <v>1</v>
      </c>
      <c r="X1532" s="35" t="s">
        <v>143</v>
      </c>
      <c r="Y1532" s="36">
        <v>1.28</v>
      </c>
      <c r="Z1532" s="29">
        <f t="shared" ref="Z1532:Z1536" si="178">+W1532*Y1532</f>
        <v>1.28</v>
      </c>
      <c r="AA1532" s="29">
        <f t="shared" ref="AA1532:AA1536" si="179">+Z1532*1.12</f>
        <v>1.4336000000000002</v>
      </c>
      <c r="AB1532" s="30"/>
      <c r="AC1532" s="28"/>
      <c r="AD1532" s="28" t="s">
        <v>75</v>
      </c>
      <c r="AE1532" s="31"/>
      <c r="AF1532" s="634"/>
      <c r="AG1532" s="2"/>
    </row>
    <row r="1533" spans="1:33" ht="24.75" customHeight="1">
      <c r="A1533" s="662"/>
      <c r="B1533" s="665"/>
      <c r="C1533" s="743"/>
      <c r="D1533" s="744"/>
      <c r="E1533" s="744"/>
      <c r="F1533" s="744"/>
      <c r="G1533" s="744"/>
      <c r="H1533" s="744"/>
      <c r="I1533" s="744"/>
      <c r="J1533" s="761"/>
      <c r="K1533" s="744"/>
      <c r="L1533" s="744"/>
      <c r="M1533" s="631"/>
      <c r="N1533" s="631"/>
      <c r="O1533" s="744"/>
      <c r="P1533" s="744"/>
      <c r="Q1533" s="802"/>
      <c r="R1533" s="32"/>
      <c r="S1533" s="819" t="s">
        <v>2054</v>
      </c>
      <c r="T1533" s="33"/>
      <c r="U1533" s="33"/>
      <c r="V1533" s="33"/>
      <c r="W1533" s="34">
        <v>9</v>
      </c>
      <c r="X1533" s="35" t="s">
        <v>74</v>
      </c>
      <c r="Y1533" s="36">
        <v>2.2000000000000002</v>
      </c>
      <c r="Z1533" s="29">
        <f t="shared" si="178"/>
        <v>19.8</v>
      </c>
      <c r="AA1533" s="29">
        <f t="shared" si="179"/>
        <v>22.176000000000002</v>
      </c>
      <c r="AB1533" s="30"/>
      <c r="AC1533" s="28"/>
      <c r="AD1533" s="28" t="s">
        <v>75</v>
      </c>
      <c r="AE1533" s="31"/>
      <c r="AF1533" s="634"/>
      <c r="AG1533" s="2"/>
    </row>
    <row r="1534" spans="1:33" ht="24.75" customHeight="1">
      <c r="A1534" s="662"/>
      <c r="B1534" s="665"/>
      <c r="C1534" s="743"/>
      <c r="D1534" s="744"/>
      <c r="E1534" s="744"/>
      <c r="F1534" s="744"/>
      <c r="G1534" s="744"/>
      <c r="H1534" s="744"/>
      <c r="I1534" s="744"/>
      <c r="J1534" s="761"/>
      <c r="K1534" s="744"/>
      <c r="L1534" s="744"/>
      <c r="M1534" s="631"/>
      <c r="N1534" s="631"/>
      <c r="O1534" s="744"/>
      <c r="P1534" s="744"/>
      <c r="Q1534" s="802"/>
      <c r="R1534" s="32"/>
      <c r="S1534" s="819" t="s">
        <v>2055</v>
      </c>
      <c r="T1534" s="33"/>
      <c r="U1534" s="33"/>
      <c r="V1534" s="33"/>
      <c r="W1534" s="34">
        <v>1</v>
      </c>
      <c r="X1534" s="35" t="s">
        <v>74</v>
      </c>
      <c r="Y1534" s="36">
        <v>2.57</v>
      </c>
      <c r="Z1534" s="29">
        <f t="shared" si="178"/>
        <v>2.57</v>
      </c>
      <c r="AA1534" s="29">
        <f t="shared" si="179"/>
        <v>2.8784000000000001</v>
      </c>
      <c r="AB1534" s="30"/>
      <c r="AC1534" s="28"/>
      <c r="AD1534" s="28" t="s">
        <v>75</v>
      </c>
      <c r="AE1534" s="31"/>
      <c r="AF1534" s="634"/>
      <c r="AG1534" s="2"/>
    </row>
    <row r="1535" spans="1:33" ht="24.75" customHeight="1">
      <c r="A1535" s="662"/>
      <c r="B1535" s="665"/>
      <c r="C1535" s="743"/>
      <c r="D1535" s="744"/>
      <c r="E1535" s="744"/>
      <c r="F1535" s="744"/>
      <c r="G1535" s="744"/>
      <c r="H1535" s="744"/>
      <c r="I1535" s="744"/>
      <c r="J1535" s="761"/>
      <c r="K1535" s="744"/>
      <c r="L1535" s="744"/>
      <c r="M1535" s="631"/>
      <c r="N1535" s="631"/>
      <c r="O1535" s="744"/>
      <c r="P1535" s="744"/>
      <c r="Q1535" s="802"/>
      <c r="R1535" s="37"/>
      <c r="S1535" s="819" t="s">
        <v>1994</v>
      </c>
      <c r="T1535" s="33"/>
      <c r="U1535" s="33"/>
      <c r="V1535" s="33"/>
      <c r="W1535" s="34">
        <v>1</v>
      </c>
      <c r="X1535" s="35" t="s">
        <v>74</v>
      </c>
      <c r="Y1535" s="36">
        <v>4</v>
      </c>
      <c r="Z1535" s="29">
        <f t="shared" si="178"/>
        <v>4</v>
      </c>
      <c r="AA1535" s="29">
        <f t="shared" si="179"/>
        <v>4.4800000000000004</v>
      </c>
      <c r="AB1535" s="30"/>
      <c r="AC1535" s="28"/>
      <c r="AD1535" s="28" t="s">
        <v>75</v>
      </c>
      <c r="AE1535" s="31"/>
      <c r="AF1535" s="634"/>
      <c r="AG1535" s="2"/>
    </row>
    <row r="1536" spans="1:33" ht="24.75" customHeight="1">
      <c r="A1536" s="662"/>
      <c r="B1536" s="665"/>
      <c r="C1536" s="745"/>
      <c r="D1536" s="746"/>
      <c r="E1536" s="746"/>
      <c r="F1536" s="746"/>
      <c r="G1536" s="746"/>
      <c r="H1536" s="746"/>
      <c r="I1536" s="746"/>
      <c r="J1536" s="763"/>
      <c r="K1536" s="746"/>
      <c r="L1536" s="746"/>
      <c r="M1536" s="632"/>
      <c r="N1536" s="632"/>
      <c r="O1536" s="746"/>
      <c r="P1536" s="746"/>
      <c r="Q1536" s="803"/>
      <c r="R1536" s="38"/>
      <c r="S1536" s="820" t="s">
        <v>2056</v>
      </c>
      <c r="T1536" s="39"/>
      <c r="U1536" s="39"/>
      <c r="V1536" s="39"/>
      <c r="W1536" s="40">
        <v>1</v>
      </c>
      <c r="X1536" s="41" t="s">
        <v>143</v>
      </c>
      <c r="Y1536" s="42">
        <v>3.12</v>
      </c>
      <c r="Z1536" s="42">
        <f t="shared" si="178"/>
        <v>3.12</v>
      </c>
      <c r="AA1536" s="42">
        <f t="shared" si="179"/>
        <v>3.4944000000000006</v>
      </c>
      <c r="AB1536" s="43"/>
      <c r="AC1536" s="41"/>
      <c r="AD1536" s="41" t="s">
        <v>75</v>
      </c>
      <c r="AE1536" s="44"/>
      <c r="AF1536" s="635"/>
      <c r="AG1536" s="2"/>
    </row>
    <row r="1537" spans="1:33" ht="41.25" customHeight="1">
      <c r="A1537" s="662"/>
      <c r="B1537" s="665"/>
      <c r="C1537" s="773" t="s">
        <v>46</v>
      </c>
      <c r="D1537" s="750" t="s">
        <v>47</v>
      </c>
      <c r="E1537" s="750" t="s">
        <v>48</v>
      </c>
      <c r="F1537" s="750" t="s">
        <v>371</v>
      </c>
      <c r="G1537" s="768" t="s">
        <v>50</v>
      </c>
      <c r="H1537" s="750" t="s">
        <v>51</v>
      </c>
      <c r="I1537" s="748" t="s">
        <v>134</v>
      </c>
      <c r="J1537" s="774" t="s">
        <v>2057</v>
      </c>
      <c r="K1537" s="748" t="s">
        <v>473</v>
      </c>
      <c r="L1537" s="748" t="s">
        <v>2058</v>
      </c>
      <c r="M1537" s="638">
        <v>11</v>
      </c>
      <c r="N1537" s="638">
        <v>11</v>
      </c>
      <c r="O1537" s="748" t="s">
        <v>2059</v>
      </c>
      <c r="P1537" s="748" t="s">
        <v>2060</v>
      </c>
      <c r="Q1537" s="804" t="s">
        <v>2061</v>
      </c>
      <c r="R1537" s="59" t="s">
        <v>116</v>
      </c>
      <c r="S1537" s="822" t="s">
        <v>117</v>
      </c>
      <c r="T1537" s="53"/>
      <c r="U1537" s="67" t="s">
        <v>71</v>
      </c>
      <c r="V1537" s="68" t="s">
        <v>72</v>
      </c>
      <c r="W1537" s="54"/>
      <c r="X1537" s="55"/>
      <c r="Y1537" s="56"/>
      <c r="Z1537" s="56"/>
      <c r="AA1537" s="56"/>
      <c r="AB1537" s="57">
        <f>+SUM(AA1538:AA1539)</f>
        <v>87.109063999999989</v>
      </c>
      <c r="AC1537" s="55"/>
      <c r="AD1537" s="55"/>
      <c r="AE1537" s="55"/>
      <c r="AF1537" s="637"/>
      <c r="AG1537" s="2"/>
    </row>
    <row r="1538" spans="1:33" ht="41.25" customHeight="1">
      <c r="A1538" s="663"/>
      <c r="B1538" s="666"/>
      <c r="C1538" s="743"/>
      <c r="D1538" s="744"/>
      <c r="E1538" s="744"/>
      <c r="F1538" s="744"/>
      <c r="G1538" s="744"/>
      <c r="H1538" s="744"/>
      <c r="I1538" s="744"/>
      <c r="J1538" s="754"/>
      <c r="K1538" s="744"/>
      <c r="L1538" s="744"/>
      <c r="M1538" s="631"/>
      <c r="N1538" s="631"/>
      <c r="O1538" s="744"/>
      <c r="P1538" s="744"/>
      <c r="Q1538" s="802"/>
      <c r="R1538" s="25"/>
      <c r="S1538" s="818" t="s">
        <v>2062</v>
      </c>
      <c r="T1538" s="26"/>
      <c r="U1538" s="26"/>
      <c r="V1538" s="26"/>
      <c r="W1538" s="27">
        <v>62</v>
      </c>
      <c r="X1538" s="28" t="s">
        <v>74</v>
      </c>
      <c r="Y1538" s="29">
        <v>0.56999999999999995</v>
      </c>
      <c r="Z1538" s="29">
        <f t="shared" ref="Z1538:Z1539" si="180">+W1538*Y1538</f>
        <v>35.339999999999996</v>
      </c>
      <c r="AA1538" s="29">
        <f t="shared" ref="AA1538:AA1539" si="181">+Z1538*1.12</f>
        <v>39.580799999999996</v>
      </c>
      <c r="AB1538" s="30"/>
      <c r="AC1538" s="28"/>
      <c r="AD1538" s="51" t="s">
        <v>75</v>
      </c>
      <c r="AE1538" s="28"/>
      <c r="AF1538" s="634"/>
      <c r="AG1538" s="2"/>
    </row>
    <row r="1539" spans="1:33" ht="41.25" customHeight="1">
      <c r="A1539" s="661" t="s">
        <v>1617</v>
      </c>
      <c r="B1539" s="664" t="s">
        <v>3351</v>
      </c>
      <c r="C1539" s="743"/>
      <c r="D1539" s="744"/>
      <c r="E1539" s="744"/>
      <c r="F1539" s="744"/>
      <c r="G1539" s="744"/>
      <c r="H1539" s="744"/>
      <c r="I1539" s="744"/>
      <c r="J1539" s="754"/>
      <c r="K1539" s="744"/>
      <c r="L1539" s="744"/>
      <c r="M1539" s="631"/>
      <c r="N1539" s="631"/>
      <c r="O1539" s="744"/>
      <c r="P1539" s="744"/>
      <c r="Q1539" s="802"/>
      <c r="R1539" s="25"/>
      <c r="S1539" s="818" t="s">
        <v>253</v>
      </c>
      <c r="T1539" s="26"/>
      <c r="U1539" s="61"/>
      <c r="V1539" s="61"/>
      <c r="W1539" s="27">
        <v>311</v>
      </c>
      <c r="X1539" s="28" t="s">
        <v>74</v>
      </c>
      <c r="Y1539" s="29">
        <v>0.13644999999999999</v>
      </c>
      <c r="Z1539" s="29">
        <f t="shared" si="180"/>
        <v>42.435949999999998</v>
      </c>
      <c r="AA1539" s="29">
        <f t="shared" si="181"/>
        <v>47.528264</v>
      </c>
      <c r="AB1539" s="30"/>
      <c r="AC1539" s="28"/>
      <c r="AD1539" s="51" t="s">
        <v>75</v>
      </c>
      <c r="AE1539" s="31"/>
      <c r="AF1539" s="634"/>
      <c r="AG1539" s="2"/>
    </row>
    <row r="1540" spans="1:33" ht="41.25" customHeight="1">
      <c r="A1540" s="662"/>
      <c r="B1540" s="665"/>
      <c r="C1540" s="743"/>
      <c r="D1540" s="744"/>
      <c r="E1540" s="744"/>
      <c r="F1540" s="744"/>
      <c r="G1540" s="744"/>
      <c r="H1540" s="744"/>
      <c r="I1540" s="744"/>
      <c r="J1540" s="754"/>
      <c r="K1540" s="744"/>
      <c r="L1540" s="744"/>
      <c r="M1540" s="631"/>
      <c r="N1540" s="631"/>
      <c r="O1540" s="744"/>
      <c r="P1540" s="744"/>
      <c r="Q1540" s="802"/>
      <c r="R1540" s="70" t="s">
        <v>140</v>
      </c>
      <c r="S1540" s="825" t="s">
        <v>141</v>
      </c>
      <c r="T1540" s="193"/>
      <c r="U1540" s="172" t="s">
        <v>71</v>
      </c>
      <c r="V1540" s="164" t="s">
        <v>72</v>
      </c>
      <c r="W1540" s="73"/>
      <c r="X1540" s="28"/>
      <c r="Y1540" s="29"/>
      <c r="Z1540" s="29"/>
      <c r="AA1540" s="29"/>
      <c r="AB1540" s="30">
        <f>+SUM(AA1541:AA1542)</f>
        <v>32.446400000000004</v>
      </c>
      <c r="AC1540" s="28"/>
      <c r="AD1540" s="28"/>
      <c r="AE1540" s="31"/>
      <c r="AF1540" s="634"/>
      <c r="AG1540" s="2"/>
    </row>
    <row r="1541" spans="1:33" ht="41.25" customHeight="1">
      <c r="A1541" s="662"/>
      <c r="B1541" s="665"/>
      <c r="C1541" s="743"/>
      <c r="D1541" s="744"/>
      <c r="E1541" s="744"/>
      <c r="F1541" s="744"/>
      <c r="G1541" s="744"/>
      <c r="H1541" s="744"/>
      <c r="I1541" s="744"/>
      <c r="J1541" s="754"/>
      <c r="K1541" s="744"/>
      <c r="L1541" s="744"/>
      <c r="M1541" s="631"/>
      <c r="N1541" s="631"/>
      <c r="O1541" s="744"/>
      <c r="P1541" s="744"/>
      <c r="Q1541" s="802"/>
      <c r="R1541" s="25"/>
      <c r="S1541" s="818" t="s">
        <v>2063</v>
      </c>
      <c r="T1541" s="26"/>
      <c r="U1541" s="33"/>
      <c r="V1541" s="33"/>
      <c r="W1541" s="27">
        <v>1</v>
      </c>
      <c r="X1541" s="28" t="s">
        <v>74</v>
      </c>
      <c r="Y1541" s="29">
        <v>2.57</v>
      </c>
      <c r="Z1541" s="29">
        <f t="shared" ref="Z1541:Z1542" si="182">+W1541*Y1541</f>
        <v>2.57</v>
      </c>
      <c r="AA1541" s="29">
        <f t="shared" ref="AA1541:AA1542" si="183">+Z1541*1.12</f>
        <v>2.8784000000000001</v>
      </c>
      <c r="AB1541" s="30"/>
      <c r="AC1541" s="28"/>
      <c r="AD1541" s="28" t="s">
        <v>75</v>
      </c>
      <c r="AE1541" s="31"/>
      <c r="AF1541" s="634"/>
      <c r="AG1541" s="2"/>
    </row>
    <row r="1542" spans="1:33" ht="41.25" customHeight="1">
      <c r="A1542" s="662"/>
      <c r="B1542" s="669"/>
      <c r="C1542" s="745"/>
      <c r="D1542" s="746"/>
      <c r="E1542" s="746"/>
      <c r="F1542" s="746"/>
      <c r="G1542" s="746"/>
      <c r="H1542" s="746"/>
      <c r="I1542" s="746"/>
      <c r="J1542" s="756"/>
      <c r="K1542" s="746"/>
      <c r="L1542" s="746"/>
      <c r="M1542" s="632"/>
      <c r="N1542" s="632"/>
      <c r="O1542" s="746"/>
      <c r="P1542" s="746"/>
      <c r="Q1542" s="803"/>
      <c r="R1542" s="38"/>
      <c r="S1542" s="820" t="s">
        <v>2064</v>
      </c>
      <c r="T1542" s="39"/>
      <c r="U1542" s="39"/>
      <c r="V1542" s="39"/>
      <c r="W1542" s="40">
        <v>12</v>
      </c>
      <c r="X1542" s="41" t="s">
        <v>74</v>
      </c>
      <c r="Y1542" s="42">
        <v>2.2000000000000002</v>
      </c>
      <c r="Z1542" s="42">
        <f t="shared" si="182"/>
        <v>26.400000000000002</v>
      </c>
      <c r="AA1542" s="42">
        <f t="shared" si="183"/>
        <v>29.568000000000005</v>
      </c>
      <c r="AB1542" s="43"/>
      <c r="AC1542" s="41"/>
      <c r="AD1542" s="41" t="s">
        <v>75</v>
      </c>
      <c r="AE1542" s="44"/>
      <c r="AF1542" s="635"/>
      <c r="AG1542" s="2"/>
    </row>
    <row r="1543" spans="1:33" ht="22.5" customHeight="1">
      <c r="A1543" s="662"/>
      <c r="B1543" s="159"/>
      <c r="C1543" s="781"/>
      <c r="D1543" s="781"/>
      <c r="E1543" s="781"/>
      <c r="F1543" s="781"/>
      <c r="G1543" s="781"/>
      <c r="H1543" s="781"/>
      <c r="I1543" s="781"/>
      <c r="J1543" s="781"/>
      <c r="K1543" s="781"/>
      <c r="L1543" s="781"/>
      <c r="M1543" s="160"/>
      <c r="N1543" s="160"/>
      <c r="O1543" s="781"/>
      <c r="P1543" s="781"/>
      <c r="Q1543" s="781"/>
      <c r="R1543" s="667" t="s">
        <v>536</v>
      </c>
      <c r="S1543" s="657"/>
      <c r="T1543" s="657"/>
      <c r="U1543" s="657"/>
      <c r="V1543" s="657"/>
      <c r="W1543" s="657"/>
      <c r="X1543" s="657"/>
      <c r="Y1543" s="657"/>
      <c r="Z1543" s="658"/>
      <c r="AA1543" s="161" t="s">
        <v>201</v>
      </c>
      <c r="AB1543" s="162">
        <f>SUM(AB1472:AB1542)</f>
        <v>1466.3223440000002</v>
      </c>
      <c r="AC1543" s="668"/>
      <c r="AD1543" s="657"/>
      <c r="AE1543" s="657"/>
      <c r="AF1543" s="660"/>
      <c r="AG1543" s="84"/>
    </row>
    <row r="1544" spans="1:33" ht="24.75" customHeight="1">
      <c r="A1544" s="662"/>
      <c r="B1544" s="704" t="s">
        <v>2065</v>
      </c>
      <c r="C1544" s="773" t="s">
        <v>46</v>
      </c>
      <c r="D1544" s="750" t="s">
        <v>47</v>
      </c>
      <c r="E1544" s="750" t="s">
        <v>48</v>
      </c>
      <c r="F1544" s="750" t="s">
        <v>371</v>
      </c>
      <c r="G1544" s="768" t="s">
        <v>50</v>
      </c>
      <c r="H1544" s="750" t="s">
        <v>51</v>
      </c>
      <c r="I1544" s="750" t="s">
        <v>61</v>
      </c>
      <c r="J1544" s="759" t="s">
        <v>2066</v>
      </c>
      <c r="K1544" s="748" t="s">
        <v>2067</v>
      </c>
      <c r="L1544" s="750" t="s">
        <v>2068</v>
      </c>
      <c r="M1544" s="698">
        <v>0</v>
      </c>
      <c r="N1544" s="698">
        <v>0</v>
      </c>
      <c r="O1544" s="750" t="s">
        <v>2069</v>
      </c>
      <c r="P1544" s="750" t="s">
        <v>2070</v>
      </c>
      <c r="Q1544" s="805" t="s">
        <v>2071</v>
      </c>
      <c r="R1544" s="37"/>
      <c r="S1544" s="821"/>
      <c r="T1544" s="46"/>
      <c r="U1544" s="46"/>
      <c r="V1544" s="46"/>
      <c r="W1544" s="34"/>
      <c r="X1544" s="35"/>
      <c r="Y1544" s="36"/>
      <c r="Z1544" s="36"/>
      <c r="AA1544" s="36"/>
      <c r="AB1544" s="50"/>
      <c r="AC1544" s="35"/>
      <c r="AD1544" s="60"/>
      <c r="AE1544" s="60"/>
      <c r="AF1544" s="992" t="s">
        <v>2072</v>
      </c>
      <c r="AG1544" s="2"/>
    </row>
    <row r="1545" spans="1:33" ht="24.75" customHeight="1">
      <c r="A1545" s="662"/>
      <c r="B1545" s="665"/>
      <c r="C1545" s="743"/>
      <c r="D1545" s="744"/>
      <c r="E1545" s="744"/>
      <c r="F1545" s="744"/>
      <c r="G1545" s="744"/>
      <c r="H1545" s="744"/>
      <c r="I1545" s="744"/>
      <c r="J1545" s="762"/>
      <c r="K1545" s="744"/>
      <c r="L1545" s="744"/>
      <c r="M1545" s="631"/>
      <c r="N1545" s="631"/>
      <c r="O1545" s="744"/>
      <c r="P1545" s="744"/>
      <c r="Q1545" s="802"/>
      <c r="R1545" s="25"/>
      <c r="S1545" s="818"/>
      <c r="T1545" s="26"/>
      <c r="U1545" s="26"/>
      <c r="V1545" s="26"/>
      <c r="W1545" s="27"/>
      <c r="X1545" s="28"/>
      <c r="Y1545" s="29"/>
      <c r="Z1545" s="29"/>
      <c r="AA1545" s="29"/>
      <c r="AB1545" s="30"/>
      <c r="AC1545" s="28"/>
      <c r="AD1545" s="31"/>
      <c r="AE1545" s="31"/>
      <c r="AF1545" s="993"/>
      <c r="AG1545" s="2"/>
    </row>
    <row r="1546" spans="1:33" ht="24.75" customHeight="1">
      <c r="A1546" s="662"/>
      <c r="B1546" s="665"/>
      <c r="C1546" s="743"/>
      <c r="D1546" s="744"/>
      <c r="E1546" s="744"/>
      <c r="F1546" s="744"/>
      <c r="G1546" s="744"/>
      <c r="H1546" s="744"/>
      <c r="I1546" s="744"/>
      <c r="J1546" s="762"/>
      <c r="K1546" s="744"/>
      <c r="L1546" s="744"/>
      <c r="M1546" s="631"/>
      <c r="N1546" s="631"/>
      <c r="O1546" s="744"/>
      <c r="P1546" s="744"/>
      <c r="Q1546" s="802"/>
      <c r="R1546" s="32"/>
      <c r="S1546" s="819"/>
      <c r="T1546" s="33"/>
      <c r="U1546" s="33"/>
      <c r="V1546" s="33"/>
      <c r="W1546" s="34"/>
      <c r="X1546" s="35"/>
      <c r="Y1546" s="36"/>
      <c r="Z1546" s="29"/>
      <c r="AA1546" s="29"/>
      <c r="AB1546" s="30"/>
      <c r="AC1546" s="28"/>
      <c r="AD1546" s="31"/>
      <c r="AE1546" s="31"/>
      <c r="AF1546" s="993"/>
      <c r="AG1546" s="2"/>
    </row>
    <row r="1547" spans="1:33" ht="24.75" customHeight="1">
      <c r="A1547" s="662"/>
      <c r="B1547" s="665"/>
      <c r="C1547" s="743"/>
      <c r="D1547" s="744"/>
      <c r="E1547" s="744"/>
      <c r="F1547" s="744"/>
      <c r="G1547" s="744"/>
      <c r="H1547" s="744"/>
      <c r="I1547" s="744"/>
      <c r="J1547" s="762"/>
      <c r="K1547" s="744"/>
      <c r="L1547" s="744"/>
      <c r="M1547" s="631"/>
      <c r="N1547" s="631"/>
      <c r="O1547" s="744"/>
      <c r="P1547" s="744"/>
      <c r="Q1547" s="802"/>
      <c r="R1547" s="37"/>
      <c r="S1547" s="819"/>
      <c r="T1547" s="33"/>
      <c r="U1547" s="33"/>
      <c r="V1547" s="33"/>
      <c r="W1547" s="34"/>
      <c r="X1547" s="35"/>
      <c r="Y1547" s="36"/>
      <c r="Z1547" s="29"/>
      <c r="AA1547" s="29"/>
      <c r="AB1547" s="30"/>
      <c r="AC1547" s="28"/>
      <c r="AD1547" s="31"/>
      <c r="AE1547" s="31"/>
      <c r="AF1547" s="993"/>
      <c r="AG1547" s="2"/>
    </row>
    <row r="1548" spans="1:33" ht="24.75" customHeight="1">
      <c r="A1548" s="662"/>
      <c r="B1548" s="665"/>
      <c r="C1548" s="745"/>
      <c r="D1548" s="746"/>
      <c r="E1548" s="746"/>
      <c r="F1548" s="746"/>
      <c r="G1548" s="746"/>
      <c r="H1548" s="746"/>
      <c r="I1548" s="746"/>
      <c r="J1548" s="764"/>
      <c r="K1548" s="746"/>
      <c r="L1548" s="746"/>
      <c r="M1548" s="632"/>
      <c r="N1548" s="632"/>
      <c r="O1548" s="746"/>
      <c r="P1548" s="746"/>
      <c r="Q1548" s="803"/>
      <c r="R1548" s="38"/>
      <c r="S1548" s="820"/>
      <c r="T1548" s="39"/>
      <c r="U1548" s="39"/>
      <c r="V1548" s="39"/>
      <c r="W1548" s="40"/>
      <c r="X1548" s="41"/>
      <c r="Y1548" s="42"/>
      <c r="Z1548" s="42"/>
      <c r="AA1548" s="42"/>
      <c r="AB1548" s="43"/>
      <c r="AC1548" s="41"/>
      <c r="AD1548" s="44"/>
      <c r="AE1548" s="44"/>
      <c r="AF1548" s="994"/>
      <c r="AG1548" s="2"/>
    </row>
    <row r="1549" spans="1:33" ht="24.75" customHeight="1">
      <c r="A1549" s="662"/>
      <c r="B1549" s="665"/>
      <c r="C1549" s="773" t="s">
        <v>46</v>
      </c>
      <c r="D1549" s="750" t="s">
        <v>47</v>
      </c>
      <c r="E1549" s="750" t="s">
        <v>48</v>
      </c>
      <c r="F1549" s="750" t="s">
        <v>371</v>
      </c>
      <c r="G1549" s="768" t="s">
        <v>50</v>
      </c>
      <c r="H1549" s="750" t="s">
        <v>51</v>
      </c>
      <c r="I1549" s="750" t="s">
        <v>61</v>
      </c>
      <c r="J1549" s="752" t="s">
        <v>2073</v>
      </c>
      <c r="K1549" s="750" t="s">
        <v>2074</v>
      </c>
      <c r="L1549" s="750" t="s">
        <v>2075</v>
      </c>
      <c r="M1549" s="698">
        <v>0</v>
      </c>
      <c r="N1549" s="698">
        <v>2</v>
      </c>
      <c r="O1549" s="750" t="s">
        <v>2076</v>
      </c>
      <c r="P1549" s="750" t="s">
        <v>2077</v>
      </c>
      <c r="Q1549" s="805" t="s">
        <v>2078</v>
      </c>
      <c r="R1549" s="37"/>
      <c r="S1549" s="821"/>
      <c r="T1549" s="46"/>
      <c r="U1549" s="46"/>
      <c r="V1549" s="46"/>
      <c r="W1549" s="34"/>
      <c r="X1549" s="35"/>
      <c r="Y1549" s="36"/>
      <c r="Z1549" s="36"/>
      <c r="AA1549" s="36"/>
      <c r="AB1549" s="50"/>
      <c r="AC1549" s="35"/>
      <c r="AD1549" s="35"/>
      <c r="AE1549" s="35"/>
      <c r="AF1549" s="992"/>
      <c r="AG1549" s="2"/>
    </row>
    <row r="1550" spans="1:33" ht="24.75" customHeight="1">
      <c r="A1550" s="662"/>
      <c r="B1550" s="665"/>
      <c r="C1550" s="743"/>
      <c r="D1550" s="744"/>
      <c r="E1550" s="744"/>
      <c r="F1550" s="744"/>
      <c r="G1550" s="744"/>
      <c r="H1550" s="744"/>
      <c r="I1550" s="744"/>
      <c r="J1550" s="754"/>
      <c r="K1550" s="744"/>
      <c r="L1550" s="744"/>
      <c r="M1550" s="631"/>
      <c r="N1550" s="631"/>
      <c r="O1550" s="744"/>
      <c r="P1550" s="744"/>
      <c r="Q1550" s="802"/>
      <c r="R1550" s="25"/>
      <c r="S1550" s="818"/>
      <c r="T1550" s="26"/>
      <c r="U1550" s="26"/>
      <c r="V1550" s="26"/>
      <c r="W1550" s="27"/>
      <c r="X1550" s="28"/>
      <c r="Y1550" s="29"/>
      <c r="Z1550" s="29"/>
      <c r="AA1550" s="29"/>
      <c r="AB1550" s="30"/>
      <c r="AC1550" s="28"/>
      <c r="AD1550" s="28"/>
      <c r="AE1550" s="28"/>
      <c r="AF1550" s="993"/>
      <c r="AG1550" s="2"/>
    </row>
    <row r="1551" spans="1:33" ht="24.75" customHeight="1">
      <c r="A1551" s="662"/>
      <c r="B1551" s="665"/>
      <c r="C1551" s="743"/>
      <c r="D1551" s="744"/>
      <c r="E1551" s="744"/>
      <c r="F1551" s="744"/>
      <c r="G1551" s="744"/>
      <c r="H1551" s="744"/>
      <c r="I1551" s="744"/>
      <c r="J1551" s="754"/>
      <c r="K1551" s="744"/>
      <c r="L1551" s="744"/>
      <c r="M1551" s="631"/>
      <c r="N1551" s="631"/>
      <c r="O1551" s="744"/>
      <c r="P1551" s="744"/>
      <c r="Q1551" s="802"/>
      <c r="R1551" s="25"/>
      <c r="S1551" s="818"/>
      <c r="T1551" s="26"/>
      <c r="U1551" s="26"/>
      <c r="V1551" s="26"/>
      <c r="W1551" s="27"/>
      <c r="X1551" s="28"/>
      <c r="Y1551" s="29"/>
      <c r="Z1551" s="29"/>
      <c r="AA1551" s="29"/>
      <c r="AB1551" s="30"/>
      <c r="AC1551" s="28"/>
      <c r="AD1551" s="28"/>
      <c r="AE1551" s="31"/>
      <c r="AF1551" s="993"/>
      <c r="AG1551" s="2"/>
    </row>
    <row r="1552" spans="1:33" ht="24.75" customHeight="1">
      <c r="A1552" s="662"/>
      <c r="B1552" s="665"/>
      <c r="C1552" s="743"/>
      <c r="D1552" s="744"/>
      <c r="E1552" s="744"/>
      <c r="F1552" s="744"/>
      <c r="G1552" s="744"/>
      <c r="H1552" s="744"/>
      <c r="I1552" s="744"/>
      <c r="J1552" s="754"/>
      <c r="K1552" s="744"/>
      <c r="L1552" s="744"/>
      <c r="M1552" s="631"/>
      <c r="N1552" s="631"/>
      <c r="O1552" s="744"/>
      <c r="P1552" s="744"/>
      <c r="Q1552" s="802"/>
      <c r="R1552" s="25"/>
      <c r="S1552" s="818"/>
      <c r="T1552" s="26"/>
      <c r="U1552" s="26"/>
      <c r="V1552" s="26"/>
      <c r="W1552" s="27"/>
      <c r="X1552" s="28"/>
      <c r="Y1552" s="29"/>
      <c r="Z1552" s="29"/>
      <c r="AA1552" s="29"/>
      <c r="AB1552" s="30"/>
      <c r="AC1552" s="28"/>
      <c r="AD1552" s="28"/>
      <c r="AE1552" s="31"/>
      <c r="AF1552" s="993"/>
      <c r="AG1552" s="2"/>
    </row>
    <row r="1553" spans="1:33" ht="24.75" customHeight="1">
      <c r="A1553" s="662"/>
      <c r="B1553" s="665"/>
      <c r="C1553" s="745"/>
      <c r="D1553" s="746"/>
      <c r="E1553" s="746"/>
      <c r="F1553" s="746"/>
      <c r="G1553" s="746"/>
      <c r="H1553" s="746"/>
      <c r="I1553" s="746"/>
      <c r="J1553" s="756"/>
      <c r="K1553" s="746"/>
      <c r="L1553" s="746"/>
      <c r="M1553" s="632"/>
      <c r="N1553" s="632"/>
      <c r="O1553" s="746"/>
      <c r="P1553" s="746"/>
      <c r="Q1553" s="803"/>
      <c r="R1553" s="38"/>
      <c r="S1553" s="820"/>
      <c r="T1553" s="39"/>
      <c r="U1553" s="39"/>
      <c r="V1553" s="39"/>
      <c r="W1553" s="40"/>
      <c r="X1553" s="41"/>
      <c r="Y1553" s="42"/>
      <c r="Z1553" s="42"/>
      <c r="AA1553" s="42"/>
      <c r="AB1553" s="43"/>
      <c r="AC1553" s="41"/>
      <c r="AD1553" s="41"/>
      <c r="AE1553" s="44"/>
      <c r="AF1553" s="994"/>
      <c r="AG1553" s="2"/>
    </row>
    <row r="1554" spans="1:33" ht="25.5" customHeight="1">
      <c r="A1554" s="662"/>
      <c r="B1554" s="665"/>
      <c r="C1554" s="747" t="s">
        <v>46</v>
      </c>
      <c r="D1554" s="748" t="s">
        <v>47</v>
      </c>
      <c r="E1554" s="748" t="s">
        <v>48</v>
      </c>
      <c r="F1554" s="748" t="s">
        <v>371</v>
      </c>
      <c r="G1554" s="749" t="s">
        <v>50</v>
      </c>
      <c r="H1554" s="748" t="s">
        <v>51</v>
      </c>
      <c r="I1554" s="748" t="s">
        <v>61</v>
      </c>
      <c r="J1554" s="766" t="s">
        <v>2079</v>
      </c>
      <c r="K1554" s="748" t="s">
        <v>2080</v>
      </c>
      <c r="L1554" s="748" t="s">
        <v>2081</v>
      </c>
      <c r="M1554" s="638">
        <v>0</v>
      </c>
      <c r="N1554" s="638">
        <v>0</v>
      </c>
      <c r="O1554" s="748" t="s">
        <v>2082</v>
      </c>
      <c r="P1554" s="748" t="s">
        <v>2083</v>
      </c>
      <c r="Q1554" s="804" t="s">
        <v>2071</v>
      </c>
      <c r="R1554" s="59"/>
      <c r="S1554" s="823"/>
      <c r="T1554" s="49"/>
      <c r="U1554" s="49"/>
      <c r="V1554" s="49"/>
      <c r="W1554" s="34"/>
      <c r="X1554" s="35"/>
      <c r="Y1554" s="36"/>
      <c r="Z1554" s="36"/>
      <c r="AA1554" s="36"/>
      <c r="AB1554" s="50"/>
      <c r="AC1554" s="35"/>
      <c r="AD1554" s="60"/>
      <c r="AE1554" s="60"/>
      <c r="AF1554" s="995" t="s">
        <v>2084</v>
      </c>
      <c r="AG1554" s="2"/>
    </row>
    <row r="1555" spans="1:33" ht="25.5" customHeight="1">
      <c r="A1555" s="662"/>
      <c r="B1555" s="665"/>
      <c r="C1555" s="743"/>
      <c r="D1555" s="744"/>
      <c r="E1555" s="744"/>
      <c r="F1555" s="744"/>
      <c r="G1555" s="744"/>
      <c r="H1555" s="744"/>
      <c r="I1555" s="744"/>
      <c r="J1555" s="761"/>
      <c r="K1555" s="744"/>
      <c r="L1555" s="744"/>
      <c r="M1555" s="631"/>
      <c r="N1555" s="631"/>
      <c r="O1555" s="744"/>
      <c r="P1555" s="744"/>
      <c r="Q1555" s="802"/>
      <c r="R1555" s="32"/>
      <c r="S1555" s="818"/>
      <c r="T1555" s="26"/>
      <c r="U1555" s="26"/>
      <c r="V1555" s="26"/>
      <c r="W1555" s="27"/>
      <c r="X1555" s="28"/>
      <c r="Y1555" s="29"/>
      <c r="Z1555" s="29"/>
      <c r="AA1555" s="29"/>
      <c r="AB1555" s="30"/>
      <c r="AC1555" s="28"/>
      <c r="AD1555" s="31"/>
      <c r="AE1555" s="31"/>
      <c r="AF1555" s="993"/>
      <c r="AG1555" s="2"/>
    </row>
    <row r="1556" spans="1:33" ht="25.5" customHeight="1">
      <c r="A1556" s="662"/>
      <c r="B1556" s="665"/>
      <c r="C1556" s="743"/>
      <c r="D1556" s="744"/>
      <c r="E1556" s="744"/>
      <c r="F1556" s="744"/>
      <c r="G1556" s="744"/>
      <c r="H1556" s="744"/>
      <c r="I1556" s="744"/>
      <c r="J1556" s="761"/>
      <c r="K1556" s="744"/>
      <c r="L1556" s="744"/>
      <c r="M1556" s="631"/>
      <c r="N1556" s="631"/>
      <c r="O1556" s="744"/>
      <c r="P1556" s="744"/>
      <c r="Q1556" s="802"/>
      <c r="R1556" s="25"/>
      <c r="S1556" s="818"/>
      <c r="T1556" s="26"/>
      <c r="U1556" s="26"/>
      <c r="V1556" s="26"/>
      <c r="W1556" s="27"/>
      <c r="X1556" s="28"/>
      <c r="Y1556" s="29"/>
      <c r="Z1556" s="29"/>
      <c r="AA1556" s="29"/>
      <c r="AB1556" s="30"/>
      <c r="AC1556" s="28"/>
      <c r="AD1556" s="31"/>
      <c r="AE1556" s="31"/>
      <c r="AF1556" s="993"/>
      <c r="AG1556" s="2"/>
    </row>
    <row r="1557" spans="1:33" ht="25.5" customHeight="1">
      <c r="A1557" s="662"/>
      <c r="B1557" s="665"/>
      <c r="C1557" s="743"/>
      <c r="D1557" s="744"/>
      <c r="E1557" s="744"/>
      <c r="F1557" s="744"/>
      <c r="G1557" s="744"/>
      <c r="H1557" s="744"/>
      <c r="I1557" s="744"/>
      <c r="J1557" s="761"/>
      <c r="K1557" s="744"/>
      <c r="L1557" s="744"/>
      <c r="M1557" s="631"/>
      <c r="N1557" s="631"/>
      <c r="O1557" s="744"/>
      <c r="P1557" s="744"/>
      <c r="Q1557" s="802"/>
      <c r="R1557" s="25"/>
      <c r="S1557" s="818"/>
      <c r="T1557" s="26"/>
      <c r="U1557" s="26"/>
      <c r="V1557" s="26"/>
      <c r="W1557" s="27"/>
      <c r="X1557" s="28"/>
      <c r="Y1557" s="29"/>
      <c r="Z1557" s="29"/>
      <c r="AA1557" s="29"/>
      <c r="AB1557" s="30"/>
      <c r="AC1557" s="28"/>
      <c r="AD1557" s="31"/>
      <c r="AE1557" s="31"/>
      <c r="AF1557" s="993"/>
      <c r="AG1557" s="2"/>
    </row>
    <row r="1558" spans="1:33" ht="25.5" customHeight="1">
      <c r="A1558" s="662"/>
      <c r="B1558" s="665"/>
      <c r="C1558" s="745"/>
      <c r="D1558" s="746"/>
      <c r="E1558" s="746"/>
      <c r="F1558" s="746"/>
      <c r="G1558" s="746"/>
      <c r="H1558" s="746"/>
      <c r="I1558" s="746"/>
      <c r="J1558" s="763"/>
      <c r="K1558" s="746"/>
      <c r="L1558" s="746"/>
      <c r="M1558" s="632"/>
      <c r="N1558" s="632"/>
      <c r="O1558" s="746"/>
      <c r="P1558" s="746"/>
      <c r="Q1558" s="803"/>
      <c r="R1558" s="38"/>
      <c r="S1558" s="824"/>
      <c r="T1558" s="61"/>
      <c r="U1558" s="61"/>
      <c r="V1558" s="61"/>
      <c r="W1558" s="62"/>
      <c r="X1558" s="63"/>
      <c r="Y1558" s="64"/>
      <c r="Z1558" s="42"/>
      <c r="AA1558" s="42"/>
      <c r="AB1558" s="65"/>
      <c r="AC1558" s="63"/>
      <c r="AD1558" s="66"/>
      <c r="AE1558" s="66"/>
      <c r="AF1558" s="994"/>
      <c r="AG1558" s="2"/>
    </row>
    <row r="1559" spans="1:33" ht="25.5" customHeight="1">
      <c r="A1559" s="662"/>
      <c r="B1559" s="665"/>
      <c r="C1559" s="747" t="s">
        <v>46</v>
      </c>
      <c r="D1559" s="748" t="s">
        <v>47</v>
      </c>
      <c r="E1559" s="748" t="s">
        <v>48</v>
      </c>
      <c r="F1559" s="748" t="s">
        <v>371</v>
      </c>
      <c r="G1559" s="749" t="s">
        <v>50</v>
      </c>
      <c r="H1559" s="748" t="s">
        <v>51</v>
      </c>
      <c r="I1559" s="748" t="s">
        <v>61</v>
      </c>
      <c r="J1559" s="766" t="s">
        <v>2085</v>
      </c>
      <c r="K1559" s="748" t="s">
        <v>2086</v>
      </c>
      <c r="L1559" s="748" t="s">
        <v>2087</v>
      </c>
      <c r="M1559" s="638">
        <v>0</v>
      </c>
      <c r="N1559" s="638">
        <v>0</v>
      </c>
      <c r="O1559" s="748" t="s">
        <v>2088</v>
      </c>
      <c r="P1559" s="748" t="s">
        <v>2089</v>
      </c>
      <c r="Q1559" s="804" t="s">
        <v>2071</v>
      </c>
      <c r="R1559" s="37"/>
      <c r="S1559" s="822"/>
      <c r="T1559" s="53"/>
      <c r="U1559" s="53"/>
      <c r="V1559" s="53"/>
      <c r="W1559" s="54"/>
      <c r="X1559" s="55"/>
      <c r="Y1559" s="56"/>
      <c r="Z1559" s="36"/>
      <c r="AA1559" s="36"/>
      <c r="AB1559" s="57"/>
      <c r="AC1559" s="55"/>
      <c r="AD1559" s="58"/>
      <c r="AE1559" s="58"/>
      <c r="AF1559" s="995" t="s">
        <v>2090</v>
      </c>
      <c r="AG1559" s="2"/>
    </row>
    <row r="1560" spans="1:33" ht="25.5" customHeight="1">
      <c r="A1560" s="662"/>
      <c r="B1560" s="665"/>
      <c r="C1560" s="743"/>
      <c r="D1560" s="744"/>
      <c r="E1560" s="744"/>
      <c r="F1560" s="744"/>
      <c r="G1560" s="744"/>
      <c r="H1560" s="744"/>
      <c r="I1560" s="744"/>
      <c r="J1560" s="761"/>
      <c r="K1560" s="744"/>
      <c r="L1560" s="744"/>
      <c r="M1560" s="631"/>
      <c r="N1560" s="631"/>
      <c r="O1560" s="744"/>
      <c r="P1560" s="744"/>
      <c r="Q1560" s="802"/>
      <c r="R1560" s="25"/>
      <c r="S1560" s="818"/>
      <c r="T1560" s="26"/>
      <c r="U1560" s="26"/>
      <c r="V1560" s="26"/>
      <c r="W1560" s="27"/>
      <c r="X1560" s="28"/>
      <c r="Y1560" s="29"/>
      <c r="Z1560" s="29"/>
      <c r="AA1560" s="29"/>
      <c r="AB1560" s="30"/>
      <c r="AC1560" s="28"/>
      <c r="AD1560" s="31"/>
      <c r="AE1560" s="31"/>
      <c r="AF1560" s="993"/>
      <c r="AG1560" s="2"/>
    </row>
    <row r="1561" spans="1:33" ht="25.5" customHeight="1">
      <c r="A1561" s="663"/>
      <c r="B1561" s="666"/>
      <c r="C1561" s="743"/>
      <c r="D1561" s="744"/>
      <c r="E1561" s="744"/>
      <c r="F1561" s="744"/>
      <c r="G1561" s="744"/>
      <c r="H1561" s="744"/>
      <c r="I1561" s="744"/>
      <c r="J1561" s="761"/>
      <c r="K1561" s="744"/>
      <c r="L1561" s="744"/>
      <c r="M1561" s="631"/>
      <c r="N1561" s="631"/>
      <c r="O1561" s="744"/>
      <c r="P1561" s="744"/>
      <c r="Q1561" s="802"/>
      <c r="R1561" s="25"/>
      <c r="S1561" s="818"/>
      <c r="T1561" s="26"/>
      <c r="U1561" s="26"/>
      <c r="V1561" s="26"/>
      <c r="W1561" s="27"/>
      <c r="X1561" s="28"/>
      <c r="Y1561" s="29"/>
      <c r="Z1561" s="29"/>
      <c r="AA1561" s="29"/>
      <c r="AB1561" s="30"/>
      <c r="AC1561" s="28"/>
      <c r="AD1561" s="31"/>
      <c r="AE1561" s="31"/>
      <c r="AF1561" s="993"/>
      <c r="AG1561" s="2"/>
    </row>
    <row r="1562" spans="1:33" ht="25.5" customHeight="1">
      <c r="A1562" s="661" t="s">
        <v>1617</v>
      </c>
      <c r="B1562" s="664" t="s">
        <v>2065</v>
      </c>
      <c r="C1562" s="743"/>
      <c r="D1562" s="744"/>
      <c r="E1562" s="744"/>
      <c r="F1562" s="744"/>
      <c r="G1562" s="744"/>
      <c r="H1562" s="744"/>
      <c r="I1562" s="744"/>
      <c r="J1562" s="761"/>
      <c r="K1562" s="744"/>
      <c r="L1562" s="744"/>
      <c r="M1562" s="631"/>
      <c r="N1562" s="631"/>
      <c r="O1562" s="744"/>
      <c r="P1562" s="744"/>
      <c r="Q1562" s="802"/>
      <c r="R1562" s="25"/>
      <c r="S1562" s="818"/>
      <c r="T1562" s="26"/>
      <c r="U1562" s="26"/>
      <c r="V1562" s="26"/>
      <c r="W1562" s="27"/>
      <c r="X1562" s="28"/>
      <c r="Y1562" s="29"/>
      <c r="Z1562" s="29"/>
      <c r="AA1562" s="29"/>
      <c r="AB1562" s="30"/>
      <c r="AC1562" s="28"/>
      <c r="AD1562" s="31"/>
      <c r="AE1562" s="31"/>
      <c r="AF1562" s="993"/>
      <c r="AG1562" s="2"/>
    </row>
    <row r="1563" spans="1:33" ht="25.5" customHeight="1">
      <c r="A1563" s="662"/>
      <c r="B1563" s="665"/>
      <c r="C1563" s="745"/>
      <c r="D1563" s="746"/>
      <c r="E1563" s="746"/>
      <c r="F1563" s="746"/>
      <c r="G1563" s="746"/>
      <c r="H1563" s="746"/>
      <c r="I1563" s="746"/>
      <c r="J1563" s="763"/>
      <c r="K1563" s="746"/>
      <c r="L1563" s="746"/>
      <c r="M1563" s="632"/>
      <c r="N1563" s="632"/>
      <c r="O1563" s="746"/>
      <c r="P1563" s="746"/>
      <c r="Q1563" s="803"/>
      <c r="R1563" s="38"/>
      <c r="S1563" s="820"/>
      <c r="T1563" s="39"/>
      <c r="U1563" s="39"/>
      <c r="V1563" s="39"/>
      <c r="W1563" s="40"/>
      <c r="X1563" s="41"/>
      <c r="Y1563" s="42"/>
      <c r="Z1563" s="42"/>
      <c r="AA1563" s="42"/>
      <c r="AB1563" s="43"/>
      <c r="AC1563" s="41"/>
      <c r="AD1563" s="44"/>
      <c r="AE1563" s="44"/>
      <c r="AF1563" s="994"/>
      <c r="AG1563" s="2"/>
    </row>
    <row r="1564" spans="1:33" ht="24.75" customHeight="1">
      <c r="A1564" s="662"/>
      <c r="B1564" s="665"/>
      <c r="C1564" s="747" t="s">
        <v>46</v>
      </c>
      <c r="D1564" s="748" t="s">
        <v>47</v>
      </c>
      <c r="E1564" s="748" t="s">
        <v>48</v>
      </c>
      <c r="F1564" s="748" t="s">
        <v>371</v>
      </c>
      <c r="G1564" s="749" t="s">
        <v>50</v>
      </c>
      <c r="H1564" s="748" t="s">
        <v>51</v>
      </c>
      <c r="I1564" s="748" t="s">
        <v>61</v>
      </c>
      <c r="J1564" s="766" t="s">
        <v>2091</v>
      </c>
      <c r="K1564" s="748" t="s">
        <v>2092</v>
      </c>
      <c r="L1564" s="748" t="s">
        <v>2093</v>
      </c>
      <c r="M1564" s="638">
        <v>0</v>
      </c>
      <c r="N1564" s="638">
        <v>0</v>
      </c>
      <c r="O1564" s="748" t="s">
        <v>2094</v>
      </c>
      <c r="P1564" s="748" t="s">
        <v>2095</v>
      </c>
      <c r="Q1564" s="804" t="s">
        <v>2071</v>
      </c>
      <c r="R1564" s="37"/>
      <c r="S1564" s="822"/>
      <c r="T1564" s="53"/>
      <c r="U1564" s="53"/>
      <c r="V1564" s="53"/>
      <c r="W1564" s="54"/>
      <c r="X1564" s="55"/>
      <c r="Y1564" s="56"/>
      <c r="Z1564" s="36"/>
      <c r="AA1564" s="36"/>
      <c r="AB1564" s="57"/>
      <c r="AC1564" s="55"/>
      <c r="AD1564" s="58"/>
      <c r="AE1564" s="58"/>
      <c r="AF1564" s="995" t="s">
        <v>2096</v>
      </c>
      <c r="AG1564" s="2"/>
    </row>
    <row r="1565" spans="1:33" ht="24.75" customHeight="1">
      <c r="A1565" s="662"/>
      <c r="B1565" s="665"/>
      <c r="C1565" s="743"/>
      <c r="D1565" s="744"/>
      <c r="E1565" s="744"/>
      <c r="F1565" s="744"/>
      <c r="G1565" s="744"/>
      <c r="H1565" s="744"/>
      <c r="I1565" s="744"/>
      <c r="J1565" s="761"/>
      <c r="K1565" s="744"/>
      <c r="L1565" s="744"/>
      <c r="M1565" s="631"/>
      <c r="N1565" s="631"/>
      <c r="O1565" s="744"/>
      <c r="P1565" s="744"/>
      <c r="Q1565" s="802"/>
      <c r="R1565" s="25"/>
      <c r="S1565" s="818"/>
      <c r="T1565" s="26"/>
      <c r="U1565" s="26"/>
      <c r="V1565" s="26"/>
      <c r="W1565" s="27"/>
      <c r="X1565" s="28"/>
      <c r="Y1565" s="29"/>
      <c r="Z1565" s="29"/>
      <c r="AA1565" s="29"/>
      <c r="AB1565" s="30"/>
      <c r="AC1565" s="28"/>
      <c r="AD1565" s="31"/>
      <c r="AE1565" s="31"/>
      <c r="AF1565" s="993"/>
      <c r="AG1565" s="2"/>
    </row>
    <row r="1566" spans="1:33" ht="24.75" customHeight="1">
      <c r="A1566" s="662"/>
      <c r="B1566" s="665"/>
      <c r="C1566" s="743"/>
      <c r="D1566" s="744"/>
      <c r="E1566" s="744"/>
      <c r="F1566" s="744"/>
      <c r="G1566" s="744"/>
      <c r="H1566" s="744"/>
      <c r="I1566" s="744"/>
      <c r="J1566" s="761"/>
      <c r="K1566" s="744"/>
      <c r="L1566" s="744"/>
      <c r="M1566" s="631"/>
      <c r="N1566" s="631"/>
      <c r="O1566" s="744"/>
      <c r="P1566" s="744"/>
      <c r="Q1566" s="802"/>
      <c r="R1566" s="25"/>
      <c r="S1566" s="818"/>
      <c r="T1566" s="26"/>
      <c r="U1566" s="26"/>
      <c r="V1566" s="26"/>
      <c r="W1566" s="27"/>
      <c r="X1566" s="28"/>
      <c r="Y1566" s="29"/>
      <c r="Z1566" s="29"/>
      <c r="AA1566" s="29"/>
      <c r="AB1566" s="30"/>
      <c r="AC1566" s="28"/>
      <c r="AD1566" s="31"/>
      <c r="AE1566" s="31"/>
      <c r="AF1566" s="993"/>
      <c r="AG1566" s="2"/>
    </row>
    <row r="1567" spans="1:33" ht="24.75" customHeight="1">
      <c r="A1567" s="662"/>
      <c r="B1567" s="665"/>
      <c r="C1567" s="743"/>
      <c r="D1567" s="744"/>
      <c r="E1567" s="744"/>
      <c r="F1567" s="744"/>
      <c r="G1567" s="744"/>
      <c r="H1567" s="744"/>
      <c r="I1567" s="744"/>
      <c r="J1567" s="761"/>
      <c r="K1567" s="744"/>
      <c r="L1567" s="744"/>
      <c r="M1567" s="631"/>
      <c r="N1567" s="631"/>
      <c r="O1567" s="744"/>
      <c r="P1567" s="744"/>
      <c r="Q1567" s="802"/>
      <c r="R1567" s="25"/>
      <c r="S1567" s="818"/>
      <c r="T1567" s="26"/>
      <c r="U1567" s="26"/>
      <c r="V1567" s="26"/>
      <c r="W1567" s="27"/>
      <c r="X1567" s="28"/>
      <c r="Y1567" s="29"/>
      <c r="Z1567" s="29"/>
      <c r="AA1567" s="29"/>
      <c r="AB1567" s="30"/>
      <c r="AC1567" s="28"/>
      <c r="AD1567" s="31"/>
      <c r="AE1567" s="31"/>
      <c r="AF1567" s="993"/>
      <c r="AG1567" s="2"/>
    </row>
    <row r="1568" spans="1:33" ht="24.75" customHeight="1">
      <c r="A1568" s="662"/>
      <c r="B1568" s="665"/>
      <c r="C1568" s="745"/>
      <c r="D1568" s="746"/>
      <c r="E1568" s="746"/>
      <c r="F1568" s="746"/>
      <c r="G1568" s="746"/>
      <c r="H1568" s="746"/>
      <c r="I1568" s="746"/>
      <c r="J1568" s="763"/>
      <c r="K1568" s="746"/>
      <c r="L1568" s="746"/>
      <c r="M1568" s="632"/>
      <c r="N1568" s="632"/>
      <c r="O1568" s="746"/>
      <c r="P1568" s="746"/>
      <c r="Q1568" s="803"/>
      <c r="R1568" s="38"/>
      <c r="S1568" s="820"/>
      <c r="T1568" s="39"/>
      <c r="U1568" s="39"/>
      <c r="V1568" s="39"/>
      <c r="W1568" s="40"/>
      <c r="X1568" s="41"/>
      <c r="Y1568" s="42"/>
      <c r="Z1568" s="42"/>
      <c r="AA1568" s="42"/>
      <c r="AB1568" s="43"/>
      <c r="AC1568" s="41"/>
      <c r="AD1568" s="44"/>
      <c r="AE1568" s="44"/>
      <c r="AF1568" s="994"/>
      <c r="AG1568" s="2"/>
    </row>
    <row r="1569" spans="1:33" ht="25.5" customHeight="1">
      <c r="A1569" s="662"/>
      <c r="B1569" s="665"/>
      <c r="C1569" s="773" t="s">
        <v>46</v>
      </c>
      <c r="D1569" s="750" t="s">
        <v>47</v>
      </c>
      <c r="E1569" s="750" t="s">
        <v>48</v>
      </c>
      <c r="F1569" s="750" t="s">
        <v>371</v>
      </c>
      <c r="G1569" s="768" t="s">
        <v>50</v>
      </c>
      <c r="H1569" s="750" t="s">
        <v>51</v>
      </c>
      <c r="I1569" s="750" t="s">
        <v>61</v>
      </c>
      <c r="J1569" s="766" t="s">
        <v>2097</v>
      </c>
      <c r="K1569" s="748" t="s">
        <v>2098</v>
      </c>
      <c r="L1569" s="750" t="s">
        <v>2099</v>
      </c>
      <c r="M1569" s="698">
        <v>0</v>
      </c>
      <c r="N1569" s="698">
        <v>0</v>
      </c>
      <c r="O1569" s="750" t="s">
        <v>2100</v>
      </c>
      <c r="P1569" s="750" t="s">
        <v>2101</v>
      </c>
      <c r="Q1569" s="805" t="s">
        <v>2071</v>
      </c>
      <c r="R1569" s="37"/>
      <c r="S1569" s="821"/>
      <c r="T1569" s="46"/>
      <c r="U1569" s="46"/>
      <c r="V1569" s="46"/>
      <c r="W1569" s="34"/>
      <c r="X1569" s="35"/>
      <c r="Y1569" s="36"/>
      <c r="Z1569" s="36"/>
      <c r="AA1569" s="36"/>
      <c r="AB1569" s="50"/>
      <c r="AC1569" s="35"/>
      <c r="AD1569" s="60"/>
      <c r="AE1569" s="60"/>
      <c r="AF1569" s="992" t="s">
        <v>2102</v>
      </c>
      <c r="AG1569" s="2"/>
    </row>
    <row r="1570" spans="1:33" ht="25.5" customHeight="1">
      <c r="A1570" s="662"/>
      <c r="B1570" s="665"/>
      <c r="C1570" s="743"/>
      <c r="D1570" s="744"/>
      <c r="E1570" s="744"/>
      <c r="F1570" s="744"/>
      <c r="G1570" s="744"/>
      <c r="H1570" s="744"/>
      <c r="I1570" s="744"/>
      <c r="J1570" s="761"/>
      <c r="K1570" s="744"/>
      <c r="L1570" s="744"/>
      <c r="M1570" s="631"/>
      <c r="N1570" s="631"/>
      <c r="O1570" s="744"/>
      <c r="P1570" s="744"/>
      <c r="Q1570" s="802"/>
      <c r="R1570" s="25"/>
      <c r="S1570" s="818"/>
      <c r="T1570" s="26"/>
      <c r="U1570" s="26"/>
      <c r="V1570" s="26"/>
      <c r="W1570" s="27"/>
      <c r="X1570" s="28"/>
      <c r="Y1570" s="29"/>
      <c r="Z1570" s="29"/>
      <c r="AA1570" s="29"/>
      <c r="AB1570" s="30"/>
      <c r="AC1570" s="28"/>
      <c r="AD1570" s="31"/>
      <c r="AE1570" s="31"/>
      <c r="AF1570" s="993"/>
      <c r="AG1570" s="2"/>
    </row>
    <row r="1571" spans="1:33" ht="25.5" customHeight="1">
      <c r="A1571" s="662"/>
      <c r="B1571" s="665"/>
      <c r="C1571" s="743"/>
      <c r="D1571" s="744"/>
      <c r="E1571" s="744"/>
      <c r="F1571" s="744"/>
      <c r="G1571" s="744"/>
      <c r="H1571" s="744"/>
      <c r="I1571" s="744"/>
      <c r="J1571" s="761"/>
      <c r="K1571" s="744"/>
      <c r="L1571" s="744"/>
      <c r="M1571" s="631"/>
      <c r="N1571" s="631"/>
      <c r="O1571" s="744"/>
      <c r="P1571" s="744"/>
      <c r="Q1571" s="802"/>
      <c r="R1571" s="32"/>
      <c r="S1571" s="819"/>
      <c r="T1571" s="33"/>
      <c r="U1571" s="33"/>
      <c r="V1571" s="33"/>
      <c r="W1571" s="34"/>
      <c r="X1571" s="35"/>
      <c r="Y1571" s="36"/>
      <c r="Z1571" s="29"/>
      <c r="AA1571" s="29"/>
      <c r="AB1571" s="30"/>
      <c r="AC1571" s="28"/>
      <c r="AD1571" s="31"/>
      <c r="AE1571" s="31"/>
      <c r="AF1571" s="993"/>
      <c r="AG1571" s="2"/>
    </row>
    <row r="1572" spans="1:33" ht="25.5" customHeight="1">
      <c r="A1572" s="662"/>
      <c r="B1572" s="665"/>
      <c r="C1572" s="743"/>
      <c r="D1572" s="744"/>
      <c r="E1572" s="744"/>
      <c r="F1572" s="744"/>
      <c r="G1572" s="744"/>
      <c r="H1572" s="744"/>
      <c r="I1572" s="744"/>
      <c r="J1572" s="761"/>
      <c r="K1572" s="744"/>
      <c r="L1572" s="744"/>
      <c r="M1572" s="631"/>
      <c r="N1572" s="631"/>
      <c r="O1572" s="744"/>
      <c r="P1572" s="744"/>
      <c r="Q1572" s="802"/>
      <c r="R1572" s="37"/>
      <c r="S1572" s="819"/>
      <c r="T1572" s="33"/>
      <c r="U1572" s="33"/>
      <c r="V1572" s="33"/>
      <c r="W1572" s="34"/>
      <c r="X1572" s="35"/>
      <c r="Y1572" s="36"/>
      <c r="Z1572" s="29"/>
      <c r="AA1572" s="29"/>
      <c r="AB1572" s="30"/>
      <c r="AC1572" s="28"/>
      <c r="AD1572" s="31"/>
      <c r="AE1572" s="31"/>
      <c r="AF1572" s="993"/>
      <c r="AG1572" s="2"/>
    </row>
    <row r="1573" spans="1:33" ht="25.5" customHeight="1">
      <c r="A1573" s="662"/>
      <c r="B1573" s="665"/>
      <c r="C1573" s="745"/>
      <c r="D1573" s="746"/>
      <c r="E1573" s="746"/>
      <c r="F1573" s="746"/>
      <c r="G1573" s="746"/>
      <c r="H1573" s="746"/>
      <c r="I1573" s="746"/>
      <c r="J1573" s="763"/>
      <c r="K1573" s="746"/>
      <c r="L1573" s="746"/>
      <c r="M1573" s="632"/>
      <c r="N1573" s="632"/>
      <c r="O1573" s="746"/>
      <c r="P1573" s="746"/>
      <c r="Q1573" s="803"/>
      <c r="R1573" s="38"/>
      <c r="S1573" s="820"/>
      <c r="T1573" s="39"/>
      <c r="U1573" s="39"/>
      <c r="V1573" s="39"/>
      <c r="W1573" s="40"/>
      <c r="X1573" s="41"/>
      <c r="Y1573" s="42"/>
      <c r="Z1573" s="42"/>
      <c r="AA1573" s="42"/>
      <c r="AB1573" s="43"/>
      <c r="AC1573" s="41"/>
      <c r="AD1573" s="44"/>
      <c r="AE1573" s="44"/>
      <c r="AF1573" s="994"/>
      <c r="AG1573" s="2"/>
    </row>
    <row r="1574" spans="1:33" ht="29.25" customHeight="1">
      <c r="A1574" s="662"/>
      <c r="B1574" s="665"/>
      <c r="C1574" s="773" t="s">
        <v>46</v>
      </c>
      <c r="D1574" s="750" t="s">
        <v>47</v>
      </c>
      <c r="E1574" s="750" t="s">
        <v>48</v>
      </c>
      <c r="F1574" s="750" t="s">
        <v>1140</v>
      </c>
      <c r="G1574" s="768" t="s">
        <v>50</v>
      </c>
      <c r="H1574" s="750" t="s">
        <v>51</v>
      </c>
      <c r="I1574" s="750" t="s">
        <v>61</v>
      </c>
      <c r="J1574" s="766" t="s">
        <v>2103</v>
      </c>
      <c r="K1574" s="748" t="s">
        <v>1644</v>
      </c>
      <c r="L1574" s="750" t="s">
        <v>1266</v>
      </c>
      <c r="M1574" s="698">
        <v>1</v>
      </c>
      <c r="N1574" s="698">
        <v>3</v>
      </c>
      <c r="O1574" s="750" t="s">
        <v>2104</v>
      </c>
      <c r="P1574" s="750" t="s">
        <v>2105</v>
      </c>
      <c r="Q1574" s="805" t="s">
        <v>2106</v>
      </c>
      <c r="R1574" s="37"/>
      <c r="S1574" s="821"/>
      <c r="T1574" s="46"/>
      <c r="U1574" s="46"/>
      <c r="V1574" s="46"/>
      <c r="W1574" s="34"/>
      <c r="X1574" s="35"/>
      <c r="Y1574" s="36"/>
      <c r="Z1574" s="36"/>
      <c r="AA1574" s="36"/>
      <c r="AB1574" s="50"/>
      <c r="AC1574" s="35"/>
      <c r="AD1574" s="60"/>
      <c r="AE1574" s="60"/>
      <c r="AF1574" s="992"/>
      <c r="AG1574" s="2"/>
    </row>
    <row r="1575" spans="1:33" ht="29.25" customHeight="1">
      <c r="A1575" s="662"/>
      <c r="B1575" s="665"/>
      <c r="C1575" s="743"/>
      <c r="D1575" s="744"/>
      <c r="E1575" s="744"/>
      <c r="F1575" s="744"/>
      <c r="G1575" s="744"/>
      <c r="H1575" s="744"/>
      <c r="I1575" s="744"/>
      <c r="J1575" s="761"/>
      <c r="K1575" s="744"/>
      <c r="L1575" s="744"/>
      <c r="M1575" s="631"/>
      <c r="N1575" s="631"/>
      <c r="O1575" s="744"/>
      <c r="P1575" s="744"/>
      <c r="Q1575" s="802"/>
      <c r="R1575" s="25"/>
      <c r="S1575" s="818"/>
      <c r="T1575" s="26"/>
      <c r="U1575" s="26"/>
      <c r="V1575" s="26"/>
      <c r="W1575" s="27"/>
      <c r="X1575" s="28"/>
      <c r="Y1575" s="29"/>
      <c r="Z1575" s="29"/>
      <c r="AA1575" s="29"/>
      <c r="AB1575" s="30"/>
      <c r="AC1575" s="28"/>
      <c r="AD1575" s="31"/>
      <c r="AE1575" s="31"/>
      <c r="AF1575" s="993"/>
      <c r="AG1575" s="2"/>
    </row>
    <row r="1576" spans="1:33" ht="29.25" customHeight="1">
      <c r="A1576" s="662"/>
      <c r="B1576" s="665"/>
      <c r="C1576" s="743"/>
      <c r="D1576" s="744"/>
      <c r="E1576" s="744"/>
      <c r="F1576" s="744"/>
      <c r="G1576" s="744"/>
      <c r="H1576" s="744"/>
      <c r="I1576" s="744"/>
      <c r="J1576" s="761"/>
      <c r="K1576" s="744"/>
      <c r="L1576" s="744"/>
      <c r="M1576" s="631"/>
      <c r="N1576" s="631"/>
      <c r="O1576" s="744"/>
      <c r="P1576" s="744"/>
      <c r="Q1576" s="802"/>
      <c r="R1576" s="32"/>
      <c r="S1576" s="819"/>
      <c r="T1576" s="33"/>
      <c r="U1576" s="33"/>
      <c r="V1576" s="33"/>
      <c r="W1576" s="34"/>
      <c r="X1576" s="35"/>
      <c r="Y1576" s="36"/>
      <c r="Z1576" s="29"/>
      <c r="AA1576" s="29"/>
      <c r="AB1576" s="30"/>
      <c r="AC1576" s="28"/>
      <c r="AD1576" s="31"/>
      <c r="AE1576" s="31"/>
      <c r="AF1576" s="993"/>
      <c r="AG1576" s="2"/>
    </row>
    <row r="1577" spans="1:33" ht="29.25" customHeight="1">
      <c r="A1577" s="662"/>
      <c r="B1577" s="665"/>
      <c r="C1577" s="743"/>
      <c r="D1577" s="744"/>
      <c r="E1577" s="744"/>
      <c r="F1577" s="744"/>
      <c r="G1577" s="744"/>
      <c r="H1577" s="744"/>
      <c r="I1577" s="744"/>
      <c r="J1577" s="761"/>
      <c r="K1577" s="744"/>
      <c r="L1577" s="744"/>
      <c r="M1577" s="631"/>
      <c r="N1577" s="631"/>
      <c r="O1577" s="744"/>
      <c r="P1577" s="744"/>
      <c r="Q1577" s="802"/>
      <c r="R1577" s="37"/>
      <c r="S1577" s="819"/>
      <c r="T1577" s="33"/>
      <c r="U1577" s="33"/>
      <c r="V1577" s="33"/>
      <c r="W1577" s="34"/>
      <c r="X1577" s="35"/>
      <c r="Y1577" s="36"/>
      <c r="Z1577" s="29"/>
      <c r="AA1577" s="29"/>
      <c r="AB1577" s="30"/>
      <c r="AC1577" s="28"/>
      <c r="AD1577" s="31"/>
      <c r="AE1577" s="31"/>
      <c r="AF1577" s="993"/>
      <c r="AG1577" s="2"/>
    </row>
    <row r="1578" spans="1:33" ht="29.25" customHeight="1">
      <c r="A1578" s="662"/>
      <c r="B1578" s="665"/>
      <c r="C1578" s="745"/>
      <c r="D1578" s="746"/>
      <c r="E1578" s="746"/>
      <c r="F1578" s="746"/>
      <c r="G1578" s="746"/>
      <c r="H1578" s="746"/>
      <c r="I1578" s="746"/>
      <c r="J1578" s="763"/>
      <c r="K1578" s="746"/>
      <c r="L1578" s="746"/>
      <c r="M1578" s="632"/>
      <c r="N1578" s="632"/>
      <c r="O1578" s="746"/>
      <c r="P1578" s="746"/>
      <c r="Q1578" s="803"/>
      <c r="R1578" s="38"/>
      <c r="S1578" s="820"/>
      <c r="T1578" s="39"/>
      <c r="U1578" s="39"/>
      <c r="V1578" s="39"/>
      <c r="W1578" s="40"/>
      <c r="X1578" s="41"/>
      <c r="Y1578" s="42"/>
      <c r="Z1578" s="42"/>
      <c r="AA1578" s="42"/>
      <c r="AB1578" s="43"/>
      <c r="AC1578" s="41"/>
      <c r="AD1578" s="44"/>
      <c r="AE1578" s="44"/>
      <c r="AF1578" s="994"/>
      <c r="AG1578" s="2"/>
    </row>
    <row r="1579" spans="1:33" ht="26.25" customHeight="1">
      <c r="A1579" s="662"/>
      <c r="B1579" s="665"/>
      <c r="C1579" s="773" t="s">
        <v>46</v>
      </c>
      <c r="D1579" s="750" t="s">
        <v>47</v>
      </c>
      <c r="E1579" s="750" t="s">
        <v>48</v>
      </c>
      <c r="F1579" s="750" t="s">
        <v>1140</v>
      </c>
      <c r="G1579" s="768" t="s">
        <v>50</v>
      </c>
      <c r="H1579" s="750" t="s">
        <v>51</v>
      </c>
      <c r="I1579" s="748" t="s">
        <v>61</v>
      </c>
      <c r="J1579" s="774" t="s">
        <v>2107</v>
      </c>
      <c r="K1579" s="748" t="s">
        <v>473</v>
      </c>
      <c r="L1579" s="748" t="s">
        <v>1069</v>
      </c>
      <c r="M1579" s="638">
        <v>0</v>
      </c>
      <c r="N1579" s="638">
        <v>1</v>
      </c>
      <c r="O1579" s="748" t="s">
        <v>2108</v>
      </c>
      <c r="P1579" s="748" t="s">
        <v>2109</v>
      </c>
      <c r="Q1579" s="804" t="s">
        <v>2071</v>
      </c>
      <c r="R1579" s="59"/>
      <c r="S1579" s="822"/>
      <c r="T1579" s="53"/>
      <c r="U1579" s="53"/>
      <c r="V1579" s="53"/>
      <c r="W1579" s="54"/>
      <c r="X1579" s="55"/>
      <c r="Y1579" s="56"/>
      <c r="Z1579" s="56"/>
      <c r="AA1579" s="56"/>
      <c r="AB1579" s="57"/>
      <c r="AC1579" s="55"/>
      <c r="AD1579" s="55"/>
      <c r="AE1579" s="55"/>
      <c r="AF1579" s="995"/>
      <c r="AG1579" s="2"/>
    </row>
    <row r="1580" spans="1:33" ht="26.25" customHeight="1">
      <c r="A1580" s="662"/>
      <c r="B1580" s="665"/>
      <c r="C1580" s="743"/>
      <c r="D1580" s="744"/>
      <c r="E1580" s="744"/>
      <c r="F1580" s="744"/>
      <c r="G1580" s="744"/>
      <c r="H1580" s="744"/>
      <c r="I1580" s="744"/>
      <c r="J1580" s="754"/>
      <c r="K1580" s="744"/>
      <c r="L1580" s="744"/>
      <c r="M1580" s="631"/>
      <c r="N1580" s="631"/>
      <c r="O1580" s="744"/>
      <c r="P1580" s="744"/>
      <c r="Q1580" s="802"/>
      <c r="R1580" s="25"/>
      <c r="S1580" s="818"/>
      <c r="T1580" s="26"/>
      <c r="U1580" s="26"/>
      <c r="V1580" s="26"/>
      <c r="W1580" s="27"/>
      <c r="X1580" s="28"/>
      <c r="Y1580" s="29"/>
      <c r="Z1580" s="29"/>
      <c r="AA1580" s="29"/>
      <c r="AB1580" s="30"/>
      <c r="AC1580" s="28"/>
      <c r="AD1580" s="28"/>
      <c r="AE1580" s="28"/>
      <c r="AF1580" s="993"/>
      <c r="AG1580" s="2"/>
    </row>
    <row r="1581" spans="1:33" ht="26.25" customHeight="1">
      <c r="A1581" s="662"/>
      <c r="B1581" s="665"/>
      <c r="C1581" s="743"/>
      <c r="D1581" s="744"/>
      <c r="E1581" s="744"/>
      <c r="F1581" s="744"/>
      <c r="G1581" s="744"/>
      <c r="H1581" s="744"/>
      <c r="I1581" s="744"/>
      <c r="J1581" s="754"/>
      <c r="K1581" s="744"/>
      <c r="L1581" s="744"/>
      <c r="M1581" s="631"/>
      <c r="N1581" s="631"/>
      <c r="O1581" s="744"/>
      <c r="P1581" s="744"/>
      <c r="Q1581" s="802"/>
      <c r="R1581" s="25"/>
      <c r="S1581" s="818"/>
      <c r="T1581" s="26"/>
      <c r="U1581" s="26"/>
      <c r="V1581" s="26"/>
      <c r="W1581" s="27"/>
      <c r="X1581" s="28"/>
      <c r="Y1581" s="29"/>
      <c r="Z1581" s="29"/>
      <c r="AA1581" s="29"/>
      <c r="AB1581" s="30"/>
      <c r="AC1581" s="28"/>
      <c r="AD1581" s="28"/>
      <c r="AE1581" s="31"/>
      <c r="AF1581" s="993"/>
      <c r="AG1581" s="2"/>
    </row>
    <row r="1582" spans="1:33" ht="26.25" customHeight="1">
      <c r="A1582" s="662"/>
      <c r="B1582" s="665"/>
      <c r="C1582" s="743"/>
      <c r="D1582" s="744"/>
      <c r="E1582" s="744"/>
      <c r="F1582" s="744"/>
      <c r="G1582" s="744"/>
      <c r="H1582" s="744"/>
      <c r="I1582" s="744"/>
      <c r="J1582" s="754"/>
      <c r="K1582" s="744"/>
      <c r="L1582" s="744"/>
      <c r="M1582" s="631"/>
      <c r="N1582" s="631"/>
      <c r="O1582" s="744"/>
      <c r="P1582" s="744"/>
      <c r="Q1582" s="802"/>
      <c r="R1582" s="25"/>
      <c r="S1582" s="818"/>
      <c r="T1582" s="26"/>
      <c r="U1582" s="26"/>
      <c r="V1582" s="26"/>
      <c r="W1582" s="27"/>
      <c r="X1582" s="28"/>
      <c r="Y1582" s="29"/>
      <c r="Z1582" s="29"/>
      <c r="AA1582" s="29"/>
      <c r="AB1582" s="30"/>
      <c r="AC1582" s="28"/>
      <c r="AD1582" s="28"/>
      <c r="AE1582" s="31"/>
      <c r="AF1582" s="993"/>
      <c r="AG1582" s="2"/>
    </row>
    <row r="1583" spans="1:33" ht="26.25" customHeight="1">
      <c r="A1583" s="662"/>
      <c r="B1583" s="669"/>
      <c r="C1583" s="745"/>
      <c r="D1583" s="746"/>
      <c r="E1583" s="746"/>
      <c r="F1583" s="746"/>
      <c r="G1583" s="746"/>
      <c r="H1583" s="746"/>
      <c r="I1583" s="746"/>
      <c r="J1583" s="756"/>
      <c r="K1583" s="746"/>
      <c r="L1583" s="746"/>
      <c r="M1583" s="632"/>
      <c r="N1583" s="632"/>
      <c r="O1583" s="746"/>
      <c r="P1583" s="746"/>
      <c r="Q1583" s="803"/>
      <c r="R1583" s="38"/>
      <c r="S1583" s="820"/>
      <c r="T1583" s="39"/>
      <c r="U1583" s="39"/>
      <c r="V1583" s="39"/>
      <c r="W1583" s="40"/>
      <c r="X1583" s="41"/>
      <c r="Y1583" s="42"/>
      <c r="Z1583" s="42"/>
      <c r="AA1583" s="42"/>
      <c r="AB1583" s="43"/>
      <c r="AC1583" s="41"/>
      <c r="AD1583" s="41"/>
      <c r="AE1583" s="44"/>
      <c r="AF1583" s="994"/>
      <c r="AG1583" s="2"/>
    </row>
    <row r="1584" spans="1:33" ht="22.5" customHeight="1">
      <c r="A1584" s="708"/>
      <c r="B1584" s="159"/>
      <c r="C1584" s="781"/>
      <c r="D1584" s="781"/>
      <c r="E1584" s="781"/>
      <c r="F1584" s="781"/>
      <c r="G1584" s="781"/>
      <c r="H1584" s="781"/>
      <c r="I1584" s="781"/>
      <c r="J1584" s="781"/>
      <c r="K1584" s="781"/>
      <c r="L1584" s="781"/>
      <c r="M1584" s="160"/>
      <c r="N1584" s="160"/>
      <c r="O1584" s="781"/>
      <c r="P1584" s="781"/>
      <c r="Q1584" s="781"/>
      <c r="R1584" s="667" t="s">
        <v>536</v>
      </c>
      <c r="S1584" s="657"/>
      <c r="T1584" s="657"/>
      <c r="U1584" s="657"/>
      <c r="V1584" s="657"/>
      <c r="W1584" s="657"/>
      <c r="X1584" s="657"/>
      <c r="Y1584" s="657"/>
      <c r="Z1584" s="658"/>
      <c r="AA1584" s="161" t="s">
        <v>201</v>
      </c>
      <c r="AB1584" s="162">
        <f>SUM(AB1544:AB1583)</f>
        <v>0</v>
      </c>
      <c r="AC1584" s="668"/>
      <c r="AD1584" s="657"/>
      <c r="AE1584" s="657"/>
      <c r="AF1584" s="660"/>
      <c r="AG1584" s="84"/>
    </row>
    <row r="1585" spans="1:33" ht="22.5" customHeight="1">
      <c r="A1585" s="79"/>
      <c r="B1585" s="167"/>
      <c r="C1585" s="783"/>
      <c r="D1585" s="783"/>
      <c r="E1585" s="783"/>
      <c r="F1585" s="783"/>
      <c r="G1585" s="783"/>
      <c r="H1585" s="783"/>
      <c r="I1585" s="783"/>
      <c r="J1585" s="783"/>
      <c r="K1585" s="783"/>
      <c r="L1585" s="783"/>
      <c r="M1585" s="167"/>
      <c r="N1585" s="167"/>
      <c r="O1585" s="783"/>
      <c r="P1585" s="783"/>
      <c r="Q1585" s="806"/>
      <c r="R1585" s="671" t="s">
        <v>2110</v>
      </c>
      <c r="S1585" s="672"/>
      <c r="T1585" s="672"/>
      <c r="U1585" s="672"/>
      <c r="V1585" s="672"/>
      <c r="W1585" s="672"/>
      <c r="X1585" s="672"/>
      <c r="Y1585" s="672"/>
      <c r="Z1585" s="673"/>
      <c r="AA1585" s="168" t="s">
        <v>201</v>
      </c>
      <c r="AB1585" s="169">
        <f>+AB1249+AB1307+AB1406+AB1471+AB1543+AB1584</f>
        <v>1364815.3934239999</v>
      </c>
      <c r="AC1585" s="674"/>
      <c r="AD1585" s="672"/>
      <c r="AE1585" s="672"/>
      <c r="AF1585" s="675"/>
      <c r="AG1585" s="170"/>
    </row>
    <row r="1586" spans="1:33" ht="54.75" customHeight="1">
      <c r="A1586" s="709" t="s">
        <v>2111</v>
      </c>
      <c r="B1586" s="704" t="s">
        <v>2111</v>
      </c>
      <c r="C1586" s="773" t="s">
        <v>46</v>
      </c>
      <c r="D1586" s="750" t="s">
        <v>47</v>
      </c>
      <c r="E1586" s="750" t="s">
        <v>48</v>
      </c>
      <c r="F1586" s="750" t="s">
        <v>371</v>
      </c>
      <c r="G1586" s="768" t="s">
        <v>50</v>
      </c>
      <c r="H1586" s="750" t="s">
        <v>51</v>
      </c>
      <c r="I1586" s="750" t="s">
        <v>134</v>
      </c>
      <c r="J1586" s="774" t="s">
        <v>2112</v>
      </c>
      <c r="K1586" s="748" t="s">
        <v>2113</v>
      </c>
      <c r="L1586" s="750" t="s">
        <v>2114</v>
      </c>
      <c r="M1586" s="698">
        <v>2</v>
      </c>
      <c r="N1586" s="698">
        <v>2</v>
      </c>
      <c r="O1586" s="750" t="s">
        <v>2115</v>
      </c>
      <c r="P1586" s="741" t="s">
        <v>2116</v>
      </c>
      <c r="Q1586" s="805" t="s">
        <v>2117</v>
      </c>
      <c r="R1586" s="37" t="s">
        <v>321</v>
      </c>
      <c r="S1586" s="821" t="s">
        <v>322</v>
      </c>
      <c r="T1586" s="100" t="s">
        <v>70</v>
      </c>
      <c r="U1586" s="67" t="s">
        <v>71</v>
      </c>
      <c r="V1586" s="68" t="s">
        <v>72</v>
      </c>
      <c r="W1586" s="34"/>
      <c r="X1586" s="35"/>
      <c r="Y1586" s="36"/>
      <c r="Z1586" s="36"/>
      <c r="AA1586" s="36"/>
      <c r="AB1586" s="50">
        <f>+AA1587</f>
        <v>403.20000000000005</v>
      </c>
      <c r="AC1586" s="35"/>
      <c r="AD1586" s="60"/>
      <c r="AE1586" s="60"/>
      <c r="AF1586" s="636"/>
      <c r="AG1586" s="699"/>
    </row>
    <row r="1587" spans="1:33" ht="66.75" customHeight="1">
      <c r="A1587" s="662"/>
      <c r="B1587" s="665"/>
      <c r="C1587" s="743"/>
      <c r="D1587" s="744"/>
      <c r="E1587" s="744"/>
      <c r="F1587" s="744"/>
      <c r="G1587" s="744"/>
      <c r="H1587" s="744"/>
      <c r="I1587" s="744"/>
      <c r="J1587" s="754"/>
      <c r="K1587" s="744"/>
      <c r="L1587" s="744"/>
      <c r="M1587" s="631"/>
      <c r="N1587" s="631"/>
      <c r="O1587" s="744"/>
      <c r="P1587" s="744"/>
      <c r="Q1587" s="802"/>
      <c r="R1587" s="25"/>
      <c r="S1587" s="818" t="s">
        <v>2118</v>
      </c>
      <c r="T1587" s="26"/>
      <c r="U1587" s="61"/>
      <c r="V1587" s="61"/>
      <c r="W1587" s="27">
        <v>1</v>
      </c>
      <c r="X1587" s="28" t="s">
        <v>182</v>
      </c>
      <c r="Y1587" s="29">
        <v>360</v>
      </c>
      <c r="Z1587" s="29">
        <f>+W1587*Y1587</f>
        <v>360</v>
      </c>
      <c r="AA1587" s="29">
        <f>+Z1587*1.12</f>
        <v>403.20000000000005</v>
      </c>
      <c r="AB1587" s="30"/>
      <c r="AC1587" s="28"/>
      <c r="AD1587" s="31"/>
      <c r="AE1587" s="31" t="s">
        <v>75</v>
      </c>
      <c r="AF1587" s="634"/>
      <c r="AG1587" s="641"/>
    </row>
    <row r="1588" spans="1:33" ht="66.75" customHeight="1">
      <c r="A1588" s="662"/>
      <c r="B1588" s="665"/>
      <c r="C1588" s="743"/>
      <c r="D1588" s="744"/>
      <c r="E1588" s="744"/>
      <c r="F1588" s="744"/>
      <c r="G1588" s="744"/>
      <c r="H1588" s="744"/>
      <c r="I1588" s="744"/>
      <c r="J1588" s="754"/>
      <c r="K1588" s="744"/>
      <c r="L1588" s="744"/>
      <c r="M1588" s="631"/>
      <c r="N1588" s="631"/>
      <c r="O1588" s="744"/>
      <c r="P1588" s="744"/>
      <c r="Q1588" s="802"/>
      <c r="R1588" s="37"/>
      <c r="S1588" s="821"/>
      <c r="T1588" s="215"/>
      <c r="U1588" s="172"/>
      <c r="V1588" s="164"/>
      <c r="W1588" s="128"/>
      <c r="X1588" s="35"/>
      <c r="Y1588" s="36"/>
      <c r="Z1588" s="29"/>
      <c r="AA1588" s="29"/>
      <c r="AB1588" s="30"/>
      <c r="AC1588" s="28"/>
      <c r="AD1588" s="31"/>
      <c r="AE1588" s="31"/>
      <c r="AF1588" s="634"/>
      <c r="AG1588" s="641"/>
    </row>
    <row r="1589" spans="1:33" ht="66.75" customHeight="1">
      <c r="A1589" s="662"/>
      <c r="B1589" s="665"/>
      <c r="C1589" s="745"/>
      <c r="D1589" s="746"/>
      <c r="E1589" s="746"/>
      <c r="F1589" s="746"/>
      <c r="G1589" s="746"/>
      <c r="H1589" s="746"/>
      <c r="I1589" s="746"/>
      <c r="J1589" s="756"/>
      <c r="K1589" s="746"/>
      <c r="L1589" s="746"/>
      <c r="M1589" s="632"/>
      <c r="N1589" s="632"/>
      <c r="O1589" s="746"/>
      <c r="P1589" s="746"/>
      <c r="Q1589" s="803"/>
      <c r="R1589" s="38"/>
      <c r="S1589" s="820"/>
      <c r="T1589" s="39"/>
      <c r="U1589" s="39"/>
      <c r="V1589" s="39"/>
      <c r="W1589" s="40"/>
      <c r="X1589" s="41"/>
      <c r="Y1589" s="42"/>
      <c r="Z1589" s="42"/>
      <c r="AA1589" s="42"/>
      <c r="AB1589" s="43"/>
      <c r="AC1589" s="41"/>
      <c r="AD1589" s="44"/>
      <c r="AE1589" s="44"/>
      <c r="AF1589" s="635"/>
      <c r="AG1589" s="641"/>
    </row>
    <row r="1590" spans="1:33" ht="55.5" customHeight="1">
      <c r="A1590" s="662"/>
      <c r="B1590" s="665"/>
      <c r="C1590" s="747" t="s">
        <v>46</v>
      </c>
      <c r="D1590" s="748" t="s">
        <v>47</v>
      </c>
      <c r="E1590" s="748" t="s">
        <v>48</v>
      </c>
      <c r="F1590" s="748" t="s">
        <v>371</v>
      </c>
      <c r="G1590" s="749" t="s">
        <v>50</v>
      </c>
      <c r="H1590" s="748" t="s">
        <v>51</v>
      </c>
      <c r="I1590" s="748" t="s">
        <v>134</v>
      </c>
      <c r="J1590" s="774" t="s">
        <v>2119</v>
      </c>
      <c r="K1590" s="748" t="s">
        <v>2120</v>
      </c>
      <c r="L1590" s="748" t="s">
        <v>2121</v>
      </c>
      <c r="M1590" s="638">
        <v>1</v>
      </c>
      <c r="N1590" s="638">
        <v>1</v>
      </c>
      <c r="O1590" s="748" t="s">
        <v>2122</v>
      </c>
      <c r="P1590" s="748" t="s">
        <v>2123</v>
      </c>
      <c r="Q1590" s="804" t="s">
        <v>2117</v>
      </c>
      <c r="R1590" s="37" t="s">
        <v>2124</v>
      </c>
      <c r="S1590" s="822" t="s">
        <v>2125</v>
      </c>
      <c r="T1590" s="47" t="s">
        <v>70</v>
      </c>
      <c r="U1590" s="67" t="s">
        <v>71</v>
      </c>
      <c r="V1590" s="68" t="s">
        <v>72</v>
      </c>
      <c r="W1590" s="54"/>
      <c r="X1590" s="55"/>
      <c r="Y1590" s="56"/>
      <c r="Z1590" s="36"/>
      <c r="AA1590" s="36"/>
      <c r="AB1590" s="57">
        <f>+AA1591</f>
        <v>22579.690000000002</v>
      </c>
      <c r="AC1590" s="55"/>
      <c r="AD1590" s="58"/>
      <c r="AE1590" s="58"/>
      <c r="AF1590" s="637"/>
      <c r="AG1590" s="699"/>
    </row>
    <row r="1591" spans="1:33" ht="55.5" customHeight="1">
      <c r="A1591" s="662"/>
      <c r="B1591" s="665"/>
      <c r="C1591" s="743"/>
      <c r="D1591" s="744"/>
      <c r="E1591" s="744"/>
      <c r="F1591" s="744"/>
      <c r="G1591" s="744"/>
      <c r="H1591" s="744"/>
      <c r="I1591" s="744"/>
      <c r="J1591" s="754"/>
      <c r="K1591" s="744"/>
      <c r="L1591" s="744"/>
      <c r="M1591" s="631"/>
      <c r="N1591" s="631"/>
      <c r="O1591" s="744"/>
      <c r="P1591" s="744"/>
      <c r="Q1591" s="802"/>
      <c r="R1591" s="25"/>
      <c r="S1591" s="831" t="s">
        <v>2126</v>
      </c>
      <c r="T1591" s="101"/>
      <c r="U1591" s="237"/>
      <c r="V1591" s="237"/>
      <c r="W1591" s="102">
        <v>1</v>
      </c>
      <c r="X1591" s="103" t="s">
        <v>182</v>
      </c>
      <c r="Y1591" s="94">
        <f>26800.99-4221.3</f>
        <v>22579.690000000002</v>
      </c>
      <c r="Z1591" s="94">
        <f>+W1591*Y1591</f>
        <v>22579.690000000002</v>
      </c>
      <c r="AA1591" s="94">
        <f>+Z1591</f>
        <v>22579.690000000002</v>
      </c>
      <c r="AB1591" s="30"/>
      <c r="AC1591" s="28"/>
      <c r="AD1591" s="31" t="s">
        <v>75</v>
      </c>
      <c r="AE1591" s="31"/>
      <c r="AF1591" s="634"/>
      <c r="AG1591" s="641"/>
    </row>
    <row r="1592" spans="1:33" ht="55.5" customHeight="1">
      <c r="A1592" s="662"/>
      <c r="B1592" s="665"/>
      <c r="C1592" s="743"/>
      <c r="D1592" s="744"/>
      <c r="E1592" s="744"/>
      <c r="F1592" s="744"/>
      <c r="G1592" s="744"/>
      <c r="H1592" s="744"/>
      <c r="I1592" s="744"/>
      <c r="J1592" s="754"/>
      <c r="K1592" s="744"/>
      <c r="L1592" s="744"/>
      <c r="M1592" s="631"/>
      <c r="N1592" s="631"/>
      <c r="O1592" s="744"/>
      <c r="P1592" s="744"/>
      <c r="Q1592" s="802"/>
      <c r="R1592" s="70" t="s">
        <v>2127</v>
      </c>
      <c r="S1592" s="825" t="s">
        <v>2128</v>
      </c>
      <c r="T1592" s="211" t="s">
        <v>70</v>
      </c>
      <c r="U1592" s="172" t="s">
        <v>71</v>
      </c>
      <c r="V1592" s="164" t="s">
        <v>72</v>
      </c>
      <c r="W1592" s="73"/>
      <c r="X1592" s="28"/>
      <c r="Y1592" s="29"/>
      <c r="Z1592" s="29"/>
      <c r="AA1592" s="29"/>
      <c r="AB1592" s="30">
        <f>+AA1593</f>
        <v>8928.57</v>
      </c>
      <c r="AC1592" s="28"/>
      <c r="AD1592" s="31"/>
      <c r="AE1592" s="31"/>
      <c r="AF1592" s="634"/>
      <c r="AG1592" s="641"/>
    </row>
    <row r="1593" spans="1:33" ht="55.5" customHeight="1">
      <c r="A1593" s="662"/>
      <c r="B1593" s="665"/>
      <c r="C1593" s="743"/>
      <c r="D1593" s="744"/>
      <c r="E1593" s="744"/>
      <c r="F1593" s="744"/>
      <c r="G1593" s="744"/>
      <c r="H1593" s="744"/>
      <c r="I1593" s="744"/>
      <c r="J1593" s="754"/>
      <c r="K1593" s="744"/>
      <c r="L1593" s="744"/>
      <c r="M1593" s="631"/>
      <c r="N1593" s="631"/>
      <c r="O1593" s="744"/>
      <c r="P1593" s="744"/>
      <c r="Q1593" s="802"/>
      <c r="R1593" s="38"/>
      <c r="S1593" s="818" t="s">
        <v>2129</v>
      </c>
      <c r="T1593" s="26"/>
      <c r="U1593" s="33"/>
      <c r="V1593" s="33"/>
      <c r="W1593" s="27">
        <v>1</v>
      </c>
      <c r="X1593" s="197" t="s">
        <v>182</v>
      </c>
      <c r="Y1593" s="29">
        <v>8928.57</v>
      </c>
      <c r="Z1593" s="42">
        <f>+W1593*Y1593</f>
        <v>8928.57</v>
      </c>
      <c r="AA1593" s="42">
        <f>Z1593</f>
        <v>8928.57</v>
      </c>
      <c r="AB1593" s="30"/>
      <c r="AC1593" s="28"/>
      <c r="AD1593" s="31" t="s">
        <v>75</v>
      </c>
      <c r="AE1593" s="31"/>
      <c r="AF1593" s="634"/>
      <c r="AG1593" s="641"/>
    </row>
    <row r="1594" spans="1:33" ht="18" customHeight="1">
      <c r="A1594" s="662"/>
      <c r="B1594" s="665"/>
      <c r="C1594" s="747" t="s">
        <v>46</v>
      </c>
      <c r="D1594" s="748" t="s">
        <v>47</v>
      </c>
      <c r="E1594" s="748" t="s">
        <v>48</v>
      </c>
      <c r="F1594" s="748" t="s">
        <v>371</v>
      </c>
      <c r="G1594" s="749" t="s">
        <v>50</v>
      </c>
      <c r="H1594" s="748" t="s">
        <v>51</v>
      </c>
      <c r="I1594" s="748" t="s">
        <v>134</v>
      </c>
      <c r="J1594" s="774" t="s">
        <v>2130</v>
      </c>
      <c r="K1594" s="748" t="s">
        <v>2131</v>
      </c>
      <c r="L1594" s="748" t="s">
        <v>2132</v>
      </c>
      <c r="M1594" s="638">
        <v>1</v>
      </c>
      <c r="N1594" s="638">
        <v>1</v>
      </c>
      <c r="O1594" s="748" t="s">
        <v>2133</v>
      </c>
      <c r="P1594" s="748" t="s">
        <v>2134</v>
      </c>
      <c r="Q1594" s="804" t="s">
        <v>2117</v>
      </c>
      <c r="R1594" s="37" t="s">
        <v>1096</v>
      </c>
      <c r="S1594" s="822" t="s">
        <v>1097</v>
      </c>
      <c r="T1594" s="47" t="s">
        <v>70</v>
      </c>
      <c r="U1594" s="67" t="s">
        <v>71</v>
      </c>
      <c r="V1594" s="68" t="s">
        <v>72</v>
      </c>
      <c r="W1594" s="54"/>
      <c r="X1594" s="55"/>
      <c r="Y1594" s="56"/>
      <c r="Z1594" s="36"/>
      <c r="AA1594" s="36"/>
      <c r="AB1594" s="57">
        <f>+AA1595</f>
        <v>20738.989936000005</v>
      </c>
      <c r="AC1594" s="55"/>
      <c r="AD1594" s="58"/>
      <c r="AE1594" s="58"/>
      <c r="AF1594" s="637"/>
      <c r="AG1594" s="342"/>
    </row>
    <row r="1595" spans="1:33" ht="18" customHeight="1">
      <c r="A1595" s="662"/>
      <c r="B1595" s="665"/>
      <c r="C1595" s="743"/>
      <c r="D1595" s="744"/>
      <c r="E1595" s="744"/>
      <c r="F1595" s="744"/>
      <c r="G1595" s="744"/>
      <c r="H1595" s="744"/>
      <c r="I1595" s="744"/>
      <c r="J1595" s="754"/>
      <c r="K1595" s="744"/>
      <c r="L1595" s="744"/>
      <c r="M1595" s="631"/>
      <c r="N1595" s="631"/>
      <c r="O1595" s="744"/>
      <c r="P1595" s="744"/>
      <c r="Q1595" s="802"/>
      <c r="R1595" s="25"/>
      <c r="S1595" s="818" t="s">
        <v>2135</v>
      </c>
      <c r="T1595" s="76"/>
      <c r="U1595" s="76"/>
      <c r="V1595" s="76"/>
      <c r="W1595" s="77">
        <v>1</v>
      </c>
      <c r="X1595" s="28" t="s">
        <v>182</v>
      </c>
      <c r="Y1595" s="29">
        <v>18516.955300000001</v>
      </c>
      <c r="Z1595" s="29">
        <f>+W1595*Y1595</f>
        <v>18516.955300000001</v>
      </c>
      <c r="AA1595" s="29">
        <f>+Z1595*1.12</f>
        <v>20738.989936000005</v>
      </c>
      <c r="AB1595" s="30"/>
      <c r="AC1595" s="28"/>
      <c r="AD1595" s="31" t="s">
        <v>75</v>
      </c>
      <c r="AE1595" s="112" t="s">
        <v>75</v>
      </c>
      <c r="AF1595" s="634"/>
      <c r="AG1595" s="342"/>
    </row>
    <row r="1596" spans="1:33" ht="15.75">
      <c r="A1596" s="662"/>
      <c r="B1596" s="665"/>
      <c r="C1596" s="743"/>
      <c r="D1596" s="744"/>
      <c r="E1596" s="744"/>
      <c r="F1596" s="744"/>
      <c r="G1596" s="744"/>
      <c r="H1596" s="744"/>
      <c r="I1596" s="744"/>
      <c r="J1596" s="754"/>
      <c r="K1596" s="744"/>
      <c r="L1596" s="744"/>
      <c r="M1596" s="631"/>
      <c r="N1596" s="631"/>
      <c r="O1596" s="744"/>
      <c r="P1596" s="744"/>
      <c r="Q1596" s="802"/>
      <c r="R1596" s="37" t="s">
        <v>2136</v>
      </c>
      <c r="S1596" s="825" t="s">
        <v>1097</v>
      </c>
      <c r="T1596" s="200"/>
      <c r="U1596" s="352" t="s">
        <v>71</v>
      </c>
      <c r="V1596" s="353" t="s">
        <v>72</v>
      </c>
      <c r="W1596" s="77"/>
      <c r="X1596" s="28"/>
      <c r="Y1596" s="29"/>
      <c r="Z1596" s="29"/>
      <c r="AA1596" s="29"/>
      <c r="AB1596" s="30">
        <f>AA1597</f>
        <v>4951.0944</v>
      </c>
      <c r="AC1596" s="28"/>
      <c r="AD1596" s="31"/>
      <c r="AE1596" s="31"/>
      <c r="AF1596" s="634"/>
      <c r="AG1596" s="342"/>
    </row>
    <row r="1597" spans="1:33" ht="15.75">
      <c r="A1597" s="662"/>
      <c r="B1597" s="665"/>
      <c r="C1597" s="743"/>
      <c r="D1597" s="744"/>
      <c r="E1597" s="744"/>
      <c r="F1597" s="744"/>
      <c r="G1597" s="744"/>
      <c r="H1597" s="744"/>
      <c r="I1597" s="744"/>
      <c r="J1597" s="754"/>
      <c r="K1597" s="744"/>
      <c r="L1597" s="744"/>
      <c r="M1597" s="631"/>
      <c r="N1597" s="631"/>
      <c r="O1597" s="744"/>
      <c r="P1597" s="744"/>
      <c r="Q1597" s="802"/>
      <c r="R1597" s="25"/>
      <c r="S1597" s="831" t="s">
        <v>2135</v>
      </c>
      <c r="T1597" s="141"/>
      <c r="U1597" s="374"/>
      <c r="V1597" s="141"/>
      <c r="W1597" s="210">
        <v>1</v>
      </c>
      <c r="X1597" s="103" t="s">
        <v>182</v>
      </c>
      <c r="Y1597" s="94">
        <v>4420.62</v>
      </c>
      <c r="Z1597" s="94">
        <f>+W1597*Y1597</f>
        <v>4420.62</v>
      </c>
      <c r="AA1597" s="94">
        <f>+Z1597*1.12</f>
        <v>4951.0944</v>
      </c>
      <c r="AB1597" s="30"/>
      <c r="AC1597" s="28"/>
      <c r="AD1597" s="31" t="s">
        <v>75</v>
      </c>
      <c r="AE1597" s="112" t="s">
        <v>75</v>
      </c>
      <c r="AF1597" s="634"/>
      <c r="AG1597" s="342"/>
    </row>
    <row r="1598" spans="1:33" ht="33.75" customHeight="1">
      <c r="A1598" s="663"/>
      <c r="B1598" s="666"/>
      <c r="C1598" s="743"/>
      <c r="D1598" s="744"/>
      <c r="E1598" s="744"/>
      <c r="F1598" s="744"/>
      <c r="G1598" s="744"/>
      <c r="H1598" s="744"/>
      <c r="I1598" s="744"/>
      <c r="J1598" s="754"/>
      <c r="K1598" s="744"/>
      <c r="L1598" s="744"/>
      <c r="M1598" s="631"/>
      <c r="N1598" s="631"/>
      <c r="O1598" s="744"/>
      <c r="P1598" s="744"/>
      <c r="Q1598" s="802"/>
      <c r="R1598" s="70" t="s">
        <v>68</v>
      </c>
      <c r="S1598" s="825" t="s">
        <v>69</v>
      </c>
      <c r="T1598" s="200" t="s">
        <v>70</v>
      </c>
      <c r="U1598" s="72" t="s">
        <v>71</v>
      </c>
      <c r="V1598" s="200" t="s">
        <v>72</v>
      </c>
      <c r="W1598" s="77"/>
      <c r="X1598" s="28"/>
      <c r="Y1598" s="29"/>
      <c r="Z1598" s="29"/>
      <c r="AA1598" s="29"/>
      <c r="AB1598" s="30">
        <f>+SUM(AA1599:AA1602)</f>
        <v>499.94560000000007</v>
      </c>
      <c r="AC1598" s="28"/>
      <c r="AD1598" s="31"/>
      <c r="AE1598" s="31"/>
      <c r="AF1598" s="634"/>
      <c r="AG1598" s="342"/>
    </row>
    <row r="1599" spans="1:33" ht="33.75" customHeight="1">
      <c r="A1599" s="661" t="s">
        <v>2111</v>
      </c>
      <c r="B1599" s="664" t="s">
        <v>2111</v>
      </c>
      <c r="C1599" s="743"/>
      <c r="D1599" s="744"/>
      <c r="E1599" s="744"/>
      <c r="F1599" s="744"/>
      <c r="G1599" s="744"/>
      <c r="H1599" s="744"/>
      <c r="I1599" s="744"/>
      <c r="J1599" s="754"/>
      <c r="K1599" s="744"/>
      <c r="L1599" s="744"/>
      <c r="M1599" s="631"/>
      <c r="N1599" s="631"/>
      <c r="O1599" s="744"/>
      <c r="P1599" s="744"/>
      <c r="Q1599" s="802"/>
      <c r="R1599" s="25"/>
      <c r="S1599" s="913" t="s">
        <v>2137</v>
      </c>
      <c r="T1599" s="914"/>
      <c r="U1599" s="914"/>
      <c r="V1599" s="914"/>
      <c r="W1599" s="915">
        <v>11</v>
      </c>
      <c r="X1599" s="28" t="s">
        <v>74</v>
      </c>
      <c r="Y1599" s="29">
        <v>10.16</v>
      </c>
      <c r="Z1599" s="29">
        <f t="shared" ref="Z1599:Z1602" si="184">+W1599*Y1599</f>
        <v>111.76</v>
      </c>
      <c r="AA1599" s="29">
        <f t="shared" ref="AA1599:AA1602" si="185">+Z1599*1.12</f>
        <v>125.17120000000001</v>
      </c>
      <c r="AB1599" s="30"/>
      <c r="AC1599" s="28"/>
      <c r="AD1599" s="31" t="s">
        <v>75</v>
      </c>
      <c r="AE1599" s="31"/>
      <c r="AF1599" s="634"/>
      <c r="AG1599" s="342"/>
    </row>
    <row r="1600" spans="1:33" ht="33.75" customHeight="1">
      <c r="A1600" s="662"/>
      <c r="B1600" s="665"/>
      <c r="C1600" s="743"/>
      <c r="D1600" s="744"/>
      <c r="E1600" s="744"/>
      <c r="F1600" s="744"/>
      <c r="G1600" s="744"/>
      <c r="H1600" s="744"/>
      <c r="I1600" s="744"/>
      <c r="J1600" s="754"/>
      <c r="K1600" s="744"/>
      <c r="L1600" s="744"/>
      <c r="M1600" s="631"/>
      <c r="N1600" s="631"/>
      <c r="O1600" s="744"/>
      <c r="P1600" s="744"/>
      <c r="Q1600" s="802"/>
      <c r="R1600" s="69"/>
      <c r="S1600" s="824" t="s">
        <v>2138</v>
      </c>
      <c r="T1600" s="61"/>
      <c r="U1600" s="61"/>
      <c r="V1600" s="61"/>
      <c r="W1600" s="62">
        <v>11</v>
      </c>
      <c r="X1600" s="28" t="s">
        <v>74</v>
      </c>
      <c r="Y1600" s="64">
        <v>10.14</v>
      </c>
      <c r="Z1600" s="29">
        <f t="shared" si="184"/>
        <v>111.54</v>
      </c>
      <c r="AA1600" s="29">
        <f t="shared" si="185"/>
        <v>124.92480000000002</v>
      </c>
      <c r="AB1600" s="65"/>
      <c r="AC1600" s="63"/>
      <c r="AD1600" s="66" t="s">
        <v>75</v>
      </c>
      <c r="AE1600" s="66"/>
      <c r="AF1600" s="634"/>
      <c r="AG1600" s="342"/>
    </row>
    <row r="1601" spans="1:33" ht="33.75" customHeight="1">
      <c r="A1601" s="662"/>
      <c r="B1601" s="665"/>
      <c r="C1601" s="743"/>
      <c r="D1601" s="744"/>
      <c r="E1601" s="744"/>
      <c r="F1601" s="744"/>
      <c r="G1601" s="744"/>
      <c r="H1601" s="744"/>
      <c r="I1601" s="744"/>
      <c r="J1601" s="754"/>
      <c r="K1601" s="744"/>
      <c r="L1601" s="744"/>
      <c r="M1601" s="631"/>
      <c r="N1601" s="631"/>
      <c r="O1601" s="744"/>
      <c r="P1601" s="744"/>
      <c r="Q1601" s="802"/>
      <c r="R1601" s="69"/>
      <c r="S1601" s="824" t="s">
        <v>2139</v>
      </c>
      <c r="T1601" s="61"/>
      <c r="U1601" s="61"/>
      <c r="V1601" s="61"/>
      <c r="W1601" s="62">
        <v>11</v>
      </c>
      <c r="X1601" s="28" t="s">
        <v>74</v>
      </c>
      <c r="Y1601" s="64">
        <v>10.14</v>
      </c>
      <c r="Z1601" s="29">
        <f t="shared" si="184"/>
        <v>111.54</v>
      </c>
      <c r="AA1601" s="29">
        <f t="shared" si="185"/>
        <v>124.92480000000002</v>
      </c>
      <c r="AB1601" s="65"/>
      <c r="AC1601" s="63"/>
      <c r="AD1601" s="66" t="s">
        <v>75</v>
      </c>
      <c r="AE1601" s="66"/>
      <c r="AF1601" s="634"/>
      <c r="AG1601" s="342"/>
    </row>
    <row r="1602" spans="1:33" ht="33.75" customHeight="1">
      <c r="A1602" s="662"/>
      <c r="B1602" s="665"/>
      <c r="C1602" s="745"/>
      <c r="D1602" s="746"/>
      <c r="E1602" s="746"/>
      <c r="F1602" s="746"/>
      <c r="G1602" s="746"/>
      <c r="H1602" s="746"/>
      <c r="I1602" s="746"/>
      <c r="J1602" s="756"/>
      <c r="K1602" s="746"/>
      <c r="L1602" s="746"/>
      <c r="M1602" s="632"/>
      <c r="N1602" s="632"/>
      <c r="O1602" s="746"/>
      <c r="P1602" s="746"/>
      <c r="Q1602" s="803"/>
      <c r="R1602" s="38"/>
      <c r="S1602" s="820" t="s">
        <v>2140</v>
      </c>
      <c r="T1602" s="39"/>
      <c r="U1602" s="39"/>
      <c r="V1602" s="39"/>
      <c r="W1602" s="40">
        <v>11</v>
      </c>
      <c r="X1602" s="41" t="s">
        <v>74</v>
      </c>
      <c r="Y1602" s="42">
        <v>10.14</v>
      </c>
      <c r="Z1602" s="42">
        <f t="shared" si="184"/>
        <v>111.54</v>
      </c>
      <c r="AA1602" s="42">
        <f t="shared" si="185"/>
        <v>124.92480000000002</v>
      </c>
      <c r="AB1602" s="43"/>
      <c r="AC1602" s="41"/>
      <c r="AD1602" s="44" t="s">
        <v>75</v>
      </c>
      <c r="AE1602" s="44"/>
      <c r="AF1602" s="635"/>
      <c r="AG1602" s="342"/>
    </row>
    <row r="1603" spans="1:33" ht="25.5" customHeight="1">
      <c r="A1603" s="662"/>
      <c r="B1603" s="665"/>
      <c r="C1603" s="773" t="s">
        <v>46</v>
      </c>
      <c r="D1603" s="750" t="s">
        <v>47</v>
      </c>
      <c r="E1603" s="750" t="s">
        <v>48</v>
      </c>
      <c r="F1603" s="750" t="s">
        <v>371</v>
      </c>
      <c r="G1603" s="768" t="s">
        <v>50</v>
      </c>
      <c r="H1603" s="750" t="s">
        <v>51</v>
      </c>
      <c r="I1603" s="750" t="s">
        <v>134</v>
      </c>
      <c r="J1603" s="774" t="s">
        <v>2141</v>
      </c>
      <c r="K1603" s="748" t="s">
        <v>2142</v>
      </c>
      <c r="L1603" s="750" t="s">
        <v>2143</v>
      </c>
      <c r="M1603" s="698">
        <v>0</v>
      </c>
      <c r="N1603" s="698">
        <v>0</v>
      </c>
      <c r="O1603" s="750" t="s">
        <v>2143</v>
      </c>
      <c r="P1603" s="750" t="s">
        <v>2143</v>
      </c>
      <c r="Q1603" s="805" t="s">
        <v>2143</v>
      </c>
      <c r="R1603" s="37"/>
      <c r="S1603" s="821"/>
      <c r="T1603" s="46"/>
      <c r="U1603" s="46"/>
      <c r="V1603" s="46"/>
      <c r="W1603" s="34"/>
      <c r="X1603" s="35"/>
      <c r="Y1603" s="36"/>
      <c r="Z1603" s="36"/>
      <c r="AA1603" s="36"/>
      <c r="AB1603" s="50"/>
      <c r="AC1603" s="35"/>
      <c r="AD1603" s="60"/>
      <c r="AE1603" s="60"/>
      <c r="AF1603" s="992" t="s">
        <v>2144</v>
      </c>
      <c r="AG1603" s="699"/>
    </row>
    <row r="1604" spans="1:33" ht="25.5" customHeight="1">
      <c r="A1604" s="662"/>
      <c r="B1604" s="665"/>
      <c r="C1604" s="743"/>
      <c r="D1604" s="744"/>
      <c r="E1604" s="744"/>
      <c r="F1604" s="744"/>
      <c r="G1604" s="744"/>
      <c r="H1604" s="744"/>
      <c r="I1604" s="744"/>
      <c r="J1604" s="754"/>
      <c r="K1604" s="744"/>
      <c r="L1604" s="744"/>
      <c r="M1604" s="631"/>
      <c r="N1604" s="631"/>
      <c r="O1604" s="744"/>
      <c r="P1604" s="744"/>
      <c r="Q1604" s="802"/>
      <c r="R1604" s="25"/>
      <c r="S1604" s="818"/>
      <c r="T1604" s="26"/>
      <c r="U1604" s="26"/>
      <c r="V1604" s="26"/>
      <c r="W1604" s="27"/>
      <c r="X1604" s="28"/>
      <c r="Y1604" s="29"/>
      <c r="Z1604" s="29"/>
      <c r="AA1604" s="29"/>
      <c r="AB1604" s="30"/>
      <c r="AC1604" s="28"/>
      <c r="AD1604" s="31"/>
      <c r="AE1604" s="31"/>
      <c r="AF1604" s="993"/>
      <c r="AG1604" s="641"/>
    </row>
    <row r="1605" spans="1:33" ht="25.5" customHeight="1">
      <c r="A1605" s="662"/>
      <c r="B1605" s="665"/>
      <c r="C1605" s="743"/>
      <c r="D1605" s="744"/>
      <c r="E1605" s="744"/>
      <c r="F1605" s="744"/>
      <c r="G1605" s="744"/>
      <c r="H1605" s="744"/>
      <c r="I1605" s="744"/>
      <c r="J1605" s="754"/>
      <c r="K1605" s="744"/>
      <c r="L1605" s="744"/>
      <c r="M1605" s="631"/>
      <c r="N1605" s="631"/>
      <c r="O1605" s="744"/>
      <c r="P1605" s="744"/>
      <c r="Q1605" s="802"/>
      <c r="R1605" s="32"/>
      <c r="S1605" s="819"/>
      <c r="T1605" s="33"/>
      <c r="U1605" s="33"/>
      <c r="V1605" s="33"/>
      <c r="W1605" s="34"/>
      <c r="X1605" s="35"/>
      <c r="Y1605" s="36"/>
      <c r="Z1605" s="29"/>
      <c r="AA1605" s="29"/>
      <c r="AB1605" s="30"/>
      <c r="AC1605" s="28"/>
      <c r="AD1605" s="31"/>
      <c r="AE1605" s="31"/>
      <c r="AF1605" s="993"/>
      <c r="AG1605" s="641"/>
    </row>
    <row r="1606" spans="1:33" ht="25.5" customHeight="1">
      <c r="A1606" s="662"/>
      <c r="B1606" s="665"/>
      <c r="C1606" s="743"/>
      <c r="D1606" s="744"/>
      <c r="E1606" s="744"/>
      <c r="F1606" s="744"/>
      <c r="G1606" s="744"/>
      <c r="H1606" s="744"/>
      <c r="I1606" s="744"/>
      <c r="J1606" s="754"/>
      <c r="K1606" s="744"/>
      <c r="L1606" s="744"/>
      <c r="M1606" s="631"/>
      <c r="N1606" s="631"/>
      <c r="O1606" s="744"/>
      <c r="P1606" s="744"/>
      <c r="Q1606" s="802"/>
      <c r="R1606" s="37"/>
      <c r="S1606" s="819"/>
      <c r="T1606" s="33"/>
      <c r="U1606" s="33"/>
      <c r="V1606" s="33"/>
      <c r="W1606" s="34"/>
      <c r="X1606" s="35"/>
      <c r="Y1606" s="36"/>
      <c r="Z1606" s="29"/>
      <c r="AA1606" s="29"/>
      <c r="AB1606" s="30"/>
      <c r="AC1606" s="28"/>
      <c r="AD1606" s="31"/>
      <c r="AE1606" s="31"/>
      <c r="AF1606" s="993"/>
      <c r="AG1606" s="641"/>
    </row>
    <row r="1607" spans="1:33" ht="25.5" customHeight="1">
      <c r="A1607" s="662"/>
      <c r="B1607" s="665"/>
      <c r="C1607" s="745"/>
      <c r="D1607" s="746"/>
      <c r="E1607" s="746"/>
      <c r="F1607" s="746"/>
      <c r="G1607" s="746"/>
      <c r="H1607" s="746"/>
      <c r="I1607" s="746"/>
      <c r="J1607" s="756"/>
      <c r="K1607" s="746"/>
      <c r="L1607" s="746"/>
      <c r="M1607" s="632"/>
      <c r="N1607" s="632"/>
      <c r="O1607" s="746"/>
      <c r="P1607" s="746"/>
      <c r="Q1607" s="803"/>
      <c r="R1607" s="38"/>
      <c r="S1607" s="820"/>
      <c r="T1607" s="39"/>
      <c r="U1607" s="39"/>
      <c r="V1607" s="39"/>
      <c r="W1607" s="40"/>
      <c r="X1607" s="41"/>
      <c r="Y1607" s="42"/>
      <c r="Z1607" s="42"/>
      <c r="AA1607" s="42"/>
      <c r="AB1607" s="43"/>
      <c r="AC1607" s="41"/>
      <c r="AD1607" s="44"/>
      <c r="AE1607" s="44"/>
      <c r="AF1607" s="994"/>
      <c r="AG1607" s="641"/>
    </row>
    <row r="1608" spans="1:33" ht="26.25" customHeight="1">
      <c r="A1608" s="662"/>
      <c r="B1608" s="665"/>
      <c r="C1608" s="773" t="s">
        <v>46</v>
      </c>
      <c r="D1608" s="750" t="s">
        <v>47</v>
      </c>
      <c r="E1608" s="750" t="s">
        <v>48</v>
      </c>
      <c r="F1608" s="750" t="s">
        <v>371</v>
      </c>
      <c r="G1608" s="768" t="s">
        <v>50</v>
      </c>
      <c r="H1608" s="750" t="s">
        <v>51</v>
      </c>
      <c r="I1608" s="750" t="s">
        <v>134</v>
      </c>
      <c r="J1608" s="777" t="s">
        <v>2145</v>
      </c>
      <c r="K1608" s="748" t="s">
        <v>2146</v>
      </c>
      <c r="L1608" s="750" t="s">
        <v>2143</v>
      </c>
      <c r="M1608" s="698">
        <v>0</v>
      </c>
      <c r="N1608" s="698">
        <v>0</v>
      </c>
      <c r="O1608" s="750" t="s">
        <v>2143</v>
      </c>
      <c r="P1608" s="750" t="s">
        <v>2143</v>
      </c>
      <c r="Q1608" s="805" t="s">
        <v>2143</v>
      </c>
      <c r="R1608" s="37"/>
      <c r="S1608" s="821"/>
      <c r="T1608" s="46"/>
      <c r="U1608" s="46"/>
      <c r="V1608" s="46"/>
      <c r="W1608" s="34"/>
      <c r="X1608" s="35"/>
      <c r="Y1608" s="36"/>
      <c r="Z1608" s="36"/>
      <c r="AA1608" s="36"/>
      <c r="AB1608" s="50"/>
      <c r="AC1608" s="35"/>
      <c r="AD1608" s="35"/>
      <c r="AE1608" s="35"/>
      <c r="AF1608" s="992" t="s">
        <v>2147</v>
      </c>
      <c r="AG1608" s="699"/>
    </row>
    <row r="1609" spans="1:33" ht="26.25" customHeight="1">
      <c r="A1609" s="662"/>
      <c r="B1609" s="665"/>
      <c r="C1609" s="743"/>
      <c r="D1609" s="744"/>
      <c r="E1609" s="744"/>
      <c r="F1609" s="744"/>
      <c r="G1609" s="744"/>
      <c r="H1609" s="744"/>
      <c r="I1609" s="744"/>
      <c r="J1609" s="754"/>
      <c r="K1609" s="744"/>
      <c r="L1609" s="744"/>
      <c r="M1609" s="631"/>
      <c r="N1609" s="631"/>
      <c r="O1609" s="744"/>
      <c r="P1609" s="744"/>
      <c r="Q1609" s="802"/>
      <c r="R1609" s="25"/>
      <c r="S1609" s="818"/>
      <c r="T1609" s="26"/>
      <c r="U1609" s="26"/>
      <c r="V1609" s="26"/>
      <c r="W1609" s="27"/>
      <c r="X1609" s="28"/>
      <c r="Y1609" s="29"/>
      <c r="Z1609" s="29"/>
      <c r="AA1609" s="29"/>
      <c r="AB1609" s="30"/>
      <c r="AC1609" s="28"/>
      <c r="AD1609" s="28"/>
      <c r="AE1609" s="28"/>
      <c r="AF1609" s="993"/>
      <c r="AG1609" s="641"/>
    </row>
    <row r="1610" spans="1:33" ht="26.25" customHeight="1">
      <c r="A1610" s="662"/>
      <c r="B1610" s="665"/>
      <c r="C1610" s="743"/>
      <c r="D1610" s="744"/>
      <c r="E1610" s="744"/>
      <c r="F1610" s="744"/>
      <c r="G1610" s="744"/>
      <c r="H1610" s="744"/>
      <c r="I1610" s="744"/>
      <c r="J1610" s="754"/>
      <c r="K1610" s="744"/>
      <c r="L1610" s="744"/>
      <c r="M1610" s="631"/>
      <c r="N1610" s="631"/>
      <c r="O1610" s="744"/>
      <c r="P1610" s="744"/>
      <c r="Q1610" s="802"/>
      <c r="R1610" s="25"/>
      <c r="S1610" s="818"/>
      <c r="T1610" s="26"/>
      <c r="U1610" s="26"/>
      <c r="V1610" s="26"/>
      <c r="W1610" s="27"/>
      <c r="X1610" s="28"/>
      <c r="Y1610" s="29"/>
      <c r="Z1610" s="29"/>
      <c r="AA1610" s="29"/>
      <c r="AB1610" s="30"/>
      <c r="AC1610" s="28"/>
      <c r="AD1610" s="28"/>
      <c r="AE1610" s="31"/>
      <c r="AF1610" s="993"/>
      <c r="AG1610" s="641"/>
    </row>
    <row r="1611" spans="1:33" ht="26.25" customHeight="1">
      <c r="A1611" s="662"/>
      <c r="B1611" s="665"/>
      <c r="C1611" s="743"/>
      <c r="D1611" s="744"/>
      <c r="E1611" s="744"/>
      <c r="F1611" s="744"/>
      <c r="G1611" s="744"/>
      <c r="H1611" s="744"/>
      <c r="I1611" s="744"/>
      <c r="J1611" s="754"/>
      <c r="K1611" s="744"/>
      <c r="L1611" s="744"/>
      <c r="M1611" s="631"/>
      <c r="N1611" s="631"/>
      <c r="O1611" s="744"/>
      <c r="P1611" s="744"/>
      <c r="Q1611" s="802"/>
      <c r="R1611" s="25"/>
      <c r="S1611" s="818"/>
      <c r="T1611" s="26"/>
      <c r="U1611" s="26"/>
      <c r="V1611" s="26"/>
      <c r="W1611" s="27"/>
      <c r="X1611" s="28"/>
      <c r="Y1611" s="29"/>
      <c r="Z1611" s="29"/>
      <c r="AA1611" s="29"/>
      <c r="AB1611" s="30"/>
      <c r="AC1611" s="28"/>
      <c r="AD1611" s="28"/>
      <c r="AE1611" s="31"/>
      <c r="AF1611" s="993"/>
      <c r="AG1611" s="641"/>
    </row>
    <row r="1612" spans="1:33" ht="26.25" customHeight="1">
      <c r="A1612" s="662"/>
      <c r="B1612" s="665"/>
      <c r="C1612" s="745"/>
      <c r="D1612" s="746"/>
      <c r="E1612" s="746"/>
      <c r="F1612" s="746"/>
      <c r="G1612" s="746"/>
      <c r="H1612" s="746"/>
      <c r="I1612" s="746"/>
      <c r="J1612" s="756"/>
      <c r="K1612" s="746"/>
      <c r="L1612" s="746"/>
      <c r="M1612" s="632"/>
      <c r="N1612" s="632"/>
      <c r="O1612" s="746"/>
      <c r="P1612" s="746"/>
      <c r="Q1612" s="803"/>
      <c r="R1612" s="38"/>
      <c r="S1612" s="820"/>
      <c r="T1612" s="39"/>
      <c r="U1612" s="39"/>
      <c r="V1612" s="39"/>
      <c r="W1612" s="40"/>
      <c r="X1612" s="41"/>
      <c r="Y1612" s="42"/>
      <c r="Z1612" s="42"/>
      <c r="AA1612" s="42"/>
      <c r="AB1612" s="43"/>
      <c r="AC1612" s="41"/>
      <c r="AD1612" s="41"/>
      <c r="AE1612" s="44"/>
      <c r="AF1612" s="994"/>
      <c r="AG1612" s="641"/>
    </row>
    <row r="1613" spans="1:33" ht="18" customHeight="1">
      <c r="A1613" s="662"/>
      <c r="B1613" s="665"/>
      <c r="C1613" s="747" t="s">
        <v>46</v>
      </c>
      <c r="D1613" s="748" t="s">
        <v>47</v>
      </c>
      <c r="E1613" s="748" t="s">
        <v>48</v>
      </c>
      <c r="F1613" s="748" t="s">
        <v>371</v>
      </c>
      <c r="G1613" s="749" t="s">
        <v>50</v>
      </c>
      <c r="H1613" s="748" t="s">
        <v>51</v>
      </c>
      <c r="I1613" s="748" t="s">
        <v>134</v>
      </c>
      <c r="J1613" s="766" t="s">
        <v>2148</v>
      </c>
      <c r="K1613" s="748" t="s">
        <v>2149</v>
      </c>
      <c r="L1613" s="748" t="s">
        <v>2150</v>
      </c>
      <c r="M1613" s="638">
        <v>140</v>
      </c>
      <c r="N1613" s="638">
        <v>150</v>
      </c>
      <c r="O1613" s="748" t="s">
        <v>2151</v>
      </c>
      <c r="P1613" s="748" t="s">
        <v>2152</v>
      </c>
      <c r="Q1613" s="804" t="s">
        <v>2153</v>
      </c>
      <c r="R1613" s="59" t="s">
        <v>982</v>
      </c>
      <c r="S1613" s="823" t="s">
        <v>983</v>
      </c>
      <c r="T1613" s="97" t="s">
        <v>70</v>
      </c>
      <c r="U1613" s="322" t="s">
        <v>71</v>
      </c>
      <c r="V1613" s="96" t="s">
        <v>72</v>
      </c>
      <c r="W1613" s="34"/>
      <c r="X1613" s="35"/>
      <c r="Y1613" s="36"/>
      <c r="Z1613" s="36"/>
      <c r="AA1613" s="36"/>
      <c r="AB1613" s="233">
        <f>+SUM(AA1614:AA1615)</f>
        <v>2502</v>
      </c>
      <c r="AC1613" s="35"/>
      <c r="AD1613" s="60"/>
      <c r="AE1613" s="60"/>
      <c r="AF1613" s="637"/>
      <c r="AG1613" s="342"/>
    </row>
    <row r="1614" spans="1:33" ht="18" customHeight="1">
      <c r="A1614" s="662"/>
      <c r="B1614" s="665"/>
      <c r="C1614" s="743"/>
      <c r="D1614" s="744"/>
      <c r="E1614" s="744"/>
      <c r="F1614" s="744"/>
      <c r="G1614" s="744"/>
      <c r="H1614" s="744"/>
      <c r="I1614" s="744"/>
      <c r="J1614" s="761"/>
      <c r="K1614" s="744"/>
      <c r="L1614" s="744"/>
      <c r="M1614" s="631"/>
      <c r="N1614" s="631"/>
      <c r="O1614" s="744"/>
      <c r="P1614" s="744"/>
      <c r="Q1614" s="802"/>
      <c r="R1614" s="32"/>
      <c r="S1614" s="818" t="s">
        <v>2154</v>
      </c>
      <c r="T1614" s="330"/>
      <c r="U1614" s="155"/>
      <c r="V1614" s="155"/>
      <c r="W1614" s="73">
        <v>1</v>
      </c>
      <c r="X1614" s="197" t="s">
        <v>364</v>
      </c>
      <c r="Y1614" s="29">
        <v>1500</v>
      </c>
      <c r="Z1614" s="29">
        <f t="shared" ref="Z1614:Z1615" si="186">+W1614*Y1614</f>
        <v>1500</v>
      </c>
      <c r="AA1614" s="29">
        <f t="shared" ref="AA1614:AA1615" si="187">+Z1614</f>
        <v>1500</v>
      </c>
      <c r="AB1614" s="30"/>
      <c r="AC1614" s="28"/>
      <c r="AD1614" s="31"/>
      <c r="AE1614" s="31" t="s">
        <v>75</v>
      </c>
      <c r="AF1614" s="634"/>
      <c r="AG1614" s="342"/>
    </row>
    <row r="1615" spans="1:33" ht="18" customHeight="1">
      <c r="A1615" s="662"/>
      <c r="B1615" s="665"/>
      <c r="C1615" s="743"/>
      <c r="D1615" s="744"/>
      <c r="E1615" s="744"/>
      <c r="F1615" s="744"/>
      <c r="G1615" s="744"/>
      <c r="H1615" s="744"/>
      <c r="I1615" s="744"/>
      <c r="J1615" s="761"/>
      <c r="K1615" s="744"/>
      <c r="L1615" s="744"/>
      <c r="M1615" s="631"/>
      <c r="N1615" s="631"/>
      <c r="O1615" s="744"/>
      <c r="P1615" s="744"/>
      <c r="Q1615" s="802"/>
      <c r="R1615" s="32"/>
      <c r="S1615" s="818" t="s">
        <v>2155</v>
      </c>
      <c r="T1615" s="330"/>
      <c r="U1615" s="155"/>
      <c r="V1615" s="155"/>
      <c r="W1615" s="73">
        <v>1</v>
      </c>
      <c r="X1615" s="197" t="s">
        <v>364</v>
      </c>
      <c r="Y1615" s="29">
        <v>1002</v>
      </c>
      <c r="Z1615" s="29">
        <f t="shared" si="186"/>
        <v>1002</v>
      </c>
      <c r="AA1615" s="29">
        <f t="shared" si="187"/>
        <v>1002</v>
      </c>
      <c r="AB1615" s="30"/>
      <c r="AC1615" s="28"/>
      <c r="AD1615" s="31"/>
      <c r="AE1615" s="31" t="s">
        <v>75</v>
      </c>
      <c r="AF1615" s="634"/>
      <c r="AG1615" s="342"/>
    </row>
    <row r="1616" spans="1:33" ht="18" customHeight="1">
      <c r="A1616" s="662"/>
      <c r="B1616" s="665"/>
      <c r="C1616" s="743"/>
      <c r="D1616" s="744"/>
      <c r="E1616" s="744"/>
      <c r="F1616" s="744"/>
      <c r="G1616" s="744"/>
      <c r="H1616" s="744"/>
      <c r="I1616" s="744"/>
      <c r="J1616" s="761"/>
      <c r="K1616" s="744"/>
      <c r="L1616" s="744"/>
      <c r="M1616" s="631"/>
      <c r="N1616" s="631"/>
      <c r="O1616" s="744"/>
      <c r="P1616" s="744"/>
      <c r="Q1616" s="802"/>
      <c r="R1616" s="140" t="s">
        <v>1086</v>
      </c>
      <c r="S1616" s="836" t="s">
        <v>983</v>
      </c>
      <c r="T1616" s="343" t="s">
        <v>70</v>
      </c>
      <c r="U1616" s="241" t="s">
        <v>71</v>
      </c>
      <c r="V1616" s="242" t="s">
        <v>72</v>
      </c>
      <c r="W1616" s="245"/>
      <c r="X1616" s="103"/>
      <c r="Y1616" s="94"/>
      <c r="Z1616" s="94"/>
      <c r="AA1616" s="94"/>
      <c r="AB1616" s="144">
        <f>AA1617</f>
        <v>4663.46</v>
      </c>
      <c r="AC1616" s="28"/>
      <c r="AD1616" s="31"/>
      <c r="AE1616" s="31"/>
      <c r="AF1616" s="634"/>
      <c r="AG1616" s="342"/>
    </row>
    <row r="1617" spans="1:33" ht="15.75">
      <c r="A1617" s="662"/>
      <c r="B1617" s="665"/>
      <c r="C1617" s="743"/>
      <c r="D1617" s="744"/>
      <c r="E1617" s="744"/>
      <c r="F1617" s="744"/>
      <c r="G1617" s="744"/>
      <c r="H1617" s="744"/>
      <c r="I1617" s="744"/>
      <c r="J1617" s="761"/>
      <c r="K1617" s="744"/>
      <c r="L1617" s="744"/>
      <c r="M1617" s="631"/>
      <c r="N1617" s="631"/>
      <c r="O1617" s="744"/>
      <c r="P1617" s="744"/>
      <c r="Q1617" s="802"/>
      <c r="R1617" s="25"/>
      <c r="S1617" s="818" t="s">
        <v>2156</v>
      </c>
      <c r="T1617" s="26"/>
      <c r="U1617" s="33"/>
      <c r="V1617" s="33"/>
      <c r="W1617" s="27">
        <v>1</v>
      </c>
      <c r="X1617" s="28" t="s">
        <v>74</v>
      </c>
      <c r="Y1617" s="29">
        <v>4663.46</v>
      </c>
      <c r="Z1617" s="29">
        <f>+W1617*Y1617</f>
        <v>4663.46</v>
      </c>
      <c r="AA1617" s="29">
        <f>+Z1617</f>
        <v>4663.46</v>
      </c>
      <c r="AB1617" s="30"/>
      <c r="AC1617" s="28"/>
      <c r="AD1617" s="31"/>
      <c r="AE1617" s="31" t="s">
        <v>75</v>
      </c>
      <c r="AF1617" s="634"/>
      <c r="AG1617" s="342"/>
    </row>
    <row r="1618" spans="1:33" ht="38.25">
      <c r="A1618" s="662"/>
      <c r="B1618" s="665"/>
      <c r="C1618" s="743"/>
      <c r="D1618" s="744"/>
      <c r="E1618" s="744"/>
      <c r="F1618" s="744"/>
      <c r="G1618" s="744"/>
      <c r="H1618" s="744"/>
      <c r="I1618" s="744"/>
      <c r="J1618" s="761"/>
      <c r="K1618" s="744"/>
      <c r="L1618" s="744"/>
      <c r="M1618" s="631"/>
      <c r="N1618" s="631"/>
      <c r="O1618" s="744"/>
      <c r="P1618" s="744"/>
      <c r="Q1618" s="802"/>
      <c r="R1618" s="74" t="s">
        <v>2157</v>
      </c>
      <c r="S1618" s="826" t="s">
        <v>2158</v>
      </c>
      <c r="T1618" s="214" t="s">
        <v>70</v>
      </c>
      <c r="U1618" s="33"/>
      <c r="V1618" s="33"/>
      <c r="W1618" s="62"/>
      <c r="X1618" s="28"/>
      <c r="Y1618" s="64"/>
      <c r="Z1618" s="29"/>
      <c r="AA1618" s="29"/>
      <c r="AB1618" s="65">
        <f>+AA1619</f>
        <v>6700</v>
      </c>
      <c r="AC1618" s="63"/>
      <c r="AD1618" s="66"/>
      <c r="AE1618" s="66"/>
      <c r="AF1618" s="634"/>
      <c r="AG1618" s="342"/>
    </row>
    <row r="1619" spans="1:33" ht="25.5">
      <c r="A1619" s="662"/>
      <c r="B1619" s="665"/>
      <c r="C1619" s="743"/>
      <c r="D1619" s="744"/>
      <c r="E1619" s="744"/>
      <c r="F1619" s="744"/>
      <c r="G1619" s="744"/>
      <c r="H1619" s="744"/>
      <c r="I1619" s="744"/>
      <c r="J1619" s="761"/>
      <c r="K1619" s="744"/>
      <c r="L1619" s="744"/>
      <c r="M1619" s="631"/>
      <c r="N1619" s="631"/>
      <c r="O1619" s="744"/>
      <c r="P1619" s="744"/>
      <c r="Q1619" s="802"/>
      <c r="R1619" s="69"/>
      <c r="S1619" s="861" t="s">
        <v>2159</v>
      </c>
      <c r="T1619" s="237"/>
      <c r="U1619" s="104"/>
      <c r="V1619" s="104"/>
      <c r="W1619" s="91">
        <v>1</v>
      </c>
      <c r="X1619" s="103" t="s">
        <v>182</v>
      </c>
      <c r="Y1619" s="93">
        <v>6700</v>
      </c>
      <c r="Z1619" s="94">
        <f t="shared" ref="Z1619:AA1619" si="188">+Y1619</f>
        <v>6700</v>
      </c>
      <c r="AA1619" s="94">
        <f t="shared" si="188"/>
        <v>6700</v>
      </c>
      <c r="AB1619" s="65"/>
      <c r="AC1619" s="63"/>
      <c r="AD1619" s="66"/>
      <c r="AE1619" s="66" t="s">
        <v>75</v>
      </c>
      <c r="AF1619" s="634"/>
      <c r="AG1619" s="342"/>
    </row>
    <row r="1620" spans="1:33" ht="15.75">
      <c r="A1620" s="662"/>
      <c r="B1620" s="665"/>
      <c r="C1620" s="743"/>
      <c r="D1620" s="744"/>
      <c r="E1620" s="744"/>
      <c r="F1620" s="744"/>
      <c r="G1620" s="744"/>
      <c r="H1620" s="744"/>
      <c r="I1620" s="744"/>
      <c r="J1620" s="761"/>
      <c r="K1620" s="744"/>
      <c r="L1620" s="744"/>
      <c r="M1620" s="631"/>
      <c r="N1620" s="631"/>
      <c r="O1620" s="744"/>
      <c r="P1620" s="744"/>
      <c r="Q1620" s="802"/>
      <c r="R1620" s="344" t="s">
        <v>354</v>
      </c>
      <c r="S1620" s="863" t="s">
        <v>273</v>
      </c>
      <c r="T1620" s="345" t="s">
        <v>70</v>
      </c>
      <c r="U1620" s="346" t="s">
        <v>71</v>
      </c>
      <c r="V1620" s="347"/>
      <c r="W1620" s="348"/>
      <c r="X1620" s="103"/>
      <c r="Y1620" s="255"/>
      <c r="Z1620" s="94"/>
      <c r="AA1620" s="94"/>
      <c r="AB1620" s="256">
        <f>+AA1621</f>
        <v>4696.72</v>
      </c>
      <c r="AC1620" s="317"/>
      <c r="AD1620" s="349"/>
      <c r="AE1620" s="349"/>
      <c r="AF1620" s="634"/>
      <c r="AG1620" s="342"/>
    </row>
    <row r="1621" spans="1:33" ht="25.5">
      <c r="A1621" s="662"/>
      <c r="B1621" s="665"/>
      <c r="C1621" s="743"/>
      <c r="D1621" s="744"/>
      <c r="E1621" s="744"/>
      <c r="F1621" s="744"/>
      <c r="G1621" s="744"/>
      <c r="H1621" s="744"/>
      <c r="I1621" s="744"/>
      <c r="J1621" s="761"/>
      <c r="K1621" s="744"/>
      <c r="L1621" s="744"/>
      <c r="M1621" s="631"/>
      <c r="N1621" s="631"/>
      <c r="O1621" s="744"/>
      <c r="P1621" s="744"/>
      <c r="Q1621" s="802"/>
      <c r="R1621" s="350"/>
      <c r="S1621" s="861" t="s">
        <v>2160</v>
      </c>
      <c r="T1621" s="237"/>
      <c r="U1621" s="104"/>
      <c r="V1621" s="104"/>
      <c r="W1621" s="91"/>
      <c r="X1621" s="103" t="s">
        <v>74</v>
      </c>
      <c r="Y1621" s="351">
        <v>4696.72</v>
      </c>
      <c r="Z1621" s="94">
        <f t="shared" ref="Z1621:AA1621" si="189">+Y1621</f>
        <v>4696.72</v>
      </c>
      <c r="AA1621" s="94">
        <f t="shared" si="189"/>
        <v>4696.72</v>
      </c>
      <c r="AB1621" s="256"/>
      <c r="AC1621" s="317"/>
      <c r="AD1621" s="349"/>
      <c r="AE1621" s="349" t="s">
        <v>75</v>
      </c>
      <c r="AF1621" s="634"/>
      <c r="AG1621" s="342"/>
    </row>
    <row r="1622" spans="1:33" ht="15.75">
      <c r="A1622" s="662"/>
      <c r="B1622" s="665"/>
      <c r="C1622" s="743"/>
      <c r="D1622" s="744"/>
      <c r="E1622" s="744"/>
      <c r="F1622" s="744"/>
      <c r="G1622" s="744"/>
      <c r="H1622" s="744"/>
      <c r="I1622" s="744"/>
      <c r="J1622" s="761"/>
      <c r="K1622" s="744"/>
      <c r="L1622" s="744"/>
      <c r="M1622" s="631"/>
      <c r="N1622" s="631"/>
      <c r="O1622" s="744"/>
      <c r="P1622" s="744"/>
      <c r="Q1622" s="802"/>
      <c r="R1622" s="74" t="s">
        <v>1029</v>
      </c>
      <c r="S1622" s="826" t="s">
        <v>273</v>
      </c>
      <c r="T1622" s="214" t="s">
        <v>70</v>
      </c>
      <c r="U1622" s="352" t="s">
        <v>71</v>
      </c>
      <c r="V1622" s="353" t="s">
        <v>198</v>
      </c>
      <c r="W1622" s="62"/>
      <c r="X1622" s="28"/>
      <c r="Y1622" s="64"/>
      <c r="Z1622" s="29"/>
      <c r="AA1622" s="29"/>
      <c r="AB1622" s="65">
        <f>AA1623</f>
        <v>11965.905000000001</v>
      </c>
      <c r="AC1622" s="63"/>
      <c r="AD1622" s="66"/>
      <c r="AE1622" s="66"/>
      <c r="AF1622" s="634"/>
      <c r="AG1622" s="342"/>
    </row>
    <row r="1623" spans="1:33" ht="25.5">
      <c r="A1623" s="662"/>
      <c r="B1623" s="665"/>
      <c r="C1623" s="745"/>
      <c r="D1623" s="746"/>
      <c r="E1623" s="746"/>
      <c r="F1623" s="746"/>
      <c r="G1623" s="746"/>
      <c r="H1623" s="746"/>
      <c r="I1623" s="746"/>
      <c r="J1623" s="763"/>
      <c r="K1623" s="746"/>
      <c r="L1623" s="746"/>
      <c r="M1623" s="632"/>
      <c r="N1623" s="632"/>
      <c r="O1623" s="746"/>
      <c r="P1623" s="746"/>
      <c r="Q1623" s="803"/>
      <c r="R1623" s="38"/>
      <c r="S1623" s="923" t="s">
        <v>2161</v>
      </c>
      <c r="T1623" s="924"/>
      <c r="U1623" s="924"/>
      <c r="V1623" s="924"/>
      <c r="W1623" s="925">
        <v>1</v>
      </c>
      <c r="X1623" s="926" t="s">
        <v>74</v>
      </c>
      <c r="Y1623" s="927">
        <f>11965.905</f>
        <v>11965.905000000001</v>
      </c>
      <c r="Z1623" s="927">
        <f>+W1623*Y1623</f>
        <v>11965.905000000001</v>
      </c>
      <c r="AA1623" s="927">
        <f>+Z1623</f>
        <v>11965.905000000001</v>
      </c>
      <c r="AB1623" s="928"/>
      <c r="AC1623" s="63"/>
      <c r="AD1623" s="66"/>
      <c r="AE1623" s="66" t="s">
        <v>75</v>
      </c>
      <c r="AF1623" s="635"/>
      <c r="AG1623" s="342"/>
    </row>
    <row r="1624" spans="1:33" ht="47.25" customHeight="1">
      <c r="A1624" s="662"/>
      <c r="B1624" s="665"/>
      <c r="C1624" s="747" t="s">
        <v>46</v>
      </c>
      <c r="D1624" s="748" t="s">
        <v>47</v>
      </c>
      <c r="E1624" s="748" t="s">
        <v>48</v>
      </c>
      <c r="F1624" s="748" t="s">
        <v>371</v>
      </c>
      <c r="G1624" s="749" t="s">
        <v>50</v>
      </c>
      <c r="H1624" s="748" t="s">
        <v>51</v>
      </c>
      <c r="I1624" s="748" t="s">
        <v>134</v>
      </c>
      <c r="J1624" s="766" t="s">
        <v>2162</v>
      </c>
      <c r="K1624" s="748" t="s">
        <v>2163</v>
      </c>
      <c r="L1624" s="748" t="s">
        <v>2164</v>
      </c>
      <c r="M1624" s="638">
        <v>1</v>
      </c>
      <c r="N1624" s="638">
        <v>1</v>
      </c>
      <c r="O1624" s="748" t="s">
        <v>2165</v>
      </c>
      <c r="P1624" s="748" t="s">
        <v>2166</v>
      </c>
      <c r="Q1624" s="804" t="s">
        <v>2117</v>
      </c>
      <c r="R1624" s="344" t="s">
        <v>1029</v>
      </c>
      <c r="S1624" s="916" t="s">
        <v>273</v>
      </c>
      <c r="T1624" s="917" t="s">
        <v>435</v>
      </c>
      <c r="U1624" s="918" t="s">
        <v>71</v>
      </c>
      <c r="V1624" s="919" t="s">
        <v>198</v>
      </c>
      <c r="W1624" s="920"/>
      <c r="X1624" s="232"/>
      <c r="Y1624" s="921"/>
      <c r="Z1624" s="106"/>
      <c r="AA1624" s="106"/>
      <c r="AB1624" s="922">
        <f>AA1625</f>
        <v>10000</v>
      </c>
      <c r="AC1624" s="225"/>
      <c r="AD1624" s="354"/>
      <c r="AE1624" s="354"/>
      <c r="AF1624" s="637"/>
      <c r="AG1624" s="699"/>
    </row>
    <row r="1625" spans="1:33" ht="47.25" customHeight="1">
      <c r="A1625" s="663"/>
      <c r="B1625" s="666"/>
      <c r="C1625" s="743"/>
      <c r="D1625" s="744"/>
      <c r="E1625" s="744"/>
      <c r="F1625" s="744"/>
      <c r="G1625" s="744"/>
      <c r="H1625" s="744"/>
      <c r="I1625" s="744"/>
      <c r="J1625" s="761"/>
      <c r="K1625" s="744"/>
      <c r="L1625" s="744"/>
      <c r="M1625" s="631"/>
      <c r="N1625" s="631"/>
      <c r="O1625" s="744"/>
      <c r="P1625" s="744"/>
      <c r="Q1625" s="802"/>
      <c r="R1625" s="933"/>
      <c r="S1625" s="934" t="s">
        <v>2160</v>
      </c>
      <c r="T1625" s="935"/>
      <c r="U1625" s="935"/>
      <c r="V1625" s="935"/>
      <c r="W1625" s="936">
        <v>1</v>
      </c>
      <c r="X1625" s="937" t="s">
        <v>74</v>
      </c>
      <c r="Y1625" s="938">
        <v>10000</v>
      </c>
      <c r="Z1625" s="938">
        <f>+W1625*Y1625</f>
        <v>10000</v>
      </c>
      <c r="AA1625" s="938">
        <f>+Z1625</f>
        <v>10000</v>
      </c>
      <c r="AB1625" s="939"/>
      <c r="AC1625" s="103"/>
      <c r="AD1625" s="355"/>
      <c r="AE1625" s="356" t="s">
        <v>75</v>
      </c>
      <c r="AF1625" s="634"/>
      <c r="AG1625" s="641"/>
    </row>
    <row r="1626" spans="1:33" ht="47.25" customHeight="1">
      <c r="A1626" s="661" t="s">
        <v>2111</v>
      </c>
      <c r="B1626" s="664" t="s">
        <v>2111</v>
      </c>
      <c r="C1626" s="743"/>
      <c r="D1626" s="744"/>
      <c r="E1626" s="744"/>
      <c r="F1626" s="744"/>
      <c r="G1626" s="744"/>
      <c r="H1626" s="744"/>
      <c r="I1626" s="744"/>
      <c r="J1626" s="761"/>
      <c r="K1626" s="744"/>
      <c r="L1626" s="744"/>
      <c r="M1626" s="631"/>
      <c r="N1626" s="631"/>
      <c r="O1626" s="744"/>
      <c r="P1626" s="744"/>
      <c r="Q1626" s="802"/>
      <c r="R1626" s="929"/>
      <c r="S1626" s="913"/>
      <c r="T1626" s="914"/>
      <c r="U1626" s="914"/>
      <c r="V1626" s="914"/>
      <c r="W1626" s="915"/>
      <c r="X1626" s="930"/>
      <c r="Y1626" s="931"/>
      <c r="Z1626" s="931"/>
      <c r="AA1626" s="931"/>
      <c r="AB1626" s="932"/>
      <c r="AC1626" s="28"/>
      <c r="AD1626" s="31"/>
      <c r="AE1626" s="31"/>
      <c r="AF1626" s="634"/>
      <c r="AG1626" s="641"/>
    </row>
    <row r="1627" spans="1:33" ht="47.25" customHeight="1">
      <c r="A1627" s="662"/>
      <c r="B1627" s="665"/>
      <c r="C1627" s="743"/>
      <c r="D1627" s="744"/>
      <c r="E1627" s="744"/>
      <c r="F1627" s="744"/>
      <c r="G1627" s="744"/>
      <c r="H1627" s="744"/>
      <c r="I1627" s="744"/>
      <c r="J1627" s="761"/>
      <c r="K1627" s="744"/>
      <c r="L1627" s="744"/>
      <c r="M1627" s="631"/>
      <c r="N1627" s="631"/>
      <c r="O1627" s="744"/>
      <c r="P1627" s="744"/>
      <c r="Q1627" s="802"/>
      <c r="R1627" s="25"/>
      <c r="S1627" s="818"/>
      <c r="T1627" s="26"/>
      <c r="U1627" s="26"/>
      <c r="V1627" s="26"/>
      <c r="W1627" s="27"/>
      <c r="X1627" s="28"/>
      <c r="Y1627" s="29"/>
      <c r="Z1627" s="29"/>
      <c r="AA1627" s="29"/>
      <c r="AB1627" s="30"/>
      <c r="AC1627" s="28"/>
      <c r="AD1627" s="31"/>
      <c r="AE1627" s="31"/>
      <c r="AF1627" s="634"/>
      <c r="AG1627" s="641"/>
    </row>
    <row r="1628" spans="1:33" ht="47.25" customHeight="1">
      <c r="A1628" s="662"/>
      <c r="B1628" s="665"/>
      <c r="C1628" s="745"/>
      <c r="D1628" s="746"/>
      <c r="E1628" s="746"/>
      <c r="F1628" s="746"/>
      <c r="G1628" s="746"/>
      <c r="H1628" s="746"/>
      <c r="I1628" s="746"/>
      <c r="J1628" s="763"/>
      <c r="K1628" s="746"/>
      <c r="L1628" s="746"/>
      <c r="M1628" s="632"/>
      <c r="N1628" s="632"/>
      <c r="O1628" s="746"/>
      <c r="P1628" s="746"/>
      <c r="Q1628" s="803"/>
      <c r="R1628" s="38"/>
      <c r="S1628" s="820"/>
      <c r="T1628" s="39"/>
      <c r="U1628" s="39"/>
      <c r="V1628" s="39"/>
      <c r="W1628" s="40"/>
      <c r="X1628" s="41"/>
      <c r="Y1628" s="42"/>
      <c r="Z1628" s="42"/>
      <c r="AA1628" s="42"/>
      <c r="AB1628" s="43"/>
      <c r="AC1628" s="41"/>
      <c r="AD1628" s="44"/>
      <c r="AE1628" s="44"/>
      <c r="AF1628" s="635"/>
      <c r="AG1628" s="641"/>
    </row>
    <row r="1629" spans="1:33" ht="89.25" customHeight="1">
      <c r="A1629" s="662"/>
      <c r="B1629" s="665"/>
      <c r="C1629" s="747" t="s">
        <v>46</v>
      </c>
      <c r="D1629" s="748" t="s">
        <v>47</v>
      </c>
      <c r="E1629" s="748" t="s">
        <v>48</v>
      </c>
      <c r="F1629" s="748" t="s">
        <v>371</v>
      </c>
      <c r="G1629" s="749" t="s">
        <v>50</v>
      </c>
      <c r="H1629" s="748" t="s">
        <v>51</v>
      </c>
      <c r="I1629" s="748" t="s">
        <v>134</v>
      </c>
      <c r="J1629" s="758" t="s">
        <v>2167</v>
      </c>
      <c r="K1629" s="748" t="s">
        <v>2168</v>
      </c>
      <c r="L1629" s="748" t="s">
        <v>2169</v>
      </c>
      <c r="M1629" s="638">
        <v>1</v>
      </c>
      <c r="N1629" s="638">
        <v>0</v>
      </c>
      <c r="O1629" s="748" t="s">
        <v>2170</v>
      </c>
      <c r="P1629" s="748" t="s">
        <v>2171</v>
      </c>
      <c r="Q1629" s="804" t="s">
        <v>2117</v>
      </c>
      <c r="R1629" s="37"/>
      <c r="S1629" s="822"/>
      <c r="T1629" s="53"/>
      <c r="U1629" s="67"/>
      <c r="V1629" s="68"/>
      <c r="W1629" s="54"/>
      <c r="X1629" s="55"/>
      <c r="Y1629" s="56"/>
      <c r="Z1629" s="36"/>
      <c r="AA1629" s="36"/>
      <c r="AB1629" s="57"/>
      <c r="AC1629" s="55"/>
      <c r="AD1629" s="58"/>
      <c r="AE1629" s="58"/>
      <c r="AF1629" s="637"/>
      <c r="AG1629" s="699"/>
    </row>
    <row r="1630" spans="1:33" ht="89.25" customHeight="1">
      <c r="A1630" s="662"/>
      <c r="B1630" s="665"/>
      <c r="C1630" s="743"/>
      <c r="D1630" s="744"/>
      <c r="E1630" s="744"/>
      <c r="F1630" s="744"/>
      <c r="G1630" s="744"/>
      <c r="H1630" s="744"/>
      <c r="I1630" s="744"/>
      <c r="J1630" s="761"/>
      <c r="K1630" s="744"/>
      <c r="L1630" s="744"/>
      <c r="M1630" s="631"/>
      <c r="N1630" s="631"/>
      <c r="O1630" s="744"/>
      <c r="P1630" s="744"/>
      <c r="Q1630" s="802"/>
      <c r="R1630" s="25"/>
      <c r="S1630" s="818"/>
      <c r="T1630" s="26"/>
      <c r="U1630" s="26"/>
      <c r="V1630" s="26"/>
      <c r="W1630" s="27"/>
      <c r="X1630" s="28"/>
      <c r="Y1630" s="29"/>
      <c r="Z1630" s="29"/>
      <c r="AA1630" s="29"/>
      <c r="AB1630" s="30"/>
      <c r="AC1630" s="28"/>
      <c r="AD1630" s="31"/>
      <c r="AE1630" s="31"/>
      <c r="AF1630" s="634"/>
      <c r="AG1630" s="641"/>
    </row>
    <row r="1631" spans="1:33" ht="89.25" customHeight="1">
      <c r="A1631" s="662"/>
      <c r="B1631" s="665"/>
      <c r="C1631" s="743"/>
      <c r="D1631" s="744"/>
      <c r="E1631" s="744"/>
      <c r="F1631" s="744"/>
      <c r="G1631" s="744"/>
      <c r="H1631" s="744"/>
      <c r="I1631" s="744"/>
      <c r="J1631" s="761"/>
      <c r="K1631" s="744"/>
      <c r="L1631" s="744"/>
      <c r="M1631" s="631"/>
      <c r="N1631" s="631"/>
      <c r="O1631" s="744"/>
      <c r="P1631" s="744"/>
      <c r="Q1631" s="802"/>
      <c r="R1631" s="25"/>
      <c r="S1631" s="818"/>
      <c r="T1631" s="26"/>
      <c r="U1631" s="26"/>
      <c r="V1631" s="26"/>
      <c r="W1631" s="27"/>
      <c r="X1631" s="28"/>
      <c r="Y1631" s="29"/>
      <c r="Z1631" s="29"/>
      <c r="AA1631" s="29"/>
      <c r="AB1631" s="30"/>
      <c r="AC1631" s="28"/>
      <c r="AD1631" s="31"/>
      <c r="AE1631" s="31"/>
      <c r="AF1631" s="634"/>
      <c r="AG1631" s="641"/>
    </row>
    <row r="1632" spans="1:33" ht="45" customHeight="1">
      <c r="A1632" s="662"/>
      <c r="B1632" s="665"/>
      <c r="C1632" s="747" t="s">
        <v>46</v>
      </c>
      <c r="D1632" s="748" t="s">
        <v>47</v>
      </c>
      <c r="E1632" s="748" t="s">
        <v>48</v>
      </c>
      <c r="F1632" s="748" t="s">
        <v>371</v>
      </c>
      <c r="G1632" s="749" t="s">
        <v>50</v>
      </c>
      <c r="H1632" s="748" t="s">
        <v>51</v>
      </c>
      <c r="I1632" s="748" t="s">
        <v>134</v>
      </c>
      <c r="J1632" s="758" t="s">
        <v>2172</v>
      </c>
      <c r="K1632" s="748" t="s">
        <v>2173</v>
      </c>
      <c r="L1632" s="748" t="s">
        <v>2174</v>
      </c>
      <c r="M1632" s="638">
        <v>1</v>
      </c>
      <c r="N1632" s="638">
        <v>1</v>
      </c>
      <c r="O1632" s="748" t="s">
        <v>2175</v>
      </c>
      <c r="P1632" s="748" t="s">
        <v>2176</v>
      </c>
      <c r="Q1632" s="804" t="s">
        <v>2177</v>
      </c>
      <c r="R1632" s="325" t="s">
        <v>1222</v>
      </c>
      <c r="S1632" s="867" t="s">
        <v>1223</v>
      </c>
      <c r="T1632" s="357" t="s">
        <v>70</v>
      </c>
      <c r="U1632" s="238" t="s">
        <v>71</v>
      </c>
      <c r="V1632" s="239" t="s">
        <v>72</v>
      </c>
      <c r="W1632" s="224"/>
      <c r="X1632" s="225"/>
      <c r="Y1632" s="226"/>
      <c r="Z1632" s="226"/>
      <c r="AA1632" s="226"/>
      <c r="AB1632" s="227">
        <f>+AA1633</f>
        <v>8279.6</v>
      </c>
      <c r="AC1632" s="55"/>
      <c r="AD1632" s="58"/>
      <c r="AE1632" s="58"/>
      <c r="AF1632" s="637"/>
      <c r="AG1632" s="699"/>
    </row>
    <row r="1633" spans="1:33" ht="45" customHeight="1">
      <c r="A1633" s="662"/>
      <c r="B1633" s="665"/>
      <c r="C1633" s="743"/>
      <c r="D1633" s="744"/>
      <c r="E1633" s="744"/>
      <c r="F1633" s="744"/>
      <c r="G1633" s="744"/>
      <c r="H1633" s="744"/>
      <c r="I1633" s="744"/>
      <c r="J1633" s="761"/>
      <c r="K1633" s="744"/>
      <c r="L1633" s="744"/>
      <c r="M1633" s="631"/>
      <c r="N1633" s="631"/>
      <c r="O1633" s="744"/>
      <c r="P1633" s="744"/>
      <c r="Q1633" s="802"/>
      <c r="R1633" s="32"/>
      <c r="S1633" s="818" t="s">
        <v>2178</v>
      </c>
      <c r="T1633" s="26"/>
      <c r="U1633" s="61"/>
      <c r="V1633" s="61"/>
      <c r="W1633" s="27">
        <v>1</v>
      </c>
      <c r="X1633" s="28" t="s">
        <v>182</v>
      </c>
      <c r="Y1633" s="29">
        <v>8279.6</v>
      </c>
      <c r="Z1633" s="29">
        <f>+W1633*Y1633</f>
        <v>8279.6</v>
      </c>
      <c r="AA1633" s="29">
        <f>+Z1633</f>
        <v>8279.6</v>
      </c>
      <c r="AB1633" s="30"/>
      <c r="AC1633" s="28" t="s">
        <v>75</v>
      </c>
      <c r="AD1633" s="31"/>
      <c r="AE1633" s="31"/>
      <c r="AF1633" s="634"/>
      <c r="AG1633" s="641"/>
    </row>
    <row r="1634" spans="1:33" ht="45" customHeight="1">
      <c r="A1634" s="662"/>
      <c r="B1634" s="665"/>
      <c r="C1634" s="743"/>
      <c r="D1634" s="744"/>
      <c r="E1634" s="744"/>
      <c r="F1634" s="744"/>
      <c r="G1634" s="744"/>
      <c r="H1634" s="744"/>
      <c r="I1634" s="744"/>
      <c r="J1634" s="761"/>
      <c r="K1634" s="744"/>
      <c r="L1634" s="744"/>
      <c r="M1634" s="631"/>
      <c r="N1634" s="631"/>
      <c r="O1634" s="744"/>
      <c r="P1634" s="744"/>
      <c r="Q1634" s="802"/>
      <c r="R1634" s="140" t="s">
        <v>2179</v>
      </c>
      <c r="S1634" s="836" t="s">
        <v>1223</v>
      </c>
      <c r="T1634" s="343" t="s">
        <v>70</v>
      </c>
      <c r="U1634" s="241" t="s">
        <v>71</v>
      </c>
      <c r="V1634" s="242" t="s">
        <v>72</v>
      </c>
      <c r="W1634" s="245"/>
      <c r="X1634" s="103"/>
      <c r="Y1634" s="94"/>
      <c r="Z1634" s="94"/>
      <c r="AA1634" s="94"/>
      <c r="AB1634" s="144">
        <f>+AA1635</f>
        <v>35683.440000000002</v>
      </c>
      <c r="AC1634" s="28"/>
      <c r="AD1634" s="31"/>
      <c r="AE1634" s="31"/>
      <c r="AF1634" s="634"/>
      <c r="AG1634" s="641"/>
    </row>
    <row r="1635" spans="1:33" ht="45" customHeight="1">
      <c r="A1635" s="662"/>
      <c r="B1635" s="665"/>
      <c r="C1635" s="745"/>
      <c r="D1635" s="746"/>
      <c r="E1635" s="746"/>
      <c r="F1635" s="746"/>
      <c r="G1635" s="746"/>
      <c r="H1635" s="746"/>
      <c r="I1635" s="746"/>
      <c r="J1635" s="763"/>
      <c r="K1635" s="746"/>
      <c r="L1635" s="746"/>
      <c r="M1635" s="632"/>
      <c r="N1635" s="632"/>
      <c r="O1635" s="746"/>
      <c r="P1635" s="746"/>
      <c r="Q1635" s="803"/>
      <c r="R1635" s="38"/>
      <c r="S1635" s="820" t="s">
        <v>2180</v>
      </c>
      <c r="T1635" s="39"/>
      <c r="U1635" s="198"/>
      <c r="V1635" s="198"/>
      <c r="W1635" s="40">
        <v>1</v>
      </c>
      <c r="X1635" s="41" t="s">
        <v>182</v>
      </c>
      <c r="Y1635" s="42">
        <v>35683.440000000002</v>
      </c>
      <c r="Z1635" s="42">
        <f>+W1635*Y1635</f>
        <v>35683.440000000002</v>
      </c>
      <c r="AA1635" s="42">
        <f>+Z1635</f>
        <v>35683.440000000002</v>
      </c>
      <c r="AB1635" s="43"/>
      <c r="AC1635" s="41"/>
      <c r="AD1635" s="44" t="s">
        <v>75</v>
      </c>
      <c r="AE1635" s="44"/>
      <c r="AF1635" s="635"/>
      <c r="AG1635" s="641"/>
    </row>
    <row r="1636" spans="1:33" ht="44.25" customHeight="1">
      <c r="A1636" s="663"/>
      <c r="B1636" s="666"/>
      <c r="C1636" s="773" t="s">
        <v>46</v>
      </c>
      <c r="D1636" s="750" t="s">
        <v>47</v>
      </c>
      <c r="E1636" s="750" t="s">
        <v>48</v>
      </c>
      <c r="F1636" s="750" t="s">
        <v>371</v>
      </c>
      <c r="G1636" s="768" t="s">
        <v>50</v>
      </c>
      <c r="H1636" s="750" t="s">
        <v>51</v>
      </c>
      <c r="I1636" s="750" t="s">
        <v>134</v>
      </c>
      <c r="J1636" s="767" t="s">
        <v>2181</v>
      </c>
      <c r="K1636" s="750" t="s">
        <v>2182</v>
      </c>
      <c r="L1636" s="750" t="s">
        <v>2183</v>
      </c>
      <c r="M1636" s="698">
        <v>1</v>
      </c>
      <c r="N1636" s="698">
        <v>1</v>
      </c>
      <c r="O1636" s="750" t="s">
        <v>2184</v>
      </c>
      <c r="P1636" s="750" t="s">
        <v>2185</v>
      </c>
      <c r="Q1636" s="805" t="s">
        <v>2186</v>
      </c>
      <c r="R1636" s="221" t="s">
        <v>502</v>
      </c>
      <c r="S1636" s="849" t="s">
        <v>217</v>
      </c>
      <c r="T1636" s="230" t="s">
        <v>70</v>
      </c>
      <c r="U1636" s="238" t="s">
        <v>71</v>
      </c>
      <c r="V1636" s="239" t="s">
        <v>198</v>
      </c>
      <c r="W1636" s="231"/>
      <c r="X1636" s="232"/>
      <c r="Y1636" s="106"/>
      <c r="Z1636" s="106"/>
      <c r="AA1636" s="106"/>
      <c r="AB1636" s="233">
        <f>+SUM(AA1637:AA1638)</f>
        <v>92261.54</v>
      </c>
      <c r="AC1636" s="35"/>
      <c r="AD1636" s="60"/>
      <c r="AE1636" s="60"/>
      <c r="AF1636" s="636"/>
      <c r="AG1636" s="342"/>
    </row>
    <row r="1637" spans="1:33" ht="44.25" customHeight="1">
      <c r="A1637" s="661" t="s">
        <v>2111</v>
      </c>
      <c r="B1637" s="664" t="s">
        <v>2111</v>
      </c>
      <c r="C1637" s="743"/>
      <c r="D1637" s="744"/>
      <c r="E1637" s="744"/>
      <c r="F1637" s="744"/>
      <c r="G1637" s="744"/>
      <c r="H1637" s="744"/>
      <c r="I1637" s="744"/>
      <c r="J1637" s="761"/>
      <c r="K1637" s="744"/>
      <c r="L1637" s="744"/>
      <c r="M1637" s="631"/>
      <c r="N1637" s="631"/>
      <c r="O1637" s="744"/>
      <c r="P1637" s="744"/>
      <c r="Q1637" s="802"/>
      <c r="R1637" s="228"/>
      <c r="S1637" s="868" t="s">
        <v>2187</v>
      </c>
      <c r="T1637" s="358"/>
      <c r="U1637" s="358"/>
      <c r="V1637" s="358"/>
      <c r="W1637" s="136">
        <v>1</v>
      </c>
      <c r="X1637" s="137" t="s">
        <v>74</v>
      </c>
      <c r="Y1637" s="138">
        <v>86278.82</v>
      </c>
      <c r="Z1637" s="138">
        <f>+W1637*Y1637</f>
        <v>86278.82</v>
      </c>
      <c r="AA1637" s="138">
        <f>+Z1637</f>
        <v>86278.82</v>
      </c>
      <c r="AB1637" s="229"/>
      <c r="AC1637" s="28"/>
      <c r="AD1637" s="31"/>
      <c r="AE1637" s="31" t="s">
        <v>75</v>
      </c>
      <c r="AF1637" s="634"/>
      <c r="AG1637" s="342"/>
    </row>
    <row r="1638" spans="1:33" ht="44.25" customHeight="1">
      <c r="A1638" s="662"/>
      <c r="B1638" s="665"/>
      <c r="C1638" s="743"/>
      <c r="D1638" s="744"/>
      <c r="E1638" s="744"/>
      <c r="F1638" s="744"/>
      <c r="G1638" s="744"/>
      <c r="H1638" s="744"/>
      <c r="I1638" s="744"/>
      <c r="J1638" s="761"/>
      <c r="K1638" s="744"/>
      <c r="L1638" s="744"/>
      <c r="M1638" s="631"/>
      <c r="N1638" s="631"/>
      <c r="O1638" s="744"/>
      <c r="P1638" s="744"/>
      <c r="Q1638" s="802"/>
      <c r="R1638" s="940"/>
      <c r="S1638" s="941" t="s">
        <v>2188</v>
      </c>
      <c r="T1638" s="942"/>
      <c r="U1638" s="942"/>
      <c r="V1638" s="943"/>
      <c r="W1638" s="73">
        <v>1</v>
      </c>
      <c r="X1638" s="197" t="s">
        <v>74</v>
      </c>
      <c r="Y1638" s="29">
        <f>92261.54-Y1637</f>
        <v>5982.7199999999866</v>
      </c>
      <c r="Z1638" s="29">
        <f t="shared" ref="Z1638:AA1638" si="190">+Y1638</f>
        <v>5982.7199999999866</v>
      </c>
      <c r="AA1638" s="29">
        <f t="shared" si="190"/>
        <v>5982.7199999999866</v>
      </c>
      <c r="AB1638" s="30"/>
      <c r="AC1638" s="28"/>
      <c r="AD1638" s="31"/>
      <c r="AE1638" s="31" t="s">
        <v>75</v>
      </c>
      <c r="AF1638" s="634"/>
      <c r="AG1638" s="342"/>
    </row>
    <row r="1639" spans="1:33" ht="44.25" customHeight="1">
      <c r="A1639" s="662"/>
      <c r="B1639" s="665"/>
      <c r="C1639" s="743"/>
      <c r="D1639" s="744"/>
      <c r="E1639" s="744"/>
      <c r="F1639" s="744"/>
      <c r="G1639" s="744"/>
      <c r="H1639" s="744"/>
      <c r="I1639" s="744"/>
      <c r="J1639" s="761"/>
      <c r="K1639" s="744"/>
      <c r="L1639" s="744"/>
      <c r="M1639" s="631"/>
      <c r="N1639" s="631"/>
      <c r="O1639" s="744"/>
      <c r="P1639" s="744"/>
      <c r="Q1639" s="802"/>
      <c r="R1639" s="944" t="s">
        <v>502</v>
      </c>
      <c r="S1639" s="906" t="s">
        <v>217</v>
      </c>
      <c r="T1639" s="907" t="s">
        <v>435</v>
      </c>
      <c r="U1639" s="908" t="s">
        <v>71</v>
      </c>
      <c r="V1639" s="945" t="s">
        <v>198</v>
      </c>
      <c r="W1639" s="231"/>
      <c r="X1639" s="232"/>
      <c r="Y1639" s="106"/>
      <c r="Z1639" s="106"/>
      <c r="AA1639" s="106"/>
      <c r="AB1639" s="233">
        <f>+SUM(AA1640:AA1641)</f>
        <v>2708.66</v>
      </c>
      <c r="AC1639" s="28"/>
      <c r="AD1639" s="31"/>
      <c r="AE1639" s="31"/>
      <c r="AF1639" s="634"/>
      <c r="AG1639" s="342"/>
    </row>
    <row r="1640" spans="1:33" ht="44.25" customHeight="1">
      <c r="A1640" s="662"/>
      <c r="B1640" s="665"/>
      <c r="C1640" s="743"/>
      <c r="D1640" s="744"/>
      <c r="E1640" s="744"/>
      <c r="F1640" s="744"/>
      <c r="G1640" s="744"/>
      <c r="H1640" s="744"/>
      <c r="I1640" s="744"/>
      <c r="J1640" s="761"/>
      <c r="K1640" s="744"/>
      <c r="L1640" s="744"/>
      <c r="M1640" s="631"/>
      <c r="N1640" s="631"/>
      <c r="O1640" s="744"/>
      <c r="P1640" s="744"/>
      <c r="Q1640" s="802"/>
      <c r="R1640" s="946"/>
      <c r="S1640" s="910" t="s">
        <v>2187</v>
      </c>
      <c r="T1640" s="911"/>
      <c r="U1640" s="911"/>
      <c r="V1640" s="947"/>
      <c r="W1640" s="136">
        <v>1</v>
      </c>
      <c r="X1640" s="137" t="s">
        <v>74</v>
      </c>
      <c r="Y1640" s="235">
        <v>2708.66</v>
      </c>
      <c r="Z1640" s="138">
        <f t="shared" ref="Z1640:AA1640" si="191">Y1640</f>
        <v>2708.66</v>
      </c>
      <c r="AA1640" s="138">
        <f t="shared" si="191"/>
        <v>2708.66</v>
      </c>
      <c r="AB1640" s="229"/>
      <c r="AC1640" s="28"/>
      <c r="AD1640" s="31"/>
      <c r="AE1640" s="112" t="s">
        <v>75</v>
      </c>
      <c r="AF1640" s="634"/>
      <c r="AG1640" s="342"/>
    </row>
    <row r="1641" spans="1:33" ht="44.25" customHeight="1">
      <c r="A1641" s="662"/>
      <c r="B1641" s="665"/>
      <c r="C1641" s="743"/>
      <c r="D1641" s="744"/>
      <c r="E1641" s="744"/>
      <c r="F1641" s="744"/>
      <c r="G1641" s="744"/>
      <c r="H1641" s="744"/>
      <c r="I1641" s="744"/>
      <c r="J1641" s="761"/>
      <c r="K1641" s="744"/>
      <c r="L1641" s="744"/>
      <c r="M1641" s="631"/>
      <c r="N1641" s="631"/>
      <c r="O1641" s="744"/>
      <c r="P1641" s="744"/>
      <c r="Q1641" s="802"/>
      <c r="R1641" s="236" t="s">
        <v>961</v>
      </c>
      <c r="S1641" s="849" t="s">
        <v>217</v>
      </c>
      <c r="T1641" s="240" t="s">
        <v>70</v>
      </c>
      <c r="U1641" s="359" t="s">
        <v>71</v>
      </c>
      <c r="V1641" s="360" t="s">
        <v>198</v>
      </c>
      <c r="W1641" s="245"/>
      <c r="X1641" s="103"/>
      <c r="Y1641" s="94"/>
      <c r="Z1641" s="94"/>
      <c r="AA1641" s="94"/>
      <c r="AB1641" s="144">
        <f>+AA1642</f>
        <v>9327.44</v>
      </c>
      <c r="AC1641" s="28"/>
      <c r="AD1641" s="31"/>
      <c r="AE1641" s="31"/>
      <c r="AF1641" s="634"/>
      <c r="AG1641" s="342"/>
    </row>
    <row r="1642" spans="1:33" ht="44.25" customHeight="1">
      <c r="A1642" s="662"/>
      <c r="B1642" s="665"/>
      <c r="C1642" s="743"/>
      <c r="D1642" s="744"/>
      <c r="E1642" s="744"/>
      <c r="F1642" s="744"/>
      <c r="G1642" s="744"/>
      <c r="H1642" s="744"/>
      <c r="I1642" s="744"/>
      <c r="J1642" s="761"/>
      <c r="K1642" s="744"/>
      <c r="L1642" s="744"/>
      <c r="M1642" s="631"/>
      <c r="N1642" s="631"/>
      <c r="O1642" s="744"/>
      <c r="P1642" s="744"/>
      <c r="Q1642" s="802"/>
      <c r="R1642" s="228"/>
      <c r="S1642" s="835" t="s">
        <v>2189</v>
      </c>
      <c r="T1642" s="361"/>
      <c r="U1642" s="362"/>
      <c r="V1642" s="362"/>
      <c r="W1642" s="363">
        <v>1</v>
      </c>
      <c r="X1642" s="137" t="s">
        <v>74</v>
      </c>
      <c r="Y1642" s="138">
        <v>9327.44</v>
      </c>
      <c r="Z1642" s="138">
        <f>+W1642*Y1642</f>
        <v>9327.44</v>
      </c>
      <c r="AA1642" s="138">
        <f>+Z1642</f>
        <v>9327.44</v>
      </c>
      <c r="AB1642" s="229"/>
      <c r="AC1642" s="28"/>
      <c r="AD1642" s="31"/>
      <c r="AE1642" s="31" t="s">
        <v>75</v>
      </c>
      <c r="AF1642" s="634"/>
      <c r="AG1642" s="342"/>
    </row>
    <row r="1643" spans="1:33" ht="44.25" customHeight="1">
      <c r="A1643" s="662"/>
      <c r="B1643" s="665"/>
      <c r="C1643" s="743"/>
      <c r="D1643" s="744"/>
      <c r="E1643" s="744"/>
      <c r="F1643" s="744"/>
      <c r="G1643" s="744"/>
      <c r="H1643" s="744"/>
      <c r="I1643" s="744"/>
      <c r="J1643" s="761"/>
      <c r="K1643" s="744"/>
      <c r="L1643" s="744"/>
      <c r="M1643" s="631"/>
      <c r="N1643" s="631"/>
      <c r="O1643" s="744"/>
      <c r="P1643" s="744"/>
      <c r="Q1643" s="802"/>
      <c r="R1643" s="140" t="s">
        <v>957</v>
      </c>
      <c r="S1643" s="834" t="s">
        <v>217</v>
      </c>
      <c r="T1643" s="364" t="s">
        <v>435</v>
      </c>
      <c r="U1643" s="365" t="s">
        <v>71</v>
      </c>
      <c r="V1643" s="366" t="s">
        <v>198</v>
      </c>
      <c r="W1643" s="367"/>
      <c r="X1643" s="103"/>
      <c r="Y1643" s="94"/>
      <c r="Z1643" s="94"/>
      <c r="AA1643" s="94"/>
      <c r="AB1643" s="144">
        <f>+AA1644</f>
        <v>16323.02</v>
      </c>
      <c r="AC1643" s="28"/>
      <c r="AD1643" s="31"/>
      <c r="AE1643" s="31"/>
      <c r="AF1643" s="634"/>
      <c r="AG1643" s="342"/>
    </row>
    <row r="1644" spans="1:33" ht="44.25" customHeight="1">
      <c r="A1644" s="662"/>
      <c r="B1644" s="665"/>
      <c r="C1644" s="743"/>
      <c r="D1644" s="744"/>
      <c r="E1644" s="744"/>
      <c r="F1644" s="744"/>
      <c r="G1644" s="744"/>
      <c r="H1644" s="744"/>
      <c r="I1644" s="744"/>
      <c r="J1644" s="761"/>
      <c r="K1644" s="744"/>
      <c r="L1644" s="744"/>
      <c r="M1644" s="631"/>
      <c r="N1644" s="631"/>
      <c r="O1644" s="744"/>
      <c r="P1644" s="744"/>
      <c r="Q1644" s="802"/>
      <c r="R1644" s="228"/>
      <c r="S1644" s="835" t="s">
        <v>2189</v>
      </c>
      <c r="T1644" s="361"/>
      <c r="U1644" s="362"/>
      <c r="V1644" s="362"/>
      <c r="W1644" s="363">
        <v>1</v>
      </c>
      <c r="X1644" s="137" t="s">
        <v>74</v>
      </c>
      <c r="Y1644" s="235">
        <v>16323.02</v>
      </c>
      <c r="Z1644" s="138">
        <f>+W1644*Y1644</f>
        <v>16323.02</v>
      </c>
      <c r="AA1644" s="138">
        <f>+Z1644</f>
        <v>16323.02</v>
      </c>
      <c r="AB1644" s="229"/>
      <c r="AC1644" s="28"/>
      <c r="AD1644" s="31"/>
      <c r="AE1644" s="31" t="s">
        <v>75</v>
      </c>
      <c r="AF1644" s="634"/>
      <c r="AG1644" s="342"/>
    </row>
    <row r="1645" spans="1:33" ht="44.25" customHeight="1">
      <c r="A1645" s="662"/>
      <c r="B1645" s="665"/>
      <c r="C1645" s="743"/>
      <c r="D1645" s="744"/>
      <c r="E1645" s="744"/>
      <c r="F1645" s="744"/>
      <c r="G1645" s="744"/>
      <c r="H1645" s="744"/>
      <c r="I1645" s="744"/>
      <c r="J1645" s="761"/>
      <c r="K1645" s="744"/>
      <c r="L1645" s="744"/>
      <c r="M1645" s="631"/>
      <c r="N1645" s="631"/>
      <c r="O1645" s="744"/>
      <c r="P1645" s="744"/>
      <c r="Q1645" s="802"/>
      <c r="R1645" s="70" t="s">
        <v>2190</v>
      </c>
      <c r="S1645" s="825" t="s">
        <v>2191</v>
      </c>
      <c r="T1645" s="211" t="s">
        <v>70</v>
      </c>
      <c r="U1645" s="172" t="s">
        <v>2192</v>
      </c>
      <c r="V1645" s="164" t="s">
        <v>679</v>
      </c>
      <c r="W1645" s="73"/>
      <c r="X1645" s="28"/>
      <c r="Y1645" s="29"/>
      <c r="Z1645" s="29"/>
      <c r="AA1645" s="29"/>
      <c r="AB1645" s="30">
        <f>AA1646</f>
        <v>75157.11</v>
      </c>
      <c r="AC1645" s="28"/>
      <c r="AD1645" s="31"/>
      <c r="AE1645" s="31"/>
      <c r="AF1645" s="634"/>
      <c r="AG1645" s="342"/>
    </row>
    <row r="1646" spans="1:33" ht="44.25" customHeight="1">
      <c r="A1646" s="662"/>
      <c r="B1646" s="665"/>
      <c r="C1646" s="743"/>
      <c r="D1646" s="744"/>
      <c r="E1646" s="744"/>
      <c r="F1646" s="744"/>
      <c r="G1646" s="744"/>
      <c r="H1646" s="744"/>
      <c r="I1646" s="744"/>
      <c r="J1646" s="761"/>
      <c r="K1646" s="744"/>
      <c r="L1646" s="744"/>
      <c r="M1646" s="631"/>
      <c r="N1646" s="631"/>
      <c r="O1646" s="744"/>
      <c r="P1646" s="744"/>
      <c r="Q1646" s="802"/>
      <c r="R1646" s="25"/>
      <c r="S1646" s="818" t="s">
        <v>2193</v>
      </c>
      <c r="T1646" s="193"/>
      <c r="U1646" s="155"/>
      <c r="V1646" s="155"/>
      <c r="W1646" s="368">
        <v>1</v>
      </c>
      <c r="X1646" s="197" t="s">
        <v>182</v>
      </c>
      <c r="Y1646" s="29"/>
      <c r="Z1646" s="29"/>
      <c r="AA1646" s="29">
        <v>75157.11</v>
      </c>
      <c r="AB1646" s="30"/>
      <c r="AC1646" s="28"/>
      <c r="AD1646" s="31"/>
      <c r="AE1646" s="31" t="s">
        <v>75</v>
      </c>
      <c r="AF1646" s="634"/>
      <c r="AG1646" s="342"/>
    </row>
    <row r="1647" spans="1:33" ht="44.25" customHeight="1">
      <c r="A1647" s="662"/>
      <c r="B1647" s="665"/>
      <c r="C1647" s="743"/>
      <c r="D1647" s="744"/>
      <c r="E1647" s="744"/>
      <c r="F1647" s="744"/>
      <c r="G1647" s="744"/>
      <c r="H1647" s="744"/>
      <c r="I1647" s="744"/>
      <c r="J1647" s="761"/>
      <c r="K1647" s="744"/>
      <c r="L1647" s="744"/>
      <c r="M1647" s="631"/>
      <c r="N1647" s="631"/>
      <c r="O1647" s="744"/>
      <c r="P1647" s="744"/>
      <c r="Q1647" s="802"/>
      <c r="R1647" s="70" t="s">
        <v>2194</v>
      </c>
      <c r="S1647" s="825" t="s">
        <v>217</v>
      </c>
      <c r="T1647" s="211" t="s">
        <v>70</v>
      </c>
      <c r="U1647" s="172" t="s">
        <v>2192</v>
      </c>
      <c r="V1647" s="164" t="s">
        <v>679</v>
      </c>
      <c r="W1647" s="73"/>
      <c r="X1647" s="28"/>
      <c r="Y1647" s="29"/>
      <c r="Z1647" s="29"/>
      <c r="AA1647" s="29"/>
      <c r="AB1647" s="30">
        <f>AA1648</f>
        <v>80077.83</v>
      </c>
      <c r="AC1647" s="28"/>
      <c r="AD1647" s="31"/>
      <c r="AE1647" s="31"/>
      <c r="AF1647" s="634"/>
      <c r="AG1647" s="342"/>
    </row>
    <row r="1648" spans="1:33" ht="44.25" customHeight="1">
      <c r="A1648" s="662"/>
      <c r="B1648" s="665"/>
      <c r="C1648" s="743"/>
      <c r="D1648" s="744"/>
      <c r="E1648" s="744"/>
      <c r="F1648" s="744"/>
      <c r="G1648" s="744"/>
      <c r="H1648" s="744"/>
      <c r="I1648" s="744"/>
      <c r="J1648" s="761"/>
      <c r="K1648" s="744"/>
      <c r="L1648" s="744"/>
      <c r="M1648" s="631"/>
      <c r="N1648" s="631"/>
      <c r="O1648" s="744"/>
      <c r="P1648" s="744"/>
      <c r="Q1648" s="802"/>
      <c r="R1648" s="25"/>
      <c r="S1648" s="818" t="s">
        <v>2193</v>
      </c>
      <c r="T1648" s="193"/>
      <c r="U1648" s="155"/>
      <c r="V1648" s="155"/>
      <c r="W1648" s="368">
        <v>1</v>
      </c>
      <c r="X1648" s="197" t="s">
        <v>364</v>
      </c>
      <c r="Y1648" s="29"/>
      <c r="Z1648" s="29"/>
      <c r="AA1648" s="29">
        <v>80077.83</v>
      </c>
      <c r="AB1648" s="30"/>
      <c r="AC1648" s="28"/>
      <c r="AD1648" s="31"/>
      <c r="AE1648" s="31" t="s">
        <v>75</v>
      </c>
      <c r="AF1648" s="634"/>
      <c r="AG1648" s="342"/>
    </row>
    <row r="1649" spans="1:33" ht="44.25" customHeight="1">
      <c r="A1649" s="662"/>
      <c r="B1649" s="665"/>
      <c r="C1649" s="743"/>
      <c r="D1649" s="744"/>
      <c r="E1649" s="744"/>
      <c r="F1649" s="744"/>
      <c r="G1649" s="744"/>
      <c r="H1649" s="744"/>
      <c r="I1649" s="744"/>
      <c r="J1649" s="761"/>
      <c r="K1649" s="744"/>
      <c r="L1649" s="744"/>
      <c r="M1649" s="631"/>
      <c r="N1649" s="631"/>
      <c r="O1649" s="744"/>
      <c r="P1649" s="744"/>
      <c r="Q1649" s="802"/>
      <c r="R1649" s="70" t="s">
        <v>2195</v>
      </c>
      <c r="S1649" s="825" t="s">
        <v>197</v>
      </c>
      <c r="T1649" s="211" t="s">
        <v>70</v>
      </c>
      <c r="U1649" s="172" t="s">
        <v>2192</v>
      </c>
      <c r="V1649" s="164" t="s">
        <v>679</v>
      </c>
      <c r="W1649" s="73"/>
      <c r="X1649" s="28"/>
      <c r="Y1649" s="29"/>
      <c r="Z1649" s="29"/>
      <c r="AA1649" s="29"/>
      <c r="AB1649" s="30">
        <f>AA1650</f>
        <v>6100</v>
      </c>
      <c r="AC1649" s="28"/>
      <c r="AD1649" s="31"/>
      <c r="AE1649" s="31"/>
      <c r="AF1649" s="634"/>
      <c r="AG1649" s="342"/>
    </row>
    <row r="1650" spans="1:33" ht="44.25" customHeight="1">
      <c r="A1650" s="662"/>
      <c r="B1650" s="665"/>
      <c r="C1650" s="743"/>
      <c r="D1650" s="744"/>
      <c r="E1650" s="744"/>
      <c r="F1650" s="744"/>
      <c r="G1650" s="744"/>
      <c r="H1650" s="744"/>
      <c r="I1650" s="744"/>
      <c r="J1650" s="761"/>
      <c r="K1650" s="744"/>
      <c r="L1650" s="744"/>
      <c r="M1650" s="631"/>
      <c r="N1650" s="631"/>
      <c r="O1650" s="744"/>
      <c r="P1650" s="744"/>
      <c r="Q1650" s="802"/>
      <c r="R1650" s="25"/>
      <c r="S1650" s="818" t="s">
        <v>2193</v>
      </c>
      <c r="T1650" s="26"/>
      <c r="U1650" s="33"/>
      <c r="V1650" s="33"/>
      <c r="W1650" s="77">
        <v>1</v>
      </c>
      <c r="X1650" s="197" t="s">
        <v>364</v>
      </c>
      <c r="Y1650" s="29"/>
      <c r="Z1650" s="29"/>
      <c r="AA1650" s="29">
        <v>6100</v>
      </c>
      <c r="AB1650" s="30"/>
      <c r="AC1650" s="28"/>
      <c r="AD1650" s="31"/>
      <c r="AE1650" s="31" t="s">
        <v>75</v>
      </c>
      <c r="AF1650" s="634"/>
      <c r="AG1650" s="342"/>
    </row>
    <row r="1651" spans="1:33" ht="57.75" customHeight="1">
      <c r="A1651" s="662"/>
      <c r="B1651" s="665"/>
      <c r="C1651" s="747" t="s">
        <v>46</v>
      </c>
      <c r="D1651" s="748" t="s">
        <v>47</v>
      </c>
      <c r="E1651" s="748" t="s">
        <v>48</v>
      </c>
      <c r="F1651" s="748" t="s">
        <v>371</v>
      </c>
      <c r="G1651" s="749" t="s">
        <v>50</v>
      </c>
      <c r="H1651" s="748" t="s">
        <v>51</v>
      </c>
      <c r="I1651" s="748" t="s">
        <v>134</v>
      </c>
      <c r="J1651" s="766" t="s">
        <v>2196</v>
      </c>
      <c r="K1651" s="748" t="s">
        <v>2197</v>
      </c>
      <c r="L1651" s="748" t="s">
        <v>2198</v>
      </c>
      <c r="M1651" s="638">
        <v>2</v>
      </c>
      <c r="N1651" s="638">
        <v>2</v>
      </c>
      <c r="O1651" s="748" t="s">
        <v>2199</v>
      </c>
      <c r="P1651" s="748" t="s">
        <v>2200</v>
      </c>
      <c r="Q1651" s="804" t="s">
        <v>2201</v>
      </c>
      <c r="R1651" s="59" t="s">
        <v>2202</v>
      </c>
      <c r="S1651" s="827" t="s">
        <v>2203</v>
      </c>
      <c r="T1651" s="75" t="s">
        <v>70</v>
      </c>
      <c r="U1651" s="67" t="s">
        <v>71</v>
      </c>
      <c r="V1651" s="68" t="s">
        <v>198</v>
      </c>
      <c r="W1651" s="54"/>
      <c r="X1651" s="55"/>
      <c r="Y1651" s="56"/>
      <c r="Z1651" s="56"/>
      <c r="AA1651" s="56"/>
      <c r="AB1651" s="57">
        <f>+AA1652</f>
        <v>1993.6000000000001</v>
      </c>
      <c r="AC1651" s="55"/>
      <c r="AD1651" s="58"/>
      <c r="AE1651" s="58"/>
      <c r="AF1651" s="637"/>
      <c r="AG1651" s="699"/>
    </row>
    <row r="1652" spans="1:33" ht="57.75" customHeight="1">
      <c r="A1652" s="662"/>
      <c r="B1652" s="665"/>
      <c r="C1652" s="743"/>
      <c r="D1652" s="744"/>
      <c r="E1652" s="744"/>
      <c r="F1652" s="744"/>
      <c r="G1652" s="744"/>
      <c r="H1652" s="744"/>
      <c r="I1652" s="744"/>
      <c r="J1652" s="761"/>
      <c r="K1652" s="744"/>
      <c r="L1652" s="744"/>
      <c r="M1652" s="631"/>
      <c r="N1652" s="631"/>
      <c r="O1652" s="744"/>
      <c r="P1652" s="744"/>
      <c r="Q1652" s="802"/>
      <c r="R1652" s="32"/>
      <c r="S1652" s="831" t="s">
        <v>2204</v>
      </c>
      <c r="T1652" s="101"/>
      <c r="U1652" s="237"/>
      <c r="V1652" s="237"/>
      <c r="W1652" s="102">
        <v>1</v>
      </c>
      <c r="X1652" s="103" t="s">
        <v>74</v>
      </c>
      <c r="Y1652" s="94">
        <v>1780</v>
      </c>
      <c r="Z1652" s="94">
        <f>+W1652*Y1652</f>
        <v>1780</v>
      </c>
      <c r="AA1652" s="94">
        <f>+Z1652*1.12</f>
        <v>1993.6000000000001</v>
      </c>
      <c r="AB1652" s="30"/>
      <c r="AC1652" s="28"/>
      <c r="AD1652" s="31"/>
      <c r="AE1652" s="31" t="s">
        <v>75</v>
      </c>
      <c r="AF1652" s="634"/>
      <c r="AG1652" s="641"/>
    </row>
    <row r="1653" spans="1:33" ht="57.75" customHeight="1">
      <c r="A1653" s="662"/>
      <c r="B1653" s="665"/>
      <c r="C1653" s="743"/>
      <c r="D1653" s="744"/>
      <c r="E1653" s="744"/>
      <c r="F1653" s="744"/>
      <c r="G1653" s="744"/>
      <c r="H1653" s="744"/>
      <c r="I1653" s="744"/>
      <c r="J1653" s="761"/>
      <c r="K1653" s="744"/>
      <c r="L1653" s="744"/>
      <c r="M1653" s="631"/>
      <c r="N1653" s="631"/>
      <c r="O1653" s="744"/>
      <c r="P1653" s="744"/>
      <c r="Q1653" s="802"/>
      <c r="R1653" s="70"/>
      <c r="S1653" s="825"/>
      <c r="T1653" s="193"/>
      <c r="U1653" s="172"/>
      <c r="V1653" s="164"/>
      <c r="W1653" s="73"/>
      <c r="X1653" s="28"/>
      <c r="Y1653" s="29"/>
      <c r="Z1653" s="29"/>
      <c r="AA1653" s="29"/>
      <c r="AB1653" s="30"/>
      <c r="AC1653" s="28"/>
      <c r="AD1653" s="31"/>
      <c r="AE1653" s="31"/>
      <c r="AF1653" s="634"/>
      <c r="AG1653" s="641"/>
    </row>
    <row r="1654" spans="1:33" ht="57.75" customHeight="1">
      <c r="A1654" s="662"/>
      <c r="B1654" s="665"/>
      <c r="C1654" s="745"/>
      <c r="D1654" s="746"/>
      <c r="E1654" s="746"/>
      <c r="F1654" s="746"/>
      <c r="G1654" s="746"/>
      <c r="H1654" s="746"/>
      <c r="I1654" s="746"/>
      <c r="J1654" s="763"/>
      <c r="K1654" s="746"/>
      <c r="L1654" s="746"/>
      <c r="M1654" s="632"/>
      <c r="N1654" s="632"/>
      <c r="O1654" s="746"/>
      <c r="P1654" s="746"/>
      <c r="Q1654" s="803"/>
      <c r="R1654" s="38"/>
      <c r="S1654" s="820"/>
      <c r="T1654" s="39"/>
      <c r="U1654" s="198"/>
      <c r="V1654" s="198"/>
      <c r="W1654" s="40"/>
      <c r="X1654" s="41"/>
      <c r="Y1654" s="42"/>
      <c r="Z1654" s="42"/>
      <c r="AA1654" s="42"/>
      <c r="AB1654" s="43"/>
      <c r="AC1654" s="41"/>
      <c r="AD1654" s="44"/>
      <c r="AE1654" s="44"/>
      <c r="AF1654" s="635"/>
      <c r="AG1654" s="641"/>
    </row>
    <row r="1655" spans="1:33" ht="31.5" customHeight="1">
      <c r="A1655" s="662"/>
      <c r="B1655" s="665"/>
      <c r="C1655" s="773" t="s">
        <v>46</v>
      </c>
      <c r="D1655" s="750" t="s">
        <v>47</v>
      </c>
      <c r="E1655" s="750" t="s">
        <v>48</v>
      </c>
      <c r="F1655" s="750" t="s">
        <v>371</v>
      </c>
      <c r="G1655" s="768" t="s">
        <v>50</v>
      </c>
      <c r="H1655" s="750" t="s">
        <v>51</v>
      </c>
      <c r="I1655" s="750" t="s">
        <v>134</v>
      </c>
      <c r="J1655" s="769" t="s">
        <v>2205</v>
      </c>
      <c r="K1655" s="750" t="s">
        <v>2206</v>
      </c>
      <c r="L1655" s="750" t="s">
        <v>2207</v>
      </c>
      <c r="M1655" s="698">
        <v>1</v>
      </c>
      <c r="N1655" s="698">
        <v>1</v>
      </c>
      <c r="O1655" s="750" t="s">
        <v>2208</v>
      </c>
      <c r="P1655" s="750" t="s">
        <v>2209</v>
      </c>
      <c r="Q1655" s="805" t="s">
        <v>2210</v>
      </c>
      <c r="R1655" s="37"/>
      <c r="S1655" s="823"/>
      <c r="T1655" s="49"/>
      <c r="U1655" s="67"/>
      <c r="V1655" s="68"/>
      <c r="W1655" s="34"/>
      <c r="X1655" s="35"/>
      <c r="Y1655" s="36"/>
      <c r="Z1655" s="36"/>
      <c r="AA1655" s="36"/>
      <c r="AB1655" s="50"/>
      <c r="AC1655" s="35"/>
      <c r="AD1655" s="60"/>
      <c r="AE1655" s="60"/>
      <c r="AF1655" s="636"/>
      <c r="AG1655" s="699"/>
    </row>
    <row r="1656" spans="1:33" ht="31.5" customHeight="1">
      <c r="A1656" s="662"/>
      <c r="B1656" s="665"/>
      <c r="C1656" s="743"/>
      <c r="D1656" s="744"/>
      <c r="E1656" s="744"/>
      <c r="F1656" s="744"/>
      <c r="G1656" s="744"/>
      <c r="H1656" s="744"/>
      <c r="I1656" s="744"/>
      <c r="J1656" s="761"/>
      <c r="K1656" s="744"/>
      <c r="L1656" s="744"/>
      <c r="M1656" s="631"/>
      <c r="N1656" s="631"/>
      <c r="O1656" s="744"/>
      <c r="P1656" s="744"/>
      <c r="Q1656" s="802"/>
      <c r="R1656" s="32"/>
      <c r="S1656" s="818"/>
      <c r="T1656" s="26"/>
      <c r="U1656" s="26"/>
      <c r="V1656" s="26"/>
      <c r="W1656" s="27"/>
      <c r="X1656" s="28"/>
      <c r="Y1656" s="29"/>
      <c r="Z1656" s="29"/>
      <c r="AA1656" s="29"/>
      <c r="AB1656" s="30"/>
      <c r="AC1656" s="28"/>
      <c r="AD1656" s="31"/>
      <c r="AE1656" s="31"/>
      <c r="AF1656" s="634"/>
      <c r="AG1656" s="641"/>
    </row>
    <row r="1657" spans="1:33" ht="31.5" customHeight="1">
      <c r="A1657" s="662"/>
      <c r="B1657" s="665"/>
      <c r="C1657" s="743"/>
      <c r="D1657" s="744"/>
      <c r="E1657" s="744"/>
      <c r="F1657" s="744"/>
      <c r="G1657" s="744"/>
      <c r="H1657" s="744"/>
      <c r="I1657" s="744"/>
      <c r="J1657" s="761"/>
      <c r="K1657" s="744"/>
      <c r="L1657" s="744"/>
      <c r="M1657" s="631"/>
      <c r="N1657" s="631"/>
      <c r="O1657" s="744"/>
      <c r="P1657" s="744"/>
      <c r="Q1657" s="802"/>
      <c r="R1657" s="25"/>
      <c r="S1657" s="818"/>
      <c r="T1657" s="26"/>
      <c r="U1657" s="26"/>
      <c r="V1657" s="26"/>
      <c r="W1657" s="27"/>
      <c r="X1657" s="28"/>
      <c r="Y1657" s="29"/>
      <c r="Z1657" s="29"/>
      <c r="AA1657" s="29"/>
      <c r="AB1657" s="30"/>
      <c r="AC1657" s="28"/>
      <c r="AD1657" s="31"/>
      <c r="AE1657" s="31"/>
      <c r="AF1657" s="634"/>
      <c r="AG1657" s="641"/>
    </row>
    <row r="1658" spans="1:33" ht="31.5" customHeight="1">
      <c r="A1658" s="662"/>
      <c r="B1658" s="665"/>
      <c r="C1658" s="743"/>
      <c r="D1658" s="744"/>
      <c r="E1658" s="744"/>
      <c r="F1658" s="744"/>
      <c r="G1658" s="744"/>
      <c r="H1658" s="744"/>
      <c r="I1658" s="744"/>
      <c r="J1658" s="761"/>
      <c r="K1658" s="744"/>
      <c r="L1658" s="744"/>
      <c r="M1658" s="631"/>
      <c r="N1658" s="631"/>
      <c r="O1658" s="744"/>
      <c r="P1658" s="744"/>
      <c r="Q1658" s="802"/>
      <c r="R1658" s="25"/>
      <c r="S1658" s="818"/>
      <c r="T1658" s="26"/>
      <c r="U1658" s="26"/>
      <c r="V1658" s="26"/>
      <c r="W1658" s="27"/>
      <c r="X1658" s="28"/>
      <c r="Y1658" s="29"/>
      <c r="Z1658" s="29"/>
      <c r="AA1658" s="29"/>
      <c r="AB1658" s="30"/>
      <c r="AC1658" s="28"/>
      <c r="AD1658" s="31"/>
      <c r="AE1658" s="31"/>
      <c r="AF1658" s="634"/>
      <c r="AG1658" s="641"/>
    </row>
    <row r="1659" spans="1:33" ht="31.5" customHeight="1">
      <c r="A1659" s="662"/>
      <c r="B1659" s="665"/>
      <c r="C1659" s="745"/>
      <c r="D1659" s="746"/>
      <c r="E1659" s="746"/>
      <c r="F1659" s="746"/>
      <c r="G1659" s="746"/>
      <c r="H1659" s="746"/>
      <c r="I1659" s="746"/>
      <c r="J1659" s="763"/>
      <c r="K1659" s="746"/>
      <c r="L1659" s="746"/>
      <c r="M1659" s="632"/>
      <c r="N1659" s="632"/>
      <c r="O1659" s="746"/>
      <c r="P1659" s="746"/>
      <c r="Q1659" s="803"/>
      <c r="R1659" s="69"/>
      <c r="S1659" s="820"/>
      <c r="T1659" s="39"/>
      <c r="U1659" s="39"/>
      <c r="V1659" s="39"/>
      <c r="W1659" s="40"/>
      <c r="X1659" s="41"/>
      <c r="Y1659" s="42"/>
      <c r="Z1659" s="42"/>
      <c r="AA1659" s="42"/>
      <c r="AB1659" s="43"/>
      <c r="AC1659" s="41"/>
      <c r="AD1659" s="44"/>
      <c r="AE1659" s="44"/>
      <c r="AF1659" s="635"/>
      <c r="AG1659" s="641"/>
    </row>
    <row r="1660" spans="1:33" ht="33.75" customHeight="1">
      <c r="A1660" s="662"/>
      <c r="B1660" s="665"/>
      <c r="C1660" s="747" t="s">
        <v>46</v>
      </c>
      <c r="D1660" s="748" t="s">
        <v>47</v>
      </c>
      <c r="E1660" s="748" t="s">
        <v>48</v>
      </c>
      <c r="F1660" s="748" t="s">
        <v>371</v>
      </c>
      <c r="G1660" s="749" t="s">
        <v>50</v>
      </c>
      <c r="H1660" s="748" t="s">
        <v>51</v>
      </c>
      <c r="I1660" s="748" t="s">
        <v>134</v>
      </c>
      <c r="J1660" s="766" t="s">
        <v>2211</v>
      </c>
      <c r="K1660" s="748" t="s">
        <v>2212</v>
      </c>
      <c r="L1660" s="748" t="s">
        <v>2213</v>
      </c>
      <c r="M1660" s="638">
        <v>0</v>
      </c>
      <c r="N1660" s="638">
        <v>1</v>
      </c>
      <c r="O1660" s="748" t="s">
        <v>2214</v>
      </c>
      <c r="P1660" s="748" t="s">
        <v>2215</v>
      </c>
      <c r="Q1660" s="804" t="s">
        <v>2177</v>
      </c>
      <c r="R1660" s="325" t="s">
        <v>2216</v>
      </c>
      <c r="S1660" s="869" t="s">
        <v>2217</v>
      </c>
      <c r="T1660" s="369" t="s">
        <v>70</v>
      </c>
      <c r="U1660" s="238" t="s">
        <v>71</v>
      </c>
      <c r="V1660" s="239" t="s">
        <v>72</v>
      </c>
      <c r="W1660" s="231"/>
      <c r="X1660" s="232"/>
      <c r="Y1660" s="106"/>
      <c r="Z1660" s="106"/>
      <c r="AA1660" s="106"/>
      <c r="AB1660" s="233">
        <f>+SUM(AA1661:AA1663)</f>
        <v>34092.85</v>
      </c>
      <c r="AC1660" s="35"/>
      <c r="AD1660" s="60"/>
      <c r="AE1660" s="60"/>
      <c r="AF1660" s="637"/>
      <c r="AG1660" s="699"/>
    </row>
    <row r="1661" spans="1:33" ht="22.5" customHeight="1">
      <c r="A1661" s="662"/>
      <c r="B1661" s="665"/>
      <c r="C1661" s="743"/>
      <c r="D1661" s="744"/>
      <c r="E1661" s="744"/>
      <c r="F1661" s="744"/>
      <c r="G1661" s="744"/>
      <c r="H1661" s="744"/>
      <c r="I1661" s="744"/>
      <c r="J1661" s="761"/>
      <c r="K1661" s="744"/>
      <c r="L1661" s="744"/>
      <c r="M1661" s="631"/>
      <c r="N1661" s="631"/>
      <c r="O1661" s="744"/>
      <c r="P1661" s="744"/>
      <c r="Q1661" s="802"/>
      <c r="R1661" s="32"/>
      <c r="S1661" s="818" t="s">
        <v>2218</v>
      </c>
      <c r="T1661" s="26"/>
      <c r="U1661" s="26"/>
      <c r="V1661" s="26"/>
      <c r="W1661" s="27">
        <v>1</v>
      </c>
      <c r="X1661" s="28" t="s">
        <v>182</v>
      </c>
      <c r="Y1661" s="29">
        <v>29690</v>
      </c>
      <c r="Z1661" s="29">
        <f t="shared" ref="Z1661:Z1662" si="192">+W1661*Y1661</f>
        <v>29690</v>
      </c>
      <c r="AA1661" s="29">
        <f t="shared" ref="AA1661:AA1662" si="193">+Z1661</f>
        <v>29690</v>
      </c>
      <c r="AB1661" s="30"/>
      <c r="AC1661" s="28" t="s">
        <v>75</v>
      </c>
      <c r="AD1661" s="31"/>
      <c r="AE1661" s="31"/>
      <c r="AF1661" s="634"/>
      <c r="AG1661" s="641"/>
    </row>
    <row r="1662" spans="1:33" ht="22.5" customHeight="1">
      <c r="A1662" s="662"/>
      <c r="B1662" s="665"/>
      <c r="C1662" s="743"/>
      <c r="D1662" s="744"/>
      <c r="E1662" s="744"/>
      <c r="F1662" s="744"/>
      <c r="G1662" s="744"/>
      <c r="H1662" s="744"/>
      <c r="I1662" s="744"/>
      <c r="J1662" s="761"/>
      <c r="K1662" s="744"/>
      <c r="L1662" s="744"/>
      <c r="M1662" s="631"/>
      <c r="N1662" s="631"/>
      <c r="O1662" s="744"/>
      <c r="P1662" s="744"/>
      <c r="Q1662" s="802"/>
      <c r="R1662" s="25"/>
      <c r="S1662" s="818" t="s">
        <v>2219</v>
      </c>
      <c r="T1662" s="26"/>
      <c r="U1662" s="61"/>
      <c r="V1662" s="61"/>
      <c r="W1662" s="27">
        <v>1</v>
      </c>
      <c r="X1662" s="28" t="s">
        <v>182</v>
      </c>
      <c r="Y1662" s="29">
        <v>3402.85</v>
      </c>
      <c r="Z1662" s="29">
        <f t="shared" si="192"/>
        <v>3402.85</v>
      </c>
      <c r="AA1662" s="29">
        <f t="shared" si="193"/>
        <v>3402.85</v>
      </c>
      <c r="AB1662" s="30"/>
      <c r="AC1662" s="28" t="s">
        <v>75</v>
      </c>
      <c r="AD1662" s="31"/>
      <c r="AE1662" s="31"/>
      <c r="AF1662" s="634"/>
      <c r="AG1662" s="641"/>
    </row>
    <row r="1663" spans="1:33" ht="22.5" customHeight="1">
      <c r="A1663" s="662"/>
      <c r="B1663" s="665"/>
      <c r="C1663" s="743"/>
      <c r="D1663" s="744"/>
      <c r="E1663" s="744"/>
      <c r="F1663" s="744"/>
      <c r="G1663" s="744"/>
      <c r="H1663" s="744"/>
      <c r="I1663" s="744"/>
      <c r="J1663" s="761"/>
      <c r="K1663" s="744"/>
      <c r="L1663" s="744"/>
      <c r="M1663" s="631"/>
      <c r="N1663" s="631"/>
      <c r="O1663" s="744"/>
      <c r="P1663" s="744"/>
      <c r="Q1663" s="802"/>
      <c r="R1663" s="25"/>
      <c r="S1663" s="870" t="s">
        <v>2220</v>
      </c>
      <c r="T1663" s="370"/>
      <c r="U1663" s="155"/>
      <c r="V1663" s="155"/>
      <c r="W1663" s="73">
        <v>1</v>
      </c>
      <c r="X1663" s="197" t="s">
        <v>182</v>
      </c>
      <c r="Y1663" s="29">
        <v>1000</v>
      </c>
      <c r="Z1663" s="29">
        <f t="shared" ref="Z1663:AA1663" si="194">+Y1663</f>
        <v>1000</v>
      </c>
      <c r="AA1663" s="29">
        <f t="shared" si="194"/>
        <v>1000</v>
      </c>
      <c r="AB1663" s="30"/>
      <c r="AC1663" s="28"/>
      <c r="AD1663" s="31"/>
      <c r="AE1663" s="31"/>
      <c r="AF1663" s="634"/>
      <c r="AG1663" s="641"/>
    </row>
    <row r="1664" spans="1:33" ht="33.75" customHeight="1">
      <c r="A1664" s="662"/>
      <c r="B1664" s="665"/>
      <c r="C1664" s="743"/>
      <c r="D1664" s="744"/>
      <c r="E1664" s="744"/>
      <c r="F1664" s="744"/>
      <c r="G1664" s="744"/>
      <c r="H1664" s="744"/>
      <c r="I1664" s="744"/>
      <c r="J1664" s="761"/>
      <c r="K1664" s="744"/>
      <c r="L1664" s="744"/>
      <c r="M1664" s="631"/>
      <c r="N1664" s="631"/>
      <c r="O1664" s="744"/>
      <c r="P1664" s="744"/>
      <c r="Q1664" s="802"/>
      <c r="R1664" s="74" t="s">
        <v>2221</v>
      </c>
      <c r="S1664" s="871" t="s">
        <v>2217</v>
      </c>
      <c r="T1664" s="371" t="s">
        <v>70</v>
      </c>
      <c r="U1664" s="372" t="s">
        <v>71</v>
      </c>
      <c r="V1664" s="373" t="s">
        <v>72</v>
      </c>
      <c r="W1664" s="299"/>
      <c r="X1664" s="63"/>
      <c r="Y1664" s="64"/>
      <c r="Z1664" s="64"/>
      <c r="AA1664" s="64"/>
      <c r="AB1664" s="30">
        <f>+SUM(AA1665:AA1667)</f>
        <v>16551.98</v>
      </c>
      <c r="AC1664" s="28"/>
      <c r="AD1664" s="31"/>
      <c r="AE1664" s="31"/>
      <c r="AF1664" s="634"/>
      <c r="AG1664" s="641"/>
    </row>
    <row r="1665" spans="1:33" ht="33.75" customHeight="1">
      <c r="A1665" s="663"/>
      <c r="B1665" s="666"/>
      <c r="C1665" s="743"/>
      <c r="D1665" s="744"/>
      <c r="E1665" s="744"/>
      <c r="F1665" s="744"/>
      <c r="G1665" s="744"/>
      <c r="H1665" s="744"/>
      <c r="I1665" s="744"/>
      <c r="J1665" s="761"/>
      <c r="K1665" s="744"/>
      <c r="L1665" s="744"/>
      <c r="M1665" s="631"/>
      <c r="N1665" s="631"/>
      <c r="O1665" s="744"/>
      <c r="P1665" s="744"/>
      <c r="Q1665" s="802"/>
      <c r="R1665" s="70"/>
      <c r="S1665" s="831" t="s">
        <v>2222</v>
      </c>
      <c r="T1665" s="139"/>
      <c r="U1665" s="374"/>
      <c r="V1665" s="141"/>
      <c r="W1665" s="102">
        <v>1</v>
      </c>
      <c r="X1665" s="103" t="s">
        <v>182</v>
      </c>
      <c r="Y1665" s="94">
        <v>15000</v>
      </c>
      <c r="Z1665" s="94">
        <f t="shared" ref="Z1665:AA1665" si="195">+Y1665</f>
        <v>15000</v>
      </c>
      <c r="AA1665" s="94">
        <f t="shared" si="195"/>
        <v>15000</v>
      </c>
      <c r="AB1665" s="375"/>
      <c r="AC1665" s="63"/>
      <c r="AD1665" s="66"/>
      <c r="AE1665" s="66" t="s">
        <v>75</v>
      </c>
      <c r="AF1665" s="634"/>
      <c r="AG1665" s="641"/>
    </row>
    <row r="1666" spans="1:33" ht="33.75" customHeight="1">
      <c r="A1666" s="661" t="s">
        <v>2111</v>
      </c>
      <c r="B1666" s="664" t="s">
        <v>2111</v>
      </c>
      <c r="C1666" s="743"/>
      <c r="D1666" s="744"/>
      <c r="E1666" s="744"/>
      <c r="F1666" s="744"/>
      <c r="G1666" s="744"/>
      <c r="H1666" s="744"/>
      <c r="I1666" s="744"/>
      <c r="J1666" s="761"/>
      <c r="K1666" s="744"/>
      <c r="L1666" s="744"/>
      <c r="M1666" s="631"/>
      <c r="N1666" s="631"/>
      <c r="O1666" s="744"/>
      <c r="P1666" s="744"/>
      <c r="Q1666" s="802"/>
      <c r="R1666" s="329"/>
      <c r="S1666" s="840" t="s">
        <v>2223</v>
      </c>
      <c r="T1666" s="45"/>
      <c r="U1666" s="45"/>
      <c r="V1666" s="45"/>
      <c r="W1666" s="124">
        <v>1</v>
      </c>
      <c r="X1666" s="120" t="s">
        <v>182</v>
      </c>
      <c r="Y1666" s="174">
        <f>551.98+413.4</f>
        <v>965.38</v>
      </c>
      <c r="Z1666" s="36">
        <f t="shared" ref="Z1666:Z1667" si="196">+W1666*Y1666</f>
        <v>965.38</v>
      </c>
      <c r="AA1666" s="36">
        <f t="shared" ref="AA1666:AA1667" si="197">+Z1666</f>
        <v>965.38</v>
      </c>
      <c r="AB1666" s="65"/>
      <c r="AC1666" s="63"/>
      <c r="AD1666" s="66" t="s">
        <v>75</v>
      </c>
      <c r="AE1666" s="66"/>
      <c r="AF1666" s="634"/>
      <c r="AG1666" s="641"/>
    </row>
    <row r="1667" spans="1:33" ht="22.5" customHeight="1">
      <c r="A1667" s="662"/>
      <c r="B1667" s="665"/>
      <c r="C1667" s="745"/>
      <c r="D1667" s="746"/>
      <c r="E1667" s="746"/>
      <c r="F1667" s="746"/>
      <c r="G1667" s="746"/>
      <c r="H1667" s="746"/>
      <c r="I1667" s="746"/>
      <c r="J1667" s="763"/>
      <c r="K1667" s="746"/>
      <c r="L1667" s="746"/>
      <c r="M1667" s="632"/>
      <c r="N1667" s="632"/>
      <c r="O1667" s="746"/>
      <c r="P1667" s="746"/>
      <c r="Q1667" s="803"/>
      <c r="R1667" s="69"/>
      <c r="S1667" s="820" t="s">
        <v>2224</v>
      </c>
      <c r="T1667" s="39"/>
      <c r="U1667" s="39"/>
      <c r="V1667" s="39"/>
      <c r="W1667" s="40">
        <v>1</v>
      </c>
      <c r="X1667" s="41" t="s">
        <v>182</v>
      </c>
      <c r="Y1667" s="42">
        <v>586.6</v>
      </c>
      <c r="Z1667" s="42">
        <f t="shared" si="196"/>
        <v>586.6</v>
      </c>
      <c r="AA1667" s="42">
        <f t="shared" si="197"/>
        <v>586.6</v>
      </c>
      <c r="AB1667" s="43"/>
      <c r="AC1667" s="41"/>
      <c r="AD1667" s="44" t="s">
        <v>75</v>
      </c>
      <c r="AE1667" s="44"/>
      <c r="AF1667" s="635"/>
      <c r="AG1667" s="641"/>
    </row>
    <row r="1668" spans="1:33" ht="25.5" customHeight="1">
      <c r="A1668" s="662"/>
      <c r="B1668" s="665"/>
      <c r="C1668" s="747" t="s">
        <v>46</v>
      </c>
      <c r="D1668" s="748" t="s">
        <v>47</v>
      </c>
      <c r="E1668" s="748" t="s">
        <v>48</v>
      </c>
      <c r="F1668" s="748" t="s">
        <v>371</v>
      </c>
      <c r="G1668" s="749" t="s">
        <v>50</v>
      </c>
      <c r="H1668" s="748" t="s">
        <v>51</v>
      </c>
      <c r="I1668" s="748" t="s">
        <v>134</v>
      </c>
      <c r="J1668" s="766" t="s">
        <v>2225</v>
      </c>
      <c r="K1668" s="748" t="s">
        <v>2226</v>
      </c>
      <c r="L1668" s="748" t="s">
        <v>2143</v>
      </c>
      <c r="M1668" s="638">
        <v>0</v>
      </c>
      <c r="N1668" s="638">
        <v>0</v>
      </c>
      <c r="O1668" s="748" t="s">
        <v>2143</v>
      </c>
      <c r="P1668" s="748" t="s">
        <v>2143</v>
      </c>
      <c r="Q1668" s="804" t="s">
        <v>2143</v>
      </c>
      <c r="R1668" s="59"/>
      <c r="S1668" s="823"/>
      <c r="T1668" s="49"/>
      <c r="U1668" s="49"/>
      <c r="V1668" s="49"/>
      <c r="W1668" s="34"/>
      <c r="X1668" s="35"/>
      <c r="Y1668" s="36"/>
      <c r="Z1668" s="36"/>
      <c r="AA1668" s="36"/>
      <c r="AB1668" s="50"/>
      <c r="AC1668" s="35"/>
      <c r="AD1668" s="60"/>
      <c r="AE1668" s="60"/>
      <c r="AF1668" s="995" t="s">
        <v>2227</v>
      </c>
      <c r="AG1668" s="699"/>
    </row>
    <row r="1669" spans="1:33" ht="25.5" customHeight="1">
      <c r="A1669" s="662"/>
      <c r="B1669" s="665"/>
      <c r="C1669" s="743"/>
      <c r="D1669" s="744"/>
      <c r="E1669" s="744"/>
      <c r="F1669" s="744"/>
      <c r="G1669" s="744"/>
      <c r="H1669" s="744"/>
      <c r="I1669" s="744"/>
      <c r="J1669" s="761"/>
      <c r="K1669" s="744"/>
      <c r="L1669" s="744"/>
      <c r="M1669" s="631"/>
      <c r="N1669" s="631"/>
      <c r="O1669" s="744"/>
      <c r="P1669" s="744"/>
      <c r="Q1669" s="802"/>
      <c r="R1669" s="32"/>
      <c r="S1669" s="818"/>
      <c r="T1669" s="26"/>
      <c r="U1669" s="26"/>
      <c r="V1669" s="26"/>
      <c r="W1669" s="27"/>
      <c r="X1669" s="28"/>
      <c r="Y1669" s="29"/>
      <c r="Z1669" s="29"/>
      <c r="AA1669" s="29"/>
      <c r="AB1669" s="30"/>
      <c r="AC1669" s="28"/>
      <c r="AD1669" s="31"/>
      <c r="AE1669" s="31"/>
      <c r="AF1669" s="993"/>
      <c r="AG1669" s="641"/>
    </row>
    <row r="1670" spans="1:33" ht="25.5" customHeight="1">
      <c r="A1670" s="662"/>
      <c r="B1670" s="665"/>
      <c r="C1670" s="743"/>
      <c r="D1670" s="744"/>
      <c r="E1670" s="744"/>
      <c r="F1670" s="744"/>
      <c r="G1670" s="744"/>
      <c r="H1670" s="744"/>
      <c r="I1670" s="744"/>
      <c r="J1670" s="761"/>
      <c r="K1670" s="744"/>
      <c r="L1670" s="744"/>
      <c r="M1670" s="631"/>
      <c r="N1670" s="631"/>
      <c r="O1670" s="744"/>
      <c r="P1670" s="744"/>
      <c r="Q1670" s="802"/>
      <c r="R1670" s="25"/>
      <c r="S1670" s="818"/>
      <c r="T1670" s="26"/>
      <c r="U1670" s="26"/>
      <c r="V1670" s="26"/>
      <c r="W1670" s="27"/>
      <c r="X1670" s="28"/>
      <c r="Y1670" s="29"/>
      <c r="Z1670" s="29"/>
      <c r="AA1670" s="29"/>
      <c r="AB1670" s="30"/>
      <c r="AC1670" s="28"/>
      <c r="AD1670" s="31"/>
      <c r="AE1670" s="31"/>
      <c r="AF1670" s="993"/>
      <c r="AG1670" s="641"/>
    </row>
    <row r="1671" spans="1:33" ht="25.5" customHeight="1">
      <c r="A1671" s="662"/>
      <c r="B1671" s="665"/>
      <c r="C1671" s="743"/>
      <c r="D1671" s="744"/>
      <c r="E1671" s="744"/>
      <c r="F1671" s="744"/>
      <c r="G1671" s="744"/>
      <c r="H1671" s="744"/>
      <c r="I1671" s="744"/>
      <c r="J1671" s="761"/>
      <c r="K1671" s="744"/>
      <c r="L1671" s="744"/>
      <c r="M1671" s="631"/>
      <c r="N1671" s="631"/>
      <c r="O1671" s="744"/>
      <c r="P1671" s="744"/>
      <c r="Q1671" s="802"/>
      <c r="R1671" s="25"/>
      <c r="S1671" s="818"/>
      <c r="T1671" s="26"/>
      <c r="U1671" s="26"/>
      <c r="V1671" s="26"/>
      <c r="W1671" s="27"/>
      <c r="X1671" s="28"/>
      <c r="Y1671" s="29"/>
      <c r="Z1671" s="29"/>
      <c r="AA1671" s="29"/>
      <c r="AB1671" s="30"/>
      <c r="AC1671" s="28"/>
      <c r="AD1671" s="31"/>
      <c r="AE1671" s="31"/>
      <c r="AF1671" s="993"/>
      <c r="AG1671" s="641"/>
    </row>
    <row r="1672" spans="1:33" ht="25.5" customHeight="1">
      <c r="A1672" s="662"/>
      <c r="B1672" s="665"/>
      <c r="C1672" s="745"/>
      <c r="D1672" s="746"/>
      <c r="E1672" s="746"/>
      <c r="F1672" s="746"/>
      <c r="G1672" s="746"/>
      <c r="H1672" s="746"/>
      <c r="I1672" s="746"/>
      <c r="J1672" s="763"/>
      <c r="K1672" s="746"/>
      <c r="L1672" s="746"/>
      <c r="M1672" s="632"/>
      <c r="N1672" s="632"/>
      <c r="O1672" s="746"/>
      <c r="P1672" s="746"/>
      <c r="Q1672" s="803"/>
      <c r="R1672" s="69"/>
      <c r="S1672" s="820"/>
      <c r="T1672" s="39"/>
      <c r="U1672" s="39"/>
      <c r="V1672" s="39"/>
      <c r="W1672" s="40"/>
      <c r="X1672" s="41"/>
      <c r="Y1672" s="42"/>
      <c r="Z1672" s="42"/>
      <c r="AA1672" s="42"/>
      <c r="AB1672" s="43"/>
      <c r="AC1672" s="41"/>
      <c r="AD1672" s="44"/>
      <c r="AE1672" s="44"/>
      <c r="AF1672" s="994"/>
      <c r="AG1672" s="641"/>
    </row>
    <row r="1673" spans="1:33" ht="24.75" customHeight="1">
      <c r="A1673" s="662"/>
      <c r="B1673" s="665"/>
      <c r="C1673" s="747" t="s">
        <v>46</v>
      </c>
      <c r="D1673" s="748" t="s">
        <v>47</v>
      </c>
      <c r="E1673" s="748" t="s">
        <v>48</v>
      </c>
      <c r="F1673" s="748" t="s">
        <v>371</v>
      </c>
      <c r="G1673" s="749" t="s">
        <v>50</v>
      </c>
      <c r="H1673" s="748" t="s">
        <v>51</v>
      </c>
      <c r="I1673" s="748" t="s">
        <v>134</v>
      </c>
      <c r="J1673" s="766" t="s">
        <v>2228</v>
      </c>
      <c r="K1673" s="748" t="s">
        <v>2229</v>
      </c>
      <c r="L1673" s="748" t="s">
        <v>2143</v>
      </c>
      <c r="M1673" s="638">
        <v>0</v>
      </c>
      <c r="N1673" s="638">
        <v>0</v>
      </c>
      <c r="O1673" s="748" t="s">
        <v>2143</v>
      </c>
      <c r="P1673" s="748" t="s">
        <v>2143</v>
      </c>
      <c r="Q1673" s="804" t="s">
        <v>2143</v>
      </c>
      <c r="R1673" s="59"/>
      <c r="S1673" s="823"/>
      <c r="T1673" s="49"/>
      <c r="U1673" s="49"/>
      <c r="V1673" s="49"/>
      <c r="W1673" s="34"/>
      <c r="X1673" s="35"/>
      <c r="Y1673" s="36"/>
      <c r="Z1673" s="36"/>
      <c r="AA1673" s="36"/>
      <c r="AB1673" s="50"/>
      <c r="AC1673" s="35"/>
      <c r="AD1673" s="60"/>
      <c r="AE1673" s="60"/>
      <c r="AF1673" s="995" t="s">
        <v>2230</v>
      </c>
      <c r="AG1673" s="699"/>
    </row>
    <row r="1674" spans="1:33" ht="24.75" customHeight="1">
      <c r="A1674" s="662"/>
      <c r="B1674" s="665"/>
      <c r="C1674" s="743"/>
      <c r="D1674" s="744"/>
      <c r="E1674" s="744"/>
      <c r="F1674" s="744"/>
      <c r="G1674" s="744"/>
      <c r="H1674" s="744"/>
      <c r="I1674" s="744"/>
      <c r="J1674" s="761"/>
      <c r="K1674" s="744"/>
      <c r="L1674" s="744"/>
      <c r="M1674" s="631"/>
      <c r="N1674" s="631"/>
      <c r="O1674" s="744"/>
      <c r="P1674" s="744"/>
      <c r="Q1674" s="802"/>
      <c r="R1674" s="32"/>
      <c r="S1674" s="818"/>
      <c r="T1674" s="26"/>
      <c r="U1674" s="26"/>
      <c r="V1674" s="26"/>
      <c r="W1674" s="27"/>
      <c r="X1674" s="28"/>
      <c r="Y1674" s="29"/>
      <c r="Z1674" s="29"/>
      <c r="AA1674" s="29"/>
      <c r="AB1674" s="30"/>
      <c r="AC1674" s="28"/>
      <c r="AD1674" s="31"/>
      <c r="AE1674" s="31"/>
      <c r="AF1674" s="993"/>
      <c r="AG1674" s="641"/>
    </row>
    <row r="1675" spans="1:33" ht="24.75" customHeight="1">
      <c r="A1675" s="662"/>
      <c r="B1675" s="665"/>
      <c r="C1675" s="743"/>
      <c r="D1675" s="744"/>
      <c r="E1675" s="744"/>
      <c r="F1675" s="744"/>
      <c r="G1675" s="744"/>
      <c r="H1675" s="744"/>
      <c r="I1675" s="744"/>
      <c r="J1675" s="761"/>
      <c r="K1675" s="744"/>
      <c r="L1675" s="744"/>
      <c r="M1675" s="631"/>
      <c r="N1675" s="631"/>
      <c r="O1675" s="744"/>
      <c r="P1675" s="744"/>
      <c r="Q1675" s="802"/>
      <c r="R1675" s="25"/>
      <c r="S1675" s="818"/>
      <c r="T1675" s="26"/>
      <c r="U1675" s="26"/>
      <c r="V1675" s="26"/>
      <c r="W1675" s="27"/>
      <c r="X1675" s="28"/>
      <c r="Y1675" s="29"/>
      <c r="Z1675" s="29"/>
      <c r="AA1675" s="29"/>
      <c r="AB1675" s="30"/>
      <c r="AC1675" s="28"/>
      <c r="AD1675" s="31"/>
      <c r="AE1675" s="31"/>
      <c r="AF1675" s="993"/>
      <c r="AG1675" s="641"/>
    </row>
    <row r="1676" spans="1:33" ht="24.75" customHeight="1">
      <c r="A1676" s="662"/>
      <c r="B1676" s="665"/>
      <c r="C1676" s="743"/>
      <c r="D1676" s="744"/>
      <c r="E1676" s="744"/>
      <c r="F1676" s="744"/>
      <c r="G1676" s="744"/>
      <c r="H1676" s="744"/>
      <c r="I1676" s="744"/>
      <c r="J1676" s="761"/>
      <c r="K1676" s="744"/>
      <c r="L1676" s="744"/>
      <c r="M1676" s="631"/>
      <c r="N1676" s="631"/>
      <c r="O1676" s="744"/>
      <c r="P1676" s="744"/>
      <c r="Q1676" s="802"/>
      <c r="R1676" s="25"/>
      <c r="S1676" s="818"/>
      <c r="T1676" s="26"/>
      <c r="U1676" s="26"/>
      <c r="V1676" s="26"/>
      <c r="W1676" s="27"/>
      <c r="X1676" s="28"/>
      <c r="Y1676" s="29"/>
      <c r="Z1676" s="29"/>
      <c r="AA1676" s="29"/>
      <c r="AB1676" s="30"/>
      <c r="AC1676" s="28"/>
      <c r="AD1676" s="31"/>
      <c r="AE1676" s="31"/>
      <c r="AF1676" s="993"/>
      <c r="AG1676" s="641"/>
    </row>
    <row r="1677" spans="1:33" ht="24.75" customHeight="1">
      <c r="A1677" s="662"/>
      <c r="B1677" s="665"/>
      <c r="C1677" s="745"/>
      <c r="D1677" s="746"/>
      <c r="E1677" s="746"/>
      <c r="F1677" s="746"/>
      <c r="G1677" s="746"/>
      <c r="H1677" s="746"/>
      <c r="I1677" s="746"/>
      <c r="J1677" s="763"/>
      <c r="K1677" s="746"/>
      <c r="L1677" s="746"/>
      <c r="M1677" s="632"/>
      <c r="N1677" s="632"/>
      <c r="O1677" s="746"/>
      <c r="P1677" s="746"/>
      <c r="Q1677" s="803"/>
      <c r="R1677" s="69"/>
      <c r="S1677" s="820"/>
      <c r="T1677" s="39"/>
      <c r="U1677" s="39"/>
      <c r="V1677" s="39"/>
      <c r="W1677" s="40"/>
      <c r="X1677" s="41"/>
      <c r="Y1677" s="42"/>
      <c r="Z1677" s="42"/>
      <c r="AA1677" s="42"/>
      <c r="AB1677" s="43"/>
      <c r="AC1677" s="41"/>
      <c r="AD1677" s="44"/>
      <c r="AE1677" s="44"/>
      <c r="AF1677" s="994"/>
      <c r="AG1677" s="641"/>
    </row>
    <row r="1678" spans="1:33" ht="24.75" customHeight="1">
      <c r="A1678" s="662"/>
      <c r="B1678" s="665"/>
      <c r="C1678" s="747" t="s">
        <v>46</v>
      </c>
      <c r="D1678" s="748" t="s">
        <v>47</v>
      </c>
      <c r="E1678" s="748" t="s">
        <v>48</v>
      </c>
      <c r="F1678" s="748" t="s">
        <v>371</v>
      </c>
      <c r="G1678" s="749" t="s">
        <v>50</v>
      </c>
      <c r="H1678" s="748" t="s">
        <v>51</v>
      </c>
      <c r="I1678" s="748" t="s">
        <v>134</v>
      </c>
      <c r="J1678" s="766" t="s">
        <v>2231</v>
      </c>
      <c r="K1678" s="748" t="s">
        <v>2232</v>
      </c>
      <c r="L1678" s="748" t="s">
        <v>2143</v>
      </c>
      <c r="M1678" s="638">
        <v>0</v>
      </c>
      <c r="N1678" s="638">
        <v>0</v>
      </c>
      <c r="O1678" s="748" t="s">
        <v>2143</v>
      </c>
      <c r="P1678" s="748" t="s">
        <v>2143</v>
      </c>
      <c r="Q1678" s="804" t="s">
        <v>2143</v>
      </c>
      <c r="R1678" s="59"/>
      <c r="S1678" s="823"/>
      <c r="T1678" s="49"/>
      <c r="U1678" s="49"/>
      <c r="V1678" s="49"/>
      <c r="W1678" s="34"/>
      <c r="X1678" s="35"/>
      <c r="Y1678" s="36"/>
      <c r="Z1678" s="36"/>
      <c r="AA1678" s="36"/>
      <c r="AB1678" s="50"/>
      <c r="AC1678" s="35"/>
      <c r="AD1678" s="60"/>
      <c r="AE1678" s="60"/>
      <c r="AF1678" s="995" t="s">
        <v>2233</v>
      </c>
      <c r="AG1678" s="699"/>
    </row>
    <row r="1679" spans="1:33" ht="24.75" customHeight="1">
      <c r="A1679" s="662"/>
      <c r="B1679" s="665"/>
      <c r="C1679" s="743"/>
      <c r="D1679" s="744"/>
      <c r="E1679" s="744"/>
      <c r="F1679" s="744"/>
      <c r="G1679" s="744"/>
      <c r="H1679" s="744"/>
      <c r="I1679" s="744"/>
      <c r="J1679" s="761"/>
      <c r="K1679" s="744"/>
      <c r="L1679" s="744"/>
      <c r="M1679" s="631"/>
      <c r="N1679" s="631"/>
      <c r="O1679" s="744"/>
      <c r="P1679" s="744"/>
      <c r="Q1679" s="802"/>
      <c r="R1679" s="32"/>
      <c r="S1679" s="818"/>
      <c r="T1679" s="26"/>
      <c r="U1679" s="26"/>
      <c r="V1679" s="26"/>
      <c r="W1679" s="27"/>
      <c r="X1679" s="28"/>
      <c r="Y1679" s="29"/>
      <c r="Z1679" s="29"/>
      <c r="AA1679" s="29"/>
      <c r="AB1679" s="30"/>
      <c r="AC1679" s="28"/>
      <c r="AD1679" s="31"/>
      <c r="AE1679" s="31"/>
      <c r="AF1679" s="993"/>
      <c r="AG1679" s="641"/>
    </row>
    <row r="1680" spans="1:33" ht="24.75" customHeight="1">
      <c r="A1680" s="662"/>
      <c r="B1680" s="665"/>
      <c r="C1680" s="743"/>
      <c r="D1680" s="744"/>
      <c r="E1680" s="744"/>
      <c r="F1680" s="744"/>
      <c r="G1680" s="744"/>
      <c r="H1680" s="744"/>
      <c r="I1680" s="744"/>
      <c r="J1680" s="761"/>
      <c r="K1680" s="744"/>
      <c r="L1680" s="744"/>
      <c r="M1680" s="631"/>
      <c r="N1680" s="631"/>
      <c r="O1680" s="744"/>
      <c r="P1680" s="744"/>
      <c r="Q1680" s="802"/>
      <c r="R1680" s="25"/>
      <c r="S1680" s="818"/>
      <c r="T1680" s="26"/>
      <c r="U1680" s="26"/>
      <c r="V1680" s="26"/>
      <c r="W1680" s="27"/>
      <c r="X1680" s="28"/>
      <c r="Y1680" s="29"/>
      <c r="Z1680" s="29"/>
      <c r="AA1680" s="29"/>
      <c r="AB1680" s="30"/>
      <c r="AC1680" s="28"/>
      <c r="AD1680" s="31"/>
      <c r="AE1680" s="31"/>
      <c r="AF1680" s="993"/>
      <c r="AG1680" s="641"/>
    </row>
    <row r="1681" spans="1:33" ht="24.75" customHeight="1">
      <c r="A1681" s="662"/>
      <c r="B1681" s="665"/>
      <c r="C1681" s="743"/>
      <c r="D1681" s="744"/>
      <c r="E1681" s="744"/>
      <c r="F1681" s="744"/>
      <c r="G1681" s="744"/>
      <c r="H1681" s="744"/>
      <c r="I1681" s="744"/>
      <c r="J1681" s="761"/>
      <c r="K1681" s="744"/>
      <c r="L1681" s="744"/>
      <c r="M1681" s="631"/>
      <c r="N1681" s="631"/>
      <c r="O1681" s="744"/>
      <c r="P1681" s="744"/>
      <c r="Q1681" s="802"/>
      <c r="R1681" s="25"/>
      <c r="S1681" s="818"/>
      <c r="T1681" s="26"/>
      <c r="U1681" s="26"/>
      <c r="V1681" s="26"/>
      <c r="W1681" s="27"/>
      <c r="X1681" s="28"/>
      <c r="Y1681" s="29"/>
      <c r="Z1681" s="29"/>
      <c r="AA1681" s="29"/>
      <c r="AB1681" s="30"/>
      <c r="AC1681" s="28"/>
      <c r="AD1681" s="31"/>
      <c r="AE1681" s="31"/>
      <c r="AF1681" s="993"/>
      <c r="AG1681" s="641"/>
    </row>
    <row r="1682" spans="1:33" ht="24.75" customHeight="1">
      <c r="A1682" s="662"/>
      <c r="B1682" s="665"/>
      <c r="C1682" s="745"/>
      <c r="D1682" s="746"/>
      <c r="E1682" s="746"/>
      <c r="F1682" s="746"/>
      <c r="G1682" s="746"/>
      <c r="H1682" s="746"/>
      <c r="I1682" s="746"/>
      <c r="J1682" s="763"/>
      <c r="K1682" s="746"/>
      <c r="L1682" s="746"/>
      <c r="M1682" s="632"/>
      <c r="N1682" s="632"/>
      <c r="O1682" s="746"/>
      <c r="P1682" s="746"/>
      <c r="Q1682" s="803"/>
      <c r="R1682" s="69"/>
      <c r="S1682" s="820"/>
      <c r="T1682" s="39"/>
      <c r="U1682" s="39"/>
      <c r="V1682" s="39"/>
      <c r="W1682" s="40"/>
      <c r="X1682" s="41"/>
      <c r="Y1682" s="42"/>
      <c r="Z1682" s="42"/>
      <c r="AA1682" s="42"/>
      <c r="AB1682" s="43"/>
      <c r="AC1682" s="41"/>
      <c r="AD1682" s="44"/>
      <c r="AE1682" s="44"/>
      <c r="AF1682" s="994"/>
      <c r="AG1682" s="641"/>
    </row>
    <row r="1683" spans="1:33" ht="18" customHeight="1">
      <c r="A1683" s="662"/>
      <c r="B1683" s="665"/>
      <c r="C1683" s="747" t="s">
        <v>46</v>
      </c>
      <c r="D1683" s="748" t="s">
        <v>47</v>
      </c>
      <c r="E1683" s="748" t="s">
        <v>48</v>
      </c>
      <c r="F1683" s="748" t="s">
        <v>371</v>
      </c>
      <c r="G1683" s="749" t="s">
        <v>50</v>
      </c>
      <c r="H1683" s="748" t="s">
        <v>51</v>
      </c>
      <c r="I1683" s="748" t="s">
        <v>61</v>
      </c>
      <c r="J1683" s="766" t="s">
        <v>2234</v>
      </c>
      <c r="K1683" s="748" t="s">
        <v>192</v>
      </c>
      <c r="L1683" s="748" t="s">
        <v>583</v>
      </c>
      <c r="M1683" s="638">
        <v>1</v>
      </c>
      <c r="N1683" s="638">
        <v>3</v>
      </c>
      <c r="O1683" s="748" t="s">
        <v>2235</v>
      </c>
      <c r="P1683" s="748" t="s">
        <v>2236</v>
      </c>
      <c r="Q1683" s="804" t="s">
        <v>2237</v>
      </c>
      <c r="R1683" s="59" t="s">
        <v>2238</v>
      </c>
      <c r="S1683" s="823" t="s">
        <v>402</v>
      </c>
      <c r="T1683" s="75" t="s">
        <v>70</v>
      </c>
      <c r="U1683" s="67" t="s">
        <v>71</v>
      </c>
      <c r="V1683" s="68" t="s">
        <v>72</v>
      </c>
      <c r="W1683" s="34"/>
      <c r="X1683" s="35"/>
      <c r="Y1683" s="36"/>
      <c r="Z1683" s="36"/>
      <c r="AA1683" s="36"/>
      <c r="AB1683" s="50">
        <f>+SUM(AA1684:AA1710)</f>
        <v>720.49200000000019</v>
      </c>
      <c r="AC1683" s="35"/>
      <c r="AD1683" s="60"/>
      <c r="AE1683" s="60"/>
      <c r="AF1683" s="637"/>
      <c r="AG1683" s="699"/>
    </row>
    <row r="1684" spans="1:33" ht="18" customHeight="1">
      <c r="A1684" s="662"/>
      <c r="B1684" s="665"/>
      <c r="C1684" s="743"/>
      <c r="D1684" s="744"/>
      <c r="E1684" s="744"/>
      <c r="F1684" s="744"/>
      <c r="G1684" s="744"/>
      <c r="H1684" s="744"/>
      <c r="I1684" s="744"/>
      <c r="J1684" s="761"/>
      <c r="K1684" s="744"/>
      <c r="L1684" s="744"/>
      <c r="M1684" s="631"/>
      <c r="N1684" s="631"/>
      <c r="O1684" s="744"/>
      <c r="P1684" s="744"/>
      <c r="Q1684" s="802"/>
      <c r="R1684" s="32"/>
      <c r="S1684" s="818" t="s">
        <v>2239</v>
      </c>
      <c r="T1684" s="26"/>
      <c r="U1684" s="26"/>
      <c r="V1684" s="26"/>
      <c r="W1684" s="27">
        <v>6</v>
      </c>
      <c r="X1684" s="28" t="s">
        <v>74</v>
      </c>
      <c r="Y1684" s="29">
        <v>0.24</v>
      </c>
      <c r="Z1684" s="29">
        <f t="shared" ref="Z1684:Z1710" si="198">+W1684*Y1684</f>
        <v>1.44</v>
      </c>
      <c r="AA1684" s="29">
        <f t="shared" ref="AA1684:AA1710" si="199">+Z1684*1.12</f>
        <v>1.6128</v>
      </c>
      <c r="AB1684" s="30"/>
      <c r="AC1684" s="28"/>
      <c r="AD1684" s="31" t="s">
        <v>75</v>
      </c>
      <c r="AE1684" s="31"/>
      <c r="AF1684" s="634"/>
      <c r="AG1684" s="641"/>
    </row>
    <row r="1685" spans="1:33" ht="18" customHeight="1">
      <c r="A1685" s="662"/>
      <c r="B1685" s="665"/>
      <c r="C1685" s="743"/>
      <c r="D1685" s="744"/>
      <c r="E1685" s="744"/>
      <c r="F1685" s="744"/>
      <c r="G1685" s="744"/>
      <c r="H1685" s="744"/>
      <c r="I1685" s="744"/>
      <c r="J1685" s="761"/>
      <c r="K1685" s="744"/>
      <c r="L1685" s="744"/>
      <c r="M1685" s="631"/>
      <c r="N1685" s="631"/>
      <c r="O1685" s="744"/>
      <c r="P1685" s="744"/>
      <c r="Q1685" s="802"/>
      <c r="R1685" s="25"/>
      <c r="S1685" s="818" t="s">
        <v>2240</v>
      </c>
      <c r="T1685" s="26"/>
      <c r="U1685" s="26"/>
      <c r="V1685" s="26"/>
      <c r="W1685" s="27">
        <v>6</v>
      </c>
      <c r="X1685" s="28" t="s">
        <v>74</v>
      </c>
      <c r="Y1685" s="29">
        <v>0.45</v>
      </c>
      <c r="Z1685" s="29">
        <f t="shared" si="198"/>
        <v>2.7</v>
      </c>
      <c r="AA1685" s="29">
        <f t="shared" si="199"/>
        <v>3.0240000000000005</v>
      </c>
      <c r="AB1685" s="30"/>
      <c r="AC1685" s="28"/>
      <c r="AD1685" s="31" t="s">
        <v>75</v>
      </c>
      <c r="AE1685" s="31"/>
      <c r="AF1685" s="634"/>
      <c r="AG1685" s="641"/>
    </row>
    <row r="1686" spans="1:33" ht="18" customHeight="1">
      <c r="A1686" s="662"/>
      <c r="B1686" s="665"/>
      <c r="C1686" s="743"/>
      <c r="D1686" s="744"/>
      <c r="E1686" s="744"/>
      <c r="F1686" s="744"/>
      <c r="G1686" s="744"/>
      <c r="H1686" s="744"/>
      <c r="I1686" s="744"/>
      <c r="J1686" s="761"/>
      <c r="K1686" s="744"/>
      <c r="L1686" s="744"/>
      <c r="M1686" s="631"/>
      <c r="N1686" s="631"/>
      <c r="O1686" s="744"/>
      <c r="P1686" s="744"/>
      <c r="Q1686" s="802"/>
      <c r="R1686" s="25"/>
      <c r="S1686" s="818" t="s">
        <v>2241</v>
      </c>
      <c r="T1686" s="26"/>
      <c r="U1686" s="26"/>
      <c r="V1686" s="26"/>
      <c r="W1686" s="27">
        <v>2</v>
      </c>
      <c r="X1686" s="28" t="s">
        <v>74</v>
      </c>
      <c r="Y1686" s="29">
        <v>1.03</v>
      </c>
      <c r="Z1686" s="29">
        <f t="shared" si="198"/>
        <v>2.06</v>
      </c>
      <c r="AA1686" s="29">
        <f t="shared" si="199"/>
        <v>2.3072000000000004</v>
      </c>
      <c r="AB1686" s="30"/>
      <c r="AC1686" s="28"/>
      <c r="AD1686" s="31" t="s">
        <v>75</v>
      </c>
      <c r="AE1686" s="31"/>
      <c r="AF1686" s="634"/>
      <c r="AG1686" s="641"/>
    </row>
    <row r="1687" spans="1:33" ht="18" customHeight="1">
      <c r="A1687" s="662"/>
      <c r="B1687" s="665"/>
      <c r="C1687" s="743"/>
      <c r="D1687" s="744"/>
      <c r="E1687" s="744"/>
      <c r="F1687" s="744"/>
      <c r="G1687" s="744"/>
      <c r="H1687" s="744"/>
      <c r="I1687" s="744"/>
      <c r="J1687" s="761"/>
      <c r="K1687" s="744"/>
      <c r="L1687" s="744"/>
      <c r="M1687" s="631"/>
      <c r="N1687" s="631"/>
      <c r="O1687" s="744"/>
      <c r="P1687" s="744"/>
      <c r="Q1687" s="802"/>
      <c r="R1687" s="69"/>
      <c r="S1687" s="824" t="s">
        <v>2242</v>
      </c>
      <c r="T1687" s="61"/>
      <c r="U1687" s="61"/>
      <c r="V1687" s="61"/>
      <c r="W1687" s="62">
        <v>4</v>
      </c>
      <c r="X1687" s="28" t="s">
        <v>74</v>
      </c>
      <c r="Y1687" s="64">
        <v>1.24</v>
      </c>
      <c r="Z1687" s="29">
        <f t="shared" si="198"/>
        <v>4.96</v>
      </c>
      <c r="AA1687" s="29">
        <f t="shared" si="199"/>
        <v>5.5552000000000001</v>
      </c>
      <c r="AB1687" s="65"/>
      <c r="AC1687" s="63"/>
      <c r="AD1687" s="66" t="s">
        <v>75</v>
      </c>
      <c r="AE1687" s="66"/>
      <c r="AF1687" s="634"/>
      <c r="AG1687" s="641"/>
    </row>
    <row r="1688" spans="1:33" ht="18" customHeight="1">
      <c r="A1688" s="662"/>
      <c r="B1688" s="665"/>
      <c r="C1688" s="743"/>
      <c r="D1688" s="744"/>
      <c r="E1688" s="744"/>
      <c r="F1688" s="744"/>
      <c r="G1688" s="744"/>
      <c r="H1688" s="744"/>
      <c r="I1688" s="744"/>
      <c r="J1688" s="761"/>
      <c r="K1688" s="744"/>
      <c r="L1688" s="744"/>
      <c r="M1688" s="631"/>
      <c r="N1688" s="631"/>
      <c r="O1688" s="744"/>
      <c r="P1688" s="744"/>
      <c r="Q1688" s="802"/>
      <c r="R1688" s="69"/>
      <c r="S1688" s="824" t="s">
        <v>2243</v>
      </c>
      <c r="T1688" s="61"/>
      <c r="U1688" s="61"/>
      <c r="V1688" s="61"/>
      <c r="W1688" s="62">
        <v>2</v>
      </c>
      <c r="X1688" s="28" t="s">
        <v>74</v>
      </c>
      <c r="Y1688" s="64">
        <v>1.3</v>
      </c>
      <c r="Z1688" s="29">
        <f t="shared" si="198"/>
        <v>2.6</v>
      </c>
      <c r="AA1688" s="29">
        <f t="shared" si="199"/>
        <v>2.9120000000000004</v>
      </c>
      <c r="AB1688" s="65"/>
      <c r="AC1688" s="63"/>
      <c r="AD1688" s="66" t="s">
        <v>75</v>
      </c>
      <c r="AE1688" s="66"/>
      <c r="AF1688" s="634"/>
      <c r="AG1688" s="641"/>
    </row>
    <row r="1689" spans="1:33" ht="18" customHeight="1">
      <c r="A1689" s="662"/>
      <c r="B1689" s="665"/>
      <c r="C1689" s="743"/>
      <c r="D1689" s="744"/>
      <c r="E1689" s="744"/>
      <c r="F1689" s="744"/>
      <c r="G1689" s="744"/>
      <c r="H1689" s="744"/>
      <c r="I1689" s="744"/>
      <c r="J1689" s="761"/>
      <c r="K1689" s="744"/>
      <c r="L1689" s="744"/>
      <c r="M1689" s="631"/>
      <c r="N1689" s="631"/>
      <c r="O1689" s="744"/>
      <c r="P1689" s="744"/>
      <c r="Q1689" s="802"/>
      <c r="R1689" s="69"/>
      <c r="S1689" s="824" t="s">
        <v>2244</v>
      </c>
      <c r="T1689" s="61"/>
      <c r="U1689" s="61"/>
      <c r="V1689" s="61"/>
      <c r="W1689" s="62">
        <v>12</v>
      </c>
      <c r="X1689" s="28" t="s">
        <v>74</v>
      </c>
      <c r="Y1689" s="64">
        <v>1.35</v>
      </c>
      <c r="Z1689" s="29">
        <f t="shared" si="198"/>
        <v>16.200000000000003</v>
      </c>
      <c r="AA1689" s="29">
        <f t="shared" si="199"/>
        <v>18.144000000000005</v>
      </c>
      <c r="AB1689" s="65"/>
      <c r="AC1689" s="63"/>
      <c r="AD1689" s="66" t="s">
        <v>75</v>
      </c>
      <c r="AE1689" s="66"/>
      <c r="AF1689" s="634"/>
      <c r="AG1689" s="641"/>
    </row>
    <row r="1690" spans="1:33" ht="33.75" customHeight="1">
      <c r="A1690" s="662"/>
      <c r="B1690" s="665"/>
      <c r="C1690" s="743"/>
      <c r="D1690" s="744"/>
      <c r="E1690" s="744"/>
      <c r="F1690" s="744"/>
      <c r="G1690" s="744"/>
      <c r="H1690" s="744"/>
      <c r="I1690" s="744"/>
      <c r="J1690" s="761"/>
      <c r="K1690" s="744"/>
      <c r="L1690" s="744"/>
      <c r="M1690" s="631"/>
      <c r="N1690" s="631"/>
      <c r="O1690" s="744"/>
      <c r="P1690" s="744"/>
      <c r="Q1690" s="802"/>
      <c r="R1690" s="69"/>
      <c r="S1690" s="824" t="s">
        <v>2245</v>
      </c>
      <c r="T1690" s="61"/>
      <c r="U1690" s="61"/>
      <c r="V1690" s="61"/>
      <c r="W1690" s="62">
        <v>6</v>
      </c>
      <c r="X1690" s="28" t="s">
        <v>74</v>
      </c>
      <c r="Y1690" s="64">
        <v>1.53</v>
      </c>
      <c r="Z1690" s="29">
        <f t="shared" si="198"/>
        <v>9.18</v>
      </c>
      <c r="AA1690" s="29">
        <f t="shared" si="199"/>
        <v>10.281600000000001</v>
      </c>
      <c r="AB1690" s="65"/>
      <c r="AC1690" s="63"/>
      <c r="AD1690" s="66" t="s">
        <v>75</v>
      </c>
      <c r="AE1690" s="66"/>
      <c r="AF1690" s="634"/>
      <c r="AG1690" s="641"/>
    </row>
    <row r="1691" spans="1:33" ht="33.75" customHeight="1">
      <c r="A1691" s="663"/>
      <c r="B1691" s="666"/>
      <c r="C1691" s="743"/>
      <c r="D1691" s="744"/>
      <c r="E1691" s="744"/>
      <c r="F1691" s="744"/>
      <c r="G1691" s="744"/>
      <c r="H1691" s="744"/>
      <c r="I1691" s="744"/>
      <c r="J1691" s="761"/>
      <c r="K1691" s="744"/>
      <c r="L1691" s="744"/>
      <c r="M1691" s="631"/>
      <c r="N1691" s="631"/>
      <c r="O1691" s="744"/>
      <c r="P1691" s="744"/>
      <c r="Q1691" s="802"/>
      <c r="R1691" s="69"/>
      <c r="S1691" s="824" t="s">
        <v>2246</v>
      </c>
      <c r="T1691" s="61"/>
      <c r="U1691" s="61"/>
      <c r="V1691" s="61"/>
      <c r="W1691" s="62">
        <v>25</v>
      </c>
      <c r="X1691" s="63" t="s">
        <v>2247</v>
      </c>
      <c r="Y1691" s="64">
        <v>1.78</v>
      </c>
      <c r="Z1691" s="29">
        <f t="shared" si="198"/>
        <v>44.5</v>
      </c>
      <c r="AA1691" s="29">
        <f t="shared" si="199"/>
        <v>49.84</v>
      </c>
      <c r="AB1691" s="65"/>
      <c r="AC1691" s="63"/>
      <c r="AD1691" s="66" t="s">
        <v>75</v>
      </c>
      <c r="AE1691" s="66"/>
      <c r="AF1691" s="634"/>
      <c r="AG1691" s="641"/>
    </row>
    <row r="1692" spans="1:33" ht="18" customHeight="1">
      <c r="A1692" s="661" t="s">
        <v>2111</v>
      </c>
      <c r="B1692" s="664" t="s">
        <v>2111</v>
      </c>
      <c r="C1692" s="743"/>
      <c r="D1692" s="744"/>
      <c r="E1692" s="744"/>
      <c r="F1692" s="744"/>
      <c r="G1692" s="744"/>
      <c r="H1692" s="744"/>
      <c r="I1692" s="744"/>
      <c r="J1692" s="761"/>
      <c r="K1692" s="744"/>
      <c r="L1692" s="744"/>
      <c r="M1692" s="631"/>
      <c r="N1692" s="631"/>
      <c r="O1692" s="744"/>
      <c r="P1692" s="744"/>
      <c r="Q1692" s="802"/>
      <c r="R1692" s="69"/>
      <c r="S1692" s="824" t="s">
        <v>2248</v>
      </c>
      <c r="T1692" s="61"/>
      <c r="U1692" s="61"/>
      <c r="V1692" s="61"/>
      <c r="W1692" s="62">
        <v>6</v>
      </c>
      <c r="X1692" s="28" t="s">
        <v>74</v>
      </c>
      <c r="Y1692" s="64">
        <v>1.96</v>
      </c>
      <c r="Z1692" s="29">
        <f t="shared" si="198"/>
        <v>11.76</v>
      </c>
      <c r="AA1692" s="29">
        <f t="shared" si="199"/>
        <v>13.171200000000001</v>
      </c>
      <c r="AB1692" s="65"/>
      <c r="AC1692" s="63"/>
      <c r="AD1692" s="66" t="s">
        <v>75</v>
      </c>
      <c r="AE1692" s="66"/>
      <c r="AF1692" s="634"/>
      <c r="AG1692" s="641"/>
    </row>
    <row r="1693" spans="1:33" ht="33.75" customHeight="1">
      <c r="A1693" s="662"/>
      <c r="B1693" s="665"/>
      <c r="C1693" s="743"/>
      <c r="D1693" s="744"/>
      <c r="E1693" s="744"/>
      <c r="F1693" s="744"/>
      <c r="G1693" s="744"/>
      <c r="H1693" s="744"/>
      <c r="I1693" s="744"/>
      <c r="J1693" s="761"/>
      <c r="K1693" s="744"/>
      <c r="L1693" s="744"/>
      <c r="M1693" s="631"/>
      <c r="N1693" s="631"/>
      <c r="O1693" s="744"/>
      <c r="P1693" s="744"/>
      <c r="Q1693" s="802"/>
      <c r="R1693" s="69"/>
      <c r="S1693" s="824" t="s">
        <v>2249</v>
      </c>
      <c r="T1693" s="61"/>
      <c r="U1693" s="61"/>
      <c r="V1693" s="61"/>
      <c r="W1693" s="62">
        <v>1</v>
      </c>
      <c r="X1693" s="28" t="s">
        <v>74</v>
      </c>
      <c r="Y1693" s="64">
        <v>2.19</v>
      </c>
      <c r="Z1693" s="29">
        <f t="shared" si="198"/>
        <v>2.19</v>
      </c>
      <c r="AA1693" s="29">
        <f t="shared" si="199"/>
        <v>2.4528000000000003</v>
      </c>
      <c r="AB1693" s="65"/>
      <c r="AC1693" s="63"/>
      <c r="AD1693" s="66" t="s">
        <v>75</v>
      </c>
      <c r="AE1693" s="66"/>
      <c r="AF1693" s="634"/>
      <c r="AG1693" s="641"/>
    </row>
    <row r="1694" spans="1:33" ht="33.75" customHeight="1">
      <c r="A1694" s="662"/>
      <c r="B1694" s="665"/>
      <c r="C1694" s="743"/>
      <c r="D1694" s="744"/>
      <c r="E1694" s="744"/>
      <c r="F1694" s="744"/>
      <c r="G1694" s="744"/>
      <c r="H1694" s="744"/>
      <c r="I1694" s="744"/>
      <c r="J1694" s="761"/>
      <c r="K1694" s="744"/>
      <c r="L1694" s="744"/>
      <c r="M1694" s="631"/>
      <c r="N1694" s="631"/>
      <c r="O1694" s="744"/>
      <c r="P1694" s="744"/>
      <c r="Q1694" s="802"/>
      <c r="R1694" s="69"/>
      <c r="S1694" s="824" t="s">
        <v>2250</v>
      </c>
      <c r="T1694" s="61"/>
      <c r="U1694" s="61"/>
      <c r="V1694" s="61"/>
      <c r="W1694" s="62">
        <v>20</v>
      </c>
      <c r="X1694" s="63" t="s">
        <v>1754</v>
      </c>
      <c r="Y1694" s="64">
        <v>2.2000000000000002</v>
      </c>
      <c r="Z1694" s="29">
        <f t="shared" si="198"/>
        <v>44</v>
      </c>
      <c r="AA1694" s="29">
        <f t="shared" si="199"/>
        <v>49.28</v>
      </c>
      <c r="AB1694" s="65"/>
      <c r="AC1694" s="63"/>
      <c r="AD1694" s="66" t="s">
        <v>75</v>
      </c>
      <c r="AE1694" s="66"/>
      <c r="AF1694" s="634"/>
      <c r="AG1694" s="641"/>
    </row>
    <row r="1695" spans="1:33" ht="18" customHeight="1">
      <c r="A1695" s="662"/>
      <c r="B1695" s="665"/>
      <c r="C1695" s="743"/>
      <c r="D1695" s="744"/>
      <c r="E1695" s="744"/>
      <c r="F1695" s="744"/>
      <c r="G1695" s="744"/>
      <c r="H1695" s="744"/>
      <c r="I1695" s="744"/>
      <c r="J1695" s="761"/>
      <c r="K1695" s="744"/>
      <c r="L1695" s="744"/>
      <c r="M1695" s="631"/>
      <c r="N1695" s="631"/>
      <c r="O1695" s="744"/>
      <c r="P1695" s="744"/>
      <c r="Q1695" s="802"/>
      <c r="R1695" s="69"/>
      <c r="S1695" s="824" t="s">
        <v>2251</v>
      </c>
      <c r="T1695" s="61"/>
      <c r="U1695" s="61"/>
      <c r="V1695" s="61"/>
      <c r="W1695" s="62">
        <v>2</v>
      </c>
      <c r="X1695" s="28" t="s">
        <v>74</v>
      </c>
      <c r="Y1695" s="64">
        <v>2.21</v>
      </c>
      <c r="Z1695" s="29">
        <f t="shared" si="198"/>
        <v>4.42</v>
      </c>
      <c r="AA1695" s="29">
        <f t="shared" si="199"/>
        <v>4.9504000000000001</v>
      </c>
      <c r="AB1695" s="65"/>
      <c r="AC1695" s="63"/>
      <c r="AD1695" s="66" t="s">
        <v>75</v>
      </c>
      <c r="AE1695" s="66"/>
      <c r="AF1695" s="634"/>
      <c r="AG1695" s="641"/>
    </row>
    <row r="1696" spans="1:33" ht="33.75" customHeight="1">
      <c r="A1696" s="662"/>
      <c r="B1696" s="665"/>
      <c r="C1696" s="743"/>
      <c r="D1696" s="744"/>
      <c r="E1696" s="744"/>
      <c r="F1696" s="744"/>
      <c r="G1696" s="744"/>
      <c r="H1696" s="744"/>
      <c r="I1696" s="744"/>
      <c r="J1696" s="761"/>
      <c r="K1696" s="744"/>
      <c r="L1696" s="744"/>
      <c r="M1696" s="631"/>
      <c r="N1696" s="631"/>
      <c r="O1696" s="744"/>
      <c r="P1696" s="744"/>
      <c r="Q1696" s="802"/>
      <c r="R1696" s="69"/>
      <c r="S1696" s="824" t="s">
        <v>2252</v>
      </c>
      <c r="T1696" s="61"/>
      <c r="U1696" s="61"/>
      <c r="V1696" s="61"/>
      <c r="W1696" s="62">
        <v>18</v>
      </c>
      <c r="X1696" s="28" t="s">
        <v>74</v>
      </c>
      <c r="Y1696" s="64">
        <v>2.6</v>
      </c>
      <c r="Z1696" s="29">
        <f t="shared" si="198"/>
        <v>46.800000000000004</v>
      </c>
      <c r="AA1696" s="29">
        <f t="shared" si="199"/>
        <v>52.416000000000011</v>
      </c>
      <c r="AB1696" s="65"/>
      <c r="AC1696" s="63"/>
      <c r="AD1696" s="66" t="s">
        <v>75</v>
      </c>
      <c r="AE1696" s="66"/>
      <c r="AF1696" s="634"/>
      <c r="AG1696" s="641"/>
    </row>
    <row r="1697" spans="1:33" ht="18" customHeight="1">
      <c r="A1697" s="662"/>
      <c r="B1697" s="665"/>
      <c r="C1697" s="743"/>
      <c r="D1697" s="744"/>
      <c r="E1697" s="744"/>
      <c r="F1697" s="744"/>
      <c r="G1697" s="744"/>
      <c r="H1697" s="744"/>
      <c r="I1697" s="744"/>
      <c r="J1697" s="761"/>
      <c r="K1697" s="744"/>
      <c r="L1697" s="744"/>
      <c r="M1697" s="631"/>
      <c r="N1697" s="631"/>
      <c r="O1697" s="744"/>
      <c r="P1697" s="744"/>
      <c r="Q1697" s="802"/>
      <c r="R1697" s="69"/>
      <c r="S1697" s="824" t="s">
        <v>2253</v>
      </c>
      <c r="T1697" s="61"/>
      <c r="U1697" s="61"/>
      <c r="V1697" s="61"/>
      <c r="W1697" s="62">
        <v>5</v>
      </c>
      <c r="X1697" s="28" t="s">
        <v>74</v>
      </c>
      <c r="Y1697" s="64">
        <v>3.43</v>
      </c>
      <c r="Z1697" s="29">
        <f t="shared" si="198"/>
        <v>17.150000000000002</v>
      </c>
      <c r="AA1697" s="29">
        <f t="shared" si="199"/>
        <v>19.208000000000006</v>
      </c>
      <c r="AB1697" s="65"/>
      <c r="AC1697" s="63"/>
      <c r="AD1697" s="66" t="s">
        <v>75</v>
      </c>
      <c r="AE1697" s="66"/>
      <c r="AF1697" s="634"/>
      <c r="AG1697" s="641"/>
    </row>
    <row r="1698" spans="1:33" ht="18" customHeight="1">
      <c r="A1698" s="662"/>
      <c r="B1698" s="665"/>
      <c r="C1698" s="743"/>
      <c r="D1698" s="744"/>
      <c r="E1698" s="744"/>
      <c r="F1698" s="744"/>
      <c r="G1698" s="744"/>
      <c r="H1698" s="744"/>
      <c r="I1698" s="744"/>
      <c r="J1698" s="761"/>
      <c r="K1698" s="744"/>
      <c r="L1698" s="744"/>
      <c r="M1698" s="631"/>
      <c r="N1698" s="631"/>
      <c r="O1698" s="744"/>
      <c r="P1698" s="744"/>
      <c r="Q1698" s="802"/>
      <c r="R1698" s="69"/>
      <c r="S1698" s="824" t="s">
        <v>2254</v>
      </c>
      <c r="T1698" s="61"/>
      <c r="U1698" s="61"/>
      <c r="V1698" s="61"/>
      <c r="W1698" s="62">
        <v>1</v>
      </c>
      <c r="X1698" s="28" t="s">
        <v>74</v>
      </c>
      <c r="Y1698" s="64">
        <v>11.73</v>
      </c>
      <c r="Z1698" s="29">
        <f t="shared" si="198"/>
        <v>11.73</v>
      </c>
      <c r="AA1698" s="29">
        <f t="shared" si="199"/>
        <v>13.137600000000003</v>
      </c>
      <c r="AB1698" s="65"/>
      <c r="AC1698" s="63"/>
      <c r="AD1698" s="66" t="s">
        <v>75</v>
      </c>
      <c r="AE1698" s="66"/>
      <c r="AF1698" s="634"/>
      <c r="AG1698" s="641"/>
    </row>
    <row r="1699" spans="1:33" ht="18" customHeight="1">
      <c r="A1699" s="662"/>
      <c r="B1699" s="665"/>
      <c r="C1699" s="743"/>
      <c r="D1699" s="744"/>
      <c r="E1699" s="744"/>
      <c r="F1699" s="744"/>
      <c r="G1699" s="744"/>
      <c r="H1699" s="744"/>
      <c r="I1699" s="744"/>
      <c r="J1699" s="761"/>
      <c r="K1699" s="744"/>
      <c r="L1699" s="744"/>
      <c r="M1699" s="631"/>
      <c r="N1699" s="631"/>
      <c r="O1699" s="744"/>
      <c r="P1699" s="744"/>
      <c r="Q1699" s="802"/>
      <c r="R1699" s="69"/>
      <c r="S1699" s="824" t="s">
        <v>2255</v>
      </c>
      <c r="T1699" s="61"/>
      <c r="U1699" s="61"/>
      <c r="V1699" s="61"/>
      <c r="W1699" s="62">
        <v>1</v>
      </c>
      <c r="X1699" s="63" t="s">
        <v>1869</v>
      </c>
      <c r="Y1699" s="64">
        <v>14.91</v>
      </c>
      <c r="Z1699" s="29">
        <f t="shared" si="198"/>
        <v>14.91</v>
      </c>
      <c r="AA1699" s="29">
        <f t="shared" si="199"/>
        <v>16.699200000000001</v>
      </c>
      <c r="AB1699" s="65"/>
      <c r="AC1699" s="63"/>
      <c r="AD1699" s="66" t="s">
        <v>75</v>
      </c>
      <c r="AE1699" s="66"/>
      <c r="AF1699" s="634"/>
      <c r="AG1699" s="641"/>
    </row>
    <row r="1700" spans="1:33" ht="33.75" customHeight="1">
      <c r="A1700" s="662"/>
      <c r="B1700" s="665"/>
      <c r="C1700" s="743"/>
      <c r="D1700" s="744"/>
      <c r="E1700" s="744"/>
      <c r="F1700" s="744"/>
      <c r="G1700" s="744"/>
      <c r="H1700" s="744"/>
      <c r="I1700" s="744"/>
      <c r="J1700" s="761"/>
      <c r="K1700" s="744"/>
      <c r="L1700" s="744"/>
      <c r="M1700" s="631"/>
      <c r="N1700" s="631"/>
      <c r="O1700" s="744"/>
      <c r="P1700" s="744"/>
      <c r="Q1700" s="802"/>
      <c r="R1700" s="69"/>
      <c r="S1700" s="824" t="s">
        <v>2256</v>
      </c>
      <c r="T1700" s="61"/>
      <c r="U1700" s="61"/>
      <c r="V1700" s="61"/>
      <c r="W1700" s="62">
        <v>12</v>
      </c>
      <c r="X1700" s="63" t="s">
        <v>74</v>
      </c>
      <c r="Y1700" s="64">
        <v>1.1160714285714299</v>
      </c>
      <c r="Z1700" s="29">
        <f t="shared" si="198"/>
        <v>13.39285714285716</v>
      </c>
      <c r="AA1700" s="29">
        <f t="shared" si="199"/>
        <v>15.000000000000021</v>
      </c>
      <c r="AB1700" s="65"/>
      <c r="AC1700" s="63"/>
      <c r="AD1700" s="66" t="s">
        <v>75</v>
      </c>
      <c r="AE1700" s="66"/>
      <c r="AF1700" s="634"/>
      <c r="AG1700" s="641"/>
    </row>
    <row r="1701" spans="1:33" ht="33.75" customHeight="1">
      <c r="A1701" s="662"/>
      <c r="B1701" s="665"/>
      <c r="C1701" s="743"/>
      <c r="D1701" s="744"/>
      <c r="E1701" s="744"/>
      <c r="F1701" s="744"/>
      <c r="G1701" s="744"/>
      <c r="H1701" s="744"/>
      <c r="I1701" s="744"/>
      <c r="J1701" s="761"/>
      <c r="K1701" s="744"/>
      <c r="L1701" s="744"/>
      <c r="M1701" s="631"/>
      <c r="N1701" s="631"/>
      <c r="O1701" s="744"/>
      <c r="P1701" s="744"/>
      <c r="Q1701" s="802"/>
      <c r="R1701" s="69"/>
      <c r="S1701" s="824" t="s">
        <v>2257</v>
      </c>
      <c r="T1701" s="61"/>
      <c r="U1701" s="61"/>
      <c r="V1701" s="61"/>
      <c r="W1701" s="62">
        <v>15</v>
      </c>
      <c r="X1701" s="63" t="s">
        <v>2258</v>
      </c>
      <c r="Y1701" s="64">
        <v>2.6785714285714302</v>
      </c>
      <c r="Z1701" s="29">
        <f t="shared" si="198"/>
        <v>40.178571428571452</v>
      </c>
      <c r="AA1701" s="29">
        <f t="shared" si="199"/>
        <v>45.000000000000028</v>
      </c>
      <c r="AB1701" s="65"/>
      <c r="AC1701" s="63"/>
      <c r="AD1701" s="66" t="s">
        <v>75</v>
      </c>
      <c r="AE1701" s="66"/>
      <c r="AF1701" s="634"/>
      <c r="AG1701" s="641"/>
    </row>
    <row r="1702" spans="1:33" ht="43.5" customHeight="1">
      <c r="A1702" s="662"/>
      <c r="B1702" s="665"/>
      <c r="C1702" s="743"/>
      <c r="D1702" s="744"/>
      <c r="E1702" s="744"/>
      <c r="F1702" s="744"/>
      <c r="G1702" s="744"/>
      <c r="H1702" s="744"/>
      <c r="I1702" s="744"/>
      <c r="J1702" s="761"/>
      <c r="K1702" s="744"/>
      <c r="L1702" s="744"/>
      <c r="M1702" s="631"/>
      <c r="N1702" s="631"/>
      <c r="O1702" s="744"/>
      <c r="P1702" s="744"/>
      <c r="Q1702" s="802"/>
      <c r="R1702" s="69"/>
      <c r="S1702" s="824" t="s">
        <v>2259</v>
      </c>
      <c r="T1702" s="61"/>
      <c r="U1702" s="61"/>
      <c r="V1702" s="61"/>
      <c r="W1702" s="62">
        <v>23</v>
      </c>
      <c r="X1702" s="63" t="s">
        <v>74</v>
      </c>
      <c r="Y1702" s="64">
        <v>8.4821428571428594</v>
      </c>
      <c r="Z1702" s="29">
        <f t="shared" si="198"/>
        <v>195.08928571428578</v>
      </c>
      <c r="AA1702" s="29">
        <f t="shared" si="199"/>
        <v>218.50000000000009</v>
      </c>
      <c r="AB1702" s="65"/>
      <c r="AC1702" s="63"/>
      <c r="AD1702" s="66" t="s">
        <v>75</v>
      </c>
      <c r="AE1702" s="66"/>
      <c r="AF1702" s="634"/>
      <c r="AG1702" s="641"/>
    </row>
    <row r="1703" spans="1:33" ht="18" customHeight="1">
      <c r="A1703" s="662"/>
      <c r="B1703" s="665"/>
      <c r="C1703" s="743"/>
      <c r="D1703" s="744"/>
      <c r="E1703" s="744"/>
      <c r="F1703" s="744"/>
      <c r="G1703" s="744"/>
      <c r="H1703" s="744"/>
      <c r="I1703" s="744"/>
      <c r="J1703" s="761"/>
      <c r="K1703" s="744"/>
      <c r="L1703" s="744"/>
      <c r="M1703" s="631"/>
      <c r="N1703" s="631"/>
      <c r="O1703" s="744"/>
      <c r="P1703" s="744"/>
      <c r="Q1703" s="802"/>
      <c r="R1703" s="69"/>
      <c r="S1703" s="824" t="s">
        <v>2260</v>
      </c>
      <c r="T1703" s="61"/>
      <c r="U1703" s="61"/>
      <c r="V1703" s="61"/>
      <c r="W1703" s="62">
        <v>3</v>
      </c>
      <c r="X1703" s="63" t="s">
        <v>1009</v>
      </c>
      <c r="Y1703" s="64">
        <v>8.9285714285714199</v>
      </c>
      <c r="Z1703" s="29">
        <f t="shared" si="198"/>
        <v>26.78571428571426</v>
      </c>
      <c r="AA1703" s="29">
        <f t="shared" si="199"/>
        <v>29.999999999999975</v>
      </c>
      <c r="AB1703" s="65"/>
      <c r="AC1703" s="63"/>
      <c r="AD1703" s="66" t="s">
        <v>75</v>
      </c>
      <c r="AE1703" s="66"/>
      <c r="AF1703" s="634"/>
      <c r="AG1703" s="641"/>
    </row>
    <row r="1704" spans="1:33" ht="33.75" customHeight="1">
      <c r="A1704" s="662"/>
      <c r="B1704" s="665"/>
      <c r="C1704" s="743"/>
      <c r="D1704" s="744"/>
      <c r="E1704" s="744"/>
      <c r="F1704" s="744"/>
      <c r="G1704" s="744"/>
      <c r="H1704" s="744"/>
      <c r="I1704" s="744"/>
      <c r="J1704" s="761"/>
      <c r="K1704" s="744"/>
      <c r="L1704" s="744"/>
      <c r="M1704" s="631"/>
      <c r="N1704" s="631"/>
      <c r="O1704" s="744"/>
      <c r="P1704" s="744"/>
      <c r="Q1704" s="802"/>
      <c r="R1704" s="69"/>
      <c r="S1704" s="824" t="s">
        <v>2261</v>
      </c>
      <c r="T1704" s="61"/>
      <c r="U1704" s="61"/>
      <c r="V1704" s="61"/>
      <c r="W1704" s="62">
        <v>2</v>
      </c>
      <c r="X1704" s="63" t="s">
        <v>74</v>
      </c>
      <c r="Y1704" s="64">
        <v>14.285714285714301</v>
      </c>
      <c r="Z1704" s="29">
        <f t="shared" si="198"/>
        <v>28.571428571428601</v>
      </c>
      <c r="AA1704" s="29">
        <f t="shared" si="199"/>
        <v>32.000000000000036</v>
      </c>
      <c r="AB1704" s="65"/>
      <c r="AC1704" s="63"/>
      <c r="AD1704" s="66" t="s">
        <v>75</v>
      </c>
      <c r="AE1704" s="66"/>
      <c r="AF1704" s="634"/>
      <c r="AG1704" s="641"/>
    </row>
    <row r="1705" spans="1:33" ht="33.75" customHeight="1">
      <c r="A1705" s="662"/>
      <c r="B1705" s="665"/>
      <c r="C1705" s="743"/>
      <c r="D1705" s="744"/>
      <c r="E1705" s="744"/>
      <c r="F1705" s="744"/>
      <c r="G1705" s="744"/>
      <c r="H1705" s="744"/>
      <c r="I1705" s="744"/>
      <c r="J1705" s="761"/>
      <c r="K1705" s="744"/>
      <c r="L1705" s="744"/>
      <c r="M1705" s="631"/>
      <c r="N1705" s="631"/>
      <c r="O1705" s="744"/>
      <c r="P1705" s="744"/>
      <c r="Q1705" s="802"/>
      <c r="R1705" s="69"/>
      <c r="S1705" s="824" t="s">
        <v>2262</v>
      </c>
      <c r="T1705" s="61"/>
      <c r="U1705" s="61"/>
      <c r="V1705" s="61"/>
      <c r="W1705" s="62">
        <v>4</v>
      </c>
      <c r="X1705" s="63" t="s">
        <v>74</v>
      </c>
      <c r="Y1705" s="64">
        <v>2.6785714285714302</v>
      </c>
      <c r="Z1705" s="29">
        <f t="shared" si="198"/>
        <v>10.714285714285721</v>
      </c>
      <c r="AA1705" s="29">
        <f t="shared" si="199"/>
        <v>12.000000000000009</v>
      </c>
      <c r="AB1705" s="65"/>
      <c r="AC1705" s="63"/>
      <c r="AD1705" s="66" t="s">
        <v>75</v>
      </c>
      <c r="AE1705" s="66"/>
      <c r="AF1705" s="634"/>
      <c r="AG1705" s="641"/>
    </row>
    <row r="1706" spans="1:33" ht="18" customHeight="1">
      <c r="A1706" s="662"/>
      <c r="B1706" s="665"/>
      <c r="C1706" s="743"/>
      <c r="D1706" s="744"/>
      <c r="E1706" s="744"/>
      <c r="F1706" s="744"/>
      <c r="G1706" s="744"/>
      <c r="H1706" s="744"/>
      <c r="I1706" s="744"/>
      <c r="J1706" s="761"/>
      <c r="K1706" s="744"/>
      <c r="L1706" s="744"/>
      <c r="M1706" s="631"/>
      <c r="N1706" s="631"/>
      <c r="O1706" s="744"/>
      <c r="P1706" s="744"/>
      <c r="Q1706" s="802"/>
      <c r="R1706" s="69"/>
      <c r="S1706" s="824" t="s">
        <v>2263</v>
      </c>
      <c r="T1706" s="61"/>
      <c r="U1706" s="61"/>
      <c r="V1706" s="61"/>
      <c r="W1706" s="62">
        <v>2</v>
      </c>
      <c r="X1706" s="63" t="s">
        <v>74</v>
      </c>
      <c r="Y1706" s="64">
        <v>2.2321428571428599</v>
      </c>
      <c r="Z1706" s="29">
        <f t="shared" si="198"/>
        <v>4.4642857142857197</v>
      </c>
      <c r="AA1706" s="29">
        <f t="shared" si="199"/>
        <v>5.0000000000000062</v>
      </c>
      <c r="AB1706" s="65"/>
      <c r="AC1706" s="63"/>
      <c r="AD1706" s="66" t="s">
        <v>75</v>
      </c>
      <c r="AE1706" s="66"/>
      <c r="AF1706" s="634"/>
      <c r="AG1706" s="641"/>
    </row>
    <row r="1707" spans="1:33" ht="43.5" customHeight="1">
      <c r="A1707" s="662"/>
      <c r="B1707" s="665"/>
      <c r="C1707" s="743"/>
      <c r="D1707" s="744"/>
      <c r="E1707" s="744"/>
      <c r="F1707" s="744"/>
      <c r="G1707" s="744"/>
      <c r="H1707" s="744"/>
      <c r="I1707" s="744"/>
      <c r="J1707" s="761"/>
      <c r="K1707" s="744"/>
      <c r="L1707" s="744"/>
      <c r="M1707" s="631"/>
      <c r="N1707" s="631"/>
      <c r="O1707" s="744"/>
      <c r="P1707" s="744"/>
      <c r="Q1707" s="802"/>
      <c r="R1707" s="69"/>
      <c r="S1707" s="824" t="s">
        <v>2264</v>
      </c>
      <c r="T1707" s="61"/>
      <c r="U1707" s="61"/>
      <c r="V1707" s="61"/>
      <c r="W1707" s="62">
        <v>6</v>
      </c>
      <c r="X1707" s="63" t="s">
        <v>74</v>
      </c>
      <c r="Y1707" s="64">
        <v>5.8035714285714297</v>
      </c>
      <c r="Z1707" s="29">
        <f t="shared" si="198"/>
        <v>34.821428571428577</v>
      </c>
      <c r="AA1707" s="29">
        <f t="shared" si="199"/>
        <v>39.000000000000007</v>
      </c>
      <c r="AB1707" s="65"/>
      <c r="AC1707" s="63"/>
      <c r="AD1707" s="66" t="s">
        <v>75</v>
      </c>
      <c r="AE1707" s="66"/>
      <c r="AF1707" s="634"/>
      <c r="AG1707" s="641"/>
    </row>
    <row r="1708" spans="1:33" ht="33.75" customHeight="1">
      <c r="A1708" s="662"/>
      <c r="B1708" s="665"/>
      <c r="C1708" s="743"/>
      <c r="D1708" s="744"/>
      <c r="E1708" s="744"/>
      <c r="F1708" s="744"/>
      <c r="G1708" s="744"/>
      <c r="H1708" s="744"/>
      <c r="I1708" s="744"/>
      <c r="J1708" s="761"/>
      <c r="K1708" s="744"/>
      <c r="L1708" s="744"/>
      <c r="M1708" s="631"/>
      <c r="N1708" s="631"/>
      <c r="O1708" s="744"/>
      <c r="P1708" s="744"/>
      <c r="Q1708" s="802"/>
      <c r="R1708" s="69"/>
      <c r="S1708" s="824" t="s">
        <v>2265</v>
      </c>
      <c r="T1708" s="61"/>
      <c r="U1708" s="61"/>
      <c r="V1708" s="61"/>
      <c r="W1708" s="62">
        <v>4</v>
      </c>
      <c r="X1708" s="63" t="s">
        <v>74</v>
      </c>
      <c r="Y1708" s="64">
        <v>5.3571428571428603</v>
      </c>
      <c r="Z1708" s="29">
        <f t="shared" si="198"/>
        <v>21.428571428571441</v>
      </c>
      <c r="AA1708" s="29">
        <f t="shared" si="199"/>
        <v>24.000000000000018</v>
      </c>
      <c r="AB1708" s="65"/>
      <c r="AC1708" s="63"/>
      <c r="AD1708" s="66" t="s">
        <v>75</v>
      </c>
      <c r="AE1708" s="66"/>
      <c r="AF1708" s="634"/>
      <c r="AG1708" s="641"/>
    </row>
    <row r="1709" spans="1:33" ht="43.5" customHeight="1">
      <c r="A1709" s="662"/>
      <c r="B1709" s="665"/>
      <c r="C1709" s="743"/>
      <c r="D1709" s="744"/>
      <c r="E1709" s="744"/>
      <c r="F1709" s="744"/>
      <c r="G1709" s="744"/>
      <c r="H1709" s="744"/>
      <c r="I1709" s="744"/>
      <c r="J1709" s="761"/>
      <c r="K1709" s="744"/>
      <c r="L1709" s="744"/>
      <c r="M1709" s="631"/>
      <c r="N1709" s="631"/>
      <c r="O1709" s="744"/>
      <c r="P1709" s="744"/>
      <c r="Q1709" s="802"/>
      <c r="R1709" s="69"/>
      <c r="S1709" s="824" t="s">
        <v>2266</v>
      </c>
      <c r="T1709" s="61"/>
      <c r="U1709" s="61"/>
      <c r="V1709" s="61"/>
      <c r="W1709" s="62">
        <v>1</v>
      </c>
      <c r="X1709" s="63" t="s">
        <v>74</v>
      </c>
      <c r="Y1709" s="64">
        <v>15.1785714285714</v>
      </c>
      <c r="Z1709" s="29">
        <f t="shared" si="198"/>
        <v>15.1785714285714</v>
      </c>
      <c r="AA1709" s="29">
        <f t="shared" si="199"/>
        <v>16.999999999999972</v>
      </c>
      <c r="AB1709" s="65"/>
      <c r="AC1709" s="63"/>
      <c r="AD1709" s="66" t="s">
        <v>75</v>
      </c>
      <c r="AE1709" s="66"/>
      <c r="AF1709" s="634"/>
      <c r="AG1709" s="641"/>
    </row>
    <row r="1710" spans="1:33" ht="33.75" customHeight="1">
      <c r="A1710" s="662"/>
      <c r="B1710" s="665"/>
      <c r="C1710" s="745"/>
      <c r="D1710" s="746"/>
      <c r="E1710" s="746"/>
      <c r="F1710" s="746"/>
      <c r="G1710" s="746"/>
      <c r="H1710" s="746"/>
      <c r="I1710" s="746"/>
      <c r="J1710" s="763"/>
      <c r="K1710" s="746"/>
      <c r="L1710" s="746"/>
      <c r="M1710" s="632"/>
      <c r="N1710" s="632"/>
      <c r="O1710" s="746"/>
      <c r="P1710" s="746"/>
      <c r="Q1710" s="803"/>
      <c r="R1710" s="69"/>
      <c r="S1710" s="820" t="s">
        <v>2267</v>
      </c>
      <c r="T1710" s="39"/>
      <c r="U1710" s="39"/>
      <c r="V1710" s="39"/>
      <c r="W1710" s="40">
        <v>12</v>
      </c>
      <c r="X1710" s="41" t="s">
        <v>74</v>
      </c>
      <c r="Y1710" s="42">
        <v>1.33928571428571</v>
      </c>
      <c r="Z1710" s="42">
        <f t="shared" si="198"/>
        <v>16.07142857142852</v>
      </c>
      <c r="AA1710" s="42">
        <f t="shared" si="199"/>
        <v>17.999999999999943</v>
      </c>
      <c r="AB1710" s="43"/>
      <c r="AC1710" s="41"/>
      <c r="AD1710" s="44" t="s">
        <v>75</v>
      </c>
      <c r="AE1710" s="44"/>
      <c r="AF1710" s="635"/>
      <c r="AG1710" s="641"/>
    </row>
    <row r="1711" spans="1:33" ht="18" customHeight="1">
      <c r="A1711" s="662"/>
      <c r="B1711" s="665"/>
      <c r="C1711" s="747" t="s">
        <v>46</v>
      </c>
      <c r="D1711" s="748" t="s">
        <v>47</v>
      </c>
      <c r="E1711" s="748" t="s">
        <v>48</v>
      </c>
      <c r="F1711" s="748" t="s">
        <v>371</v>
      </c>
      <c r="G1711" s="749" t="s">
        <v>50</v>
      </c>
      <c r="H1711" s="748" t="s">
        <v>51</v>
      </c>
      <c r="I1711" s="748" t="s">
        <v>134</v>
      </c>
      <c r="J1711" s="766" t="s">
        <v>2268</v>
      </c>
      <c r="K1711" s="748" t="s">
        <v>473</v>
      </c>
      <c r="L1711" s="748" t="s">
        <v>587</v>
      </c>
      <c r="M1711" s="638">
        <v>2</v>
      </c>
      <c r="N1711" s="638">
        <v>2</v>
      </c>
      <c r="O1711" s="748" t="s">
        <v>2269</v>
      </c>
      <c r="P1711" s="748" t="s">
        <v>2270</v>
      </c>
      <c r="Q1711" s="804" t="s">
        <v>2271</v>
      </c>
      <c r="R1711" s="59" t="s">
        <v>425</v>
      </c>
      <c r="S1711" s="827" t="s">
        <v>117</v>
      </c>
      <c r="T1711" s="75" t="s">
        <v>70</v>
      </c>
      <c r="U1711" s="67" t="s">
        <v>71</v>
      </c>
      <c r="V1711" s="68" t="s">
        <v>72</v>
      </c>
      <c r="W1711" s="54"/>
      <c r="X1711" s="55"/>
      <c r="Y1711" s="56"/>
      <c r="Z1711" s="56"/>
      <c r="AA1711" s="56"/>
      <c r="AB1711" s="57">
        <f>+SUM(AA1712:AA1742)</f>
        <v>530.4741120000001</v>
      </c>
      <c r="AC1711" s="55"/>
      <c r="AD1711" s="58"/>
      <c r="AE1711" s="58"/>
      <c r="AF1711" s="637"/>
      <c r="AG1711" s="699"/>
    </row>
    <row r="1712" spans="1:33" ht="18" customHeight="1">
      <c r="A1712" s="662"/>
      <c r="B1712" s="665"/>
      <c r="C1712" s="743"/>
      <c r="D1712" s="744"/>
      <c r="E1712" s="744"/>
      <c r="F1712" s="744"/>
      <c r="G1712" s="744"/>
      <c r="H1712" s="744"/>
      <c r="I1712" s="744"/>
      <c r="J1712" s="761"/>
      <c r="K1712" s="744"/>
      <c r="L1712" s="744"/>
      <c r="M1712" s="631"/>
      <c r="N1712" s="631"/>
      <c r="O1712" s="744"/>
      <c r="P1712" s="744"/>
      <c r="Q1712" s="802"/>
      <c r="R1712" s="32"/>
      <c r="S1712" s="818" t="s">
        <v>2272</v>
      </c>
      <c r="T1712" s="26"/>
      <c r="U1712" s="26"/>
      <c r="V1712" s="26"/>
      <c r="W1712" s="27">
        <v>24</v>
      </c>
      <c r="X1712" s="28" t="s">
        <v>119</v>
      </c>
      <c r="Y1712" s="29">
        <v>1.9482999999999999</v>
      </c>
      <c r="Z1712" s="29">
        <f t="shared" ref="Z1712:Z1742" si="200">+W1712*Y1712</f>
        <v>46.7592</v>
      </c>
      <c r="AA1712" s="29">
        <f t="shared" ref="AA1712:AA1742" si="201">+Z1712*1.12</f>
        <v>52.370304000000004</v>
      </c>
      <c r="AB1712" s="30"/>
      <c r="AC1712" s="28"/>
      <c r="AD1712" s="31" t="s">
        <v>75</v>
      </c>
      <c r="AE1712" s="31"/>
      <c r="AF1712" s="634"/>
      <c r="AG1712" s="641"/>
    </row>
    <row r="1713" spans="1:33" ht="33.75" customHeight="1">
      <c r="A1713" s="663"/>
      <c r="B1713" s="666"/>
      <c r="C1713" s="743"/>
      <c r="D1713" s="744"/>
      <c r="E1713" s="744"/>
      <c r="F1713" s="744"/>
      <c r="G1713" s="744"/>
      <c r="H1713" s="744"/>
      <c r="I1713" s="744"/>
      <c r="J1713" s="761"/>
      <c r="K1713" s="744"/>
      <c r="L1713" s="744"/>
      <c r="M1713" s="631"/>
      <c r="N1713" s="631"/>
      <c r="O1713" s="744"/>
      <c r="P1713" s="744"/>
      <c r="Q1713" s="802"/>
      <c r="R1713" s="25"/>
      <c r="S1713" s="818" t="s">
        <v>2273</v>
      </c>
      <c r="T1713" s="26"/>
      <c r="U1713" s="26"/>
      <c r="V1713" s="26"/>
      <c r="W1713" s="27">
        <v>60</v>
      </c>
      <c r="X1713" s="28" t="s">
        <v>74</v>
      </c>
      <c r="Y1713" s="29">
        <v>0.56999999999999995</v>
      </c>
      <c r="Z1713" s="29">
        <f t="shared" si="200"/>
        <v>34.199999999999996</v>
      </c>
      <c r="AA1713" s="29">
        <f t="shared" si="201"/>
        <v>38.304000000000002</v>
      </c>
      <c r="AB1713" s="30"/>
      <c r="AC1713" s="28"/>
      <c r="AD1713" s="31" t="s">
        <v>75</v>
      </c>
      <c r="AE1713" s="31"/>
      <c r="AF1713" s="634"/>
      <c r="AG1713" s="641"/>
    </row>
    <row r="1714" spans="1:33" ht="18" customHeight="1">
      <c r="A1714" s="661" t="s">
        <v>2111</v>
      </c>
      <c r="B1714" s="664" t="s">
        <v>2111</v>
      </c>
      <c r="C1714" s="743"/>
      <c r="D1714" s="744"/>
      <c r="E1714" s="744"/>
      <c r="F1714" s="744"/>
      <c r="G1714" s="744"/>
      <c r="H1714" s="744"/>
      <c r="I1714" s="744"/>
      <c r="J1714" s="761"/>
      <c r="K1714" s="744"/>
      <c r="L1714" s="744"/>
      <c r="M1714" s="631"/>
      <c r="N1714" s="631"/>
      <c r="O1714" s="744"/>
      <c r="P1714" s="744"/>
      <c r="Q1714" s="802"/>
      <c r="R1714" s="25"/>
      <c r="S1714" s="818" t="s">
        <v>2274</v>
      </c>
      <c r="T1714" s="26"/>
      <c r="U1714" s="26"/>
      <c r="V1714" s="26"/>
      <c r="W1714" s="27">
        <v>4</v>
      </c>
      <c r="X1714" s="28" t="s">
        <v>74</v>
      </c>
      <c r="Y1714" s="29">
        <v>0.1429</v>
      </c>
      <c r="Z1714" s="29">
        <f t="shared" si="200"/>
        <v>0.5716</v>
      </c>
      <c r="AA1714" s="29">
        <f t="shared" si="201"/>
        <v>0.64019200000000009</v>
      </c>
      <c r="AB1714" s="30"/>
      <c r="AC1714" s="28"/>
      <c r="AD1714" s="31" t="s">
        <v>75</v>
      </c>
      <c r="AE1714" s="31"/>
      <c r="AF1714" s="634"/>
      <c r="AG1714" s="641"/>
    </row>
    <row r="1715" spans="1:33" ht="18" customHeight="1">
      <c r="A1715" s="662"/>
      <c r="B1715" s="665"/>
      <c r="C1715" s="743"/>
      <c r="D1715" s="744"/>
      <c r="E1715" s="744"/>
      <c r="F1715" s="744"/>
      <c r="G1715" s="744"/>
      <c r="H1715" s="744"/>
      <c r="I1715" s="744"/>
      <c r="J1715" s="761"/>
      <c r="K1715" s="744"/>
      <c r="L1715" s="744"/>
      <c r="M1715" s="631"/>
      <c r="N1715" s="631"/>
      <c r="O1715" s="744"/>
      <c r="P1715" s="744"/>
      <c r="Q1715" s="802"/>
      <c r="R1715" s="69"/>
      <c r="S1715" s="824" t="s">
        <v>2275</v>
      </c>
      <c r="T1715" s="61"/>
      <c r="U1715" s="61"/>
      <c r="V1715" s="61"/>
      <c r="W1715" s="62">
        <v>24</v>
      </c>
      <c r="X1715" s="28" t="s">
        <v>74</v>
      </c>
      <c r="Y1715" s="64">
        <v>0.46729999999999999</v>
      </c>
      <c r="Z1715" s="29">
        <f t="shared" si="200"/>
        <v>11.215199999999999</v>
      </c>
      <c r="AA1715" s="29">
        <f t="shared" si="201"/>
        <v>12.561024</v>
      </c>
      <c r="AB1715" s="65"/>
      <c r="AC1715" s="63"/>
      <c r="AD1715" s="66" t="s">
        <v>75</v>
      </c>
      <c r="AE1715" s="66"/>
      <c r="AF1715" s="634"/>
      <c r="AG1715" s="641"/>
    </row>
    <row r="1716" spans="1:33" ht="18" customHeight="1">
      <c r="A1716" s="662"/>
      <c r="B1716" s="665"/>
      <c r="C1716" s="743"/>
      <c r="D1716" s="744"/>
      <c r="E1716" s="744"/>
      <c r="F1716" s="744"/>
      <c r="G1716" s="744"/>
      <c r="H1716" s="744"/>
      <c r="I1716" s="744"/>
      <c r="J1716" s="761"/>
      <c r="K1716" s="744"/>
      <c r="L1716" s="744"/>
      <c r="M1716" s="631"/>
      <c r="N1716" s="631"/>
      <c r="O1716" s="744"/>
      <c r="P1716" s="744"/>
      <c r="Q1716" s="802"/>
      <c r="R1716" s="69"/>
      <c r="S1716" s="824" t="s">
        <v>2276</v>
      </c>
      <c r="T1716" s="61"/>
      <c r="U1716" s="61"/>
      <c r="V1716" s="61"/>
      <c r="W1716" s="62">
        <v>6</v>
      </c>
      <c r="X1716" s="28" t="s">
        <v>74</v>
      </c>
      <c r="Y1716" s="64">
        <v>0.17899999999999999</v>
      </c>
      <c r="Z1716" s="29">
        <f t="shared" si="200"/>
        <v>1.0739999999999998</v>
      </c>
      <c r="AA1716" s="29">
        <f t="shared" si="201"/>
        <v>1.2028799999999999</v>
      </c>
      <c r="AB1716" s="65"/>
      <c r="AC1716" s="63"/>
      <c r="AD1716" s="66" t="s">
        <v>75</v>
      </c>
      <c r="AE1716" s="66"/>
      <c r="AF1716" s="634"/>
      <c r="AG1716" s="641"/>
    </row>
    <row r="1717" spans="1:33" ht="33.75" customHeight="1">
      <c r="A1717" s="662"/>
      <c r="B1717" s="665"/>
      <c r="C1717" s="743"/>
      <c r="D1717" s="744"/>
      <c r="E1717" s="744"/>
      <c r="F1717" s="744"/>
      <c r="G1717" s="744"/>
      <c r="H1717" s="744"/>
      <c r="I1717" s="744"/>
      <c r="J1717" s="761"/>
      <c r="K1717" s="744"/>
      <c r="L1717" s="744"/>
      <c r="M1717" s="631"/>
      <c r="N1717" s="631"/>
      <c r="O1717" s="744"/>
      <c r="P1717" s="744"/>
      <c r="Q1717" s="802"/>
      <c r="R1717" s="69"/>
      <c r="S1717" s="824" t="s">
        <v>2277</v>
      </c>
      <c r="T1717" s="61"/>
      <c r="U1717" s="61"/>
      <c r="V1717" s="61"/>
      <c r="W1717" s="62">
        <v>4</v>
      </c>
      <c r="X1717" s="28" t="s">
        <v>74</v>
      </c>
      <c r="Y1717" s="64">
        <v>0.44059999999999999</v>
      </c>
      <c r="Z1717" s="29">
        <f t="shared" si="200"/>
        <v>1.7624</v>
      </c>
      <c r="AA1717" s="29">
        <f t="shared" si="201"/>
        <v>1.9738880000000001</v>
      </c>
      <c r="AB1717" s="65"/>
      <c r="AC1717" s="63"/>
      <c r="AD1717" s="66" t="s">
        <v>75</v>
      </c>
      <c r="AE1717" s="66"/>
      <c r="AF1717" s="634"/>
      <c r="AG1717" s="641"/>
    </row>
    <row r="1718" spans="1:33" ht="18" customHeight="1">
      <c r="A1718" s="662"/>
      <c r="B1718" s="665"/>
      <c r="C1718" s="743"/>
      <c r="D1718" s="744"/>
      <c r="E1718" s="744"/>
      <c r="F1718" s="744"/>
      <c r="G1718" s="744"/>
      <c r="H1718" s="744"/>
      <c r="I1718" s="744"/>
      <c r="J1718" s="761"/>
      <c r="K1718" s="744"/>
      <c r="L1718" s="744"/>
      <c r="M1718" s="631"/>
      <c r="N1718" s="631"/>
      <c r="O1718" s="744"/>
      <c r="P1718" s="744"/>
      <c r="Q1718" s="802"/>
      <c r="R1718" s="69"/>
      <c r="S1718" s="824" t="s">
        <v>2278</v>
      </c>
      <c r="T1718" s="61"/>
      <c r="U1718" s="61"/>
      <c r="V1718" s="61"/>
      <c r="W1718" s="62">
        <v>40</v>
      </c>
      <c r="X1718" s="63" t="s">
        <v>119</v>
      </c>
      <c r="Y1718" s="64">
        <v>0.2026</v>
      </c>
      <c r="Z1718" s="29">
        <f t="shared" si="200"/>
        <v>8.1039999999999992</v>
      </c>
      <c r="AA1718" s="29">
        <f t="shared" si="201"/>
        <v>9.0764800000000001</v>
      </c>
      <c r="AB1718" s="65"/>
      <c r="AC1718" s="63"/>
      <c r="AD1718" s="66" t="s">
        <v>75</v>
      </c>
      <c r="AE1718" s="66"/>
      <c r="AF1718" s="634"/>
      <c r="AG1718" s="641"/>
    </row>
    <row r="1719" spans="1:33" ht="33.75" customHeight="1">
      <c r="A1719" s="662"/>
      <c r="B1719" s="665"/>
      <c r="C1719" s="743"/>
      <c r="D1719" s="744"/>
      <c r="E1719" s="744"/>
      <c r="F1719" s="744"/>
      <c r="G1719" s="744"/>
      <c r="H1719" s="744"/>
      <c r="I1719" s="744"/>
      <c r="J1719" s="761"/>
      <c r="K1719" s="744"/>
      <c r="L1719" s="744"/>
      <c r="M1719" s="631"/>
      <c r="N1719" s="631"/>
      <c r="O1719" s="744"/>
      <c r="P1719" s="744"/>
      <c r="Q1719" s="802"/>
      <c r="R1719" s="69"/>
      <c r="S1719" s="824" t="s">
        <v>2279</v>
      </c>
      <c r="T1719" s="61"/>
      <c r="U1719" s="61"/>
      <c r="V1719" s="61"/>
      <c r="W1719" s="62">
        <v>4</v>
      </c>
      <c r="X1719" s="28" t="s">
        <v>74</v>
      </c>
      <c r="Y1719" s="64">
        <v>0.55720000000000003</v>
      </c>
      <c r="Z1719" s="29">
        <f t="shared" si="200"/>
        <v>2.2288000000000001</v>
      </c>
      <c r="AA1719" s="29">
        <f t="shared" si="201"/>
        <v>2.4962560000000003</v>
      </c>
      <c r="AB1719" s="65"/>
      <c r="AC1719" s="63"/>
      <c r="AD1719" s="66" t="s">
        <v>75</v>
      </c>
      <c r="AE1719" s="66"/>
      <c r="AF1719" s="634"/>
      <c r="AG1719" s="641"/>
    </row>
    <row r="1720" spans="1:33" ht="18" customHeight="1">
      <c r="A1720" s="662"/>
      <c r="B1720" s="665"/>
      <c r="C1720" s="743"/>
      <c r="D1720" s="744"/>
      <c r="E1720" s="744"/>
      <c r="F1720" s="744"/>
      <c r="G1720" s="744"/>
      <c r="H1720" s="744"/>
      <c r="I1720" s="744"/>
      <c r="J1720" s="761"/>
      <c r="K1720" s="744"/>
      <c r="L1720" s="744"/>
      <c r="M1720" s="631"/>
      <c r="N1720" s="631"/>
      <c r="O1720" s="744"/>
      <c r="P1720" s="744"/>
      <c r="Q1720" s="802"/>
      <c r="R1720" s="69"/>
      <c r="S1720" s="824" t="s">
        <v>2280</v>
      </c>
      <c r="T1720" s="61"/>
      <c r="U1720" s="61"/>
      <c r="V1720" s="61"/>
      <c r="W1720" s="62">
        <v>3</v>
      </c>
      <c r="X1720" s="28" t="s">
        <v>74</v>
      </c>
      <c r="Y1720" s="64">
        <v>1.48</v>
      </c>
      <c r="Z1720" s="29">
        <f t="shared" si="200"/>
        <v>4.4399999999999995</v>
      </c>
      <c r="AA1720" s="29">
        <f t="shared" si="201"/>
        <v>4.9728000000000003</v>
      </c>
      <c r="AB1720" s="65"/>
      <c r="AC1720" s="63"/>
      <c r="AD1720" s="66" t="s">
        <v>75</v>
      </c>
      <c r="AE1720" s="66"/>
      <c r="AF1720" s="634"/>
      <c r="AG1720" s="641"/>
    </row>
    <row r="1721" spans="1:33" ht="18" customHeight="1">
      <c r="A1721" s="662"/>
      <c r="B1721" s="665"/>
      <c r="C1721" s="743"/>
      <c r="D1721" s="744"/>
      <c r="E1721" s="744"/>
      <c r="F1721" s="744"/>
      <c r="G1721" s="744"/>
      <c r="H1721" s="744"/>
      <c r="I1721" s="744"/>
      <c r="J1721" s="761"/>
      <c r="K1721" s="744"/>
      <c r="L1721" s="744"/>
      <c r="M1721" s="631"/>
      <c r="N1721" s="631"/>
      <c r="O1721" s="744"/>
      <c r="P1721" s="744"/>
      <c r="Q1721" s="802"/>
      <c r="R1721" s="69"/>
      <c r="S1721" s="824" t="s">
        <v>2281</v>
      </c>
      <c r="T1721" s="61"/>
      <c r="U1721" s="61"/>
      <c r="V1721" s="61"/>
      <c r="W1721" s="62">
        <v>4</v>
      </c>
      <c r="X1721" s="28" t="s">
        <v>74</v>
      </c>
      <c r="Y1721" s="64">
        <v>0.47989999999999999</v>
      </c>
      <c r="Z1721" s="29">
        <f t="shared" si="200"/>
        <v>1.9196</v>
      </c>
      <c r="AA1721" s="29">
        <f t="shared" si="201"/>
        <v>2.1499520000000003</v>
      </c>
      <c r="AB1721" s="65"/>
      <c r="AC1721" s="63"/>
      <c r="AD1721" s="66" t="s">
        <v>75</v>
      </c>
      <c r="AE1721" s="66"/>
      <c r="AF1721" s="634"/>
      <c r="AG1721" s="641"/>
    </row>
    <row r="1722" spans="1:33" ht="18" customHeight="1">
      <c r="A1722" s="662"/>
      <c r="B1722" s="665"/>
      <c r="C1722" s="743"/>
      <c r="D1722" s="744"/>
      <c r="E1722" s="744"/>
      <c r="F1722" s="744"/>
      <c r="G1722" s="744"/>
      <c r="H1722" s="744"/>
      <c r="I1722" s="744"/>
      <c r="J1722" s="761"/>
      <c r="K1722" s="744"/>
      <c r="L1722" s="744"/>
      <c r="M1722" s="631"/>
      <c r="N1722" s="631"/>
      <c r="O1722" s="744"/>
      <c r="P1722" s="744"/>
      <c r="Q1722" s="802"/>
      <c r="R1722" s="69"/>
      <c r="S1722" s="824" t="s">
        <v>2282</v>
      </c>
      <c r="T1722" s="61"/>
      <c r="U1722" s="61"/>
      <c r="V1722" s="61"/>
      <c r="W1722" s="62">
        <v>5</v>
      </c>
      <c r="X1722" s="28" t="s">
        <v>74</v>
      </c>
      <c r="Y1722" s="64">
        <v>31.4</v>
      </c>
      <c r="Z1722" s="29">
        <f t="shared" si="200"/>
        <v>157</v>
      </c>
      <c r="AA1722" s="29">
        <f t="shared" si="201"/>
        <v>175.84</v>
      </c>
      <c r="AB1722" s="65"/>
      <c r="AC1722" s="63"/>
      <c r="AD1722" s="66" t="s">
        <v>75</v>
      </c>
      <c r="AE1722" s="66"/>
      <c r="AF1722" s="634"/>
      <c r="AG1722" s="641"/>
    </row>
    <row r="1723" spans="1:33" ht="18" customHeight="1">
      <c r="A1723" s="662"/>
      <c r="B1723" s="665"/>
      <c r="C1723" s="743"/>
      <c r="D1723" s="744"/>
      <c r="E1723" s="744"/>
      <c r="F1723" s="744"/>
      <c r="G1723" s="744"/>
      <c r="H1723" s="744"/>
      <c r="I1723" s="744"/>
      <c r="J1723" s="761"/>
      <c r="K1723" s="744"/>
      <c r="L1723" s="744"/>
      <c r="M1723" s="631"/>
      <c r="N1723" s="631"/>
      <c r="O1723" s="744"/>
      <c r="P1723" s="744"/>
      <c r="Q1723" s="802"/>
      <c r="R1723" s="69"/>
      <c r="S1723" s="824" t="s">
        <v>2283</v>
      </c>
      <c r="T1723" s="61"/>
      <c r="U1723" s="61"/>
      <c r="V1723" s="61"/>
      <c r="W1723" s="62">
        <v>3</v>
      </c>
      <c r="X1723" s="28" t="s">
        <v>74</v>
      </c>
      <c r="Y1723" s="64">
        <v>0.56920000000000004</v>
      </c>
      <c r="Z1723" s="29">
        <f t="shared" si="200"/>
        <v>1.7076000000000002</v>
      </c>
      <c r="AA1723" s="29">
        <f t="shared" si="201"/>
        <v>1.9125120000000004</v>
      </c>
      <c r="AB1723" s="65"/>
      <c r="AC1723" s="63"/>
      <c r="AD1723" s="66" t="s">
        <v>75</v>
      </c>
      <c r="AE1723" s="66"/>
      <c r="AF1723" s="634"/>
      <c r="AG1723" s="641"/>
    </row>
    <row r="1724" spans="1:33" ht="18" customHeight="1">
      <c r="A1724" s="662"/>
      <c r="B1724" s="665"/>
      <c r="C1724" s="743"/>
      <c r="D1724" s="744"/>
      <c r="E1724" s="744"/>
      <c r="F1724" s="744"/>
      <c r="G1724" s="744"/>
      <c r="H1724" s="744"/>
      <c r="I1724" s="744"/>
      <c r="J1724" s="761"/>
      <c r="K1724" s="744"/>
      <c r="L1724" s="744"/>
      <c r="M1724" s="631"/>
      <c r="N1724" s="631"/>
      <c r="O1724" s="744"/>
      <c r="P1724" s="744"/>
      <c r="Q1724" s="802"/>
      <c r="R1724" s="69"/>
      <c r="S1724" s="824" t="s">
        <v>2284</v>
      </c>
      <c r="T1724" s="61"/>
      <c r="U1724" s="61"/>
      <c r="V1724" s="61"/>
      <c r="W1724" s="62">
        <v>3</v>
      </c>
      <c r="X1724" s="28" t="s">
        <v>74</v>
      </c>
      <c r="Y1724" s="64">
        <v>5.3102999999999998</v>
      </c>
      <c r="Z1724" s="29">
        <f t="shared" si="200"/>
        <v>15.930899999999999</v>
      </c>
      <c r="AA1724" s="29">
        <f t="shared" si="201"/>
        <v>17.842608000000002</v>
      </c>
      <c r="AB1724" s="65"/>
      <c r="AC1724" s="63"/>
      <c r="AD1724" s="66" t="s">
        <v>75</v>
      </c>
      <c r="AE1724" s="66"/>
      <c r="AF1724" s="634"/>
      <c r="AG1724" s="641"/>
    </row>
    <row r="1725" spans="1:33" ht="18" customHeight="1">
      <c r="A1725" s="662"/>
      <c r="B1725" s="665"/>
      <c r="C1725" s="743"/>
      <c r="D1725" s="744"/>
      <c r="E1725" s="744"/>
      <c r="F1725" s="744"/>
      <c r="G1725" s="744"/>
      <c r="H1725" s="744"/>
      <c r="I1725" s="744"/>
      <c r="J1725" s="761"/>
      <c r="K1725" s="744"/>
      <c r="L1725" s="744"/>
      <c r="M1725" s="631"/>
      <c r="N1725" s="631"/>
      <c r="O1725" s="744"/>
      <c r="P1725" s="744"/>
      <c r="Q1725" s="802"/>
      <c r="R1725" s="69"/>
      <c r="S1725" s="824" t="s">
        <v>2285</v>
      </c>
      <c r="T1725" s="61"/>
      <c r="U1725" s="61"/>
      <c r="V1725" s="61"/>
      <c r="W1725" s="62">
        <v>6</v>
      </c>
      <c r="X1725" s="28" t="s">
        <v>74</v>
      </c>
      <c r="Y1725" s="64">
        <v>0.62780000000000002</v>
      </c>
      <c r="Z1725" s="29">
        <f t="shared" si="200"/>
        <v>3.7667999999999999</v>
      </c>
      <c r="AA1725" s="29">
        <f t="shared" si="201"/>
        <v>4.2188160000000003</v>
      </c>
      <c r="AB1725" s="65"/>
      <c r="AC1725" s="63"/>
      <c r="AD1725" s="66" t="s">
        <v>75</v>
      </c>
      <c r="AE1725" s="66"/>
      <c r="AF1725" s="634"/>
      <c r="AG1725" s="641"/>
    </row>
    <row r="1726" spans="1:33" ht="18" customHeight="1">
      <c r="A1726" s="662"/>
      <c r="B1726" s="665"/>
      <c r="C1726" s="743"/>
      <c r="D1726" s="744"/>
      <c r="E1726" s="744"/>
      <c r="F1726" s="744"/>
      <c r="G1726" s="744"/>
      <c r="H1726" s="744"/>
      <c r="I1726" s="744"/>
      <c r="J1726" s="761"/>
      <c r="K1726" s="744"/>
      <c r="L1726" s="744"/>
      <c r="M1726" s="631"/>
      <c r="N1726" s="631"/>
      <c r="O1726" s="744"/>
      <c r="P1726" s="744"/>
      <c r="Q1726" s="802"/>
      <c r="R1726" s="69"/>
      <c r="S1726" s="824" t="s">
        <v>2286</v>
      </c>
      <c r="T1726" s="61"/>
      <c r="U1726" s="61"/>
      <c r="V1726" s="61"/>
      <c r="W1726" s="62">
        <v>12</v>
      </c>
      <c r="X1726" s="28" t="s">
        <v>74</v>
      </c>
      <c r="Y1726" s="64">
        <v>0.60940000000000005</v>
      </c>
      <c r="Z1726" s="29">
        <f t="shared" si="200"/>
        <v>7.3128000000000011</v>
      </c>
      <c r="AA1726" s="29">
        <f t="shared" si="201"/>
        <v>8.1903360000000021</v>
      </c>
      <c r="AB1726" s="65"/>
      <c r="AC1726" s="63"/>
      <c r="AD1726" s="66" t="s">
        <v>75</v>
      </c>
      <c r="AE1726" s="66"/>
      <c r="AF1726" s="634"/>
      <c r="AG1726" s="641"/>
    </row>
    <row r="1727" spans="1:33" ht="18" customHeight="1">
      <c r="A1727" s="662"/>
      <c r="B1727" s="665"/>
      <c r="C1727" s="743"/>
      <c r="D1727" s="744"/>
      <c r="E1727" s="744"/>
      <c r="F1727" s="744"/>
      <c r="G1727" s="744"/>
      <c r="H1727" s="744"/>
      <c r="I1727" s="744"/>
      <c r="J1727" s="761"/>
      <c r="K1727" s="744"/>
      <c r="L1727" s="744"/>
      <c r="M1727" s="631"/>
      <c r="N1727" s="631"/>
      <c r="O1727" s="744"/>
      <c r="P1727" s="744"/>
      <c r="Q1727" s="802"/>
      <c r="R1727" s="69"/>
      <c r="S1727" s="824" t="s">
        <v>2287</v>
      </c>
      <c r="T1727" s="61"/>
      <c r="U1727" s="61"/>
      <c r="V1727" s="61"/>
      <c r="W1727" s="62">
        <v>4</v>
      </c>
      <c r="X1727" s="28" t="s">
        <v>74</v>
      </c>
      <c r="Y1727" s="64">
        <v>3.5</v>
      </c>
      <c r="Z1727" s="29">
        <f t="shared" si="200"/>
        <v>14</v>
      </c>
      <c r="AA1727" s="29">
        <f t="shared" si="201"/>
        <v>15.680000000000001</v>
      </c>
      <c r="AB1727" s="65"/>
      <c r="AC1727" s="63"/>
      <c r="AD1727" s="66" t="s">
        <v>75</v>
      </c>
      <c r="AE1727" s="66"/>
      <c r="AF1727" s="634"/>
      <c r="AG1727" s="641"/>
    </row>
    <row r="1728" spans="1:33" ht="18" customHeight="1">
      <c r="A1728" s="662"/>
      <c r="B1728" s="665"/>
      <c r="C1728" s="743"/>
      <c r="D1728" s="744"/>
      <c r="E1728" s="744"/>
      <c r="F1728" s="744"/>
      <c r="G1728" s="744"/>
      <c r="H1728" s="744"/>
      <c r="I1728" s="744"/>
      <c r="J1728" s="761"/>
      <c r="K1728" s="744"/>
      <c r="L1728" s="744"/>
      <c r="M1728" s="631"/>
      <c r="N1728" s="631"/>
      <c r="O1728" s="744"/>
      <c r="P1728" s="744"/>
      <c r="Q1728" s="802"/>
      <c r="R1728" s="69"/>
      <c r="S1728" s="824" t="s">
        <v>1452</v>
      </c>
      <c r="T1728" s="61"/>
      <c r="U1728" s="61"/>
      <c r="V1728" s="61"/>
      <c r="W1728" s="62">
        <v>4</v>
      </c>
      <c r="X1728" s="28" t="s">
        <v>74</v>
      </c>
      <c r="Y1728" s="64">
        <v>0.46500000000000002</v>
      </c>
      <c r="Z1728" s="29">
        <f t="shared" si="200"/>
        <v>1.86</v>
      </c>
      <c r="AA1728" s="29">
        <f t="shared" si="201"/>
        <v>2.0832000000000002</v>
      </c>
      <c r="AB1728" s="65"/>
      <c r="AC1728" s="63"/>
      <c r="AD1728" s="66" t="s">
        <v>75</v>
      </c>
      <c r="AE1728" s="66"/>
      <c r="AF1728" s="634"/>
      <c r="AG1728" s="641"/>
    </row>
    <row r="1729" spans="1:33" ht="18" customHeight="1">
      <c r="A1729" s="662"/>
      <c r="B1729" s="665"/>
      <c r="C1729" s="743"/>
      <c r="D1729" s="744"/>
      <c r="E1729" s="744"/>
      <c r="F1729" s="744"/>
      <c r="G1729" s="744"/>
      <c r="H1729" s="744"/>
      <c r="I1729" s="744"/>
      <c r="J1729" s="761"/>
      <c r="K1729" s="744"/>
      <c r="L1729" s="744"/>
      <c r="M1729" s="631"/>
      <c r="N1729" s="631"/>
      <c r="O1729" s="744"/>
      <c r="P1729" s="744"/>
      <c r="Q1729" s="802"/>
      <c r="R1729" s="69"/>
      <c r="S1729" s="824" t="s">
        <v>2288</v>
      </c>
      <c r="T1729" s="61"/>
      <c r="U1729" s="61"/>
      <c r="V1729" s="61"/>
      <c r="W1729" s="62">
        <v>2</v>
      </c>
      <c r="X1729" s="28" t="s">
        <v>74</v>
      </c>
      <c r="Y1729" s="64">
        <v>1.5</v>
      </c>
      <c r="Z1729" s="29">
        <f t="shared" si="200"/>
        <v>3</v>
      </c>
      <c r="AA1729" s="29">
        <f t="shared" si="201"/>
        <v>3.3600000000000003</v>
      </c>
      <c r="AB1729" s="65"/>
      <c r="AC1729" s="63"/>
      <c r="AD1729" s="66" t="s">
        <v>75</v>
      </c>
      <c r="AE1729" s="66"/>
      <c r="AF1729" s="634"/>
      <c r="AG1729" s="641"/>
    </row>
    <row r="1730" spans="1:33" ht="18" customHeight="1">
      <c r="A1730" s="662"/>
      <c r="B1730" s="665"/>
      <c r="C1730" s="743"/>
      <c r="D1730" s="744"/>
      <c r="E1730" s="744"/>
      <c r="F1730" s="744"/>
      <c r="G1730" s="744"/>
      <c r="H1730" s="744"/>
      <c r="I1730" s="744"/>
      <c r="J1730" s="761"/>
      <c r="K1730" s="744"/>
      <c r="L1730" s="744"/>
      <c r="M1730" s="631"/>
      <c r="N1730" s="631"/>
      <c r="O1730" s="744"/>
      <c r="P1730" s="744"/>
      <c r="Q1730" s="802"/>
      <c r="R1730" s="69"/>
      <c r="S1730" s="824" t="s">
        <v>2289</v>
      </c>
      <c r="T1730" s="61"/>
      <c r="U1730" s="61"/>
      <c r="V1730" s="61"/>
      <c r="W1730" s="62">
        <v>1</v>
      </c>
      <c r="X1730" s="28" t="s">
        <v>74</v>
      </c>
      <c r="Y1730" s="64">
        <v>7.47</v>
      </c>
      <c r="Z1730" s="29">
        <f t="shared" si="200"/>
        <v>7.47</v>
      </c>
      <c r="AA1730" s="29">
        <f t="shared" si="201"/>
        <v>8.3664000000000005</v>
      </c>
      <c r="AB1730" s="65"/>
      <c r="AC1730" s="63"/>
      <c r="AD1730" s="66" t="s">
        <v>75</v>
      </c>
      <c r="AE1730" s="66"/>
      <c r="AF1730" s="634"/>
      <c r="AG1730" s="641"/>
    </row>
    <row r="1731" spans="1:33" ht="18" customHeight="1">
      <c r="A1731" s="662"/>
      <c r="B1731" s="665"/>
      <c r="C1731" s="743"/>
      <c r="D1731" s="744"/>
      <c r="E1731" s="744"/>
      <c r="F1731" s="744"/>
      <c r="G1731" s="744"/>
      <c r="H1731" s="744"/>
      <c r="I1731" s="744"/>
      <c r="J1731" s="761"/>
      <c r="K1731" s="744"/>
      <c r="L1731" s="744"/>
      <c r="M1731" s="631"/>
      <c r="N1731" s="631"/>
      <c r="O1731" s="744"/>
      <c r="P1731" s="744"/>
      <c r="Q1731" s="802"/>
      <c r="R1731" s="69"/>
      <c r="S1731" s="824" t="s">
        <v>2290</v>
      </c>
      <c r="T1731" s="61"/>
      <c r="U1731" s="61"/>
      <c r="V1731" s="61"/>
      <c r="W1731" s="62">
        <v>16</v>
      </c>
      <c r="X1731" s="28" t="s">
        <v>74</v>
      </c>
      <c r="Y1731" s="64">
        <v>1.1160000000000001</v>
      </c>
      <c r="Z1731" s="29">
        <f t="shared" si="200"/>
        <v>17.856000000000002</v>
      </c>
      <c r="AA1731" s="29">
        <f t="shared" si="201"/>
        <v>19.998720000000002</v>
      </c>
      <c r="AB1731" s="65"/>
      <c r="AC1731" s="63"/>
      <c r="AD1731" s="66" t="s">
        <v>75</v>
      </c>
      <c r="AE1731" s="66"/>
      <c r="AF1731" s="634"/>
      <c r="AG1731" s="641"/>
    </row>
    <row r="1732" spans="1:33" ht="18" customHeight="1">
      <c r="A1732" s="662"/>
      <c r="B1732" s="665"/>
      <c r="C1732" s="743"/>
      <c r="D1732" s="744"/>
      <c r="E1732" s="744"/>
      <c r="F1732" s="744"/>
      <c r="G1732" s="744"/>
      <c r="H1732" s="744"/>
      <c r="I1732" s="744"/>
      <c r="J1732" s="761"/>
      <c r="K1732" s="744"/>
      <c r="L1732" s="744"/>
      <c r="M1732" s="631"/>
      <c r="N1732" s="631"/>
      <c r="O1732" s="744"/>
      <c r="P1732" s="744"/>
      <c r="Q1732" s="802"/>
      <c r="R1732" s="69"/>
      <c r="S1732" s="824" t="s">
        <v>2291</v>
      </c>
      <c r="T1732" s="61"/>
      <c r="U1732" s="61"/>
      <c r="V1732" s="61"/>
      <c r="W1732" s="62">
        <v>24</v>
      </c>
      <c r="X1732" s="28" t="s">
        <v>74</v>
      </c>
      <c r="Y1732" s="64">
        <v>1.1160000000000001</v>
      </c>
      <c r="Z1732" s="29">
        <f t="shared" si="200"/>
        <v>26.784000000000002</v>
      </c>
      <c r="AA1732" s="29">
        <f t="shared" si="201"/>
        <v>29.998080000000005</v>
      </c>
      <c r="AB1732" s="65"/>
      <c r="AC1732" s="63"/>
      <c r="AD1732" s="66" t="s">
        <v>75</v>
      </c>
      <c r="AE1732" s="66"/>
      <c r="AF1732" s="634"/>
      <c r="AG1732" s="641"/>
    </row>
    <row r="1733" spans="1:33" ht="18" customHeight="1">
      <c r="A1733" s="662"/>
      <c r="B1733" s="665"/>
      <c r="C1733" s="743"/>
      <c r="D1733" s="744"/>
      <c r="E1733" s="744"/>
      <c r="F1733" s="744"/>
      <c r="G1733" s="744"/>
      <c r="H1733" s="744"/>
      <c r="I1733" s="744"/>
      <c r="J1733" s="761"/>
      <c r="K1733" s="744"/>
      <c r="L1733" s="744"/>
      <c r="M1733" s="631"/>
      <c r="N1733" s="631"/>
      <c r="O1733" s="744"/>
      <c r="P1733" s="744"/>
      <c r="Q1733" s="802"/>
      <c r="R1733" s="69"/>
      <c r="S1733" s="824" t="s">
        <v>2292</v>
      </c>
      <c r="T1733" s="61"/>
      <c r="U1733" s="61"/>
      <c r="V1733" s="61"/>
      <c r="W1733" s="62">
        <v>1</v>
      </c>
      <c r="X1733" s="28" t="s">
        <v>74</v>
      </c>
      <c r="Y1733" s="64">
        <v>35.99</v>
      </c>
      <c r="Z1733" s="29">
        <f t="shared" si="200"/>
        <v>35.99</v>
      </c>
      <c r="AA1733" s="29">
        <f t="shared" si="201"/>
        <v>40.308800000000005</v>
      </c>
      <c r="AB1733" s="65"/>
      <c r="AC1733" s="63"/>
      <c r="AD1733" s="66" t="s">
        <v>75</v>
      </c>
      <c r="AE1733" s="66"/>
      <c r="AF1733" s="634"/>
      <c r="AG1733" s="641"/>
    </row>
    <row r="1734" spans="1:33" ht="18" customHeight="1">
      <c r="A1734" s="662"/>
      <c r="B1734" s="665"/>
      <c r="C1734" s="743"/>
      <c r="D1734" s="744"/>
      <c r="E1734" s="744"/>
      <c r="F1734" s="744"/>
      <c r="G1734" s="744"/>
      <c r="H1734" s="744"/>
      <c r="I1734" s="744"/>
      <c r="J1734" s="761"/>
      <c r="K1734" s="744"/>
      <c r="L1734" s="744"/>
      <c r="M1734" s="631"/>
      <c r="N1734" s="631"/>
      <c r="O1734" s="744"/>
      <c r="P1734" s="744"/>
      <c r="Q1734" s="802"/>
      <c r="R1734" s="69"/>
      <c r="S1734" s="824" t="s">
        <v>2293</v>
      </c>
      <c r="T1734" s="61"/>
      <c r="U1734" s="61"/>
      <c r="V1734" s="61"/>
      <c r="W1734" s="62">
        <v>5</v>
      </c>
      <c r="X1734" s="28" t="s">
        <v>74</v>
      </c>
      <c r="Y1734" s="64">
        <v>0.30690000000000001</v>
      </c>
      <c r="Z1734" s="29">
        <f t="shared" si="200"/>
        <v>1.5345</v>
      </c>
      <c r="AA1734" s="29">
        <f t="shared" si="201"/>
        <v>1.7186400000000002</v>
      </c>
      <c r="AB1734" s="65"/>
      <c r="AC1734" s="63"/>
      <c r="AD1734" s="66" t="s">
        <v>75</v>
      </c>
      <c r="AE1734" s="66"/>
      <c r="AF1734" s="634"/>
      <c r="AG1734" s="641"/>
    </row>
    <row r="1735" spans="1:33" ht="33.75" customHeight="1">
      <c r="A1735" s="662"/>
      <c r="B1735" s="665"/>
      <c r="C1735" s="743"/>
      <c r="D1735" s="744"/>
      <c r="E1735" s="744"/>
      <c r="F1735" s="744"/>
      <c r="G1735" s="744"/>
      <c r="H1735" s="744"/>
      <c r="I1735" s="744"/>
      <c r="J1735" s="761"/>
      <c r="K1735" s="744"/>
      <c r="L1735" s="744"/>
      <c r="M1735" s="631"/>
      <c r="N1735" s="631"/>
      <c r="O1735" s="744"/>
      <c r="P1735" s="744"/>
      <c r="Q1735" s="802"/>
      <c r="R1735" s="69"/>
      <c r="S1735" s="824" t="s">
        <v>2294</v>
      </c>
      <c r="T1735" s="61"/>
      <c r="U1735" s="61"/>
      <c r="V1735" s="61"/>
      <c r="W1735" s="62">
        <v>20</v>
      </c>
      <c r="X1735" s="28" t="s">
        <v>74</v>
      </c>
      <c r="Y1735" s="64">
        <v>0.48</v>
      </c>
      <c r="Z1735" s="29">
        <f t="shared" si="200"/>
        <v>9.6</v>
      </c>
      <c r="AA1735" s="29">
        <f t="shared" si="201"/>
        <v>10.752000000000001</v>
      </c>
      <c r="AB1735" s="65"/>
      <c r="AC1735" s="63"/>
      <c r="AD1735" s="66" t="s">
        <v>75</v>
      </c>
      <c r="AE1735" s="66"/>
      <c r="AF1735" s="634"/>
      <c r="AG1735" s="641"/>
    </row>
    <row r="1736" spans="1:33" ht="18" customHeight="1">
      <c r="A1736" s="662"/>
      <c r="B1736" s="665"/>
      <c r="C1736" s="743"/>
      <c r="D1736" s="744"/>
      <c r="E1736" s="744"/>
      <c r="F1736" s="744"/>
      <c r="G1736" s="744"/>
      <c r="H1736" s="744"/>
      <c r="I1736" s="744"/>
      <c r="J1736" s="761"/>
      <c r="K1736" s="744"/>
      <c r="L1736" s="744"/>
      <c r="M1736" s="631"/>
      <c r="N1736" s="631"/>
      <c r="O1736" s="744"/>
      <c r="P1736" s="744"/>
      <c r="Q1736" s="802"/>
      <c r="R1736" s="69"/>
      <c r="S1736" s="824" t="s">
        <v>2295</v>
      </c>
      <c r="T1736" s="61"/>
      <c r="U1736" s="61"/>
      <c r="V1736" s="61"/>
      <c r="W1736" s="62">
        <v>22</v>
      </c>
      <c r="X1736" s="28" t="s">
        <v>74</v>
      </c>
      <c r="Y1736" s="64">
        <v>0.09</v>
      </c>
      <c r="Z1736" s="29">
        <f t="shared" si="200"/>
        <v>1.98</v>
      </c>
      <c r="AA1736" s="29">
        <f t="shared" si="201"/>
        <v>2.2176</v>
      </c>
      <c r="AB1736" s="65"/>
      <c r="AC1736" s="63"/>
      <c r="AD1736" s="66" t="s">
        <v>75</v>
      </c>
      <c r="AE1736" s="66"/>
      <c r="AF1736" s="634"/>
      <c r="AG1736" s="641"/>
    </row>
    <row r="1737" spans="1:33" ht="18" customHeight="1">
      <c r="A1737" s="662"/>
      <c r="B1737" s="665"/>
      <c r="C1737" s="743"/>
      <c r="D1737" s="744"/>
      <c r="E1737" s="744"/>
      <c r="F1737" s="744"/>
      <c r="G1737" s="744"/>
      <c r="H1737" s="744"/>
      <c r="I1737" s="744"/>
      <c r="J1737" s="761"/>
      <c r="K1737" s="744"/>
      <c r="L1737" s="744"/>
      <c r="M1737" s="631"/>
      <c r="N1737" s="631"/>
      <c r="O1737" s="744"/>
      <c r="P1737" s="744"/>
      <c r="Q1737" s="802"/>
      <c r="R1737" s="69"/>
      <c r="S1737" s="824" t="s">
        <v>2296</v>
      </c>
      <c r="T1737" s="61"/>
      <c r="U1737" s="61"/>
      <c r="V1737" s="61"/>
      <c r="W1737" s="62">
        <v>6</v>
      </c>
      <c r="X1737" s="28" t="s">
        <v>74</v>
      </c>
      <c r="Y1737" s="64">
        <v>1.0508999999999999</v>
      </c>
      <c r="Z1737" s="29">
        <f t="shared" si="200"/>
        <v>6.3053999999999997</v>
      </c>
      <c r="AA1737" s="29">
        <f t="shared" si="201"/>
        <v>7.0620479999999999</v>
      </c>
      <c r="AB1737" s="65"/>
      <c r="AC1737" s="63"/>
      <c r="AD1737" s="66" t="s">
        <v>75</v>
      </c>
      <c r="AE1737" s="66"/>
      <c r="AF1737" s="634"/>
      <c r="AG1737" s="641"/>
    </row>
    <row r="1738" spans="1:33" ht="18" customHeight="1">
      <c r="A1738" s="662"/>
      <c r="B1738" s="665"/>
      <c r="C1738" s="743"/>
      <c r="D1738" s="744"/>
      <c r="E1738" s="744"/>
      <c r="F1738" s="744"/>
      <c r="G1738" s="744"/>
      <c r="H1738" s="744"/>
      <c r="I1738" s="744"/>
      <c r="J1738" s="761"/>
      <c r="K1738" s="744"/>
      <c r="L1738" s="744"/>
      <c r="M1738" s="631"/>
      <c r="N1738" s="631"/>
      <c r="O1738" s="744"/>
      <c r="P1738" s="744"/>
      <c r="Q1738" s="802"/>
      <c r="R1738" s="69"/>
      <c r="S1738" s="824" t="s">
        <v>2297</v>
      </c>
      <c r="T1738" s="61"/>
      <c r="U1738" s="61"/>
      <c r="V1738" s="61"/>
      <c r="W1738" s="62">
        <v>6</v>
      </c>
      <c r="X1738" s="28" t="s">
        <v>74</v>
      </c>
      <c r="Y1738" s="64">
        <v>0.83330000000000004</v>
      </c>
      <c r="Z1738" s="29">
        <f t="shared" si="200"/>
        <v>4.9998000000000005</v>
      </c>
      <c r="AA1738" s="29">
        <f t="shared" si="201"/>
        <v>5.5997760000000012</v>
      </c>
      <c r="AB1738" s="65"/>
      <c r="AC1738" s="63"/>
      <c r="AD1738" s="66" t="s">
        <v>75</v>
      </c>
      <c r="AE1738" s="66"/>
      <c r="AF1738" s="634"/>
      <c r="AG1738" s="641"/>
    </row>
    <row r="1739" spans="1:33" ht="18" customHeight="1">
      <c r="A1739" s="662"/>
      <c r="B1739" s="665"/>
      <c r="C1739" s="743"/>
      <c r="D1739" s="744"/>
      <c r="E1739" s="744"/>
      <c r="F1739" s="744"/>
      <c r="G1739" s="744"/>
      <c r="H1739" s="744"/>
      <c r="I1739" s="744"/>
      <c r="J1739" s="761"/>
      <c r="K1739" s="744"/>
      <c r="L1739" s="744"/>
      <c r="M1739" s="631"/>
      <c r="N1739" s="631"/>
      <c r="O1739" s="744"/>
      <c r="P1739" s="744"/>
      <c r="Q1739" s="802"/>
      <c r="R1739" s="69"/>
      <c r="S1739" s="824" t="s">
        <v>2298</v>
      </c>
      <c r="T1739" s="61"/>
      <c r="U1739" s="61"/>
      <c r="V1739" s="61"/>
      <c r="W1739" s="62">
        <v>50</v>
      </c>
      <c r="X1739" s="28" t="s">
        <v>74</v>
      </c>
      <c r="Y1739" s="64">
        <v>0.21249999999999999</v>
      </c>
      <c r="Z1739" s="29">
        <f t="shared" si="200"/>
        <v>10.625</v>
      </c>
      <c r="AA1739" s="29">
        <f t="shared" si="201"/>
        <v>11.9</v>
      </c>
      <c r="AB1739" s="65"/>
      <c r="AC1739" s="63"/>
      <c r="AD1739" s="66" t="s">
        <v>75</v>
      </c>
      <c r="AE1739" s="66"/>
      <c r="AF1739" s="634"/>
      <c r="AG1739" s="641"/>
    </row>
    <row r="1740" spans="1:33" ht="33.75" customHeight="1">
      <c r="A1740" s="662"/>
      <c r="B1740" s="665"/>
      <c r="C1740" s="743"/>
      <c r="D1740" s="744"/>
      <c r="E1740" s="744"/>
      <c r="F1740" s="744"/>
      <c r="G1740" s="744"/>
      <c r="H1740" s="744"/>
      <c r="I1740" s="744"/>
      <c r="J1740" s="761"/>
      <c r="K1740" s="744"/>
      <c r="L1740" s="744"/>
      <c r="M1740" s="631"/>
      <c r="N1740" s="631"/>
      <c r="O1740" s="744"/>
      <c r="P1740" s="744"/>
      <c r="Q1740" s="802"/>
      <c r="R1740" s="69"/>
      <c r="S1740" s="824" t="s">
        <v>2299</v>
      </c>
      <c r="T1740" s="61"/>
      <c r="U1740" s="61"/>
      <c r="V1740" s="61"/>
      <c r="W1740" s="62">
        <v>24</v>
      </c>
      <c r="X1740" s="28" t="s">
        <v>74</v>
      </c>
      <c r="Y1740" s="64">
        <v>1.1499999999999999</v>
      </c>
      <c r="Z1740" s="29">
        <f t="shared" si="200"/>
        <v>27.599999999999998</v>
      </c>
      <c r="AA1740" s="29">
        <f t="shared" si="201"/>
        <v>30.911999999999999</v>
      </c>
      <c r="AB1740" s="65"/>
      <c r="AC1740" s="63"/>
      <c r="AD1740" s="66" t="s">
        <v>75</v>
      </c>
      <c r="AE1740" s="66"/>
      <c r="AF1740" s="634"/>
      <c r="AG1740" s="641"/>
    </row>
    <row r="1741" spans="1:33" ht="18" customHeight="1">
      <c r="A1741" s="662"/>
      <c r="B1741" s="665"/>
      <c r="C1741" s="743"/>
      <c r="D1741" s="744"/>
      <c r="E1741" s="744"/>
      <c r="F1741" s="744"/>
      <c r="G1741" s="744"/>
      <c r="H1741" s="744"/>
      <c r="I1741" s="744"/>
      <c r="J1741" s="761"/>
      <c r="K1741" s="744"/>
      <c r="L1741" s="744"/>
      <c r="M1741" s="631"/>
      <c r="N1741" s="631"/>
      <c r="O1741" s="744"/>
      <c r="P1741" s="744"/>
      <c r="Q1741" s="802"/>
      <c r="R1741" s="69"/>
      <c r="S1741" s="824" t="s">
        <v>2300</v>
      </c>
      <c r="T1741" s="61"/>
      <c r="U1741" s="61"/>
      <c r="V1741" s="61"/>
      <c r="W1741" s="62">
        <v>4</v>
      </c>
      <c r="X1741" s="28" t="s">
        <v>74</v>
      </c>
      <c r="Y1741" s="64">
        <v>0.27</v>
      </c>
      <c r="Z1741" s="29">
        <f t="shared" si="200"/>
        <v>1.08</v>
      </c>
      <c r="AA1741" s="29">
        <f t="shared" si="201"/>
        <v>1.2096000000000002</v>
      </c>
      <c r="AB1741" s="65"/>
      <c r="AC1741" s="63"/>
      <c r="AD1741" s="66" t="s">
        <v>75</v>
      </c>
      <c r="AE1741" s="66"/>
      <c r="AF1741" s="634"/>
      <c r="AG1741" s="641"/>
    </row>
    <row r="1742" spans="1:33" ht="25.5" customHeight="1">
      <c r="A1742" s="662"/>
      <c r="B1742" s="669"/>
      <c r="C1742" s="745"/>
      <c r="D1742" s="746"/>
      <c r="E1742" s="746"/>
      <c r="F1742" s="746"/>
      <c r="G1742" s="746"/>
      <c r="H1742" s="746"/>
      <c r="I1742" s="746"/>
      <c r="J1742" s="763"/>
      <c r="K1742" s="746"/>
      <c r="L1742" s="746"/>
      <c r="M1742" s="632"/>
      <c r="N1742" s="632"/>
      <c r="O1742" s="746"/>
      <c r="P1742" s="746"/>
      <c r="Q1742" s="803"/>
      <c r="R1742" s="38"/>
      <c r="S1742" s="820" t="s">
        <v>2301</v>
      </c>
      <c r="T1742" s="39"/>
      <c r="U1742" s="39"/>
      <c r="V1742" s="39"/>
      <c r="W1742" s="40">
        <v>4</v>
      </c>
      <c r="X1742" s="41" t="s">
        <v>119</v>
      </c>
      <c r="Y1742" s="42">
        <v>1.24</v>
      </c>
      <c r="Z1742" s="42">
        <f t="shared" si="200"/>
        <v>4.96</v>
      </c>
      <c r="AA1742" s="42">
        <f t="shared" si="201"/>
        <v>5.5552000000000001</v>
      </c>
      <c r="AB1742" s="43"/>
      <c r="AC1742" s="41"/>
      <c r="AD1742" s="44" t="s">
        <v>75</v>
      </c>
      <c r="AE1742" s="44"/>
      <c r="AF1742" s="635"/>
      <c r="AG1742" s="641"/>
    </row>
    <row r="1743" spans="1:33" ht="22.5" customHeight="1">
      <c r="A1743" s="663"/>
      <c r="B1743" s="159"/>
      <c r="C1743" s="781"/>
      <c r="D1743" s="781"/>
      <c r="E1743" s="781"/>
      <c r="F1743" s="781"/>
      <c r="G1743" s="781"/>
      <c r="H1743" s="781"/>
      <c r="I1743" s="781"/>
      <c r="J1743" s="781"/>
      <c r="K1743" s="781"/>
      <c r="L1743" s="781"/>
      <c r="M1743" s="160"/>
      <c r="N1743" s="160"/>
      <c r="O1743" s="781"/>
      <c r="P1743" s="781"/>
      <c r="Q1743" s="781"/>
      <c r="R1743" s="667" t="s">
        <v>536</v>
      </c>
      <c r="S1743" s="657"/>
      <c r="T1743" s="657"/>
      <c r="U1743" s="657"/>
      <c r="V1743" s="657"/>
      <c r="W1743" s="657"/>
      <c r="X1743" s="657"/>
      <c r="Y1743" s="657"/>
      <c r="Z1743" s="658"/>
      <c r="AA1743" s="161" t="s">
        <v>201</v>
      </c>
      <c r="AB1743" s="162">
        <f>SUM(AB1586:AB1742)</f>
        <v>478437.61104799999</v>
      </c>
      <c r="AC1743" s="668"/>
      <c r="AD1743" s="657"/>
      <c r="AE1743" s="657"/>
      <c r="AF1743" s="660"/>
      <c r="AG1743" s="84"/>
    </row>
    <row r="1744" spans="1:33" ht="24.75" customHeight="1">
      <c r="A1744" s="661" t="s">
        <v>2111</v>
      </c>
      <c r="B1744" s="704" t="s">
        <v>2302</v>
      </c>
      <c r="C1744" s="773" t="s">
        <v>46</v>
      </c>
      <c r="D1744" s="750" t="s">
        <v>47</v>
      </c>
      <c r="E1744" s="750" t="s">
        <v>48</v>
      </c>
      <c r="F1744" s="750" t="s">
        <v>471</v>
      </c>
      <c r="G1744" s="768" t="s">
        <v>50</v>
      </c>
      <c r="H1744" s="750" t="s">
        <v>51</v>
      </c>
      <c r="I1744" s="750" t="s">
        <v>61</v>
      </c>
      <c r="J1744" s="774" t="s">
        <v>2303</v>
      </c>
      <c r="K1744" s="748" t="s">
        <v>2304</v>
      </c>
      <c r="L1744" s="790" t="s">
        <v>2305</v>
      </c>
      <c r="M1744" s="700">
        <v>1</v>
      </c>
      <c r="N1744" s="700">
        <v>0</v>
      </c>
      <c r="O1744" s="750" t="s">
        <v>2306</v>
      </c>
      <c r="P1744" s="750" t="s">
        <v>2307</v>
      </c>
      <c r="Q1744" s="805" t="s">
        <v>2308</v>
      </c>
      <c r="R1744" s="37"/>
      <c r="S1744" s="821"/>
      <c r="T1744" s="46"/>
      <c r="U1744" s="46"/>
      <c r="V1744" s="46"/>
      <c r="W1744" s="34"/>
      <c r="X1744" s="35"/>
      <c r="Y1744" s="36"/>
      <c r="Z1744" s="36"/>
      <c r="AA1744" s="36"/>
      <c r="AB1744" s="50"/>
      <c r="AC1744" s="35"/>
      <c r="AD1744" s="60"/>
      <c r="AE1744" s="60"/>
      <c r="AF1744" s="636"/>
      <c r="AG1744" s="2"/>
    </row>
    <row r="1745" spans="1:33" ht="24.75" customHeight="1">
      <c r="A1745" s="662"/>
      <c r="B1745" s="665"/>
      <c r="C1745" s="743"/>
      <c r="D1745" s="744"/>
      <c r="E1745" s="744"/>
      <c r="F1745" s="744"/>
      <c r="G1745" s="744"/>
      <c r="H1745" s="744"/>
      <c r="I1745" s="744"/>
      <c r="J1745" s="754"/>
      <c r="K1745" s="744"/>
      <c r="L1745" s="744"/>
      <c r="M1745" s="631"/>
      <c r="N1745" s="631"/>
      <c r="O1745" s="744"/>
      <c r="P1745" s="744"/>
      <c r="Q1745" s="802"/>
      <c r="R1745" s="25"/>
      <c r="S1745" s="818"/>
      <c r="T1745" s="26"/>
      <c r="U1745" s="26"/>
      <c r="V1745" s="26"/>
      <c r="W1745" s="27"/>
      <c r="X1745" s="28"/>
      <c r="Y1745" s="29"/>
      <c r="Z1745" s="29"/>
      <c r="AA1745" s="29"/>
      <c r="AB1745" s="30"/>
      <c r="AC1745" s="28"/>
      <c r="AD1745" s="31"/>
      <c r="AE1745" s="31"/>
      <c r="AF1745" s="634"/>
      <c r="AG1745" s="2"/>
    </row>
    <row r="1746" spans="1:33" ht="24.75" customHeight="1">
      <c r="A1746" s="662"/>
      <c r="B1746" s="665"/>
      <c r="C1746" s="743"/>
      <c r="D1746" s="744"/>
      <c r="E1746" s="744"/>
      <c r="F1746" s="744"/>
      <c r="G1746" s="744"/>
      <c r="H1746" s="744"/>
      <c r="I1746" s="744"/>
      <c r="J1746" s="754"/>
      <c r="K1746" s="744"/>
      <c r="L1746" s="744"/>
      <c r="M1746" s="631"/>
      <c r="N1746" s="631"/>
      <c r="O1746" s="744"/>
      <c r="P1746" s="744"/>
      <c r="Q1746" s="802"/>
      <c r="R1746" s="32"/>
      <c r="S1746" s="819"/>
      <c r="T1746" s="33"/>
      <c r="U1746" s="33"/>
      <c r="V1746" s="33"/>
      <c r="W1746" s="34"/>
      <c r="X1746" s="35"/>
      <c r="Y1746" s="36"/>
      <c r="Z1746" s="29"/>
      <c r="AA1746" s="29"/>
      <c r="AB1746" s="30"/>
      <c r="AC1746" s="28"/>
      <c r="AD1746" s="31"/>
      <c r="AE1746" s="31"/>
      <c r="AF1746" s="634"/>
      <c r="AG1746" s="2"/>
    </row>
    <row r="1747" spans="1:33" ht="24.75" customHeight="1">
      <c r="A1747" s="662"/>
      <c r="B1747" s="665"/>
      <c r="C1747" s="743"/>
      <c r="D1747" s="744"/>
      <c r="E1747" s="744"/>
      <c r="F1747" s="744"/>
      <c r="G1747" s="744"/>
      <c r="H1747" s="744"/>
      <c r="I1747" s="744"/>
      <c r="J1747" s="754"/>
      <c r="K1747" s="744"/>
      <c r="L1747" s="744"/>
      <c r="M1747" s="631"/>
      <c r="N1747" s="631"/>
      <c r="O1747" s="744"/>
      <c r="P1747" s="744"/>
      <c r="Q1747" s="802"/>
      <c r="R1747" s="37"/>
      <c r="S1747" s="819"/>
      <c r="T1747" s="33"/>
      <c r="U1747" s="33"/>
      <c r="V1747" s="33"/>
      <c r="W1747" s="34"/>
      <c r="X1747" s="35"/>
      <c r="Y1747" s="36"/>
      <c r="Z1747" s="29"/>
      <c r="AA1747" s="29"/>
      <c r="AB1747" s="30"/>
      <c r="AC1747" s="28"/>
      <c r="AD1747" s="31"/>
      <c r="AE1747" s="31"/>
      <c r="AF1747" s="634"/>
      <c r="AG1747" s="2"/>
    </row>
    <row r="1748" spans="1:33" ht="24.75" customHeight="1">
      <c r="A1748" s="662"/>
      <c r="B1748" s="665"/>
      <c r="C1748" s="745"/>
      <c r="D1748" s="746"/>
      <c r="E1748" s="746"/>
      <c r="F1748" s="746"/>
      <c r="G1748" s="746"/>
      <c r="H1748" s="746"/>
      <c r="I1748" s="746"/>
      <c r="J1748" s="756"/>
      <c r="K1748" s="746"/>
      <c r="L1748" s="746"/>
      <c r="M1748" s="632"/>
      <c r="N1748" s="632"/>
      <c r="O1748" s="746"/>
      <c r="P1748" s="746"/>
      <c r="Q1748" s="803"/>
      <c r="R1748" s="38"/>
      <c r="S1748" s="820"/>
      <c r="T1748" s="39"/>
      <c r="U1748" s="39"/>
      <c r="V1748" s="39"/>
      <c r="W1748" s="40"/>
      <c r="X1748" s="41"/>
      <c r="Y1748" s="42"/>
      <c r="Z1748" s="42"/>
      <c r="AA1748" s="42"/>
      <c r="AB1748" s="43"/>
      <c r="AC1748" s="41"/>
      <c r="AD1748" s="44"/>
      <c r="AE1748" s="44"/>
      <c r="AF1748" s="635"/>
      <c r="AG1748" s="2"/>
    </row>
    <row r="1749" spans="1:33" ht="18" customHeight="1">
      <c r="A1749" s="662"/>
      <c r="B1749" s="665"/>
      <c r="C1749" s="747" t="s">
        <v>46</v>
      </c>
      <c r="D1749" s="748" t="s">
        <v>47</v>
      </c>
      <c r="E1749" s="748" t="s">
        <v>48</v>
      </c>
      <c r="F1749" s="748" t="s">
        <v>471</v>
      </c>
      <c r="G1749" s="749" t="s">
        <v>50</v>
      </c>
      <c r="H1749" s="748" t="s">
        <v>51</v>
      </c>
      <c r="I1749" s="748" t="s">
        <v>61</v>
      </c>
      <c r="J1749" s="766" t="s">
        <v>2309</v>
      </c>
      <c r="K1749" s="748" t="s">
        <v>2310</v>
      </c>
      <c r="L1749" s="776" t="s">
        <v>2311</v>
      </c>
      <c r="M1749" s="703">
        <v>20</v>
      </c>
      <c r="N1749" s="703">
        <v>80</v>
      </c>
      <c r="O1749" s="748" t="s">
        <v>2312</v>
      </c>
      <c r="P1749" s="748" t="s">
        <v>2313</v>
      </c>
      <c r="Q1749" s="804" t="s">
        <v>2314</v>
      </c>
      <c r="R1749" s="59" t="s">
        <v>116</v>
      </c>
      <c r="S1749" s="823" t="s">
        <v>117</v>
      </c>
      <c r="T1749" s="97" t="s">
        <v>70</v>
      </c>
      <c r="U1749" s="67" t="s">
        <v>71</v>
      </c>
      <c r="V1749" s="68" t="s">
        <v>72</v>
      </c>
      <c r="W1749" s="34"/>
      <c r="X1749" s="35"/>
      <c r="Y1749" s="36"/>
      <c r="Z1749" s="36"/>
      <c r="AA1749" s="36"/>
      <c r="AB1749" s="50">
        <f>SUM(AA1750:AA1770)</f>
        <v>187.65488000000005</v>
      </c>
      <c r="AC1749" s="35"/>
      <c r="AD1749" s="60"/>
      <c r="AE1749" s="60"/>
      <c r="AF1749" s="637"/>
      <c r="AG1749" s="2"/>
    </row>
    <row r="1750" spans="1:33" ht="18" customHeight="1">
      <c r="A1750" s="662"/>
      <c r="B1750" s="665"/>
      <c r="C1750" s="743"/>
      <c r="D1750" s="744"/>
      <c r="E1750" s="744"/>
      <c r="F1750" s="744"/>
      <c r="G1750" s="744"/>
      <c r="H1750" s="744"/>
      <c r="I1750" s="744"/>
      <c r="J1750" s="761"/>
      <c r="K1750" s="744"/>
      <c r="L1750" s="744"/>
      <c r="M1750" s="631"/>
      <c r="N1750" s="631"/>
      <c r="O1750" s="744"/>
      <c r="P1750" s="744"/>
      <c r="Q1750" s="802"/>
      <c r="R1750" s="32"/>
      <c r="S1750" s="818" t="s">
        <v>2315</v>
      </c>
      <c r="T1750" s="26"/>
      <c r="U1750" s="26"/>
      <c r="V1750" s="26"/>
      <c r="W1750" s="27">
        <v>6</v>
      </c>
      <c r="X1750" s="28" t="s">
        <v>74</v>
      </c>
      <c r="Y1750" s="29">
        <v>2.8</v>
      </c>
      <c r="Z1750" s="29">
        <f t="shared" ref="Z1750:Z1770" si="202">+W1750*Y1750</f>
        <v>16.799999999999997</v>
      </c>
      <c r="AA1750" s="29">
        <f t="shared" ref="AA1750:AA1770" si="203">+Z1750*1.12</f>
        <v>18.815999999999999</v>
      </c>
      <c r="AB1750" s="30"/>
      <c r="AC1750" s="28"/>
      <c r="AD1750" s="31" t="s">
        <v>75</v>
      </c>
      <c r="AE1750" s="31"/>
      <c r="AF1750" s="634"/>
      <c r="AG1750" s="2"/>
    </row>
    <row r="1751" spans="1:33" ht="18" customHeight="1">
      <c r="A1751" s="662"/>
      <c r="B1751" s="665"/>
      <c r="C1751" s="743"/>
      <c r="D1751" s="744"/>
      <c r="E1751" s="744"/>
      <c r="F1751" s="744"/>
      <c r="G1751" s="744"/>
      <c r="H1751" s="744"/>
      <c r="I1751" s="744"/>
      <c r="J1751" s="761"/>
      <c r="K1751" s="744"/>
      <c r="L1751" s="744"/>
      <c r="M1751" s="631"/>
      <c r="N1751" s="631"/>
      <c r="O1751" s="744"/>
      <c r="P1751" s="744"/>
      <c r="Q1751" s="802"/>
      <c r="R1751" s="25"/>
      <c r="S1751" s="818" t="s">
        <v>2316</v>
      </c>
      <c r="T1751" s="26"/>
      <c r="U1751" s="26"/>
      <c r="V1751" s="26"/>
      <c r="W1751" s="27">
        <v>5</v>
      </c>
      <c r="X1751" s="28" t="s">
        <v>119</v>
      </c>
      <c r="Y1751" s="29">
        <v>0.60940000000000005</v>
      </c>
      <c r="Z1751" s="29">
        <f t="shared" si="202"/>
        <v>3.0470000000000002</v>
      </c>
      <c r="AA1751" s="29">
        <f t="shared" si="203"/>
        <v>3.4126400000000006</v>
      </c>
      <c r="AB1751" s="30"/>
      <c r="AC1751" s="28"/>
      <c r="AD1751" s="31" t="s">
        <v>75</v>
      </c>
      <c r="AE1751" s="31"/>
      <c r="AF1751" s="634"/>
      <c r="AG1751" s="2"/>
    </row>
    <row r="1752" spans="1:33" ht="18" customHeight="1">
      <c r="A1752" s="662"/>
      <c r="B1752" s="665"/>
      <c r="C1752" s="743"/>
      <c r="D1752" s="744"/>
      <c r="E1752" s="744"/>
      <c r="F1752" s="744"/>
      <c r="G1752" s="744"/>
      <c r="H1752" s="744"/>
      <c r="I1752" s="744"/>
      <c r="J1752" s="761"/>
      <c r="K1752" s="744"/>
      <c r="L1752" s="744"/>
      <c r="M1752" s="631"/>
      <c r="N1752" s="631"/>
      <c r="O1752" s="744"/>
      <c r="P1752" s="744"/>
      <c r="Q1752" s="802"/>
      <c r="R1752" s="25"/>
      <c r="S1752" s="818" t="s">
        <v>2317</v>
      </c>
      <c r="T1752" s="26"/>
      <c r="U1752" s="26"/>
      <c r="V1752" s="26"/>
      <c r="W1752" s="27">
        <v>1</v>
      </c>
      <c r="X1752" s="28" t="s">
        <v>119</v>
      </c>
      <c r="Y1752" s="29">
        <v>1.65</v>
      </c>
      <c r="Z1752" s="29">
        <f t="shared" si="202"/>
        <v>1.65</v>
      </c>
      <c r="AA1752" s="29">
        <f t="shared" si="203"/>
        <v>1.8480000000000001</v>
      </c>
      <c r="AB1752" s="30"/>
      <c r="AC1752" s="28"/>
      <c r="AD1752" s="31" t="s">
        <v>75</v>
      </c>
      <c r="AE1752" s="31"/>
      <c r="AF1752" s="634"/>
      <c r="AG1752" s="2"/>
    </row>
    <row r="1753" spans="1:33" ht="18" customHeight="1">
      <c r="A1753" s="662"/>
      <c r="B1753" s="665"/>
      <c r="C1753" s="743"/>
      <c r="D1753" s="744"/>
      <c r="E1753" s="744"/>
      <c r="F1753" s="744"/>
      <c r="G1753" s="744"/>
      <c r="H1753" s="744"/>
      <c r="I1753" s="744"/>
      <c r="J1753" s="761"/>
      <c r="K1753" s="744"/>
      <c r="L1753" s="744"/>
      <c r="M1753" s="631"/>
      <c r="N1753" s="631"/>
      <c r="O1753" s="744"/>
      <c r="P1753" s="744"/>
      <c r="Q1753" s="802"/>
      <c r="R1753" s="25"/>
      <c r="S1753" s="818" t="s">
        <v>1452</v>
      </c>
      <c r="T1753" s="26"/>
      <c r="U1753" s="26"/>
      <c r="V1753" s="26"/>
      <c r="W1753" s="27">
        <v>2</v>
      </c>
      <c r="X1753" s="28" t="s">
        <v>74</v>
      </c>
      <c r="Y1753" s="29">
        <v>0.46500000000000002</v>
      </c>
      <c r="Z1753" s="29">
        <f t="shared" si="202"/>
        <v>0.93</v>
      </c>
      <c r="AA1753" s="29">
        <f t="shared" si="203"/>
        <v>1.0416000000000001</v>
      </c>
      <c r="AB1753" s="30"/>
      <c r="AC1753" s="28"/>
      <c r="AD1753" s="31" t="s">
        <v>75</v>
      </c>
      <c r="AE1753" s="31"/>
      <c r="AF1753" s="634"/>
      <c r="AG1753" s="2"/>
    </row>
    <row r="1754" spans="1:33" ht="18" customHeight="1">
      <c r="A1754" s="662"/>
      <c r="B1754" s="665"/>
      <c r="C1754" s="743"/>
      <c r="D1754" s="744"/>
      <c r="E1754" s="744"/>
      <c r="F1754" s="744"/>
      <c r="G1754" s="744"/>
      <c r="H1754" s="744"/>
      <c r="I1754" s="744"/>
      <c r="J1754" s="761"/>
      <c r="K1754" s="744"/>
      <c r="L1754" s="744"/>
      <c r="M1754" s="631"/>
      <c r="N1754" s="631"/>
      <c r="O1754" s="744"/>
      <c r="P1754" s="744"/>
      <c r="Q1754" s="802"/>
      <c r="R1754" s="25"/>
      <c r="S1754" s="818" t="s">
        <v>2274</v>
      </c>
      <c r="T1754" s="26"/>
      <c r="U1754" s="26"/>
      <c r="V1754" s="26"/>
      <c r="W1754" s="27">
        <v>3</v>
      </c>
      <c r="X1754" s="28" t="s">
        <v>74</v>
      </c>
      <c r="Y1754" s="29">
        <v>0.1429</v>
      </c>
      <c r="Z1754" s="29">
        <f t="shared" si="202"/>
        <v>0.42869999999999997</v>
      </c>
      <c r="AA1754" s="29">
        <f t="shared" si="203"/>
        <v>0.48014400000000002</v>
      </c>
      <c r="AB1754" s="30"/>
      <c r="AC1754" s="28"/>
      <c r="AD1754" s="31" t="s">
        <v>75</v>
      </c>
      <c r="AE1754" s="31"/>
      <c r="AF1754" s="634"/>
      <c r="AG1754" s="2"/>
    </row>
    <row r="1755" spans="1:33" ht="18" customHeight="1">
      <c r="A1755" s="662"/>
      <c r="B1755" s="665"/>
      <c r="C1755" s="743"/>
      <c r="D1755" s="744"/>
      <c r="E1755" s="744"/>
      <c r="F1755" s="744"/>
      <c r="G1755" s="744"/>
      <c r="H1755" s="744"/>
      <c r="I1755" s="744"/>
      <c r="J1755" s="761"/>
      <c r="K1755" s="744"/>
      <c r="L1755" s="744"/>
      <c r="M1755" s="631"/>
      <c r="N1755" s="631"/>
      <c r="O1755" s="744"/>
      <c r="P1755" s="744"/>
      <c r="Q1755" s="802"/>
      <c r="R1755" s="25"/>
      <c r="S1755" s="818" t="s">
        <v>2318</v>
      </c>
      <c r="T1755" s="26"/>
      <c r="U1755" s="26"/>
      <c r="V1755" s="26"/>
      <c r="W1755" s="27">
        <v>1</v>
      </c>
      <c r="X1755" s="28" t="s">
        <v>74</v>
      </c>
      <c r="Y1755" s="29">
        <v>5.3906999999999998</v>
      </c>
      <c r="Z1755" s="29">
        <f t="shared" si="202"/>
        <v>5.3906999999999998</v>
      </c>
      <c r="AA1755" s="29">
        <f t="shared" si="203"/>
        <v>6.0375840000000007</v>
      </c>
      <c r="AB1755" s="30"/>
      <c r="AC1755" s="28"/>
      <c r="AD1755" s="31" t="s">
        <v>75</v>
      </c>
      <c r="AE1755" s="31"/>
      <c r="AF1755" s="634"/>
      <c r="AG1755" s="2"/>
    </row>
    <row r="1756" spans="1:33" ht="33.75" customHeight="1">
      <c r="A1756" s="662"/>
      <c r="B1756" s="665"/>
      <c r="C1756" s="743"/>
      <c r="D1756" s="744"/>
      <c r="E1756" s="744"/>
      <c r="F1756" s="744"/>
      <c r="G1756" s="744"/>
      <c r="H1756" s="744"/>
      <c r="I1756" s="744"/>
      <c r="J1756" s="761"/>
      <c r="K1756" s="744"/>
      <c r="L1756" s="744"/>
      <c r="M1756" s="631"/>
      <c r="N1756" s="631"/>
      <c r="O1756" s="744"/>
      <c r="P1756" s="744"/>
      <c r="Q1756" s="802"/>
      <c r="R1756" s="25"/>
      <c r="S1756" s="818" t="s">
        <v>2319</v>
      </c>
      <c r="T1756" s="26"/>
      <c r="U1756" s="26"/>
      <c r="V1756" s="26"/>
      <c r="W1756" s="27">
        <v>3</v>
      </c>
      <c r="X1756" s="28" t="s">
        <v>74</v>
      </c>
      <c r="Y1756" s="29">
        <v>0.91100000000000003</v>
      </c>
      <c r="Z1756" s="29">
        <f t="shared" si="202"/>
        <v>2.7330000000000001</v>
      </c>
      <c r="AA1756" s="29">
        <f t="shared" si="203"/>
        <v>3.0609600000000006</v>
      </c>
      <c r="AB1756" s="30"/>
      <c r="AC1756" s="28"/>
      <c r="AD1756" s="31" t="s">
        <v>75</v>
      </c>
      <c r="AE1756" s="31"/>
      <c r="AF1756" s="634"/>
      <c r="AG1756" s="2"/>
    </row>
    <row r="1757" spans="1:33" ht="18" customHeight="1">
      <c r="A1757" s="662"/>
      <c r="B1757" s="665"/>
      <c r="C1757" s="743"/>
      <c r="D1757" s="744"/>
      <c r="E1757" s="744"/>
      <c r="F1757" s="744"/>
      <c r="G1757" s="744"/>
      <c r="H1757" s="744"/>
      <c r="I1757" s="744"/>
      <c r="J1757" s="761"/>
      <c r="K1757" s="744"/>
      <c r="L1757" s="744"/>
      <c r="M1757" s="631"/>
      <c r="N1757" s="631"/>
      <c r="O1757" s="744"/>
      <c r="P1757" s="744"/>
      <c r="Q1757" s="802"/>
      <c r="R1757" s="25"/>
      <c r="S1757" s="818" t="s">
        <v>2280</v>
      </c>
      <c r="T1757" s="26"/>
      <c r="U1757" s="26"/>
      <c r="V1757" s="26"/>
      <c r="W1757" s="27">
        <v>4</v>
      </c>
      <c r="X1757" s="28" t="s">
        <v>74</v>
      </c>
      <c r="Y1757" s="29">
        <v>1.48</v>
      </c>
      <c r="Z1757" s="29">
        <f t="shared" si="202"/>
        <v>5.92</v>
      </c>
      <c r="AA1757" s="29">
        <f t="shared" si="203"/>
        <v>6.6304000000000007</v>
      </c>
      <c r="AB1757" s="30"/>
      <c r="AC1757" s="28"/>
      <c r="AD1757" s="31" t="s">
        <v>75</v>
      </c>
      <c r="AE1757" s="31"/>
      <c r="AF1757" s="634"/>
      <c r="AG1757" s="2"/>
    </row>
    <row r="1758" spans="1:33" ht="18" customHeight="1">
      <c r="A1758" s="662"/>
      <c r="B1758" s="665"/>
      <c r="C1758" s="743"/>
      <c r="D1758" s="744"/>
      <c r="E1758" s="744"/>
      <c r="F1758" s="744"/>
      <c r="G1758" s="744"/>
      <c r="H1758" s="744"/>
      <c r="I1758" s="744"/>
      <c r="J1758" s="761"/>
      <c r="K1758" s="744"/>
      <c r="L1758" s="744"/>
      <c r="M1758" s="631"/>
      <c r="N1758" s="631"/>
      <c r="O1758" s="744"/>
      <c r="P1758" s="744"/>
      <c r="Q1758" s="802"/>
      <c r="R1758" s="25"/>
      <c r="S1758" s="818" t="s">
        <v>2320</v>
      </c>
      <c r="T1758" s="26"/>
      <c r="U1758" s="26"/>
      <c r="V1758" s="26"/>
      <c r="W1758" s="27">
        <v>3</v>
      </c>
      <c r="X1758" s="28" t="s">
        <v>74</v>
      </c>
      <c r="Y1758" s="29">
        <v>0.71</v>
      </c>
      <c r="Z1758" s="29">
        <f t="shared" si="202"/>
        <v>2.13</v>
      </c>
      <c r="AA1758" s="29">
        <f t="shared" si="203"/>
        <v>2.3856000000000002</v>
      </c>
      <c r="AB1758" s="30"/>
      <c r="AC1758" s="28"/>
      <c r="AD1758" s="31" t="s">
        <v>75</v>
      </c>
      <c r="AE1758" s="31"/>
      <c r="AF1758" s="634"/>
      <c r="AG1758" s="2"/>
    </row>
    <row r="1759" spans="1:33" ht="18" customHeight="1">
      <c r="A1759" s="662"/>
      <c r="B1759" s="665"/>
      <c r="C1759" s="743"/>
      <c r="D1759" s="744"/>
      <c r="E1759" s="744"/>
      <c r="F1759" s="744"/>
      <c r="G1759" s="744"/>
      <c r="H1759" s="744"/>
      <c r="I1759" s="744"/>
      <c r="J1759" s="761"/>
      <c r="K1759" s="744"/>
      <c r="L1759" s="744"/>
      <c r="M1759" s="631"/>
      <c r="N1759" s="631"/>
      <c r="O1759" s="744"/>
      <c r="P1759" s="744"/>
      <c r="Q1759" s="802"/>
      <c r="R1759" s="25"/>
      <c r="S1759" s="818" t="s">
        <v>2321</v>
      </c>
      <c r="T1759" s="26"/>
      <c r="U1759" s="26"/>
      <c r="V1759" s="26"/>
      <c r="W1759" s="27">
        <v>5</v>
      </c>
      <c r="X1759" s="28" t="s">
        <v>74</v>
      </c>
      <c r="Y1759" s="29">
        <v>0.155</v>
      </c>
      <c r="Z1759" s="29">
        <f t="shared" si="202"/>
        <v>0.77500000000000002</v>
      </c>
      <c r="AA1759" s="29">
        <f t="shared" si="203"/>
        <v>0.8680000000000001</v>
      </c>
      <c r="AB1759" s="30"/>
      <c r="AC1759" s="28"/>
      <c r="AD1759" s="31" t="s">
        <v>75</v>
      </c>
      <c r="AE1759" s="31"/>
      <c r="AF1759" s="634"/>
      <c r="AG1759" s="2"/>
    </row>
    <row r="1760" spans="1:33" ht="18" customHeight="1">
      <c r="A1760" s="662"/>
      <c r="B1760" s="665"/>
      <c r="C1760" s="743"/>
      <c r="D1760" s="744"/>
      <c r="E1760" s="744"/>
      <c r="F1760" s="744"/>
      <c r="G1760" s="744"/>
      <c r="H1760" s="744"/>
      <c r="I1760" s="744"/>
      <c r="J1760" s="761"/>
      <c r="K1760" s="744"/>
      <c r="L1760" s="744"/>
      <c r="M1760" s="631"/>
      <c r="N1760" s="631"/>
      <c r="O1760" s="744"/>
      <c r="P1760" s="744"/>
      <c r="Q1760" s="802"/>
      <c r="R1760" s="25"/>
      <c r="S1760" s="818" t="s">
        <v>2322</v>
      </c>
      <c r="T1760" s="26"/>
      <c r="U1760" s="26"/>
      <c r="V1760" s="26"/>
      <c r="W1760" s="27">
        <v>1</v>
      </c>
      <c r="X1760" s="28" t="s">
        <v>74</v>
      </c>
      <c r="Y1760" s="29">
        <v>5.61</v>
      </c>
      <c r="Z1760" s="29">
        <f t="shared" si="202"/>
        <v>5.61</v>
      </c>
      <c r="AA1760" s="29">
        <f t="shared" si="203"/>
        <v>6.2832000000000008</v>
      </c>
      <c r="AB1760" s="30"/>
      <c r="AC1760" s="28"/>
      <c r="AD1760" s="31" t="s">
        <v>75</v>
      </c>
      <c r="AE1760" s="31"/>
      <c r="AF1760" s="634"/>
      <c r="AG1760" s="2"/>
    </row>
    <row r="1761" spans="1:33" ht="18" customHeight="1">
      <c r="A1761" s="662"/>
      <c r="B1761" s="665"/>
      <c r="C1761" s="743"/>
      <c r="D1761" s="744"/>
      <c r="E1761" s="744"/>
      <c r="F1761" s="744"/>
      <c r="G1761" s="744"/>
      <c r="H1761" s="744"/>
      <c r="I1761" s="744"/>
      <c r="J1761" s="761"/>
      <c r="K1761" s="744"/>
      <c r="L1761" s="744"/>
      <c r="M1761" s="631"/>
      <c r="N1761" s="631"/>
      <c r="O1761" s="744"/>
      <c r="P1761" s="744"/>
      <c r="Q1761" s="802"/>
      <c r="R1761" s="25"/>
      <c r="S1761" s="818" t="s">
        <v>2290</v>
      </c>
      <c r="T1761" s="26"/>
      <c r="U1761" s="26"/>
      <c r="V1761" s="26"/>
      <c r="W1761" s="27">
        <v>18</v>
      </c>
      <c r="X1761" s="28" t="s">
        <v>74</v>
      </c>
      <c r="Y1761" s="29">
        <v>1.1160000000000001</v>
      </c>
      <c r="Z1761" s="29">
        <f t="shared" si="202"/>
        <v>20.088000000000001</v>
      </c>
      <c r="AA1761" s="29">
        <f t="shared" si="203"/>
        <v>22.498560000000005</v>
      </c>
      <c r="AB1761" s="30"/>
      <c r="AC1761" s="28"/>
      <c r="AD1761" s="31" t="s">
        <v>75</v>
      </c>
      <c r="AE1761" s="31"/>
      <c r="AF1761" s="634"/>
      <c r="AG1761" s="2"/>
    </row>
    <row r="1762" spans="1:33" ht="18" customHeight="1">
      <c r="A1762" s="662"/>
      <c r="B1762" s="665"/>
      <c r="C1762" s="743"/>
      <c r="D1762" s="744"/>
      <c r="E1762" s="744"/>
      <c r="F1762" s="744"/>
      <c r="G1762" s="744"/>
      <c r="H1762" s="744"/>
      <c r="I1762" s="744"/>
      <c r="J1762" s="761"/>
      <c r="K1762" s="744"/>
      <c r="L1762" s="744"/>
      <c r="M1762" s="631"/>
      <c r="N1762" s="631"/>
      <c r="O1762" s="744"/>
      <c r="P1762" s="744"/>
      <c r="Q1762" s="802"/>
      <c r="R1762" s="25"/>
      <c r="S1762" s="818" t="s">
        <v>2323</v>
      </c>
      <c r="T1762" s="26"/>
      <c r="U1762" s="26"/>
      <c r="V1762" s="26"/>
      <c r="W1762" s="27">
        <v>3</v>
      </c>
      <c r="X1762" s="28" t="s">
        <v>74</v>
      </c>
      <c r="Y1762" s="29">
        <v>8.5</v>
      </c>
      <c r="Z1762" s="29">
        <f t="shared" si="202"/>
        <v>25.5</v>
      </c>
      <c r="AA1762" s="29">
        <f t="shared" si="203"/>
        <v>28.560000000000002</v>
      </c>
      <c r="AB1762" s="30"/>
      <c r="AC1762" s="28"/>
      <c r="AD1762" s="31" t="s">
        <v>75</v>
      </c>
      <c r="AE1762" s="31"/>
      <c r="AF1762" s="634"/>
      <c r="AG1762" s="2"/>
    </row>
    <row r="1763" spans="1:33" ht="18" customHeight="1">
      <c r="A1763" s="662"/>
      <c r="B1763" s="665"/>
      <c r="C1763" s="743"/>
      <c r="D1763" s="744"/>
      <c r="E1763" s="744"/>
      <c r="F1763" s="744"/>
      <c r="G1763" s="744"/>
      <c r="H1763" s="744"/>
      <c r="I1763" s="744"/>
      <c r="J1763" s="761"/>
      <c r="K1763" s="744"/>
      <c r="L1763" s="744"/>
      <c r="M1763" s="631"/>
      <c r="N1763" s="631"/>
      <c r="O1763" s="744"/>
      <c r="P1763" s="744"/>
      <c r="Q1763" s="802"/>
      <c r="R1763" s="25"/>
      <c r="S1763" s="818" t="s">
        <v>2324</v>
      </c>
      <c r="T1763" s="26"/>
      <c r="U1763" s="26"/>
      <c r="V1763" s="26"/>
      <c r="W1763" s="27">
        <v>4</v>
      </c>
      <c r="X1763" s="28" t="s">
        <v>74</v>
      </c>
      <c r="Y1763" s="29">
        <v>0.54</v>
      </c>
      <c r="Z1763" s="29">
        <f t="shared" si="202"/>
        <v>2.16</v>
      </c>
      <c r="AA1763" s="29">
        <f t="shared" si="203"/>
        <v>2.4192000000000005</v>
      </c>
      <c r="AB1763" s="30"/>
      <c r="AC1763" s="28"/>
      <c r="AD1763" s="31" t="s">
        <v>75</v>
      </c>
      <c r="AE1763" s="31"/>
      <c r="AF1763" s="634"/>
      <c r="AG1763" s="2"/>
    </row>
    <row r="1764" spans="1:33" ht="18" customHeight="1">
      <c r="A1764" s="662"/>
      <c r="B1764" s="665"/>
      <c r="C1764" s="743"/>
      <c r="D1764" s="744"/>
      <c r="E1764" s="744"/>
      <c r="F1764" s="744"/>
      <c r="G1764" s="744"/>
      <c r="H1764" s="744"/>
      <c r="I1764" s="744"/>
      <c r="J1764" s="761"/>
      <c r="K1764" s="744"/>
      <c r="L1764" s="744"/>
      <c r="M1764" s="631"/>
      <c r="N1764" s="631"/>
      <c r="O1764" s="744"/>
      <c r="P1764" s="744"/>
      <c r="Q1764" s="802"/>
      <c r="R1764" s="25"/>
      <c r="S1764" s="818" t="s">
        <v>2325</v>
      </c>
      <c r="T1764" s="26"/>
      <c r="U1764" s="26"/>
      <c r="V1764" s="26"/>
      <c r="W1764" s="27">
        <v>10</v>
      </c>
      <c r="X1764" s="28" t="s">
        <v>74</v>
      </c>
      <c r="Y1764" s="29">
        <v>0.48</v>
      </c>
      <c r="Z1764" s="29">
        <f t="shared" si="202"/>
        <v>4.8</v>
      </c>
      <c r="AA1764" s="29">
        <f t="shared" si="203"/>
        <v>5.3760000000000003</v>
      </c>
      <c r="AB1764" s="30"/>
      <c r="AC1764" s="28"/>
      <c r="AD1764" s="31" t="s">
        <v>75</v>
      </c>
      <c r="AE1764" s="31"/>
      <c r="AF1764" s="634"/>
      <c r="AG1764" s="2"/>
    </row>
    <row r="1765" spans="1:33" ht="18" customHeight="1">
      <c r="A1765" s="662"/>
      <c r="B1765" s="665"/>
      <c r="C1765" s="743"/>
      <c r="D1765" s="744"/>
      <c r="E1765" s="744"/>
      <c r="F1765" s="744"/>
      <c r="G1765" s="744"/>
      <c r="H1765" s="744"/>
      <c r="I1765" s="744"/>
      <c r="J1765" s="761"/>
      <c r="K1765" s="744"/>
      <c r="L1765" s="744"/>
      <c r="M1765" s="631"/>
      <c r="N1765" s="631"/>
      <c r="O1765" s="744"/>
      <c r="P1765" s="744"/>
      <c r="Q1765" s="802"/>
      <c r="R1765" s="25"/>
      <c r="S1765" s="818" t="s">
        <v>2326</v>
      </c>
      <c r="T1765" s="26"/>
      <c r="U1765" s="26"/>
      <c r="V1765" s="26"/>
      <c r="W1765" s="27">
        <v>2</v>
      </c>
      <c r="X1765" s="28" t="s">
        <v>74</v>
      </c>
      <c r="Y1765" s="29">
        <v>0.31</v>
      </c>
      <c r="Z1765" s="29">
        <f t="shared" si="202"/>
        <v>0.62</v>
      </c>
      <c r="AA1765" s="29">
        <f t="shared" si="203"/>
        <v>0.69440000000000002</v>
      </c>
      <c r="AB1765" s="30"/>
      <c r="AC1765" s="28"/>
      <c r="AD1765" s="31" t="s">
        <v>75</v>
      </c>
      <c r="AE1765" s="31"/>
      <c r="AF1765" s="634"/>
      <c r="AG1765" s="2"/>
    </row>
    <row r="1766" spans="1:33" ht="18" customHeight="1">
      <c r="A1766" s="662"/>
      <c r="B1766" s="665"/>
      <c r="C1766" s="743"/>
      <c r="D1766" s="744"/>
      <c r="E1766" s="744"/>
      <c r="F1766" s="744"/>
      <c r="G1766" s="744"/>
      <c r="H1766" s="744"/>
      <c r="I1766" s="744"/>
      <c r="J1766" s="761"/>
      <c r="K1766" s="744"/>
      <c r="L1766" s="744"/>
      <c r="M1766" s="631"/>
      <c r="N1766" s="631"/>
      <c r="O1766" s="744"/>
      <c r="P1766" s="744"/>
      <c r="Q1766" s="802"/>
      <c r="R1766" s="25"/>
      <c r="S1766" s="818" t="s">
        <v>2327</v>
      </c>
      <c r="T1766" s="26"/>
      <c r="U1766" s="26"/>
      <c r="V1766" s="26"/>
      <c r="W1766" s="27">
        <v>70</v>
      </c>
      <c r="X1766" s="28" t="s">
        <v>74</v>
      </c>
      <c r="Y1766" s="29">
        <v>5.5E-2</v>
      </c>
      <c r="Z1766" s="29">
        <f t="shared" si="202"/>
        <v>3.85</v>
      </c>
      <c r="AA1766" s="29">
        <f t="shared" si="203"/>
        <v>4.3120000000000003</v>
      </c>
      <c r="AB1766" s="30"/>
      <c r="AC1766" s="28"/>
      <c r="AD1766" s="31" t="s">
        <v>75</v>
      </c>
      <c r="AE1766" s="31"/>
      <c r="AF1766" s="634"/>
      <c r="AG1766" s="2"/>
    </row>
    <row r="1767" spans="1:33" ht="18" customHeight="1">
      <c r="A1767" s="662"/>
      <c r="B1767" s="665"/>
      <c r="C1767" s="743"/>
      <c r="D1767" s="744"/>
      <c r="E1767" s="744"/>
      <c r="F1767" s="744"/>
      <c r="G1767" s="744"/>
      <c r="H1767" s="744"/>
      <c r="I1767" s="744"/>
      <c r="J1767" s="761"/>
      <c r="K1767" s="744"/>
      <c r="L1767" s="744"/>
      <c r="M1767" s="631"/>
      <c r="N1767" s="631"/>
      <c r="O1767" s="744"/>
      <c r="P1767" s="744"/>
      <c r="Q1767" s="802"/>
      <c r="R1767" s="25"/>
      <c r="S1767" s="818" t="s">
        <v>2328</v>
      </c>
      <c r="T1767" s="26"/>
      <c r="U1767" s="26"/>
      <c r="V1767" s="26"/>
      <c r="W1767" s="27">
        <v>3</v>
      </c>
      <c r="X1767" s="28" t="s">
        <v>74</v>
      </c>
      <c r="Y1767" s="29">
        <v>1.0508999999999999</v>
      </c>
      <c r="Z1767" s="29">
        <f t="shared" si="202"/>
        <v>3.1526999999999998</v>
      </c>
      <c r="AA1767" s="29">
        <f t="shared" si="203"/>
        <v>3.5310239999999999</v>
      </c>
      <c r="AB1767" s="30"/>
      <c r="AC1767" s="28"/>
      <c r="AD1767" s="31" t="s">
        <v>75</v>
      </c>
      <c r="AE1767" s="31"/>
      <c r="AF1767" s="634"/>
      <c r="AG1767" s="2"/>
    </row>
    <row r="1768" spans="1:33" ht="18" customHeight="1">
      <c r="A1768" s="662"/>
      <c r="B1768" s="665"/>
      <c r="C1768" s="743"/>
      <c r="D1768" s="744"/>
      <c r="E1768" s="744"/>
      <c r="F1768" s="744"/>
      <c r="G1768" s="744"/>
      <c r="H1768" s="744"/>
      <c r="I1768" s="744"/>
      <c r="J1768" s="761"/>
      <c r="K1768" s="744"/>
      <c r="L1768" s="744"/>
      <c r="M1768" s="631"/>
      <c r="N1768" s="631"/>
      <c r="O1768" s="744"/>
      <c r="P1768" s="744"/>
      <c r="Q1768" s="802"/>
      <c r="R1768" s="25"/>
      <c r="S1768" s="818" t="s">
        <v>2329</v>
      </c>
      <c r="T1768" s="26"/>
      <c r="U1768" s="26"/>
      <c r="V1768" s="26"/>
      <c r="W1768" s="27">
        <v>3</v>
      </c>
      <c r="X1768" s="28" t="s">
        <v>74</v>
      </c>
      <c r="Y1768" s="29">
        <v>0.83330000000000004</v>
      </c>
      <c r="Z1768" s="29">
        <f t="shared" si="202"/>
        <v>2.4999000000000002</v>
      </c>
      <c r="AA1768" s="29">
        <f t="shared" si="203"/>
        <v>2.7998880000000006</v>
      </c>
      <c r="AB1768" s="30"/>
      <c r="AC1768" s="28"/>
      <c r="AD1768" s="31" t="s">
        <v>75</v>
      </c>
      <c r="AE1768" s="31"/>
      <c r="AF1768" s="634"/>
      <c r="AG1768" s="2"/>
    </row>
    <row r="1769" spans="1:33" ht="18" customHeight="1">
      <c r="A1769" s="662"/>
      <c r="B1769" s="665"/>
      <c r="C1769" s="743"/>
      <c r="D1769" s="744"/>
      <c r="E1769" s="744"/>
      <c r="F1769" s="744"/>
      <c r="G1769" s="744"/>
      <c r="H1769" s="744"/>
      <c r="I1769" s="744"/>
      <c r="J1769" s="761"/>
      <c r="K1769" s="744"/>
      <c r="L1769" s="744"/>
      <c r="M1769" s="631"/>
      <c r="N1769" s="631"/>
      <c r="O1769" s="744"/>
      <c r="P1769" s="744"/>
      <c r="Q1769" s="802"/>
      <c r="R1769" s="25"/>
      <c r="S1769" s="818" t="s">
        <v>2330</v>
      </c>
      <c r="T1769" s="26"/>
      <c r="U1769" s="26"/>
      <c r="V1769" s="26"/>
      <c r="W1769" s="27">
        <v>37</v>
      </c>
      <c r="X1769" s="28" t="s">
        <v>74</v>
      </c>
      <c r="Y1769" s="29">
        <v>1.45</v>
      </c>
      <c r="Z1769" s="29">
        <f t="shared" si="202"/>
        <v>53.65</v>
      </c>
      <c r="AA1769" s="29">
        <f t="shared" si="203"/>
        <v>60.088000000000001</v>
      </c>
      <c r="AB1769" s="30"/>
      <c r="AC1769" s="28"/>
      <c r="AD1769" s="31" t="s">
        <v>75</v>
      </c>
      <c r="AE1769" s="31"/>
      <c r="AF1769" s="634"/>
      <c r="AG1769" s="2"/>
    </row>
    <row r="1770" spans="1:33" ht="18" customHeight="1">
      <c r="A1770" s="662"/>
      <c r="B1770" s="665"/>
      <c r="C1770" s="745"/>
      <c r="D1770" s="746"/>
      <c r="E1770" s="746"/>
      <c r="F1770" s="746"/>
      <c r="G1770" s="746"/>
      <c r="H1770" s="746"/>
      <c r="I1770" s="746"/>
      <c r="J1770" s="763"/>
      <c r="K1770" s="746"/>
      <c r="L1770" s="746"/>
      <c r="M1770" s="632"/>
      <c r="N1770" s="632"/>
      <c r="O1770" s="746"/>
      <c r="P1770" s="746"/>
      <c r="Q1770" s="803"/>
      <c r="R1770" s="38"/>
      <c r="S1770" s="818" t="s">
        <v>2331</v>
      </c>
      <c r="T1770" s="26"/>
      <c r="U1770" s="26"/>
      <c r="V1770" s="26"/>
      <c r="W1770" s="27">
        <v>17</v>
      </c>
      <c r="X1770" s="28" t="s">
        <v>74</v>
      </c>
      <c r="Y1770" s="29">
        <v>0.34200000000000003</v>
      </c>
      <c r="Z1770" s="42">
        <f t="shared" si="202"/>
        <v>5.8140000000000001</v>
      </c>
      <c r="AA1770" s="42">
        <f t="shared" si="203"/>
        <v>6.511680000000001</v>
      </c>
      <c r="AB1770" s="30"/>
      <c r="AC1770" s="28"/>
      <c r="AD1770" s="31" t="s">
        <v>75</v>
      </c>
      <c r="AE1770" s="31"/>
      <c r="AF1770" s="635"/>
      <c r="AG1770" s="2"/>
    </row>
    <row r="1771" spans="1:33" ht="25.5" customHeight="1">
      <c r="A1771" s="662"/>
      <c r="B1771" s="665"/>
      <c r="C1771" s="747" t="s">
        <v>46</v>
      </c>
      <c r="D1771" s="748" t="s">
        <v>47</v>
      </c>
      <c r="E1771" s="748" t="s">
        <v>48</v>
      </c>
      <c r="F1771" s="748" t="s">
        <v>471</v>
      </c>
      <c r="G1771" s="749" t="s">
        <v>50</v>
      </c>
      <c r="H1771" s="748" t="s">
        <v>51</v>
      </c>
      <c r="I1771" s="748" t="s">
        <v>61</v>
      </c>
      <c r="J1771" s="758" t="s">
        <v>2332</v>
      </c>
      <c r="K1771" s="748" t="s">
        <v>2333</v>
      </c>
      <c r="L1771" s="748" t="s">
        <v>2334</v>
      </c>
      <c r="M1771" s="638">
        <v>20</v>
      </c>
      <c r="N1771" s="638">
        <v>80</v>
      </c>
      <c r="O1771" s="748" t="s">
        <v>2335</v>
      </c>
      <c r="P1771" s="748" t="s">
        <v>2336</v>
      </c>
      <c r="Q1771" s="804" t="s">
        <v>2337</v>
      </c>
      <c r="R1771" s="37"/>
      <c r="S1771" s="822"/>
      <c r="T1771" s="53"/>
      <c r="U1771" s="53"/>
      <c r="V1771" s="53"/>
      <c r="W1771" s="54"/>
      <c r="X1771" s="55"/>
      <c r="Y1771" s="56"/>
      <c r="Z1771" s="36"/>
      <c r="AA1771" s="36"/>
      <c r="AB1771" s="57"/>
      <c r="AC1771" s="55"/>
      <c r="AD1771" s="58"/>
      <c r="AE1771" s="58"/>
      <c r="AF1771" s="637"/>
      <c r="AG1771" s="2"/>
    </row>
    <row r="1772" spans="1:33" ht="25.5" customHeight="1">
      <c r="A1772" s="663"/>
      <c r="B1772" s="666"/>
      <c r="C1772" s="743"/>
      <c r="D1772" s="744"/>
      <c r="E1772" s="744"/>
      <c r="F1772" s="744"/>
      <c r="G1772" s="744"/>
      <c r="H1772" s="744"/>
      <c r="I1772" s="744"/>
      <c r="J1772" s="761"/>
      <c r="K1772" s="744"/>
      <c r="L1772" s="744"/>
      <c r="M1772" s="631"/>
      <c r="N1772" s="631"/>
      <c r="O1772" s="744"/>
      <c r="P1772" s="744"/>
      <c r="Q1772" s="802"/>
      <c r="R1772" s="25"/>
      <c r="S1772" s="818"/>
      <c r="T1772" s="26"/>
      <c r="U1772" s="26"/>
      <c r="V1772" s="26"/>
      <c r="W1772" s="27"/>
      <c r="X1772" s="28"/>
      <c r="Y1772" s="29"/>
      <c r="Z1772" s="29"/>
      <c r="AA1772" s="29"/>
      <c r="AB1772" s="30"/>
      <c r="AC1772" s="28"/>
      <c r="AD1772" s="31"/>
      <c r="AE1772" s="31"/>
      <c r="AF1772" s="634"/>
      <c r="AG1772" s="2"/>
    </row>
    <row r="1773" spans="1:33" ht="25.5" customHeight="1">
      <c r="A1773" s="661" t="s">
        <v>2111</v>
      </c>
      <c r="B1773" s="664" t="s">
        <v>2302</v>
      </c>
      <c r="C1773" s="743"/>
      <c r="D1773" s="744"/>
      <c r="E1773" s="744"/>
      <c r="F1773" s="744"/>
      <c r="G1773" s="744"/>
      <c r="H1773" s="744"/>
      <c r="I1773" s="744"/>
      <c r="J1773" s="761"/>
      <c r="K1773" s="744"/>
      <c r="L1773" s="744"/>
      <c r="M1773" s="631"/>
      <c r="N1773" s="631"/>
      <c r="O1773" s="744"/>
      <c r="P1773" s="744"/>
      <c r="Q1773" s="802"/>
      <c r="R1773" s="25"/>
      <c r="S1773" s="818"/>
      <c r="T1773" s="26"/>
      <c r="U1773" s="26"/>
      <c r="V1773" s="26"/>
      <c r="W1773" s="27"/>
      <c r="X1773" s="28"/>
      <c r="Y1773" s="29"/>
      <c r="Z1773" s="29"/>
      <c r="AA1773" s="29"/>
      <c r="AB1773" s="30"/>
      <c r="AC1773" s="28"/>
      <c r="AD1773" s="31"/>
      <c r="AE1773" s="31"/>
      <c r="AF1773" s="634"/>
      <c r="AG1773" s="2"/>
    </row>
    <row r="1774" spans="1:33" ht="25.5" customHeight="1">
      <c r="A1774" s="662"/>
      <c r="B1774" s="665"/>
      <c r="C1774" s="743"/>
      <c r="D1774" s="744"/>
      <c r="E1774" s="744"/>
      <c r="F1774" s="744"/>
      <c r="G1774" s="744"/>
      <c r="H1774" s="744"/>
      <c r="I1774" s="744"/>
      <c r="J1774" s="761"/>
      <c r="K1774" s="744"/>
      <c r="L1774" s="744"/>
      <c r="M1774" s="631"/>
      <c r="N1774" s="631"/>
      <c r="O1774" s="744"/>
      <c r="P1774" s="744"/>
      <c r="Q1774" s="802"/>
      <c r="R1774" s="25"/>
      <c r="S1774" s="818"/>
      <c r="T1774" s="26"/>
      <c r="U1774" s="26"/>
      <c r="V1774" s="26"/>
      <c r="W1774" s="27"/>
      <c r="X1774" s="28"/>
      <c r="Y1774" s="29"/>
      <c r="Z1774" s="29"/>
      <c r="AA1774" s="29"/>
      <c r="AB1774" s="30"/>
      <c r="AC1774" s="28"/>
      <c r="AD1774" s="31"/>
      <c r="AE1774" s="31"/>
      <c r="AF1774" s="634"/>
      <c r="AG1774" s="2"/>
    </row>
    <row r="1775" spans="1:33" ht="25.5" customHeight="1">
      <c r="A1775" s="662"/>
      <c r="B1775" s="665"/>
      <c r="C1775" s="745"/>
      <c r="D1775" s="746"/>
      <c r="E1775" s="746"/>
      <c r="F1775" s="746"/>
      <c r="G1775" s="746"/>
      <c r="H1775" s="746"/>
      <c r="I1775" s="746"/>
      <c r="J1775" s="763"/>
      <c r="K1775" s="746"/>
      <c r="L1775" s="746"/>
      <c r="M1775" s="632"/>
      <c r="N1775" s="632"/>
      <c r="O1775" s="746"/>
      <c r="P1775" s="746"/>
      <c r="Q1775" s="803"/>
      <c r="R1775" s="38"/>
      <c r="S1775" s="820"/>
      <c r="T1775" s="39"/>
      <c r="U1775" s="39"/>
      <c r="V1775" s="39"/>
      <c r="W1775" s="40"/>
      <c r="X1775" s="41"/>
      <c r="Y1775" s="42"/>
      <c r="Z1775" s="42"/>
      <c r="AA1775" s="42"/>
      <c r="AB1775" s="43"/>
      <c r="AC1775" s="41"/>
      <c r="AD1775" s="44"/>
      <c r="AE1775" s="44"/>
      <c r="AF1775" s="635"/>
      <c r="AG1775" s="2"/>
    </row>
    <row r="1776" spans="1:33" ht="25.5" customHeight="1">
      <c r="A1776" s="662"/>
      <c r="B1776" s="665"/>
      <c r="C1776" s="747" t="s">
        <v>46</v>
      </c>
      <c r="D1776" s="748" t="s">
        <v>47</v>
      </c>
      <c r="E1776" s="748" t="s">
        <v>48</v>
      </c>
      <c r="F1776" s="748" t="s">
        <v>471</v>
      </c>
      <c r="G1776" s="749" t="s">
        <v>50</v>
      </c>
      <c r="H1776" s="748" t="s">
        <v>51</v>
      </c>
      <c r="I1776" s="748" t="s">
        <v>61</v>
      </c>
      <c r="J1776" s="766" t="s">
        <v>2338</v>
      </c>
      <c r="K1776" s="748" t="s">
        <v>2339</v>
      </c>
      <c r="L1776" s="748" t="s">
        <v>2340</v>
      </c>
      <c r="M1776" s="638">
        <v>3</v>
      </c>
      <c r="N1776" s="638">
        <v>0</v>
      </c>
      <c r="O1776" s="748" t="s">
        <v>2341</v>
      </c>
      <c r="P1776" s="748" t="s">
        <v>2342</v>
      </c>
      <c r="Q1776" s="804" t="s">
        <v>2343</v>
      </c>
      <c r="R1776" s="37"/>
      <c r="S1776" s="822"/>
      <c r="T1776" s="53"/>
      <c r="U1776" s="53"/>
      <c r="V1776" s="53"/>
      <c r="W1776" s="54"/>
      <c r="X1776" s="55"/>
      <c r="Y1776" s="56"/>
      <c r="Z1776" s="36"/>
      <c r="AA1776" s="36"/>
      <c r="AB1776" s="57"/>
      <c r="AC1776" s="55"/>
      <c r="AD1776" s="58"/>
      <c r="AE1776" s="58"/>
      <c r="AF1776" s="637"/>
      <c r="AG1776" s="2"/>
    </row>
    <row r="1777" spans="1:33" ht="25.5" customHeight="1">
      <c r="A1777" s="662"/>
      <c r="B1777" s="665"/>
      <c r="C1777" s="743"/>
      <c r="D1777" s="744"/>
      <c r="E1777" s="744"/>
      <c r="F1777" s="744"/>
      <c r="G1777" s="744"/>
      <c r="H1777" s="744"/>
      <c r="I1777" s="744"/>
      <c r="J1777" s="761"/>
      <c r="K1777" s="744"/>
      <c r="L1777" s="744"/>
      <c r="M1777" s="631"/>
      <c r="N1777" s="631"/>
      <c r="O1777" s="744"/>
      <c r="P1777" s="744"/>
      <c r="Q1777" s="802"/>
      <c r="R1777" s="25"/>
      <c r="S1777" s="818"/>
      <c r="T1777" s="26"/>
      <c r="U1777" s="26"/>
      <c r="V1777" s="26"/>
      <c r="W1777" s="27"/>
      <c r="X1777" s="28"/>
      <c r="Y1777" s="29"/>
      <c r="Z1777" s="29"/>
      <c r="AA1777" s="29"/>
      <c r="AB1777" s="30"/>
      <c r="AC1777" s="28"/>
      <c r="AD1777" s="31"/>
      <c r="AE1777" s="31"/>
      <c r="AF1777" s="634"/>
      <c r="AG1777" s="2"/>
    </row>
    <row r="1778" spans="1:33" ht="25.5" customHeight="1">
      <c r="A1778" s="662"/>
      <c r="B1778" s="665"/>
      <c r="C1778" s="743"/>
      <c r="D1778" s="744"/>
      <c r="E1778" s="744"/>
      <c r="F1778" s="744"/>
      <c r="G1778" s="744"/>
      <c r="H1778" s="744"/>
      <c r="I1778" s="744"/>
      <c r="J1778" s="761"/>
      <c r="K1778" s="744"/>
      <c r="L1778" s="744"/>
      <c r="M1778" s="631"/>
      <c r="N1778" s="631"/>
      <c r="O1778" s="744"/>
      <c r="P1778" s="744"/>
      <c r="Q1778" s="802"/>
      <c r="R1778" s="25"/>
      <c r="S1778" s="818"/>
      <c r="T1778" s="26"/>
      <c r="U1778" s="26"/>
      <c r="V1778" s="26"/>
      <c r="W1778" s="27"/>
      <c r="X1778" s="28"/>
      <c r="Y1778" s="29"/>
      <c r="Z1778" s="29"/>
      <c r="AA1778" s="29"/>
      <c r="AB1778" s="30"/>
      <c r="AC1778" s="28"/>
      <c r="AD1778" s="31"/>
      <c r="AE1778" s="31"/>
      <c r="AF1778" s="634"/>
      <c r="AG1778" s="2"/>
    </row>
    <row r="1779" spans="1:33" ht="25.5" customHeight="1">
      <c r="A1779" s="662"/>
      <c r="B1779" s="665"/>
      <c r="C1779" s="743"/>
      <c r="D1779" s="744"/>
      <c r="E1779" s="744"/>
      <c r="F1779" s="744"/>
      <c r="G1779" s="744"/>
      <c r="H1779" s="744"/>
      <c r="I1779" s="744"/>
      <c r="J1779" s="761"/>
      <c r="K1779" s="744"/>
      <c r="L1779" s="744"/>
      <c r="M1779" s="631"/>
      <c r="N1779" s="631"/>
      <c r="O1779" s="744"/>
      <c r="P1779" s="744"/>
      <c r="Q1779" s="802"/>
      <c r="R1779" s="25"/>
      <c r="S1779" s="818"/>
      <c r="T1779" s="26"/>
      <c r="U1779" s="26"/>
      <c r="V1779" s="26"/>
      <c r="W1779" s="27"/>
      <c r="X1779" s="28"/>
      <c r="Y1779" s="29"/>
      <c r="Z1779" s="29"/>
      <c r="AA1779" s="29"/>
      <c r="AB1779" s="30"/>
      <c r="AC1779" s="28"/>
      <c r="AD1779" s="31"/>
      <c r="AE1779" s="31"/>
      <c r="AF1779" s="634"/>
      <c r="AG1779" s="2"/>
    </row>
    <row r="1780" spans="1:33" ht="25.5" customHeight="1">
      <c r="A1780" s="662"/>
      <c r="B1780" s="665"/>
      <c r="C1780" s="745"/>
      <c r="D1780" s="746"/>
      <c r="E1780" s="746"/>
      <c r="F1780" s="746"/>
      <c r="G1780" s="746"/>
      <c r="H1780" s="746"/>
      <c r="I1780" s="746"/>
      <c r="J1780" s="763"/>
      <c r="K1780" s="746"/>
      <c r="L1780" s="746"/>
      <c r="M1780" s="632"/>
      <c r="N1780" s="632"/>
      <c r="O1780" s="746"/>
      <c r="P1780" s="746"/>
      <c r="Q1780" s="803"/>
      <c r="R1780" s="38"/>
      <c r="S1780" s="820"/>
      <c r="T1780" s="39"/>
      <c r="U1780" s="39"/>
      <c r="V1780" s="39"/>
      <c r="W1780" s="40"/>
      <c r="X1780" s="41"/>
      <c r="Y1780" s="42"/>
      <c r="Z1780" s="42"/>
      <c r="AA1780" s="42"/>
      <c r="AB1780" s="43"/>
      <c r="AC1780" s="41"/>
      <c r="AD1780" s="44"/>
      <c r="AE1780" s="44"/>
      <c r="AF1780" s="635"/>
      <c r="AG1780" s="2"/>
    </row>
    <row r="1781" spans="1:33" ht="33.75" customHeight="1">
      <c r="A1781" s="662"/>
      <c r="B1781" s="665"/>
      <c r="C1781" s="773" t="s">
        <v>46</v>
      </c>
      <c r="D1781" s="750" t="s">
        <v>47</v>
      </c>
      <c r="E1781" s="750" t="s">
        <v>48</v>
      </c>
      <c r="F1781" s="750" t="s">
        <v>471</v>
      </c>
      <c r="G1781" s="768" t="s">
        <v>50</v>
      </c>
      <c r="H1781" s="750" t="s">
        <v>51</v>
      </c>
      <c r="I1781" s="750" t="s">
        <v>61</v>
      </c>
      <c r="J1781" s="766" t="s">
        <v>2344</v>
      </c>
      <c r="K1781" s="748" t="s">
        <v>192</v>
      </c>
      <c r="L1781" s="750" t="s">
        <v>2046</v>
      </c>
      <c r="M1781" s="698">
        <v>1</v>
      </c>
      <c r="N1781" s="698">
        <v>3</v>
      </c>
      <c r="O1781" s="790" t="s">
        <v>2345</v>
      </c>
      <c r="P1781" s="790" t="s">
        <v>2346</v>
      </c>
      <c r="Q1781" s="805" t="s">
        <v>2347</v>
      </c>
      <c r="R1781" s="37" t="s">
        <v>68</v>
      </c>
      <c r="S1781" s="821" t="s">
        <v>69</v>
      </c>
      <c r="T1781" s="100" t="s">
        <v>70</v>
      </c>
      <c r="U1781" s="67" t="s">
        <v>71</v>
      </c>
      <c r="V1781" s="68" t="s">
        <v>72</v>
      </c>
      <c r="W1781" s="34"/>
      <c r="X1781" s="35"/>
      <c r="Y1781" s="36"/>
      <c r="Z1781" s="36"/>
      <c r="AA1781" s="36"/>
      <c r="AB1781" s="50">
        <f>SUM(AA1782:AA1785)</f>
        <v>399.99680000000001</v>
      </c>
      <c r="AC1781" s="35"/>
      <c r="AD1781" s="60"/>
      <c r="AE1781" s="60"/>
      <c r="AF1781" s="636"/>
      <c r="AG1781" s="2"/>
    </row>
    <row r="1782" spans="1:33" ht="23.25" customHeight="1">
      <c r="A1782" s="662"/>
      <c r="B1782" s="665"/>
      <c r="C1782" s="743"/>
      <c r="D1782" s="744"/>
      <c r="E1782" s="744"/>
      <c r="F1782" s="744"/>
      <c r="G1782" s="744"/>
      <c r="H1782" s="744"/>
      <c r="I1782" s="744"/>
      <c r="J1782" s="761"/>
      <c r="K1782" s="744"/>
      <c r="L1782" s="744"/>
      <c r="M1782" s="631"/>
      <c r="N1782" s="631"/>
      <c r="O1782" s="744"/>
      <c r="P1782" s="744"/>
      <c r="Q1782" s="802"/>
      <c r="R1782" s="25"/>
      <c r="S1782" s="818" t="s">
        <v>2348</v>
      </c>
      <c r="T1782" s="26"/>
      <c r="U1782" s="26"/>
      <c r="V1782" s="26"/>
      <c r="W1782" s="27">
        <v>10</v>
      </c>
      <c r="X1782" s="28" t="s">
        <v>74</v>
      </c>
      <c r="Y1782" s="29">
        <v>10.064</v>
      </c>
      <c r="Z1782" s="29">
        <f t="shared" ref="Z1782:Z1785" si="204">+W1782*Y1782</f>
        <v>100.64</v>
      </c>
      <c r="AA1782" s="29">
        <f t="shared" ref="AA1782:AA1785" si="205">+Z1782*1.12</f>
        <v>112.71680000000001</v>
      </c>
      <c r="AB1782" s="30"/>
      <c r="AC1782" s="28"/>
      <c r="AD1782" s="31" t="s">
        <v>75</v>
      </c>
      <c r="AE1782" s="31"/>
      <c r="AF1782" s="634"/>
      <c r="AG1782" s="2"/>
    </row>
    <row r="1783" spans="1:33" ht="23.25" customHeight="1">
      <c r="A1783" s="662"/>
      <c r="B1783" s="665"/>
      <c r="C1783" s="743"/>
      <c r="D1783" s="744"/>
      <c r="E1783" s="744"/>
      <c r="F1783" s="744"/>
      <c r="G1783" s="744"/>
      <c r="H1783" s="744"/>
      <c r="I1783" s="744"/>
      <c r="J1783" s="761"/>
      <c r="K1783" s="744"/>
      <c r="L1783" s="744"/>
      <c r="M1783" s="631"/>
      <c r="N1783" s="631"/>
      <c r="O1783" s="744"/>
      <c r="P1783" s="744"/>
      <c r="Q1783" s="802"/>
      <c r="R1783" s="32"/>
      <c r="S1783" s="819" t="s">
        <v>2349</v>
      </c>
      <c r="T1783" s="33"/>
      <c r="U1783" s="33"/>
      <c r="V1783" s="33"/>
      <c r="W1783" s="34">
        <v>9</v>
      </c>
      <c r="X1783" s="28" t="s">
        <v>74</v>
      </c>
      <c r="Y1783" s="36">
        <v>9.5</v>
      </c>
      <c r="Z1783" s="29">
        <f t="shared" si="204"/>
        <v>85.5</v>
      </c>
      <c r="AA1783" s="29">
        <f t="shared" si="205"/>
        <v>95.76</v>
      </c>
      <c r="AB1783" s="30"/>
      <c r="AC1783" s="28"/>
      <c r="AD1783" s="31" t="s">
        <v>75</v>
      </c>
      <c r="AE1783" s="31"/>
      <c r="AF1783" s="634"/>
      <c r="AG1783" s="2"/>
    </row>
    <row r="1784" spans="1:33" ht="23.25" customHeight="1">
      <c r="A1784" s="662"/>
      <c r="B1784" s="665"/>
      <c r="C1784" s="743"/>
      <c r="D1784" s="744"/>
      <c r="E1784" s="744"/>
      <c r="F1784" s="744"/>
      <c r="G1784" s="744"/>
      <c r="H1784" s="744"/>
      <c r="I1784" s="744"/>
      <c r="J1784" s="761"/>
      <c r="K1784" s="744"/>
      <c r="L1784" s="744"/>
      <c r="M1784" s="631"/>
      <c r="N1784" s="631"/>
      <c r="O1784" s="744"/>
      <c r="P1784" s="744"/>
      <c r="Q1784" s="802"/>
      <c r="R1784" s="37"/>
      <c r="S1784" s="819" t="s">
        <v>2350</v>
      </c>
      <c r="T1784" s="33"/>
      <c r="U1784" s="33"/>
      <c r="V1784" s="33"/>
      <c r="W1784" s="34">
        <v>9</v>
      </c>
      <c r="X1784" s="28" t="s">
        <v>74</v>
      </c>
      <c r="Y1784" s="36">
        <v>9.5</v>
      </c>
      <c r="Z1784" s="29">
        <f t="shared" si="204"/>
        <v>85.5</v>
      </c>
      <c r="AA1784" s="29">
        <f t="shared" si="205"/>
        <v>95.76</v>
      </c>
      <c r="AB1784" s="30"/>
      <c r="AC1784" s="28"/>
      <c r="AD1784" s="31" t="s">
        <v>75</v>
      </c>
      <c r="AE1784" s="31"/>
      <c r="AF1784" s="634"/>
      <c r="AG1784" s="2"/>
    </row>
    <row r="1785" spans="1:33" ht="23.25" customHeight="1">
      <c r="A1785" s="662"/>
      <c r="B1785" s="665"/>
      <c r="C1785" s="745"/>
      <c r="D1785" s="746"/>
      <c r="E1785" s="746"/>
      <c r="F1785" s="746"/>
      <c r="G1785" s="746"/>
      <c r="H1785" s="746"/>
      <c r="I1785" s="746"/>
      <c r="J1785" s="763"/>
      <c r="K1785" s="746"/>
      <c r="L1785" s="746"/>
      <c r="M1785" s="632"/>
      <c r="N1785" s="632"/>
      <c r="O1785" s="746"/>
      <c r="P1785" s="746"/>
      <c r="Q1785" s="803"/>
      <c r="R1785" s="38"/>
      <c r="S1785" s="820" t="s">
        <v>2351</v>
      </c>
      <c r="T1785" s="39"/>
      <c r="U1785" s="39"/>
      <c r="V1785" s="39"/>
      <c r="W1785" s="40">
        <v>9</v>
      </c>
      <c r="X1785" s="41" t="s">
        <v>74</v>
      </c>
      <c r="Y1785" s="42">
        <v>9.5</v>
      </c>
      <c r="Z1785" s="42">
        <f t="shared" si="204"/>
        <v>85.5</v>
      </c>
      <c r="AA1785" s="42">
        <f t="shared" si="205"/>
        <v>95.76</v>
      </c>
      <c r="AB1785" s="43"/>
      <c r="AC1785" s="41"/>
      <c r="AD1785" s="44" t="s">
        <v>75</v>
      </c>
      <c r="AE1785" s="44"/>
      <c r="AF1785" s="635"/>
      <c r="AG1785" s="2"/>
    </row>
    <row r="1786" spans="1:33" ht="33" customHeight="1">
      <c r="A1786" s="662"/>
      <c r="B1786" s="665"/>
      <c r="C1786" s="747" t="s">
        <v>46</v>
      </c>
      <c r="D1786" s="748" t="s">
        <v>47</v>
      </c>
      <c r="E1786" s="748" t="s">
        <v>48</v>
      </c>
      <c r="F1786" s="748" t="s">
        <v>471</v>
      </c>
      <c r="G1786" s="749" t="s">
        <v>50</v>
      </c>
      <c r="H1786" s="748" t="s">
        <v>51</v>
      </c>
      <c r="I1786" s="748" t="s">
        <v>61</v>
      </c>
      <c r="J1786" s="774" t="s">
        <v>2352</v>
      </c>
      <c r="K1786" s="748" t="s">
        <v>473</v>
      </c>
      <c r="L1786" s="748" t="s">
        <v>2353</v>
      </c>
      <c r="M1786" s="638">
        <v>20</v>
      </c>
      <c r="N1786" s="638">
        <v>80</v>
      </c>
      <c r="O1786" s="748" t="s">
        <v>2354</v>
      </c>
      <c r="P1786" s="748" t="s">
        <v>2355</v>
      </c>
      <c r="Q1786" s="804" t="s">
        <v>2356</v>
      </c>
      <c r="R1786" s="59" t="s">
        <v>264</v>
      </c>
      <c r="S1786" s="822" t="s">
        <v>197</v>
      </c>
      <c r="T1786" s="53"/>
      <c r="U1786" s="67" t="s">
        <v>71</v>
      </c>
      <c r="V1786" s="68" t="s">
        <v>72</v>
      </c>
      <c r="W1786" s="54"/>
      <c r="X1786" s="55"/>
      <c r="Y1786" s="56"/>
      <c r="Z1786" s="56"/>
      <c r="AA1786" s="56"/>
      <c r="AB1786" s="57">
        <f>+AA1787</f>
        <v>53.603200000000001</v>
      </c>
      <c r="AC1786" s="55"/>
      <c r="AD1786" s="55"/>
      <c r="AE1786" s="55"/>
      <c r="AF1786" s="637"/>
      <c r="AG1786" s="2"/>
    </row>
    <row r="1787" spans="1:33" ht="33" customHeight="1">
      <c r="A1787" s="662"/>
      <c r="B1787" s="665"/>
      <c r="C1787" s="743"/>
      <c r="D1787" s="744"/>
      <c r="E1787" s="744"/>
      <c r="F1787" s="744"/>
      <c r="G1787" s="744"/>
      <c r="H1787" s="744"/>
      <c r="I1787" s="744"/>
      <c r="J1787" s="754"/>
      <c r="K1787" s="744"/>
      <c r="L1787" s="744"/>
      <c r="M1787" s="631"/>
      <c r="N1787" s="631"/>
      <c r="O1787" s="744"/>
      <c r="P1787" s="744"/>
      <c r="Q1787" s="802"/>
      <c r="R1787" s="25"/>
      <c r="S1787" s="818" t="s">
        <v>2357</v>
      </c>
      <c r="T1787" s="26"/>
      <c r="U1787" s="61"/>
      <c r="V1787" s="61"/>
      <c r="W1787" s="27">
        <v>1</v>
      </c>
      <c r="X1787" s="28" t="s">
        <v>74</v>
      </c>
      <c r="Y1787" s="29">
        <v>47.86</v>
      </c>
      <c r="Z1787" s="29">
        <f>+W1787*Y1787</f>
        <v>47.86</v>
      </c>
      <c r="AA1787" s="29">
        <f>+Z1787*1.12</f>
        <v>53.603200000000001</v>
      </c>
      <c r="AB1787" s="30"/>
      <c r="AC1787" s="28"/>
      <c r="AD1787" s="28" t="s">
        <v>75</v>
      </c>
      <c r="AE1787" s="28"/>
      <c r="AF1787" s="634"/>
      <c r="AG1787" s="2"/>
    </row>
    <row r="1788" spans="1:33" ht="33" customHeight="1">
      <c r="A1788" s="662"/>
      <c r="B1788" s="665"/>
      <c r="C1788" s="743"/>
      <c r="D1788" s="744"/>
      <c r="E1788" s="744"/>
      <c r="F1788" s="744"/>
      <c r="G1788" s="744"/>
      <c r="H1788" s="744"/>
      <c r="I1788" s="744"/>
      <c r="J1788" s="754"/>
      <c r="K1788" s="744"/>
      <c r="L1788" s="744"/>
      <c r="M1788" s="631"/>
      <c r="N1788" s="631"/>
      <c r="O1788" s="744"/>
      <c r="P1788" s="744"/>
      <c r="Q1788" s="802"/>
      <c r="R1788" s="70"/>
      <c r="S1788" s="825"/>
      <c r="T1788" s="193"/>
      <c r="U1788" s="172"/>
      <c r="V1788" s="164"/>
      <c r="W1788" s="73"/>
      <c r="X1788" s="28"/>
      <c r="Y1788" s="29"/>
      <c r="Z1788" s="29"/>
      <c r="AA1788" s="29"/>
      <c r="AB1788" s="30"/>
      <c r="AC1788" s="28"/>
      <c r="AD1788" s="28"/>
      <c r="AE1788" s="31"/>
      <c r="AF1788" s="634"/>
      <c r="AG1788" s="2"/>
    </row>
    <row r="1789" spans="1:33" ht="33" customHeight="1">
      <c r="A1789" s="662"/>
      <c r="B1789" s="669"/>
      <c r="C1789" s="745"/>
      <c r="D1789" s="746"/>
      <c r="E1789" s="746"/>
      <c r="F1789" s="746"/>
      <c r="G1789" s="746"/>
      <c r="H1789" s="746"/>
      <c r="I1789" s="746"/>
      <c r="J1789" s="756"/>
      <c r="K1789" s="746"/>
      <c r="L1789" s="746"/>
      <c r="M1789" s="632"/>
      <c r="N1789" s="632"/>
      <c r="O1789" s="746"/>
      <c r="P1789" s="746"/>
      <c r="Q1789" s="803"/>
      <c r="R1789" s="38"/>
      <c r="S1789" s="820"/>
      <c r="T1789" s="39"/>
      <c r="U1789" s="198"/>
      <c r="V1789" s="198"/>
      <c r="W1789" s="40"/>
      <c r="X1789" s="41"/>
      <c r="Y1789" s="42"/>
      <c r="Z1789" s="42"/>
      <c r="AA1789" s="42"/>
      <c r="AB1789" s="43"/>
      <c r="AC1789" s="41"/>
      <c r="AD1789" s="41"/>
      <c r="AE1789" s="44"/>
      <c r="AF1789" s="635"/>
      <c r="AG1789" s="2"/>
    </row>
    <row r="1790" spans="1:33" ht="22.5" customHeight="1">
      <c r="A1790" s="662"/>
      <c r="B1790" s="159"/>
      <c r="C1790" s="781"/>
      <c r="D1790" s="781"/>
      <c r="E1790" s="781"/>
      <c r="F1790" s="781"/>
      <c r="G1790" s="781"/>
      <c r="H1790" s="781"/>
      <c r="I1790" s="781"/>
      <c r="J1790" s="781"/>
      <c r="K1790" s="781"/>
      <c r="L1790" s="781"/>
      <c r="M1790" s="160"/>
      <c r="N1790" s="160"/>
      <c r="O1790" s="781"/>
      <c r="P1790" s="781"/>
      <c r="Q1790" s="781"/>
      <c r="R1790" s="667" t="s">
        <v>536</v>
      </c>
      <c r="S1790" s="657"/>
      <c r="T1790" s="657"/>
      <c r="U1790" s="657"/>
      <c r="V1790" s="657"/>
      <c r="W1790" s="657"/>
      <c r="X1790" s="657"/>
      <c r="Y1790" s="657"/>
      <c r="Z1790" s="658"/>
      <c r="AA1790" s="161" t="s">
        <v>201</v>
      </c>
      <c r="AB1790" s="162">
        <f>SUM(AB1744:AB1789)</f>
        <v>641.25488000000007</v>
      </c>
      <c r="AC1790" s="668"/>
      <c r="AD1790" s="657"/>
      <c r="AE1790" s="657"/>
      <c r="AF1790" s="660"/>
      <c r="AG1790" s="84"/>
    </row>
    <row r="1791" spans="1:33" ht="18" customHeight="1">
      <c r="A1791" s="662"/>
      <c r="B1791" s="704" t="s">
        <v>2358</v>
      </c>
      <c r="C1791" s="773" t="s">
        <v>46</v>
      </c>
      <c r="D1791" s="750" t="s">
        <v>47</v>
      </c>
      <c r="E1791" s="750" t="s">
        <v>48</v>
      </c>
      <c r="F1791" s="750" t="s">
        <v>371</v>
      </c>
      <c r="G1791" s="768" t="s">
        <v>50</v>
      </c>
      <c r="H1791" s="750" t="s">
        <v>51</v>
      </c>
      <c r="I1791" s="750" t="s">
        <v>134</v>
      </c>
      <c r="J1791" s="774" t="s">
        <v>2359</v>
      </c>
      <c r="K1791" s="748" t="s">
        <v>2360</v>
      </c>
      <c r="L1791" s="750" t="s">
        <v>2361</v>
      </c>
      <c r="M1791" s="698">
        <v>5</v>
      </c>
      <c r="N1791" s="698">
        <v>50</v>
      </c>
      <c r="O1791" s="750" t="s">
        <v>2362</v>
      </c>
      <c r="P1791" s="750" t="s">
        <v>2363</v>
      </c>
      <c r="Q1791" s="805" t="s">
        <v>2364</v>
      </c>
      <c r="R1791" s="37" t="s">
        <v>116</v>
      </c>
      <c r="S1791" s="821" t="s">
        <v>117</v>
      </c>
      <c r="T1791" s="100" t="s">
        <v>70</v>
      </c>
      <c r="U1791" s="67" t="s">
        <v>71</v>
      </c>
      <c r="V1791" s="68" t="s">
        <v>72</v>
      </c>
      <c r="W1791" s="34"/>
      <c r="X1791" s="35"/>
      <c r="Y1791" s="36"/>
      <c r="Z1791" s="36"/>
      <c r="AA1791" s="36"/>
      <c r="AB1791" s="50">
        <f>+SUM(AA1792:AA1800)</f>
        <v>46.725616000000009</v>
      </c>
      <c r="AC1791" s="35"/>
      <c r="AD1791" s="60"/>
      <c r="AE1791" s="60"/>
      <c r="AF1791" s="636"/>
      <c r="AG1791" s="2"/>
    </row>
    <row r="1792" spans="1:33" ht="18" customHeight="1">
      <c r="A1792" s="662"/>
      <c r="B1792" s="665"/>
      <c r="C1792" s="743"/>
      <c r="D1792" s="744"/>
      <c r="E1792" s="744"/>
      <c r="F1792" s="744"/>
      <c r="G1792" s="744"/>
      <c r="H1792" s="744"/>
      <c r="I1792" s="744"/>
      <c r="J1792" s="754"/>
      <c r="K1792" s="744"/>
      <c r="L1792" s="744"/>
      <c r="M1792" s="631"/>
      <c r="N1792" s="631"/>
      <c r="O1792" s="744"/>
      <c r="P1792" s="744"/>
      <c r="Q1792" s="802"/>
      <c r="R1792" s="25"/>
      <c r="S1792" s="818" t="s">
        <v>2365</v>
      </c>
      <c r="T1792" s="26"/>
      <c r="U1792" s="26"/>
      <c r="V1792" s="26"/>
      <c r="W1792" s="27">
        <v>3</v>
      </c>
      <c r="X1792" s="28" t="s">
        <v>74</v>
      </c>
      <c r="Y1792" s="29">
        <v>4.55</v>
      </c>
      <c r="Z1792" s="29">
        <f t="shared" ref="Z1792:Z1800" si="206">+W1792*Y1792</f>
        <v>13.649999999999999</v>
      </c>
      <c r="AA1792" s="29">
        <f>+Z1792</f>
        <v>13.649999999999999</v>
      </c>
      <c r="AB1792" s="30"/>
      <c r="AC1792" s="28"/>
      <c r="AD1792" s="31" t="s">
        <v>75</v>
      </c>
      <c r="AE1792" s="31"/>
      <c r="AF1792" s="634"/>
      <c r="AG1792" s="2"/>
    </row>
    <row r="1793" spans="1:33" ht="18" customHeight="1">
      <c r="A1793" s="662"/>
      <c r="B1793" s="665"/>
      <c r="C1793" s="743"/>
      <c r="D1793" s="744"/>
      <c r="E1793" s="744"/>
      <c r="F1793" s="744"/>
      <c r="G1793" s="744"/>
      <c r="H1793" s="744"/>
      <c r="I1793" s="744"/>
      <c r="J1793" s="754"/>
      <c r="K1793" s="744"/>
      <c r="L1793" s="744"/>
      <c r="M1793" s="631"/>
      <c r="N1793" s="631"/>
      <c r="O1793" s="744"/>
      <c r="P1793" s="744"/>
      <c r="Q1793" s="802"/>
      <c r="R1793" s="32"/>
      <c r="S1793" s="819" t="s">
        <v>2366</v>
      </c>
      <c r="T1793" s="33"/>
      <c r="U1793" s="33"/>
      <c r="V1793" s="33"/>
      <c r="W1793" s="34">
        <v>6</v>
      </c>
      <c r="X1793" s="28" t="s">
        <v>74</v>
      </c>
      <c r="Y1793" s="36">
        <v>0.32</v>
      </c>
      <c r="Z1793" s="29">
        <f t="shared" si="206"/>
        <v>1.92</v>
      </c>
      <c r="AA1793" s="29">
        <f t="shared" ref="AA1793:AA1800" si="207">+Z1793*1.12</f>
        <v>2.1504000000000003</v>
      </c>
      <c r="AB1793" s="30"/>
      <c r="AC1793" s="28"/>
      <c r="AD1793" s="31" t="s">
        <v>75</v>
      </c>
      <c r="AE1793" s="31"/>
      <c r="AF1793" s="634"/>
      <c r="AG1793" s="2"/>
    </row>
    <row r="1794" spans="1:33" ht="18" customHeight="1">
      <c r="A1794" s="662"/>
      <c r="B1794" s="665"/>
      <c r="C1794" s="743"/>
      <c r="D1794" s="744"/>
      <c r="E1794" s="744"/>
      <c r="F1794" s="744"/>
      <c r="G1794" s="744"/>
      <c r="H1794" s="744"/>
      <c r="I1794" s="744"/>
      <c r="J1794" s="754"/>
      <c r="K1794" s="744"/>
      <c r="L1794" s="744"/>
      <c r="M1794" s="631"/>
      <c r="N1794" s="631"/>
      <c r="O1794" s="744"/>
      <c r="P1794" s="744"/>
      <c r="Q1794" s="802"/>
      <c r="R1794" s="37"/>
      <c r="S1794" s="819" t="s">
        <v>2367</v>
      </c>
      <c r="T1794" s="33"/>
      <c r="U1794" s="33"/>
      <c r="V1794" s="33"/>
      <c r="W1794" s="34">
        <v>2</v>
      </c>
      <c r="X1794" s="28" t="s">
        <v>74</v>
      </c>
      <c r="Y1794" s="36">
        <v>0.44059999999999999</v>
      </c>
      <c r="Z1794" s="29">
        <f t="shared" si="206"/>
        <v>0.88119999999999998</v>
      </c>
      <c r="AA1794" s="29">
        <f t="shared" si="207"/>
        <v>0.98694400000000004</v>
      </c>
      <c r="AB1794" s="30"/>
      <c r="AC1794" s="28"/>
      <c r="AD1794" s="31" t="s">
        <v>75</v>
      </c>
      <c r="AE1794" s="31"/>
      <c r="AF1794" s="634"/>
      <c r="AG1794" s="2"/>
    </row>
    <row r="1795" spans="1:33" ht="18" customHeight="1">
      <c r="A1795" s="662"/>
      <c r="B1795" s="665"/>
      <c r="C1795" s="743"/>
      <c r="D1795" s="744"/>
      <c r="E1795" s="744"/>
      <c r="F1795" s="744"/>
      <c r="G1795" s="744"/>
      <c r="H1795" s="744"/>
      <c r="I1795" s="744"/>
      <c r="J1795" s="754"/>
      <c r="K1795" s="744"/>
      <c r="L1795" s="744"/>
      <c r="M1795" s="631"/>
      <c r="N1795" s="631"/>
      <c r="O1795" s="744"/>
      <c r="P1795" s="744"/>
      <c r="Q1795" s="802"/>
      <c r="R1795" s="37"/>
      <c r="S1795" s="819" t="s">
        <v>2368</v>
      </c>
      <c r="T1795" s="33"/>
      <c r="U1795" s="33"/>
      <c r="V1795" s="33"/>
      <c r="W1795" s="34">
        <v>11</v>
      </c>
      <c r="X1795" s="28" t="s">
        <v>74</v>
      </c>
      <c r="Y1795" s="36">
        <v>0.56999999999999995</v>
      </c>
      <c r="Z1795" s="29">
        <f t="shared" si="206"/>
        <v>6.27</v>
      </c>
      <c r="AA1795" s="29">
        <f t="shared" si="207"/>
        <v>7.0224000000000002</v>
      </c>
      <c r="AB1795" s="65"/>
      <c r="AC1795" s="63"/>
      <c r="AD1795" s="66" t="s">
        <v>75</v>
      </c>
      <c r="AE1795" s="66"/>
      <c r="AF1795" s="634"/>
      <c r="AG1795" s="2"/>
    </row>
    <row r="1796" spans="1:33" ht="18" customHeight="1">
      <c r="A1796" s="662"/>
      <c r="B1796" s="665"/>
      <c r="C1796" s="743"/>
      <c r="D1796" s="744"/>
      <c r="E1796" s="744"/>
      <c r="F1796" s="744"/>
      <c r="G1796" s="744"/>
      <c r="H1796" s="744"/>
      <c r="I1796" s="744"/>
      <c r="J1796" s="754"/>
      <c r="K1796" s="744"/>
      <c r="L1796" s="744"/>
      <c r="M1796" s="631"/>
      <c r="N1796" s="631"/>
      <c r="O1796" s="744"/>
      <c r="P1796" s="744"/>
      <c r="Q1796" s="802"/>
      <c r="R1796" s="37"/>
      <c r="S1796" s="819" t="s">
        <v>2369</v>
      </c>
      <c r="T1796" s="33"/>
      <c r="U1796" s="33"/>
      <c r="V1796" s="33"/>
      <c r="W1796" s="34">
        <v>17</v>
      </c>
      <c r="X1796" s="28" t="s">
        <v>74</v>
      </c>
      <c r="Y1796" s="36">
        <v>0.13880000000000001</v>
      </c>
      <c r="Z1796" s="29">
        <f t="shared" si="206"/>
        <v>2.3595999999999999</v>
      </c>
      <c r="AA1796" s="29">
        <f t="shared" si="207"/>
        <v>2.6427520000000002</v>
      </c>
      <c r="AB1796" s="65"/>
      <c r="AC1796" s="63"/>
      <c r="AD1796" s="66" t="s">
        <v>75</v>
      </c>
      <c r="AE1796" s="66"/>
      <c r="AF1796" s="634"/>
      <c r="AG1796" s="2"/>
    </row>
    <row r="1797" spans="1:33" ht="18" customHeight="1">
      <c r="A1797" s="662"/>
      <c r="B1797" s="665"/>
      <c r="C1797" s="743"/>
      <c r="D1797" s="744"/>
      <c r="E1797" s="744"/>
      <c r="F1797" s="744"/>
      <c r="G1797" s="744"/>
      <c r="H1797" s="744"/>
      <c r="I1797" s="744"/>
      <c r="J1797" s="754"/>
      <c r="K1797" s="744"/>
      <c r="L1797" s="744"/>
      <c r="M1797" s="631"/>
      <c r="N1797" s="631"/>
      <c r="O1797" s="744"/>
      <c r="P1797" s="744"/>
      <c r="Q1797" s="802"/>
      <c r="R1797" s="37"/>
      <c r="S1797" s="819" t="s">
        <v>2370</v>
      </c>
      <c r="T1797" s="33"/>
      <c r="U1797" s="33"/>
      <c r="V1797" s="33"/>
      <c r="W1797" s="34">
        <v>6</v>
      </c>
      <c r="X1797" s="28" t="s">
        <v>74</v>
      </c>
      <c r="Y1797" s="36">
        <v>0.89</v>
      </c>
      <c r="Z1797" s="29">
        <f t="shared" si="206"/>
        <v>5.34</v>
      </c>
      <c r="AA1797" s="29">
        <f t="shared" si="207"/>
        <v>5.9808000000000003</v>
      </c>
      <c r="AB1797" s="65"/>
      <c r="AC1797" s="63"/>
      <c r="AD1797" s="66" t="s">
        <v>75</v>
      </c>
      <c r="AE1797" s="66"/>
      <c r="AF1797" s="634"/>
      <c r="AG1797" s="2"/>
    </row>
    <row r="1798" spans="1:33" ht="18" customHeight="1">
      <c r="A1798" s="663"/>
      <c r="B1798" s="666"/>
      <c r="C1798" s="743"/>
      <c r="D1798" s="744"/>
      <c r="E1798" s="744"/>
      <c r="F1798" s="744"/>
      <c r="G1798" s="744"/>
      <c r="H1798" s="744"/>
      <c r="I1798" s="744"/>
      <c r="J1798" s="754"/>
      <c r="K1798" s="744"/>
      <c r="L1798" s="744"/>
      <c r="M1798" s="631"/>
      <c r="N1798" s="631"/>
      <c r="O1798" s="744"/>
      <c r="P1798" s="744"/>
      <c r="Q1798" s="802"/>
      <c r="R1798" s="37"/>
      <c r="S1798" s="819" t="s">
        <v>2371</v>
      </c>
      <c r="T1798" s="33"/>
      <c r="U1798" s="45"/>
      <c r="V1798" s="45"/>
      <c r="W1798" s="34">
        <v>3</v>
      </c>
      <c r="X1798" s="28" t="s">
        <v>74</v>
      </c>
      <c r="Y1798" s="36">
        <v>0.33</v>
      </c>
      <c r="Z1798" s="29">
        <f t="shared" si="206"/>
        <v>0.99</v>
      </c>
      <c r="AA1798" s="29">
        <f t="shared" si="207"/>
        <v>1.1088</v>
      </c>
      <c r="AB1798" s="65"/>
      <c r="AC1798" s="63"/>
      <c r="AD1798" s="66" t="s">
        <v>75</v>
      </c>
      <c r="AE1798" s="66"/>
      <c r="AF1798" s="634"/>
      <c r="AG1798" s="2"/>
    </row>
    <row r="1799" spans="1:33" ht="18" customHeight="1">
      <c r="A1799" s="661" t="s">
        <v>2111</v>
      </c>
      <c r="B1799" s="664" t="s">
        <v>2358</v>
      </c>
      <c r="C1799" s="743"/>
      <c r="D1799" s="744"/>
      <c r="E1799" s="744"/>
      <c r="F1799" s="744"/>
      <c r="G1799" s="744"/>
      <c r="H1799" s="744"/>
      <c r="I1799" s="744"/>
      <c r="J1799" s="754"/>
      <c r="K1799" s="744"/>
      <c r="L1799" s="744"/>
      <c r="M1799" s="631"/>
      <c r="N1799" s="631"/>
      <c r="O1799" s="744"/>
      <c r="P1799" s="744"/>
      <c r="Q1799" s="802"/>
      <c r="R1799" s="37"/>
      <c r="S1799" s="819" t="s">
        <v>2372</v>
      </c>
      <c r="T1799" s="311"/>
      <c r="U1799" s="155"/>
      <c r="V1799" s="155"/>
      <c r="W1799" s="128">
        <v>2</v>
      </c>
      <c r="X1799" s="28" t="s">
        <v>74</v>
      </c>
      <c r="Y1799" s="36">
        <v>5.4055999999999997</v>
      </c>
      <c r="Z1799" s="29">
        <f t="shared" si="206"/>
        <v>10.811199999999999</v>
      </c>
      <c r="AA1799" s="29">
        <f t="shared" si="207"/>
        <v>12.108544</v>
      </c>
      <c r="AB1799" s="65"/>
      <c r="AC1799" s="63"/>
      <c r="AD1799" s="66" t="s">
        <v>75</v>
      </c>
      <c r="AE1799" s="66"/>
      <c r="AF1799" s="634"/>
      <c r="AG1799" s="2"/>
    </row>
    <row r="1800" spans="1:33" ht="18" customHeight="1">
      <c r="A1800" s="662"/>
      <c r="B1800" s="665"/>
      <c r="C1800" s="743"/>
      <c r="D1800" s="744"/>
      <c r="E1800" s="744"/>
      <c r="F1800" s="744"/>
      <c r="G1800" s="744"/>
      <c r="H1800" s="744"/>
      <c r="I1800" s="744"/>
      <c r="J1800" s="754"/>
      <c r="K1800" s="744"/>
      <c r="L1800" s="744"/>
      <c r="M1800" s="631"/>
      <c r="N1800" s="631"/>
      <c r="O1800" s="744"/>
      <c r="P1800" s="744"/>
      <c r="Q1800" s="802"/>
      <c r="R1800" s="37"/>
      <c r="S1800" s="819" t="s">
        <v>240</v>
      </c>
      <c r="T1800" s="311"/>
      <c r="U1800" s="155"/>
      <c r="V1800" s="155"/>
      <c r="W1800" s="128">
        <v>2</v>
      </c>
      <c r="X1800" s="28" t="s">
        <v>74</v>
      </c>
      <c r="Y1800" s="36">
        <v>0.47989999999999999</v>
      </c>
      <c r="Z1800" s="29">
        <f t="shared" si="206"/>
        <v>0.95979999999999999</v>
      </c>
      <c r="AA1800" s="29">
        <f t="shared" si="207"/>
        <v>1.0749760000000002</v>
      </c>
      <c r="AB1800" s="65"/>
      <c r="AC1800" s="63"/>
      <c r="AD1800" s="66" t="s">
        <v>75</v>
      </c>
      <c r="AE1800" s="66"/>
      <c r="AF1800" s="634"/>
      <c r="AG1800" s="2"/>
    </row>
    <row r="1801" spans="1:33" ht="33.75" customHeight="1">
      <c r="A1801" s="662"/>
      <c r="B1801" s="665"/>
      <c r="C1801" s="743"/>
      <c r="D1801" s="744"/>
      <c r="E1801" s="744"/>
      <c r="F1801" s="744"/>
      <c r="G1801" s="744"/>
      <c r="H1801" s="744"/>
      <c r="I1801" s="744"/>
      <c r="J1801" s="754"/>
      <c r="K1801" s="744"/>
      <c r="L1801" s="744"/>
      <c r="M1801" s="631"/>
      <c r="N1801" s="631"/>
      <c r="O1801" s="744"/>
      <c r="P1801" s="744"/>
      <c r="Q1801" s="802"/>
      <c r="R1801" s="37" t="s">
        <v>68</v>
      </c>
      <c r="S1801" s="821" t="s">
        <v>69</v>
      </c>
      <c r="T1801" s="215"/>
      <c r="U1801" s="172" t="s">
        <v>71</v>
      </c>
      <c r="V1801" s="164" t="s">
        <v>72</v>
      </c>
      <c r="W1801" s="128"/>
      <c r="X1801" s="35"/>
      <c r="Y1801" s="36"/>
      <c r="Z1801" s="29"/>
      <c r="AA1801" s="29"/>
      <c r="AB1801" s="65">
        <f>+AA1802</f>
        <v>35.313600000000008</v>
      </c>
      <c r="AC1801" s="63"/>
      <c r="AD1801" s="66"/>
      <c r="AE1801" s="66"/>
      <c r="AF1801" s="634"/>
      <c r="AG1801" s="2"/>
    </row>
    <row r="1802" spans="1:33" ht="18" customHeight="1">
      <c r="A1802" s="662"/>
      <c r="B1802" s="665"/>
      <c r="C1802" s="743"/>
      <c r="D1802" s="744"/>
      <c r="E1802" s="744"/>
      <c r="F1802" s="744"/>
      <c r="G1802" s="744"/>
      <c r="H1802" s="744"/>
      <c r="I1802" s="744"/>
      <c r="J1802" s="754"/>
      <c r="K1802" s="744"/>
      <c r="L1802" s="744"/>
      <c r="M1802" s="631"/>
      <c r="N1802" s="631"/>
      <c r="O1802" s="744"/>
      <c r="P1802" s="744"/>
      <c r="Q1802" s="802"/>
      <c r="R1802" s="37"/>
      <c r="S1802" s="819" t="s">
        <v>2373</v>
      </c>
      <c r="T1802" s="311"/>
      <c r="U1802" s="155"/>
      <c r="V1802" s="155"/>
      <c r="W1802" s="128">
        <v>3</v>
      </c>
      <c r="X1802" s="28" t="s">
        <v>74</v>
      </c>
      <c r="Y1802" s="36">
        <v>10.51</v>
      </c>
      <c r="Z1802" s="29">
        <f>+W1802*Y1802</f>
        <v>31.53</v>
      </c>
      <c r="AA1802" s="29">
        <f>+Z1802*1.12</f>
        <v>35.313600000000008</v>
      </c>
      <c r="AB1802" s="65"/>
      <c r="AC1802" s="63"/>
      <c r="AD1802" s="66" t="s">
        <v>75</v>
      </c>
      <c r="AE1802" s="66"/>
      <c r="AF1802" s="634"/>
      <c r="AG1802" s="2"/>
    </row>
    <row r="1803" spans="1:33" ht="18" customHeight="1">
      <c r="A1803" s="662"/>
      <c r="B1803" s="665"/>
      <c r="C1803" s="743"/>
      <c r="D1803" s="744"/>
      <c r="E1803" s="744"/>
      <c r="F1803" s="744"/>
      <c r="G1803" s="744"/>
      <c r="H1803" s="744"/>
      <c r="I1803" s="744"/>
      <c r="J1803" s="754"/>
      <c r="K1803" s="744"/>
      <c r="L1803" s="744"/>
      <c r="M1803" s="631"/>
      <c r="N1803" s="631"/>
      <c r="O1803" s="744"/>
      <c r="P1803" s="744"/>
      <c r="Q1803" s="802"/>
      <c r="R1803" s="37" t="s">
        <v>140</v>
      </c>
      <c r="S1803" s="821" t="s">
        <v>141</v>
      </c>
      <c r="T1803" s="215"/>
      <c r="U1803" s="172" t="s">
        <v>71</v>
      </c>
      <c r="V1803" s="164" t="s">
        <v>72</v>
      </c>
      <c r="W1803" s="128"/>
      <c r="X1803" s="35"/>
      <c r="Y1803" s="36"/>
      <c r="Z1803" s="29"/>
      <c r="AA1803" s="29"/>
      <c r="AB1803" s="65">
        <f>+SUM(AA1804:AA1807)</f>
        <v>39.177599999999998</v>
      </c>
      <c r="AC1803" s="63"/>
      <c r="AD1803" s="66"/>
      <c r="AE1803" s="66"/>
      <c r="AF1803" s="634"/>
      <c r="AG1803" s="2"/>
    </row>
    <row r="1804" spans="1:33" ht="18" customHeight="1">
      <c r="A1804" s="662"/>
      <c r="B1804" s="665"/>
      <c r="C1804" s="743"/>
      <c r="D1804" s="744"/>
      <c r="E1804" s="744"/>
      <c r="F1804" s="744"/>
      <c r="G1804" s="744"/>
      <c r="H1804" s="744"/>
      <c r="I1804" s="744"/>
      <c r="J1804" s="754"/>
      <c r="K1804" s="744"/>
      <c r="L1804" s="744"/>
      <c r="M1804" s="631"/>
      <c r="N1804" s="631"/>
      <c r="O1804" s="744"/>
      <c r="P1804" s="744"/>
      <c r="Q1804" s="802"/>
      <c r="R1804" s="37"/>
      <c r="S1804" s="819" t="s">
        <v>2374</v>
      </c>
      <c r="T1804" s="311"/>
      <c r="U1804" s="155"/>
      <c r="V1804" s="155"/>
      <c r="W1804" s="128">
        <v>3</v>
      </c>
      <c r="X1804" s="28" t="s">
        <v>74</v>
      </c>
      <c r="Y1804" s="36">
        <v>1.76</v>
      </c>
      <c r="Z1804" s="29">
        <f t="shared" ref="Z1804:Z1807" si="208">+W1804*Y1804</f>
        <v>5.28</v>
      </c>
      <c r="AA1804" s="29">
        <f t="shared" ref="AA1804:AA1807" si="209">+Z1804*1.12</f>
        <v>5.9136000000000006</v>
      </c>
      <c r="AB1804" s="65"/>
      <c r="AC1804" s="63"/>
      <c r="AD1804" s="66" t="s">
        <v>75</v>
      </c>
      <c r="AE1804" s="66"/>
      <c r="AF1804" s="634"/>
      <c r="AG1804" s="2"/>
    </row>
    <row r="1805" spans="1:33" ht="18" customHeight="1">
      <c r="A1805" s="662"/>
      <c r="B1805" s="665"/>
      <c r="C1805" s="743"/>
      <c r="D1805" s="744"/>
      <c r="E1805" s="744"/>
      <c r="F1805" s="744"/>
      <c r="G1805" s="744"/>
      <c r="H1805" s="744"/>
      <c r="I1805" s="744"/>
      <c r="J1805" s="754"/>
      <c r="K1805" s="744"/>
      <c r="L1805" s="744"/>
      <c r="M1805" s="631"/>
      <c r="N1805" s="631"/>
      <c r="O1805" s="744"/>
      <c r="P1805" s="744"/>
      <c r="Q1805" s="802"/>
      <c r="R1805" s="37"/>
      <c r="S1805" s="819" t="s">
        <v>2375</v>
      </c>
      <c r="T1805" s="33"/>
      <c r="U1805" s="33"/>
      <c r="V1805" s="33"/>
      <c r="W1805" s="34">
        <v>10</v>
      </c>
      <c r="X1805" s="35" t="s">
        <v>74</v>
      </c>
      <c r="Y1805" s="36">
        <v>2.2000000000000002</v>
      </c>
      <c r="Z1805" s="29">
        <f t="shared" si="208"/>
        <v>22</v>
      </c>
      <c r="AA1805" s="29">
        <f t="shared" si="209"/>
        <v>24.64</v>
      </c>
      <c r="AB1805" s="65"/>
      <c r="AC1805" s="63"/>
      <c r="AD1805" s="66" t="s">
        <v>75</v>
      </c>
      <c r="AE1805" s="66"/>
      <c r="AF1805" s="634"/>
      <c r="AG1805" s="2"/>
    </row>
    <row r="1806" spans="1:33" ht="18" customHeight="1">
      <c r="A1806" s="662"/>
      <c r="B1806" s="665"/>
      <c r="C1806" s="743"/>
      <c r="D1806" s="744"/>
      <c r="E1806" s="744"/>
      <c r="F1806" s="744"/>
      <c r="G1806" s="744"/>
      <c r="H1806" s="744"/>
      <c r="I1806" s="744"/>
      <c r="J1806" s="754"/>
      <c r="K1806" s="744"/>
      <c r="L1806" s="744"/>
      <c r="M1806" s="631"/>
      <c r="N1806" s="631"/>
      <c r="O1806" s="744"/>
      <c r="P1806" s="744"/>
      <c r="Q1806" s="802"/>
      <c r="R1806" s="37"/>
      <c r="S1806" s="819" t="s">
        <v>2376</v>
      </c>
      <c r="T1806" s="33"/>
      <c r="U1806" s="33"/>
      <c r="V1806" s="33"/>
      <c r="W1806" s="34">
        <v>2</v>
      </c>
      <c r="X1806" s="35" t="s">
        <v>74</v>
      </c>
      <c r="Y1806" s="36">
        <v>2.6</v>
      </c>
      <c r="Z1806" s="29">
        <f t="shared" si="208"/>
        <v>5.2</v>
      </c>
      <c r="AA1806" s="29">
        <f t="shared" si="209"/>
        <v>5.8240000000000007</v>
      </c>
      <c r="AB1806" s="65"/>
      <c r="AC1806" s="63"/>
      <c r="AD1806" s="66" t="s">
        <v>75</v>
      </c>
      <c r="AE1806" s="66"/>
      <c r="AF1806" s="634"/>
      <c r="AG1806" s="2"/>
    </row>
    <row r="1807" spans="1:33" ht="18" customHeight="1">
      <c r="A1807" s="662"/>
      <c r="B1807" s="665"/>
      <c r="C1807" s="745"/>
      <c r="D1807" s="746"/>
      <c r="E1807" s="746"/>
      <c r="F1807" s="746"/>
      <c r="G1807" s="746"/>
      <c r="H1807" s="746"/>
      <c r="I1807" s="746"/>
      <c r="J1807" s="756"/>
      <c r="K1807" s="746"/>
      <c r="L1807" s="746"/>
      <c r="M1807" s="632"/>
      <c r="N1807" s="632"/>
      <c r="O1807" s="746"/>
      <c r="P1807" s="746"/>
      <c r="Q1807" s="803"/>
      <c r="R1807" s="38"/>
      <c r="S1807" s="820" t="s">
        <v>2377</v>
      </c>
      <c r="T1807" s="39"/>
      <c r="U1807" s="39"/>
      <c r="V1807" s="39"/>
      <c r="W1807" s="40">
        <v>1</v>
      </c>
      <c r="X1807" s="41" t="s">
        <v>74</v>
      </c>
      <c r="Y1807" s="42">
        <v>2.5</v>
      </c>
      <c r="Z1807" s="42">
        <f t="shared" si="208"/>
        <v>2.5</v>
      </c>
      <c r="AA1807" s="42">
        <f t="shared" si="209"/>
        <v>2.8000000000000003</v>
      </c>
      <c r="AB1807" s="43"/>
      <c r="AC1807" s="41"/>
      <c r="AD1807" s="44" t="s">
        <v>75</v>
      </c>
      <c r="AE1807" s="44"/>
      <c r="AF1807" s="635"/>
      <c r="AG1807" s="2"/>
    </row>
    <row r="1808" spans="1:33" ht="18" customHeight="1">
      <c r="A1808" s="662"/>
      <c r="B1808" s="665"/>
      <c r="C1808" s="773" t="s">
        <v>46</v>
      </c>
      <c r="D1808" s="750" t="s">
        <v>47</v>
      </c>
      <c r="E1808" s="750" t="s">
        <v>48</v>
      </c>
      <c r="F1808" s="750" t="s">
        <v>371</v>
      </c>
      <c r="G1808" s="768" t="s">
        <v>50</v>
      </c>
      <c r="H1808" s="750" t="s">
        <v>51</v>
      </c>
      <c r="I1808" s="750" t="s">
        <v>134</v>
      </c>
      <c r="J1808" s="774" t="s">
        <v>2378</v>
      </c>
      <c r="K1808" s="748" t="s">
        <v>2379</v>
      </c>
      <c r="L1808" s="750" t="s">
        <v>2380</v>
      </c>
      <c r="M1808" s="698">
        <v>180</v>
      </c>
      <c r="N1808" s="698">
        <v>500</v>
      </c>
      <c r="O1808" s="750" t="s">
        <v>2381</v>
      </c>
      <c r="P1808" s="750" t="s">
        <v>2382</v>
      </c>
      <c r="Q1808" s="805" t="s">
        <v>2383</v>
      </c>
      <c r="R1808" s="37" t="s">
        <v>116</v>
      </c>
      <c r="S1808" s="821" t="s">
        <v>117</v>
      </c>
      <c r="T1808" s="100" t="s">
        <v>70</v>
      </c>
      <c r="U1808" s="67" t="s">
        <v>71</v>
      </c>
      <c r="V1808" s="68" t="s">
        <v>72</v>
      </c>
      <c r="W1808" s="34"/>
      <c r="X1808" s="35"/>
      <c r="Y1808" s="36"/>
      <c r="Z1808" s="36"/>
      <c r="AA1808" s="36"/>
      <c r="AB1808" s="50">
        <f>+SUM(AA1809:AA1820)</f>
        <v>165.73894399999995</v>
      </c>
      <c r="AC1808" s="35"/>
      <c r="AD1808" s="35"/>
      <c r="AE1808" s="35"/>
      <c r="AF1808" s="636"/>
      <c r="AG1808" s="2"/>
    </row>
    <row r="1809" spans="1:33" ht="18" customHeight="1">
      <c r="A1809" s="662"/>
      <c r="B1809" s="665"/>
      <c r="C1809" s="743"/>
      <c r="D1809" s="744"/>
      <c r="E1809" s="744"/>
      <c r="F1809" s="744"/>
      <c r="G1809" s="744"/>
      <c r="H1809" s="744"/>
      <c r="I1809" s="744"/>
      <c r="J1809" s="754"/>
      <c r="K1809" s="744"/>
      <c r="L1809" s="744"/>
      <c r="M1809" s="631"/>
      <c r="N1809" s="631"/>
      <c r="O1809" s="744"/>
      <c r="P1809" s="744"/>
      <c r="Q1809" s="802"/>
      <c r="R1809" s="25"/>
      <c r="S1809" s="818" t="s">
        <v>2384</v>
      </c>
      <c r="T1809" s="26"/>
      <c r="U1809" s="26"/>
      <c r="V1809" s="26"/>
      <c r="W1809" s="27">
        <v>3</v>
      </c>
      <c r="X1809" s="28" t="s">
        <v>74</v>
      </c>
      <c r="Y1809" s="29">
        <v>4.55</v>
      </c>
      <c r="Z1809" s="29">
        <f t="shared" ref="Z1809:Z1820" si="210">+W1809*Y1809</f>
        <v>13.649999999999999</v>
      </c>
      <c r="AA1809" s="29">
        <f>+Z1809</f>
        <v>13.649999999999999</v>
      </c>
      <c r="AB1809" s="30"/>
      <c r="AC1809" s="28"/>
      <c r="AD1809" s="28" t="s">
        <v>75</v>
      </c>
      <c r="AE1809" s="28"/>
      <c r="AF1809" s="634"/>
      <c r="AG1809" s="2"/>
    </row>
    <row r="1810" spans="1:33" ht="18" customHeight="1">
      <c r="A1810" s="662"/>
      <c r="B1810" s="665"/>
      <c r="C1810" s="743"/>
      <c r="D1810" s="744"/>
      <c r="E1810" s="744"/>
      <c r="F1810" s="744"/>
      <c r="G1810" s="744"/>
      <c r="H1810" s="744"/>
      <c r="I1810" s="744"/>
      <c r="J1810" s="754"/>
      <c r="K1810" s="744"/>
      <c r="L1810" s="744"/>
      <c r="M1810" s="631"/>
      <c r="N1810" s="631"/>
      <c r="O1810" s="744"/>
      <c r="P1810" s="744"/>
      <c r="Q1810" s="802"/>
      <c r="R1810" s="25"/>
      <c r="S1810" s="818" t="s">
        <v>2366</v>
      </c>
      <c r="T1810" s="26"/>
      <c r="U1810" s="26"/>
      <c r="V1810" s="26"/>
      <c r="W1810" s="27">
        <v>6</v>
      </c>
      <c r="X1810" s="28" t="s">
        <v>74</v>
      </c>
      <c r="Y1810" s="29">
        <v>0.32</v>
      </c>
      <c r="Z1810" s="29">
        <f t="shared" si="210"/>
        <v>1.92</v>
      </c>
      <c r="AA1810" s="29">
        <f t="shared" ref="AA1810:AA1820" si="211">+Z1810*1.12</f>
        <v>2.1504000000000003</v>
      </c>
      <c r="AB1810" s="30"/>
      <c r="AC1810" s="28"/>
      <c r="AD1810" s="28" t="s">
        <v>75</v>
      </c>
      <c r="AE1810" s="31"/>
      <c r="AF1810" s="634"/>
      <c r="AG1810" s="2"/>
    </row>
    <row r="1811" spans="1:33" ht="18" customHeight="1">
      <c r="A1811" s="662"/>
      <c r="B1811" s="665"/>
      <c r="C1811" s="743"/>
      <c r="D1811" s="744"/>
      <c r="E1811" s="744"/>
      <c r="F1811" s="744"/>
      <c r="G1811" s="744"/>
      <c r="H1811" s="744"/>
      <c r="I1811" s="744"/>
      <c r="J1811" s="754"/>
      <c r="K1811" s="744"/>
      <c r="L1811" s="744"/>
      <c r="M1811" s="631"/>
      <c r="N1811" s="631"/>
      <c r="O1811" s="744"/>
      <c r="P1811" s="744"/>
      <c r="Q1811" s="802"/>
      <c r="R1811" s="25"/>
      <c r="S1811" s="818" t="s">
        <v>2385</v>
      </c>
      <c r="T1811" s="26"/>
      <c r="U1811" s="26"/>
      <c r="V1811" s="26"/>
      <c r="W1811" s="27">
        <v>11</v>
      </c>
      <c r="X1811" s="28" t="s">
        <v>74</v>
      </c>
      <c r="Y1811" s="29">
        <v>1.496</v>
      </c>
      <c r="Z1811" s="29">
        <f t="shared" si="210"/>
        <v>16.456</v>
      </c>
      <c r="AA1811" s="29">
        <f t="shared" si="211"/>
        <v>18.430720000000001</v>
      </c>
      <c r="AB1811" s="30"/>
      <c r="AC1811" s="28"/>
      <c r="AD1811" s="28" t="s">
        <v>75</v>
      </c>
      <c r="AE1811" s="31"/>
      <c r="AF1811" s="634"/>
      <c r="AG1811" s="2"/>
    </row>
    <row r="1812" spans="1:33" ht="18" customHeight="1">
      <c r="A1812" s="662"/>
      <c r="B1812" s="665"/>
      <c r="C1812" s="743"/>
      <c r="D1812" s="744"/>
      <c r="E1812" s="744"/>
      <c r="F1812" s="744"/>
      <c r="G1812" s="744"/>
      <c r="H1812" s="744"/>
      <c r="I1812" s="744"/>
      <c r="J1812" s="754"/>
      <c r="K1812" s="744"/>
      <c r="L1812" s="744"/>
      <c r="M1812" s="631"/>
      <c r="N1812" s="631"/>
      <c r="O1812" s="744"/>
      <c r="P1812" s="744"/>
      <c r="Q1812" s="802"/>
      <c r="R1812" s="69"/>
      <c r="S1812" s="824" t="s">
        <v>2386</v>
      </c>
      <c r="T1812" s="61"/>
      <c r="U1812" s="61"/>
      <c r="V1812" s="61"/>
      <c r="W1812" s="62">
        <v>2</v>
      </c>
      <c r="X1812" s="28" t="s">
        <v>74</v>
      </c>
      <c r="Y1812" s="64">
        <v>0.44059999999999999</v>
      </c>
      <c r="Z1812" s="29">
        <f t="shared" si="210"/>
        <v>0.88119999999999998</v>
      </c>
      <c r="AA1812" s="29">
        <f t="shared" si="211"/>
        <v>0.98694400000000004</v>
      </c>
      <c r="AB1812" s="65"/>
      <c r="AC1812" s="63"/>
      <c r="AD1812" s="63" t="s">
        <v>75</v>
      </c>
      <c r="AE1812" s="66"/>
      <c r="AF1812" s="634"/>
      <c r="AG1812" s="2"/>
    </row>
    <row r="1813" spans="1:33" ht="18" customHeight="1">
      <c r="A1813" s="662"/>
      <c r="B1813" s="665"/>
      <c r="C1813" s="743"/>
      <c r="D1813" s="744"/>
      <c r="E1813" s="744"/>
      <c r="F1813" s="744"/>
      <c r="G1813" s="744"/>
      <c r="H1813" s="744"/>
      <c r="I1813" s="744"/>
      <c r="J1813" s="754"/>
      <c r="K1813" s="744"/>
      <c r="L1813" s="744"/>
      <c r="M1813" s="631"/>
      <c r="N1813" s="631"/>
      <c r="O1813" s="744"/>
      <c r="P1813" s="744"/>
      <c r="Q1813" s="802"/>
      <c r="R1813" s="69"/>
      <c r="S1813" s="824" t="s">
        <v>2387</v>
      </c>
      <c r="T1813" s="61"/>
      <c r="U1813" s="61"/>
      <c r="V1813" s="61"/>
      <c r="W1813" s="62">
        <v>11</v>
      </c>
      <c r="X1813" s="28" t="s">
        <v>74</v>
      </c>
      <c r="Y1813" s="64">
        <v>0.56999999999999995</v>
      </c>
      <c r="Z1813" s="29">
        <f t="shared" si="210"/>
        <v>6.27</v>
      </c>
      <c r="AA1813" s="29">
        <f t="shared" si="211"/>
        <v>7.0224000000000002</v>
      </c>
      <c r="AB1813" s="65"/>
      <c r="AC1813" s="63"/>
      <c r="AD1813" s="63" t="s">
        <v>75</v>
      </c>
      <c r="AE1813" s="66"/>
      <c r="AF1813" s="634"/>
      <c r="AG1813" s="2"/>
    </row>
    <row r="1814" spans="1:33" ht="18" customHeight="1">
      <c r="A1814" s="662"/>
      <c r="B1814" s="665"/>
      <c r="C1814" s="743"/>
      <c r="D1814" s="744"/>
      <c r="E1814" s="744"/>
      <c r="F1814" s="744"/>
      <c r="G1814" s="744"/>
      <c r="H1814" s="744"/>
      <c r="I1814" s="744"/>
      <c r="J1814" s="754"/>
      <c r="K1814" s="744"/>
      <c r="L1814" s="744"/>
      <c r="M1814" s="631"/>
      <c r="N1814" s="631"/>
      <c r="O1814" s="744"/>
      <c r="P1814" s="744"/>
      <c r="Q1814" s="802"/>
      <c r="R1814" s="69"/>
      <c r="S1814" s="824" t="s">
        <v>2388</v>
      </c>
      <c r="T1814" s="61"/>
      <c r="U1814" s="61"/>
      <c r="V1814" s="61"/>
      <c r="W1814" s="62">
        <v>1</v>
      </c>
      <c r="X1814" s="63" t="s">
        <v>1754</v>
      </c>
      <c r="Y1814" s="64">
        <v>81.599999999999994</v>
      </c>
      <c r="Z1814" s="29">
        <f t="shared" si="210"/>
        <v>81.599999999999994</v>
      </c>
      <c r="AA1814" s="29">
        <f t="shared" si="211"/>
        <v>91.391999999999996</v>
      </c>
      <c r="AB1814" s="65"/>
      <c r="AC1814" s="63"/>
      <c r="AD1814" s="63" t="s">
        <v>75</v>
      </c>
      <c r="AE1814" s="66"/>
      <c r="AF1814" s="634"/>
      <c r="AG1814" s="2"/>
    </row>
    <row r="1815" spans="1:33" ht="18" customHeight="1">
      <c r="A1815" s="662"/>
      <c r="B1815" s="665"/>
      <c r="C1815" s="743"/>
      <c r="D1815" s="744"/>
      <c r="E1815" s="744"/>
      <c r="F1815" s="744"/>
      <c r="G1815" s="744"/>
      <c r="H1815" s="744"/>
      <c r="I1815" s="744"/>
      <c r="J1815" s="754"/>
      <c r="K1815" s="744"/>
      <c r="L1815" s="744"/>
      <c r="M1815" s="631"/>
      <c r="N1815" s="631"/>
      <c r="O1815" s="744"/>
      <c r="P1815" s="744"/>
      <c r="Q1815" s="802"/>
      <c r="R1815" s="69"/>
      <c r="S1815" s="824" t="s">
        <v>2369</v>
      </c>
      <c r="T1815" s="61"/>
      <c r="U1815" s="61"/>
      <c r="V1815" s="61"/>
      <c r="W1815" s="62">
        <v>18</v>
      </c>
      <c r="X1815" s="28" t="s">
        <v>74</v>
      </c>
      <c r="Y1815" s="64">
        <v>0.13880000000000001</v>
      </c>
      <c r="Z1815" s="29">
        <f t="shared" si="210"/>
        <v>2.4984000000000002</v>
      </c>
      <c r="AA1815" s="29">
        <f t="shared" si="211"/>
        <v>2.7982080000000003</v>
      </c>
      <c r="AB1815" s="65"/>
      <c r="AC1815" s="63"/>
      <c r="AD1815" s="63" t="s">
        <v>75</v>
      </c>
      <c r="AE1815" s="66"/>
      <c r="AF1815" s="634"/>
      <c r="AG1815" s="2"/>
    </row>
    <row r="1816" spans="1:33" ht="18" customHeight="1">
      <c r="A1816" s="662"/>
      <c r="B1816" s="665"/>
      <c r="C1816" s="743"/>
      <c r="D1816" s="744"/>
      <c r="E1816" s="744"/>
      <c r="F1816" s="744"/>
      <c r="G1816" s="744"/>
      <c r="H1816" s="744"/>
      <c r="I1816" s="744"/>
      <c r="J1816" s="754"/>
      <c r="K1816" s="744"/>
      <c r="L1816" s="744"/>
      <c r="M1816" s="631"/>
      <c r="N1816" s="631"/>
      <c r="O1816" s="744"/>
      <c r="P1816" s="744"/>
      <c r="Q1816" s="802"/>
      <c r="R1816" s="69"/>
      <c r="S1816" s="824" t="s">
        <v>2389</v>
      </c>
      <c r="T1816" s="61"/>
      <c r="U1816" s="61"/>
      <c r="V1816" s="61"/>
      <c r="W1816" s="62">
        <v>6</v>
      </c>
      <c r="X1816" s="28" t="s">
        <v>74</v>
      </c>
      <c r="Y1816" s="64">
        <v>0.89</v>
      </c>
      <c r="Z1816" s="29">
        <f t="shared" si="210"/>
        <v>5.34</v>
      </c>
      <c r="AA1816" s="29">
        <f t="shared" si="211"/>
        <v>5.9808000000000003</v>
      </c>
      <c r="AB1816" s="65"/>
      <c r="AC1816" s="63"/>
      <c r="AD1816" s="63" t="s">
        <v>75</v>
      </c>
      <c r="AE1816" s="66"/>
      <c r="AF1816" s="634"/>
      <c r="AG1816" s="2"/>
    </row>
    <row r="1817" spans="1:33" ht="18" customHeight="1">
      <c r="A1817" s="662"/>
      <c r="B1817" s="665"/>
      <c r="C1817" s="743"/>
      <c r="D1817" s="744"/>
      <c r="E1817" s="744"/>
      <c r="F1817" s="744"/>
      <c r="G1817" s="744"/>
      <c r="H1817" s="744"/>
      <c r="I1817" s="744"/>
      <c r="J1817" s="754"/>
      <c r="K1817" s="744"/>
      <c r="L1817" s="744"/>
      <c r="M1817" s="631"/>
      <c r="N1817" s="631"/>
      <c r="O1817" s="744"/>
      <c r="P1817" s="744"/>
      <c r="Q1817" s="802"/>
      <c r="R1817" s="69"/>
      <c r="S1817" s="824" t="s">
        <v>2371</v>
      </c>
      <c r="T1817" s="61"/>
      <c r="U1817" s="61"/>
      <c r="V1817" s="61"/>
      <c r="W1817" s="62">
        <v>1</v>
      </c>
      <c r="X1817" s="28" t="s">
        <v>74</v>
      </c>
      <c r="Y1817" s="64">
        <v>0.33</v>
      </c>
      <c r="Z1817" s="29">
        <f t="shared" si="210"/>
        <v>0.33</v>
      </c>
      <c r="AA1817" s="29">
        <f t="shared" si="211"/>
        <v>0.36960000000000004</v>
      </c>
      <c r="AB1817" s="65"/>
      <c r="AC1817" s="63"/>
      <c r="AD1817" s="63" t="s">
        <v>75</v>
      </c>
      <c r="AE1817" s="66"/>
      <c r="AF1817" s="634"/>
      <c r="AG1817" s="2"/>
    </row>
    <row r="1818" spans="1:33" ht="18" customHeight="1">
      <c r="A1818" s="662"/>
      <c r="B1818" s="665"/>
      <c r="C1818" s="743"/>
      <c r="D1818" s="744"/>
      <c r="E1818" s="744"/>
      <c r="F1818" s="744"/>
      <c r="G1818" s="744"/>
      <c r="H1818" s="744"/>
      <c r="I1818" s="744"/>
      <c r="J1818" s="754"/>
      <c r="K1818" s="744"/>
      <c r="L1818" s="744"/>
      <c r="M1818" s="631"/>
      <c r="N1818" s="631"/>
      <c r="O1818" s="744"/>
      <c r="P1818" s="744"/>
      <c r="Q1818" s="802"/>
      <c r="R1818" s="69"/>
      <c r="S1818" s="824" t="s">
        <v>2372</v>
      </c>
      <c r="T1818" s="61"/>
      <c r="U1818" s="61"/>
      <c r="V1818" s="61"/>
      <c r="W1818" s="62">
        <v>2</v>
      </c>
      <c r="X1818" s="28" t="s">
        <v>74</v>
      </c>
      <c r="Y1818" s="64">
        <v>5.4055999999999997</v>
      </c>
      <c r="Z1818" s="29">
        <f t="shared" si="210"/>
        <v>10.811199999999999</v>
      </c>
      <c r="AA1818" s="29">
        <f t="shared" si="211"/>
        <v>12.108544</v>
      </c>
      <c r="AB1818" s="65"/>
      <c r="AC1818" s="63"/>
      <c r="AD1818" s="63" t="s">
        <v>75</v>
      </c>
      <c r="AE1818" s="66"/>
      <c r="AF1818" s="634"/>
      <c r="AG1818" s="2"/>
    </row>
    <row r="1819" spans="1:33" ht="18" customHeight="1">
      <c r="A1819" s="662"/>
      <c r="B1819" s="665"/>
      <c r="C1819" s="743"/>
      <c r="D1819" s="744"/>
      <c r="E1819" s="744"/>
      <c r="F1819" s="744"/>
      <c r="G1819" s="744"/>
      <c r="H1819" s="744"/>
      <c r="I1819" s="744"/>
      <c r="J1819" s="754"/>
      <c r="K1819" s="744"/>
      <c r="L1819" s="744"/>
      <c r="M1819" s="631"/>
      <c r="N1819" s="631"/>
      <c r="O1819" s="744"/>
      <c r="P1819" s="744"/>
      <c r="Q1819" s="802"/>
      <c r="R1819" s="69"/>
      <c r="S1819" s="824" t="s">
        <v>240</v>
      </c>
      <c r="T1819" s="61"/>
      <c r="U1819" s="61"/>
      <c r="V1819" s="61"/>
      <c r="W1819" s="62">
        <v>1</v>
      </c>
      <c r="X1819" s="28" t="s">
        <v>74</v>
      </c>
      <c r="Y1819" s="64">
        <v>0.47989999999999999</v>
      </c>
      <c r="Z1819" s="29">
        <f t="shared" si="210"/>
        <v>0.47989999999999999</v>
      </c>
      <c r="AA1819" s="29">
        <f t="shared" si="211"/>
        <v>0.53748800000000008</v>
      </c>
      <c r="AB1819" s="65"/>
      <c r="AC1819" s="63"/>
      <c r="AD1819" s="63" t="s">
        <v>75</v>
      </c>
      <c r="AE1819" s="66"/>
      <c r="AF1819" s="634"/>
      <c r="AG1819" s="2"/>
    </row>
    <row r="1820" spans="1:33" ht="18" customHeight="1">
      <c r="A1820" s="662"/>
      <c r="B1820" s="665"/>
      <c r="C1820" s="743"/>
      <c r="D1820" s="744"/>
      <c r="E1820" s="744"/>
      <c r="F1820" s="744"/>
      <c r="G1820" s="744"/>
      <c r="H1820" s="744"/>
      <c r="I1820" s="744"/>
      <c r="J1820" s="754"/>
      <c r="K1820" s="744"/>
      <c r="L1820" s="744"/>
      <c r="M1820" s="631"/>
      <c r="N1820" s="631"/>
      <c r="O1820" s="744"/>
      <c r="P1820" s="744"/>
      <c r="Q1820" s="802"/>
      <c r="R1820" s="69"/>
      <c r="S1820" s="824" t="s">
        <v>2390</v>
      </c>
      <c r="T1820" s="158"/>
      <c r="U1820" s="155"/>
      <c r="V1820" s="155"/>
      <c r="W1820" s="299">
        <v>3</v>
      </c>
      <c r="X1820" s="28" t="s">
        <v>74</v>
      </c>
      <c r="Y1820" s="64">
        <v>3.069</v>
      </c>
      <c r="Z1820" s="29">
        <f t="shared" si="210"/>
        <v>9.2070000000000007</v>
      </c>
      <c r="AA1820" s="29">
        <f t="shared" si="211"/>
        <v>10.311840000000002</v>
      </c>
      <c r="AB1820" s="65"/>
      <c r="AC1820" s="63"/>
      <c r="AD1820" s="63" t="s">
        <v>75</v>
      </c>
      <c r="AE1820" s="66"/>
      <c r="AF1820" s="634"/>
      <c r="AG1820" s="2"/>
    </row>
    <row r="1821" spans="1:33" ht="33.75" customHeight="1">
      <c r="A1821" s="662"/>
      <c r="B1821" s="665"/>
      <c r="C1821" s="743"/>
      <c r="D1821" s="744"/>
      <c r="E1821" s="744"/>
      <c r="F1821" s="744"/>
      <c r="G1821" s="744"/>
      <c r="H1821" s="744"/>
      <c r="I1821" s="744"/>
      <c r="J1821" s="754"/>
      <c r="K1821" s="744"/>
      <c r="L1821" s="744"/>
      <c r="M1821" s="631"/>
      <c r="N1821" s="631"/>
      <c r="O1821" s="744"/>
      <c r="P1821" s="744"/>
      <c r="Q1821" s="802"/>
      <c r="R1821" s="74" t="s">
        <v>68</v>
      </c>
      <c r="S1821" s="826" t="s">
        <v>69</v>
      </c>
      <c r="T1821" s="305"/>
      <c r="U1821" s="172" t="s">
        <v>71</v>
      </c>
      <c r="V1821" s="164" t="s">
        <v>72</v>
      </c>
      <c r="W1821" s="299"/>
      <c r="X1821" s="63"/>
      <c r="Y1821" s="64"/>
      <c r="Z1821" s="29"/>
      <c r="AA1821" s="29"/>
      <c r="AB1821" s="65">
        <f>+SUM(AA1822:AA1824)</f>
        <v>367.94240000000002</v>
      </c>
      <c r="AC1821" s="63"/>
      <c r="AD1821" s="63"/>
      <c r="AE1821" s="66"/>
      <c r="AF1821" s="634"/>
      <c r="AG1821" s="2"/>
    </row>
    <row r="1822" spans="1:33" ht="18" customHeight="1">
      <c r="A1822" s="662"/>
      <c r="B1822" s="665"/>
      <c r="C1822" s="743"/>
      <c r="D1822" s="744"/>
      <c r="E1822" s="744"/>
      <c r="F1822" s="744"/>
      <c r="G1822" s="744"/>
      <c r="H1822" s="744"/>
      <c r="I1822" s="744"/>
      <c r="J1822" s="754"/>
      <c r="K1822" s="744"/>
      <c r="L1822" s="744"/>
      <c r="M1822" s="631"/>
      <c r="N1822" s="631"/>
      <c r="O1822" s="744"/>
      <c r="P1822" s="744"/>
      <c r="Q1822" s="802"/>
      <c r="R1822" s="69"/>
      <c r="S1822" s="824" t="s">
        <v>2391</v>
      </c>
      <c r="T1822" s="158"/>
      <c r="U1822" s="155"/>
      <c r="V1822" s="155"/>
      <c r="W1822" s="299">
        <v>2</v>
      </c>
      <c r="X1822" s="28" t="s">
        <v>74</v>
      </c>
      <c r="Y1822" s="64">
        <v>10.51</v>
      </c>
      <c r="Z1822" s="29">
        <f t="shared" ref="Z1822:Z1824" si="212">+W1822*Y1822</f>
        <v>21.02</v>
      </c>
      <c r="AA1822" s="29">
        <f t="shared" ref="AA1822:AA1824" si="213">+Z1822*1.12</f>
        <v>23.542400000000001</v>
      </c>
      <c r="AB1822" s="65"/>
      <c r="AC1822" s="63"/>
      <c r="AD1822" s="63" t="s">
        <v>75</v>
      </c>
      <c r="AE1822" s="66"/>
      <c r="AF1822" s="634"/>
      <c r="AG1822" s="2"/>
    </row>
    <row r="1823" spans="1:33" ht="33.75" customHeight="1">
      <c r="A1823" s="662"/>
      <c r="B1823" s="665"/>
      <c r="C1823" s="743"/>
      <c r="D1823" s="744"/>
      <c r="E1823" s="744"/>
      <c r="F1823" s="744"/>
      <c r="G1823" s="744"/>
      <c r="H1823" s="744"/>
      <c r="I1823" s="744"/>
      <c r="J1823" s="754"/>
      <c r="K1823" s="744"/>
      <c r="L1823" s="744"/>
      <c r="M1823" s="631"/>
      <c r="N1823" s="631"/>
      <c r="O1823" s="744"/>
      <c r="P1823" s="744"/>
      <c r="Q1823" s="802"/>
      <c r="R1823" s="69"/>
      <c r="S1823" s="824" t="s">
        <v>2392</v>
      </c>
      <c r="T1823" s="158"/>
      <c r="U1823" s="155"/>
      <c r="V1823" s="155"/>
      <c r="W1823" s="299">
        <v>2</v>
      </c>
      <c r="X1823" s="28" t="s">
        <v>74</v>
      </c>
      <c r="Y1823" s="64">
        <v>11.25</v>
      </c>
      <c r="Z1823" s="29">
        <f t="shared" si="212"/>
        <v>22.5</v>
      </c>
      <c r="AA1823" s="29">
        <f t="shared" si="213"/>
        <v>25.200000000000003</v>
      </c>
      <c r="AB1823" s="65"/>
      <c r="AC1823" s="63"/>
      <c r="AD1823" s="63" t="s">
        <v>75</v>
      </c>
      <c r="AE1823" s="66"/>
      <c r="AF1823" s="634"/>
      <c r="AG1823" s="2"/>
    </row>
    <row r="1824" spans="1:33" ht="18" customHeight="1">
      <c r="A1824" s="662"/>
      <c r="B1824" s="665"/>
      <c r="C1824" s="743"/>
      <c r="D1824" s="744"/>
      <c r="E1824" s="744"/>
      <c r="F1824" s="744"/>
      <c r="G1824" s="744"/>
      <c r="H1824" s="744"/>
      <c r="I1824" s="744"/>
      <c r="J1824" s="754"/>
      <c r="K1824" s="744"/>
      <c r="L1824" s="744"/>
      <c r="M1824" s="631"/>
      <c r="N1824" s="631"/>
      <c r="O1824" s="744"/>
      <c r="P1824" s="744"/>
      <c r="Q1824" s="802"/>
      <c r="R1824" s="69"/>
      <c r="S1824" s="824" t="s">
        <v>2393</v>
      </c>
      <c r="T1824" s="158"/>
      <c r="U1824" s="155"/>
      <c r="V1824" s="155"/>
      <c r="W1824" s="299">
        <v>1</v>
      </c>
      <c r="X1824" s="28" t="s">
        <v>74</v>
      </c>
      <c r="Y1824" s="64">
        <v>285</v>
      </c>
      <c r="Z1824" s="29">
        <f t="shared" si="212"/>
        <v>285</v>
      </c>
      <c r="AA1824" s="29">
        <f t="shared" si="213"/>
        <v>319.20000000000005</v>
      </c>
      <c r="AB1824" s="65"/>
      <c r="AC1824" s="63"/>
      <c r="AD1824" s="63" t="s">
        <v>75</v>
      </c>
      <c r="AE1824" s="66"/>
      <c r="AF1824" s="634"/>
      <c r="AG1824" s="2"/>
    </row>
    <row r="1825" spans="1:33" ht="18" customHeight="1">
      <c r="A1825" s="663"/>
      <c r="B1825" s="666"/>
      <c r="C1825" s="743"/>
      <c r="D1825" s="744"/>
      <c r="E1825" s="744"/>
      <c r="F1825" s="744"/>
      <c r="G1825" s="744"/>
      <c r="H1825" s="744"/>
      <c r="I1825" s="744"/>
      <c r="J1825" s="754"/>
      <c r="K1825" s="744"/>
      <c r="L1825" s="744"/>
      <c r="M1825" s="631"/>
      <c r="N1825" s="631"/>
      <c r="O1825" s="744"/>
      <c r="P1825" s="744"/>
      <c r="Q1825" s="802"/>
      <c r="R1825" s="74" t="s">
        <v>140</v>
      </c>
      <c r="S1825" s="826" t="s">
        <v>141</v>
      </c>
      <c r="T1825" s="305"/>
      <c r="U1825" s="172" t="s">
        <v>71</v>
      </c>
      <c r="V1825" s="164" t="s">
        <v>72</v>
      </c>
      <c r="W1825" s="299"/>
      <c r="X1825" s="63"/>
      <c r="Y1825" s="64"/>
      <c r="Z1825" s="29"/>
      <c r="AA1825" s="29"/>
      <c r="AB1825" s="65">
        <f>+SUM(AA1826:AA1829)</f>
        <v>34.888000000000005</v>
      </c>
      <c r="AC1825" s="63"/>
      <c r="AD1825" s="63"/>
      <c r="AE1825" s="66"/>
      <c r="AF1825" s="634"/>
      <c r="AG1825" s="2"/>
    </row>
    <row r="1826" spans="1:33" ht="33.75" customHeight="1">
      <c r="A1826" s="661" t="s">
        <v>2111</v>
      </c>
      <c r="B1826" s="664" t="s">
        <v>2358</v>
      </c>
      <c r="C1826" s="743"/>
      <c r="D1826" s="744"/>
      <c r="E1826" s="744"/>
      <c r="F1826" s="744"/>
      <c r="G1826" s="744"/>
      <c r="H1826" s="744"/>
      <c r="I1826" s="744"/>
      <c r="J1826" s="754"/>
      <c r="K1826" s="744"/>
      <c r="L1826" s="744"/>
      <c r="M1826" s="631"/>
      <c r="N1826" s="631"/>
      <c r="O1826" s="744"/>
      <c r="P1826" s="744"/>
      <c r="Q1826" s="802"/>
      <c r="R1826" s="69"/>
      <c r="S1826" s="824" t="s">
        <v>2394</v>
      </c>
      <c r="T1826" s="158"/>
      <c r="U1826" s="155"/>
      <c r="V1826" s="155"/>
      <c r="W1826" s="299">
        <v>3</v>
      </c>
      <c r="X1826" s="28" t="s">
        <v>74</v>
      </c>
      <c r="Y1826" s="64">
        <v>1.01</v>
      </c>
      <c r="Z1826" s="29">
        <f t="shared" ref="Z1826:Z1829" si="214">+W1826*Y1826</f>
        <v>3.0300000000000002</v>
      </c>
      <c r="AA1826" s="29">
        <f t="shared" ref="AA1826:AA1829" si="215">+Z1826*1.12</f>
        <v>3.3936000000000006</v>
      </c>
      <c r="AB1826" s="65"/>
      <c r="AC1826" s="63"/>
      <c r="AD1826" s="63" t="s">
        <v>75</v>
      </c>
      <c r="AE1826" s="66"/>
      <c r="AF1826" s="634"/>
      <c r="AG1826" s="2"/>
    </row>
    <row r="1827" spans="1:33" ht="18" customHeight="1">
      <c r="A1827" s="662"/>
      <c r="B1827" s="665"/>
      <c r="C1827" s="743"/>
      <c r="D1827" s="744"/>
      <c r="E1827" s="744"/>
      <c r="F1827" s="744"/>
      <c r="G1827" s="744"/>
      <c r="H1827" s="744"/>
      <c r="I1827" s="744"/>
      <c r="J1827" s="754"/>
      <c r="K1827" s="744"/>
      <c r="L1827" s="744"/>
      <c r="M1827" s="631"/>
      <c r="N1827" s="631"/>
      <c r="O1827" s="744"/>
      <c r="P1827" s="744"/>
      <c r="Q1827" s="802"/>
      <c r="R1827" s="69"/>
      <c r="S1827" s="824" t="s">
        <v>2395</v>
      </c>
      <c r="T1827" s="61"/>
      <c r="U1827" s="45"/>
      <c r="V1827" s="45"/>
      <c r="W1827" s="62">
        <v>2</v>
      </c>
      <c r="X1827" s="28" t="s">
        <v>74</v>
      </c>
      <c r="Y1827" s="64">
        <v>1.76</v>
      </c>
      <c r="Z1827" s="29">
        <f t="shared" si="214"/>
        <v>3.52</v>
      </c>
      <c r="AA1827" s="29">
        <f t="shared" si="215"/>
        <v>3.9424000000000006</v>
      </c>
      <c r="AB1827" s="65"/>
      <c r="AC1827" s="63"/>
      <c r="AD1827" s="63" t="s">
        <v>75</v>
      </c>
      <c r="AE1827" s="66"/>
      <c r="AF1827" s="634"/>
      <c r="AG1827" s="2"/>
    </row>
    <row r="1828" spans="1:33" ht="18" customHeight="1">
      <c r="A1828" s="662"/>
      <c r="B1828" s="665"/>
      <c r="C1828" s="743"/>
      <c r="D1828" s="744"/>
      <c r="E1828" s="744"/>
      <c r="F1828" s="744"/>
      <c r="G1828" s="744"/>
      <c r="H1828" s="744"/>
      <c r="I1828" s="744"/>
      <c r="J1828" s="754"/>
      <c r="K1828" s="744"/>
      <c r="L1828" s="744"/>
      <c r="M1828" s="631"/>
      <c r="N1828" s="631"/>
      <c r="O1828" s="744"/>
      <c r="P1828" s="744"/>
      <c r="Q1828" s="802"/>
      <c r="R1828" s="69"/>
      <c r="S1828" s="824" t="s">
        <v>2396</v>
      </c>
      <c r="T1828" s="61"/>
      <c r="U1828" s="61"/>
      <c r="V1828" s="61"/>
      <c r="W1828" s="62">
        <v>10</v>
      </c>
      <c r="X1828" s="63" t="s">
        <v>74</v>
      </c>
      <c r="Y1828" s="64">
        <v>2.2000000000000002</v>
      </c>
      <c r="Z1828" s="29">
        <f t="shared" si="214"/>
        <v>22</v>
      </c>
      <c r="AA1828" s="29">
        <f t="shared" si="215"/>
        <v>24.64</v>
      </c>
      <c r="AB1828" s="65"/>
      <c r="AC1828" s="63"/>
      <c r="AD1828" s="63" t="s">
        <v>75</v>
      </c>
      <c r="AE1828" s="66"/>
      <c r="AF1828" s="634"/>
      <c r="AG1828" s="2"/>
    </row>
    <row r="1829" spans="1:33" ht="18" customHeight="1">
      <c r="A1829" s="662"/>
      <c r="B1829" s="665"/>
      <c r="C1829" s="745"/>
      <c r="D1829" s="746"/>
      <c r="E1829" s="746"/>
      <c r="F1829" s="746"/>
      <c r="G1829" s="746"/>
      <c r="H1829" s="746"/>
      <c r="I1829" s="746"/>
      <c r="J1829" s="756"/>
      <c r="K1829" s="746"/>
      <c r="L1829" s="746"/>
      <c r="M1829" s="632"/>
      <c r="N1829" s="632"/>
      <c r="O1829" s="746"/>
      <c r="P1829" s="746"/>
      <c r="Q1829" s="803"/>
      <c r="R1829" s="69"/>
      <c r="S1829" s="820" t="s">
        <v>2397</v>
      </c>
      <c r="T1829" s="39"/>
      <c r="U1829" s="39"/>
      <c r="V1829" s="39"/>
      <c r="W1829" s="40">
        <v>1</v>
      </c>
      <c r="X1829" s="41" t="s">
        <v>74</v>
      </c>
      <c r="Y1829" s="42">
        <v>2.6</v>
      </c>
      <c r="Z1829" s="42">
        <f t="shared" si="214"/>
        <v>2.6</v>
      </c>
      <c r="AA1829" s="42">
        <f t="shared" si="215"/>
        <v>2.9120000000000004</v>
      </c>
      <c r="AB1829" s="43"/>
      <c r="AC1829" s="41"/>
      <c r="AD1829" s="41" t="s">
        <v>75</v>
      </c>
      <c r="AE1829" s="44"/>
      <c r="AF1829" s="635"/>
      <c r="AG1829" s="2"/>
    </row>
    <row r="1830" spans="1:33" ht="39" customHeight="1">
      <c r="A1830" s="662"/>
      <c r="B1830" s="665"/>
      <c r="C1830" s="747" t="s">
        <v>46</v>
      </c>
      <c r="D1830" s="748" t="s">
        <v>47</v>
      </c>
      <c r="E1830" s="748" t="s">
        <v>48</v>
      </c>
      <c r="F1830" s="748" t="s">
        <v>371</v>
      </c>
      <c r="G1830" s="749" t="s">
        <v>50</v>
      </c>
      <c r="H1830" s="748" t="s">
        <v>51</v>
      </c>
      <c r="I1830" s="748" t="s">
        <v>134</v>
      </c>
      <c r="J1830" s="758" t="s">
        <v>2398</v>
      </c>
      <c r="K1830" s="748" t="s">
        <v>2399</v>
      </c>
      <c r="L1830" s="748" t="s">
        <v>2400</v>
      </c>
      <c r="M1830" s="638">
        <v>1</v>
      </c>
      <c r="N1830" s="638">
        <v>1</v>
      </c>
      <c r="O1830" s="748" t="s">
        <v>2401</v>
      </c>
      <c r="P1830" s="748" t="s">
        <v>2402</v>
      </c>
      <c r="Q1830" s="804" t="s">
        <v>2383</v>
      </c>
      <c r="R1830" s="59"/>
      <c r="S1830" s="823"/>
      <c r="T1830" s="49"/>
      <c r="U1830" s="49"/>
      <c r="V1830" s="49"/>
      <c r="W1830" s="34"/>
      <c r="X1830" s="35"/>
      <c r="Y1830" s="36"/>
      <c r="Z1830" s="36"/>
      <c r="AA1830" s="36"/>
      <c r="AB1830" s="50"/>
      <c r="AC1830" s="35"/>
      <c r="AD1830" s="60"/>
      <c r="AE1830" s="60"/>
      <c r="AF1830" s="637"/>
      <c r="AG1830" s="2"/>
    </row>
    <row r="1831" spans="1:33" ht="39" customHeight="1">
      <c r="A1831" s="662"/>
      <c r="B1831" s="665"/>
      <c r="C1831" s="743"/>
      <c r="D1831" s="744"/>
      <c r="E1831" s="744"/>
      <c r="F1831" s="744"/>
      <c r="G1831" s="744"/>
      <c r="H1831" s="744"/>
      <c r="I1831" s="744"/>
      <c r="J1831" s="761"/>
      <c r="K1831" s="744"/>
      <c r="L1831" s="744"/>
      <c r="M1831" s="631"/>
      <c r="N1831" s="631"/>
      <c r="O1831" s="744"/>
      <c r="P1831" s="744"/>
      <c r="Q1831" s="802"/>
      <c r="R1831" s="32"/>
      <c r="S1831" s="818"/>
      <c r="T1831" s="26"/>
      <c r="U1831" s="26"/>
      <c r="V1831" s="26"/>
      <c r="W1831" s="27"/>
      <c r="X1831" s="28"/>
      <c r="Y1831" s="29"/>
      <c r="Z1831" s="29"/>
      <c r="AA1831" s="29"/>
      <c r="AB1831" s="30"/>
      <c r="AC1831" s="28"/>
      <c r="AD1831" s="31"/>
      <c r="AE1831" s="31"/>
      <c r="AF1831" s="634"/>
      <c r="AG1831" s="2"/>
    </row>
    <row r="1832" spans="1:33" ht="39" customHeight="1">
      <c r="A1832" s="662"/>
      <c r="B1832" s="665"/>
      <c r="C1832" s="743"/>
      <c r="D1832" s="744"/>
      <c r="E1832" s="744"/>
      <c r="F1832" s="744"/>
      <c r="G1832" s="744"/>
      <c r="H1832" s="744"/>
      <c r="I1832" s="744"/>
      <c r="J1832" s="761"/>
      <c r="K1832" s="744"/>
      <c r="L1832" s="744"/>
      <c r="M1832" s="631"/>
      <c r="N1832" s="631"/>
      <c r="O1832" s="744"/>
      <c r="P1832" s="744"/>
      <c r="Q1832" s="802"/>
      <c r="R1832" s="25"/>
      <c r="S1832" s="818"/>
      <c r="T1832" s="26"/>
      <c r="U1832" s="26"/>
      <c r="V1832" s="26"/>
      <c r="W1832" s="27"/>
      <c r="X1832" s="28"/>
      <c r="Y1832" s="29"/>
      <c r="Z1832" s="29"/>
      <c r="AA1832" s="29"/>
      <c r="AB1832" s="30"/>
      <c r="AC1832" s="28"/>
      <c r="AD1832" s="31"/>
      <c r="AE1832" s="31"/>
      <c r="AF1832" s="634"/>
      <c r="AG1832" s="2"/>
    </row>
    <row r="1833" spans="1:33" ht="39" customHeight="1">
      <c r="A1833" s="662"/>
      <c r="B1833" s="665"/>
      <c r="C1833" s="743"/>
      <c r="D1833" s="744"/>
      <c r="E1833" s="744"/>
      <c r="F1833" s="744"/>
      <c r="G1833" s="744"/>
      <c r="H1833" s="744"/>
      <c r="I1833" s="744"/>
      <c r="J1833" s="761"/>
      <c r="K1833" s="744"/>
      <c r="L1833" s="744"/>
      <c r="M1833" s="631"/>
      <c r="N1833" s="631"/>
      <c r="O1833" s="744"/>
      <c r="P1833" s="744"/>
      <c r="Q1833" s="802"/>
      <c r="R1833" s="25"/>
      <c r="S1833" s="818"/>
      <c r="T1833" s="26"/>
      <c r="U1833" s="26"/>
      <c r="V1833" s="26"/>
      <c r="W1833" s="27"/>
      <c r="X1833" s="28"/>
      <c r="Y1833" s="29"/>
      <c r="Z1833" s="29"/>
      <c r="AA1833" s="29"/>
      <c r="AB1833" s="30"/>
      <c r="AC1833" s="28"/>
      <c r="AD1833" s="31"/>
      <c r="AE1833" s="31"/>
      <c r="AF1833" s="634"/>
      <c r="AG1833" s="2"/>
    </row>
    <row r="1834" spans="1:33" ht="39" customHeight="1">
      <c r="A1834" s="662"/>
      <c r="B1834" s="665"/>
      <c r="C1834" s="745"/>
      <c r="D1834" s="746"/>
      <c r="E1834" s="746"/>
      <c r="F1834" s="746"/>
      <c r="G1834" s="746"/>
      <c r="H1834" s="746"/>
      <c r="I1834" s="746"/>
      <c r="J1834" s="763"/>
      <c r="K1834" s="746"/>
      <c r="L1834" s="746"/>
      <c r="M1834" s="632"/>
      <c r="N1834" s="632"/>
      <c r="O1834" s="746"/>
      <c r="P1834" s="746"/>
      <c r="Q1834" s="803"/>
      <c r="R1834" s="38"/>
      <c r="S1834" s="824"/>
      <c r="T1834" s="61"/>
      <c r="U1834" s="61"/>
      <c r="V1834" s="61"/>
      <c r="W1834" s="62"/>
      <c r="X1834" s="63"/>
      <c r="Y1834" s="64"/>
      <c r="Z1834" s="42"/>
      <c r="AA1834" s="42"/>
      <c r="AB1834" s="65"/>
      <c r="AC1834" s="63"/>
      <c r="AD1834" s="66"/>
      <c r="AE1834" s="66"/>
      <c r="AF1834" s="635"/>
      <c r="AG1834" s="2"/>
    </row>
    <row r="1835" spans="1:33" ht="33.75" customHeight="1">
      <c r="A1835" s="662"/>
      <c r="B1835" s="665"/>
      <c r="C1835" s="747" t="s">
        <v>46</v>
      </c>
      <c r="D1835" s="748" t="s">
        <v>47</v>
      </c>
      <c r="E1835" s="748" t="s">
        <v>48</v>
      </c>
      <c r="F1835" s="748" t="s">
        <v>371</v>
      </c>
      <c r="G1835" s="749" t="s">
        <v>50</v>
      </c>
      <c r="H1835" s="748" t="s">
        <v>51</v>
      </c>
      <c r="I1835" s="748" t="s">
        <v>134</v>
      </c>
      <c r="J1835" s="766" t="s">
        <v>2403</v>
      </c>
      <c r="K1835" s="748" t="s">
        <v>2404</v>
      </c>
      <c r="L1835" s="748" t="s">
        <v>2405</v>
      </c>
      <c r="M1835" s="638">
        <v>0</v>
      </c>
      <c r="N1835" s="638">
        <v>0</v>
      </c>
      <c r="O1835" s="748" t="s">
        <v>2406</v>
      </c>
      <c r="P1835" s="748" t="s">
        <v>2407</v>
      </c>
      <c r="Q1835" s="804" t="s">
        <v>2408</v>
      </c>
      <c r="R1835" s="37"/>
      <c r="S1835" s="822"/>
      <c r="T1835" s="53"/>
      <c r="U1835" s="53"/>
      <c r="V1835" s="53"/>
      <c r="W1835" s="54"/>
      <c r="X1835" s="55"/>
      <c r="Y1835" s="56"/>
      <c r="Z1835" s="36"/>
      <c r="AA1835" s="36"/>
      <c r="AB1835" s="57"/>
      <c r="AC1835" s="55"/>
      <c r="AD1835" s="58"/>
      <c r="AE1835" s="58"/>
      <c r="AF1835" s="995" t="s">
        <v>3352</v>
      </c>
      <c r="AG1835" s="2"/>
    </row>
    <row r="1836" spans="1:33" ht="33.75" customHeight="1">
      <c r="A1836" s="662"/>
      <c r="B1836" s="665"/>
      <c r="C1836" s="743"/>
      <c r="D1836" s="744"/>
      <c r="E1836" s="744"/>
      <c r="F1836" s="744"/>
      <c r="G1836" s="744"/>
      <c r="H1836" s="744"/>
      <c r="I1836" s="744"/>
      <c r="J1836" s="761"/>
      <c r="K1836" s="744"/>
      <c r="L1836" s="744"/>
      <c r="M1836" s="631"/>
      <c r="N1836" s="631"/>
      <c r="O1836" s="744"/>
      <c r="P1836" s="744"/>
      <c r="Q1836" s="802"/>
      <c r="R1836" s="25"/>
      <c r="S1836" s="818"/>
      <c r="T1836" s="26"/>
      <c r="U1836" s="26"/>
      <c r="V1836" s="26"/>
      <c r="W1836" s="27"/>
      <c r="X1836" s="28"/>
      <c r="Y1836" s="29"/>
      <c r="Z1836" s="29"/>
      <c r="AA1836" s="29"/>
      <c r="AB1836" s="30"/>
      <c r="AC1836" s="28"/>
      <c r="AD1836" s="31"/>
      <c r="AE1836" s="31"/>
      <c r="AF1836" s="993"/>
      <c r="AG1836" s="2"/>
    </row>
    <row r="1837" spans="1:33" ht="33.75" customHeight="1">
      <c r="A1837" s="662"/>
      <c r="B1837" s="665"/>
      <c r="C1837" s="743"/>
      <c r="D1837" s="744"/>
      <c r="E1837" s="744"/>
      <c r="F1837" s="744"/>
      <c r="G1837" s="744"/>
      <c r="H1837" s="744"/>
      <c r="I1837" s="744"/>
      <c r="J1837" s="761"/>
      <c r="K1837" s="744"/>
      <c r="L1837" s="744"/>
      <c r="M1837" s="631"/>
      <c r="N1837" s="631"/>
      <c r="O1837" s="744"/>
      <c r="P1837" s="744"/>
      <c r="Q1837" s="802"/>
      <c r="R1837" s="25"/>
      <c r="S1837" s="818"/>
      <c r="T1837" s="26"/>
      <c r="U1837" s="26"/>
      <c r="V1837" s="26"/>
      <c r="W1837" s="27"/>
      <c r="X1837" s="28"/>
      <c r="Y1837" s="29"/>
      <c r="Z1837" s="29"/>
      <c r="AA1837" s="29"/>
      <c r="AB1837" s="30"/>
      <c r="AC1837" s="28"/>
      <c r="AD1837" s="31"/>
      <c r="AE1837" s="31"/>
      <c r="AF1837" s="993"/>
      <c r="AG1837" s="2"/>
    </row>
    <row r="1838" spans="1:33" ht="33.75" customHeight="1">
      <c r="A1838" s="662"/>
      <c r="B1838" s="665"/>
      <c r="C1838" s="743"/>
      <c r="D1838" s="744"/>
      <c r="E1838" s="744"/>
      <c r="F1838" s="744"/>
      <c r="G1838" s="744"/>
      <c r="H1838" s="744"/>
      <c r="I1838" s="744"/>
      <c r="J1838" s="761"/>
      <c r="K1838" s="744"/>
      <c r="L1838" s="744"/>
      <c r="M1838" s="631"/>
      <c r="N1838" s="631"/>
      <c r="O1838" s="744"/>
      <c r="P1838" s="744"/>
      <c r="Q1838" s="802"/>
      <c r="R1838" s="25"/>
      <c r="S1838" s="818"/>
      <c r="T1838" s="26"/>
      <c r="U1838" s="26"/>
      <c r="V1838" s="26"/>
      <c r="W1838" s="27"/>
      <c r="X1838" s="28"/>
      <c r="Y1838" s="29"/>
      <c r="Z1838" s="29"/>
      <c r="AA1838" s="29"/>
      <c r="AB1838" s="30"/>
      <c r="AC1838" s="28"/>
      <c r="AD1838" s="31"/>
      <c r="AE1838" s="31"/>
      <c r="AF1838" s="993"/>
      <c r="AG1838" s="2"/>
    </row>
    <row r="1839" spans="1:33" ht="33.75" customHeight="1">
      <c r="A1839" s="662"/>
      <c r="B1839" s="665"/>
      <c r="C1839" s="745"/>
      <c r="D1839" s="746"/>
      <c r="E1839" s="746"/>
      <c r="F1839" s="746"/>
      <c r="G1839" s="746"/>
      <c r="H1839" s="746"/>
      <c r="I1839" s="746"/>
      <c r="J1839" s="763"/>
      <c r="K1839" s="746"/>
      <c r="L1839" s="746"/>
      <c r="M1839" s="632"/>
      <c r="N1839" s="632"/>
      <c r="O1839" s="746"/>
      <c r="P1839" s="746"/>
      <c r="Q1839" s="803"/>
      <c r="R1839" s="38"/>
      <c r="S1839" s="820"/>
      <c r="T1839" s="39"/>
      <c r="U1839" s="39"/>
      <c r="V1839" s="39"/>
      <c r="W1839" s="40"/>
      <c r="X1839" s="41"/>
      <c r="Y1839" s="42"/>
      <c r="Z1839" s="42"/>
      <c r="AA1839" s="42"/>
      <c r="AB1839" s="43"/>
      <c r="AC1839" s="41"/>
      <c r="AD1839" s="44"/>
      <c r="AE1839" s="44"/>
      <c r="AF1839" s="994"/>
      <c r="AG1839" s="2"/>
    </row>
    <row r="1840" spans="1:33" ht="33" customHeight="1">
      <c r="A1840" s="662"/>
      <c r="B1840" s="665"/>
      <c r="C1840" s="747" t="s">
        <v>46</v>
      </c>
      <c r="D1840" s="748" t="s">
        <v>47</v>
      </c>
      <c r="E1840" s="748" t="s">
        <v>48</v>
      </c>
      <c r="F1840" s="748" t="s">
        <v>371</v>
      </c>
      <c r="G1840" s="749" t="s">
        <v>50</v>
      </c>
      <c r="H1840" s="748" t="s">
        <v>51</v>
      </c>
      <c r="I1840" s="748" t="s">
        <v>134</v>
      </c>
      <c r="J1840" s="766" t="s">
        <v>2409</v>
      </c>
      <c r="K1840" s="748" t="s">
        <v>2410</v>
      </c>
      <c r="L1840" s="748" t="s">
        <v>2411</v>
      </c>
      <c r="M1840" s="638">
        <v>15</v>
      </c>
      <c r="N1840" s="638">
        <v>15</v>
      </c>
      <c r="O1840" s="748" t="s">
        <v>2412</v>
      </c>
      <c r="P1840" s="748" t="s">
        <v>2413</v>
      </c>
      <c r="Q1840" s="804" t="s">
        <v>2408</v>
      </c>
      <c r="R1840" s="37"/>
      <c r="S1840" s="822"/>
      <c r="T1840" s="53"/>
      <c r="U1840" s="53"/>
      <c r="V1840" s="53"/>
      <c r="W1840" s="54"/>
      <c r="X1840" s="55"/>
      <c r="Y1840" s="56"/>
      <c r="Z1840" s="36"/>
      <c r="AA1840" s="36"/>
      <c r="AB1840" s="57"/>
      <c r="AC1840" s="55"/>
      <c r="AD1840" s="58"/>
      <c r="AE1840" s="58"/>
      <c r="AF1840" s="637"/>
      <c r="AG1840" s="2"/>
    </row>
    <row r="1841" spans="1:33" ht="33" customHeight="1">
      <c r="A1841" s="663"/>
      <c r="B1841" s="666"/>
      <c r="C1841" s="743"/>
      <c r="D1841" s="744"/>
      <c r="E1841" s="744"/>
      <c r="F1841" s="744"/>
      <c r="G1841" s="744"/>
      <c r="H1841" s="744"/>
      <c r="I1841" s="744"/>
      <c r="J1841" s="761"/>
      <c r="K1841" s="744"/>
      <c r="L1841" s="744"/>
      <c r="M1841" s="631"/>
      <c r="N1841" s="631"/>
      <c r="O1841" s="744"/>
      <c r="P1841" s="744"/>
      <c r="Q1841" s="802"/>
      <c r="R1841" s="25"/>
      <c r="S1841" s="818"/>
      <c r="T1841" s="26"/>
      <c r="U1841" s="26"/>
      <c r="V1841" s="26"/>
      <c r="W1841" s="27"/>
      <c r="X1841" s="28"/>
      <c r="Y1841" s="29"/>
      <c r="Z1841" s="29"/>
      <c r="AA1841" s="29"/>
      <c r="AB1841" s="30"/>
      <c r="AC1841" s="28"/>
      <c r="AD1841" s="31"/>
      <c r="AE1841" s="31"/>
      <c r="AF1841" s="634"/>
      <c r="AG1841" s="2"/>
    </row>
    <row r="1842" spans="1:33" ht="33" customHeight="1">
      <c r="A1842" s="661" t="s">
        <v>2111</v>
      </c>
      <c r="B1842" s="664" t="s">
        <v>2358</v>
      </c>
      <c r="C1842" s="743"/>
      <c r="D1842" s="744"/>
      <c r="E1842" s="744"/>
      <c r="F1842" s="744"/>
      <c r="G1842" s="744"/>
      <c r="H1842" s="744"/>
      <c r="I1842" s="744"/>
      <c r="J1842" s="761"/>
      <c r="K1842" s="744"/>
      <c r="L1842" s="744"/>
      <c r="M1842" s="631"/>
      <c r="N1842" s="631"/>
      <c r="O1842" s="744"/>
      <c r="P1842" s="744"/>
      <c r="Q1842" s="802"/>
      <c r="R1842" s="25"/>
      <c r="S1842" s="818"/>
      <c r="T1842" s="26"/>
      <c r="U1842" s="26"/>
      <c r="V1842" s="26"/>
      <c r="W1842" s="27"/>
      <c r="X1842" s="28"/>
      <c r="Y1842" s="29"/>
      <c r="Z1842" s="29"/>
      <c r="AA1842" s="29"/>
      <c r="AB1842" s="30"/>
      <c r="AC1842" s="28"/>
      <c r="AD1842" s="31"/>
      <c r="AE1842" s="31"/>
      <c r="AF1842" s="634"/>
      <c r="AG1842" s="2"/>
    </row>
    <row r="1843" spans="1:33" ht="33" customHeight="1">
      <c r="A1843" s="662"/>
      <c r="B1843" s="665"/>
      <c r="C1843" s="743"/>
      <c r="D1843" s="744"/>
      <c r="E1843" s="744"/>
      <c r="F1843" s="744"/>
      <c r="G1843" s="744"/>
      <c r="H1843" s="744"/>
      <c r="I1843" s="744"/>
      <c r="J1843" s="761"/>
      <c r="K1843" s="744"/>
      <c r="L1843" s="744"/>
      <c r="M1843" s="631"/>
      <c r="N1843" s="631"/>
      <c r="O1843" s="744"/>
      <c r="P1843" s="744"/>
      <c r="Q1843" s="802"/>
      <c r="R1843" s="25"/>
      <c r="S1843" s="818"/>
      <c r="T1843" s="26"/>
      <c r="U1843" s="26"/>
      <c r="V1843" s="26"/>
      <c r="W1843" s="27"/>
      <c r="X1843" s="28"/>
      <c r="Y1843" s="29"/>
      <c r="Z1843" s="29"/>
      <c r="AA1843" s="29"/>
      <c r="AB1843" s="30"/>
      <c r="AC1843" s="28"/>
      <c r="AD1843" s="31"/>
      <c r="AE1843" s="31"/>
      <c r="AF1843" s="634"/>
      <c r="AG1843" s="2"/>
    </row>
    <row r="1844" spans="1:33" ht="33" customHeight="1">
      <c r="A1844" s="662"/>
      <c r="B1844" s="665"/>
      <c r="C1844" s="745"/>
      <c r="D1844" s="746"/>
      <c r="E1844" s="746"/>
      <c r="F1844" s="746"/>
      <c r="G1844" s="746"/>
      <c r="H1844" s="746"/>
      <c r="I1844" s="746"/>
      <c r="J1844" s="763"/>
      <c r="K1844" s="746"/>
      <c r="L1844" s="746"/>
      <c r="M1844" s="632"/>
      <c r="N1844" s="632"/>
      <c r="O1844" s="746"/>
      <c r="P1844" s="746"/>
      <c r="Q1844" s="803"/>
      <c r="R1844" s="38"/>
      <c r="S1844" s="820"/>
      <c r="T1844" s="39"/>
      <c r="U1844" s="39"/>
      <c r="V1844" s="39"/>
      <c r="W1844" s="40"/>
      <c r="X1844" s="41"/>
      <c r="Y1844" s="42"/>
      <c r="Z1844" s="42"/>
      <c r="AA1844" s="42"/>
      <c r="AB1844" s="43"/>
      <c r="AC1844" s="41"/>
      <c r="AD1844" s="44"/>
      <c r="AE1844" s="44"/>
      <c r="AF1844" s="635"/>
      <c r="AG1844" s="2"/>
    </row>
    <row r="1845" spans="1:33" ht="33" customHeight="1">
      <c r="A1845" s="662"/>
      <c r="B1845" s="665"/>
      <c r="C1845" s="773" t="s">
        <v>46</v>
      </c>
      <c r="D1845" s="750" t="s">
        <v>47</v>
      </c>
      <c r="E1845" s="750" t="s">
        <v>48</v>
      </c>
      <c r="F1845" s="750" t="s">
        <v>371</v>
      </c>
      <c r="G1845" s="768" t="s">
        <v>50</v>
      </c>
      <c r="H1845" s="750" t="s">
        <v>51</v>
      </c>
      <c r="I1845" s="750" t="s">
        <v>134</v>
      </c>
      <c r="J1845" s="766" t="s">
        <v>2414</v>
      </c>
      <c r="K1845" s="748" t="s">
        <v>2415</v>
      </c>
      <c r="L1845" s="750" t="s">
        <v>2416</v>
      </c>
      <c r="M1845" s="698">
        <v>1</v>
      </c>
      <c r="N1845" s="698">
        <v>6</v>
      </c>
      <c r="O1845" s="750" t="s">
        <v>2417</v>
      </c>
      <c r="P1845" s="750" t="s">
        <v>2418</v>
      </c>
      <c r="Q1845" s="805" t="s">
        <v>2408</v>
      </c>
      <c r="R1845" s="37"/>
      <c r="S1845" s="821"/>
      <c r="T1845" s="46"/>
      <c r="U1845" s="46"/>
      <c r="V1845" s="46"/>
      <c r="W1845" s="34"/>
      <c r="X1845" s="35"/>
      <c r="Y1845" s="36"/>
      <c r="Z1845" s="36"/>
      <c r="AA1845" s="36"/>
      <c r="AB1845" s="50"/>
      <c r="AC1845" s="35"/>
      <c r="AD1845" s="60"/>
      <c r="AE1845" s="60"/>
      <c r="AF1845" s="636"/>
      <c r="AG1845" s="2"/>
    </row>
    <row r="1846" spans="1:33" ht="33" customHeight="1">
      <c r="A1846" s="662"/>
      <c r="B1846" s="665"/>
      <c r="C1846" s="743"/>
      <c r="D1846" s="744"/>
      <c r="E1846" s="744"/>
      <c r="F1846" s="744"/>
      <c r="G1846" s="744"/>
      <c r="H1846" s="744"/>
      <c r="I1846" s="744"/>
      <c r="J1846" s="761"/>
      <c r="K1846" s="744"/>
      <c r="L1846" s="744"/>
      <c r="M1846" s="631"/>
      <c r="N1846" s="631"/>
      <c r="O1846" s="744"/>
      <c r="P1846" s="744"/>
      <c r="Q1846" s="802"/>
      <c r="R1846" s="25"/>
      <c r="S1846" s="818"/>
      <c r="T1846" s="26"/>
      <c r="U1846" s="26"/>
      <c r="V1846" s="26"/>
      <c r="W1846" s="27"/>
      <c r="X1846" s="28"/>
      <c r="Y1846" s="29"/>
      <c r="Z1846" s="29"/>
      <c r="AA1846" s="29"/>
      <c r="AB1846" s="30"/>
      <c r="AC1846" s="28"/>
      <c r="AD1846" s="31"/>
      <c r="AE1846" s="31"/>
      <c r="AF1846" s="634"/>
      <c r="AG1846" s="2"/>
    </row>
    <row r="1847" spans="1:33" ht="33" customHeight="1">
      <c r="A1847" s="662"/>
      <c r="B1847" s="665"/>
      <c r="C1847" s="743"/>
      <c r="D1847" s="744"/>
      <c r="E1847" s="744"/>
      <c r="F1847" s="744"/>
      <c r="G1847" s="744"/>
      <c r="H1847" s="744"/>
      <c r="I1847" s="744"/>
      <c r="J1847" s="761"/>
      <c r="K1847" s="744"/>
      <c r="L1847" s="744"/>
      <c r="M1847" s="631"/>
      <c r="N1847" s="631"/>
      <c r="O1847" s="744"/>
      <c r="P1847" s="744"/>
      <c r="Q1847" s="802"/>
      <c r="R1847" s="32"/>
      <c r="S1847" s="819"/>
      <c r="T1847" s="33"/>
      <c r="U1847" s="33"/>
      <c r="V1847" s="33"/>
      <c r="W1847" s="34"/>
      <c r="X1847" s="35"/>
      <c r="Y1847" s="36"/>
      <c r="Z1847" s="29"/>
      <c r="AA1847" s="29"/>
      <c r="AB1847" s="30"/>
      <c r="AC1847" s="28"/>
      <c r="AD1847" s="31"/>
      <c r="AE1847" s="31"/>
      <c r="AF1847" s="634"/>
      <c r="AG1847" s="2"/>
    </row>
    <row r="1848" spans="1:33" ht="33" customHeight="1">
      <c r="A1848" s="662"/>
      <c r="B1848" s="665"/>
      <c r="C1848" s="743"/>
      <c r="D1848" s="744"/>
      <c r="E1848" s="744"/>
      <c r="F1848" s="744"/>
      <c r="G1848" s="744"/>
      <c r="H1848" s="744"/>
      <c r="I1848" s="744"/>
      <c r="J1848" s="761"/>
      <c r="K1848" s="744"/>
      <c r="L1848" s="744"/>
      <c r="M1848" s="631"/>
      <c r="N1848" s="631"/>
      <c r="O1848" s="744"/>
      <c r="P1848" s="744"/>
      <c r="Q1848" s="802"/>
      <c r="R1848" s="37"/>
      <c r="S1848" s="819"/>
      <c r="T1848" s="33"/>
      <c r="U1848" s="33"/>
      <c r="V1848" s="33"/>
      <c r="W1848" s="34"/>
      <c r="X1848" s="35"/>
      <c r="Y1848" s="36"/>
      <c r="Z1848" s="29"/>
      <c r="AA1848" s="29"/>
      <c r="AB1848" s="30"/>
      <c r="AC1848" s="28"/>
      <c r="AD1848" s="31"/>
      <c r="AE1848" s="31"/>
      <c r="AF1848" s="634"/>
      <c r="AG1848" s="2"/>
    </row>
    <row r="1849" spans="1:33" ht="33" customHeight="1">
      <c r="A1849" s="662"/>
      <c r="B1849" s="665"/>
      <c r="C1849" s="745"/>
      <c r="D1849" s="746"/>
      <c r="E1849" s="746"/>
      <c r="F1849" s="746"/>
      <c r="G1849" s="746"/>
      <c r="H1849" s="746"/>
      <c r="I1849" s="746"/>
      <c r="J1849" s="763"/>
      <c r="K1849" s="746"/>
      <c r="L1849" s="746"/>
      <c r="M1849" s="632"/>
      <c r="N1849" s="632"/>
      <c r="O1849" s="746"/>
      <c r="P1849" s="746"/>
      <c r="Q1849" s="803"/>
      <c r="R1849" s="38"/>
      <c r="S1849" s="820"/>
      <c r="T1849" s="39"/>
      <c r="U1849" s="39"/>
      <c r="V1849" s="39"/>
      <c r="W1849" s="40"/>
      <c r="X1849" s="41"/>
      <c r="Y1849" s="42"/>
      <c r="Z1849" s="42"/>
      <c r="AA1849" s="42"/>
      <c r="AB1849" s="43"/>
      <c r="AC1849" s="41"/>
      <c r="AD1849" s="44"/>
      <c r="AE1849" s="44"/>
      <c r="AF1849" s="635"/>
      <c r="AG1849" s="2"/>
    </row>
    <row r="1850" spans="1:33" ht="33" customHeight="1">
      <c r="A1850" s="662"/>
      <c r="B1850" s="665"/>
      <c r="C1850" s="773" t="s">
        <v>46</v>
      </c>
      <c r="D1850" s="750" t="s">
        <v>47</v>
      </c>
      <c r="E1850" s="750" t="s">
        <v>48</v>
      </c>
      <c r="F1850" s="750" t="s">
        <v>371</v>
      </c>
      <c r="G1850" s="768" t="s">
        <v>50</v>
      </c>
      <c r="H1850" s="750" t="s">
        <v>51</v>
      </c>
      <c r="I1850" s="750" t="s">
        <v>134</v>
      </c>
      <c r="J1850" s="774" t="s">
        <v>2419</v>
      </c>
      <c r="K1850" s="748" t="s">
        <v>2420</v>
      </c>
      <c r="L1850" s="750" t="s">
        <v>2421</v>
      </c>
      <c r="M1850" s="698">
        <v>1</v>
      </c>
      <c r="N1850" s="698">
        <v>6</v>
      </c>
      <c r="O1850" s="750" t="s">
        <v>2422</v>
      </c>
      <c r="P1850" s="750" t="s">
        <v>2423</v>
      </c>
      <c r="Q1850" s="805" t="s">
        <v>2408</v>
      </c>
      <c r="R1850" s="37"/>
      <c r="S1850" s="821"/>
      <c r="T1850" s="46"/>
      <c r="U1850" s="46"/>
      <c r="V1850" s="46"/>
      <c r="W1850" s="34"/>
      <c r="X1850" s="35"/>
      <c r="Y1850" s="36"/>
      <c r="Z1850" s="36"/>
      <c r="AA1850" s="36"/>
      <c r="AB1850" s="50"/>
      <c r="AC1850" s="35"/>
      <c r="AD1850" s="35"/>
      <c r="AE1850" s="35"/>
      <c r="AF1850" s="636"/>
      <c r="AG1850" s="2"/>
    </row>
    <row r="1851" spans="1:33" ht="33" customHeight="1">
      <c r="A1851" s="662"/>
      <c r="B1851" s="665"/>
      <c r="C1851" s="743"/>
      <c r="D1851" s="744"/>
      <c r="E1851" s="744"/>
      <c r="F1851" s="744"/>
      <c r="G1851" s="744"/>
      <c r="H1851" s="744"/>
      <c r="I1851" s="744"/>
      <c r="J1851" s="754"/>
      <c r="K1851" s="744"/>
      <c r="L1851" s="744"/>
      <c r="M1851" s="631"/>
      <c r="N1851" s="631"/>
      <c r="O1851" s="744"/>
      <c r="P1851" s="744"/>
      <c r="Q1851" s="802"/>
      <c r="R1851" s="25"/>
      <c r="S1851" s="818"/>
      <c r="T1851" s="26"/>
      <c r="U1851" s="26"/>
      <c r="V1851" s="26"/>
      <c r="W1851" s="27"/>
      <c r="X1851" s="28"/>
      <c r="Y1851" s="29"/>
      <c r="Z1851" s="29"/>
      <c r="AA1851" s="29"/>
      <c r="AB1851" s="30"/>
      <c r="AC1851" s="28"/>
      <c r="AD1851" s="28"/>
      <c r="AE1851" s="28"/>
      <c r="AF1851" s="634"/>
      <c r="AG1851" s="2"/>
    </row>
    <row r="1852" spans="1:33" ht="33" customHeight="1">
      <c r="A1852" s="662"/>
      <c r="B1852" s="665"/>
      <c r="C1852" s="743"/>
      <c r="D1852" s="744"/>
      <c r="E1852" s="744"/>
      <c r="F1852" s="744"/>
      <c r="G1852" s="744"/>
      <c r="H1852" s="744"/>
      <c r="I1852" s="744"/>
      <c r="J1852" s="754"/>
      <c r="K1852" s="744"/>
      <c r="L1852" s="744"/>
      <c r="M1852" s="631"/>
      <c r="N1852" s="631"/>
      <c r="O1852" s="744"/>
      <c r="P1852" s="744"/>
      <c r="Q1852" s="802"/>
      <c r="R1852" s="25"/>
      <c r="S1852" s="818"/>
      <c r="T1852" s="26"/>
      <c r="U1852" s="26"/>
      <c r="V1852" s="26"/>
      <c r="W1852" s="27"/>
      <c r="X1852" s="28"/>
      <c r="Y1852" s="29"/>
      <c r="Z1852" s="29"/>
      <c r="AA1852" s="29"/>
      <c r="AB1852" s="30"/>
      <c r="AC1852" s="28"/>
      <c r="AD1852" s="28"/>
      <c r="AE1852" s="31"/>
      <c r="AF1852" s="634"/>
      <c r="AG1852" s="2"/>
    </row>
    <row r="1853" spans="1:33" ht="33" customHeight="1">
      <c r="A1853" s="662"/>
      <c r="B1853" s="665"/>
      <c r="C1853" s="743"/>
      <c r="D1853" s="744"/>
      <c r="E1853" s="744"/>
      <c r="F1853" s="744"/>
      <c r="G1853" s="744"/>
      <c r="H1853" s="744"/>
      <c r="I1853" s="744"/>
      <c r="J1853" s="754"/>
      <c r="K1853" s="744"/>
      <c r="L1853" s="744"/>
      <c r="M1853" s="631"/>
      <c r="N1853" s="631"/>
      <c r="O1853" s="744"/>
      <c r="P1853" s="744"/>
      <c r="Q1853" s="802"/>
      <c r="R1853" s="25"/>
      <c r="S1853" s="818"/>
      <c r="T1853" s="26"/>
      <c r="U1853" s="26"/>
      <c r="V1853" s="26"/>
      <c r="W1853" s="27"/>
      <c r="X1853" s="28"/>
      <c r="Y1853" s="29"/>
      <c r="Z1853" s="29"/>
      <c r="AA1853" s="29"/>
      <c r="AB1853" s="30"/>
      <c r="AC1853" s="28"/>
      <c r="AD1853" s="28"/>
      <c r="AE1853" s="31"/>
      <c r="AF1853" s="634"/>
      <c r="AG1853" s="2"/>
    </row>
    <row r="1854" spans="1:33" ht="33" customHeight="1">
      <c r="A1854" s="662"/>
      <c r="B1854" s="665"/>
      <c r="C1854" s="745"/>
      <c r="D1854" s="746"/>
      <c r="E1854" s="746"/>
      <c r="F1854" s="746"/>
      <c r="G1854" s="746"/>
      <c r="H1854" s="746"/>
      <c r="I1854" s="746"/>
      <c r="J1854" s="756"/>
      <c r="K1854" s="746"/>
      <c r="L1854" s="746"/>
      <c r="M1854" s="632"/>
      <c r="N1854" s="632"/>
      <c r="O1854" s="746"/>
      <c r="P1854" s="746"/>
      <c r="Q1854" s="803"/>
      <c r="R1854" s="38"/>
      <c r="S1854" s="820"/>
      <c r="T1854" s="39"/>
      <c r="U1854" s="39"/>
      <c r="V1854" s="39"/>
      <c r="W1854" s="40"/>
      <c r="X1854" s="41"/>
      <c r="Y1854" s="42"/>
      <c r="Z1854" s="42"/>
      <c r="AA1854" s="42"/>
      <c r="AB1854" s="43"/>
      <c r="AC1854" s="41"/>
      <c r="AD1854" s="41"/>
      <c r="AE1854" s="44"/>
      <c r="AF1854" s="635"/>
      <c r="AG1854" s="2"/>
    </row>
    <row r="1855" spans="1:33" ht="25.5" customHeight="1">
      <c r="A1855" s="662"/>
      <c r="B1855" s="665"/>
      <c r="C1855" s="747" t="s">
        <v>46</v>
      </c>
      <c r="D1855" s="748" t="s">
        <v>47</v>
      </c>
      <c r="E1855" s="748" t="s">
        <v>48</v>
      </c>
      <c r="F1855" s="748" t="s">
        <v>371</v>
      </c>
      <c r="G1855" s="749" t="s">
        <v>50</v>
      </c>
      <c r="H1855" s="748" t="s">
        <v>51</v>
      </c>
      <c r="I1855" s="748" t="s">
        <v>61</v>
      </c>
      <c r="J1855" s="766" t="s">
        <v>2424</v>
      </c>
      <c r="K1855" s="748" t="s">
        <v>192</v>
      </c>
      <c r="L1855" s="748" t="s">
        <v>2425</v>
      </c>
      <c r="M1855" s="638">
        <v>1</v>
      </c>
      <c r="N1855" s="638">
        <v>3</v>
      </c>
      <c r="O1855" s="748" t="s">
        <v>2426</v>
      </c>
      <c r="P1855" s="748" t="s">
        <v>2427</v>
      </c>
      <c r="Q1855" s="804" t="s">
        <v>2428</v>
      </c>
      <c r="R1855" s="59"/>
      <c r="S1855" s="823"/>
      <c r="T1855" s="49"/>
      <c r="U1855" s="49"/>
      <c r="V1855" s="49"/>
      <c r="W1855" s="34"/>
      <c r="X1855" s="35"/>
      <c r="Y1855" s="36"/>
      <c r="Z1855" s="36"/>
      <c r="AA1855" s="36"/>
      <c r="AB1855" s="50"/>
      <c r="AC1855" s="35"/>
      <c r="AD1855" s="60"/>
      <c r="AE1855" s="60"/>
      <c r="AF1855" s="637"/>
      <c r="AG1855" s="2"/>
    </row>
    <row r="1856" spans="1:33" ht="25.5" customHeight="1">
      <c r="A1856" s="662"/>
      <c r="B1856" s="665"/>
      <c r="C1856" s="743"/>
      <c r="D1856" s="744"/>
      <c r="E1856" s="744"/>
      <c r="F1856" s="744"/>
      <c r="G1856" s="744"/>
      <c r="H1856" s="744"/>
      <c r="I1856" s="744"/>
      <c r="J1856" s="761"/>
      <c r="K1856" s="744"/>
      <c r="L1856" s="744"/>
      <c r="M1856" s="631"/>
      <c r="N1856" s="631"/>
      <c r="O1856" s="744"/>
      <c r="P1856" s="744"/>
      <c r="Q1856" s="802"/>
      <c r="R1856" s="32"/>
      <c r="S1856" s="818"/>
      <c r="T1856" s="26"/>
      <c r="U1856" s="26"/>
      <c r="V1856" s="26"/>
      <c r="W1856" s="27"/>
      <c r="X1856" s="28"/>
      <c r="Y1856" s="29"/>
      <c r="Z1856" s="29"/>
      <c r="AA1856" s="29"/>
      <c r="AB1856" s="30"/>
      <c r="AC1856" s="28"/>
      <c r="AD1856" s="31"/>
      <c r="AE1856" s="31"/>
      <c r="AF1856" s="634"/>
      <c r="AG1856" s="2"/>
    </row>
    <row r="1857" spans="1:33" ht="25.5" customHeight="1">
      <c r="A1857" s="662"/>
      <c r="B1857" s="665"/>
      <c r="C1857" s="743"/>
      <c r="D1857" s="744"/>
      <c r="E1857" s="744"/>
      <c r="F1857" s="744"/>
      <c r="G1857" s="744"/>
      <c r="H1857" s="744"/>
      <c r="I1857" s="744"/>
      <c r="J1857" s="761"/>
      <c r="K1857" s="744"/>
      <c r="L1857" s="744"/>
      <c r="M1857" s="631"/>
      <c r="N1857" s="631"/>
      <c r="O1857" s="744"/>
      <c r="P1857" s="744"/>
      <c r="Q1857" s="802"/>
      <c r="R1857" s="25"/>
      <c r="S1857" s="818"/>
      <c r="T1857" s="26"/>
      <c r="U1857" s="26"/>
      <c r="V1857" s="26"/>
      <c r="W1857" s="27"/>
      <c r="X1857" s="28"/>
      <c r="Y1857" s="29"/>
      <c r="Z1857" s="29"/>
      <c r="AA1857" s="29"/>
      <c r="AB1857" s="30"/>
      <c r="AC1857" s="28"/>
      <c r="AD1857" s="31"/>
      <c r="AE1857" s="31"/>
      <c r="AF1857" s="634"/>
      <c r="AG1857" s="2"/>
    </row>
    <row r="1858" spans="1:33" ht="25.5" customHeight="1">
      <c r="A1858" s="662"/>
      <c r="B1858" s="665"/>
      <c r="C1858" s="743"/>
      <c r="D1858" s="744"/>
      <c r="E1858" s="744"/>
      <c r="F1858" s="744"/>
      <c r="G1858" s="744"/>
      <c r="H1858" s="744"/>
      <c r="I1858" s="744"/>
      <c r="J1858" s="761"/>
      <c r="K1858" s="744"/>
      <c r="L1858" s="744"/>
      <c r="M1858" s="631"/>
      <c r="N1858" s="631"/>
      <c r="O1858" s="744"/>
      <c r="P1858" s="744"/>
      <c r="Q1858" s="802"/>
      <c r="R1858" s="25"/>
      <c r="S1858" s="818"/>
      <c r="T1858" s="26"/>
      <c r="U1858" s="26"/>
      <c r="V1858" s="26"/>
      <c r="W1858" s="27"/>
      <c r="X1858" s="28"/>
      <c r="Y1858" s="29"/>
      <c r="Z1858" s="29"/>
      <c r="AA1858" s="29"/>
      <c r="AB1858" s="30"/>
      <c r="AC1858" s="28"/>
      <c r="AD1858" s="31"/>
      <c r="AE1858" s="31"/>
      <c r="AF1858" s="634"/>
      <c r="AG1858" s="2"/>
    </row>
    <row r="1859" spans="1:33" ht="25.5" customHeight="1">
      <c r="A1859" s="662"/>
      <c r="B1859" s="665"/>
      <c r="C1859" s="745"/>
      <c r="D1859" s="746"/>
      <c r="E1859" s="746"/>
      <c r="F1859" s="746"/>
      <c r="G1859" s="746"/>
      <c r="H1859" s="746"/>
      <c r="I1859" s="746"/>
      <c r="J1859" s="763"/>
      <c r="K1859" s="746"/>
      <c r="L1859" s="746"/>
      <c r="M1859" s="632"/>
      <c r="N1859" s="632"/>
      <c r="O1859" s="746"/>
      <c r="P1859" s="746"/>
      <c r="Q1859" s="803"/>
      <c r="R1859" s="38"/>
      <c r="S1859" s="824"/>
      <c r="T1859" s="61"/>
      <c r="U1859" s="61"/>
      <c r="V1859" s="61"/>
      <c r="W1859" s="62"/>
      <c r="X1859" s="63"/>
      <c r="Y1859" s="64"/>
      <c r="Z1859" s="42"/>
      <c r="AA1859" s="42"/>
      <c r="AB1859" s="65"/>
      <c r="AC1859" s="63"/>
      <c r="AD1859" s="66"/>
      <c r="AE1859" s="66"/>
      <c r="AF1859" s="635"/>
      <c r="AG1859" s="2"/>
    </row>
    <row r="1860" spans="1:33" ht="25.5" customHeight="1">
      <c r="A1860" s="662"/>
      <c r="B1860" s="665"/>
      <c r="C1860" s="747" t="s">
        <v>46</v>
      </c>
      <c r="D1860" s="748" t="s">
        <v>47</v>
      </c>
      <c r="E1860" s="748" t="s">
        <v>48</v>
      </c>
      <c r="F1860" s="748" t="s">
        <v>371</v>
      </c>
      <c r="G1860" s="749" t="s">
        <v>50</v>
      </c>
      <c r="H1860" s="748" t="s">
        <v>51</v>
      </c>
      <c r="I1860" s="748" t="s">
        <v>134</v>
      </c>
      <c r="J1860" s="766" t="s">
        <v>2429</v>
      </c>
      <c r="K1860" s="748" t="s">
        <v>473</v>
      </c>
      <c r="L1860" s="748" t="s">
        <v>2430</v>
      </c>
      <c r="M1860" s="638">
        <v>0</v>
      </c>
      <c r="N1860" s="638">
        <v>1</v>
      </c>
      <c r="O1860" s="748" t="s">
        <v>2431</v>
      </c>
      <c r="P1860" s="748" t="s">
        <v>2432</v>
      </c>
      <c r="Q1860" s="804" t="s">
        <v>2433</v>
      </c>
      <c r="R1860" s="59"/>
      <c r="S1860" s="822"/>
      <c r="T1860" s="53"/>
      <c r="U1860" s="53"/>
      <c r="V1860" s="53"/>
      <c r="W1860" s="54"/>
      <c r="X1860" s="55"/>
      <c r="Y1860" s="56"/>
      <c r="Z1860" s="56"/>
      <c r="AA1860" s="56"/>
      <c r="AB1860" s="57"/>
      <c r="AC1860" s="55"/>
      <c r="AD1860" s="58"/>
      <c r="AE1860" s="58"/>
      <c r="AF1860" s="637"/>
      <c r="AG1860" s="2"/>
    </row>
    <row r="1861" spans="1:33" ht="25.5" customHeight="1">
      <c r="A1861" s="662"/>
      <c r="B1861" s="665"/>
      <c r="C1861" s="743"/>
      <c r="D1861" s="744"/>
      <c r="E1861" s="744"/>
      <c r="F1861" s="744"/>
      <c r="G1861" s="744"/>
      <c r="H1861" s="744"/>
      <c r="I1861" s="744"/>
      <c r="J1861" s="761"/>
      <c r="K1861" s="744"/>
      <c r="L1861" s="744"/>
      <c r="M1861" s="631"/>
      <c r="N1861" s="631"/>
      <c r="O1861" s="744"/>
      <c r="P1861" s="744"/>
      <c r="Q1861" s="802"/>
      <c r="R1861" s="25"/>
      <c r="S1861" s="818"/>
      <c r="T1861" s="26"/>
      <c r="U1861" s="26"/>
      <c r="V1861" s="26"/>
      <c r="W1861" s="27"/>
      <c r="X1861" s="28"/>
      <c r="Y1861" s="29"/>
      <c r="Z1861" s="29"/>
      <c r="AA1861" s="29"/>
      <c r="AB1861" s="30"/>
      <c r="AC1861" s="28"/>
      <c r="AD1861" s="31"/>
      <c r="AE1861" s="31"/>
      <c r="AF1861" s="634"/>
      <c r="AG1861" s="2"/>
    </row>
    <row r="1862" spans="1:33" ht="25.5" customHeight="1">
      <c r="A1862" s="663"/>
      <c r="B1862" s="665"/>
      <c r="C1862" s="743"/>
      <c r="D1862" s="744"/>
      <c r="E1862" s="744"/>
      <c r="F1862" s="744"/>
      <c r="G1862" s="744"/>
      <c r="H1862" s="744"/>
      <c r="I1862" s="744"/>
      <c r="J1862" s="761"/>
      <c r="K1862" s="744"/>
      <c r="L1862" s="744"/>
      <c r="M1862" s="631"/>
      <c r="N1862" s="631"/>
      <c r="O1862" s="744"/>
      <c r="P1862" s="744"/>
      <c r="Q1862" s="802"/>
      <c r="R1862" s="25"/>
      <c r="S1862" s="818"/>
      <c r="T1862" s="26"/>
      <c r="U1862" s="26"/>
      <c r="V1862" s="26"/>
      <c r="W1862" s="27"/>
      <c r="X1862" s="28"/>
      <c r="Y1862" s="29"/>
      <c r="Z1862" s="29"/>
      <c r="AA1862" s="29"/>
      <c r="AB1862" s="30"/>
      <c r="AC1862" s="28"/>
      <c r="AD1862" s="31"/>
      <c r="AE1862" s="31"/>
      <c r="AF1862" s="634"/>
      <c r="AG1862" s="2"/>
    </row>
    <row r="1863" spans="1:33" ht="25.5" customHeight="1">
      <c r="A1863" s="661" t="s">
        <v>2111</v>
      </c>
      <c r="B1863" s="665"/>
      <c r="C1863" s="743"/>
      <c r="D1863" s="744"/>
      <c r="E1863" s="744"/>
      <c r="F1863" s="744"/>
      <c r="G1863" s="744"/>
      <c r="H1863" s="744"/>
      <c r="I1863" s="744"/>
      <c r="J1863" s="761"/>
      <c r="K1863" s="744"/>
      <c r="L1863" s="744"/>
      <c r="M1863" s="631"/>
      <c r="N1863" s="631"/>
      <c r="O1863" s="744"/>
      <c r="P1863" s="744"/>
      <c r="Q1863" s="802"/>
      <c r="R1863" s="25"/>
      <c r="S1863" s="818"/>
      <c r="T1863" s="26"/>
      <c r="U1863" s="26"/>
      <c r="V1863" s="26"/>
      <c r="W1863" s="27"/>
      <c r="X1863" s="28"/>
      <c r="Y1863" s="29"/>
      <c r="Z1863" s="29"/>
      <c r="AA1863" s="29"/>
      <c r="AB1863" s="30"/>
      <c r="AC1863" s="28"/>
      <c r="AD1863" s="31"/>
      <c r="AE1863" s="31"/>
      <c r="AF1863" s="634"/>
      <c r="AG1863" s="2"/>
    </row>
    <row r="1864" spans="1:33" ht="25.5" customHeight="1">
      <c r="A1864" s="662"/>
      <c r="B1864" s="669"/>
      <c r="C1864" s="745"/>
      <c r="D1864" s="746"/>
      <c r="E1864" s="746"/>
      <c r="F1864" s="746"/>
      <c r="G1864" s="746"/>
      <c r="H1864" s="746"/>
      <c r="I1864" s="746"/>
      <c r="J1864" s="763"/>
      <c r="K1864" s="746"/>
      <c r="L1864" s="746"/>
      <c r="M1864" s="632"/>
      <c r="N1864" s="632"/>
      <c r="O1864" s="746"/>
      <c r="P1864" s="746"/>
      <c r="Q1864" s="803"/>
      <c r="R1864" s="38"/>
      <c r="S1864" s="820"/>
      <c r="T1864" s="39"/>
      <c r="U1864" s="39"/>
      <c r="V1864" s="39"/>
      <c r="W1864" s="40"/>
      <c r="X1864" s="41"/>
      <c r="Y1864" s="42"/>
      <c r="Z1864" s="42"/>
      <c r="AA1864" s="42"/>
      <c r="AB1864" s="43"/>
      <c r="AC1864" s="41"/>
      <c r="AD1864" s="44"/>
      <c r="AE1864" s="44"/>
      <c r="AF1864" s="635"/>
      <c r="AG1864" s="2"/>
    </row>
    <row r="1865" spans="1:33" ht="22.5" customHeight="1">
      <c r="A1865" s="662"/>
      <c r="B1865" s="159"/>
      <c r="C1865" s="781"/>
      <c r="D1865" s="781"/>
      <c r="E1865" s="781"/>
      <c r="F1865" s="781"/>
      <c r="G1865" s="781"/>
      <c r="H1865" s="781"/>
      <c r="I1865" s="781"/>
      <c r="J1865" s="781"/>
      <c r="K1865" s="781"/>
      <c r="L1865" s="781"/>
      <c r="M1865" s="160"/>
      <c r="N1865" s="160"/>
      <c r="O1865" s="781"/>
      <c r="P1865" s="781"/>
      <c r="Q1865" s="781"/>
      <c r="R1865" s="667" t="s">
        <v>536</v>
      </c>
      <c r="S1865" s="657"/>
      <c r="T1865" s="657"/>
      <c r="U1865" s="657"/>
      <c r="V1865" s="657"/>
      <c r="W1865" s="657"/>
      <c r="X1865" s="657"/>
      <c r="Y1865" s="657"/>
      <c r="Z1865" s="658"/>
      <c r="AA1865" s="161" t="s">
        <v>201</v>
      </c>
      <c r="AB1865" s="162">
        <f>SUM(AB1791:AB1864)</f>
        <v>689.78616</v>
      </c>
      <c r="AC1865" s="668"/>
      <c r="AD1865" s="657"/>
      <c r="AE1865" s="657"/>
      <c r="AF1865" s="660"/>
      <c r="AG1865" s="84"/>
    </row>
    <row r="1866" spans="1:33" ht="15.75" customHeight="1">
      <c r="A1866" s="662"/>
      <c r="B1866" s="704" t="s">
        <v>2434</v>
      </c>
      <c r="C1866" s="773" t="s">
        <v>46</v>
      </c>
      <c r="D1866" s="750" t="s">
        <v>47</v>
      </c>
      <c r="E1866" s="750" t="s">
        <v>48</v>
      </c>
      <c r="F1866" s="750" t="s">
        <v>471</v>
      </c>
      <c r="G1866" s="768" t="s">
        <v>50</v>
      </c>
      <c r="H1866" s="750" t="s">
        <v>51</v>
      </c>
      <c r="I1866" s="750" t="s">
        <v>61</v>
      </c>
      <c r="J1866" s="774" t="s">
        <v>2435</v>
      </c>
      <c r="K1866" s="748" t="s">
        <v>2436</v>
      </c>
      <c r="L1866" s="750" t="s">
        <v>2437</v>
      </c>
      <c r="M1866" s="705">
        <v>35</v>
      </c>
      <c r="N1866" s="705">
        <v>35</v>
      </c>
      <c r="O1866" s="750" t="s">
        <v>2438</v>
      </c>
      <c r="P1866" s="750" t="s">
        <v>2439</v>
      </c>
      <c r="Q1866" s="805" t="s">
        <v>2440</v>
      </c>
      <c r="R1866" s="37" t="s">
        <v>116</v>
      </c>
      <c r="S1866" s="821" t="s">
        <v>117</v>
      </c>
      <c r="T1866" s="100" t="s">
        <v>70</v>
      </c>
      <c r="U1866" s="67" t="s">
        <v>71</v>
      </c>
      <c r="V1866" s="68" t="s">
        <v>72</v>
      </c>
      <c r="W1866" s="34"/>
      <c r="X1866" s="35"/>
      <c r="Y1866" s="36"/>
      <c r="Z1866" s="36"/>
      <c r="AA1866" s="36"/>
      <c r="AB1866" s="50">
        <f>SUM(AA1867:AA1872)</f>
        <v>451.49294399999997</v>
      </c>
      <c r="AC1866" s="35"/>
      <c r="AD1866" s="60"/>
      <c r="AE1866" s="60"/>
      <c r="AF1866" s="636"/>
      <c r="AG1866" s="2"/>
    </row>
    <row r="1867" spans="1:33" ht="16.5" customHeight="1">
      <c r="A1867" s="662"/>
      <c r="B1867" s="665"/>
      <c r="C1867" s="743"/>
      <c r="D1867" s="744"/>
      <c r="E1867" s="744"/>
      <c r="F1867" s="744"/>
      <c r="G1867" s="744"/>
      <c r="H1867" s="744"/>
      <c r="I1867" s="744"/>
      <c r="J1867" s="754"/>
      <c r="K1867" s="744"/>
      <c r="L1867" s="744"/>
      <c r="M1867" s="631"/>
      <c r="N1867" s="631"/>
      <c r="O1867" s="744"/>
      <c r="P1867" s="744"/>
      <c r="Q1867" s="802"/>
      <c r="R1867" s="25"/>
      <c r="S1867" s="818" t="s">
        <v>2441</v>
      </c>
      <c r="T1867" s="26"/>
      <c r="U1867" s="26"/>
      <c r="V1867" s="26"/>
      <c r="W1867" s="27">
        <v>7</v>
      </c>
      <c r="X1867" s="28" t="s">
        <v>121</v>
      </c>
      <c r="Y1867" s="29">
        <v>4.55</v>
      </c>
      <c r="Z1867" s="29">
        <f t="shared" ref="Z1867:Z1872" si="216">+W1867*Y1867</f>
        <v>31.849999999999998</v>
      </c>
      <c r="AA1867" s="29">
        <f>+Z1867</f>
        <v>31.849999999999998</v>
      </c>
      <c r="AB1867" s="30"/>
      <c r="AC1867" s="28" t="s">
        <v>75</v>
      </c>
      <c r="AD1867" s="31"/>
      <c r="AE1867" s="31"/>
      <c r="AF1867" s="634"/>
      <c r="AG1867" s="2"/>
    </row>
    <row r="1868" spans="1:33" ht="16.5" customHeight="1">
      <c r="A1868" s="662"/>
      <c r="B1868" s="665"/>
      <c r="C1868" s="743"/>
      <c r="D1868" s="744"/>
      <c r="E1868" s="744"/>
      <c r="F1868" s="744"/>
      <c r="G1868" s="744"/>
      <c r="H1868" s="744"/>
      <c r="I1868" s="744"/>
      <c r="J1868" s="754"/>
      <c r="K1868" s="744"/>
      <c r="L1868" s="744"/>
      <c r="M1868" s="631"/>
      <c r="N1868" s="631"/>
      <c r="O1868" s="744"/>
      <c r="P1868" s="744"/>
      <c r="Q1868" s="802"/>
      <c r="R1868" s="32"/>
      <c r="S1868" s="819" t="s">
        <v>2442</v>
      </c>
      <c r="T1868" s="33"/>
      <c r="U1868" s="33"/>
      <c r="V1868" s="33"/>
      <c r="W1868" s="34">
        <v>10</v>
      </c>
      <c r="X1868" s="35" t="s">
        <v>119</v>
      </c>
      <c r="Y1868" s="36">
        <v>0.84</v>
      </c>
      <c r="Z1868" s="29">
        <f t="shared" si="216"/>
        <v>8.4</v>
      </c>
      <c r="AA1868" s="29">
        <f t="shared" ref="AA1868:AA1872" si="217">+Z1868*1.12</f>
        <v>9.4080000000000013</v>
      </c>
      <c r="AB1868" s="30"/>
      <c r="AC1868" s="28" t="s">
        <v>75</v>
      </c>
      <c r="AD1868" s="31"/>
      <c r="AE1868" s="31"/>
      <c r="AF1868" s="634"/>
      <c r="AG1868" s="2"/>
    </row>
    <row r="1869" spans="1:33" ht="25.5">
      <c r="A1869" s="662"/>
      <c r="B1869" s="665"/>
      <c r="C1869" s="743"/>
      <c r="D1869" s="744"/>
      <c r="E1869" s="744"/>
      <c r="F1869" s="744"/>
      <c r="G1869" s="744"/>
      <c r="H1869" s="744"/>
      <c r="I1869" s="744"/>
      <c r="J1869" s="754"/>
      <c r="K1869" s="744"/>
      <c r="L1869" s="744"/>
      <c r="M1869" s="631"/>
      <c r="N1869" s="631"/>
      <c r="O1869" s="744"/>
      <c r="P1869" s="744"/>
      <c r="Q1869" s="802"/>
      <c r="R1869" s="37"/>
      <c r="S1869" s="819" t="s">
        <v>2443</v>
      </c>
      <c r="T1869" s="33"/>
      <c r="U1869" s="33"/>
      <c r="V1869" s="33"/>
      <c r="W1869" s="34">
        <v>4</v>
      </c>
      <c r="X1869" s="35" t="s">
        <v>74</v>
      </c>
      <c r="Y1869" s="36">
        <v>0.29110000000000003</v>
      </c>
      <c r="Z1869" s="29">
        <f t="shared" si="216"/>
        <v>1.1644000000000001</v>
      </c>
      <c r="AA1869" s="29">
        <f t="shared" si="217"/>
        <v>1.3041280000000002</v>
      </c>
      <c r="AB1869" s="30"/>
      <c r="AC1869" s="28" t="s">
        <v>75</v>
      </c>
      <c r="AD1869" s="31"/>
      <c r="AE1869" s="31"/>
      <c r="AF1869" s="634"/>
      <c r="AG1869" s="2"/>
    </row>
    <row r="1870" spans="1:33" ht="16.5" customHeight="1">
      <c r="A1870" s="662"/>
      <c r="B1870" s="665"/>
      <c r="C1870" s="743"/>
      <c r="D1870" s="744"/>
      <c r="E1870" s="744"/>
      <c r="F1870" s="744"/>
      <c r="G1870" s="744"/>
      <c r="H1870" s="744"/>
      <c r="I1870" s="744"/>
      <c r="J1870" s="754"/>
      <c r="K1870" s="744"/>
      <c r="L1870" s="744"/>
      <c r="M1870" s="631"/>
      <c r="N1870" s="631"/>
      <c r="O1870" s="744"/>
      <c r="P1870" s="744"/>
      <c r="Q1870" s="802"/>
      <c r="R1870" s="37"/>
      <c r="S1870" s="819" t="s">
        <v>1446</v>
      </c>
      <c r="T1870" s="33"/>
      <c r="U1870" s="33"/>
      <c r="V1870" s="33"/>
      <c r="W1870" s="34">
        <v>3</v>
      </c>
      <c r="X1870" s="35" t="s">
        <v>74</v>
      </c>
      <c r="Y1870" s="36">
        <v>5.4055999999999997</v>
      </c>
      <c r="Z1870" s="29">
        <f t="shared" si="216"/>
        <v>16.216799999999999</v>
      </c>
      <c r="AA1870" s="29">
        <f t="shared" si="217"/>
        <v>18.162815999999999</v>
      </c>
      <c r="AB1870" s="30"/>
      <c r="AC1870" s="28" t="s">
        <v>75</v>
      </c>
      <c r="AD1870" s="31"/>
      <c r="AE1870" s="31"/>
      <c r="AF1870" s="634"/>
      <c r="AG1870" s="2"/>
    </row>
    <row r="1871" spans="1:33" ht="25.5">
      <c r="A1871" s="662"/>
      <c r="B1871" s="665"/>
      <c r="C1871" s="743"/>
      <c r="D1871" s="744"/>
      <c r="E1871" s="744"/>
      <c r="F1871" s="744"/>
      <c r="G1871" s="744"/>
      <c r="H1871" s="744"/>
      <c r="I1871" s="744"/>
      <c r="J1871" s="754"/>
      <c r="K1871" s="744"/>
      <c r="L1871" s="744"/>
      <c r="M1871" s="631"/>
      <c r="N1871" s="631"/>
      <c r="O1871" s="744"/>
      <c r="P1871" s="744"/>
      <c r="Q1871" s="802"/>
      <c r="R1871" s="37"/>
      <c r="S1871" s="819" t="s">
        <v>2444</v>
      </c>
      <c r="T1871" s="33"/>
      <c r="U1871" s="45"/>
      <c r="V1871" s="45"/>
      <c r="W1871" s="34">
        <v>4</v>
      </c>
      <c r="X1871" s="35" t="s">
        <v>1754</v>
      </c>
      <c r="Y1871" s="36">
        <v>81.599999999999994</v>
      </c>
      <c r="Z1871" s="29">
        <f t="shared" si="216"/>
        <v>326.39999999999998</v>
      </c>
      <c r="AA1871" s="29">
        <f t="shared" si="217"/>
        <v>365.56799999999998</v>
      </c>
      <c r="AB1871" s="30"/>
      <c r="AC1871" s="28"/>
      <c r="AD1871" s="31" t="s">
        <v>75</v>
      </c>
      <c r="AE1871" s="31"/>
      <c r="AF1871" s="634"/>
      <c r="AG1871" s="2"/>
    </row>
    <row r="1872" spans="1:33" ht="25.5">
      <c r="A1872" s="662"/>
      <c r="B1872" s="665"/>
      <c r="C1872" s="743"/>
      <c r="D1872" s="744"/>
      <c r="E1872" s="744"/>
      <c r="F1872" s="744"/>
      <c r="G1872" s="744"/>
      <c r="H1872" s="744"/>
      <c r="I1872" s="744"/>
      <c r="J1872" s="754"/>
      <c r="K1872" s="744"/>
      <c r="L1872" s="744"/>
      <c r="M1872" s="631"/>
      <c r="N1872" s="631"/>
      <c r="O1872" s="744"/>
      <c r="P1872" s="744"/>
      <c r="Q1872" s="802"/>
      <c r="R1872" s="37"/>
      <c r="S1872" s="819" t="s">
        <v>2445</v>
      </c>
      <c r="T1872" s="311"/>
      <c r="U1872" s="155"/>
      <c r="V1872" s="155"/>
      <c r="W1872" s="128">
        <v>2</v>
      </c>
      <c r="X1872" s="35" t="s">
        <v>74</v>
      </c>
      <c r="Y1872" s="36">
        <v>11.25</v>
      </c>
      <c r="Z1872" s="29">
        <f t="shared" si="216"/>
        <v>22.5</v>
      </c>
      <c r="AA1872" s="29">
        <f t="shared" si="217"/>
        <v>25.200000000000003</v>
      </c>
      <c r="AB1872" s="30"/>
      <c r="AC1872" s="28"/>
      <c r="AD1872" s="31" t="s">
        <v>75</v>
      </c>
      <c r="AE1872" s="31"/>
      <c r="AF1872" s="634"/>
      <c r="AG1872" s="2"/>
    </row>
    <row r="1873" spans="1:33" ht="16.5" customHeight="1">
      <c r="A1873" s="662"/>
      <c r="B1873" s="665"/>
      <c r="C1873" s="743"/>
      <c r="D1873" s="744"/>
      <c r="E1873" s="744"/>
      <c r="F1873" s="744"/>
      <c r="G1873" s="744"/>
      <c r="H1873" s="744"/>
      <c r="I1873" s="744"/>
      <c r="J1873" s="754"/>
      <c r="K1873" s="744"/>
      <c r="L1873" s="744"/>
      <c r="M1873" s="631"/>
      <c r="N1873" s="631"/>
      <c r="O1873" s="744"/>
      <c r="P1873" s="744"/>
      <c r="Q1873" s="802"/>
      <c r="R1873" s="37" t="s">
        <v>140</v>
      </c>
      <c r="S1873" s="821" t="s">
        <v>141</v>
      </c>
      <c r="T1873" s="125" t="s">
        <v>70</v>
      </c>
      <c r="U1873" s="172" t="s">
        <v>71</v>
      </c>
      <c r="V1873" s="164" t="s">
        <v>72</v>
      </c>
      <c r="W1873" s="128"/>
      <c r="X1873" s="35"/>
      <c r="Y1873" s="36"/>
      <c r="Z1873" s="29"/>
      <c r="AA1873" s="29"/>
      <c r="AB1873" s="30">
        <f>SUM(AA1874)</f>
        <v>56.672000000000004</v>
      </c>
      <c r="AC1873" s="28"/>
      <c r="AD1873" s="31"/>
      <c r="AE1873" s="31"/>
      <c r="AF1873" s="634"/>
      <c r="AG1873" s="2"/>
    </row>
    <row r="1874" spans="1:33" ht="25.5">
      <c r="A1874" s="662"/>
      <c r="B1874" s="665"/>
      <c r="C1874" s="743"/>
      <c r="D1874" s="744"/>
      <c r="E1874" s="744"/>
      <c r="F1874" s="744"/>
      <c r="G1874" s="744"/>
      <c r="H1874" s="744"/>
      <c r="I1874" s="744"/>
      <c r="J1874" s="754"/>
      <c r="K1874" s="744"/>
      <c r="L1874" s="744"/>
      <c r="M1874" s="631"/>
      <c r="N1874" s="631"/>
      <c r="O1874" s="744"/>
      <c r="P1874" s="744"/>
      <c r="Q1874" s="802"/>
      <c r="R1874" s="37"/>
      <c r="S1874" s="819" t="s">
        <v>2446</v>
      </c>
      <c r="T1874" s="311"/>
      <c r="U1874" s="155"/>
      <c r="V1874" s="155"/>
      <c r="W1874" s="128">
        <v>23</v>
      </c>
      <c r="X1874" s="35" t="s">
        <v>74</v>
      </c>
      <c r="Y1874" s="36">
        <v>2.2000000000000002</v>
      </c>
      <c r="Z1874" s="29">
        <f>+W1874*Y1874</f>
        <v>50.6</v>
      </c>
      <c r="AA1874" s="29">
        <f>+Z1874*1.12</f>
        <v>56.672000000000004</v>
      </c>
      <c r="AB1874" s="30"/>
      <c r="AC1874" s="28" t="s">
        <v>75</v>
      </c>
      <c r="AD1874" s="31"/>
      <c r="AE1874" s="31"/>
      <c r="AF1874" s="634"/>
      <c r="AG1874" s="2"/>
    </row>
    <row r="1875" spans="1:33" ht="25.5">
      <c r="A1875" s="662"/>
      <c r="B1875" s="665"/>
      <c r="C1875" s="743"/>
      <c r="D1875" s="744"/>
      <c r="E1875" s="744"/>
      <c r="F1875" s="744"/>
      <c r="G1875" s="744"/>
      <c r="H1875" s="744"/>
      <c r="I1875" s="744"/>
      <c r="J1875" s="754"/>
      <c r="K1875" s="744"/>
      <c r="L1875" s="744"/>
      <c r="M1875" s="631"/>
      <c r="N1875" s="631"/>
      <c r="O1875" s="744"/>
      <c r="P1875" s="744"/>
      <c r="Q1875" s="802"/>
      <c r="R1875" s="37" t="s">
        <v>68</v>
      </c>
      <c r="S1875" s="821" t="s">
        <v>69</v>
      </c>
      <c r="T1875" s="215"/>
      <c r="U1875" s="172" t="s">
        <v>71</v>
      </c>
      <c r="V1875" s="164" t="s">
        <v>72</v>
      </c>
      <c r="W1875" s="128"/>
      <c r="X1875" s="35"/>
      <c r="Y1875" s="36"/>
      <c r="Z1875" s="29"/>
      <c r="AA1875" s="29"/>
      <c r="AB1875" s="30">
        <f>SUM(AA1876:AA1879)</f>
        <v>126.40320000000003</v>
      </c>
      <c r="AC1875" s="28"/>
      <c r="AD1875" s="31"/>
      <c r="AE1875" s="31"/>
      <c r="AF1875" s="634"/>
      <c r="AG1875" s="2"/>
    </row>
    <row r="1876" spans="1:33" ht="25.5">
      <c r="A1876" s="662"/>
      <c r="B1876" s="665"/>
      <c r="C1876" s="743"/>
      <c r="D1876" s="744"/>
      <c r="E1876" s="744"/>
      <c r="F1876" s="744"/>
      <c r="G1876" s="744"/>
      <c r="H1876" s="744"/>
      <c r="I1876" s="744"/>
      <c r="J1876" s="754"/>
      <c r="K1876" s="744"/>
      <c r="L1876" s="744"/>
      <c r="M1876" s="631"/>
      <c r="N1876" s="631"/>
      <c r="O1876" s="744"/>
      <c r="P1876" s="744"/>
      <c r="Q1876" s="802"/>
      <c r="R1876" s="37"/>
      <c r="S1876" s="819" t="s">
        <v>2447</v>
      </c>
      <c r="T1876" s="33"/>
      <c r="U1876" s="33"/>
      <c r="V1876" s="33"/>
      <c r="W1876" s="34">
        <v>8</v>
      </c>
      <c r="X1876" s="35" t="s">
        <v>74</v>
      </c>
      <c r="Y1876" s="36">
        <v>10.26</v>
      </c>
      <c r="Z1876" s="29">
        <f t="shared" ref="Z1876:Z1879" si="218">+W1876*Y1876</f>
        <v>82.08</v>
      </c>
      <c r="AA1876" s="29">
        <f t="shared" ref="AA1876:AA1879" si="219">+Z1876*1.12</f>
        <v>91.929600000000008</v>
      </c>
      <c r="AB1876" s="30"/>
      <c r="AC1876" s="28"/>
      <c r="AD1876" s="31" t="s">
        <v>75</v>
      </c>
      <c r="AE1876" s="31"/>
      <c r="AF1876" s="634"/>
      <c r="AG1876" s="2"/>
    </row>
    <row r="1877" spans="1:33" ht="25.5">
      <c r="A1877" s="662"/>
      <c r="B1877" s="665"/>
      <c r="C1877" s="743"/>
      <c r="D1877" s="744"/>
      <c r="E1877" s="744"/>
      <c r="F1877" s="744"/>
      <c r="G1877" s="744"/>
      <c r="H1877" s="744"/>
      <c r="I1877" s="744"/>
      <c r="J1877" s="754"/>
      <c r="K1877" s="744"/>
      <c r="L1877" s="744"/>
      <c r="M1877" s="631"/>
      <c r="N1877" s="631"/>
      <c r="O1877" s="744"/>
      <c r="P1877" s="744"/>
      <c r="Q1877" s="802"/>
      <c r="R1877" s="37"/>
      <c r="S1877" s="819" t="s">
        <v>2448</v>
      </c>
      <c r="T1877" s="33"/>
      <c r="U1877" s="33"/>
      <c r="V1877" s="33"/>
      <c r="W1877" s="34">
        <v>1</v>
      </c>
      <c r="X1877" s="35" t="s">
        <v>74</v>
      </c>
      <c r="Y1877" s="36">
        <v>10.26</v>
      </c>
      <c r="Z1877" s="29">
        <f t="shared" si="218"/>
        <v>10.26</v>
      </c>
      <c r="AA1877" s="29">
        <f t="shared" si="219"/>
        <v>11.491200000000001</v>
      </c>
      <c r="AB1877" s="30"/>
      <c r="AC1877" s="28"/>
      <c r="AD1877" s="31" t="s">
        <v>75</v>
      </c>
      <c r="AE1877" s="31"/>
      <c r="AF1877" s="634"/>
      <c r="AG1877" s="2"/>
    </row>
    <row r="1878" spans="1:33" ht="25.5">
      <c r="A1878" s="662"/>
      <c r="B1878" s="665"/>
      <c r="C1878" s="743"/>
      <c r="D1878" s="744"/>
      <c r="E1878" s="744"/>
      <c r="F1878" s="744"/>
      <c r="G1878" s="744"/>
      <c r="H1878" s="744"/>
      <c r="I1878" s="744"/>
      <c r="J1878" s="754"/>
      <c r="K1878" s="744"/>
      <c r="L1878" s="744"/>
      <c r="M1878" s="631"/>
      <c r="N1878" s="631"/>
      <c r="O1878" s="744"/>
      <c r="P1878" s="744"/>
      <c r="Q1878" s="802"/>
      <c r="R1878" s="37"/>
      <c r="S1878" s="819" t="s">
        <v>2449</v>
      </c>
      <c r="T1878" s="33"/>
      <c r="U1878" s="33"/>
      <c r="V1878" s="33"/>
      <c r="W1878" s="34">
        <v>1</v>
      </c>
      <c r="X1878" s="35" t="s">
        <v>74</v>
      </c>
      <c r="Y1878" s="36">
        <v>10.26</v>
      </c>
      <c r="Z1878" s="29">
        <f t="shared" si="218"/>
        <v>10.26</v>
      </c>
      <c r="AA1878" s="29">
        <f t="shared" si="219"/>
        <v>11.491200000000001</v>
      </c>
      <c r="AB1878" s="30"/>
      <c r="AC1878" s="28"/>
      <c r="AD1878" s="31" t="s">
        <v>75</v>
      </c>
      <c r="AE1878" s="31"/>
      <c r="AF1878" s="634"/>
      <c r="AG1878" s="2"/>
    </row>
    <row r="1879" spans="1:33" ht="25.5">
      <c r="A1879" s="662"/>
      <c r="B1879" s="665"/>
      <c r="C1879" s="743"/>
      <c r="D1879" s="744"/>
      <c r="E1879" s="744"/>
      <c r="F1879" s="744"/>
      <c r="G1879" s="744"/>
      <c r="H1879" s="744"/>
      <c r="I1879" s="744"/>
      <c r="J1879" s="754"/>
      <c r="K1879" s="744"/>
      <c r="L1879" s="744"/>
      <c r="M1879" s="631"/>
      <c r="N1879" s="631"/>
      <c r="O1879" s="744"/>
      <c r="P1879" s="744"/>
      <c r="Q1879" s="802"/>
      <c r="R1879" s="37"/>
      <c r="S1879" s="819" t="s">
        <v>2450</v>
      </c>
      <c r="T1879" s="33"/>
      <c r="U1879" s="33"/>
      <c r="V1879" s="33"/>
      <c r="W1879" s="34">
        <v>1</v>
      </c>
      <c r="X1879" s="35" t="s">
        <v>74</v>
      </c>
      <c r="Y1879" s="36">
        <v>10.26</v>
      </c>
      <c r="Z1879" s="29">
        <f t="shared" si="218"/>
        <v>10.26</v>
      </c>
      <c r="AA1879" s="29">
        <f t="shared" si="219"/>
        <v>11.491200000000001</v>
      </c>
      <c r="AB1879" s="30"/>
      <c r="AC1879" s="28"/>
      <c r="AD1879" s="31" t="s">
        <v>75</v>
      </c>
      <c r="AE1879" s="31"/>
      <c r="AF1879" s="634"/>
      <c r="AG1879" s="2"/>
    </row>
    <row r="1880" spans="1:33" ht="16.5" customHeight="1">
      <c r="A1880" s="663"/>
      <c r="B1880" s="666"/>
      <c r="C1880" s="743"/>
      <c r="D1880" s="744"/>
      <c r="E1880" s="744"/>
      <c r="F1880" s="744"/>
      <c r="G1880" s="744"/>
      <c r="H1880" s="744"/>
      <c r="I1880" s="744"/>
      <c r="J1880" s="754"/>
      <c r="K1880" s="744"/>
      <c r="L1880" s="744"/>
      <c r="M1880" s="631"/>
      <c r="N1880" s="631"/>
      <c r="O1880" s="744"/>
      <c r="P1880" s="744"/>
      <c r="Q1880" s="802"/>
      <c r="R1880" s="37" t="s">
        <v>2451</v>
      </c>
      <c r="S1880" s="821" t="s">
        <v>197</v>
      </c>
      <c r="T1880" s="100" t="s">
        <v>70</v>
      </c>
      <c r="U1880" s="126" t="s">
        <v>71</v>
      </c>
      <c r="V1880" s="127" t="s">
        <v>198</v>
      </c>
      <c r="W1880" s="34"/>
      <c r="X1880" s="35"/>
      <c r="Y1880" s="36"/>
      <c r="Z1880" s="29"/>
      <c r="AA1880" s="29"/>
      <c r="AB1880" s="65">
        <f>SUM(AA1881)</f>
        <v>2558</v>
      </c>
      <c r="AC1880" s="28"/>
      <c r="AD1880" s="31"/>
      <c r="AE1880" s="31"/>
      <c r="AF1880" s="634"/>
      <c r="AG1880" s="2"/>
    </row>
    <row r="1881" spans="1:33" ht="32.25" customHeight="1">
      <c r="A1881" s="661" t="s">
        <v>2111</v>
      </c>
      <c r="B1881" s="664" t="s">
        <v>2434</v>
      </c>
      <c r="C1881" s="745"/>
      <c r="D1881" s="746"/>
      <c r="E1881" s="746"/>
      <c r="F1881" s="746"/>
      <c r="G1881" s="746"/>
      <c r="H1881" s="746"/>
      <c r="I1881" s="746"/>
      <c r="J1881" s="756"/>
      <c r="K1881" s="746"/>
      <c r="L1881" s="746"/>
      <c r="M1881" s="632"/>
      <c r="N1881" s="632"/>
      <c r="O1881" s="746"/>
      <c r="P1881" s="746"/>
      <c r="Q1881" s="803"/>
      <c r="R1881" s="38"/>
      <c r="S1881" s="872" t="s">
        <v>2452</v>
      </c>
      <c r="T1881" s="376"/>
      <c r="U1881" s="376"/>
      <c r="V1881" s="376"/>
      <c r="W1881" s="334">
        <v>2</v>
      </c>
      <c r="X1881" s="203" t="s">
        <v>74</v>
      </c>
      <c r="Y1881" s="205">
        <v>1279</v>
      </c>
      <c r="Z1881" s="205">
        <f>+W1881*Y1881</f>
        <v>2558</v>
      </c>
      <c r="AA1881" s="205">
        <f>+Z1881</f>
        <v>2558</v>
      </c>
      <c r="AB1881" s="377"/>
      <c r="AC1881" s="41"/>
      <c r="AD1881" s="44" t="s">
        <v>75</v>
      </c>
      <c r="AE1881" s="44"/>
      <c r="AF1881" s="635"/>
      <c r="AG1881" s="2"/>
    </row>
    <row r="1882" spans="1:33" ht="41.25" customHeight="1">
      <c r="A1882" s="662"/>
      <c r="B1882" s="665"/>
      <c r="C1882" s="773" t="s">
        <v>46</v>
      </c>
      <c r="D1882" s="750" t="s">
        <v>47</v>
      </c>
      <c r="E1882" s="750" t="s">
        <v>48</v>
      </c>
      <c r="F1882" s="750" t="s">
        <v>471</v>
      </c>
      <c r="G1882" s="768" t="s">
        <v>50</v>
      </c>
      <c r="H1882" s="750" t="s">
        <v>51</v>
      </c>
      <c r="I1882" s="750" t="s">
        <v>61</v>
      </c>
      <c r="J1882" s="774" t="s">
        <v>2453</v>
      </c>
      <c r="K1882" s="748" t="s">
        <v>2454</v>
      </c>
      <c r="L1882" s="750" t="s">
        <v>2455</v>
      </c>
      <c r="M1882" s="698">
        <v>0</v>
      </c>
      <c r="N1882" s="698">
        <v>1</v>
      </c>
      <c r="O1882" s="750" t="s">
        <v>2456</v>
      </c>
      <c r="P1882" s="750" t="s">
        <v>2457</v>
      </c>
      <c r="Q1882" s="805" t="s">
        <v>2458</v>
      </c>
      <c r="R1882" s="37" t="s">
        <v>116</v>
      </c>
      <c r="S1882" s="821" t="s">
        <v>117</v>
      </c>
      <c r="T1882" s="100" t="s">
        <v>70</v>
      </c>
      <c r="U1882" s="67" t="s">
        <v>71</v>
      </c>
      <c r="V1882" s="68" t="s">
        <v>72</v>
      </c>
      <c r="W1882" s="34"/>
      <c r="X1882" s="35"/>
      <c r="Y1882" s="36"/>
      <c r="Z1882" s="36"/>
      <c r="AA1882" s="36"/>
      <c r="AB1882" s="50">
        <f>AA1883</f>
        <v>4.55</v>
      </c>
      <c r="AC1882" s="35"/>
      <c r="AD1882" s="35"/>
      <c r="AE1882" s="35"/>
      <c r="AF1882" s="636"/>
      <c r="AG1882" s="2"/>
    </row>
    <row r="1883" spans="1:33" ht="41.25" customHeight="1">
      <c r="A1883" s="662"/>
      <c r="B1883" s="665"/>
      <c r="C1883" s="743"/>
      <c r="D1883" s="744"/>
      <c r="E1883" s="744"/>
      <c r="F1883" s="744"/>
      <c r="G1883" s="744"/>
      <c r="H1883" s="744"/>
      <c r="I1883" s="744"/>
      <c r="J1883" s="754"/>
      <c r="K1883" s="744"/>
      <c r="L1883" s="744"/>
      <c r="M1883" s="631"/>
      <c r="N1883" s="631"/>
      <c r="O1883" s="744"/>
      <c r="P1883" s="744"/>
      <c r="Q1883" s="802"/>
      <c r="R1883" s="25"/>
      <c r="S1883" s="818" t="s">
        <v>2459</v>
      </c>
      <c r="T1883" s="26"/>
      <c r="U1883" s="61"/>
      <c r="V1883" s="61"/>
      <c r="W1883" s="27">
        <v>1</v>
      </c>
      <c r="X1883" s="28" t="s">
        <v>121</v>
      </c>
      <c r="Y1883" s="29">
        <v>4.55</v>
      </c>
      <c r="Z1883" s="29">
        <f>+W1883*Y1883</f>
        <v>4.55</v>
      </c>
      <c r="AA1883" s="29">
        <f>+Z1883</f>
        <v>4.55</v>
      </c>
      <c r="AB1883" s="30"/>
      <c r="AC1883" s="28" t="s">
        <v>75</v>
      </c>
      <c r="AD1883" s="28"/>
      <c r="AE1883" s="28"/>
      <c r="AF1883" s="634"/>
      <c r="AG1883" s="2"/>
    </row>
    <row r="1884" spans="1:33" ht="41.25" customHeight="1">
      <c r="A1884" s="662"/>
      <c r="B1884" s="665"/>
      <c r="C1884" s="743"/>
      <c r="D1884" s="744"/>
      <c r="E1884" s="744"/>
      <c r="F1884" s="744"/>
      <c r="G1884" s="744"/>
      <c r="H1884" s="744"/>
      <c r="I1884" s="744"/>
      <c r="J1884" s="754"/>
      <c r="K1884" s="744"/>
      <c r="L1884" s="744"/>
      <c r="M1884" s="631"/>
      <c r="N1884" s="631"/>
      <c r="O1884" s="744"/>
      <c r="P1884" s="744"/>
      <c r="Q1884" s="802"/>
      <c r="R1884" s="37" t="s">
        <v>68</v>
      </c>
      <c r="S1884" s="821" t="s">
        <v>69</v>
      </c>
      <c r="T1884" s="215"/>
      <c r="U1884" s="172" t="s">
        <v>71</v>
      </c>
      <c r="V1884" s="164" t="s">
        <v>72</v>
      </c>
      <c r="W1884" s="73"/>
      <c r="X1884" s="28"/>
      <c r="Y1884" s="29"/>
      <c r="Z1884" s="29"/>
      <c r="AA1884" s="29"/>
      <c r="AB1884" s="30">
        <f>SUM(AA1885)</f>
        <v>11.491200000000001</v>
      </c>
      <c r="AC1884" s="28"/>
      <c r="AD1884" s="28"/>
      <c r="AE1884" s="31"/>
      <c r="AF1884" s="634"/>
      <c r="AG1884" s="2"/>
    </row>
    <row r="1885" spans="1:33" ht="41.25" customHeight="1">
      <c r="A1885" s="662"/>
      <c r="B1885" s="665"/>
      <c r="C1885" s="743"/>
      <c r="D1885" s="744"/>
      <c r="E1885" s="744"/>
      <c r="F1885" s="744"/>
      <c r="G1885" s="744"/>
      <c r="H1885" s="744"/>
      <c r="I1885" s="744"/>
      <c r="J1885" s="756"/>
      <c r="K1885" s="744"/>
      <c r="L1885" s="744"/>
      <c r="M1885" s="631"/>
      <c r="N1885" s="631"/>
      <c r="O1885" s="744"/>
      <c r="P1885" s="744"/>
      <c r="Q1885" s="802"/>
      <c r="R1885" s="69"/>
      <c r="S1885" s="840" t="s">
        <v>2460</v>
      </c>
      <c r="T1885" s="45"/>
      <c r="U1885" s="45"/>
      <c r="V1885" s="45"/>
      <c r="W1885" s="124">
        <v>1</v>
      </c>
      <c r="X1885" s="120" t="s">
        <v>74</v>
      </c>
      <c r="Y1885" s="174">
        <v>10.26</v>
      </c>
      <c r="Z1885" s="42">
        <f>+W1885*Y1885</f>
        <v>10.26</v>
      </c>
      <c r="AA1885" s="42">
        <f>+Z1885*1.12</f>
        <v>11.491200000000001</v>
      </c>
      <c r="AB1885" s="43"/>
      <c r="AC1885" s="41"/>
      <c r="AD1885" s="41" t="s">
        <v>75</v>
      </c>
      <c r="AE1885" s="44"/>
      <c r="AF1885" s="635"/>
      <c r="AG1885" s="2"/>
    </row>
    <row r="1886" spans="1:33" ht="16.5" customHeight="1">
      <c r="A1886" s="662"/>
      <c r="B1886" s="665"/>
      <c r="C1886" s="747" t="s">
        <v>46</v>
      </c>
      <c r="D1886" s="748" t="s">
        <v>47</v>
      </c>
      <c r="E1886" s="748" t="s">
        <v>48</v>
      </c>
      <c r="F1886" s="748" t="s">
        <v>471</v>
      </c>
      <c r="G1886" s="749" t="s">
        <v>50</v>
      </c>
      <c r="H1886" s="748" t="s">
        <v>51</v>
      </c>
      <c r="I1886" s="748" t="s">
        <v>61</v>
      </c>
      <c r="J1886" s="766" t="s">
        <v>2461</v>
      </c>
      <c r="K1886" s="748" t="s">
        <v>2462</v>
      </c>
      <c r="L1886" s="748" t="s">
        <v>2463</v>
      </c>
      <c r="M1886" s="638">
        <v>8</v>
      </c>
      <c r="N1886" s="638">
        <v>20</v>
      </c>
      <c r="O1886" s="748" t="s">
        <v>2464</v>
      </c>
      <c r="P1886" s="748" t="s">
        <v>2465</v>
      </c>
      <c r="Q1886" s="804" t="s">
        <v>2458</v>
      </c>
      <c r="R1886" s="59" t="s">
        <v>116</v>
      </c>
      <c r="S1886" s="822" t="s">
        <v>117</v>
      </c>
      <c r="T1886" s="47" t="s">
        <v>70</v>
      </c>
      <c r="U1886" s="67" t="s">
        <v>71</v>
      </c>
      <c r="V1886" s="68" t="s">
        <v>72</v>
      </c>
      <c r="W1886" s="54"/>
      <c r="X1886" s="55"/>
      <c r="Y1886" s="56"/>
      <c r="Z1886" s="36"/>
      <c r="AA1886" s="36"/>
      <c r="AB1886" s="50">
        <f>SUM(AA1887:AA1890)</f>
        <v>40.185040000000001</v>
      </c>
      <c r="AC1886" s="35"/>
      <c r="AD1886" s="60"/>
      <c r="AE1886" s="60"/>
      <c r="AF1886" s="637"/>
      <c r="AG1886" s="2"/>
    </row>
    <row r="1887" spans="1:33" ht="16.5" customHeight="1">
      <c r="A1887" s="662"/>
      <c r="B1887" s="665"/>
      <c r="C1887" s="743"/>
      <c r="D1887" s="744"/>
      <c r="E1887" s="744"/>
      <c r="F1887" s="744"/>
      <c r="G1887" s="744"/>
      <c r="H1887" s="744"/>
      <c r="I1887" s="744"/>
      <c r="J1887" s="761"/>
      <c r="K1887" s="744"/>
      <c r="L1887" s="744"/>
      <c r="M1887" s="631"/>
      <c r="N1887" s="631"/>
      <c r="O1887" s="744"/>
      <c r="P1887" s="744"/>
      <c r="Q1887" s="802"/>
      <c r="R1887" s="32"/>
      <c r="S1887" s="818" t="s">
        <v>2466</v>
      </c>
      <c r="T1887" s="26"/>
      <c r="U1887" s="26"/>
      <c r="V1887" s="26"/>
      <c r="W1887" s="27">
        <v>5</v>
      </c>
      <c r="X1887" s="28" t="s">
        <v>121</v>
      </c>
      <c r="Y1887" s="29">
        <v>4.55</v>
      </c>
      <c r="Z1887" s="29">
        <f t="shared" ref="Z1887:Z1890" si="220">+W1887*Y1887</f>
        <v>22.75</v>
      </c>
      <c r="AA1887" s="29">
        <f>+Z1887</f>
        <v>22.75</v>
      </c>
      <c r="AB1887" s="30"/>
      <c r="AC1887" s="28" t="s">
        <v>75</v>
      </c>
      <c r="AD1887" s="31"/>
      <c r="AE1887" s="31"/>
      <c r="AF1887" s="634"/>
      <c r="AG1887" s="2"/>
    </row>
    <row r="1888" spans="1:33" ht="16.5" customHeight="1">
      <c r="A1888" s="662"/>
      <c r="B1888" s="665"/>
      <c r="C1888" s="743"/>
      <c r="D1888" s="744"/>
      <c r="E1888" s="744"/>
      <c r="F1888" s="744"/>
      <c r="G1888" s="744"/>
      <c r="H1888" s="744"/>
      <c r="I1888" s="744"/>
      <c r="J1888" s="761"/>
      <c r="K1888" s="744"/>
      <c r="L1888" s="744"/>
      <c r="M1888" s="631"/>
      <c r="N1888" s="631"/>
      <c r="O1888" s="744"/>
      <c r="P1888" s="744"/>
      <c r="Q1888" s="802"/>
      <c r="R1888" s="25"/>
      <c r="S1888" s="819" t="s">
        <v>2467</v>
      </c>
      <c r="T1888" s="33"/>
      <c r="U1888" s="33"/>
      <c r="V1888" s="33"/>
      <c r="W1888" s="27">
        <v>4</v>
      </c>
      <c r="X1888" s="35" t="s">
        <v>119</v>
      </c>
      <c r="Y1888" s="36">
        <v>0.84</v>
      </c>
      <c r="Z1888" s="29">
        <f t="shared" si="220"/>
        <v>3.36</v>
      </c>
      <c r="AA1888" s="29">
        <f t="shared" ref="AA1888:AA1890" si="221">+Z1888*1.12</f>
        <v>3.7632000000000003</v>
      </c>
      <c r="AB1888" s="30"/>
      <c r="AC1888" s="28" t="s">
        <v>75</v>
      </c>
      <c r="AD1888" s="31"/>
      <c r="AE1888" s="31"/>
      <c r="AF1888" s="634"/>
      <c r="AG1888" s="2"/>
    </row>
    <row r="1889" spans="1:33" ht="16.5" customHeight="1">
      <c r="A1889" s="663"/>
      <c r="B1889" s="666"/>
      <c r="C1889" s="743"/>
      <c r="D1889" s="744"/>
      <c r="E1889" s="744"/>
      <c r="F1889" s="744"/>
      <c r="G1889" s="744"/>
      <c r="H1889" s="744"/>
      <c r="I1889" s="744"/>
      <c r="J1889" s="761"/>
      <c r="K1889" s="744"/>
      <c r="L1889" s="744"/>
      <c r="M1889" s="631"/>
      <c r="N1889" s="631"/>
      <c r="O1889" s="744"/>
      <c r="P1889" s="744"/>
      <c r="Q1889" s="802"/>
      <c r="R1889" s="25"/>
      <c r="S1889" s="818" t="s">
        <v>2468</v>
      </c>
      <c r="T1889" s="61"/>
      <c r="U1889" s="61"/>
      <c r="V1889" s="61"/>
      <c r="W1889" s="27">
        <v>3</v>
      </c>
      <c r="X1889" s="28" t="s">
        <v>74</v>
      </c>
      <c r="Y1889" s="29">
        <v>3.069</v>
      </c>
      <c r="Z1889" s="29">
        <f t="shared" si="220"/>
        <v>9.2070000000000007</v>
      </c>
      <c r="AA1889" s="29">
        <f t="shared" si="221"/>
        <v>10.311840000000002</v>
      </c>
      <c r="AB1889" s="30"/>
      <c r="AC1889" s="28" t="s">
        <v>75</v>
      </c>
      <c r="AD1889" s="31"/>
      <c r="AE1889" s="31"/>
      <c r="AF1889" s="634"/>
      <c r="AG1889" s="2"/>
    </row>
    <row r="1890" spans="1:33" ht="16.5" customHeight="1">
      <c r="A1890" s="661" t="s">
        <v>2111</v>
      </c>
      <c r="B1890" s="664" t="s">
        <v>2434</v>
      </c>
      <c r="C1890" s="743"/>
      <c r="D1890" s="744"/>
      <c r="E1890" s="744"/>
      <c r="F1890" s="744"/>
      <c r="G1890" s="744"/>
      <c r="H1890" s="744"/>
      <c r="I1890" s="744"/>
      <c r="J1890" s="761"/>
      <c r="K1890" s="744"/>
      <c r="L1890" s="744"/>
      <c r="M1890" s="631"/>
      <c r="N1890" s="631"/>
      <c r="O1890" s="744"/>
      <c r="P1890" s="744"/>
      <c r="Q1890" s="802"/>
      <c r="R1890" s="37"/>
      <c r="S1890" s="873" t="s">
        <v>2469</v>
      </c>
      <c r="T1890" s="155"/>
      <c r="U1890" s="155"/>
      <c r="V1890" s="155"/>
      <c r="W1890" s="299">
        <v>4</v>
      </c>
      <c r="X1890" s="63" t="s">
        <v>74</v>
      </c>
      <c r="Y1890" s="64">
        <v>0.75</v>
      </c>
      <c r="Z1890" s="29">
        <f t="shared" si="220"/>
        <v>3</v>
      </c>
      <c r="AA1890" s="29">
        <f t="shared" si="221"/>
        <v>3.3600000000000003</v>
      </c>
      <c r="AB1890" s="65"/>
      <c r="AC1890" s="28" t="s">
        <v>75</v>
      </c>
      <c r="AD1890" s="31"/>
      <c r="AE1890" s="31"/>
      <c r="AF1890" s="634"/>
      <c r="AG1890" s="2"/>
    </row>
    <row r="1891" spans="1:33" ht="16.5" customHeight="1">
      <c r="A1891" s="662"/>
      <c r="B1891" s="665"/>
      <c r="C1891" s="743"/>
      <c r="D1891" s="744"/>
      <c r="E1891" s="744"/>
      <c r="F1891" s="744"/>
      <c r="G1891" s="744"/>
      <c r="H1891" s="744"/>
      <c r="I1891" s="744"/>
      <c r="J1891" s="761"/>
      <c r="K1891" s="744"/>
      <c r="L1891" s="744"/>
      <c r="M1891" s="631"/>
      <c r="N1891" s="631"/>
      <c r="O1891" s="744"/>
      <c r="P1891" s="744"/>
      <c r="Q1891" s="802"/>
      <c r="R1891" s="37" t="s">
        <v>140</v>
      </c>
      <c r="S1891" s="850" t="s">
        <v>141</v>
      </c>
      <c r="T1891" s="247" t="s">
        <v>70</v>
      </c>
      <c r="U1891" s="172" t="s">
        <v>71</v>
      </c>
      <c r="V1891" s="164" t="s">
        <v>72</v>
      </c>
      <c r="W1891" s="299"/>
      <c r="X1891" s="63"/>
      <c r="Y1891" s="64"/>
      <c r="Z1891" s="29"/>
      <c r="AA1891" s="29"/>
      <c r="AB1891" s="65">
        <f>SUM(AA1892:AA1895)</f>
        <v>42.324800000000003</v>
      </c>
      <c r="AC1891" s="28"/>
      <c r="AD1891" s="31"/>
      <c r="AE1891" s="31"/>
      <c r="AF1891" s="634"/>
      <c r="AG1891" s="2"/>
    </row>
    <row r="1892" spans="1:33" ht="16.5" customHeight="1">
      <c r="A1892" s="662"/>
      <c r="B1892" s="665"/>
      <c r="C1892" s="743"/>
      <c r="D1892" s="744"/>
      <c r="E1892" s="744"/>
      <c r="F1892" s="744"/>
      <c r="G1892" s="744"/>
      <c r="H1892" s="744"/>
      <c r="I1892" s="744"/>
      <c r="J1892" s="761"/>
      <c r="K1892" s="744"/>
      <c r="L1892" s="744"/>
      <c r="M1892" s="631"/>
      <c r="N1892" s="631"/>
      <c r="O1892" s="744"/>
      <c r="P1892" s="744"/>
      <c r="Q1892" s="802"/>
      <c r="R1892" s="37"/>
      <c r="S1892" s="859" t="s">
        <v>2470</v>
      </c>
      <c r="T1892" s="155"/>
      <c r="U1892" s="155"/>
      <c r="V1892" s="155"/>
      <c r="W1892" s="299">
        <v>1</v>
      </c>
      <c r="X1892" s="63" t="s">
        <v>1009</v>
      </c>
      <c r="Y1892" s="64">
        <v>3.56</v>
      </c>
      <c r="Z1892" s="29">
        <f t="shared" ref="Z1892:Z1895" si="222">+W1892*Y1892</f>
        <v>3.56</v>
      </c>
      <c r="AA1892" s="29">
        <f t="shared" ref="AA1892:AA1895" si="223">+Z1892*1.12</f>
        <v>3.9872000000000005</v>
      </c>
      <c r="AB1892" s="65"/>
      <c r="AC1892" s="28" t="s">
        <v>75</v>
      </c>
      <c r="AD1892" s="31"/>
      <c r="AE1892" s="31"/>
      <c r="AF1892" s="634"/>
      <c r="AG1892" s="2"/>
    </row>
    <row r="1893" spans="1:33" ht="16.5" customHeight="1">
      <c r="A1893" s="662"/>
      <c r="B1893" s="665"/>
      <c r="C1893" s="743"/>
      <c r="D1893" s="744"/>
      <c r="E1893" s="744"/>
      <c r="F1893" s="744"/>
      <c r="G1893" s="744"/>
      <c r="H1893" s="744"/>
      <c r="I1893" s="744"/>
      <c r="J1893" s="761"/>
      <c r="K1893" s="744"/>
      <c r="L1893" s="744"/>
      <c r="M1893" s="631"/>
      <c r="N1893" s="631"/>
      <c r="O1893" s="744"/>
      <c r="P1893" s="744"/>
      <c r="Q1893" s="802"/>
      <c r="R1893" s="37"/>
      <c r="S1893" s="859" t="s">
        <v>2471</v>
      </c>
      <c r="T1893" s="155"/>
      <c r="U1893" s="155"/>
      <c r="V1893" s="155"/>
      <c r="W1893" s="299">
        <v>2</v>
      </c>
      <c r="X1893" s="63" t="s">
        <v>1009</v>
      </c>
      <c r="Y1893" s="64">
        <v>2.74</v>
      </c>
      <c r="Z1893" s="29">
        <f t="shared" si="222"/>
        <v>5.48</v>
      </c>
      <c r="AA1893" s="29">
        <f t="shared" si="223"/>
        <v>6.1376000000000008</v>
      </c>
      <c r="AB1893" s="65"/>
      <c r="AC1893" s="28" t="s">
        <v>75</v>
      </c>
      <c r="AD1893" s="31"/>
      <c r="AE1893" s="31"/>
      <c r="AF1893" s="634"/>
      <c r="AG1893" s="2"/>
    </row>
    <row r="1894" spans="1:33" ht="25.5">
      <c r="A1894" s="662"/>
      <c r="B1894" s="665"/>
      <c r="C1894" s="743"/>
      <c r="D1894" s="744"/>
      <c r="E1894" s="744"/>
      <c r="F1894" s="744"/>
      <c r="G1894" s="744"/>
      <c r="H1894" s="744"/>
      <c r="I1894" s="744"/>
      <c r="J1894" s="761"/>
      <c r="K1894" s="744"/>
      <c r="L1894" s="744"/>
      <c r="M1894" s="631"/>
      <c r="N1894" s="631"/>
      <c r="O1894" s="744"/>
      <c r="P1894" s="744"/>
      <c r="Q1894" s="802"/>
      <c r="R1894" s="37"/>
      <c r="S1894" s="859" t="s">
        <v>2472</v>
      </c>
      <c r="T1894" s="155"/>
      <c r="U1894" s="155"/>
      <c r="V1894" s="155"/>
      <c r="W1894" s="299">
        <v>3</v>
      </c>
      <c r="X1894" s="63" t="s">
        <v>74</v>
      </c>
      <c r="Y1894" s="64">
        <v>4.25</v>
      </c>
      <c r="Z1894" s="29">
        <f t="shared" si="222"/>
        <v>12.75</v>
      </c>
      <c r="AA1894" s="29">
        <f t="shared" si="223"/>
        <v>14.280000000000001</v>
      </c>
      <c r="AB1894" s="65"/>
      <c r="AC1894" s="28" t="s">
        <v>75</v>
      </c>
      <c r="AD1894" s="31"/>
      <c r="AE1894" s="31"/>
      <c r="AF1894" s="634"/>
      <c r="AG1894" s="2"/>
    </row>
    <row r="1895" spans="1:33" ht="16.5" customHeight="1">
      <c r="A1895" s="662"/>
      <c r="B1895" s="665"/>
      <c r="C1895" s="743"/>
      <c r="D1895" s="744"/>
      <c r="E1895" s="744"/>
      <c r="F1895" s="744"/>
      <c r="G1895" s="744"/>
      <c r="H1895" s="744"/>
      <c r="I1895" s="744"/>
      <c r="J1895" s="761"/>
      <c r="K1895" s="744"/>
      <c r="L1895" s="744"/>
      <c r="M1895" s="631"/>
      <c r="N1895" s="631"/>
      <c r="O1895" s="744"/>
      <c r="P1895" s="744"/>
      <c r="Q1895" s="802"/>
      <c r="R1895" s="37"/>
      <c r="S1895" s="859" t="s">
        <v>2473</v>
      </c>
      <c r="T1895" s="155"/>
      <c r="U1895" s="155"/>
      <c r="V1895" s="155"/>
      <c r="W1895" s="299">
        <v>4</v>
      </c>
      <c r="X1895" s="63" t="s">
        <v>1009</v>
      </c>
      <c r="Y1895" s="64">
        <v>4</v>
      </c>
      <c r="Z1895" s="29">
        <f t="shared" si="222"/>
        <v>16</v>
      </c>
      <c r="AA1895" s="29">
        <f t="shared" si="223"/>
        <v>17.920000000000002</v>
      </c>
      <c r="AB1895" s="65"/>
      <c r="AC1895" s="28" t="s">
        <v>75</v>
      </c>
      <c r="AD1895" s="31"/>
      <c r="AE1895" s="31"/>
      <c r="AF1895" s="634"/>
      <c r="AG1895" s="2"/>
    </row>
    <row r="1896" spans="1:33" ht="25.5">
      <c r="A1896" s="662"/>
      <c r="B1896" s="665"/>
      <c r="C1896" s="743"/>
      <c r="D1896" s="744"/>
      <c r="E1896" s="744"/>
      <c r="F1896" s="744"/>
      <c r="G1896" s="744"/>
      <c r="H1896" s="744"/>
      <c r="I1896" s="744"/>
      <c r="J1896" s="761"/>
      <c r="K1896" s="744"/>
      <c r="L1896" s="744"/>
      <c r="M1896" s="631"/>
      <c r="N1896" s="631"/>
      <c r="O1896" s="744"/>
      <c r="P1896" s="744"/>
      <c r="Q1896" s="802"/>
      <c r="R1896" s="37" t="s">
        <v>68</v>
      </c>
      <c r="S1896" s="874" t="s">
        <v>69</v>
      </c>
      <c r="T1896" s="164"/>
      <c r="U1896" s="172" t="s">
        <v>71</v>
      </c>
      <c r="V1896" s="164" t="s">
        <v>72</v>
      </c>
      <c r="W1896" s="73"/>
      <c r="X1896" s="28"/>
      <c r="Y1896" s="29"/>
      <c r="Z1896" s="29"/>
      <c r="AA1896" s="29"/>
      <c r="AB1896" s="65">
        <f>SUM(AA1897:AA1900)</f>
        <v>45.964800000000004</v>
      </c>
      <c r="AC1896" s="28"/>
      <c r="AD1896" s="31"/>
      <c r="AE1896" s="31"/>
      <c r="AF1896" s="634"/>
      <c r="AG1896" s="2"/>
    </row>
    <row r="1897" spans="1:33" ht="25.5">
      <c r="A1897" s="662"/>
      <c r="B1897" s="665"/>
      <c r="C1897" s="743"/>
      <c r="D1897" s="744"/>
      <c r="E1897" s="744"/>
      <c r="F1897" s="744"/>
      <c r="G1897" s="744"/>
      <c r="H1897" s="744"/>
      <c r="I1897" s="744"/>
      <c r="J1897" s="761"/>
      <c r="K1897" s="744"/>
      <c r="L1897" s="744"/>
      <c r="M1897" s="631"/>
      <c r="N1897" s="631"/>
      <c r="O1897" s="744"/>
      <c r="P1897" s="744"/>
      <c r="Q1897" s="802"/>
      <c r="R1897" s="37"/>
      <c r="S1897" s="819" t="s">
        <v>2474</v>
      </c>
      <c r="T1897" s="33"/>
      <c r="U1897" s="33"/>
      <c r="V1897" s="33"/>
      <c r="W1897" s="34">
        <v>1</v>
      </c>
      <c r="X1897" s="35" t="s">
        <v>74</v>
      </c>
      <c r="Y1897" s="36">
        <v>10.26</v>
      </c>
      <c r="Z1897" s="36">
        <f t="shared" ref="Z1897:Z1900" si="224">+W1897*Y1897</f>
        <v>10.26</v>
      </c>
      <c r="AA1897" s="29">
        <f t="shared" ref="AA1897:AA1900" si="225">+Z1897*1.12</f>
        <v>11.491200000000001</v>
      </c>
      <c r="AB1897" s="378"/>
      <c r="AC1897" s="28"/>
      <c r="AD1897" s="31" t="s">
        <v>75</v>
      </c>
      <c r="AE1897" s="31"/>
      <c r="AF1897" s="634"/>
      <c r="AG1897" s="2"/>
    </row>
    <row r="1898" spans="1:33" ht="25.5">
      <c r="A1898" s="662"/>
      <c r="B1898" s="665"/>
      <c r="C1898" s="743"/>
      <c r="D1898" s="744"/>
      <c r="E1898" s="744"/>
      <c r="F1898" s="744"/>
      <c r="G1898" s="744"/>
      <c r="H1898" s="744"/>
      <c r="I1898" s="744"/>
      <c r="J1898" s="761"/>
      <c r="K1898" s="744"/>
      <c r="L1898" s="744"/>
      <c r="M1898" s="631"/>
      <c r="N1898" s="631"/>
      <c r="O1898" s="744"/>
      <c r="P1898" s="744"/>
      <c r="Q1898" s="802"/>
      <c r="R1898" s="37"/>
      <c r="S1898" s="819" t="s">
        <v>2475</v>
      </c>
      <c r="T1898" s="33"/>
      <c r="U1898" s="33"/>
      <c r="V1898" s="33"/>
      <c r="W1898" s="34">
        <v>1</v>
      </c>
      <c r="X1898" s="35" t="s">
        <v>74</v>
      </c>
      <c r="Y1898" s="36">
        <v>10.26</v>
      </c>
      <c r="Z1898" s="29">
        <f t="shared" si="224"/>
        <v>10.26</v>
      </c>
      <c r="AA1898" s="29">
        <f t="shared" si="225"/>
        <v>11.491200000000001</v>
      </c>
      <c r="AB1898" s="65"/>
      <c r="AC1898" s="28"/>
      <c r="AD1898" s="31" t="s">
        <v>75</v>
      </c>
      <c r="AE1898" s="31"/>
      <c r="AF1898" s="634"/>
      <c r="AG1898" s="2"/>
    </row>
    <row r="1899" spans="1:33" ht="25.5">
      <c r="A1899" s="662"/>
      <c r="B1899" s="665"/>
      <c r="C1899" s="743"/>
      <c r="D1899" s="744"/>
      <c r="E1899" s="744"/>
      <c r="F1899" s="744"/>
      <c r="G1899" s="744"/>
      <c r="H1899" s="744"/>
      <c r="I1899" s="744"/>
      <c r="J1899" s="761"/>
      <c r="K1899" s="744"/>
      <c r="L1899" s="744"/>
      <c r="M1899" s="631"/>
      <c r="N1899" s="631"/>
      <c r="O1899" s="744"/>
      <c r="P1899" s="744"/>
      <c r="Q1899" s="802"/>
      <c r="R1899" s="37"/>
      <c r="S1899" s="819" t="s">
        <v>2476</v>
      </c>
      <c r="T1899" s="33"/>
      <c r="U1899" s="33"/>
      <c r="V1899" s="33"/>
      <c r="W1899" s="34">
        <v>1</v>
      </c>
      <c r="X1899" s="35" t="s">
        <v>74</v>
      </c>
      <c r="Y1899" s="36">
        <v>10.26</v>
      </c>
      <c r="Z1899" s="29">
        <f t="shared" si="224"/>
        <v>10.26</v>
      </c>
      <c r="AA1899" s="29">
        <f t="shared" si="225"/>
        <v>11.491200000000001</v>
      </c>
      <c r="AB1899" s="65"/>
      <c r="AC1899" s="28"/>
      <c r="AD1899" s="31" t="s">
        <v>75</v>
      </c>
      <c r="AE1899" s="31"/>
      <c r="AF1899" s="634"/>
      <c r="AG1899" s="2"/>
    </row>
    <row r="1900" spans="1:33" ht="25.5">
      <c r="A1900" s="662"/>
      <c r="B1900" s="665"/>
      <c r="C1900" s="743"/>
      <c r="D1900" s="744"/>
      <c r="E1900" s="744"/>
      <c r="F1900" s="744"/>
      <c r="G1900" s="744"/>
      <c r="H1900" s="744"/>
      <c r="I1900" s="744"/>
      <c r="J1900" s="761"/>
      <c r="K1900" s="744"/>
      <c r="L1900" s="744"/>
      <c r="M1900" s="631"/>
      <c r="N1900" s="631"/>
      <c r="O1900" s="744"/>
      <c r="P1900" s="744"/>
      <c r="Q1900" s="802"/>
      <c r="R1900" s="98"/>
      <c r="S1900" s="820" t="s">
        <v>2477</v>
      </c>
      <c r="T1900" s="39"/>
      <c r="U1900" s="39"/>
      <c r="V1900" s="39"/>
      <c r="W1900" s="40">
        <v>1</v>
      </c>
      <c r="X1900" s="41" t="s">
        <v>74</v>
      </c>
      <c r="Y1900" s="42">
        <v>10.26</v>
      </c>
      <c r="Z1900" s="42">
        <f t="shared" si="224"/>
        <v>10.26</v>
      </c>
      <c r="AA1900" s="42">
        <f t="shared" si="225"/>
        <v>11.491200000000001</v>
      </c>
      <c r="AB1900" s="43"/>
      <c r="AC1900" s="41"/>
      <c r="AD1900" s="31" t="s">
        <v>75</v>
      </c>
      <c r="AE1900" s="31"/>
      <c r="AF1900" s="634"/>
      <c r="AG1900" s="2"/>
    </row>
    <row r="1901" spans="1:33" ht="16.5" customHeight="1">
      <c r="A1901" s="662"/>
      <c r="B1901" s="665"/>
      <c r="C1901" s="747" t="s">
        <v>46</v>
      </c>
      <c r="D1901" s="748" t="s">
        <v>47</v>
      </c>
      <c r="E1901" s="748" t="s">
        <v>48</v>
      </c>
      <c r="F1901" s="748" t="s">
        <v>471</v>
      </c>
      <c r="G1901" s="749" t="s">
        <v>50</v>
      </c>
      <c r="H1901" s="748" t="s">
        <v>51</v>
      </c>
      <c r="I1901" s="748" t="s">
        <v>61</v>
      </c>
      <c r="J1901" s="766" t="s">
        <v>2478</v>
      </c>
      <c r="K1901" s="748" t="s">
        <v>2479</v>
      </c>
      <c r="L1901" s="748" t="s">
        <v>2480</v>
      </c>
      <c r="M1901" s="638">
        <v>0</v>
      </c>
      <c r="N1901" s="638">
        <v>1</v>
      </c>
      <c r="O1901" s="748" t="s">
        <v>2481</v>
      </c>
      <c r="P1901" s="748" t="s">
        <v>2482</v>
      </c>
      <c r="Q1901" s="804" t="s">
        <v>2458</v>
      </c>
      <c r="R1901" s="37" t="s">
        <v>116</v>
      </c>
      <c r="S1901" s="821" t="s">
        <v>117</v>
      </c>
      <c r="T1901" s="100" t="s">
        <v>70</v>
      </c>
      <c r="U1901" s="67" t="s">
        <v>71</v>
      </c>
      <c r="V1901" s="68" t="s">
        <v>72</v>
      </c>
      <c r="W1901" s="34"/>
      <c r="X1901" s="35"/>
      <c r="Y1901" s="36"/>
      <c r="Z1901" s="36"/>
      <c r="AA1901" s="36"/>
      <c r="AB1901" s="50">
        <f>SUM(AA1902:AA1903)</f>
        <v>5.4908000000000001</v>
      </c>
      <c r="AC1901" s="35"/>
      <c r="AD1901" s="58"/>
      <c r="AE1901" s="58"/>
      <c r="AF1901" s="637"/>
      <c r="AG1901" s="2"/>
    </row>
    <row r="1902" spans="1:33" ht="16.5" customHeight="1">
      <c r="A1902" s="662"/>
      <c r="B1902" s="665"/>
      <c r="C1902" s="743"/>
      <c r="D1902" s="744"/>
      <c r="E1902" s="744"/>
      <c r="F1902" s="744"/>
      <c r="G1902" s="744"/>
      <c r="H1902" s="744"/>
      <c r="I1902" s="744"/>
      <c r="J1902" s="761"/>
      <c r="K1902" s="744"/>
      <c r="L1902" s="744"/>
      <c r="M1902" s="631"/>
      <c r="N1902" s="631"/>
      <c r="O1902" s="744"/>
      <c r="P1902" s="744"/>
      <c r="Q1902" s="802"/>
      <c r="R1902" s="25"/>
      <c r="S1902" s="818" t="s">
        <v>2483</v>
      </c>
      <c r="T1902" s="26"/>
      <c r="U1902" s="26"/>
      <c r="V1902" s="26"/>
      <c r="W1902" s="27">
        <v>1</v>
      </c>
      <c r="X1902" s="28" t="s">
        <v>121</v>
      </c>
      <c r="Y1902" s="29">
        <v>4.55</v>
      </c>
      <c r="Z1902" s="29">
        <f t="shared" ref="Z1902:Z1903" si="226">+W1902*Y1902</f>
        <v>4.55</v>
      </c>
      <c r="AA1902" s="29">
        <f>+Z1902</f>
        <v>4.55</v>
      </c>
      <c r="AB1902" s="30"/>
      <c r="AC1902" s="28" t="s">
        <v>75</v>
      </c>
      <c r="AD1902" s="31"/>
      <c r="AE1902" s="31"/>
      <c r="AF1902" s="634"/>
      <c r="AG1902" s="2"/>
    </row>
    <row r="1903" spans="1:33" ht="16.5" customHeight="1">
      <c r="A1903" s="662"/>
      <c r="B1903" s="665"/>
      <c r="C1903" s="743"/>
      <c r="D1903" s="744"/>
      <c r="E1903" s="744"/>
      <c r="F1903" s="744"/>
      <c r="G1903" s="744"/>
      <c r="H1903" s="744"/>
      <c r="I1903" s="744"/>
      <c r="J1903" s="761"/>
      <c r="K1903" s="744"/>
      <c r="L1903" s="744"/>
      <c r="M1903" s="631"/>
      <c r="N1903" s="631"/>
      <c r="O1903" s="744"/>
      <c r="P1903" s="744"/>
      <c r="Q1903" s="802"/>
      <c r="R1903" s="25"/>
      <c r="S1903" s="819" t="s">
        <v>2484</v>
      </c>
      <c r="T1903" s="33"/>
      <c r="U1903" s="45"/>
      <c r="V1903" s="45"/>
      <c r="W1903" s="27">
        <v>1</v>
      </c>
      <c r="X1903" s="35" t="s">
        <v>119</v>
      </c>
      <c r="Y1903" s="36">
        <v>0.84</v>
      </c>
      <c r="Z1903" s="29">
        <f t="shared" si="226"/>
        <v>0.84</v>
      </c>
      <c r="AA1903" s="29">
        <f>+Z1903*1.12</f>
        <v>0.94080000000000008</v>
      </c>
      <c r="AB1903" s="30"/>
      <c r="AC1903" s="28" t="s">
        <v>75</v>
      </c>
      <c r="AD1903" s="31"/>
      <c r="AE1903" s="31"/>
      <c r="AF1903" s="634"/>
      <c r="AG1903" s="2"/>
    </row>
    <row r="1904" spans="1:33" ht="15.75" customHeight="1">
      <c r="A1904" s="662"/>
      <c r="B1904" s="665"/>
      <c r="C1904" s="743"/>
      <c r="D1904" s="744"/>
      <c r="E1904" s="744"/>
      <c r="F1904" s="744"/>
      <c r="G1904" s="744"/>
      <c r="H1904" s="744"/>
      <c r="I1904" s="744"/>
      <c r="J1904" s="761"/>
      <c r="K1904" s="744"/>
      <c r="L1904" s="744"/>
      <c r="M1904" s="631"/>
      <c r="N1904" s="631"/>
      <c r="O1904" s="744"/>
      <c r="P1904" s="744"/>
      <c r="Q1904" s="802"/>
      <c r="R1904" s="37" t="s">
        <v>140</v>
      </c>
      <c r="S1904" s="850" t="s">
        <v>141</v>
      </c>
      <c r="T1904" s="125" t="s">
        <v>70</v>
      </c>
      <c r="U1904" s="172" t="s">
        <v>71</v>
      </c>
      <c r="V1904" s="164" t="s">
        <v>72</v>
      </c>
      <c r="W1904" s="73"/>
      <c r="X1904" s="35"/>
      <c r="Y1904" s="36"/>
      <c r="Z1904" s="29"/>
      <c r="AA1904" s="29"/>
      <c r="AB1904" s="30">
        <f>SUM(AA1905)</f>
        <v>6.7872000000000012</v>
      </c>
      <c r="AC1904" s="28"/>
      <c r="AD1904" s="31"/>
      <c r="AE1904" s="31"/>
      <c r="AF1904" s="634"/>
      <c r="AG1904" s="2"/>
    </row>
    <row r="1905" spans="1:33" ht="25.5">
      <c r="A1905" s="662"/>
      <c r="B1905" s="665"/>
      <c r="C1905" s="743"/>
      <c r="D1905" s="744"/>
      <c r="E1905" s="744"/>
      <c r="F1905" s="744"/>
      <c r="G1905" s="744"/>
      <c r="H1905" s="744"/>
      <c r="I1905" s="744"/>
      <c r="J1905" s="761"/>
      <c r="K1905" s="744"/>
      <c r="L1905" s="744"/>
      <c r="M1905" s="631"/>
      <c r="N1905" s="631"/>
      <c r="O1905" s="744"/>
      <c r="P1905" s="744"/>
      <c r="Q1905" s="802"/>
      <c r="R1905" s="25"/>
      <c r="S1905" s="818" t="s">
        <v>2485</v>
      </c>
      <c r="T1905" s="330"/>
      <c r="U1905" s="155"/>
      <c r="V1905" s="155"/>
      <c r="W1905" s="73">
        <v>6</v>
      </c>
      <c r="X1905" s="28" t="s">
        <v>1014</v>
      </c>
      <c r="Y1905" s="29">
        <v>1.01</v>
      </c>
      <c r="Z1905" s="29">
        <f>+W1905*Y1905</f>
        <v>6.0600000000000005</v>
      </c>
      <c r="AA1905" s="29">
        <f>+Z1905*1.12</f>
        <v>6.7872000000000012</v>
      </c>
      <c r="AB1905" s="30"/>
      <c r="AC1905" s="28" t="s">
        <v>75</v>
      </c>
      <c r="AD1905" s="31"/>
      <c r="AE1905" s="31"/>
      <c r="AF1905" s="634"/>
      <c r="AG1905" s="2"/>
    </row>
    <row r="1906" spans="1:33" ht="25.5">
      <c r="A1906" s="662"/>
      <c r="B1906" s="665"/>
      <c r="C1906" s="743"/>
      <c r="D1906" s="744"/>
      <c r="E1906" s="744"/>
      <c r="F1906" s="744"/>
      <c r="G1906" s="744"/>
      <c r="H1906" s="744"/>
      <c r="I1906" s="744"/>
      <c r="J1906" s="761"/>
      <c r="K1906" s="744"/>
      <c r="L1906" s="744"/>
      <c r="M1906" s="631"/>
      <c r="N1906" s="631"/>
      <c r="O1906" s="744"/>
      <c r="P1906" s="744"/>
      <c r="Q1906" s="802"/>
      <c r="R1906" s="37" t="s">
        <v>68</v>
      </c>
      <c r="S1906" s="821" t="s">
        <v>69</v>
      </c>
      <c r="T1906" s="215"/>
      <c r="U1906" s="172" t="s">
        <v>71</v>
      </c>
      <c r="V1906" s="164" t="s">
        <v>72</v>
      </c>
      <c r="W1906" s="73"/>
      <c r="X1906" s="35"/>
      <c r="Y1906" s="36"/>
      <c r="Z1906" s="29"/>
      <c r="AA1906" s="29"/>
      <c r="AB1906" s="65">
        <f>SUM(AA1907)</f>
        <v>11.491200000000001</v>
      </c>
      <c r="AC1906" s="28"/>
      <c r="AD1906" s="31"/>
      <c r="AE1906" s="31"/>
      <c r="AF1906" s="634"/>
      <c r="AG1906" s="2"/>
    </row>
    <row r="1907" spans="1:33" ht="25.5" customHeight="1">
      <c r="A1907" s="662"/>
      <c r="B1907" s="665"/>
      <c r="C1907" s="743"/>
      <c r="D1907" s="744"/>
      <c r="E1907" s="744"/>
      <c r="F1907" s="744"/>
      <c r="G1907" s="744"/>
      <c r="H1907" s="744"/>
      <c r="I1907" s="744"/>
      <c r="J1907" s="761"/>
      <c r="K1907" s="744"/>
      <c r="L1907" s="744"/>
      <c r="M1907" s="631"/>
      <c r="N1907" s="631"/>
      <c r="O1907" s="744"/>
      <c r="P1907" s="744"/>
      <c r="Q1907" s="802"/>
      <c r="R1907" s="38"/>
      <c r="S1907" s="847" t="s">
        <v>2486</v>
      </c>
      <c r="T1907" s="198"/>
      <c r="U1907" s="198"/>
      <c r="V1907" s="198"/>
      <c r="W1907" s="199">
        <v>1</v>
      </c>
      <c r="X1907" s="207" t="s">
        <v>74</v>
      </c>
      <c r="Y1907" s="208">
        <v>10.26</v>
      </c>
      <c r="Z1907" s="42">
        <f>+W1907*Y1907</f>
        <v>10.26</v>
      </c>
      <c r="AA1907" s="42">
        <f>+Z1907*1.12</f>
        <v>11.491200000000001</v>
      </c>
      <c r="AB1907" s="377"/>
      <c r="AC1907" s="41"/>
      <c r="AD1907" s="31" t="s">
        <v>75</v>
      </c>
      <c r="AE1907" s="31"/>
      <c r="AF1907" s="634"/>
      <c r="AG1907" s="2"/>
    </row>
    <row r="1908" spans="1:33" ht="57" customHeight="1">
      <c r="A1908" s="662"/>
      <c r="B1908" s="665"/>
      <c r="C1908" s="747" t="s">
        <v>46</v>
      </c>
      <c r="D1908" s="748" t="s">
        <v>47</v>
      </c>
      <c r="E1908" s="748" t="s">
        <v>48</v>
      </c>
      <c r="F1908" s="748" t="s">
        <v>471</v>
      </c>
      <c r="G1908" s="749" t="s">
        <v>50</v>
      </c>
      <c r="H1908" s="748" t="s">
        <v>51</v>
      </c>
      <c r="I1908" s="748" t="s">
        <v>61</v>
      </c>
      <c r="J1908" s="766" t="s">
        <v>2487</v>
      </c>
      <c r="K1908" s="748" t="s">
        <v>2488</v>
      </c>
      <c r="L1908" s="748" t="s">
        <v>2489</v>
      </c>
      <c r="M1908" s="638">
        <v>1</v>
      </c>
      <c r="N1908" s="638">
        <v>0</v>
      </c>
      <c r="O1908" s="748" t="s">
        <v>2490</v>
      </c>
      <c r="P1908" s="748" t="s">
        <v>2491</v>
      </c>
      <c r="Q1908" s="804" t="s">
        <v>2458</v>
      </c>
      <c r="R1908" s="59" t="s">
        <v>116</v>
      </c>
      <c r="S1908" s="822" t="s">
        <v>117</v>
      </c>
      <c r="T1908" s="47" t="s">
        <v>70</v>
      </c>
      <c r="U1908" s="67" t="s">
        <v>71</v>
      </c>
      <c r="V1908" s="68" t="s">
        <v>72</v>
      </c>
      <c r="W1908" s="54"/>
      <c r="X1908" s="55"/>
      <c r="Y1908" s="56"/>
      <c r="Z1908" s="56"/>
      <c r="AA1908" s="56"/>
      <c r="AB1908" s="57">
        <f>SUM(AA1909:AA1910)</f>
        <v>5.4908000000000001</v>
      </c>
      <c r="AC1908" s="55"/>
      <c r="AD1908" s="58"/>
      <c r="AE1908" s="58"/>
      <c r="AF1908" s="637"/>
      <c r="AG1908" s="2"/>
    </row>
    <row r="1909" spans="1:33" ht="57" customHeight="1">
      <c r="A1909" s="662"/>
      <c r="B1909" s="665"/>
      <c r="C1909" s="743"/>
      <c r="D1909" s="744"/>
      <c r="E1909" s="744"/>
      <c r="F1909" s="744"/>
      <c r="G1909" s="744"/>
      <c r="H1909" s="744"/>
      <c r="I1909" s="744"/>
      <c r="J1909" s="761"/>
      <c r="K1909" s="744"/>
      <c r="L1909" s="744"/>
      <c r="M1909" s="631"/>
      <c r="N1909" s="631"/>
      <c r="O1909" s="744"/>
      <c r="P1909" s="744"/>
      <c r="Q1909" s="802"/>
      <c r="R1909" s="25"/>
      <c r="S1909" s="818" t="s">
        <v>2492</v>
      </c>
      <c r="T1909" s="26"/>
      <c r="U1909" s="26"/>
      <c r="V1909" s="26"/>
      <c r="W1909" s="27">
        <v>1</v>
      </c>
      <c r="X1909" s="28" t="s">
        <v>121</v>
      </c>
      <c r="Y1909" s="29">
        <v>4.55</v>
      </c>
      <c r="Z1909" s="29">
        <f t="shared" ref="Z1909:Z1910" si="227">+W1909*Y1909</f>
        <v>4.55</v>
      </c>
      <c r="AA1909" s="29">
        <f>+Z1909</f>
        <v>4.55</v>
      </c>
      <c r="AB1909" s="30"/>
      <c r="AC1909" s="28" t="s">
        <v>75</v>
      </c>
      <c r="AD1909" s="31"/>
      <c r="AE1909" s="31"/>
      <c r="AF1909" s="634"/>
      <c r="AG1909" s="2"/>
    </row>
    <row r="1910" spans="1:33" ht="57" customHeight="1">
      <c r="A1910" s="662"/>
      <c r="B1910" s="665"/>
      <c r="C1910" s="743"/>
      <c r="D1910" s="744"/>
      <c r="E1910" s="744"/>
      <c r="F1910" s="744"/>
      <c r="G1910" s="744"/>
      <c r="H1910" s="744"/>
      <c r="I1910" s="744"/>
      <c r="J1910" s="761"/>
      <c r="K1910" s="744"/>
      <c r="L1910" s="744"/>
      <c r="M1910" s="631"/>
      <c r="N1910" s="631"/>
      <c r="O1910" s="744"/>
      <c r="P1910" s="744"/>
      <c r="Q1910" s="802"/>
      <c r="R1910" s="38"/>
      <c r="S1910" s="847" t="s">
        <v>2493</v>
      </c>
      <c r="T1910" s="198"/>
      <c r="U1910" s="198"/>
      <c r="V1910" s="198"/>
      <c r="W1910" s="40">
        <v>1</v>
      </c>
      <c r="X1910" s="207" t="s">
        <v>119</v>
      </c>
      <c r="Y1910" s="208">
        <v>0.84</v>
      </c>
      <c r="Z1910" s="42">
        <f t="shared" si="227"/>
        <v>0.84</v>
      </c>
      <c r="AA1910" s="42">
        <f>+Z1910*1.12</f>
        <v>0.94080000000000008</v>
      </c>
      <c r="AB1910" s="43"/>
      <c r="AC1910" s="41" t="s">
        <v>75</v>
      </c>
      <c r="AD1910" s="44"/>
      <c r="AE1910" s="44"/>
      <c r="AF1910" s="635"/>
      <c r="AG1910" s="2"/>
    </row>
    <row r="1911" spans="1:33" ht="16.5" customHeight="1">
      <c r="A1911" s="662"/>
      <c r="B1911" s="665"/>
      <c r="C1911" s="747" t="s">
        <v>46</v>
      </c>
      <c r="D1911" s="748" t="s">
        <v>47</v>
      </c>
      <c r="E1911" s="748" t="s">
        <v>48</v>
      </c>
      <c r="F1911" s="748" t="s">
        <v>471</v>
      </c>
      <c r="G1911" s="749" t="s">
        <v>50</v>
      </c>
      <c r="H1911" s="748" t="s">
        <v>51</v>
      </c>
      <c r="I1911" s="748" t="s">
        <v>61</v>
      </c>
      <c r="J1911" s="758" t="s">
        <v>2494</v>
      </c>
      <c r="K1911" s="748" t="s">
        <v>2495</v>
      </c>
      <c r="L1911" s="748" t="s">
        <v>2496</v>
      </c>
      <c r="M1911" s="706">
        <v>35</v>
      </c>
      <c r="N1911" s="706">
        <v>35</v>
      </c>
      <c r="O1911" s="748" t="s">
        <v>2497</v>
      </c>
      <c r="P1911" s="748" t="s">
        <v>2498</v>
      </c>
      <c r="Q1911" s="804" t="s">
        <v>2499</v>
      </c>
      <c r="R1911" s="59" t="s">
        <v>116</v>
      </c>
      <c r="S1911" s="822" t="s">
        <v>117</v>
      </c>
      <c r="T1911" s="47" t="s">
        <v>70</v>
      </c>
      <c r="U1911" s="67" t="s">
        <v>71</v>
      </c>
      <c r="V1911" s="68" t="s">
        <v>72</v>
      </c>
      <c r="W1911" s="54"/>
      <c r="X1911" s="55"/>
      <c r="Y1911" s="56"/>
      <c r="Z1911" s="56"/>
      <c r="AA1911" s="56"/>
      <c r="AB1911" s="57">
        <f>SUM(AA1912:AA1913)</f>
        <v>14.590799999999998</v>
      </c>
      <c r="AC1911" s="55"/>
      <c r="AD1911" s="58"/>
      <c r="AE1911" s="58"/>
      <c r="AF1911" s="637"/>
      <c r="AG1911" s="2"/>
    </row>
    <row r="1912" spans="1:33" ht="16.5" customHeight="1">
      <c r="A1912" s="662"/>
      <c r="B1912" s="665"/>
      <c r="C1912" s="743"/>
      <c r="D1912" s="744"/>
      <c r="E1912" s="744"/>
      <c r="F1912" s="744"/>
      <c r="G1912" s="744"/>
      <c r="H1912" s="744"/>
      <c r="I1912" s="744"/>
      <c r="J1912" s="761"/>
      <c r="K1912" s="744"/>
      <c r="L1912" s="744"/>
      <c r="M1912" s="631"/>
      <c r="N1912" s="631"/>
      <c r="O1912" s="744"/>
      <c r="P1912" s="744"/>
      <c r="Q1912" s="802"/>
      <c r="R1912" s="25"/>
      <c r="S1912" s="818" t="s">
        <v>2500</v>
      </c>
      <c r="T1912" s="26"/>
      <c r="U1912" s="26"/>
      <c r="V1912" s="26"/>
      <c r="W1912" s="27">
        <v>3</v>
      </c>
      <c r="X1912" s="28" t="s">
        <v>121</v>
      </c>
      <c r="Y1912" s="29">
        <v>4.55</v>
      </c>
      <c r="Z1912" s="29">
        <f t="shared" ref="Z1912:Z1913" si="228">+W1912*Y1912</f>
        <v>13.649999999999999</v>
      </c>
      <c r="AA1912" s="29">
        <f>+Z1912</f>
        <v>13.649999999999999</v>
      </c>
      <c r="AB1912" s="30"/>
      <c r="AC1912" s="28" t="s">
        <v>75</v>
      </c>
      <c r="AD1912" s="31"/>
      <c r="AE1912" s="31"/>
      <c r="AF1912" s="634"/>
      <c r="AG1912" s="2"/>
    </row>
    <row r="1913" spans="1:33" ht="16.5" customHeight="1">
      <c r="A1913" s="662"/>
      <c r="B1913" s="665"/>
      <c r="C1913" s="743"/>
      <c r="D1913" s="744"/>
      <c r="E1913" s="744"/>
      <c r="F1913" s="744"/>
      <c r="G1913" s="744"/>
      <c r="H1913" s="744"/>
      <c r="I1913" s="744"/>
      <c r="J1913" s="761"/>
      <c r="K1913" s="744"/>
      <c r="L1913" s="744"/>
      <c r="M1913" s="631"/>
      <c r="N1913" s="631"/>
      <c r="O1913" s="744"/>
      <c r="P1913" s="744"/>
      <c r="Q1913" s="802"/>
      <c r="R1913" s="32"/>
      <c r="S1913" s="819" t="s">
        <v>2501</v>
      </c>
      <c r="T1913" s="33"/>
      <c r="U1913" s="45"/>
      <c r="V1913" s="45"/>
      <c r="W1913" s="34">
        <v>1</v>
      </c>
      <c r="X1913" s="35" t="s">
        <v>119</v>
      </c>
      <c r="Y1913" s="36">
        <v>0.84</v>
      </c>
      <c r="Z1913" s="29">
        <f t="shared" si="228"/>
        <v>0.84</v>
      </c>
      <c r="AA1913" s="29">
        <f>+Z1913*1.12</f>
        <v>0.94080000000000008</v>
      </c>
      <c r="AB1913" s="30"/>
      <c r="AC1913" s="28" t="s">
        <v>75</v>
      </c>
      <c r="AD1913" s="31"/>
      <c r="AE1913" s="31"/>
      <c r="AF1913" s="634"/>
      <c r="AG1913" s="2"/>
    </row>
    <row r="1914" spans="1:33" ht="25.5">
      <c r="A1914" s="663"/>
      <c r="B1914" s="666"/>
      <c r="C1914" s="743"/>
      <c r="D1914" s="744"/>
      <c r="E1914" s="744"/>
      <c r="F1914" s="744"/>
      <c r="G1914" s="744"/>
      <c r="H1914" s="744"/>
      <c r="I1914" s="744"/>
      <c r="J1914" s="761"/>
      <c r="K1914" s="744"/>
      <c r="L1914" s="744"/>
      <c r="M1914" s="631"/>
      <c r="N1914" s="631"/>
      <c r="O1914" s="744"/>
      <c r="P1914" s="744"/>
      <c r="Q1914" s="802"/>
      <c r="R1914" s="37" t="s">
        <v>68</v>
      </c>
      <c r="S1914" s="821" t="s">
        <v>69</v>
      </c>
      <c r="T1914" s="215"/>
      <c r="U1914" s="172" t="s">
        <v>71</v>
      </c>
      <c r="V1914" s="164" t="s">
        <v>72</v>
      </c>
      <c r="W1914" s="128"/>
      <c r="X1914" s="35"/>
      <c r="Y1914" s="36"/>
      <c r="Z1914" s="29"/>
      <c r="AA1914" s="29"/>
      <c r="AB1914" s="30">
        <f>SUM(AA1915:AA1918)</f>
        <v>80.438400000000016</v>
      </c>
      <c r="AC1914" s="28"/>
      <c r="AD1914" s="31"/>
      <c r="AE1914" s="31"/>
      <c r="AF1914" s="634"/>
      <c r="AG1914" s="2"/>
    </row>
    <row r="1915" spans="1:33" ht="25.5">
      <c r="A1915" s="661" t="s">
        <v>2111</v>
      </c>
      <c r="B1915" s="664" t="s">
        <v>2434</v>
      </c>
      <c r="C1915" s="743"/>
      <c r="D1915" s="744"/>
      <c r="E1915" s="744"/>
      <c r="F1915" s="744"/>
      <c r="G1915" s="744"/>
      <c r="H1915" s="744"/>
      <c r="I1915" s="744"/>
      <c r="J1915" s="761"/>
      <c r="K1915" s="744"/>
      <c r="L1915" s="744"/>
      <c r="M1915" s="631"/>
      <c r="N1915" s="631"/>
      <c r="O1915" s="744"/>
      <c r="P1915" s="744"/>
      <c r="Q1915" s="802"/>
      <c r="R1915" s="37"/>
      <c r="S1915" s="819" t="s">
        <v>2502</v>
      </c>
      <c r="T1915" s="33"/>
      <c r="U1915" s="33"/>
      <c r="V1915" s="33"/>
      <c r="W1915" s="34">
        <v>4</v>
      </c>
      <c r="X1915" s="35" t="s">
        <v>74</v>
      </c>
      <c r="Y1915" s="36">
        <v>10.26</v>
      </c>
      <c r="Z1915" s="29">
        <f t="shared" ref="Z1915:Z1918" si="229">+W1915*Y1915</f>
        <v>41.04</v>
      </c>
      <c r="AA1915" s="29">
        <f t="shared" ref="AA1915:AA1918" si="230">+Z1915*1.12</f>
        <v>45.964800000000004</v>
      </c>
      <c r="AB1915" s="30"/>
      <c r="AC1915" s="28"/>
      <c r="AD1915" s="31" t="s">
        <v>75</v>
      </c>
      <c r="AE1915" s="31"/>
      <c r="AF1915" s="634"/>
      <c r="AG1915" s="2"/>
    </row>
    <row r="1916" spans="1:33" ht="25.5">
      <c r="A1916" s="662"/>
      <c r="B1916" s="665"/>
      <c r="C1916" s="743"/>
      <c r="D1916" s="744"/>
      <c r="E1916" s="744"/>
      <c r="F1916" s="744"/>
      <c r="G1916" s="744"/>
      <c r="H1916" s="744"/>
      <c r="I1916" s="744"/>
      <c r="J1916" s="761"/>
      <c r="K1916" s="744"/>
      <c r="L1916" s="744"/>
      <c r="M1916" s="631"/>
      <c r="N1916" s="631"/>
      <c r="O1916" s="744"/>
      <c r="P1916" s="744"/>
      <c r="Q1916" s="802"/>
      <c r="R1916" s="37"/>
      <c r="S1916" s="819" t="s">
        <v>2503</v>
      </c>
      <c r="T1916" s="33"/>
      <c r="U1916" s="33"/>
      <c r="V1916" s="33"/>
      <c r="W1916" s="34">
        <v>1</v>
      </c>
      <c r="X1916" s="35" t="s">
        <v>74</v>
      </c>
      <c r="Y1916" s="36">
        <v>10.26</v>
      </c>
      <c r="Z1916" s="29">
        <f t="shared" si="229"/>
        <v>10.26</v>
      </c>
      <c r="AA1916" s="29">
        <f t="shared" si="230"/>
        <v>11.491200000000001</v>
      </c>
      <c r="AB1916" s="30"/>
      <c r="AC1916" s="28"/>
      <c r="AD1916" s="31" t="s">
        <v>75</v>
      </c>
      <c r="AE1916" s="31"/>
      <c r="AF1916" s="634"/>
      <c r="AG1916" s="2"/>
    </row>
    <row r="1917" spans="1:33" ht="25.5">
      <c r="A1917" s="662"/>
      <c r="B1917" s="665"/>
      <c r="C1917" s="743"/>
      <c r="D1917" s="744"/>
      <c r="E1917" s="744"/>
      <c r="F1917" s="744"/>
      <c r="G1917" s="744"/>
      <c r="H1917" s="744"/>
      <c r="I1917" s="744"/>
      <c r="J1917" s="761"/>
      <c r="K1917" s="744"/>
      <c r="L1917" s="744"/>
      <c r="M1917" s="631"/>
      <c r="N1917" s="631"/>
      <c r="O1917" s="744"/>
      <c r="P1917" s="744"/>
      <c r="Q1917" s="802"/>
      <c r="R1917" s="37"/>
      <c r="S1917" s="819" t="s">
        <v>2504</v>
      </c>
      <c r="T1917" s="33"/>
      <c r="U1917" s="33"/>
      <c r="V1917" s="33"/>
      <c r="W1917" s="34">
        <v>1</v>
      </c>
      <c r="X1917" s="35" t="s">
        <v>74</v>
      </c>
      <c r="Y1917" s="36">
        <v>10.26</v>
      </c>
      <c r="Z1917" s="29">
        <f t="shared" si="229"/>
        <v>10.26</v>
      </c>
      <c r="AA1917" s="29">
        <f t="shared" si="230"/>
        <v>11.491200000000001</v>
      </c>
      <c r="AB1917" s="30"/>
      <c r="AC1917" s="28"/>
      <c r="AD1917" s="31" t="s">
        <v>75</v>
      </c>
      <c r="AE1917" s="31"/>
      <c r="AF1917" s="634"/>
      <c r="AG1917" s="2"/>
    </row>
    <row r="1918" spans="1:33" ht="25.5">
      <c r="A1918" s="662"/>
      <c r="B1918" s="665"/>
      <c r="C1918" s="745"/>
      <c r="D1918" s="746"/>
      <c r="E1918" s="746"/>
      <c r="F1918" s="746"/>
      <c r="G1918" s="746"/>
      <c r="H1918" s="746"/>
      <c r="I1918" s="746"/>
      <c r="J1918" s="763"/>
      <c r="K1918" s="746"/>
      <c r="L1918" s="746"/>
      <c r="M1918" s="632"/>
      <c r="N1918" s="632"/>
      <c r="O1918" s="746"/>
      <c r="P1918" s="746"/>
      <c r="Q1918" s="803"/>
      <c r="R1918" s="206"/>
      <c r="S1918" s="847" t="s">
        <v>2505</v>
      </c>
      <c r="T1918" s="198"/>
      <c r="U1918" s="198"/>
      <c r="V1918" s="198"/>
      <c r="W1918" s="199">
        <v>1</v>
      </c>
      <c r="X1918" s="35" t="s">
        <v>74</v>
      </c>
      <c r="Y1918" s="208">
        <v>10.26</v>
      </c>
      <c r="Z1918" s="42">
        <f t="shared" si="229"/>
        <v>10.26</v>
      </c>
      <c r="AA1918" s="42">
        <f t="shared" si="230"/>
        <v>11.491200000000001</v>
      </c>
      <c r="AB1918" s="43"/>
      <c r="AC1918" s="41"/>
      <c r="AD1918" s="44" t="s">
        <v>75</v>
      </c>
      <c r="AE1918" s="44"/>
      <c r="AF1918" s="635"/>
      <c r="AG1918" s="2"/>
    </row>
    <row r="1919" spans="1:33" ht="39.75" customHeight="1">
      <c r="A1919" s="662"/>
      <c r="B1919" s="665"/>
      <c r="C1919" s="773" t="s">
        <v>46</v>
      </c>
      <c r="D1919" s="750" t="s">
        <v>47</v>
      </c>
      <c r="E1919" s="750" t="s">
        <v>48</v>
      </c>
      <c r="F1919" s="750" t="s">
        <v>471</v>
      </c>
      <c r="G1919" s="768" t="s">
        <v>50</v>
      </c>
      <c r="H1919" s="750" t="s">
        <v>51</v>
      </c>
      <c r="I1919" s="750" t="s">
        <v>61</v>
      </c>
      <c r="J1919" s="752" t="s">
        <v>2506</v>
      </c>
      <c r="K1919" s="750" t="s">
        <v>2507</v>
      </c>
      <c r="L1919" s="750" t="s">
        <v>2508</v>
      </c>
      <c r="M1919" s="698">
        <v>0</v>
      </c>
      <c r="N1919" s="698">
        <v>2</v>
      </c>
      <c r="O1919" s="750" t="s">
        <v>2509</v>
      </c>
      <c r="P1919" s="750" t="s">
        <v>2510</v>
      </c>
      <c r="Q1919" s="805" t="s">
        <v>2458</v>
      </c>
      <c r="R1919" s="59" t="s">
        <v>116</v>
      </c>
      <c r="S1919" s="822" t="s">
        <v>117</v>
      </c>
      <c r="T1919" s="47" t="s">
        <v>70</v>
      </c>
      <c r="U1919" s="67" t="s">
        <v>71</v>
      </c>
      <c r="V1919" s="68" t="s">
        <v>72</v>
      </c>
      <c r="W1919" s="54"/>
      <c r="X1919" s="55"/>
      <c r="Y1919" s="56"/>
      <c r="Z1919" s="56"/>
      <c r="AA1919" s="56"/>
      <c r="AB1919" s="57">
        <f>SUM(AA1920:AA1921)</f>
        <v>5.4908000000000001</v>
      </c>
      <c r="AC1919" s="55"/>
      <c r="AD1919" s="55"/>
      <c r="AE1919" s="55"/>
      <c r="AF1919" s="637"/>
      <c r="AG1919" s="2"/>
    </row>
    <row r="1920" spans="1:33" ht="39.75" customHeight="1">
      <c r="A1920" s="662"/>
      <c r="B1920" s="665"/>
      <c r="C1920" s="743"/>
      <c r="D1920" s="744"/>
      <c r="E1920" s="744"/>
      <c r="F1920" s="744"/>
      <c r="G1920" s="744"/>
      <c r="H1920" s="744"/>
      <c r="I1920" s="744"/>
      <c r="J1920" s="754"/>
      <c r="K1920" s="744"/>
      <c r="L1920" s="744"/>
      <c r="M1920" s="631"/>
      <c r="N1920" s="631"/>
      <c r="O1920" s="744"/>
      <c r="P1920" s="744"/>
      <c r="Q1920" s="802"/>
      <c r="R1920" s="25"/>
      <c r="S1920" s="818" t="s">
        <v>2511</v>
      </c>
      <c r="T1920" s="26"/>
      <c r="U1920" s="26"/>
      <c r="V1920" s="26"/>
      <c r="W1920" s="27">
        <v>1</v>
      </c>
      <c r="X1920" s="28" t="s">
        <v>121</v>
      </c>
      <c r="Y1920" s="29">
        <v>4.55</v>
      </c>
      <c r="Z1920" s="29">
        <f t="shared" ref="Z1920:Z1921" si="231">+W1920*Y1920</f>
        <v>4.55</v>
      </c>
      <c r="AA1920" s="29">
        <f>+Z1920</f>
        <v>4.55</v>
      </c>
      <c r="AB1920" s="30"/>
      <c r="AC1920" s="28" t="s">
        <v>75</v>
      </c>
      <c r="AD1920" s="28"/>
      <c r="AE1920" s="28"/>
      <c r="AF1920" s="634"/>
      <c r="AG1920" s="2"/>
    </row>
    <row r="1921" spans="1:33" ht="39.75" customHeight="1">
      <c r="A1921" s="662"/>
      <c r="B1921" s="665"/>
      <c r="C1921" s="743"/>
      <c r="D1921" s="744"/>
      <c r="E1921" s="744"/>
      <c r="F1921" s="744"/>
      <c r="G1921" s="744"/>
      <c r="H1921" s="744"/>
      <c r="I1921" s="744"/>
      <c r="J1921" s="754"/>
      <c r="K1921" s="744"/>
      <c r="L1921" s="744"/>
      <c r="M1921" s="631"/>
      <c r="N1921" s="631"/>
      <c r="O1921" s="744"/>
      <c r="P1921" s="744"/>
      <c r="Q1921" s="802"/>
      <c r="R1921" s="38"/>
      <c r="S1921" s="847" t="s">
        <v>2512</v>
      </c>
      <c r="T1921" s="198"/>
      <c r="U1921" s="198"/>
      <c r="V1921" s="198"/>
      <c r="W1921" s="40">
        <v>1</v>
      </c>
      <c r="X1921" s="207" t="s">
        <v>119</v>
      </c>
      <c r="Y1921" s="208">
        <v>0.84</v>
      </c>
      <c r="Z1921" s="42">
        <f t="shared" si="231"/>
        <v>0.84</v>
      </c>
      <c r="AA1921" s="42">
        <f>+Z1921*1.12</f>
        <v>0.94080000000000008</v>
      </c>
      <c r="AB1921" s="43"/>
      <c r="AC1921" s="41" t="s">
        <v>75</v>
      </c>
      <c r="AD1921" s="41"/>
      <c r="AE1921" s="44"/>
      <c r="AF1921" s="635"/>
      <c r="AG1921" s="2"/>
    </row>
    <row r="1922" spans="1:33" ht="43.5" customHeight="1">
      <c r="A1922" s="662"/>
      <c r="B1922" s="665"/>
      <c r="C1922" s="747" t="s">
        <v>46</v>
      </c>
      <c r="D1922" s="748" t="s">
        <v>47</v>
      </c>
      <c r="E1922" s="748" t="s">
        <v>48</v>
      </c>
      <c r="F1922" s="748" t="s">
        <v>471</v>
      </c>
      <c r="G1922" s="749" t="s">
        <v>50</v>
      </c>
      <c r="H1922" s="748" t="s">
        <v>51</v>
      </c>
      <c r="I1922" s="748" t="s">
        <v>61</v>
      </c>
      <c r="J1922" s="766" t="s">
        <v>2513</v>
      </c>
      <c r="K1922" s="748" t="s">
        <v>192</v>
      </c>
      <c r="L1922" s="748" t="s">
        <v>2514</v>
      </c>
      <c r="M1922" s="638">
        <v>1</v>
      </c>
      <c r="N1922" s="638">
        <v>3</v>
      </c>
      <c r="O1922" s="748" t="s">
        <v>2515</v>
      </c>
      <c r="P1922" s="748" t="s">
        <v>2516</v>
      </c>
      <c r="Q1922" s="804" t="s">
        <v>2517</v>
      </c>
      <c r="R1922" s="37" t="s">
        <v>116</v>
      </c>
      <c r="S1922" s="821" t="s">
        <v>117</v>
      </c>
      <c r="T1922" s="100" t="s">
        <v>70</v>
      </c>
      <c r="U1922" s="67" t="s">
        <v>71</v>
      </c>
      <c r="V1922" s="68" t="s">
        <v>72</v>
      </c>
      <c r="W1922" s="34"/>
      <c r="X1922" s="35"/>
      <c r="Y1922" s="36"/>
      <c r="Z1922" s="36"/>
      <c r="AA1922" s="36"/>
      <c r="AB1922" s="50">
        <f>SUM(AA1923)</f>
        <v>4.55</v>
      </c>
      <c r="AC1922" s="35"/>
      <c r="AD1922" s="60"/>
      <c r="AE1922" s="60"/>
      <c r="AF1922" s="636"/>
      <c r="AG1922" s="2"/>
    </row>
    <row r="1923" spans="1:33" ht="43.5" customHeight="1">
      <c r="A1923" s="662"/>
      <c r="B1923" s="665"/>
      <c r="C1923" s="743"/>
      <c r="D1923" s="744"/>
      <c r="E1923" s="744"/>
      <c r="F1923" s="744"/>
      <c r="G1923" s="744"/>
      <c r="H1923" s="744"/>
      <c r="I1923" s="744"/>
      <c r="J1923" s="761"/>
      <c r="K1923" s="744"/>
      <c r="L1923" s="744"/>
      <c r="M1923" s="631"/>
      <c r="N1923" s="631"/>
      <c r="O1923" s="744"/>
      <c r="P1923" s="744"/>
      <c r="Q1923" s="802"/>
      <c r="R1923" s="329"/>
      <c r="S1923" s="818" t="s">
        <v>2518</v>
      </c>
      <c r="T1923" s="26"/>
      <c r="U1923" s="26"/>
      <c r="V1923" s="26"/>
      <c r="W1923" s="27">
        <v>1</v>
      </c>
      <c r="X1923" s="28" t="s">
        <v>121</v>
      </c>
      <c r="Y1923" s="29">
        <v>4.55</v>
      </c>
      <c r="Z1923" s="29">
        <f>+W1923*Y1923</f>
        <v>4.55</v>
      </c>
      <c r="AA1923" s="29">
        <f>+Z1923</f>
        <v>4.55</v>
      </c>
      <c r="AB1923" s="30"/>
      <c r="AC1923" s="28" t="s">
        <v>75</v>
      </c>
      <c r="AD1923" s="31"/>
      <c r="AE1923" s="31"/>
      <c r="AF1923" s="634"/>
      <c r="AG1923" s="2"/>
    </row>
    <row r="1924" spans="1:33" ht="16.5" customHeight="1">
      <c r="A1924" s="662"/>
      <c r="B1924" s="665"/>
      <c r="C1924" s="747" t="s">
        <v>46</v>
      </c>
      <c r="D1924" s="748" t="s">
        <v>47</v>
      </c>
      <c r="E1924" s="748" t="s">
        <v>48</v>
      </c>
      <c r="F1924" s="748" t="s">
        <v>471</v>
      </c>
      <c r="G1924" s="749" t="s">
        <v>50</v>
      </c>
      <c r="H1924" s="748" t="s">
        <v>51</v>
      </c>
      <c r="I1924" s="748" t="s">
        <v>61</v>
      </c>
      <c r="J1924" s="766" t="s">
        <v>2519</v>
      </c>
      <c r="K1924" s="748" t="s">
        <v>473</v>
      </c>
      <c r="L1924" s="748" t="s">
        <v>2520</v>
      </c>
      <c r="M1924" s="638">
        <v>0</v>
      </c>
      <c r="N1924" s="638">
        <v>1</v>
      </c>
      <c r="O1924" s="748" t="s">
        <v>2521</v>
      </c>
      <c r="P1924" s="748" t="s">
        <v>2522</v>
      </c>
      <c r="Q1924" s="804" t="s">
        <v>2523</v>
      </c>
      <c r="R1924" s="59" t="s">
        <v>116</v>
      </c>
      <c r="S1924" s="822" t="s">
        <v>117</v>
      </c>
      <c r="T1924" s="47" t="s">
        <v>70</v>
      </c>
      <c r="U1924" s="67" t="s">
        <v>71</v>
      </c>
      <c r="V1924" s="68" t="s">
        <v>72</v>
      </c>
      <c r="W1924" s="54"/>
      <c r="X1924" s="55"/>
      <c r="Y1924" s="56"/>
      <c r="Z1924" s="56"/>
      <c r="AA1924" s="56"/>
      <c r="AB1924" s="57">
        <f>SUM(AA1925:AA1928)</f>
        <v>9.5648000000000017</v>
      </c>
      <c r="AC1924" s="55"/>
      <c r="AD1924" s="58"/>
      <c r="AE1924" s="58"/>
      <c r="AF1924" s="637"/>
      <c r="AG1924" s="2"/>
    </row>
    <row r="1925" spans="1:33" ht="25.5">
      <c r="A1925" s="662"/>
      <c r="B1925" s="665"/>
      <c r="C1925" s="743"/>
      <c r="D1925" s="744"/>
      <c r="E1925" s="744"/>
      <c r="F1925" s="744"/>
      <c r="G1925" s="744"/>
      <c r="H1925" s="744"/>
      <c r="I1925" s="744"/>
      <c r="J1925" s="761"/>
      <c r="K1925" s="744"/>
      <c r="L1925" s="744"/>
      <c r="M1925" s="631"/>
      <c r="N1925" s="631"/>
      <c r="O1925" s="744"/>
      <c r="P1925" s="744"/>
      <c r="Q1925" s="802"/>
      <c r="R1925" s="25"/>
      <c r="S1925" s="818" t="s">
        <v>2524</v>
      </c>
      <c r="T1925" s="26"/>
      <c r="U1925" s="26"/>
      <c r="V1925" s="26"/>
      <c r="W1925" s="27">
        <v>10</v>
      </c>
      <c r="X1925" s="28" t="s">
        <v>74</v>
      </c>
      <c r="Y1925" s="29">
        <v>0.12</v>
      </c>
      <c r="Z1925" s="29">
        <f t="shared" ref="Z1925:Z1928" si="232">+W1925*Y1925</f>
        <v>1.2</v>
      </c>
      <c r="AA1925" s="29">
        <f t="shared" ref="AA1925:AA1928" si="233">+Z1925*1.12</f>
        <v>1.3440000000000001</v>
      </c>
      <c r="AB1925" s="30"/>
      <c r="AC1925" s="28" t="s">
        <v>75</v>
      </c>
      <c r="AD1925" s="31"/>
      <c r="AE1925" s="31"/>
      <c r="AF1925" s="634"/>
      <c r="AG1925" s="2"/>
    </row>
    <row r="1926" spans="1:33" ht="25.5">
      <c r="A1926" s="662"/>
      <c r="B1926" s="665"/>
      <c r="C1926" s="743"/>
      <c r="D1926" s="744"/>
      <c r="E1926" s="744"/>
      <c r="F1926" s="744"/>
      <c r="G1926" s="744"/>
      <c r="H1926" s="744"/>
      <c r="I1926" s="744"/>
      <c r="J1926" s="761"/>
      <c r="K1926" s="744"/>
      <c r="L1926" s="744"/>
      <c r="M1926" s="631"/>
      <c r="N1926" s="631"/>
      <c r="O1926" s="744"/>
      <c r="P1926" s="744"/>
      <c r="Q1926" s="802"/>
      <c r="R1926" s="25"/>
      <c r="S1926" s="818" t="s">
        <v>2525</v>
      </c>
      <c r="T1926" s="26"/>
      <c r="U1926" s="26"/>
      <c r="V1926" s="26"/>
      <c r="W1926" s="27">
        <v>6</v>
      </c>
      <c r="X1926" s="28" t="s">
        <v>74</v>
      </c>
      <c r="Y1926" s="29">
        <v>0.56999999999999995</v>
      </c>
      <c r="Z1926" s="29">
        <f t="shared" si="232"/>
        <v>3.42</v>
      </c>
      <c r="AA1926" s="29">
        <f t="shared" si="233"/>
        <v>3.8304000000000005</v>
      </c>
      <c r="AB1926" s="30"/>
      <c r="AC1926" s="28" t="s">
        <v>75</v>
      </c>
      <c r="AD1926" s="31"/>
      <c r="AE1926" s="31"/>
      <c r="AF1926" s="634"/>
      <c r="AG1926" s="2"/>
    </row>
    <row r="1927" spans="1:33" ht="16.5" customHeight="1">
      <c r="A1927" s="662"/>
      <c r="B1927" s="665"/>
      <c r="C1927" s="743"/>
      <c r="D1927" s="744"/>
      <c r="E1927" s="744"/>
      <c r="F1927" s="744"/>
      <c r="G1927" s="744"/>
      <c r="H1927" s="744"/>
      <c r="I1927" s="744"/>
      <c r="J1927" s="761"/>
      <c r="K1927" s="744"/>
      <c r="L1927" s="744"/>
      <c r="M1927" s="631"/>
      <c r="N1927" s="631"/>
      <c r="O1927" s="744"/>
      <c r="P1927" s="744"/>
      <c r="Q1927" s="802"/>
      <c r="R1927" s="25"/>
      <c r="S1927" s="818" t="s">
        <v>2526</v>
      </c>
      <c r="T1927" s="26"/>
      <c r="U1927" s="26"/>
      <c r="V1927" s="26"/>
      <c r="W1927" s="27">
        <v>5</v>
      </c>
      <c r="X1927" s="28" t="s">
        <v>74</v>
      </c>
      <c r="Y1927" s="29">
        <v>0.52</v>
      </c>
      <c r="Z1927" s="29">
        <f t="shared" si="232"/>
        <v>2.6</v>
      </c>
      <c r="AA1927" s="29">
        <f t="shared" si="233"/>
        <v>2.9120000000000004</v>
      </c>
      <c r="AB1927" s="30"/>
      <c r="AC1927" s="28" t="s">
        <v>75</v>
      </c>
      <c r="AD1927" s="31"/>
      <c r="AE1927" s="31"/>
      <c r="AF1927" s="634"/>
      <c r="AG1927" s="2"/>
    </row>
    <row r="1928" spans="1:33" ht="16.5" customHeight="1">
      <c r="A1928" s="662"/>
      <c r="B1928" s="665"/>
      <c r="C1928" s="743"/>
      <c r="D1928" s="744"/>
      <c r="E1928" s="744"/>
      <c r="F1928" s="744"/>
      <c r="G1928" s="744"/>
      <c r="H1928" s="744"/>
      <c r="I1928" s="744"/>
      <c r="J1928" s="761"/>
      <c r="K1928" s="744"/>
      <c r="L1928" s="744"/>
      <c r="M1928" s="631"/>
      <c r="N1928" s="631"/>
      <c r="O1928" s="744"/>
      <c r="P1928" s="744"/>
      <c r="Q1928" s="802"/>
      <c r="R1928" s="25"/>
      <c r="S1928" s="818" t="s">
        <v>2527</v>
      </c>
      <c r="T1928" s="26"/>
      <c r="U1928" s="61"/>
      <c r="V1928" s="61"/>
      <c r="W1928" s="27">
        <v>22</v>
      </c>
      <c r="X1928" s="28" t="s">
        <v>74</v>
      </c>
      <c r="Y1928" s="29">
        <v>0.06</v>
      </c>
      <c r="Z1928" s="29">
        <f t="shared" si="232"/>
        <v>1.3199999999999998</v>
      </c>
      <c r="AA1928" s="29">
        <f t="shared" si="233"/>
        <v>1.4783999999999999</v>
      </c>
      <c r="AB1928" s="65"/>
      <c r="AC1928" s="28" t="s">
        <v>75</v>
      </c>
      <c r="AD1928" s="31"/>
      <c r="AE1928" s="31"/>
      <c r="AF1928" s="634"/>
      <c r="AG1928" s="2"/>
    </row>
    <row r="1929" spans="1:33" ht="16.5" customHeight="1">
      <c r="A1929" s="662"/>
      <c r="B1929" s="665"/>
      <c r="C1929" s="743"/>
      <c r="D1929" s="744"/>
      <c r="E1929" s="744"/>
      <c r="F1929" s="744"/>
      <c r="G1929" s="744"/>
      <c r="H1929" s="744"/>
      <c r="I1929" s="744"/>
      <c r="J1929" s="761"/>
      <c r="K1929" s="744"/>
      <c r="L1929" s="744"/>
      <c r="M1929" s="631"/>
      <c r="N1929" s="631"/>
      <c r="O1929" s="744"/>
      <c r="P1929" s="744"/>
      <c r="Q1929" s="802"/>
      <c r="R1929" s="37" t="s">
        <v>140</v>
      </c>
      <c r="S1929" s="821" t="s">
        <v>141</v>
      </c>
      <c r="T1929" s="125" t="s">
        <v>70</v>
      </c>
      <c r="U1929" s="172" t="s">
        <v>71</v>
      </c>
      <c r="V1929" s="164" t="s">
        <v>72</v>
      </c>
      <c r="W1929" s="73"/>
      <c r="X1929" s="28"/>
      <c r="Y1929" s="29"/>
      <c r="Z1929" s="29"/>
      <c r="AA1929" s="29"/>
      <c r="AB1929" s="65">
        <f>SUM(AA1930)</f>
        <v>5.0400000000000009</v>
      </c>
      <c r="AC1929" s="28"/>
      <c r="AD1929" s="31"/>
      <c r="AE1929" s="31"/>
      <c r="AF1929" s="634"/>
      <c r="AG1929" s="2"/>
    </row>
    <row r="1930" spans="1:33" ht="25.5">
      <c r="A1930" s="662"/>
      <c r="B1930" s="669"/>
      <c r="C1930" s="745"/>
      <c r="D1930" s="746"/>
      <c r="E1930" s="746"/>
      <c r="F1930" s="746"/>
      <c r="G1930" s="746"/>
      <c r="H1930" s="746"/>
      <c r="I1930" s="746"/>
      <c r="J1930" s="763"/>
      <c r="K1930" s="746"/>
      <c r="L1930" s="746"/>
      <c r="M1930" s="632"/>
      <c r="N1930" s="632"/>
      <c r="O1930" s="746"/>
      <c r="P1930" s="746"/>
      <c r="Q1930" s="803"/>
      <c r="R1930" s="38"/>
      <c r="S1930" s="847" t="s">
        <v>2528</v>
      </c>
      <c r="T1930" s="198"/>
      <c r="U1930" s="198"/>
      <c r="V1930" s="198"/>
      <c r="W1930" s="40">
        <v>3</v>
      </c>
      <c r="X1930" s="41" t="s">
        <v>74</v>
      </c>
      <c r="Y1930" s="42">
        <v>1.5</v>
      </c>
      <c r="Z1930" s="42">
        <f>+W1930*Y1930</f>
        <v>4.5</v>
      </c>
      <c r="AA1930" s="42">
        <f>+Z1930*1.12</f>
        <v>5.0400000000000009</v>
      </c>
      <c r="AB1930" s="43"/>
      <c r="AC1930" s="41" t="s">
        <v>75</v>
      </c>
      <c r="AD1930" s="44"/>
      <c r="AE1930" s="44"/>
      <c r="AF1930" s="635"/>
      <c r="AG1930" s="2"/>
    </row>
    <row r="1931" spans="1:33" ht="22.5" customHeight="1">
      <c r="A1931" s="662"/>
      <c r="B1931" s="159"/>
      <c r="C1931" s="781"/>
      <c r="D1931" s="781"/>
      <c r="E1931" s="781"/>
      <c r="F1931" s="781"/>
      <c r="G1931" s="781"/>
      <c r="H1931" s="781"/>
      <c r="I1931" s="781"/>
      <c r="J1931" s="781"/>
      <c r="K1931" s="781"/>
      <c r="L1931" s="781"/>
      <c r="M1931" s="160"/>
      <c r="N1931" s="160"/>
      <c r="O1931" s="781"/>
      <c r="P1931" s="781"/>
      <c r="Q1931" s="781"/>
      <c r="R1931" s="667" t="s">
        <v>536</v>
      </c>
      <c r="S1931" s="657"/>
      <c r="T1931" s="657"/>
      <c r="U1931" s="657"/>
      <c r="V1931" s="657"/>
      <c r="W1931" s="657"/>
      <c r="X1931" s="657"/>
      <c r="Y1931" s="657"/>
      <c r="Z1931" s="658"/>
      <c r="AA1931" s="161" t="s">
        <v>201</v>
      </c>
      <c r="AB1931" s="162">
        <f>SUM(AB1866:AB1930)</f>
        <v>3486.0187840000003</v>
      </c>
      <c r="AC1931" s="668"/>
      <c r="AD1931" s="657"/>
      <c r="AE1931" s="657"/>
      <c r="AF1931" s="660"/>
      <c r="AG1931" s="84"/>
    </row>
    <row r="1932" spans="1:33" ht="43.5" customHeight="1">
      <c r="A1932" s="662"/>
      <c r="B1932" s="704" t="s">
        <v>2529</v>
      </c>
      <c r="C1932" s="773" t="s">
        <v>46</v>
      </c>
      <c r="D1932" s="750" t="s">
        <v>47</v>
      </c>
      <c r="E1932" s="750" t="s">
        <v>48</v>
      </c>
      <c r="F1932" s="750" t="s">
        <v>418</v>
      </c>
      <c r="G1932" s="768" t="s">
        <v>50</v>
      </c>
      <c r="H1932" s="750" t="s">
        <v>51</v>
      </c>
      <c r="I1932" s="750" t="s">
        <v>61</v>
      </c>
      <c r="J1932" s="748" t="s">
        <v>2530</v>
      </c>
      <c r="K1932" s="748" t="s">
        <v>2531</v>
      </c>
      <c r="L1932" s="750" t="s">
        <v>2532</v>
      </c>
      <c r="M1932" s="698">
        <v>10</v>
      </c>
      <c r="N1932" s="698">
        <v>12</v>
      </c>
      <c r="O1932" s="750" t="s">
        <v>2533</v>
      </c>
      <c r="P1932" s="750" t="s">
        <v>2534</v>
      </c>
      <c r="Q1932" s="805" t="s">
        <v>2535</v>
      </c>
      <c r="R1932" s="37" t="s">
        <v>2536</v>
      </c>
      <c r="S1932" s="821" t="s">
        <v>2158</v>
      </c>
      <c r="T1932" s="100" t="s">
        <v>70</v>
      </c>
      <c r="U1932" s="67" t="s">
        <v>71</v>
      </c>
      <c r="V1932" s="68" t="s">
        <v>72</v>
      </c>
      <c r="W1932" s="34"/>
      <c r="X1932" s="35"/>
      <c r="Y1932" s="36"/>
      <c r="Z1932" s="36"/>
      <c r="AA1932" s="36"/>
      <c r="AB1932" s="50">
        <f>+AA1933</f>
        <v>18288.96</v>
      </c>
      <c r="AC1932" s="35"/>
      <c r="AD1932" s="60"/>
      <c r="AE1932" s="60"/>
      <c r="AF1932" s="636"/>
      <c r="AG1932" s="2"/>
    </row>
    <row r="1933" spans="1:33" ht="43.5" customHeight="1">
      <c r="A1933" s="662"/>
      <c r="B1933" s="665"/>
      <c r="C1933" s="743"/>
      <c r="D1933" s="744"/>
      <c r="E1933" s="744"/>
      <c r="F1933" s="744"/>
      <c r="G1933" s="744"/>
      <c r="H1933" s="744"/>
      <c r="I1933" s="744"/>
      <c r="J1933" s="744"/>
      <c r="K1933" s="744"/>
      <c r="L1933" s="744"/>
      <c r="M1933" s="631"/>
      <c r="N1933" s="631"/>
      <c r="O1933" s="744"/>
      <c r="P1933" s="744"/>
      <c r="Q1933" s="802"/>
      <c r="R1933" s="25"/>
      <c r="S1933" s="831" t="s">
        <v>2537</v>
      </c>
      <c r="T1933" s="101"/>
      <c r="U1933" s="237"/>
      <c r="V1933" s="237"/>
      <c r="W1933" s="102">
        <v>1</v>
      </c>
      <c r="X1933" s="103" t="s">
        <v>74</v>
      </c>
      <c r="Y1933" s="94">
        <f>18405.66-116.7</f>
        <v>18288.96</v>
      </c>
      <c r="Z1933" s="94">
        <f>+W1933*Y1933</f>
        <v>18288.96</v>
      </c>
      <c r="AA1933" s="94">
        <f>+Z1933</f>
        <v>18288.96</v>
      </c>
      <c r="AB1933" s="30"/>
      <c r="AC1933" s="28"/>
      <c r="AD1933" s="31" t="s">
        <v>75</v>
      </c>
      <c r="AE1933" s="31"/>
      <c r="AF1933" s="634"/>
      <c r="AG1933" s="2"/>
    </row>
    <row r="1934" spans="1:33" ht="43.5" customHeight="1">
      <c r="A1934" s="663"/>
      <c r="B1934" s="666"/>
      <c r="C1934" s="743"/>
      <c r="D1934" s="744"/>
      <c r="E1934" s="744"/>
      <c r="F1934" s="744"/>
      <c r="G1934" s="744"/>
      <c r="H1934" s="744"/>
      <c r="I1934" s="744"/>
      <c r="J1934" s="744"/>
      <c r="K1934" s="744"/>
      <c r="L1934" s="744"/>
      <c r="M1934" s="631"/>
      <c r="N1934" s="631"/>
      <c r="O1934" s="744"/>
      <c r="P1934" s="744"/>
      <c r="Q1934" s="802"/>
      <c r="R1934" s="37" t="s">
        <v>2157</v>
      </c>
      <c r="S1934" s="821" t="s">
        <v>2158</v>
      </c>
      <c r="T1934" s="125" t="s">
        <v>70</v>
      </c>
      <c r="U1934" s="172" t="s">
        <v>71</v>
      </c>
      <c r="V1934" s="164" t="s">
        <v>72</v>
      </c>
      <c r="W1934" s="128"/>
      <c r="X1934" s="35"/>
      <c r="Y1934" s="36"/>
      <c r="Z1934" s="29"/>
      <c r="AA1934" s="29"/>
      <c r="AB1934" s="30">
        <f>+SUM(AA1935:AA1939)</f>
        <v>54743.017999999996</v>
      </c>
      <c r="AC1934" s="28"/>
      <c r="AD1934" s="31"/>
      <c r="AE1934" s="31"/>
      <c r="AF1934" s="634"/>
      <c r="AG1934" s="2"/>
    </row>
    <row r="1935" spans="1:33" ht="64.5" customHeight="1">
      <c r="A1935" s="661" t="s">
        <v>2111</v>
      </c>
      <c r="B1935" s="664" t="s">
        <v>2538</v>
      </c>
      <c r="C1935" s="743"/>
      <c r="D1935" s="744"/>
      <c r="E1935" s="744"/>
      <c r="F1935" s="744"/>
      <c r="G1935" s="744"/>
      <c r="H1935" s="744"/>
      <c r="I1935" s="744"/>
      <c r="J1935" s="744"/>
      <c r="K1935" s="744"/>
      <c r="L1935" s="744"/>
      <c r="M1935" s="631"/>
      <c r="N1935" s="631"/>
      <c r="O1935" s="744"/>
      <c r="P1935" s="744"/>
      <c r="Q1935" s="802"/>
      <c r="R1935" s="37"/>
      <c r="S1935" s="832" t="s">
        <v>2539</v>
      </c>
      <c r="T1935" s="248"/>
      <c r="U1935" s="150"/>
      <c r="V1935" s="150"/>
      <c r="W1935" s="243">
        <v>1</v>
      </c>
      <c r="X1935" s="232" t="s">
        <v>182</v>
      </c>
      <c r="Y1935" s="106">
        <f>38430-560</f>
        <v>37870</v>
      </c>
      <c r="Z1935" s="94">
        <f t="shared" ref="Z1935:Z1937" si="234">+W1935*Y1935</f>
        <v>37870</v>
      </c>
      <c r="AA1935" s="94">
        <f t="shared" ref="AA1935:AA1937" si="235">+Z1935</f>
        <v>37870</v>
      </c>
      <c r="AB1935" s="30"/>
      <c r="AC1935" s="28"/>
      <c r="AD1935" s="31" t="s">
        <v>75</v>
      </c>
      <c r="AE1935" s="31"/>
      <c r="AF1935" s="634"/>
      <c r="AG1935" s="2"/>
    </row>
    <row r="1936" spans="1:33" ht="33.75" customHeight="1">
      <c r="A1936" s="662"/>
      <c r="B1936" s="665"/>
      <c r="C1936" s="743"/>
      <c r="D1936" s="744"/>
      <c r="E1936" s="744"/>
      <c r="F1936" s="744"/>
      <c r="G1936" s="744"/>
      <c r="H1936" s="744"/>
      <c r="I1936" s="744"/>
      <c r="J1936" s="744"/>
      <c r="K1936" s="744"/>
      <c r="L1936" s="744"/>
      <c r="M1936" s="631"/>
      <c r="N1936" s="631"/>
      <c r="O1936" s="744"/>
      <c r="P1936" s="744"/>
      <c r="Q1936" s="802"/>
      <c r="R1936" s="37"/>
      <c r="S1936" s="819" t="s">
        <v>2540</v>
      </c>
      <c r="T1936" s="311"/>
      <c r="U1936" s="155"/>
      <c r="V1936" s="155"/>
      <c r="W1936" s="128">
        <v>1</v>
      </c>
      <c r="X1936" s="35" t="s">
        <v>182</v>
      </c>
      <c r="Y1936" s="36">
        <v>6250</v>
      </c>
      <c r="Z1936" s="29">
        <f t="shared" si="234"/>
        <v>6250</v>
      </c>
      <c r="AA1936" s="29">
        <f t="shared" si="235"/>
        <v>6250</v>
      </c>
      <c r="AB1936" s="65"/>
      <c r="AC1936" s="63"/>
      <c r="AD1936" s="66" t="s">
        <v>75</v>
      </c>
      <c r="AE1936" s="66"/>
      <c r="AF1936" s="634"/>
      <c r="AG1936" s="2"/>
    </row>
    <row r="1937" spans="1:33" ht="33.75" customHeight="1">
      <c r="A1937" s="662"/>
      <c r="B1937" s="665"/>
      <c r="C1937" s="743"/>
      <c r="D1937" s="744"/>
      <c r="E1937" s="744"/>
      <c r="F1937" s="744"/>
      <c r="G1937" s="744"/>
      <c r="H1937" s="744"/>
      <c r="I1937" s="744"/>
      <c r="J1937" s="744"/>
      <c r="K1937" s="744"/>
      <c r="L1937" s="744"/>
      <c r="M1937" s="631"/>
      <c r="N1937" s="631"/>
      <c r="O1937" s="744"/>
      <c r="P1937" s="744"/>
      <c r="Q1937" s="802"/>
      <c r="R1937" s="37"/>
      <c r="S1937" s="819" t="s">
        <v>2541</v>
      </c>
      <c r="T1937" s="311"/>
      <c r="U1937" s="155"/>
      <c r="V1937" s="155"/>
      <c r="W1937" s="128">
        <v>1</v>
      </c>
      <c r="X1937" s="35" t="s">
        <v>182</v>
      </c>
      <c r="Y1937" s="36">
        <v>3571.4279999999999</v>
      </c>
      <c r="Z1937" s="29">
        <f t="shared" si="234"/>
        <v>3571.4279999999999</v>
      </c>
      <c r="AA1937" s="29">
        <f t="shared" si="235"/>
        <v>3571.4279999999999</v>
      </c>
      <c r="AB1937" s="65"/>
      <c r="AC1937" s="63"/>
      <c r="AD1937" s="66" t="s">
        <v>75</v>
      </c>
      <c r="AE1937" s="66"/>
      <c r="AF1937" s="634"/>
      <c r="AG1937" s="2"/>
    </row>
    <row r="1938" spans="1:33" ht="18" customHeight="1">
      <c r="A1938" s="662"/>
      <c r="B1938" s="665"/>
      <c r="C1938" s="743"/>
      <c r="D1938" s="744"/>
      <c r="E1938" s="744"/>
      <c r="F1938" s="744"/>
      <c r="G1938" s="744"/>
      <c r="H1938" s="744"/>
      <c r="I1938" s="744"/>
      <c r="J1938" s="744"/>
      <c r="K1938" s="744"/>
      <c r="L1938" s="744"/>
      <c r="M1938" s="631"/>
      <c r="N1938" s="631"/>
      <c r="O1938" s="744"/>
      <c r="P1938" s="744"/>
      <c r="Q1938" s="802"/>
      <c r="R1938" s="37"/>
      <c r="S1938" s="832" t="s">
        <v>2542</v>
      </c>
      <c r="T1938" s="379"/>
      <c r="U1938" s="241"/>
      <c r="V1938" s="242"/>
      <c r="W1938" s="243">
        <v>1</v>
      </c>
      <c r="X1938" s="232" t="s">
        <v>182</v>
      </c>
      <c r="Y1938" s="94">
        <f>2499.59+52</f>
        <v>2551.59</v>
      </c>
      <c r="Z1938" s="94">
        <f t="shared" ref="Z1938:AA1938" si="236">Y1938</f>
        <v>2551.59</v>
      </c>
      <c r="AA1938" s="94">
        <f t="shared" si="236"/>
        <v>2551.59</v>
      </c>
      <c r="AB1938" s="65"/>
      <c r="AC1938" s="63"/>
      <c r="AD1938" s="66"/>
      <c r="AE1938" s="66" t="s">
        <v>75</v>
      </c>
      <c r="AF1938" s="634"/>
      <c r="AG1938" s="2"/>
    </row>
    <row r="1939" spans="1:33" ht="18" customHeight="1">
      <c r="A1939" s="662"/>
      <c r="B1939" s="665"/>
      <c r="C1939" s="743"/>
      <c r="D1939" s="744"/>
      <c r="E1939" s="744"/>
      <c r="F1939" s="744"/>
      <c r="G1939" s="744"/>
      <c r="H1939" s="744"/>
      <c r="I1939" s="744"/>
      <c r="J1939" s="744"/>
      <c r="K1939" s="744"/>
      <c r="L1939" s="744"/>
      <c r="M1939" s="631"/>
      <c r="N1939" s="631"/>
      <c r="O1939" s="744"/>
      <c r="P1939" s="744"/>
      <c r="Q1939" s="802"/>
      <c r="R1939" s="37"/>
      <c r="S1939" s="832" t="s">
        <v>2543</v>
      </c>
      <c r="T1939" s="379"/>
      <c r="U1939" s="241"/>
      <c r="V1939" s="242"/>
      <c r="W1939" s="243">
        <v>1</v>
      </c>
      <c r="X1939" s="232" t="s">
        <v>182</v>
      </c>
      <c r="Y1939" s="106">
        <v>4500</v>
      </c>
      <c r="Z1939" s="94">
        <f t="shared" ref="Z1939:AA1939" si="237">+Y1939</f>
        <v>4500</v>
      </c>
      <c r="AA1939" s="94">
        <f t="shared" si="237"/>
        <v>4500</v>
      </c>
      <c r="AB1939" s="65"/>
      <c r="AC1939" s="63"/>
      <c r="AD1939" s="66"/>
      <c r="AE1939" s="66" t="s">
        <v>75</v>
      </c>
      <c r="AF1939" s="634"/>
      <c r="AG1939" s="2"/>
    </row>
    <row r="1940" spans="1:33" ht="18" customHeight="1">
      <c r="A1940" s="662"/>
      <c r="B1940" s="665"/>
      <c r="C1940" s="743"/>
      <c r="D1940" s="744"/>
      <c r="E1940" s="744"/>
      <c r="F1940" s="744"/>
      <c r="G1940" s="744"/>
      <c r="H1940" s="744"/>
      <c r="I1940" s="744"/>
      <c r="J1940" s="744"/>
      <c r="K1940" s="744"/>
      <c r="L1940" s="744"/>
      <c r="M1940" s="631"/>
      <c r="N1940" s="631"/>
      <c r="O1940" s="744"/>
      <c r="P1940" s="744"/>
      <c r="Q1940" s="802"/>
      <c r="R1940" s="37"/>
      <c r="S1940" s="821"/>
      <c r="T1940" s="215"/>
      <c r="U1940" s="172"/>
      <c r="V1940" s="164"/>
      <c r="W1940" s="128"/>
      <c r="X1940" s="35"/>
      <c r="Y1940" s="36"/>
      <c r="Z1940" s="29"/>
      <c r="AA1940" s="29"/>
      <c r="AB1940" s="65"/>
      <c r="AC1940" s="63"/>
      <c r="AD1940" s="66"/>
      <c r="AE1940" s="66"/>
      <c r="AF1940" s="634"/>
      <c r="AG1940" s="2"/>
    </row>
    <row r="1941" spans="1:33" ht="42.75" customHeight="1">
      <c r="A1941" s="662"/>
      <c r="B1941" s="665"/>
      <c r="C1941" s="743"/>
      <c r="D1941" s="744"/>
      <c r="E1941" s="744"/>
      <c r="F1941" s="744"/>
      <c r="G1941" s="744"/>
      <c r="H1941" s="744"/>
      <c r="I1941" s="744"/>
      <c r="J1941" s="744"/>
      <c r="K1941" s="744"/>
      <c r="L1941" s="744"/>
      <c r="M1941" s="631"/>
      <c r="N1941" s="631"/>
      <c r="O1941" s="744"/>
      <c r="P1941" s="744"/>
      <c r="Q1941" s="802"/>
      <c r="R1941" s="380" t="s">
        <v>2157</v>
      </c>
      <c r="S1941" s="875" t="s">
        <v>2158</v>
      </c>
      <c r="T1941" s="381" t="s">
        <v>435</v>
      </c>
      <c r="U1941" s="382" t="s">
        <v>71</v>
      </c>
      <c r="V1941" s="383" t="s">
        <v>72</v>
      </c>
      <c r="W1941" s="384"/>
      <c r="X1941" s="384"/>
      <c r="Y1941" s="385"/>
      <c r="Z1941" s="385"/>
      <c r="AA1941" s="385"/>
      <c r="AB1941" s="386">
        <f>SUM(AA1942:AA1943)</f>
        <v>11199.996800000001</v>
      </c>
      <c r="AC1941" s="384"/>
      <c r="AD1941" s="387"/>
      <c r="AE1941" s="387"/>
      <c r="AF1941" s="634"/>
      <c r="AG1941" s="2"/>
    </row>
    <row r="1942" spans="1:33" ht="34.5" customHeight="1">
      <c r="A1942" s="662"/>
      <c r="B1942" s="665"/>
      <c r="C1942" s="743"/>
      <c r="D1942" s="744"/>
      <c r="E1942" s="744"/>
      <c r="F1942" s="744"/>
      <c r="G1942" s="744"/>
      <c r="H1942" s="744"/>
      <c r="I1942" s="744"/>
      <c r="J1942" s="744"/>
      <c r="K1942" s="744"/>
      <c r="L1942" s="744"/>
      <c r="M1942" s="631"/>
      <c r="N1942" s="631"/>
      <c r="O1942" s="744"/>
      <c r="P1942" s="744"/>
      <c r="Q1942" s="802"/>
      <c r="R1942" s="388"/>
      <c r="S1942" s="876" t="s">
        <v>2544</v>
      </c>
      <c r="T1942" s="389"/>
      <c r="U1942" s="389"/>
      <c r="V1942" s="389"/>
      <c r="W1942" s="390">
        <v>1</v>
      </c>
      <c r="X1942" s="391" t="s">
        <v>182</v>
      </c>
      <c r="Y1942" s="392">
        <v>5982.14</v>
      </c>
      <c r="Z1942" s="392">
        <f>+W1942*Y1942</f>
        <v>5982.14</v>
      </c>
      <c r="AA1942" s="392">
        <f>+Z1942*1.12</f>
        <v>6699.9968000000008</v>
      </c>
      <c r="AB1942" s="393"/>
      <c r="AC1942" s="389"/>
      <c r="AD1942" s="394"/>
      <c r="AE1942" s="395" t="s">
        <v>75</v>
      </c>
      <c r="AF1942" s="634"/>
      <c r="AG1942" s="2"/>
    </row>
    <row r="1943" spans="1:33" ht="30.75" customHeight="1">
      <c r="A1943" s="662"/>
      <c r="B1943" s="665"/>
      <c r="C1943" s="743"/>
      <c r="D1943" s="744"/>
      <c r="E1943" s="744"/>
      <c r="F1943" s="744"/>
      <c r="G1943" s="744"/>
      <c r="H1943" s="744"/>
      <c r="I1943" s="744"/>
      <c r="J1943" s="744"/>
      <c r="K1943" s="744"/>
      <c r="L1943" s="744"/>
      <c r="M1943" s="631"/>
      <c r="N1943" s="631"/>
      <c r="O1943" s="744"/>
      <c r="P1943" s="744"/>
      <c r="Q1943" s="802"/>
      <c r="R1943" s="37"/>
      <c r="S1943" s="819" t="s">
        <v>2545</v>
      </c>
      <c r="T1943" s="33"/>
      <c r="U1943" s="33"/>
      <c r="V1943" s="33"/>
      <c r="W1943" s="396">
        <v>1</v>
      </c>
      <c r="X1943" s="397" t="s">
        <v>182</v>
      </c>
      <c r="Y1943" s="398">
        <v>4500</v>
      </c>
      <c r="Z1943" s="29">
        <f t="shared" ref="Z1943:AA1943" si="238">Y1943</f>
        <v>4500</v>
      </c>
      <c r="AA1943" s="29">
        <f t="shared" si="238"/>
        <v>4500</v>
      </c>
      <c r="AB1943" s="65"/>
      <c r="AC1943" s="63"/>
      <c r="AD1943" s="66"/>
      <c r="AE1943" s="399" t="s">
        <v>75</v>
      </c>
      <c r="AF1943" s="634"/>
      <c r="AG1943" s="2"/>
    </row>
    <row r="1944" spans="1:33" ht="33.75" customHeight="1">
      <c r="A1944" s="662"/>
      <c r="B1944" s="665"/>
      <c r="C1944" s="743"/>
      <c r="D1944" s="744"/>
      <c r="E1944" s="744"/>
      <c r="F1944" s="744"/>
      <c r="G1944" s="744"/>
      <c r="H1944" s="744"/>
      <c r="I1944" s="744"/>
      <c r="J1944" s="744"/>
      <c r="K1944" s="744"/>
      <c r="L1944" s="744"/>
      <c r="M1944" s="631"/>
      <c r="N1944" s="631"/>
      <c r="O1944" s="744"/>
      <c r="P1944" s="744"/>
      <c r="Q1944" s="802"/>
      <c r="R1944" s="37"/>
      <c r="S1944" s="819"/>
      <c r="T1944" s="33"/>
      <c r="U1944" s="33"/>
      <c r="V1944" s="33"/>
      <c r="W1944" s="34"/>
      <c r="X1944" s="35"/>
      <c r="Y1944" s="36"/>
      <c r="Z1944" s="29"/>
      <c r="AA1944" s="29"/>
      <c r="AB1944" s="65"/>
      <c r="AC1944" s="63"/>
      <c r="AD1944" s="66"/>
      <c r="AE1944" s="66"/>
      <c r="AF1944" s="634"/>
      <c r="AG1944" s="2"/>
    </row>
    <row r="1945" spans="1:33" ht="18" customHeight="1">
      <c r="A1945" s="662"/>
      <c r="B1945" s="665"/>
      <c r="C1945" s="743"/>
      <c r="D1945" s="744"/>
      <c r="E1945" s="744"/>
      <c r="F1945" s="744"/>
      <c r="G1945" s="744"/>
      <c r="H1945" s="744"/>
      <c r="I1945" s="744"/>
      <c r="J1945" s="744"/>
      <c r="K1945" s="744"/>
      <c r="L1945" s="744"/>
      <c r="M1945" s="631"/>
      <c r="N1945" s="631"/>
      <c r="O1945" s="744"/>
      <c r="P1945" s="744"/>
      <c r="Q1945" s="802"/>
      <c r="R1945" s="37"/>
      <c r="S1945" s="819"/>
      <c r="T1945" s="33"/>
      <c r="U1945" s="33"/>
      <c r="V1945" s="33"/>
      <c r="W1945" s="34"/>
      <c r="X1945" s="35"/>
      <c r="Y1945" s="36"/>
      <c r="Z1945" s="29"/>
      <c r="AA1945" s="29"/>
      <c r="AB1945" s="65"/>
      <c r="AC1945" s="63"/>
      <c r="AD1945" s="66"/>
      <c r="AE1945" s="66"/>
      <c r="AF1945" s="634"/>
      <c r="AG1945" s="2"/>
    </row>
    <row r="1946" spans="1:33" ht="18" customHeight="1">
      <c r="A1946" s="662"/>
      <c r="B1946" s="665"/>
      <c r="C1946" s="743"/>
      <c r="D1946" s="744"/>
      <c r="E1946" s="744"/>
      <c r="F1946" s="744"/>
      <c r="G1946" s="744"/>
      <c r="H1946" s="744"/>
      <c r="I1946" s="744"/>
      <c r="J1946" s="744"/>
      <c r="K1946" s="744"/>
      <c r="L1946" s="744"/>
      <c r="M1946" s="631"/>
      <c r="N1946" s="631"/>
      <c r="O1946" s="744"/>
      <c r="P1946" s="744"/>
      <c r="Q1946" s="802"/>
      <c r="R1946" s="37"/>
      <c r="S1946" s="819"/>
      <c r="T1946" s="33"/>
      <c r="U1946" s="33"/>
      <c r="V1946" s="33"/>
      <c r="W1946" s="34"/>
      <c r="X1946" s="35"/>
      <c r="Y1946" s="36"/>
      <c r="Z1946" s="29"/>
      <c r="AA1946" s="29"/>
      <c r="AB1946" s="65"/>
      <c r="AC1946" s="63"/>
      <c r="AD1946" s="66"/>
      <c r="AE1946" s="66"/>
      <c r="AF1946" s="634"/>
      <c r="AG1946" s="2"/>
    </row>
    <row r="1947" spans="1:33" ht="18" customHeight="1">
      <c r="A1947" s="662"/>
      <c r="B1947" s="665"/>
      <c r="C1947" s="743"/>
      <c r="D1947" s="744"/>
      <c r="E1947" s="744"/>
      <c r="F1947" s="744"/>
      <c r="G1947" s="744"/>
      <c r="H1947" s="744"/>
      <c r="I1947" s="744"/>
      <c r="J1947" s="744"/>
      <c r="K1947" s="744"/>
      <c r="L1947" s="744"/>
      <c r="M1947" s="631"/>
      <c r="N1947" s="631"/>
      <c r="O1947" s="744"/>
      <c r="P1947" s="744"/>
      <c r="Q1947" s="802"/>
      <c r="R1947" s="37"/>
      <c r="S1947" s="819"/>
      <c r="T1947" s="33"/>
      <c r="U1947" s="33"/>
      <c r="V1947" s="33"/>
      <c r="W1947" s="34"/>
      <c r="X1947" s="35"/>
      <c r="Y1947" s="36"/>
      <c r="Z1947" s="29"/>
      <c r="AA1947" s="29"/>
      <c r="AB1947" s="65"/>
      <c r="AC1947" s="63"/>
      <c r="AD1947" s="66"/>
      <c r="AE1947" s="66"/>
      <c r="AF1947" s="634"/>
      <c r="AG1947" s="2"/>
    </row>
    <row r="1948" spans="1:33" ht="18" customHeight="1">
      <c r="A1948" s="662"/>
      <c r="B1948" s="665"/>
      <c r="C1948" s="743"/>
      <c r="D1948" s="744"/>
      <c r="E1948" s="744"/>
      <c r="F1948" s="744"/>
      <c r="G1948" s="744"/>
      <c r="H1948" s="744"/>
      <c r="I1948" s="744"/>
      <c r="J1948" s="744"/>
      <c r="K1948" s="744"/>
      <c r="L1948" s="744"/>
      <c r="M1948" s="631"/>
      <c r="N1948" s="631"/>
      <c r="O1948" s="744"/>
      <c r="P1948" s="744"/>
      <c r="Q1948" s="802"/>
      <c r="R1948" s="37"/>
      <c r="S1948" s="819"/>
      <c r="T1948" s="33"/>
      <c r="U1948" s="33"/>
      <c r="V1948" s="33"/>
      <c r="W1948" s="34"/>
      <c r="X1948" s="35"/>
      <c r="Y1948" s="36"/>
      <c r="Z1948" s="29"/>
      <c r="AA1948" s="29"/>
      <c r="AB1948" s="65"/>
      <c r="AC1948" s="63"/>
      <c r="AD1948" s="66"/>
      <c r="AE1948" s="66"/>
      <c r="AF1948" s="634"/>
      <c r="AG1948" s="2"/>
    </row>
    <row r="1949" spans="1:33" ht="18" customHeight="1">
      <c r="A1949" s="662"/>
      <c r="B1949" s="665"/>
      <c r="C1949" s="743"/>
      <c r="D1949" s="744"/>
      <c r="E1949" s="744"/>
      <c r="F1949" s="744"/>
      <c r="G1949" s="744"/>
      <c r="H1949" s="744"/>
      <c r="I1949" s="744"/>
      <c r="J1949" s="744"/>
      <c r="K1949" s="744"/>
      <c r="L1949" s="744"/>
      <c r="M1949" s="631"/>
      <c r="N1949" s="631"/>
      <c r="O1949" s="744"/>
      <c r="P1949" s="744"/>
      <c r="Q1949" s="802"/>
      <c r="R1949" s="37"/>
      <c r="S1949" s="819"/>
      <c r="T1949" s="33"/>
      <c r="U1949" s="33"/>
      <c r="V1949" s="33"/>
      <c r="W1949" s="34"/>
      <c r="X1949" s="35"/>
      <c r="Y1949" s="36"/>
      <c r="Z1949" s="29"/>
      <c r="AA1949" s="29"/>
      <c r="AB1949" s="65"/>
      <c r="AC1949" s="63"/>
      <c r="AD1949" s="66"/>
      <c r="AE1949" s="66"/>
      <c r="AF1949" s="634"/>
      <c r="AG1949" s="2"/>
    </row>
    <row r="1950" spans="1:33" ht="18" customHeight="1">
      <c r="A1950" s="662"/>
      <c r="B1950" s="665"/>
      <c r="C1950" s="745"/>
      <c r="D1950" s="746"/>
      <c r="E1950" s="746"/>
      <c r="F1950" s="746"/>
      <c r="G1950" s="746"/>
      <c r="H1950" s="746"/>
      <c r="I1950" s="746"/>
      <c r="J1950" s="746"/>
      <c r="K1950" s="746"/>
      <c r="L1950" s="746"/>
      <c r="M1950" s="632"/>
      <c r="N1950" s="632"/>
      <c r="O1950" s="746"/>
      <c r="P1950" s="746"/>
      <c r="Q1950" s="803"/>
      <c r="R1950" s="38"/>
      <c r="S1950" s="820"/>
      <c r="T1950" s="39"/>
      <c r="U1950" s="39"/>
      <c r="V1950" s="39"/>
      <c r="W1950" s="40"/>
      <c r="X1950" s="41"/>
      <c r="Y1950" s="42"/>
      <c r="Z1950" s="42"/>
      <c r="AA1950" s="42"/>
      <c r="AB1950" s="43"/>
      <c r="AC1950" s="41"/>
      <c r="AD1950" s="44"/>
      <c r="AE1950" s="44"/>
      <c r="AF1950" s="635"/>
      <c r="AG1950" s="2"/>
    </row>
    <row r="1951" spans="1:33" ht="25.5" customHeight="1">
      <c r="A1951" s="662"/>
      <c r="B1951" s="665"/>
      <c r="C1951" s="773" t="s">
        <v>46</v>
      </c>
      <c r="D1951" s="750" t="s">
        <v>47</v>
      </c>
      <c r="E1951" s="750" t="s">
        <v>48</v>
      </c>
      <c r="F1951" s="750" t="s">
        <v>418</v>
      </c>
      <c r="G1951" s="768" t="s">
        <v>50</v>
      </c>
      <c r="H1951" s="750" t="s">
        <v>51</v>
      </c>
      <c r="I1951" s="750" t="s">
        <v>61</v>
      </c>
      <c r="J1951" s="752" t="s">
        <v>2546</v>
      </c>
      <c r="K1951" s="748" t="s">
        <v>2547</v>
      </c>
      <c r="L1951" s="750"/>
      <c r="M1951" s="698">
        <v>0</v>
      </c>
      <c r="N1951" s="698">
        <v>0</v>
      </c>
      <c r="O1951" s="750"/>
      <c r="P1951" s="750"/>
      <c r="Q1951" s="805"/>
      <c r="R1951" s="37"/>
      <c r="S1951" s="821"/>
      <c r="T1951" s="46"/>
      <c r="U1951" s="46"/>
      <c r="V1951" s="46"/>
      <c r="W1951" s="34"/>
      <c r="X1951" s="35"/>
      <c r="Y1951" s="36"/>
      <c r="Z1951" s="36"/>
      <c r="AA1951" s="36"/>
      <c r="AB1951" s="50"/>
      <c r="AC1951" s="35"/>
      <c r="AD1951" s="35"/>
      <c r="AE1951" s="35"/>
      <c r="AF1951" s="992" t="s">
        <v>2548</v>
      </c>
      <c r="AG1951" s="2"/>
    </row>
    <row r="1952" spans="1:33" ht="25.5" customHeight="1">
      <c r="A1952" s="662"/>
      <c r="B1952" s="665"/>
      <c r="C1952" s="743"/>
      <c r="D1952" s="744"/>
      <c r="E1952" s="744"/>
      <c r="F1952" s="744"/>
      <c r="G1952" s="744"/>
      <c r="H1952" s="744"/>
      <c r="I1952" s="744"/>
      <c r="J1952" s="754"/>
      <c r="K1952" s="744"/>
      <c r="L1952" s="744"/>
      <c r="M1952" s="631"/>
      <c r="N1952" s="631"/>
      <c r="O1952" s="744"/>
      <c r="P1952" s="744"/>
      <c r="Q1952" s="802"/>
      <c r="R1952" s="25"/>
      <c r="S1952" s="818"/>
      <c r="T1952" s="26"/>
      <c r="U1952" s="26"/>
      <c r="V1952" s="26"/>
      <c r="W1952" s="27"/>
      <c r="X1952" s="28"/>
      <c r="Y1952" s="29"/>
      <c r="Z1952" s="29"/>
      <c r="AA1952" s="29"/>
      <c r="AB1952" s="30"/>
      <c r="AC1952" s="28"/>
      <c r="AD1952" s="28"/>
      <c r="AE1952" s="28"/>
      <c r="AF1952" s="993"/>
      <c r="AG1952" s="2"/>
    </row>
    <row r="1953" spans="1:33" ht="25.5" customHeight="1">
      <c r="A1953" s="662"/>
      <c r="B1953" s="665"/>
      <c r="C1953" s="743"/>
      <c r="D1953" s="744"/>
      <c r="E1953" s="744"/>
      <c r="F1953" s="744"/>
      <c r="G1953" s="744"/>
      <c r="H1953" s="744"/>
      <c r="I1953" s="744"/>
      <c r="J1953" s="754"/>
      <c r="K1953" s="744"/>
      <c r="L1953" s="744"/>
      <c r="M1953" s="631"/>
      <c r="N1953" s="631"/>
      <c r="O1953" s="744"/>
      <c r="P1953" s="744"/>
      <c r="Q1953" s="802"/>
      <c r="R1953" s="25"/>
      <c r="S1953" s="818"/>
      <c r="T1953" s="26"/>
      <c r="U1953" s="26"/>
      <c r="V1953" s="26"/>
      <c r="W1953" s="27"/>
      <c r="X1953" s="28"/>
      <c r="Y1953" s="29"/>
      <c r="Z1953" s="29"/>
      <c r="AA1953" s="29"/>
      <c r="AB1953" s="30"/>
      <c r="AC1953" s="28"/>
      <c r="AD1953" s="28"/>
      <c r="AE1953" s="31"/>
      <c r="AF1953" s="993"/>
      <c r="AG1953" s="2"/>
    </row>
    <row r="1954" spans="1:33" ht="25.5" customHeight="1">
      <c r="A1954" s="662"/>
      <c r="B1954" s="665"/>
      <c r="C1954" s="743"/>
      <c r="D1954" s="744"/>
      <c r="E1954" s="744"/>
      <c r="F1954" s="744"/>
      <c r="G1954" s="744"/>
      <c r="H1954" s="744"/>
      <c r="I1954" s="744"/>
      <c r="J1954" s="754"/>
      <c r="K1954" s="744"/>
      <c r="L1954" s="744"/>
      <c r="M1954" s="631"/>
      <c r="N1954" s="631"/>
      <c r="O1954" s="744"/>
      <c r="P1954" s="744"/>
      <c r="Q1954" s="802"/>
      <c r="R1954" s="25"/>
      <c r="S1954" s="818"/>
      <c r="T1954" s="26"/>
      <c r="U1954" s="26"/>
      <c r="V1954" s="26"/>
      <c r="W1954" s="27"/>
      <c r="X1954" s="28"/>
      <c r="Y1954" s="29"/>
      <c r="Z1954" s="29"/>
      <c r="AA1954" s="29"/>
      <c r="AB1954" s="30"/>
      <c r="AC1954" s="28"/>
      <c r="AD1954" s="28"/>
      <c r="AE1954" s="31"/>
      <c r="AF1954" s="993"/>
      <c r="AG1954" s="2"/>
    </row>
    <row r="1955" spans="1:33" ht="25.5" customHeight="1">
      <c r="A1955" s="662"/>
      <c r="B1955" s="665"/>
      <c r="C1955" s="745"/>
      <c r="D1955" s="746"/>
      <c r="E1955" s="746"/>
      <c r="F1955" s="746"/>
      <c r="G1955" s="746"/>
      <c r="H1955" s="746"/>
      <c r="I1955" s="746"/>
      <c r="J1955" s="756"/>
      <c r="K1955" s="746"/>
      <c r="L1955" s="746"/>
      <c r="M1955" s="632"/>
      <c r="N1955" s="632"/>
      <c r="O1955" s="746"/>
      <c r="P1955" s="746"/>
      <c r="Q1955" s="803"/>
      <c r="R1955" s="38"/>
      <c r="S1955" s="820"/>
      <c r="T1955" s="39"/>
      <c r="U1955" s="39"/>
      <c r="V1955" s="39"/>
      <c r="W1955" s="40"/>
      <c r="X1955" s="41"/>
      <c r="Y1955" s="42"/>
      <c r="Z1955" s="42"/>
      <c r="AA1955" s="42"/>
      <c r="AB1955" s="43"/>
      <c r="AC1955" s="41"/>
      <c r="AD1955" s="41"/>
      <c r="AE1955" s="44"/>
      <c r="AF1955" s="994"/>
      <c r="AG1955" s="2"/>
    </row>
    <row r="1956" spans="1:33" ht="33.75" customHeight="1">
      <c r="A1956" s="662"/>
      <c r="B1956" s="665"/>
      <c r="C1956" s="747" t="s">
        <v>46</v>
      </c>
      <c r="D1956" s="748" t="s">
        <v>47</v>
      </c>
      <c r="E1956" s="748" t="s">
        <v>48</v>
      </c>
      <c r="F1956" s="748" t="s">
        <v>418</v>
      </c>
      <c r="G1956" s="749" t="s">
        <v>50</v>
      </c>
      <c r="H1956" s="748" t="s">
        <v>51</v>
      </c>
      <c r="I1956" s="748" t="s">
        <v>61</v>
      </c>
      <c r="J1956" s="766" t="s">
        <v>2549</v>
      </c>
      <c r="K1956" s="748" t="s">
        <v>2550</v>
      </c>
      <c r="L1956" s="750" t="s">
        <v>2551</v>
      </c>
      <c r="M1956" s="638">
        <v>1</v>
      </c>
      <c r="N1956" s="638">
        <v>1</v>
      </c>
      <c r="O1956" s="748" t="s">
        <v>2552</v>
      </c>
      <c r="P1956" s="748" t="s">
        <v>2553</v>
      </c>
      <c r="Q1956" s="804" t="s">
        <v>2554</v>
      </c>
      <c r="R1956" s="59" t="s">
        <v>1153</v>
      </c>
      <c r="S1956" s="827" t="s">
        <v>1154</v>
      </c>
      <c r="T1956" s="75" t="s">
        <v>70</v>
      </c>
      <c r="U1956" s="67" t="s">
        <v>71</v>
      </c>
      <c r="V1956" s="68" t="s">
        <v>72</v>
      </c>
      <c r="W1956" s="54"/>
      <c r="X1956" s="55"/>
      <c r="Y1956" s="56"/>
      <c r="Z1956" s="56"/>
      <c r="AA1956" s="56"/>
      <c r="AB1956" s="57">
        <f>+AA1957</f>
        <v>7843.9692800000003</v>
      </c>
      <c r="AC1956" s="55"/>
      <c r="AD1956" s="58"/>
      <c r="AE1956" s="58"/>
      <c r="AF1956" s="995" t="s">
        <v>2555</v>
      </c>
      <c r="AG1956" s="2"/>
    </row>
    <row r="1957" spans="1:33" ht="49.5" customHeight="1">
      <c r="A1957" s="662"/>
      <c r="B1957" s="665"/>
      <c r="C1957" s="743"/>
      <c r="D1957" s="744"/>
      <c r="E1957" s="744"/>
      <c r="F1957" s="744"/>
      <c r="G1957" s="744"/>
      <c r="H1957" s="744"/>
      <c r="I1957" s="744"/>
      <c r="J1957" s="761"/>
      <c r="K1957" s="744"/>
      <c r="L1957" s="744"/>
      <c r="M1957" s="631"/>
      <c r="N1957" s="631"/>
      <c r="O1957" s="744"/>
      <c r="P1957" s="744"/>
      <c r="Q1957" s="802"/>
      <c r="R1957" s="32"/>
      <c r="S1957" s="818" t="s">
        <v>2556</v>
      </c>
      <c r="T1957" s="26"/>
      <c r="U1957" s="61"/>
      <c r="V1957" s="61"/>
      <c r="W1957" s="27">
        <v>1</v>
      </c>
      <c r="X1957" s="28" t="s">
        <v>74</v>
      </c>
      <c r="Y1957" s="29">
        <v>7003.5439999999999</v>
      </c>
      <c r="Z1957" s="29">
        <f>+W1957*Y1957</f>
        <v>7003.5439999999999</v>
      </c>
      <c r="AA1957" s="29">
        <f>+Z1957*1.12</f>
        <v>7843.9692800000003</v>
      </c>
      <c r="AB1957" s="30"/>
      <c r="AC1957" s="28"/>
      <c r="AD1957" s="31" t="s">
        <v>75</v>
      </c>
      <c r="AE1957" s="31"/>
      <c r="AF1957" s="993"/>
      <c r="AG1957" s="2"/>
    </row>
    <row r="1958" spans="1:33" ht="33.75" customHeight="1">
      <c r="A1958" s="663"/>
      <c r="B1958" s="666"/>
      <c r="C1958" s="743"/>
      <c r="D1958" s="744"/>
      <c r="E1958" s="744"/>
      <c r="F1958" s="744"/>
      <c r="G1958" s="744"/>
      <c r="H1958" s="744"/>
      <c r="I1958" s="744"/>
      <c r="J1958" s="761"/>
      <c r="K1958" s="744"/>
      <c r="L1958" s="744"/>
      <c r="M1958" s="631"/>
      <c r="N1958" s="631"/>
      <c r="O1958" s="744"/>
      <c r="P1958" s="744"/>
      <c r="Q1958" s="802"/>
      <c r="R1958" s="70" t="s">
        <v>1156</v>
      </c>
      <c r="S1958" s="825" t="s">
        <v>1154</v>
      </c>
      <c r="T1958" s="211" t="s">
        <v>70</v>
      </c>
      <c r="U1958" s="172" t="s">
        <v>71</v>
      </c>
      <c r="V1958" s="164" t="s">
        <v>72</v>
      </c>
      <c r="W1958" s="73"/>
      <c r="X1958" s="28"/>
      <c r="Y1958" s="29"/>
      <c r="Z1958" s="29"/>
      <c r="AA1958" s="29"/>
      <c r="AB1958" s="144">
        <f>+SUM(AA1959:AA1962)</f>
        <v>14303.718336</v>
      </c>
      <c r="AC1958" s="28"/>
      <c r="AD1958" s="31"/>
      <c r="AE1958" s="31"/>
      <c r="AF1958" s="993"/>
      <c r="AG1958" s="2"/>
    </row>
    <row r="1959" spans="1:33" ht="64.5" customHeight="1">
      <c r="A1959" s="661" t="s">
        <v>2111</v>
      </c>
      <c r="B1959" s="664" t="s">
        <v>2538</v>
      </c>
      <c r="C1959" s="743"/>
      <c r="D1959" s="744"/>
      <c r="E1959" s="744"/>
      <c r="F1959" s="744"/>
      <c r="G1959" s="744"/>
      <c r="H1959" s="744"/>
      <c r="I1959" s="744"/>
      <c r="J1959" s="761"/>
      <c r="K1959" s="744"/>
      <c r="L1959" s="744"/>
      <c r="M1959" s="631"/>
      <c r="N1959" s="631"/>
      <c r="O1959" s="744"/>
      <c r="P1959" s="744"/>
      <c r="Q1959" s="802"/>
      <c r="R1959" s="25"/>
      <c r="S1959" s="831" t="s">
        <v>2557</v>
      </c>
      <c r="T1959" s="101"/>
      <c r="U1959" s="104"/>
      <c r="V1959" s="104"/>
      <c r="W1959" s="102">
        <v>1</v>
      </c>
      <c r="X1959" s="103" t="s">
        <v>74</v>
      </c>
      <c r="Y1959" s="94">
        <f>8143.97-872.25</f>
        <v>7271.72</v>
      </c>
      <c r="Z1959" s="94">
        <f t="shared" ref="Z1959:Z1961" si="239">+W1959*Y1959</f>
        <v>7271.72</v>
      </c>
      <c r="AA1959" s="94">
        <f>+Z1959</f>
        <v>7271.72</v>
      </c>
      <c r="AB1959" s="30"/>
      <c r="AC1959" s="28"/>
      <c r="AD1959" s="31" t="s">
        <v>75</v>
      </c>
      <c r="AE1959" s="31"/>
      <c r="AF1959" s="993"/>
      <c r="AG1959" s="2"/>
    </row>
    <row r="1960" spans="1:33" ht="18" customHeight="1">
      <c r="A1960" s="662"/>
      <c r="B1960" s="665"/>
      <c r="C1960" s="743"/>
      <c r="D1960" s="744"/>
      <c r="E1960" s="744"/>
      <c r="F1960" s="744"/>
      <c r="G1960" s="744"/>
      <c r="H1960" s="744"/>
      <c r="I1960" s="744"/>
      <c r="J1960" s="761"/>
      <c r="K1960" s="744"/>
      <c r="L1960" s="744"/>
      <c r="M1960" s="631"/>
      <c r="N1960" s="631"/>
      <c r="O1960" s="744"/>
      <c r="P1960" s="744"/>
      <c r="Q1960" s="802"/>
      <c r="R1960" s="69"/>
      <c r="S1960" s="824" t="s">
        <v>2558</v>
      </c>
      <c r="T1960" s="61"/>
      <c r="U1960" s="61"/>
      <c r="V1960" s="61"/>
      <c r="W1960" s="62">
        <v>1</v>
      </c>
      <c r="X1960" s="63" t="s">
        <v>74</v>
      </c>
      <c r="Y1960" s="64">
        <v>1607.144</v>
      </c>
      <c r="Z1960" s="29">
        <f t="shared" si="239"/>
        <v>1607.144</v>
      </c>
      <c r="AA1960" s="29">
        <f>+Z1960*1.12</f>
        <v>1800.0012800000002</v>
      </c>
      <c r="AB1960" s="65"/>
      <c r="AC1960" s="63"/>
      <c r="AD1960" s="66"/>
      <c r="AE1960" s="66" t="s">
        <v>75</v>
      </c>
      <c r="AF1960" s="993"/>
      <c r="AG1960" s="2"/>
    </row>
    <row r="1961" spans="1:33" ht="18" customHeight="1">
      <c r="A1961" s="662"/>
      <c r="B1961" s="665"/>
      <c r="C1961" s="743"/>
      <c r="D1961" s="744"/>
      <c r="E1961" s="744"/>
      <c r="F1961" s="744"/>
      <c r="G1961" s="744"/>
      <c r="H1961" s="744"/>
      <c r="I1961" s="744"/>
      <c r="J1961" s="761"/>
      <c r="K1961" s="744"/>
      <c r="L1961" s="744"/>
      <c r="M1961" s="631"/>
      <c r="N1961" s="631"/>
      <c r="O1961" s="744"/>
      <c r="P1961" s="744"/>
      <c r="Q1961" s="802"/>
      <c r="R1961" s="69"/>
      <c r="S1961" s="861" t="s">
        <v>2559</v>
      </c>
      <c r="T1961" s="237"/>
      <c r="U1961" s="237"/>
      <c r="V1961" s="237"/>
      <c r="W1961" s="91">
        <v>1</v>
      </c>
      <c r="X1961" s="92" t="s">
        <v>74</v>
      </c>
      <c r="Y1961" s="93">
        <f>1400-50</f>
        <v>1350</v>
      </c>
      <c r="Z1961" s="94">
        <f t="shared" si="239"/>
        <v>1350</v>
      </c>
      <c r="AA1961" s="94">
        <f>+Z1961</f>
        <v>1350</v>
      </c>
      <c r="AB1961" s="65"/>
      <c r="AC1961" s="63"/>
      <c r="AD1961" s="66"/>
      <c r="AE1961" s="66" t="s">
        <v>75</v>
      </c>
      <c r="AF1961" s="993"/>
      <c r="AG1961" s="2"/>
    </row>
    <row r="1962" spans="1:33" ht="134.25" customHeight="1">
      <c r="A1962" s="662"/>
      <c r="B1962" s="665"/>
      <c r="C1962" s="743"/>
      <c r="D1962" s="744"/>
      <c r="E1962" s="744"/>
      <c r="F1962" s="744"/>
      <c r="G1962" s="744"/>
      <c r="H1962" s="744"/>
      <c r="I1962" s="744"/>
      <c r="J1962" s="761"/>
      <c r="K1962" s="744"/>
      <c r="L1962" s="744"/>
      <c r="M1962" s="631"/>
      <c r="N1962" s="631"/>
      <c r="O1962" s="744"/>
      <c r="P1962" s="744"/>
      <c r="Q1962" s="802"/>
      <c r="R1962" s="38"/>
      <c r="S1962" s="846" t="s">
        <v>2560</v>
      </c>
      <c r="T1962" s="201"/>
      <c r="U1962" s="201"/>
      <c r="V1962" s="201"/>
      <c r="W1962" s="334">
        <v>1</v>
      </c>
      <c r="X1962" s="203" t="s">
        <v>182</v>
      </c>
      <c r="Y1962" s="205">
        <v>3881.9970560000002</v>
      </c>
      <c r="Z1962" s="205">
        <f t="shared" ref="Z1962:AA1962" si="240">+Y1962</f>
        <v>3881.9970560000002</v>
      </c>
      <c r="AA1962" s="205">
        <f t="shared" si="240"/>
        <v>3881.9970560000002</v>
      </c>
      <c r="AB1962" s="43"/>
      <c r="AC1962" s="41"/>
      <c r="AD1962" s="44"/>
      <c r="AE1962" s="44" t="s">
        <v>75</v>
      </c>
      <c r="AF1962" s="994"/>
      <c r="AG1962" s="2"/>
    </row>
    <row r="1963" spans="1:33" ht="26.25" customHeight="1">
      <c r="A1963" s="662"/>
      <c r="B1963" s="665"/>
      <c r="C1963" s="747" t="s">
        <v>46</v>
      </c>
      <c r="D1963" s="748" t="s">
        <v>47</v>
      </c>
      <c r="E1963" s="748" t="s">
        <v>48</v>
      </c>
      <c r="F1963" s="748" t="s">
        <v>418</v>
      </c>
      <c r="G1963" s="749" t="s">
        <v>50</v>
      </c>
      <c r="H1963" s="748" t="s">
        <v>51</v>
      </c>
      <c r="I1963" s="748" t="s">
        <v>61</v>
      </c>
      <c r="J1963" s="766" t="s">
        <v>2561</v>
      </c>
      <c r="K1963" s="748" t="s">
        <v>2206</v>
      </c>
      <c r="L1963" s="748"/>
      <c r="M1963" s="638">
        <v>0</v>
      </c>
      <c r="N1963" s="638">
        <v>0</v>
      </c>
      <c r="O1963" s="748"/>
      <c r="P1963" s="748"/>
      <c r="Q1963" s="804"/>
      <c r="R1963" s="37"/>
      <c r="S1963" s="821"/>
      <c r="T1963" s="46"/>
      <c r="U1963" s="46"/>
      <c r="V1963" s="46"/>
      <c r="W1963" s="34"/>
      <c r="X1963" s="35"/>
      <c r="Y1963" s="36"/>
      <c r="Z1963" s="36"/>
      <c r="AA1963" s="36"/>
      <c r="AB1963" s="50"/>
      <c r="AC1963" s="35"/>
      <c r="AD1963" s="60"/>
      <c r="AE1963" s="60"/>
      <c r="AF1963" s="992" t="s">
        <v>2562</v>
      </c>
      <c r="AG1963" s="2"/>
    </row>
    <row r="1964" spans="1:33" ht="26.25" customHeight="1">
      <c r="A1964" s="662"/>
      <c r="B1964" s="665"/>
      <c r="C1964" s="743"/>
      <c r="D1964" s="744"/>
      <c r="E1964" s="744"/>
      <c r="F1964" s="744"/>
      <c r="G1964" s="744"/>
      <c r="H1964" s="744"/>
      <c r="I1964" s="744"/>
      <c r="J1964" s="761"/>
      <c r="K1964" s="744"/>
      <c r="L1964" s="744"/>
      <c r="M1964" s="631"/>
      <c r="N1964" s="631"/>
      <c r="O1964" s="744"/>
      <c r="P1964" s="744"/>
      <c r="Q1964" s="802"/>
      <c r="R1964" s="25"/>
      <c r="S1964" s="818"/>
      <c r="T1964" s="26"/>
      <c r="U1964" s="26"/>
      <c r="V1964" s="26"/>
      <c r="W1964" s="27"/>
      <c r="X1964" s="28"/>
      <c r="Y1964" s="29"/>
      <c r="Z1964" s="29"/>
      <c r="AA1964" s="29"/>
      <c r="AB1964" s="30"/>
      <c r="AC1964" s="28"/>
      <c r="AD1964" s="31"/>
      <c r="AE1964" s="31"/>
      <c r="AF1964" s="993"/>
      <c r="AG1964" s="2"/>
    </row>
    <row r="1965" spans="1:33" ht="26.25" customHeight="1">
      <c r="A1965" s="662"/>
      <c r="B1965" s="665"/>
      <c r="C1965" s="743"/>
      <c r="D1965" s="744"/>
      <c r="E1965" s="744"/>
      <c r="F1965" s="744"/>
      <c r="G1965" s="744"/>
      <c r="H1965" s="744"/>
      <c r="I1965" s="744"/>
      <c r="J1965" s="761"/>
      <c r="K1965" s="744"/>
      <c r="L1965" s="744"/>
      <c r="M1965" s="631"/>
      <c r="N1965" s="631"/>
      <c r="O1965" s="744"/>
      <c r="P1965" s="744"/>
      <c r="Q1965" s="802"/>
      <c r="R1965" s="25"/>
      <c r="S1965" s="818"/>
      <c r="T1965" s="26"/>
      <c r="U1965" s="26"/>
      <c r="V1965" s="26"/>
      <c r="W1965" s="27"/>
      <c r="X1965" s="28"/>
      <c r="Y1965" s="29"/>
      <c r="Z1965" s="29"/>
      <c r="AA1965" s="29"/>
      <c r="AB1965" s="30"/>
      <c r="AC1965" s="28"/>
      <c r="AD1965" s="31"/>
      <c r="AE1965" s="31"/>
      <c r="AF1965" s="993"/>
      <c r="AG1965" s="2"/>
    </row>
    <row r="1966" spans="1:33" ht="26.25" customHeight="1">
      <c r="A1966" s="662"/>
      <c r="B1966" s="665"/>
      <c r="C1966" s="743"/>
      <c r="D1966" s="744"/>
      <c r="E1966" s="744"/>
      <c r="F1966" s="744"/>
      <c r="G1966" s="744"/>
      <c r="H1966" s="744"/>
      <c r="I1966" s="744"/>
      <c r="J1966" s="761"/>
      <c r="K1966" s="744"/>
      <c r="L1966" s="744"/>
      <c r="M1966" s="631"/>
      <c r="N1966" s="631"/>
      <c r="O1966" s="744"/>
      <c r="P1966" s="744"/>
      <c r="Q1966" s="802"/>
      <c r="R1966" s="25"/>
      <c r="S1966" s="818"/>
      <c r="T1966" s="26"/>
      <c r="U1966" s="26"/>
      <c r="V1966" s="26"/>
      <c r="W1966" s="27"/>
      <c r="X1966" s="28"/>
      <c r="Y1966" s="29"/>
      <c r="Z1966" s="29"/>
      <c r="AA1966" s="29"/>
      <c r="AB1966" s="30"/>
      <c r="AC1966" s="28"/>
      <c r="AD1966" s="31"/>
      <c r="AE1966" s="31"/>
      <c r="AF1966" s="993"/>
      <c r="AG1966" s="2"/>
    </row>
    <row r="1967" spans="1:33" ht="26.25" customHeight="1">
      <c r="A1967" s="662"/>
      <c r="B1967" s="665"/>
      <c r="C1967" s="745"/>
      <c r="D1967" s="746"/>
      <c r="E1967" s="746"/>
      <c r="F1967" s="746"/>
      <c r="G1967" s="746"/>
      <c r="H1967" s="746"/>
      <c r="I1967" s="746"/>
      <c r="J1967" s="763"/>
      <c r="K1967" s="746"/>
      <c r="L1967" s="746"/>
      <c r="M1967" s="632"/>
      <c r="N1967" s="632"/>
      <c r="O1967" s="746"/>
      <c r="P1967" s="746"/>
      <c r="Q1967" s="803"/>
      <c r="R1967" s="38"/>
      <c r="S1967" s="820"/>
      <c r="T1967" s="39"/>
      <c r="U1967" s="39"/>
      <c r="V1967" s="39"/>
      <c r="W1967" s="40"/>
      <c r="X1967" s="41"/>
      <c r="Y1967" s="42"/>
      <c r="Z1967" s="42"/>
      <c r="AA1967" s="42"/>
      <c r="AB1967" s="43"/>
      <c r="AC1967" s="41"/>
      <c r="AD1967" s="44"/>
      <c r="AE1967" s="44"/>
      <c r="AF1967" s="994"/>
      <c r="AG1967" s="2"/>
    </row>
    <row r="1968" spans="1:33" ht="38.25">
      <c r="A1968" s="662"/>
      <c r="B1968" s="665"/>
      <c r="C1968" s="747" t="s">
        <v>46</v>
      </c>
      <c r="D1968" s="748" t="s">
        <v>47</v>
      </c>
      <c r="E1968" s="748" t="s">
        <v>48</v>
      </c>
      <c r="F1968" s="748" t="s">
        <v>418</v>
      </c>
      <c r="G1968" s="749" t="s">
        <v>50</v>
      </c>
      <c r="H1968" s="748" t="s">
        <v>51</v>
      </c>
      <c r="I1968" s="748" t="s">
        <v>61</v>
      </c>
      <c r="J1968" s="758" t="s">
        <v>2563</v>
      </c>
      <c r="K1968" s="748" t="s">
        <v>2564</v>
      </c>
      <c r="L1968" s="748"/>
      <c r="M1968" s="638">
        <v>0</v>
      </c>
      <c r="N1968" s="638">
        <v>0</v>
      </c>
      <c r="O1968" s="748"/>
      <c r="P1968" s="748"/>
      <c r="Q1968" s="804"/>
      <c r="R1968" s="37" t="s">
        <v>2565</v>
      </c>
      <c r="S1968" s="822" t="s">
        <v>2158</v>
      </c>
      <c r="T1968" s="47" t="s">
        <v>362</v>
      </c>
      <c r="U1968" s="67" t="s">
        <v>2566</v>
      </c>
      <c r="V1968" s="68" t="s">
        <v>679</v>
      </c>
      <c r="W1968" s="54"/>
      <c r="X1968" s="55"/>
      <c r="Y1968" s="56"/>
      <c r="Z1968" s="36"/>
      <c r="AA1968" s="36"/>
      <c r="AB1968" s="57">
        <f>AA1969</f>
        <v>60000</v>
      </c>
      <c r="AC1968" s="55"/>
      <c r="AD1968" s="58"/>
      <c r="AE1968" s="58"/>
      <c r="AF1968" s="995" t="s">
        <v>2567</v>
      </c>
      <c r="AG1968" s="2"/>
    </row>
    <row r="1969" spans="1:33" ht="28.5" customHeight="1">
      <c r="A1969" s="662"/>
      <c r="B1969" s="665"/>
      <c r="C1969" s="743"/>
      <c r="D1969" s="744"/>
      <c r="E1969" s="744"/>
      <c r="F1969" s="744"/>
      <c r="G1969" s="744"/>
      <c r="H1969" s="744"/>
      <c r="I1969" s="744"/>
      <c r="J1969" s="761"/>
      <c r="K1969" s="744"/>
      <c r="L1969" s="744"/>
      <c r="M1969" s="631"/>
      <c r="N1969" s="631"/>
      <c r="O1969" s="744"/>
      <c r="P1969" s="744"/>
      <c r="Q1969" s="802"/>
      <c r="R1969" s="25"/>
      <c r="S1969" s="818" t="s">
        <v>2568</v>
      </c>
      <c r="T1969" s="26"/>
      <c r="U1969" s="61"/>
      <c r="V1969" s="61"/>
      <c r="W1969" s="27"/>
      <c r="X1969" s="28"/>
      <c r="Y1969" s="29"/>
      <c r="Z1969" s="29"/>
      <c r="AA1969" s="29">
        <v>60000</v>
      </c>
      <c r="AB1969" s="30"/>
      <c r="AC1969" s="28"/>
      <c r="AD1969" s="31"/>
      <c r="AE1969" s="31" t="s">
        <v>75</v>
      </c>
      <c r="AF1969" s="993"/>
      <c r="AG1969" s="2"/>
    </row>
    <row r="1970" spans="1:33" ht="28.5" customHeight="1">
      <c r="A1970" s="662"/>
      <c r="B1970" s="665"/>
      <c r="C1970" s="743"/>
      <c r="D1970" s="744"/>
      <c r="E1970" s="744"/>
      <c r="F1970" s="744"/>
      <c r="G1970" s="744"/>
      <c r="H1970" s="744"/>
      <c r="I1970" s="744"/>
      <c r="J1970" s="761"/>
      <c r="K1970" s="744"/>
      <c r="L1970" s="744"/>
      <c r="M1970" s="631"/>
      <c r="N1970" s="631"/>
      <c r="O1970" s="744"/>
      <c r="P1970" s="744"/>
      <c r="Q1970" s="802"/>
      <c r="R1970" s="70" t="s">
        <v>2569</v>
      </c>
      <c r="S1970" s="825" t="s">
        <v>217</v>
      </c>
      <c r="T1970" s="211" t="s">
        <v>362</v>
      </c>
      <c r="U1970" s="172" t="s">
        <v>2566</v>
      </c>
      <c r="V1970" s="164" t="s">
        <v>679</v>
      </c>
      <c r="W1970" s="73"/>
      <c r="X1970" s="28"/>
      <c r="Y1970" s="29"/>
      <c r="Z1970" s="29"/>
      <c r="AA1970" s="29"/>
      <c r="AB1970" s="30">
        <f>AA1971</f>
        <v>162357.14000000001</v>
      </c>
      <c r="AC1970" s="28"/>
      <c r="AD1970" s="31"/>
      <c r="AE1970" s="31"/>
      <c r="AF1970" s="993"/>
      <c r="AG1970" s="2"/>
    </row>
    <row r="1971" spans="1:33" ht="28.5" customHeight="1">
      <c r="A1971" s="662"/>
      <c r="B1971" s="665"/>
      <c r="C1971" s="743"/>
      <c r="D1971" s="744"/>
      <c r="E1971" s="744"/>
      <c r="F1971" s="744"/>
      <c r="G1971" s="744"/>
      <c r="H1971" s="744"/>
      <c r="I1971" s="744"/>
      <c r="J1971" s="761"/>
      <c r="K1971" s="744"/>
      <c r="L1971" s="744"/>
      <c r="M1971" s="631"/>
      <c r="N1971" s="631"/>
      <c r="O1971" s="744"/>
      <c r="P1971" s="744"/>
      <c r="Q1971" s="802"/>
      <c r="R1971" s="69"/>
      <c r="S1971" s="843" t="s">
        <v>2568</v>
      </c>
      <c r="T1971" s="400"/>
      <c r="U1971" s="155"/>
      <c r="V1971" s="155"/>
      <c r="W1971" s="401"/>
      <c r="X1971" s="179"/>
      <c r="Y1971" s="180"/>
      <c r="Z1971" s="180"/>
      <c r="AA1971" s="180">
        <v>162357.14000000001</v>
      </c>
      <c r="AB1971" s="181"/>
      <c r="AC1971" s="179"/>
      <c r="AD1971" s="182"/>
      <c r="AE1971" s="182" t="s">
        <v>75</v>
      </c>
      <c r="AF1971" s="993"/>
      <c r="AG1971" s="2"/>
    </row>
    <row r="1972" spans="1:33" ht="28.5" customHeight="1">
      <c r="A1972" s="662"/>
      <c r="B1972" s="665"/>
      <c r="C1972" s="743"/>
      <c r="D1972" s="744"/>
      <c r="E1972" s="744"/>
      <c r="F1972" s="744"/>
      <c r="G1972" s="744"/>
      <c r="H1972" s="744"/>
      <c r="I1972" s="744"/>
      <c r="J1972" s="761"/>
      <c r="K1972" s="744"/>
      <c r="L1972" s="744"/>
      <c r="M1972" s="631"/>
      <c r="N1972" s="631"/>
      <c r="O1972" s="744"/>
      <c r="P1972" s="744"/>
      <c r="Q1972" s="802"/>
      <c r="R1972" s="70" t="s">
        <v>2570</v>
      </c>
      <c r="S1972" s="825" t="s">
        <v>217</v>
      </c>
      <c r="T1972" s="188" t="s">
        <v>362</v>
      </c>
      <c r="U1972" s="172"/>
      <c r="V1972" s="164"/>
      <c r="W1972" s="173"/>
      <c r="X1972" s="120"/>
      <c r="Y1972" s="174"/>
      <c r="Z1972" s="174"/>
      <c r="AA1972" s="174"/>
      <c r="AB1972" s="175">
        <f>+AA1973</f>
        <v>41849.31</v>
      </c>
      <c r="AC1972" s="120"/>
      <c r="AD1972" s="121"/>
      <c r="AE1972" s="121"/>
      <c r="AF1972" s="993"/>
      <c r="AG1972" s="2"/>
    </row>
    <row r="1973" spans="1:33" ht="46.5" customHeight="1">
      <c r="A1973" s="662"/>
      <c r="B1973" s="665"/>
      <c r="C1973" s="745"/>
      <c r="D1973" s="746"/>
      <c r="E1973" s="746"/>
      <c r="F1973" s="746"/>
      <c r="G1973" s="746"/>
      <c r="H1973" s="746"/>
      <c r="I1973" s="746"/>
      <c r="J1973" s="763"/>
      <c r="K1973" s="746"/>
      <c r="L1973" s="746"/>
      <c r="M1973" s="632"/>
      <c r="N1973" s="632"/>
      <c r="O1973" s="746"/>
      <c r="P1973" s="746"/>
      <c r="Q1973" s="803"/>
      <c r="R1973" s="38"/>
      <c r="S1973" s="820" t="s">
        <v>2568</v>
      </c>
      <c r="T1973" s="39"/>
      <c r="U1973" s="198"/>
      <c r="V1973" s="198"/>
      <c r="W1973" s="40"/>
      <c r="X1973" s="41"/>
      <c r="Y1973" s="42"/>
      <c r="Z1973" s="42"/>
      <c r="AA1973" s="42">
        <v>41849.31</v>
      </c>
      <c r="AB1973" s="43"/>
      <c r="AC1973" s="41"/>
      <c r="AD1973" s="44"/>
      <c r="AE1973" s="44" t="s">
        <v>75</v>
      </c>
      <c r="AF1973" s="994"/>
      <c r="AG1973" s="2"/>
    </row>
    <row r="1974" spans="1:33" ht="43.5" customHeight="1">
      <c r="A1974" s="662"/>
      <c r="B1974" s="665"/>
      <c r="C1974" s="773" t="s">
        <v>46</v>
      </c>
      <c r="D1974" s="750" t="s">
        <v>47</v>
      </c>
      <c r="E1974" s="750" t="s">
        <v>48</v>
      </c>
      <c r="F1974" s="750" t="s">
        <v>418</v>
      </c>
      <c r="G1974" s="768" t="s">
        <v>50</v>
      </c>
      <c r="H1974" s="750" t="s">
        <v>51</v>
      </c>
      <c r="I1974" s="750" t="s">
        <v>61</v>
      </c>
      <c r="J1974" s="766" t="s">
        <v>2571</v>
      </c>
      <c r="K1974" s="748" t="s">
        <v>2572</v>
      </c>
      <c r="L1974" s="750" t="s">
        <v>2573</v>
      </c>
      <c r="M1974" s="705">
        <v>2</v>
      </c>
      <c r="N1974" s="705">
        <v>1</v>
      </c>
      <c r="O1974" s="750" t="s">
        <v>2574</v>
      </c>
      <c r="P1974" s="750" t="s">
        <v>2575</v>
      </c>
      <c r="Q1974" s="805" t="s">
        <v>2576</v>
      </c>
      <c r="R1974" s="37" t="s">
        <v>1176</v>
      </c>
      <c r="S1974" s="821" t="s">
        <v>1174</v>
      </c>
      <c r="T1974" s="100" t="s">
        <v>70</v>
      </c>
      <c r="U1974" s="67" t="s">
        <v>71</v>
      </c>
      <c r="V1974" s="68" t="s">
        <v>72</v>
      </c>
      <c r="W1974" s="34"/>
      <c r="X1974" s="35"/>
      <c r="Y1974" s="36"/>
      <c r="Z1974" s="36"/>
      <c r="AA1974" s="36"/>
      <c r="AB1974" s="50">
        <f>+AA1975</f>
        <v>31.998400000000004</v>
      </c>
      <c r="AC1974" s="35"/>
      <c r="AD1974" s="60"/>
      <c r="AE1974" s="60"/>
      <c r="AF1974" s="636"/>
      <c r="AG1974" s="2"/>
    </row>
    <row r="1975" spans="1:33" ht="24" customHeight="1">
      <c r="A1975" s="662"/>
      <c r="B1975" s="665"/>
      <c r="C1975" s="743"/>
      <c r="D1975" s="744"/>
      <c r="E1975" s="744"/>
      <c r="F1975" s="744"/>
      <c r="G1975" s="744"/>
      <c r="H1975" s="744"/>
      <c r="I1975" s="744"/>
      <c r="J1975" s="761"/>
      <c r="K1975" s="744"/>
      <c r="L1975" s="744"/>
      <c r="M1975" s="631"/>
      <c r="N1975" s="631"/>
      <c r="O1975" s="744"/>
      <c r="P1975" s="744"/>
      <c r="Q1975" s="802"/>
      <c r="R1975" s="25"/>
      <c r="S1975" s="818" t="s">
        <v>2577</v>
      </c>
      <c r="T1975" s="26"/>
      <c r="U1975" s="61"/>
      <c r="V1975" s="61"/>
      <c r="W1975" s="27">
        <v>1</v>
      </c>
      <c r="X1975" s="28" t="s">
        <v>74</v>
      </c>
      <c r="Y1975" s="29">
        <v>28.57</v>
      </c>
      <c r="Z1975" s="29">
        <f>+W1975*Y1975</f>
        <v>28.57</v>
      </c>
      <c r="AA1975" s="29">
        <f>+Z1975*1.12</f>
        <v>31.998400000000004</v>
      </c>
      <c r="AB1975" s="30"/>
      <c r="AC1975" s="28"/>
      <c r="AD1975" s="31" t="s">
        <v>75</v>
      </c>
      <c r="AE1975" s="31"/>
      <c r="AF1975" s="634"/>
      <c r="AG1975" s="2"/>
    </row>
    <row r="1976" spans="1:33" ht="24" customHeight="1">
      <c r="A1976" s="662"/>
      <c r="B1976" s="665"/>
      <c r="C1976" s="743"/>
      <c r="D1976" s="744"/>
      <c r="E1976" s="744"/>
      <c r="F1976" s="744"/>
      <c r="G1976" s="744"/>
      <c r="H1976" s="744"/>
      <c r="I1976" s="744"/>
      <c r="J1976" s="761"/>
      <c r="K1976" s="744"/>
      <c r="L1976" s="744"/>
      <c r="M1976" s="631"/>
      <c r="N1976" s="631"/>
      <c r="O1976" s="744"/>
      <c r="P1976" s="744"/>
      <c r="Q1976" s="802"/>
      <c r="R1976" s="37" t="s">
        <v>1096</v>
      </c>
      <c r="S1976" s="821" t="s">
        <v>1097</v>
      </c>
      <c r="T1976" s="125" t="s">
        <v>70</v>
      </c>
      <c r="U1976" s="172" t="s">
        <v>71</v>
      </c>
      <c r="V1976" s="164" t="s">
        <v>72</v>
      </c>
      <c r="W1976" s="128"/>
      <c r="X1976" s="35"/>
      <c r="Y1976" s="36"/>
      <c r="Z1976" s="29"/>
      <c r="AA1976" s="29"/>
      <c r="AB1976" s="30">
        <f>+SUM(AA1977:AA1979)</f>
        <v>3021.9980000000005</v>
      </c>
      <c r="AC1976" s="28"/>
      <c r="AD1976" s="31"/>
      <c r="AE1976" s="31"/>
      <c r="AF1976" s="634"/>
      <c r="AG1976" s="2"/>
    </row>
    <row r="1977" spans="1:33" ht="24" customHeight="1">
      <c r="A1977" s="662"/>
      <c r="B1977" s="665"/>
      <c r="C1977" s="743"/>
      <c r="D1977" s="744"/>
      <c r="E1977" s="744"/>
      <c r="F1977" s="744"/>
      <c r="G1977" s="744"/>
      <c r="H1977" s="744"/>
      <c r="I1977" s="744"/>
      <c r="J1977" s="761"/>
      <c r="K1977" s="744"/>
      <c r="L1977" s="744"/>
      <c r="M1977" s="631"/>
      <c r="N1977" s="631"/>
      <c r="O1977" s="744"/>
      <c r="P1977" s="744"/>
      <c r="Q1977" s="802"/>
      <c r="R1977" s="37"/>
      <c r="S1977" s="819" t="s">
        <v>2578</v>
      </c>
      <c r="T1977" s="33"/>
      <c r="U1977" s="33"/>
      <c r="V1977" s="33"/>
      <c r="W1977" s="34">
        <v>20</v>
      </c>
      <c r="X1977" s="35" t="s">
        <v>74</v>
      </c>
      <c r="Y1977" s="36">
        <v>83.035700000000006</v>
      </c>
      <c r="Z1977" s="29">
        <f t="shared" ref="Z1977:Z1979" si="241">+W1977*Y1977</f>
        <v>1660.7140000000002</v>
      </c>
      <c r="AA1977" s="29">
        <f t="shared" ref="AA1977:AA1979" si="242">+Z1977*1.12</f>
        <v>1859.9996800000004</v>
      </c>
      <c r="AB1977" s="30"/>
      <c r="AC1977" s="28"/>
      <c r="AD1977" s="31" t="s">
        <v>75</v>
      </c>
      <c r="AE1977" s="31"/>
      <c r="AF1977" s="634"/>
      <c r="AG1977" s="2"/>
    </row>
    <row r="1978" spans="1:33" ht="24" customHeight="1">
      <c r="A1978" s="662"/>
      <c r="B1978" s="665"/>
      <c r="C1978" s="743"/>
      <c r="D1978" s="744"/>
      <c r="E1978" s="744"/>
      <c r="F1978" s="744"/>
      <c r="G1978" s="744"/>
      <c r="H1978" s="744"/>
      <c r="I1978" s="744"/>
      <c r="J1978" s="761"/>
      <c r="K1978" s="744"/>
      <c r="L1978" s="744"/>
      <c r="M1978" s="631"/>
      <c r="N1978" s="631"/>
      <c r="O1978" s="744"/>
      <c r="P1978" s="744"/>
      <c r="Q1978" s="802"/>
      <c r="R1978" s="37"/>
      <c r="S1978" s="819" t="s">
        <v>2579</v>
      </c>
      <c r="T1978" s="33"/>
      <c r="U1978" s="33"/>
      <c r="V1978" s="33"/>
      <c r="W1978" s="34">
        <v>100</v>
      </c>
      <c r="X1978" s="35" t="s">
        <v>74</v>
      </c>
      <c r="Y1978" s="36">
        <v>9.6607000000000003</v>
      </c>
      <c r="Z1978" s="29">
        <f t="shared" si="241"/>
        <v>966.07</v>
      </c>
      <c r="AA1978" s="29">
        <f t="shared" si="242"/>
        <v>1081.9984000000002</v>
      </c>
      <c r="AB1978" s="65"/>
      <c r="AC1978" s="63"/>
      <c r="AD1978" s="66" t="s">
        <v>75</v>
      </c>
      <c r="AE1978" s="66"/>
      <c r="AF1978" s="634"/>
      <c r="AG1978" s="2"/>
    </row>
    <row r="1979" spans="1:33" ht="24" customHeight="1">
      <c r="A1979" s="663"/>
      <c r="B1979" s="666"/>
      <c r="C1979" s="745"/>
      <c r="D1979" s="746"/>
      <c r="E1979" s="746"/>
      <c r="F1979" s="746"/>
      <c r="G1979" s="746"/>
      <c r="H1979" s="746"/>
      <c r="I1979" s="746"/>
      <c r="J1979" s="763"/>
      <c r="K1979" s="746"/>
      <c r="L1979" s="746"/>
      <c r="M1979" s="632"/>
      <c r="N1979" s="632"/>
      <c r="O1979" s="746"/>
      <c r="P1979" s="746"/>
      <c r="Q1979" s="803"/>
      <c r="R1979" s="38"/>
      <c r="S1979" s="820" t="s">
        <v>2580</v>
      </c>
      <c r="T1979" s="39"/>
      <c r="U1979" s="39"/>
      <c r="V1979" s="39"/>
      <c r="W1979" s="40">
        <v>10</v>
      </c>
      <c r="X1979" s="41" t="s">
        <v>74</v>
      </c>
      <c r="Y1979" s="42">
        <v>7.1428500000000001</v>
      </c>
      <c r="Z1979" s="42">
        <f t="shared" si="241"/>
        <v>71.4285</v>
      </c>
      <c r="AA1979" s="42">
        <f t="shared" si="242"/>
        <v>79.999920000000003</v>
      </c>
      <c r="AB1979" s="43"/>
      <c r="AC1979" s="41"/>
      <c r="AD1979" s="44" t="s">
        <v>75</v>
      </c>
      <c r="AE1979" s="44"/>
      <c r="AF1979" s="635"/>
      <c r="AG1979" s="2"/>
    </row>
    <row r="1980" spans="1:33" ht="18" customHeight="1">
      <c r="A1980" s="661" t="s">
        <v>2111</v>
      </c>
      <c r="B1980" s="664" t="s">
        <v>2538</v>
      </c>
      <c r="C1980" s="773" t="s">
        <v>46</v>
      </c>
      <c r="D1980" s="750" t="s">
        <v>47</v>
      </c>
      <c r="E1980" s="750" t="s">
        <v>48</v>
      </c>
      <c r="F1980" s="750" t="s">
        <v>418</v>
      </c>
      <c r="G1980" s="768" t="s">
        <v>50</v>
      </c>
      <c r="H1980" s="750" t="s">
        <v>51</v>
      </c>
      <c r="I1980" s="750" t="s">
        <v>61</v>
      </c>
      <c r="J1980" s="774" t="s">
        <v>2581</v>
      </c>
      <c r="K1980" s="748" t="s">
        <v>2232</v>
      </c>
      <c r="L1980" s="750" t="s">
        <v>2582</v>
      </c>
      <c r="M1980" s="698">
        <v>2</v>
      </c>
      <c r="N1980" s="698">
        <v>5</v>
      </c>
      <c r="O1980" s="750" t="s">
        <v>2583</v>
      </c>
      <c r="P1980" s="750" t="s">
        <v>2584</v>
      </c>
      <c r="Q1980" s="805" t="s">
        <v>2576</v>
      </c>
      <c r="R1980" s="37" t="s">
        <v>140</v>
      </c>
      <c r="S1980" s="821" t="s">
        <v>117</v>
      </c>
      <c r="T1980" s="100" t="s">
        <v>70</v>
      </c>
      <c r="U1980" s="67" t="s">
        <v>71</v>
      </c>
      <c r="V1980" s="68" t="s">
        <v>72</v>
      </c>
      <c r="W1980" s="34"/>
      <c r="X1980" s="35"/>
      <c r="Y1980" s="36"/>
      <c r="Z1980" s="36"/>
      <c r="AA1980" s="36"/>
      <c r="AB1980" s="50">
        <f>+SUM(AA1981)</f>
        <v>114.29600000000001</v>
      </c>
      <c r="AC1980" s="35"/>
      <c r="AD1980" s="35"/>
      <c r="AE1980" s="35"/>
      <c r="AF1980" s="636"/>
      <c r="AG1980" s="2"/>
    </row>
    <row r="1981" spans="1:33" ht="18" customHeight="1">
      <c r="A1981" s="662"/>
      <c r="B1981" s="665"/>
      <c r="C1981" s="743"/>
      <c r="D1981" s="744"/>
      <c r="E1981" s="744"/>
      <c r="F1981" s="744"/>
      <c r="G1981" s="744"/>
      <c r="H1981" s="744"/>
      <c r="I1981" s="744"/>
      <c r="J1981" s="754"/>
      <c r="K1981" s="744"/>
      <c r="L1981" s="744"/>
      <c r="M1981" s="631"/>
      <c r="N1981" s="631"/>
      <c r="O1981" s="744"/>
      <c r="P1981" s="744"/>
      <c r="Q1981" s="802"/>
      <c r="R1981" s="25"/>
      <c r="S1981" s="818" t="s">
        <v>1204</v>
      </c>
      <c r="T1981" s="26"/>
      <c r="U1981" s="26"/>
      <c r="V1981" s="26"/>
      <c r="W1981" s="27">
        <v>1</v>
      </c>
      <c r="X1981" s="28" t="s">
        <v>74</v>
      </c>
      <c r="Y1981" s="29">
        <v>102.05</v>
      </c>
      <c r="Z1981" s="29">
        <f>+W1981*Y1981</f>
        <v>102.05</v>
      </c>
      <c r="AA1981" s="29">
        <f>Z1981*1.12</f>
        <v>114.29600000000001</v>
      </c>
      <c r="AB1981" s="30"/>
      <c r="AC1981" s="28"/>
      <c r="AD1981" s="28" t="s">
        <v>75</v>
      </c>
      <c r="AE1981" s="28"/>
      <c r="AF1981" s="634"/>
      <c r="AG1981" s="2"/>
    </row>
    <row r="1982" spans="1:33" ht="18" customHeight="1">
      <c r="A1982" s="662"/>
      <c r="B1982" s="665"/>
      <c r="C1982" s="743"/>
      <c r="D1982" s="744"/>
      <c r="E1982" s="744"/>
      <c r="F1982" s="744"/>
      <c r="G1982" s="744"/>
      <c r="H1982" s="744"/>
      <c r="I1982" s="744"/>
      <c r="J1982" s="754"/>
      <c r="K1982" s="744"/>
      <c r="L1982" s="744"/>
      <c r="M1982" s="631"/>
      <c r="N1982" s="631"/>
      <c r="O1982" s="744"/>
      <c r="P1982" s="744"/>
      <c r="Q1982" s="802"/>
      <c r="R1982" s="74" t="s">
        <v>2238</v>
      </c>
      <c r="S1982" s="826" t="s">
        <v>141</v>
      </c>
      <c r="T1982" s="194" t="s">
        <v>70</v>
      </c>
      <c r="U1982" s="172" t="s">
        <v>71</v>
      </c>
      <c r="V1982" s="164" t="s">
        <v>72</v>
      </c>
      <c r="W1982" s="299"/>
      <c r="X1982" s="63"/>
      <c r="Y1982" s="64"/>
      <c r="Z1982" s="29"/>
      <c r="AA1982" s="29"/>
      <c r="AB1982" s="65">
        <f>+SUM(AA1983)</f>
        <v>660.29600000000005</v>
      </c>
      <c r="AC1982" s="63"/>
      <c r="AD1982" s="63"/>
      <c r="AE1982" s="66"/>
      <c r="AF1982" s="634"/>
      <c r="AG1982" s="2"/>
    </row>
    <row r="1983" spans="1:33" ht="18" customHeight="1">
      <c r="A1983" s="662"/>
      <c r="B1983" s="665"/>
      <c r="C1983" s="745"/>
      <c r="D1983" s="746"/>
      <c r="E1983" s="746"/>
      <c r="F1983" s="746"/>
      <c r="G1983" s="746"/>
      <c r="H1983" s="746"/>
      <c r="I1983" s="746"/>
      <c r="J1983" s="756"/>
      <c r="K1983" s="746"/>
      <c r="L1983" s="746"/>
      <c r="M1983" s="632"/>
      <c r="N1983" s="632"/>
      <c r="O1983" s="746"/>
      <c r="P1983" s="746"/>
      <c r="Q1983" s="803"/>
      <c r="R1983" s="69"/>
      <c r="S1983" s="820" t="s">
        <v>2585</v>
      </c>
      <c r="T1983" s="39"/>
      <c r="U1983" s="45"/>
      <c r="V1983" s="45"/>
      <c r="W1983" s="40">
        <v>1</v>
      </c>
      <c r="X1983" s="41" t="s">
        <v>74</v>
      </c>
      <c r="Y1983" s="42">
        <v>589.54999999999995</v>
      </c>
      <c r="Z1983" s="42">
        <f>+W1983*Y1983</f>
        <v>589.54999999999995</v>
      </c>
      <c r="AA1983" s="42">
        <f>+Z1983*1.12</f>
        <v>660.29600000000005</v>
      </c>
      <c r="AB1983" s="43"/>
      <c r="AC1983" s="41"/>
      <c r="AD1983" s="41"/>
      <c r="AE1983" s="44" t="s">
        <v>75</v>
      </c>
      <c r="AF1983" s="635"/>
      <c r="AG1983" s="2"/>
    </row>
    <row r="1984" spans="1:33" ht="33.75" customHeight="1">
      <c r="A1984" s="662"/>
      <c r="B1984" s="665"/>
      <c r="C1984" s="747" t="s">
        <v>46</v>
      </c>
      <c r="D1984" s="748" t="s">
        <v>47</v>
      </c>
      <c r="E1984" s="748" t="s">
        <v>48</v>
      </c>
      <c r="F1984" s="748" t="s">
        <v>418</v>
      </c>
      <c r="G1984" s="749" t="s">
        <v>50</v>
      </c>
      <c r="H1984" s="748" t="s">
        <v>51</v>
      </c>
      <c r="I1984" s="748" t="s">
        <v>61</v>
      </c>
      <c r="J1984" s="766" t="s">
        <v>2586</v>
      </c>
      <c r="K1984" s="748" t="s">
        <v>192</v>
      </c>
      <c r="L1984" s="748" t="s">
        <v>2587</v>
      </c>
      <c r="M1984" s="638">
        <v>1</v>
      </c>
      <c r="N1984" s="638">
        <v>3</v>
      </c>
      <c r="O1984" s="748" t="s">
        <v>2588</v>
      </c>
      <c r="P1984" s="748" t="s">
        <v>2589</v>
      </c>
      <c r="Q1984" s="804" t="s">
        <v>2590</v>
      </c>
      <c r="R1984" s="59" t="s">
        <v>68</v>
      </c>
      <c r="S1984" s="822" t="s">
        <v>69</v>
      </c>
      <c r="T1984" s="75" t="s">
        <v>70</v>
      </c>
      <c r="U1984" s="67" t="s">
        <v>71</v>
      </c>
      <c r="V1984" s="68" t="s">
        <v>72</v>
      </c>
      <c r="W1984" s="54"/>
      <c r="X1984" s="55"/>
      <c r="Y1984" s="56"/>
      <c r="Z1984" s="56"/>
      <c r="AA1984" s="56"/>
      <c r="AB1984" s="57">
        <f>+SUM(AA1985:AA1989)</f>
        <v>399.99680000000001</v>
      </c>
      <c r="AC1984" s="55"/>
      <c r="AD1984" s="58"/>
      <c r="AE1984" s="58"/>
      <c r="AF1984" s="637"/>
      <c r="AG1984" s="2"/>
    </row>
    <row r="1985" spans="1:33" ht="18" customHeight="1">
      <c r="A1985" s="662"/>
      <c r="B1985" s="665"/>
      <c r="C1985" s="743"/>
      <c r="D1985" s="744"/>
      <c r="E1985" s="744"/>
      <c r="F1985" s="744"/>
      <c r="G1985" s="744"/>
      <c r="H1985" s="744"/>
      <c r="I1985" s="744"/>
      <c r="J1985" s="761"/>
      <c r="K1985" s="744"/>
      <c r="L1985" s="744"/>
      <c r="M1985" s="631"/>
      <c r="N1985" s="631"/>
      <c r="O1985" s="744"/>
      <c r="P1985" s="744"/>
      <c r="Q1985" s="802"/>
      <c r="R1985" s="32"/>
      <c r="S1985" s="818" t="s">
        <v>2591</v>
      </c>
      <c r="T1985" s="26"/>
      <c r="U1985" s="26"/>
      <c r="V1985" s="26"/>
      <c r="W1985" s="27">
        <v>1</v>
      </c>
      <c r="X1985" s="28" t="s">
        <v>74</v>
      </c>
      <c r="Y1985" s="29">
        <v>71.94</v>
      </c>
      <c r="Z1985" s="29">
        <f t="shared" ref="Z1985:Z1989" si="243">+W1985*Y1985</f>
        <v>71.94</v>
      </c>
      <c r="AA1985" s="29">
        <f t="shared" ref="AA1985:AA1989" si="244">+Z1985*1.12</f>
        <v>80.572800000000001</v>
      </c>
      <c r="AB1985" s="30"/>
      <c r="AC1985" s="28"/>
      <c r="AD1985" s="31" t="s">
        <v>75</v>
      </c>
      <c r="AE1985" s="31"/>
      <c r="AF1985" s="634"/>
      <c r="AG1985" s="2"/>
    </row>
    <row r="1986" spans="1:33" ht="18" customHeight="1">
      <c r="A1986" s="662"/>
      <c r="B1986" s="665"/>
      <c r="C1986" s="743"/>
      <c r="D1986" s="744"/>
      <c r="E1986" s="744"/>
      <c r="F1986" s="744"/>
      <c r="G1986" s="744"/>
      <c r="H1986" s="744"/>
      <c r="I1986" s="744"/>
      <c r="J1986" s="761"/>
      <c r="K1986" s="744"/>
      <c r="L1986" s="744"/>
      <c r="M1986" s="631"/>
      <c r="N1986" s="631"/>
      <c r="O1986" s="744"/>
      <c r="P1986" s="744"/>
      <c r="Q1986" s="802"/>
      <c r="R1986" s="25"/>
      <c r="S1986" s="818" t="s">
        <v>2592</v>
      </c>
      <c r="T1986" s="26"/>
      <c r="U1986" s="26"/>
      <c r="V1986" s="26"/>
      <c r="W1986" s="27">
        <v>1</v>
      </c>
      <c r="X1986" s="28" t="s">
        <v>74</v>
      </c>
      <c r="Y1986" s="29">
        <v>71.3</v>
      </c>
      <c r="Z1986" s="29">
        <f t="shared" si="243"/>
        <v>71.3</v>
      </c>
      <c r="AA1986" s="29">
        <f t="shared" si="244"/>
        <v>79.856000000000009</v>
      </c>
      <c r="AB1986" s="30"/>
      <c r="AC1986" s="28"/>
      <c r="AD1986" s="31" t="s">
        <v>75</v>
      </c>
      <c r="AE1986" s="31"/>
      <c r="AF1986" s="634"/>
      <c r="AG1986" s="2"/>
    </row>
    <row r="1987" spans="1:33" ht="18" customHeight="1">
      <c r="A1987" s="662"/>
      <c r="B1987" s="665"/>
      <c r="C1987" s="743"/>
      <c r="D1987" s="744"/>
      <c r="E1987" s="744"/>
      <c r="F1987" s="744"/>
      <c r="G1987" s="744"/>
      <c r="H1987" s="744"/>
      <c r="I1987" s="744"/>
      <c r="J1987" s="761"/>
      <c r="K1987" s="744"/>
      <c r="L1987" s="744"/>
      <c r="M1987" s="631"/>
      <c r="N1987" s="631"/>
      <c r="O1987" s="744"/>
      <c r="P1987" s="744"/>
      <c r="Q1987" s="802"/>
      <c r="R1987" s="25"/>
      <c r="S1987" s="818" t="s">
        <v>2593</v>
      </c>
      <c r="T1987" s="26"/>
      <c r="U1987" s="26"/>
      <c r="V1987" s="26"/>
      <c r="W1987" s="27">
        <v>1</v>
      </c>
      <c r="X1987" s="28" t="s">
        <v>74</v>
      </c>
      <c r="Y1987" s="29">
        <v>71.3</v>
      </c>
      <c r="Z1987" s="29">
        <f t="shared" si="243"/>
        <v>71.3</v>
      </c>
      <c r="AA1987" s="29">
        <f t="shared" si="244"/>
        <v>79.856000000000009</v>
      </c>
      <c r="AB1987" s="30"/>
      <c r="AC1987" s="28"/>
      <c r="AD1987" s="31" t="s">
        <v>75</v>
      </c>
      <c r="AE1987" s="31"/>
      <c r="AF1987" s="634"/>
      <c r="AG1987" s="2"/>
    </row>
    <row r="1988" spans="1:33" ht="18" customHeight="1">
      <c r="A1988" s="662"/>
      <c r="B1988" s="665"/>
      <c r="C1988" s="743"/>
      <c r="D1988" s="744"/>
      <c r="E1988" s="744"/>
      <c r="F1988" s="744"/>
      <c r="G1988" s="744"/>
      <c r="H1988" s="744"/>
      <c r="I1988" s="744"/>
      <c r="J1988" s="761"/>
      <c r="K1988" s="744"/>
      <c r="L1988" s="744"/>
      <c r="M1988" s="631"/>
      <c r="N1988" s="631"/>
      <c r="O1988" s="744"/>
      <c r="P1988" s="744"/>
      <c r="Q1988" s="802"/>
      <c r="R1988" s="69"/>
      <c r="S1988" s="824" t="s">
        <v>2594</v>
      </c>
      <c r="T1988" s="61"/>
      <c r="U1988" s="61"/>
      <c r="V1988" s="61"/>
      <c r="W1988" s="62">
        <v>1</v>
      </c>
      <c r="X1988" s="63" t="s">
        <v>74</v>
      </c>
      <c r="Y1988" s="64">
        <v>71.3</v>
      </c>
      <c r="Z1988" s="29">
        <f t="shared" si="243"/>
        <v>71.3</v>
      </c>
      <c r="AA1988" s="29">
        <f t="shared" si="244"/>
        <v>79.856000000000009</v>
      </c>
      <c r="AB1988" s="65"/>
      <c r="AC1988" s="63"/>
      <c r="AD1988" s="66" t="s">
        <v>75</v>
      </c>
      <c r="AE1988" s="66"/>
      <c r="AF1988" s="634"/>
      <c r="AG1988" s="2"/>
    </row>
    <row r="1989" spans="1:33" ht="18" customHeight="1">
      <c r="A1989" s="663"/>
      <c r="B1989" s="666"/>
      <c r="C1989" s="743"/>
      <c r="D1989" s="744"/>
      <c r="E1989" s="744"/>
      <c r="F1989" s="744"/>
      <c r="G1989" s="744"/>
      <c r="H1989" s="744"/>
      <c r="I1989" s="744"/>
      <c r="J1989" s="761"/>
      <c r="K1989" s="744"/>
      <c r="L1989" s="744"/>
      <c r="M1989" s="631"/>
      <c r="N1989" s="631"/>
      <c r="O1989" s="744"/>
      <c r="P1989" s="744"/>
      <c r="Q1989" s="802"/>
      <c r="R1989" s="69"/>
      <c r="S1989" s="824" t="s">
        <v>2595</v>
      </c>
      <c r="T1989" s="61"/>
      <c r="U1989" s="61"/>
      <c r="V1989" s="61"/>
      <c r="W1989" s="62">
        <v>1</v>
      </c>
      <c r="X1989" s="63" t="s">
        <v>74</v>
      </c>
      <c r="Y1989" s="64">
        <v>71.3</v>
      </c>
      <c r="Z1989" s="29">
        <f t="shared" si="243"/>
        <v>71.3</v>
      </c>
      <c r="AA1989" s="29">
        <f t="shared" si="244"/>
        <v>79.856000000000009</v>
      </c>
      <c r="AB1989" s="65"/>
      <c r="AC1989" s="63"/>
      <c r="AD1989" s="66" t="s">
        <v>75</v>
      </c>
      <c r="AE1989" s="66"/>
      <c r="AF1989" s="634"/>
      <c r="AG1989" s="2"/>
    </row>
    <row r="1990" spans="1:33" ht="54.75" customHeight="1">
      <c r="A1990" s="661" t="s">
        <v>2111</v>
      </c>
      <c r="B1990" s="664" t="s">
        <v>2538</v>
      </c>
      <c r="C1990" s="743"/>
      <c r="D1990" s="744"/>
      <c r="E1990" s="744"/>
      <c r="F1990" s="744"/>
      <c r="G1990" s="744"/>
      <c r="H1990" s="744"/>
      <c r="I1990" s="744"/>
      <c r="J1990" s="761"/>
      <c r="K1990" s="744"/>
      <c r="L1990" s="744"/>
      <c r="M1990" s="631"/>
      <c r="N1990" s="631"/>
      <c r="O1990" s="744"/>
      <c r="P1990" s="744"/>
      <c r="Q1990" s="802"/>
      <c r="R1990" s="87" t="s">
        <v>2596</v>
      </c>
      <c r="S1990" s="829" t="s">
        <v>2597</v>
      </c>
      <c r="T1990" s="402" t="s">
        <v>70</v>
      </c>
      <c r="U1990" s="241" t="s">
        <v>71</v>
      </c>
      <c r="V1990" s="242" t="s">
        <v>72</v>
      </c>
      <c r="W1990" s="151"/>
      <c r="X1990" s="92"/>
      <c r="Y1990" s="93"/>
      <c r="Z1990" s="94"/>
      <c r="AA1990" s="94"/>
      <c r="AB1990" s="95">
        <f>+AA1991</f>
        <v>722.46</v>
      </c>
      <c r="AC1990" s="63"/>
      <c r="AD1990" s="66"/>
      <c r="AE1990" s="66"/>
      <c r="AF1990" s="634"/>
      <c r="AG1990" s="2"/>
    </row>
    <row r="1991" spans="1:33" ht="64.5" customHeight="1">
      <c r="A1991" s="662"/>
      <c r="B1991" s="665"/>
      <c r="C1991" s="743"/>
      <c r="D1991" s="744"/>
      <c r="E1991" s="744"/>
      <c r="F1991" s="744"/>
      <c r="G1991" s="744"/>
      <c r="H1991" s="744"/>
      <c r="I1991" s="744"/>
      <c r="J1991" s="761"/>
      <c r="K1991" s="744"/>
      <c r="L1991" s="744"/>
      <c r="M1991" s="631"/>
      <c r="N1991" s="631"/>
      <c r="O1991" s="744"/>
      <c r="P1991" s="744"/>
      <c r="Q1991" s="802"/>
      <c r="R1991" s="69"/>
      <c r="S1991" s="824" t="s">
        <v>2598</v>
      </c>
      <c r="T1991" s="158"/>
      <c r="U1991" s="155"/>
      <c r="V1991" s="155"/>
      <c r="W1991" s="299">
        <v>1</v>
      </c>
      <c r="X1991" s="63" t="s">
        <v>74</v>
      </c>
      <c r="Y1991" s="64">
        <v>722.46</v>
      </c>
      <c r="Z1991" s="29">
        <f>+W1991*Y1991</f>
        <v>722.46</v>
      </c>
      <c r="AA1991" s="29">
        <f>+Z1991</f>
        <v>722.46</v>
      </c>
      <c r="AB1991" s="65"/>
      <c r="AC1991" s="63"/>
      <c r="AD1991" s="66" t="s">
        <v>75</v>
      </c>
      <c r="AE1991" s="66"/>
      <c r="AF1991" s="634"/>
      <c r="AG1991" s="2"/>
    </row>
    <row r="1992" spans="1:33" ht="54.75" customHeight="1">
      <c r="A1992" s="662"/>
      <c r="B1992" s="665"/>
      <c r="C1992" s="743"/>
      <c r="D1992" s="744"/>
      <c r="E1992" s="744"/>
      <c r="F1992" s="744"/>
      <c r="G1992" s="744"/>
      <c r="H1992" s="744"/>
      <c r="I1992" s="744"/>
      <c r="J1992" s="761"/>
      <c r="K1992" s="744"/>
      <c r="L1992" s="744"/>
      <c r="M1992" s="631"/>
      <c r="N1992" s="631"/>
      <c r="O1992" s="744"/>
      <c r="P1992" s="744"/>
      <c r="Q1992" s="802"/>
      <c r="R1992" s="74" t="s">
        <v>948</v>
      </c>
      <c r="S1992" s="826" t="s">
        <v>2597</v>
      </c>
      <c r="T1992" s="194" t="s">
        <v>70</v>
      </c>
      <c r="U1992" s="172" t="s">
        <v>71</v>
      </c>
      <c r="V1992" s="164" t="s">
        <v>72</v>
      </c>
      <c r="W1992" s="299"/>
      <c r="X1992" s="63"/>
      <c r="Y1992" s="64"/>
      <c r="Z1992" s="29"/>
      <c r="AA1992" s="29"/>
      <c r="AB1992" s="65">
        <f>SUM(AA1993:AA1994)</f>
        <v>8956.5</v>
      </c>
      <c r="AC1992" s="63"/>
      <c r="AD1992" s="66"/>
      <c r="AE1992" s="66"/>
      <c r="AF1992" s="634"/>
      <c r="AG1992" s="2"/>
    </row>
    <row r="1993" spans="1:33" ht="18" customHeight="1">
      <c r="A1993" s="662"/>
      <c r="B1993" s="665"/>
      <c r="C1993" s="743"/>
      <c r="D1993" s="744"/>
      <c r="E1993" s="744"/>
      <c r="F1993" s="744"/>
      <c r="G1993" s="744"/>
      <c r="H1993" s="744"/>
      <c r="I1993" s="744"/>
      <c r="J1993" s="761"/>
      <c r="K1993" s="744"/>
      <c r="L1993" s="744"/>
      <c r="M1993" s="631"/>
      <c r="N1993" s="631"/>
      <c r="O1993" s="744"/>
      <c r="P1993" s="744"/>
      <c r="Q1993" s="802"/>
      <c r="R1993" s="69"/>
      <c r="S1993" s="861" t="s">
        <v>2599</v>
      </c>
      <c r="T1993" s="303"/>
      <c r="U1993" s="150"/>
      <c r="V1993" s="150"/>
      <c r="W1993" s="151">
        <v>1</v>
      </c>
      <c r="X1993" s="92" t="s">
        <v>74</v>
      </c>
      <c r="Y1993" s="93">
        <v>5509.31</v>
      </c>
      <c r="Z1993" s="94">
        <f t="shared" ref="Z1993:Z1994" si="245">+W1993*Y1993</f>
        <v>5509.31</v>
      </c>
      <c r="AA1993" s="94">
        <f t="shared" ref="AA1993:AA1994" si="246">+Z1993</f>
        <v>5509.31</v>
      </c>
      <c r="AB1993" s="65"/>
      <c r="AC1993" s="63"/>
      <c r="AD1993" s="66" t="s">
        <v>75</v>
      </c>
      <c r="AE1993" s="399" t="s">
        <v>75</v>
      </c>
      <c r="AF1993" s="634"/>
      <c r="AG1993" s="2"/>
    </row>
    <row r="1994" spans="1:33" ht="18" customHeight="1">
      <c r="A1994" s="662"/>
      <c r="B1994" s="665"/>
      <c r="C1994" s="743"/>
      <c r="D1994" s="744"/>
      <c r="E1994" s="744"/>
      <c r="F1994" s="744"/>
      <c r="G1994" s="744"/>
      <c r="H1994" s="744"/>
      <c r="I1994" s="744"/>
      <c r="J1994" s="761"/>
      <c r="K1994" s="744"/>
      <c r="L1994" s="744"/>
      <c r="M1994" s="631"/>
      <c r="N1994" s="631"/>
      <c r="O1994" s="744"/>
      <c r="P1994" s="744"/>
      <c r="Q1994" s="802"/>
      <c r="R1994" s="74"/>
      <c r="S1994" s="861" t="s">
        <v>2600</v>
      </c>
      <c r="T1994" s="300"/>
      <c r="U1994" s="241"/>
      <c r="V1994" s="242"/>
      <c r="W1994" s="151">
        <v>1</v>
      </c>
      <c r="X1994" s="92" t="s">
        <v>74</v>
      </c>
      <c r="Y1994" s="93">
        <v>3447.19</v>
      </c>
      <c r="Z1994" s="94">
        <f t="shared" si="245"/>
        <v>3447.19</v>
      </c>
      <c r="AA1994" s="94">
        <f t="shared" si="246"/>
        <v>3447.19</v>
      </c>
      <c r="AB1994" s="65"/>
      <c r="AC1994" s="63"/>
      <c r="AD1994" s="66"/>
      <c r="AE1994" s="66" t="s">
        <v>75</v>
      </c>
      <c r="AF1994" s="634"/>
      <c r="AG1994" s="2"/>
    </row>
    <row r="1995" spans="1:33" ht="18" customHeight="1">
      <c r="A1995" s="662"/>
      <c r="B1995" s="665"/>
      <c r="C1995" s="743"/>
      <c r="D1995" s="744"/>
      <c r="E1995" s="744"/>
      <c r="F1995" s="744"/>
      <c r="G1995" s="744"/>
      <c r="H1995" s="744"/>
      <c r="I1995" s="744"/>
      <c r="J1995" s="761"/>
      <c r="K1995" s="744"/>
      <c r="L1995" s="744"/>
      <c r="M1995" s="631"/>
      <c r="N1995" s="631"/>
      <c r="O1995" s="744"/>
      <c r="P1995" s="744"/>
      <c r="Q1995" s="802"/>
      <c r="R1995" s="74" t="s">
        <v>1086</v>
      </c>
      <c r="S1995" s="826" t="s">
        <v>983</v>
      </c>
      <c r="T1995" s="194" t="s">
        <v>70</v>
      </c>
      <c r="U1995" s="172" t="s">
        <v>71</v>
      </c>
      <c r="V1995" s="164" t="s">
        <v>72</v>
      </c>
      <c r="W1995" s="299"/>
      <c r="X1995" s="63"/>
      <c r="Y1995" s="64"/>
      <c r="Z1995" s="29"/>
      <c r="AA1995" s="29"/>
      <c r="AB1995" s="65">
        <f>+SUM(AA1996:AA1997)</f>
        <v>1010.21984</v>
      </c>
      <c r="AC1995" s="63"/>
      <c r="AD1995" s="66"/>
      <c r="AE1995" s="66"/>
      <c r="AF1995" s="634"/>
      <c r="AG1995" s="2"/>
    </row>
    <row r="1996" spans="1:33" ht="18" customHeight="1">
      <c r="A1996" s="662"/>
      <c r="B1996" s="665"/>
      <c r="C1996" s="743"/>
      <c r="D1996" s="744"/>
      <c r="E1996" s="744"/>
      <c r="F1996" s="744"/>
      <c r="G1996" s="744"/>
      <c r="H1996" s="744"/>
      <c r="I1996" s="744"/>
      <c r="J1996" s="761"/>
      <c r="K1996" s="744"/>
      <c r="L1996" s="744"/>
      <c r="M1996" s="631"/>
      <c r="N1996" s="631"/>
      <c r="O1996" s="744"/>
      <c r="P1996" s="744"/>
      <c r="Q1996" s="802"/>
      <c r="R1996" s="955"/>
      <c r="S1996" s="861" t="s">
        <v>2601</v>
      </c>
      <c r="T1996" s="319"/>
      <c r="U1996" s="319"/>
      <c r="V1996" s="319"/>
      <c r="W1996" s="91">
        <v>6</v>
      </c>
      <c r="X1996" s="92" t="s">
        <v>74</v>
      </c>
      <c r="Y1996" s="351">
        <v>107.143</v>
      </c>
      <c r="Z1996" s="94">
        <f t="shared" ref="Z1996:Z1997" si="247">+W1996*Y1996</f>
        <v>642.85799999999995</v>
      </c>
      <c r="AA1996" s="94">
        <f t="shared" ref="AA1996:AA1997" si="248">+Z1996*1.12</f>
        <v>720.00095999999996</v>
      </c>
      <c r="AB1996" s="78"/>
      <c r="AC1996" s="956"/>
      <c r="AD1996" s="957" t="s">
        <v>75</v>
      </c>
      <c r="AE1996" s="957"/>
      <c r="AF1996" s="634"/>
      <c r="AG1996" s="2"/>
    </row>
    <row r="1997" spans="1:33" ht="18" customHeight="1">
      <c r="A1997" s="662"/>
      <c r="B1997" s="665"/>
      <c r="C1997" s="745"/>
      <c r="D1997" s="746"/>
      <c r="E1997" s="746"/>
      <c r="F1997" s="746"/>
      <c r="G1997" s="746"/>
      <c r="H1997" s="746"/>
      <c r="I1997" s="746"/>
      <c r="J1997" s="763"/>
      <c r="K1997" s="746"/>
      <c r="L1997" s="744"/>
      <c r="M1997" s="632"/>
      <c r="N1997" s="632"/>
      <c r="O1997" s="744"/>
      <c r="P1997" s="746"/>
      <c r="Q1997" s="803"/>
      <c r="R1997" s="958"/>
      <c r="S1997" s="959" t="s">
        <v>2602</v>
      </c>
      <c r="T1997" s="960"/>
      <c r="U1997" s="960"/>
      <c r="V1997" s="960"/>
      <c r="W1997" s="961">
        <v>2</v>
      </c>
      <c r="X1997" s="962" t="s">
        <v>74</v>
      </c>
      <c r="Y1997" s="963">
        <v>129.56200000000001</v>
      </c>
      <c r="Z1997" s="963">
        <f t="shared" si="247"/>
        <v>259.12400000000002</v>
      </c>
      <c r="AA1997" s="963">
        <f t="shared" si="248"/>
        <v>290.21888000000007</v>
      </c>
      <c r="AB1997" s="964"/>
      <c r="AC1997" s="965"/>
      <c r="AD1997" s="966" t="s">
        <v>75</v>
      </c>
      <c r="AE1997" s="966"/>
      <c r="AF1997" s="635"/>
      <c r="AG1997" s="2"/>
    </row>
    <row r="1998" spans="1:33" ht="55.5" customHeight="1">
      <c r="A1998" s="662"/>
      <c r="B1998" s="665"/>
      <c r="C1998" s="747" t="s">
        <v>46</v>
      </c>
      <c r="D1998" s="748" t="s">
        <v>47</v>
      </c>
      <c r="E1998" s="748" t="s">
        <v>48</v>
      </c>
      <c r="F1998" s="748" t="s">
        <v>418</v>
      </c>
      <c r="G1998" s="749" t="s">
        <v>50</v>
      </c>
      <c r="H1998" s="748" t="s">
        <v>51</v>
      </c>
      <c r="I1998" s="748" t="s">
        <v>61</v>
      </c>
      <c r="J1998" s="748" t="s">
        <v>2603</v>
      </c>
      <c r="K1998" s="748" t="s">
        <v>473</v>
      </c>
      <c r="L1998" s="748" t="s">
        <v>2604</v>
      </c>
      <c r="M1998" s="638">
        <v>0</v>
      </c>
      <c r="N1998" s="638">
        <v>12</v>
      </c>
      <c r="O1998" s="748" t="s">
        <v>2605</v>
      </c>
      <c r="P1998" s="748" t="s">
        <v>2606</v>
      </c>
      <c r="Q1998" s="804" t="s">
        <v>2607</v>
      </c>
      <c r="R1998" s="948"/>
      <c r="S1998" s="949"/>
      <c r="T1998" s="950"/>
      <c r="U1998" s="951"/>
      <c r="V1998" s="952"/>
      <c r="W1998" s="953"/>
      <c r="X1998" s="930"/>
      <c r="Y1998" s="931"/>
      <c r="Z1998" s="931"/>
      <c r="AA1998" s="931"/>
      <c r="AB1998" s="932"/>
      <c r="AC1998" s="930"/>
      <c r="AD1998" s="954"/>
      <c r="AE1998" s="954"/>
      <c r="AF1998" s="670"/>
      <c r="AG1998" s="2"/>
    </row>
    <row r="1999" spans="1:33" ht="36.75" customHeight="1">
      <c r="A1999" s="662"/>
      <c r="B1999" s="669"/>
      <c r="C1999" s="743"/>
      <c r="D1999" s="744"/>
      <c r="E1999" s="744"/>
      <c r="F1999" s="744"/>
      <c r="G1999" s="744"/>
      <c r="H1999" s="744"/>
      <c r="I1999" s="744"/>
      <c r="J1999" s="744"/>
      <c r="K1999" s="744"/>
      <c r="L1999" s="744"/>
      <c r="M1999" s="631"/>
      <c r="N1999" s="631"/>
      <c r="O1999" s="744"/>
      <c r="P1999" s="744"/>
      <c r="Q1999" s="802"/>
      <c r="R1999" s="38"/>
      <c r="S1999" s="820"/>
      <c r="T1999" s="403"/>
      <c r="U1999" s="313"/>
      <c r="V1999" s="313"/>
      <c r="W1999" s="404"/>
      <c r="X1999" s="41"/>
      <c r="Y1999" s="42"/>
      <c r="Z1999" s="42"/>
      <c r="AA1999" s="42"/>
      <c r="AB1999" s="43"/>
      <c r="AC1999" s="41"/>
      <c r="AD1999" s="44"/>
      <c r="AE1999" s="44"/>
      <c r="AF1999" s="635"/>
      <c r="AG1999" s="2"/>
    </row>
    <row r="2000" spans="1:33" ht="22.5" customHeight="1">
      <c r="A2000" s="708"/>
      <c r="B2000" s="159"/>
      <c r="C2000" s="781"/>
      <c r="D2000" s="781"/>
      <c r="E2000" s="781"/>
      <c r="F2000" s="781"/>
      <c r="G2000" s="781"/>
      <c r="H2000" s="781"/>
      <c r="I2000" s="781"/>
      <c r="J2000" s="781"/>
      <c r="K2000" s="781"/>
      <c r="L2000" s="781"/>
      <c r="M2000" s="160"/>
      <c r="N2000" s="160"/>
      <c r="O2000" s="781"/>
      <c r="P2000" s="781"/>
      <c r="Q2000" s="781"/>
      <c r="R2000" s="667" t="s">
        <v>536</v>
      </c>
      <c r="S2000" s="657"/>
      <c r="T2000" s="657"/>
      <c r="U2000" s="657"/>
      <c r="V2000" s="657"/>
      <c r="W2000" s="657"/>
      <c r="X2000" s="657"/>
      <c r="Y2000" s="657"/>
      <c r="Z2000" s="658"/>
      <c r="AA2000" s="161" t="s">
        <v>201</v>
      </c>
      <c r="AB2000" s="162">
        <f>SUM(AB1932:AB1999)</f>
        <v>385503.87745600002</v>
      </c>
      <c r="AC2000" s="668"/>
      <c r="AD2000" s="657"/>
      <c r="AE2000" s="657"/>
      <c r="AF2000" s="660"/>
      <c r="AG2000" s="84"/>
    </row>
    <row r="2001" spans="1:33" ht="22.5" customHeight="1">
      <c r="A2001" s="79"/>
      <c r="B2001" s="167"/>
      <c r="C2001" s="783"/>
      <c r="D2001" s="783"/>
      <c r="E2001" s="783"/>
      <c r="F2001" s="783"/>
      <c r="G2001" s="783"/>
      <c r="H2001" s="783"/>
      <c r="I2001" s="783"/>
      <c r="J2001" s="783"/>
      <c r="K2001" s="783"/>
      <c r="L2001" s="783"/>
      <c r="M2001" s="167"/>
      <c r="N2001" s="167"/>
      <c r="O2001" s="783"/>
      <c r="P2001" s="783"/>
      <c r="Q2001" s="806"/>
      <c r="R2001" s="671" t="s">
        <v>2608</v>
      </c>
      <c r="S2001" s="672"/>
      <c r="T2001" s="672"/>
      <c r="U2001" s="672"/>
      <c r="V2001" s="672"/>
      <c r="W2001" s="672"/>
      <c r="X2001" s="672"/>
      <c r="Y2001" s="672"/>
      <c r="Z2001" s="673"/>
      <c r="AA2001" s="168" t="s">
        <v>201</v>
      </c>
      <c r="AB2001" s="169">
        <f>+AB1743+AB1790+AB1865+AB1931+AB2000</f>
        <v>868758.54832800012</v>
      </c>
      <c r="AC2001" s="674"/>
      <c r="AD2001" s="672"/>
      <c r="AE2001" s="672"/>
      <c r="AF2001" s="675"/>
      <c r="AG2001" s="170"/>
    </row>
    <row r="2002" spans="1:33" ht="25.5" customHeight="1">
      <c r="A2002" s="709" t="s">
        <v>2609</v>
      </c>
      <c r="B2002" s="704" t="s">
        <v>2609</v>
      </c>
      <c r="C2002" s="773" t="s">
        <v>46</v>
      </c>
      <c r="D2002" s="750" t="s">
        <v>47</v>
      </c>
      <c r="E2002" s="750" t="s">
        <v>59</v>
      </c>
      <c r="F2002" s="750" t="s">
        <v>60</v>
      </c>
      <c r="G2002" s="768" t="s">
        <v>83</v>
      </c>
      <c r="H2002" s="750" t="s">
        <v>2610</v>
      </c>
      <c r="I2002" s="750" t="s">
        <v>126</v>
      </c>
      <c r="J2002" s="741" t="s">
        <v>2611</v>
      </c>
      <c r="K2002" s="750" t="s">
        <v>2612</v>
      </c>
      <c r="L2002" s="750" t="s">
        <v>2613</v>
      </c>
      <c r="M2002" s="698">
        <v>1</v>
      </c>
      <c r="N2002" s="698">
        <v>1</v>
      </c>
      <c r="O2002" s="750" t="s">
        <v>2614</v>
      </c>
      <c r="P2002" s="750" t="s">
        <v>2615</v>
      </c>
      <c r="Q2002" s="805" t="s">
        <v>2616</v>
      </c>
      <c r="R2002" s="37"/>
      <c r="S2002" s="821"/>
      <c r="T2002" s="46"/>
      <c r="U2002" s="46"/>
      <c r="V2002" s="46"/>
      <c r="W2002" s="34"/>
      <c r="X2002" s="35"/>
      <c r="Y2002" s="36"/>
      <c r="Z2002" s="36"/>
      <c r="AA2002" s="36"/>
      <c r="AB2002" s="50"/>
      <c r="AC2002" s="35"/>
      <c r="AD2002" s="60"/>
      <c r="AE2002" s="60"/>
      <c r="AF2002" s="636"/>
      <c r="AG2002" s="2"/>
    </row>
    <row r="2003" spans="1:33" ht="25.5" customHeight="1">
      <c r="A2003" s="662"/>
      <c r="B2003" s="665"/>
      <c r="C2003" s="743"/>
      <c r="D2003" s="744"/>
      <c r="E2003" s="744"/>
      <c r="F2003" s="744"/>
      <c r="G2003" s="744"/>
      <c r="H2003" s="744"/>
      <c r="I2003" s="744"/>
      <c r="J2003" s="744"/>
      <c r="K2003" s="744"/>
      <c r="L2003" s="744"/>
      <c r="M2003" s="631"/>
      <c r="N2003" s="631"/>
      <c r="O2003" s="744"/>
      <c r="P2003" s="744"/>
      <c r="Q2003" s="802"/>
      <c r="R2003" s="25"/>
      <c r="S2003" s="818"/>
      <c r="T2003" s="26"/>
      <c r="U2003" s="26"/>
      <c r="V2003" s="26"/>
      <c r="W2003" s="27"/>
      <c r="X2003" s="28"/>
      <c r="Y2003" s="29"/>
      <c r="Z2003" s="29"/>
      <c r="AA2003" s="29"/>
      <c r="AB2003" s="30"/>
      <c r="AC2003" s="28"/>
      <c r="AD2003" s="31"/>
      <c r="AE2003" s="31"/>
      <c r="AF2003" s="634"/>
      <c r="AG2003" s="2"/>
    </row>
    <row r="2004" spans="1:33" ht="25.5" customHeight="1">
      <c r="A2004" s="662"/>
      <c r="B2004" s="665"/>
      <c r="C2004" s="743"/>
      <c r="D2004" s="744"/>
      <c r="E2004" s="744"/>
      <c r="F2004" s="744"/>
      <c r="G2004" s="744"/>
      <c r="H2004" s="744"/>
      <c r="I2004" s="744"/>
      <c r="J2004" s="744"/>
      <c r="K2004" s="744"/>
      <c r="L2004" s="744"/>
      <c r="M2004" s="631"/>
      <c r="N2004" s="631"/>
      <c r="O2004" s="744"/>
      <c r="P2004" s="744"/>
      <c r="Q2004" s="802"/>
      <c r="R2004" s="32"/>
      <c r="S2004" s="819"/>
      <c r="T2004" s="33"/>
      <c r="U2004" s="33"/>
      <c r="V2004" s="33"/>
      <c r="W2004" s="34"/>
      <c r="X2004" s="35"/>
      <c r="Y2004" s="36"/>
      <c r="Z2004" s="29"/>
      <c r="AA2004" s="29"/>
      <c r="AB2004" s="30"/>
      <c r="AC2004" s="28"/>
      <c r="AD2004" s="31"/>
      <c r="AE2004" s="31"/>
      <c r="AF2004" s="634"/>
      <c r="AG2004" s="2"/>
    </row>
    <row r="2005" spans="1:33" ht="25.5" customHeight="1">
      <c r="A2005" s="662"/>
      <c r="B2005" s="665"/>
      <c r="C2005" s="743"/>
      <c r="D2005" s="744"/>
      <c r="E2005" s="744"/>
      <c r="F2005" s="744"/>
      <c r="G2005" s="744"/>
      <c r="H2005" s="744"/>
      <c r="I2005" s="744"/>
      <c r="J2005" s="744"/>
      <c r="K2005" s="744"/>
      <c r="L2005" s="744"/>
      <c r="M2005" s="631"/>
      <c r="N2005" s="631"/>
      <c r="O2005" s="744"/>
      <c r="P2005" s="744"/>
      <c r="Q2005" s="802"/>
      <c r="R2005" s="37"/>
      <c r="S2005" s="819"/>
      <c r="T2005" s="33"/>
      <c r="U2005" s="33"/>
      <c r="V2005" s="33"/>
      <c r="W2005" s="34"/>
      <c r="X2005" s="35"/>
      <c r="Y2005" s="36"/>
      <c r="Z2005" s="29"/>
      <c r="AA2005" s="29"/>
      <c r="AB2005" s="30"/>
      <c r="AC2005" s="28"/>
      <c r="AD2005" s="31"/>
      <c r="AE2005" s="31"/>
      <c r="AF2005" s="634"/>
      <c r="AG2005" s="2"/>
    </row>
    <row r="2006" spans="1:33" ht="25.5" customHeight="1">
      <c r="A2006" s="662"/>
      <c r="B2006" s="665"/>
      <c r="C2006" s="745"/>
      <c r="D2006" s="746"/>
      <c r="E2006" s="746"/>
      <c r="F2006" s="746"/>
      <c r="G2006" s="746"/>
      <c r="H2006" s="746"/>
      <c r="I2006" s="746"/>
      <c r="J2006" s="746"/>
      <c r="K2006" s="746"/>
      <c r="L2006" s="746"/>
      <c r="M2006" s="632"/>
      <c r="N2006" s="632"/>
      <c r="O2006" s="746"/>
      <c r="P2006" s="746"/>
      <c r="Q2006" s="803"/>
      <c r="R2006" s="38"/>
      <c r="S2006" s="820"/>
      <c r="T2006" s="39"/>
      <c r="U2006" s="39"/>
      <c r="V2006" s="39"/>
      <c r="W2006" s="40"/>
      <c r="X2006" s="41"/>
      <c r="Y2006" s="42"/>
      <c r="Z2006" s="42"/>
      <c r="AA2006" s="42"/>
      <c r="AB2006" s="43"/>
      <c r="AC2006" s="41"/>
      <c r="AD2006" s="44"/>
      <c r="AE2006" s="44"/>
      <c r="AF2006" s="635"/>
      <c r="AG2006" s="2"/>
    </row>
    <row r="2007" spans="1:33" ht="22.5" customHeight="1">
      <c r="A2007" s="662"/>
      <c r="B2007" s="665"/>
      <c r="C2007" s="773" t="s">
        <v>79</v>
      </c>
      <c r="D2007" s="750" t="s">
        <v>80</v>
      </c>
      <c r="E2007" s="750" t="s">
        <v>81</v>
      </c>
      <c r="F2007" s="750" t="s">
        <v>2617</v>
      </c>
      <c r="G2007" s="768" t="s">
        <v>83</v>
      </c>
      <c r="H2007" s="750" t="s">
        <v>2618</v>
      </c>
      <c r="I2007" s="750" t="s">
        <v>126</v>
      </c>
      <c r="J2007" s="748" t="s">
        <v>2619</v>
      </c>
      <c r="K2007" s="748" t="s">
        <v>2620</v>
      </c>
      <c r="L2007" s="750" t="s">
        <v>2621</v>
      </c>
      <c r="M2007" s="698">
        <v>1</v>
      </c>
      <c r="N2007" s="698">
        <v>1</v>
      </c>
      <c r="O2007" s="750" t="s">
        <v>2622</v>
      </c>
      <c r="P2007" s="750" t="s">
        <v>2623</v>
      </c>
      <c r="Q2007" s="805" t="s">
        <v>2624</v>
      </c>
      <c r="R2007" s="37"/>
      <c r="S2007" s="821"/>
      <c r="T2007" s="46"/>
      <c r="U2007" s="46"/>
      <c r="V2007" s="46"/>
      <c r="W2007" s="34"/>
      <c r="X2007" s="35"/>
      <c r="Y2007" s="36"/>
      <c r="Z2007" s="36"/>
      <c r="AA2007" s="36"/>
      <c r="AB2007" s="50"/>
      <c r="AC2007" s="35"/>
      <c r="AD2007" s="60"/>
      <c r="AE2007" s="60"/>
      <c r="AF2007" s="636"/>
      <c r="AG2007" s="2"/>
    </row>
    <row r="2008" spans="1:33" ht="22.5" customHeight="1">
      <c r="A2008" s="662"/>
      <c r="B2008" s="665"/>
      <c r="C2008" s="743"/>
      <c r="D2008" s="744"/>
      <c r="E2008" s="744"/>
      <c r="F2008" s="744"/>
      <c r="G2008" s="744"/>
      <c r="H2008" s="744"/>
      <c r="I2008" s="744"/>
      <c r="J2008" s="744"/>
      <c r="K2008" s="744"/>
      <c r="L2008" s="744"/>
      <c r="M2008" s="631"/>
      <c r="N2008" s="631"/>
      <c r="O2008" s="744"/>
      <c r="P2008" s="744"/>
      <c r="Q2008" s="802"/>
      <c r="R2008" s="25"/>
      <c r="S2008" s="818"/>
      <c r="T2008" s="26"/>
      <c r="U2008" s="26"/>
      <c r="V2008" s="26"/>
      <c r="W2008" s="27"/>
      <c r="X2008" s="28"/>
      <c r="Y2008" s="29"/>
      <c r="Z2008" s="29"/>
      <c r="AA2008" s="29"/>
      <c r="AB2008" s="30"/>
      <c r="AC2008" s="28"/>
      <c r="AD2008" s="31"/>
      <c r="AE2008" s="31"/>
      <c r="AF2008" s="634"/>
      <c r="AG2008" s="2"/>
    </row>
    <row r="2009" spans="1:33" ht="22.5" customHeight="1">
      <c r="A2009" s="662"/>
      <c r="B2009" s="665"/>
      <c r="C2009" s="743"/>
      <c r="D2009" s="744"/>
      <c r="E2009" s="744"/>
      <c r="F2009" s="744"/>
      <c r="G2009" s="744"/>
      <c r="H2009" s="744"/>
      <c r="I2009" s="744"/>
      <c r="J2009" s="744"/>
      <c r="K2009" s="744"/>
      <c r="L2009" s="744"/>
      <c r="M2009" s="631"/>
      <c r="N2009" s="631"/>
      <c r="O2009" s="744"/>
      <c r="P2009" s="744"/>
      <c r="Q2009" s="802"/>
      <c r="R2009" s="32"/>
      <c r="S2009" s="819"/>
      <c r="T2009" s="33"/>
      <c r="U2009" s="33"/>
      <c r="V2009" s="33"/>
      <c r="W2009" s="34"/>
      <c r="X2009" s="35"/>
      <c r="Y2009" s="36"/>
      <c r="Z2009" s="29"/>
      <c r="AA2009" s="29"/>
      <c r="AB2009" s="30"/>
      <c r="AC2009" s="28"/>
      <c r="AD2009" s="31"/>
      <c r="AE2009" s="31"/>
      <c r="AF2009" s="634"/>
      <c r="AG2009" s="2"/>
    </row>
    <row r="2010" spans="1:33" ht="22.5" customHeight="1">
      <c r="A2010" s="662"/>
      <c r="B2010" s="665"/>
      <c r="C2010" s="743"/>
      <c r="D2010" s="744"/>
      <c r="E2010" s="744"/>
      <c r="F2010" s="744"/>
      <c r="G2010" s="744"/>
      <c r="H2010" s="744"/>
      <c r="I2010" s="744"/>
      <c r="J2010" s="744"/>
      <c r="K2010" s="744"/>
      <c r="L2010" s="744"/>
      <c r="M2010" s="631"/>
      <c r="N2010" s="631"/>
      <c r="O2010" s="744"/>
      <c r="P2010" s="744"/>
      <c r="Q2010" s="802"/>
      <c r="R2010" s="37"/>
      <c r="S2010" s="819"/>
      <c r="T2010" s="33"/>
      <c r="U2010" s="33"/>
      <c r="V2010" s="33"/>
      <c r="W2010" s="34"/>
      <c r="X2010" s="35"/>
      <c r="Y2010" s="36"/>
      <c r="Z2010" s="29"/>
      <c r="AA2010" s="29"/>
      <c r="AB2010" s="30"/>
      <c r="AC2010" s="28"/>
      <c r="AD2010" s="31"/>
      <c r="AE2010" s="31"/>
      <c r="AF2010" s="634"/>
      <c r="AG2010" s="2"/>
    </row>
    <row r="2011" spans="1:33" ht="22.5" customHeight="1">
      <c r="A2011" s="662"/>
      <c r="B2011" s="665"/>
      <c r="C2011" s="745"/>
      <c r="D2011" s="746"/>
      <c r="E2011" s="746"/>
      <c r="F2011" s="746"/>
      <c r="G2011" s="746"/>
      <c r="H2011" s="746"/>
      <c r="I2011" s="746"/>
      <c r="J2011" s="746"/>
      <c r="K2011" s="746"/>
      <c r="L2011" s="746"/>
      <c r="M2011" s="632"/>
      <c r="N2011" s="632"/>
      <c r="O2011" s="746"/>
      <c r="P2011" s="746"/>
      <c r="Q2011" s="803"/>
      <c r="R2011" s="38"/>
      <c r="S2011" s="820"/>
      <c r="T2011" s="39"/>
      <c r="U2011" s="39"/>
      <c r="V2011" s="39"/>
      <c r="W2011" s="40"/>
      <c r="X2011" s="41"/>
      <c r="Y2011" s="42"/>
      <c r="Z2011" s="42"/>
      <c r="AA2011" s="42"/>
      <c r="AB2011" s="43"/>
      <c r="AC2011" s="41"/>
      <c r="AD2011" s="44"/>
      <c r="AE2011" s="44"/>
      <c r="AF2011" s="635"/>
      <c r="AG2011" s="2"/>
    </row>
    <row r="2012" spans="1:33" ht="20.25" customHeight="1">
      <c r="A2012" s="662"/>
      <c r="B2012" s="665"/>
      <c r="C2012" s="773" t="s">
        <v>79</v>
      </c>
      <c r="D2012" s="750" t="s">
        <v>80</v>
      </c>
      <c r="E2012" s="750" t="s">
        <v>81</v>
      </c>
      <c r="F2012" s="750" t="s">
        <v>2617</v>
      </c>
      <c r="G2012" s="768" t="s">
        <v>83</v>
      </c>
      <c r="H2012" s="750" t="s">
        <v>2618</v>
      </c>
      <c r="I2012" s="750" t="s">
        <v>126</v>
      </c>
      <c r="J2012" s="748" t="s">
        <v>2625</v>
      </c>
      <c r="K2012" s="748" t="s">
        <v>2626</v>
      </c>
      <c r="L2012" s="750" t="s">
        <v>2627</v>
      </c>
      <c r="M2012" s="707">
        <v>0</v>
      </c>
      <c r="N2012" s="707">
        <v>0.8</v>
      </c>
      <c r="O2012" s="750" t="s">
        <v>2628</v>
      </c>
      <c r="P2012" s="750" t="s">
        <v>2629</v>
      </c>
      <c r="Q2012" s="805" t="s">
        <v>2630</v>
      </c>
      <c r="R2012" s="37"/>
      <c r="S2012" s="821"/>
      <c r="T2012" s="46"/>
      <c r="U2012" s="46"/>
      <c r="V2012" s="46"/>
      <c r="W2012" s="34"/>
      <c r="X2012" s="35"/>
      <c r="Y2012" s="36"/>
      <c r="Z2012" s="36"/>
      <c r="AA2012" s="36"/>
      <c r="AB2012" s="50"/>
      <c r="AC2012" s="35"/>
      <c r="AD2012" s="60"/>
      <c r="AE2012" s="60"/>
      <c r="AF2012" s="636"/>
      <c r="AG2012" s="2"/>
    </row>
    <row r="2013" spans="1:33" ht="20.25" customHeight="1">
      <c r="A2013" s="662"/>
      <c r="B2013" s="665"/>
      <c r="C2013" s="743"/>
      <c r="D2013" s="744"/>
      <c r="E2013" s="744"/>
      <c r="F2013" s="744"/>
      <c r="G2013" s="744"/>
      <c r="H2013" s="744"/>
      <c r="I2013" s="744"/>
      <c r="J2013" s="744"/>
      <c r="K2013" s="744"/>
      <c r="L2013" s="744"/>
      <c r="M2013" s="631"/>
      <c r="N2013" s="631"/>
      <c r="O2013" s="744"/>
      <c r="P2013" s="744"/>
      <c r="Q2013" s="802"/>
      <c r="R2013" s="25"/>
      <c r="S2013" s="818"/>
      <c r="T2013" s="26"/>
      <c r="U2013" s="26"/>
      <c r="V2013" s="26"/>
      <c r="W2013" s="27"/>
      <c r="X2013" s="28"/>
      <c r="Y2013" s="29"/>
      <c r="Z2013" s="29"/>
      <c r="AA2013" s="29"/>
      <c r="AB2013" s="30"/>
      <c r="AC2013" s="28"/>
      <c r="AD2013" s="31"/>
      <c r="AE2013" s="31"/>
      <c r="AF2013" s="634"/>
      <c r="AG2013" s="2"/>
    </row>
    <row r="2014" spans="1:33" ht="20.25" customHeight="1">
      <c r="A2014" s="662"/>
      <c r="B2014" s="665"/>
      <c r="C2014" s="743"/>
      <c r="D2014" s="744"/>
      <c r="E2014" s="744"/>
      <c r="F2014" s="744"/>
      <c r="G2014" s="744"/>
      <c r="H2014" s="744"/>
      <c r="I2014" s="744"/>
      <c r="J2014" s="744"/>
      <c r="K2014" s="744"/>
      <c r="L2014" s="744"/>
      <c r="M2014" s="631"/>
      <c r="N2014" s="631"/>
      <c r="O2014" s="744"/>
      <c r="P2014" s="744"/>
      <c r="Q2014" s="802"/>
      <c r="R2014" s="32"/>
      <c r="S2014" s="819"/>
      <c r="T2014" s="33"/>
      <c r="U2014" s="33"/>
      <c r="V2014" s="33"/>
      <c r="W2014" s="34"/>
      <c r="X2014" s="35"/>
      <c r="Y2014" s="36"/>
      <c r="Z2014" s="29"/>
      <c r="AA2014" s="29"/>
      <c r="AB2014" s="30"/>
      <c r="AC2014" s="28"/>
      <c r="AD2014" s="31"/>
      <c r="AE2014" s="31"/>
      <c r="AF2014" s="634"/>
      <c r="AG2014" s="2"/>
    </row>
    <row r="2015" spans="1:33" ht="20.25" customHeight="1">
      <c r="A2015" s="662"/>
      <c r="B2015" s="665"/>
      <c r="C2015" s="743"/>
      <c r="D2015" s="744"/>
      <c r="E2015" s="744"/>
      <c r="F2015" s="744"/>
      <c r="G2015" s="744"/>
      <c r="H2015" s="744"/>
      <c r="I2015" s="744"/>
      <c r="J2015" s="744"/>
      <c r="K2015" s="744"/>
      <c r="L2015" s="744"/>
      <c r="M2015" s="631"/>
      <c r="N2015" s="631"/>
      <c r="O2015" s="744"/>
      <c r="P2015" s="744"/>
      <c r="Q2015" s="802"/>
      <c r="R2015" s="37"/>
      <c r="S2015" s="819"/>
      <c r="T2015" s="33"/>
      <c r="U2015" s="33"/>
      <c r="V2015" s="33"/>
      <c r="W2015" s="34"/>
      <c r="X2015" s="35"/>
      <c r="Y2015" s="36"/>
      <c r="Z2015" s="29"/>
      <c r="AA2015" s="29"/>
      <c r="AB2015" s="30"/>
      <c r="AC2015" s="28"/>
      <c r="AD2015" s="31"/>
      <c r="AE2015" s="31"/>
      <c r="AF2015" s="634"/>
      <c r="AG2015" s="2"/>
    </row>
    <row r="2016" spans="1:33" ht="20.25" customHeight="1">
      <c r="A2016" s="662"/>
      <c r="B2016" s="665"/>
      <c r="C2016" s="745"/>
      <c r="D2016" s="746"/>
      <c r="E2016" s="746"/>
      <c r="F2016" s="746"/>
      <c r="G2016" s="746"/>
      <c r="H2016" s="746"/>
      <c r="I2016" s="746"/>
      <c r="J2016" s="746"/>
      <c r="K2016" s="746"/>
      <c r="L2016" s="746"/>
      <c r="M2016" s="632"/>
      <c r="N2016" s="632"/>
      <c r="O2016" s="746"/>
      <c r="P2016" s="746"/>
      <c r="Q2016" s="803"/>
      <c r="R2016" s="38"/>
      <c r="S2016" s="820"/>
      <c r="T2016" s="39"/>
      <c r="U2016" s="39"/>
      <c r="V2016" s="39"/>
      <c r="W2016" s="40"/>
      <c r="X2016" s="41"/>
      <c r="Y2016" s="42"/>
      <c r="Z2016" s="42"/>
      <c r="AA2016" s="42"/>
      <c r="AB2016" s="43"/>
      <c r="AC2016" s="41"/>
      <c r="AD2016" s="44"/>
      <c r="AE2016" s="44"/>
      <c r="AF2016" s="635"/>
      <c r="AG2016" s="2"/>
    </row>
    <row r="2017" spans="1:33" ht="21" customHeight="1">
      <c r="A2017" s="662"/>
      <c r="B2017" s="665"/>
      <c r="C2017" s="773" t="s">
        <v>79</v>
      </c>
      <c r="D2017" s="750" t="s">
        <v>80</v>
      </c>
      <c r="E2017" s="750" t="s">
        <v>81</v>
      </c>
      <c r="F2017" s="750" t="s">
        <v>107</v>
      </c>
      <c r="G2017" s="768" t="s">
        <v>83</v>
      </c>
      <c r="H2017" s="750" t="s">
        <v>51</v>
      </c>
      <c r="I2017" s="750" t="s">
        <v>126</v>
      </c>
      <c r="J2017" s="791" t="s">
        <v>2631</v>
      </c>
      <c r="K2017" s="776" t="s">
        <v>2632</v>
      </c>
      <c r="L2017" s="750" t="s">
        <v>2633</v>
      </c>
      <c r="M2017" s="698">
        <v>1</v>
      </c>
      <c r="N2017" s="698">
        <v>1</v>
      </c>
      <c r="O2017" s="750" t="s">
        <v>2634</v>
      </c>
      <c r="P2017" s="750" t="s">
        <v>2635</v>
      </c>
      <c r="Q2017" s="805" t="s">
        <v>2630</v>
      </c>
      <c r="R2017" s="37"/>
      <c r="S2017" s="821"/>
      <c r="T2017" s="46"/>
      <c r="U2017" s="46"/>
      <c r="V2017" s="46"/>
      <c r="W2017" s="34"/>
      <c r="X2017" s="35"/>
      <c r="Y2017" s="36"/>
      <c r="Z2017" s="36"/>
      <c r="AA2017" s="36"/>
      <c r="AB2017" s="50"/>
      <c r="AC2017" s="35"/>
      <c r="AD2017" s="60"/>
      <c r="AE2017" s="60"/>
      <c r="AF2017" s="636"/>
      <c r="AG2017" s="2"/>
    </row>
    <row r="2018" spans="1:33" ht="21" customHeight="1">
      <c r="A2018" s="662"/>
      <c r="B2018" s="665"/>
      <c r="C2018" s="743"/>
      <c r="D2018" s="744"/>
      <c r="E2018" s="744"/>
      <c r="F2018" s="744"/>
      <c r="G2018" s="744"/>
      <c r="H2018" s="744"/>
      <c r="I2018" s="744"/>
      <c r="J2018" s="779"/>
      <c r="K2018" s="744"/>
      <c r="L2018" s="744"/>
      <c r="M2018" s="631"/>
      <c r="N2018" s="631"/>
      <c r="O2018" s="744"/>
      <c r="P2018" s="744"/>
      <c r="Q2018" s="802"/>
      <c r="R2018" s="25"/>
      <c r="S2018" s="818"/>
      <c r="T2018" s="26"/>
      <c r="U2018" s="26"/>
      <c r="V2018" s="26"/>
      <c r="W2018" s="27"/>
      <c r="X2018" s="28"/>
      <c r="Y2018" s="29"/>
      <c r="Z2018" s="29"/>
      <c r="AA2018" s="29"/>
      <c r="AB2018" s="30"/>
      <c r="AC2018" s="28"/>
      <c r="AD2018" s="31"/>
      <c r="AE2018" s="31"/>
      <c r="AF2018" s="634"/>
      <c r="AG2018" s="2"/>
    </row>
    <row r="2019" spans="1:33" ht="21" customHeight="1">
      <c r="A2019" s="662"/>
      <c r="B2019" s="665"/>
      <c r="C2019" s="743"/>
      <c r="D2019" s="744"/>
      <c r="E2019" s="744"/>
      <c r="F2019" s="744"/>
      <c r="G2019" s="744"/>
      <c r="H2019" s="744"/>
      <c r="I2019" s="744"/>
      <c r="J2019" s="779"/>
      <c r="K2019" s="744"/>
      <c r="L2019" s="744"/>
      <c r="M2019" s="631"/>
      <c r="N2019" s="631"/>
      <c r="O2019" s="744"/>
      <c r="P2019" s="744"/>
      <c r="Q2019" s="802"/>
      <c r="R2019" s="32"/>
      <c r="S2019" s="819"/>
      <c r="T2019" s="33"/>
      <c r="U2019" s="33"/>
      <c r="V2019" s="33"/>
      <c r="W2019" s="34"/>
      <c r="X2019" s="35"/>
      <c r="Y2019" s="36"/>
      <c r="Z2019" s="29"/>
      <c r="AA2019" s="29"/>
      <c r="AB2019" s="30"/>
      <c r="AC2019" s="28"/>
      <c r="AD2019" s="31"/>
      <c r="AE2019" s="31"/>
      <c r="AF2019" s="634"/>
      <c r="AG2019" s="2"/>
    </row>
    <row r="2020" spans="1:33" ht="21" customHeight="1">
      <c r="A2020" s="662"/>
      <c r="B2020" s="665"/>
      <c r="C2020" s="743"/>
      <c r="D2020" s="744"/>
      <c r="E2020" s="744"/>
      <c r="F2020" s="744"/>
      <c r="G2020" s="744"/>
      <c r="H2020" s="744"/>
      <c r="I2020" s="744"/>
      <c r="J2020" s="779"/>
      <c r="K2020" s="744"/>
      <c r="L2020" s="744"/>
      <c r="M2020" s="631"/>
      <c r="N2020" s="631"/>
      <c r="O2020" s="744"/>
      <c r="P2020" s="744"/>
      <c r="Q2020" s="802"/>
      <c r="R2020" s="37"/>
      <c r="S2020" s="819"/>
      <c r="T2020" s="33"/>
      <c r="U2020" s="33"/>
      <c r="V2020" s="33"/>
      <c r="W2020" s="34"/>
      <c r="X2020" s="35"/>
      <c r="Y2020" s="36"/>
      <c r="Z2020" s="29"/>
      <c r="AA2020" s="29"/>
      <c r="AB2020" s="30"/>
      <c r="AC2020" s="28"/>
      <c r="AD2020" s="31"/>
      <c r="AE2020" s="31"/>
      <c r="AF2020" s="634"/>
      <c r="AG2020" s="2"/>
    </row>
    <row r="2021" spans="1:33" ht="21" customHeight="1">
      <c r="A2021" s="662"/>
      <c r="B2021" s="665"/>
      <c r="C2021" s="745"/>
      <c r="D2021" s="746"/>
      <c r="E2021" s="746"/>
      <c r="F2021" s="746"/>
      <c r="G2021" s="746"/>
      <c r="H2021" s="746"/>
      <c r="I2021" s="746"/>
      <c r="J2021" s="780"/>
      <c r="K2021" s="746"/>
      <c r="L2021" s="746"/>
      <c r="M2021" s="632"/>
      <c r="N2021" s="632"/>
      <c r="O2021" s="746"/>
      <c r="P2021" s="746"/>
      <c r="Q2021" s="803"/>
      <c r="R2021" s="38"/>
      <c r="S2021" s="820"/>
      <c r="T2021" s="39"/>
      <c r="U2021" s="39"/>
      <c r="V2021" s="39"/>
      <c r="W2021" s="40"/>
      <c r="X2021" s="41"/>
      <c r="Y2021" s="42"/>
      <c r="Z2021" s="42"/>
      <c r="AA2021" s="42"/>
      <c r="AB2021" s="43"/>
      <c r="AC2021" s="41"/>
      <c r="AD2021" s="44"/>
      <c r="AE2021" s="44"/>
      <c r="AF2021" s="635"/>
      <c r="AG2021" s="2"/>
    </row>
    <row r="2022" spans="1:33" ht="21" customHeight="1">
      <c r="A2022" s="662"/>
      <c r="B2022" s="665"/>
      <c r="C2022" s="773" t="s">
        <v>79</v>
      </c>
      <c r="D2022" s="750" t="s">
        <v>80</v>
      </c>
      <c r="E2022" s="750" t="s">
        <v>81</v>
      </c>
      <c r="F2022" s="750" t="s">
        <v>2617</v>
      </c>
      <c r="G2022" s="768" t="s">
        <v>83</v>
      </c>
      <c r="H2022" s="750" t="s">
        <v>51</v>
      </c>
      <c r="I2022" s="750" t="s">
        <v>52</v>
      </c>
      <c r="J2022" s="778" t="s">
        <v>2636</v>
      </c>
      <c r="K2022" s="790" t="s">
        <v>2637</v>
      </c>
      <c r="L2022" s="750" t="s">
        <v>2638</v>
      </c>
      <c r="M2022" s="698">
        <v>1</v>
      </c>
      <c r="N2022" s="698">
        <v>1</v>
      </c>
      <c r="O2022" s="750" t="s">
        <v>2639</v>
      </c>
      <c r="P2022" s="750" t="s">
        <v>2640</v>
      </c>
      <c r="Q2022" s="805" t="s">
        <v>2641</v>
      </c>
      <c r="R2022" s="37"/>
      <c r="S2022" s="821"/>
      <c r="T2022" s="46"/>
      <c r="U2022" s="46"/>
      <c r="V2022" s="46"/>
      <c r="W2022" s="34"/>
      <c r="X2022" s="35"/>
      <c r="Y2022" s="36"/>
      <c r="Z2022" s="36"/>
      <c r="AA2022" s="36"/>
      <c r="AB2022" s="50"/>
      <c r="AC2022" s="35"/>
      <c r="AD2022" s="35"/>
      <c r="AE2022" s="35"/>
      <c r="AF2022" s="636"/>
      <c r="AG2022" s="2"/>
    </row>
    <row r="2023" spans="1:33" ht="21" customHeight="1">
      <c r="A2023" s="662"/>
      <c r="B2023" s="665"/>
      <c r="C2023" s="743"/>
      <c r="D2023" s="744"/>
      <c r="E2023" s="744"/>
      <c r="F2023" s="744"/>
      <c r="G2023" s="744"/>
      <c r="H2023" s="744"/>
      <c r="I2023" s="744"/>
      <c r="J2023" s="779"/>
      <c r="K2023" s="744"/>
      <c r="L2023" s="744"/>
      <c r="M2023" s="631"/>
      <c r="N2023" s="631"/>
      <c r="O2023" s="744"/>
      <c r="P2023" s="744"/>
      <c r="Q2023" s="802"/>
      <c r="R2023" s="25"/>
      <c r="S2023" s="818"/>
      <c r="T2023" s="26"/>
      <c r="U2023" s="26"/>
      <c r="V2023" s="26"/>
      <c r="W2023" s="27"/>
      <c r="X2023" s="28"/>
      <c r="Y2023" s="29"/>
      <c r="Z2023" s="29"/>
      <c r="AA2023" s="29"/>
      <c r="AB2023" s="30"/>
      <c r="AC2023" s="28"/>
      <c r="AD2023" s="28"/>
      <c r="AE2023" s="28"/>
      <c r="AF2023" s="634"/>
      <c r="AG2023" s="2"/>
    </row>
    <row r="2024" spans="1:33" ht="21" customHeight="1">
      <c r="A2024" s="662"/>
      <c r="B2024" s="665"/>
      <c r="C2024" s="743"/>
      <c r="D2024" s="744"/>
      <c r="E2024" s="744"/>
      <c r="F2024" s="744"/>
      <c r="G2024" s="744"/>
      <c r="H2024" s="744"/>
      <c r="I2024" s="744"/>
      <c r="J2024" s="779"/>
      <c r="K2024" s="744"/>
      <c r="L2024" s="744"/>
      <c r="M2024" s="631"/>
      <c r="N2024" s="631"/>
      <c r="O2024" s="744"/>
      <c r="P2024" s="744"/>
      <c r="Q2024" s="802"/>
      <c r="R2024" s="25"/>
      <c r="S2024" s="818"/>
      <c r="T2024" s="26"/>
      <c r="U2024" s="26"/>
      <c r="V2024" s="26"/>
      <c r="W2024" s="27"/>
      <c r="X2024" s="28"/>
      <c r="Y2024" s="29"/>
      <c r="Z2024" s="29"/>
      <c r="AA2024" s="29"/>
      <c r="AB2024" s="30"/>
      <c r="AC2024" s="28"/>
      <c r="AD2024" s="28"/>
      <c r="AE2024" s="31"/>
      <c r="AF2024" s="634"/>
      <c r="AG2024" s="2"/>
    </row>
    <row r="2025" spans="1:33" ht="21" customHeight="1">
      <c r="A2025" s="662"/>
      <c r="B2025" s="665"/>
      <c r="C2025" s="743"/>
      <c r="D2025" s="744"/>
      <c r="E2025" s="744"/>
      <c r="F2025" s="744"/>
      <c r="G2025" s="744"/>
      <c r="H2025" s="744"/>
      <c r="I2025" s="744"/>
      <c r="J2025" s="779"/>
      <c r="K2025" s="744"/>
      <c r="L2025" s="744"/>
      <c r="M2025" s="631"/>
      <c r="N2025" s="631"/>
      <c r="O2025" s="744"/>
      <c r="P2025" s="744"/>
      <c r="Q2025" s="802"/>
      <c r="R2025" s="25"/>
      <c r="S2025" s="818"/>
      <c r="T2025" s="26"/>
      <c r="U2025" s="26"/>
      <c r="V2025" s="26"/>
      <c r="W2025" s="27"/>
      <c r="X2025" s="28"/>
      <c r="Y2025" s="29"/>
      <c r="Z2025" s="29"/>
      <c r="AA2025" s="29"/>
      <c r="AB2025" s="30"/>
      <c r="AC2025" s="28"/>
      <c r="AD2025" s="28"/>
      <c r="AE2025" s="31"/>
      <c r="AF2025" s="634"/>
      <c r="AG2025" s="2"/>
    </row>
    <row r="2026" spans="1:33" ht="21" customHeight="1">
      <c r="A2026" s="662"/>
      <c r="B2026" s="665"/>
      <c r="C2026" s="745"/>
      <c r="D2026" s="746"/>
      <c r="E2026" s="746"/>
      <c r="F2026" s="746"/>
      <c r="G2026" s="746"/>
      <c r="H2026" s="746"/>
      <c r="I2026" s="746"/>
      <c r="J2026" s="780"/>
      <c r="K2026" s="746"/>
      <c r="L2026" s="746"/>
      <c r="M2026" s="632"/>
      <c r="N2026" s="632"/>
      <c r="O2026" s="746"/>
      <c r="P2026" s="746"/>
      <c r="Q2026" s="803"/>
      <c r="R2026" s="38"/>
      <c r="S2026" s="820"/>
      <c r="T2026" s="39"/>
      <c r="U2026" s="39"/>
      <c r="V2026" s="39"/>
      <c r="W2026" s="40"/>
      <c r="X2026" s="41"/>
      <c r="Y2026" s="42"/>
      <c r="Z2026" s="42"/>
      <c r="AA2026" s="42"/>
      <c r="AB2026" s="43"/>
      <c r="AC2026" s="41"/>
      <c r="AD2026" s="41"/>
      <c r="AE2026" s="44"/>
      <c r="AF2026" s="635"/>
      <c r="AG2026" s="2"/>
    </row>
    <row r="2027" spans="1:33" ht="18" customHeight="1">
      <c r="A2027" s="662"/>
      <c r="B2027" s="665"/>
      <c r="C2027" s="747" t="s">
        <v>79</v>
      </c>
      <c r="D2027" s="748" t="s">
        <v>80</v>
      </c>
      <c r="E2027" s="748" t="s">
        <v>81</v>
      </c>
      <c r="F2027" s="748" t="s">
        <v>2617</v>
      </c>
      <c r="G2027" s="749" t="s">
        <v>83</v>
      </c>
      <c r="H2027" s="748" t="s">
        <v>51</v>
      </c>
      <c r="I2027" s="748" t="s">
        <v>52</v>
      </c>
      <c r="J2027" s="776" t="s">
        <v>2642</v>
      </c>
      <c r="K2027" s="776" t="s">
        <v>2643</v>
      </c>
      <c r="L2027" s="748" t="s">
        <v>2644</v>
      </c>
      <c r="M2027" s="638">
        <v>1</v>
      </c>
      <c r="N2027" s="638">
        <v>1</v>
      </c>
      <c r="O2027" s="748" t="s">
        <v>2645</v>
      </c>
      <c r="P2027" s="748" t="s">
        <v>2646</v>
      </c>
      <c r="Q2027" s="804" t="s">
        <v>2647</v>
      </c>
      <c r="R2027" s="74" t="s">
        <v>2648</v>
      </c>
      <c r="S2027" s="826" t="s">
        <v>2649</v>
      </c>
      <c r="T2027" s="305"/>
      <c r="U2027" s="172" t="s">
        <v>71</v>
      </c>
      <c r="V2027" s="164" t="s">
        <v>72</v>
      </c>
      <c r="W2027" s="299"/>
      <c r="X2027" s="63"/>
      <c r="Y2027" s="64"/>
      <c r="Z2027" s="29"/>
      <c r="AA2027" s="29"/>
      <c r="AB2027" s="65">
        <f>+SUM(AA2028:AA2049)</f>
        <v>2499.9744000000005</v>
      </c>
      <c r="AC2027" s="405"/>
      <c r="AD2027" s="31"/>
      <c r="AE2027" s="31"/>
      <c r="AF2027" s="676"/>
      <c r="AG2027" s="2"/>
    </row>
    <row r="2028" spans="1:33" ht="18" customHeight="1">
      <c r="A2028" s="662"/>
      <c r="B2028" s="665"/>
      <c r="C2028" s="743"/>
      <c r="D2028" s="744"/>
      <c r="E2028" s="744"/>
      <c r="F2028" s="744"/>
      <c r="G2028" s="744"/>
      <c r="H2028" s="744"/>
      <c r="I2028" s="744"/>
      <c r="J2028" s="744"/>
      <c r="K2028" s="744"/>
      <c r="L2028" s="744"/>
      <c r="M2028" s="631"/>
      <c r="N2028" s="631"/>
      <c r="O2028" s="744"/>
      <c r="P2028" s="744"/>
      <c r="Q2028" s="802"/>
      <c r="R2028" s="69"/>
      <c r="S2028" s="824" t="s">
        <v>2650</v>
      </c>
      <c r="T2028" s="61"/>
      <c r="U2028" s="45"/>
      <c r="V2028" s="45"/>
      <c r="W2028" s="62">
        <v>4</v>
      </c>
      <c r="X2028" s="63" t="s">
        <v>74</v>
      </c>
      <c r="Y2028" s="64">
        <v>14.5</v>
      </c>
      <c r="Z2028" s="29">
        <f t="shared" ref="Z2028:Z2049" si="249">+W2028*Y2028</f>
        <v>58</v>
      </c>
      <c r="AA2028" s="29">
        <f t="shared" ref="AA2028:AA2049" si="250">+Z2028*1.12</f>
        <v>64.960000000000008</v>
      </c>
      <c r="AB2028" s="65"/>
      <c r="AC2028" s="405"/>
      <c r="AD2028" s="31"/>
      <c r="AE2028" s="31" t="s">
        <v>75</v>
      </c>
      <c r="AF2028" s="677"/>
      <c r="AG2028" s="2"/>
    </row>
    <row r="2029" spans="1:33" ht="18" customHeight="1">
      <c r="A2029" s="662"/>
      <c r="B2029" s="665"/>
      <c r="C2029" s="743"/>
      <c r="D2029" s="744"/>
      <c r="E2029" s="744"/>
      <c r="F2029" s="744"/>
      <c r="G2029" s="744"/>
      <c r="H2029" s="744"/>
      <c r="I2029" s="744"/>
      <c r="J2029" s="744"/>
      <c r="K2029" s="744"/>
      <c r="L2029" s="744"/>
      <c r="M2029" s="631"/>
      <c r="N2029" s="631"/>
      <c r="O2029" s="744"/>
      <c r="P2029" s="744"/>
      <c r="Q2029" s="802"/>
      <c r="R2029" s="69"/>
      <c r="S2029" s="824" t="s">
        <v>2651</v>
      </c>
      <c r="T2029" s="61"/>
      <c r="U2029" s="61"/>
      <c r="V2029" s="61"/>
      <c r="W2029" s="62">
        <v>4</v>
      </c>
      <c r="X2029" s="63" t="s">
        <v>74</v>
      </c>
      <c r="Y2029" s="64">
        <v>25.09</v>
      </c>
      <c r="Z2029" s="29">
        <f t="shared" si="249"/>
        <v>100.36</v>
      </c>
      <c r="AA2029" s="29">
        <f t="shared" si="250"/>
        <v>112.40320000000001</v>
      </c>
      <c r="AB2029" s="65"/>
      <c r="AC2029" s="63"/>
      <c r="AD2029" s="31"/>
      <c r="AE2029" s="31" t="s">
        <v>75</v>
      </c>
      <c r="AF2029" s="677"/>
      <c r="AG2029" s="2"/>
    </row>
    <row r="2030" spans="1:33" ht="18" customHeight="1">
      <c r="A2030" s="662"/>
      <c r="B2030" s="665"/>
      <c r="C2030" s="743"/>
      <c r="D2030" s="744"/>
      <c r="E2030" s="744"/>
      <c r="F2030" s="744"/>
      <c r="G2030" s="744"/>
      <c r="H2030" s="744"/>
      <c r="I2030" s="744"/>
      <c r="J2030" s="744"/>
      <c r="K2030" s="744"/>
      <c r="L2030" s="744"/>
      <c r="M2030" s="631"/>
      <c r="N2030" s="631"/>
      <c r="O2030" s="744"/>
      <c r="P2030" s="744"/>
      <c r="Q2030" s="802"/>
      <c r="R2030" s="69"/>
      <c r="S2030" s="824" t="s">
        <v>2652</v>
      </c>
      <c r="T2030" s="61"/>
      <c r="U2030" s="61"/>
      <c r="V2030" s="61"/>
      <c r="W2030" s="62">
        <v>2</v>
      </c>
      <c r="X2030" s="63" t="s">
        <v>74</v>
      </c>
      <c r="Y2030" s="64">
        <v>8.5</v>
      </c>
      <c r="Z2030" s="29">
        <f t="shared" si="249"/>
        <v>17</v>
      </c>
      <c r="AA2030" s="29">
        <f t="shared" si="250"/>
        <v>19.040000000000003</v>
      </c>
      <c r="AB2030" s="65"/>
      <c r="AC2030" s="63"/>
      <c r="AD2030" s="31"/>
      <c r="AE2030" s="31" t="s">
        <v>75</v>
      </c>
      <c r="AF2030" s="677"/>
      <c r="AG2030" s="2"/>
    </row>
    <row r="2031" spans="1:33" ht="18" customHeight="1">
      <c r="A2031" s="663"/>
      <c r="B2031" s="666"/>
      <c r="C2031" s="743"/>
      <c r="D2031" s="744"/>
      <c r="E2031" s="744"/>
      <c r="F2031" s="744"/>
      <c r="G2031" s="744"/>
      <c r="H2031" s="744"/>
      <c r="I2031" s="744"/>
      <c r="J2031" s="744"/>
      <c r="K2031" s="744"/>
      <c r="L2031" s="744"/>
      <c r="M2031" s="631"/>
      <c r="N2031" s="631"/>
      <c r="O2031" s="744"/>
      <c r="P2031" s="744"/>
      <c r="Q2031" s="802"/>
      <c r="R2031" s="69"/>
      <c r="S2031" s="824" t="s">
        <v>2653</v>
      </c>
      <c r="T2031" s="61"/>
      <c r="U2031" s="61"/>
      <c r="V2031" s="61"/>
      <c r="W2031" s="62">
        <v>4</v>
      </c>
      <c r="X2031" s="63" t="s">
        <v>818</v>
      </c>
      <c r="Y2031" s="64">
        <v>6</v>
      </c>
      <c r="Z2031" s="29">
        <f t="shared" si="249"/>
        <v>24</v>
      </c>
      <c r="AA2031" s="29">
        <f t="shared" si="250"/>
        <v>26.880000000000003</v>
      </c>
      <c r="AB2031" s="65"/>
      <c r="AC2031" s="63"/>
      <c r="AD2031" s="31"/>
      <c r="AE2031" s="31" t="s">
        <v>75</v>
      </c>
      <c r="AF2031" s="677"/>
      <c r="AG2031" s="2"/>
    </row>
    <row r="2032" spans="1:33" ht="18" customHeight="1">
      <c r="A2032" s="661" t="s">
        <v>2609</v>
      </c>
      <c r="B2032" s="664" t="s">
        <v>2609</v>
      </c>
      <c r="C2032" s="743"/>
      <c r="D2032" s="744"/>
      <c r="E2032" s="744"/>
      <c r="F2032" s="744"/>
      <c r="G2032" s="744"/>
      <c r="H2032" s="744"/>
      <c r="I2032" s="744"/>
      <c r="J2032" s="744"/>
      <c r="K2032" s="744"/>
      <c r="L2032" s="744"/>
      <c r="M2032" s="631"/>
      <c r="N2032" s="631"/>
      <c r="O2032" s="744"/>
      <c r="P2032" s="744"/>
      <c r="Q2032" s="802"/>
      <c r="R2032" s="69"/>
      <c r="S2032" s="824" t="s">
        <v>2654</v>
      </c>
      <c r="T2032" s="61"/>
      <c r="U2032" s="61"/>
      <c r="V2032" s="61"/>
      <c r="W2032" s="62">
        <v>4</v>
      </c>
      <c r="X2032" s="63" t="s">
        <v>818</v>
      </c>
      <c r="Y2032" s="64">
        <v>6</v>
      </c>
      <c r="Z2032" s="29">
        <f t="shared" si="249"/>
        <v>24</v>
      </c>
      <c r="AA2032" s="29">
        <f t="shared" si="250"/>
        <v>26.880000000000003</v>
      </c>
      <c r="AB2032" s="65"/>
      <c r="AC2032" s="63"/>
      <c r="AD2032" s="31"/>
      <c r="AE2032" s="31" t="s">
        <v>75</v>
      </c>
      <c r="AF2032" s="677"/>
      <c r="AG2032" s="2"/>
    </row>
    <row r="2033" spans="1:33" ht="33.75" customHeight="1">
      <c r="A2033" s="662"/>
      <c r="B2033" s="665"/>
      <c r="C2033" s="743"/>
      <c r="D2033" s="744"/>
      <c r="E2033" s="744"/>
      <c r="F2033" s="744"/>
      <c r="G2033" s="744"/>
      <c r="H2033" s="744"/>
      <c r="I2033" s="744"/>
      <c r="J2033" s="744"/>
      <c r="K2033" s="744"/>
      <c r="L2033" s="744"/>
      <c r="M2033" s="631"/>
      <c r="N2033" s="631"/>
      <c r="O2033" s="744"/>
      <c r="P2033" s="744"/>
      <c r="Q2033" s="802"/>
      <c r="R2033" s="69"/>
      <c r="S2033" s="824" t="s">
        <v>2655</v>
      </c>
      <c r="T2033" s="61"/>
      <c r="U2033" s="61"/>
      <c r="V2033" s="61"/>
      <c r="W2033" s="62">
        <v>60</v>
      </c>
      <c r="X2033" s="63" t="s">
        <v>74</v>
      </c>
      <c r="Y2033" s="64">
        <v>0.84</v>
      </c>
      <c r="Z2033" s="29">
        <f t="shared" si="249"/>
        <v>50.4</v>
      </c>
      <c r="AA2033" s="29">
        <f t="shared" si="250"/>
        <v>56.448</v>
      </c>
      <c r="AB2033" s="65"/>
      <c r="AC2033" s="63"/>
      <c r="AD2033" s="31"/>
      <c r="AE2033" s="31" t="s">
        <v>75</v>
      </c>
      <c r="AF2033" s="677"/>
      <c r="AG2033" s="2"/>
    </row>
    <row r="2034" spans="1:33" ht="18" customHeight="1">
      <c r="A2034" s="662"/>
      <c r="B2034" s="665"/>
      <c r="C2034" s="743"/>
      <c r="D2034" s="744"/>
      <c r="E2034" s="744"/>
      <c r="F2034" s="744"/>
      <c r="G2034" s="744"/>
      <c r="H2034" s="744"/>
      <c r="I2034" s="744"/>
      <c r="J2034" s="744"/>
      <c r="K2034" s="744"/>
      <c r="L2034" s="744"/>
      <c r="M2034" s="631"/>
      <c r="N2034" s="631"/>
      <c r="O2034" s="744"/>
      <c r="P2034" s="744"/>
      <c r="Q2034" s="802"/>
      <c r="R2034" s="69"/>
      <c r="S2034" s="824" t="s">
        <v>2656</v>
      </c>
      <c r="T2034" s="61"/>
      <c r="U2034" s="61"/>
      <c r="V2034" s="61"/>
      <c r="W2034" s="62">
        <v>2</v>
      </c>
      <c r="X2034" s="63" t="s">
        <v>74</v>
      </c>
      <c r="Y2034" s="64">
        <v>125</v>
      </c>
      <c r="Z2034" s="29">
        <f t="shared" si="249"/>
        <v>250</v>
      </c>
      <c r="AA2034" s="29">
        <f t="shared" si="250"/>
        <v>280</v>
      </c>
      <c r="AB2034" s="65"/>
      <c r="AC2034" s="63"/>
      <c r="AD2034" s="31"/>
      <c r="AE2034" s="31" t="s">
        <v>75</v>
      </c>
      <c r="AF2034" s="677"/>
      <c r="AG2034" s="2"/>
    </row>
    <row r="2035" spans="1:33" ht="18" customHeight="1">
      <c r="A2035" s="662"/>
      <c r="B2035" s="665"/>
      <c r="C2035" s="743"/>
      <c r="D2035" s="744"/>
      <c r="E2035" s="744"/>
      <c r="F2035" s="744"/>
      <c r="G2035" s="744"/>
      <c r="H2035" s="744"/>
      <c r="I2035" s="744"/>
      <c r="J2035" s="744"/>
      <c r="K2035" s="744"/>
      <c r="L2035" s="744"/>
      <c r="M2035" s="631"/>
      <c r="N2035" s="631"/>
      <c r="O2035" s="744"/>
      <c r="P2035" s="744"/>
      <c r="Q2035" s="802"/>
      <c r="R2035" s="69"/>
      <c r="S2035" s="824" t="s">
        <v>2657</v>
      </c>
      <c r="T2035" s="61"/>
      <c r="U2035" s="61"/>
      <c r="V2035" s="61"/>
      <c r="W2035" s="62">
        <v>7</v>
      </c>
      <c r="X2035" s="63" t="s">
        <v>74</v>
      </c>
      <c r="Y2035" s="64">
        <v>175</v>
      </c>
      <c r="Z2035" s="29">
        <f t="shared" si="249"/>
        <v>1225</v>
      </c>
      <c r="AA2035" s="29">
        <f t="shared" si="250"/>
        <v>1372.0000000000002</v>
      </c>
      <c r="AB2035" s="65"/>
      <c r="AC2035" s="63"/>
      <c r="AD2035" s="31"/>
      <c r="AE2035" s="31" t="s">
        <v>75</v>
      </c>
      <c r="AF2035" s="677"/>
      <c r="AG2035" s="2"/>
    </row>
    <row r="2036" spans="1:33" ht="33.75" customHeight="1">
      <c r="A2036" s="662"/>
      <c r="B2036" s="665"/>
      <c r="C2036" s="743"/>
      <c r="D2036" s="744"/>
      <c r="E2036" s="744"/>
      <c r="F2036" s="744"/>
      <c r="G2036" s="744"/>
      <c r="H2036" s="744"/>
      <c r="I2036" s="744"/>
      <c r="J2036" s="744"/>
      <c r="K2036" s="744"/>
      <c r="L2036" s="744"/>
      <c r="M2036" s="631"/>
      <c r="N2036" s="631"/>
      <c r="O2036" s="744"/>
      <c r="P2036" s="744"/>
      <c r="Q2036" s="802"/>
      <c r="R2036" s="69"/>
      <c r="S2036" s="824" t="s">
        <v>2658</v>
      </c>
      <c r="T2036" s="61"/>
      <c r="U2036" s="61"/>
      <c r="V2036" s="61"/>
      <c r="W2036" s="62">
        <v>4</v>
      </c>
      <c r="X2036" s="63" t="s">
        <v>74</v>
      </c>
      <c r="Y2036" s="64">
        <v>55.45</v>
      </c>
      <c r="Z2036" s="29">
        <f t="shared" si="249"/>
        <v>221.8</v>
      </c>
      <c r="AA2036" s="29">
        <f t="shared" si="250"/>
        <v>248.41600000000003</v>
      </c>
      <c r="AB2036" s="65"/>
      <c r="AC2036" s="63"/>
      <c r="AD2036" s="31"/>
      <c r="AE2036" s="31" t="s">
        <v>75</v>
      </c>
      <c r="AF2036" s="677"/>
      <c r="AG2036" s="2"/>
    </row>
    <row r="2037" spans="1:33" ht="18" customHeight="1">
      <c r="A2037" s="662"/>
      <c r="B2037" s="665"/>
      <c r="C2037" s="743"/>
      <c r="D2037" s="744"/>
      <c r="E2037" s="744"/>
      <c r="F2037" s="744"/>
      <c r="G2037" s="744"/>
      <c r="H2037" s="744"/>
      <c r="I2037" s="744"/>
      <c r="J2037" s="744"/>
      <c r="K2037" s="744"/>
      <c r="L2037" s="744"/>
      <c r="M2037" s="631"/>
      <c r="N2037" s="631"/>
      <c r="O2037" s="744"/>
      <c r="P2037" s="744"/>
      <c r="Q2037" s="802"/>
      <c r="R2037" s="69"/>
      <c r="S2037" s="824" t="s">
        <v>2659</v>
      </c>
      <c r="T2037" s="61"/>
      <c r="U2037" s="61"/>
      <c r="V2037" s="61"/>
      <c r="W2037" s="62">
        <v>6</v>
      </c>
      <c r="X2037" s="63" t="s">
        <v>818</v>
      </c>
      <c r="Y2037" s="64">
        <v>1.75</v>
      </c>
      <c r="Z2037" s="29">
        <f t="shared" si="249"/>
        <v>10.5</v>
      </c>
      <c r="AA2037" s="29">
        <f t="shared" si="250"/>
        <v>11.760000000000002</v>
      </c>
      <c r="AB2037" s="65"/>
      <c r="AC2037" s="63"/>
      <c r="AD2037" s="31"/>
      <c r="AE2037" s="31" t="s">
        <v>75</v>
      </c>
      <c r="AF2037" s="677"/>
      <c r="AG2037" s="2"/>
    </row>
    <row r="2038" spans="1:33" ht="18" customHeight="1">
      <c r="A2038" s="662"/>
      <c r="B2038" s="665"/>
      <c r="C2038" s="743"/>
      <c r="D2038" s="744"/>
      <c r="E2038" s="744"/>
      <c r="F2038" s="744"/>
      <c r="G2038" s="744"/>
      <c r="H2038" s="744"/>
      <c r="I2038" s="744"/>
      <c r="J2038" s="744"/>
      <c r="K2038" s="744"/>
      <c r="L2038" s="744"/>
      <c r="M2038" s="631"/>
      <c r="N2038" s="631"/>
      <c r="O2038" s="744"/>
      <c r="P2038" s="744"/>
      <c r="Q2038" s="802"/>
      <c r="R2038" s="69"/>
      <c r="S2038" s="824" t="s">
        <v>2660</v>
      </c>
      <c r="T2038" s="61"/>
      <c r="U2038" s="61"/>
      <c r="V2038" s="61"/>
      <c r="W2038" s="62">
        <v>6</v>
      </c>
      <c r="X2038" s="63" t="s">
        <v>74</v>
      </c>
      <c r="Y2038" s="64">
        <v>5.5</v>
      </c>
      <c r="Z2038" s="29">
        <f t="shared" si="249"/>
        <v>33</v>
      </c>
      <c r="AA2038" s="29">
        <f t="shared" si="250"/>
        <v>36.96</v>
      </c>
      <c r="AB2038" s="65"/>
      <c r="AC2038" s="63"/>
      <c r="AD2038" s="31"/>
      <c r="AE2038" s="31" t="s">
        <v>75</v>
      </c>
      <c r="AF2038" s="677"/>
      <c r="AG2038" s="2"/>
    </row>
    <row r="2039" spans="1:33" ht="18" customHeight="1">
      <c r="A2039" s="662"/>
      <c r="B2039" s="665"/>
      <c r="C2039" s="743"/>
      <c r="D2039" s="744"/>
      <c r="E2039" s="744"/>
      <c r="F2039" s="744"/>
      <c r="G2039" s="744"/>
      <c r="H2039" s="744"/>
      <c r="I2039" s="744"/>
      <c r="J2039" s="744"/>
      <c r="K2039" s="744"/>
      <c r="L2039" s="744"/>
      <c r="M2039" s="631"/>
      <c r="N2039" s="631"/>
      <c r="O2039" s="744"/>
      <c r="P2039" s="744"/>
      <c r="Q2039" s="802"/>
      <c r="R2039" s="69"/>
      <c r="S2039" s="824" t="s">
        <v>2661</v>
      </c>
      <c r="T2039" s="61"/>
      <c r="U2039" s="61"/>
      <c r="V2039" s="61"/>
      <c r="W2039" s="62">
        <v>4</v>
      </c>
      <c r="X2039" s="63" t="s">
        <v>74</v>
      </c>
      <c r="Y2039" s="64">
        <v>2.5</v>
      </c>
      <c r="Z2039" s="29">
        <f t="shared" si="249"/>
        <v>10</v>
      </c>
      <c r="AA2039" s="29">
        <f t="shared" si="250"/>
        <v>11.200000000000001</v>
      </c>
      <c r="AB2039" s="65"/>
      <c r="AC2039" s="63"/>
      <c r="AD2039" s="31"/>
      <c r="AE2039" s="31" t="s">
        <v>75</v>
      </c>
      <c r="AF2039" s="677"/>
      <c r="AG2039" s="2"/>
    </row>
    <row r="2040" spans="1:33" ht="18" customHeight="1">
      <c r="A2040" s="662"/>
      <c r="B2040" s="665"/>
      <c r="C2040" s="743"/>
      <c r="D2040" s="744"/>
      <c r="E2040" s="744"/>
      <c r="F2040" s="744"/>
      <c r="G2040" s="744"/>
      <c r="H2040" s="744"/>
      <c r="I2040" s="744"/>
      <c r="J2040" s="744"/>
      <c r="K2040" s="744"/>
      <c r="L2040" s="744"/>
      <c r="M2040" s="631"/>
      <c r="N2040" s="631"/>
      <c r="O2040" s="744"/>
      <c r="P2040" s="744"/>
      <c r="Q2040" s="802"/>
      <c r="R2040" s="69"/>
      <c r="S2040" s="824" t="s">
        <v>2662</v>
      </c>
      <c r="T2040" s="61"/>
      <c r="U2040" s="61"/>
      <c r="V2040" s="61"/>
      <c r="W2040" s="62">
        <v>6</v>
      </c>
      <c r="X2040" s="63" t="s">
        <v>818</v>
      </c>
      <c r="Y2040" s="64">
        <v>3</v>
      </c>
      <c r="Z2040" s="29">
        <f t="shared" si="249"/>
        <v>18</v>
      </c>
      <c r="AA2040" s="29">
        <f t="shared" si="250"/>
        <v>20.160000000000004</v>
      </c>
      <c r="AB2040" s="65"/>
      <c r="AC2040" s="63"/>
      <c r="AD2040" s="31"/>
      <c r="AE2040" s="31" t="s">
        <v>75</v>
      </c>
      <c r="AF2040" s="677"/>
      <c r="AG2040" s="2"/>
    </row>
    <row r="2041" spans="1:33" ht="18" customHeight="1">
      <c r="A2041" s="662"/>
      <c r="B2041" s="665"/>
      <c r="C2041" s="743"/>
      <c r="D2041" s="744"/>
      <c r="E2041" s="744"/>
      <c r="F2041" s="744"/>
      <c r="G2041" s="744"/>
      <c r="H2041" s="744"/>
      <c r="I2041" s="744"/>
      <c r="J2041" s="744"/>
      <c r="K2041" s="744"/>
      <c r="L2041" s="744"/>
      <c r="M2041" s="631"/>
      <c r="N2041" s="631"/>
      <c r="O2041" s="744"/>
      <c r="P2041" s="744"/>
      <c r="Q2041" s="802"/>
      <c r="R2041" s="69"/>
      <c r="S2041" s="824" t="s">
        <v>2663</v>
      </c>
      <c r="T2041" s="61"/>
      <c r="U2041" s="61"/>
      <c r="V2041" s="61"/>
      <c r="W2041" s="62">
        <v>3</v>
      </c>
      <c r="X2041" s="63" t="s">
        <v>74</v>
      </c>
      <c r="Y2041" s="64">
        <v>9.75</v>
      </c>
      <c r="Z2041" s="29">
        <f t="shared" si="249"/>
        <v>29.25</v>
      </c>
      <c r="AA2041" s="29">
        <f t="shared" si="250"/>
        <v>32.760000000000005</v>
      </c>
      <c r="AB2041" s="65"/>
      <c r="AC2041" s="63"/>
      <c r="AD2041" s="31"/>
      <c r="AE2041" s="31" t="s">
        <v>75</v>
      </c>
      <c r="AF2041" s="677"/>
      <c r="AG2041" s="2"/>
    </row>
    <row r="2042" spans="1:33" ht="18" customHeight="1">
      <c r="A2042" s="662"/>
      <c r="B2042" s="665"/>
      <c r="C2042" s="743"/>
      <c r="D2042" s="744"/>
      <c r="E2042" s="744"/>
      <c r="F2042" s="744"/>
      <c r="G2042" s="744"/>
      <c r="H2042" s="744"/>
      <c r="I2042" s="744"/>
      <c r="J2042" s="744"/>
      <c r="K2042" s="744"/>
      <c r="L2042" s="744"/>
      <c r="M2042" s="631"/>
      <c r="N2042" s="631"/>
      <c r="O2042" s="744"/>
      <c r="P2042" s="744"/>
      <c r="Q2042" s="802"/>
      <c r="R2042" s="69"/>
      <c r="S2042" s="824" t="s">
        <v>2664</v>
      </c>
      <c r="T2042" s="61"/>
      <c r="U2042" s="61"/>
      <c r="V2042" s="61"/>
      <c r="W2042" s="62">
        <v>2</v>
      </c>
      <c r="X2042" s="63" t="s">
        <v>74</v>
      </c>
      <c r="Y2042" s="64">
        <v>3.2</v>
      </c>
      <c r="Z2042" s="29">
        <f t="shared" si="249"/>
        <v>6.4</v>
      </c>
      <c r="AA2042" s="29">
        <f t="shared" si="250"/>
        <v>7.168000000000001</v>
      </c>
      <c r="AB2042" s="65"/>
      <c r="AC2042" s="63"/>
      <c r="AD2042" s="31"/>
      <c r="AE2042" s="31" t="s">
        <v>75</v>
      </c>
      <c r="AF2042" s="677"/>
      <c r="AG2042" s="2"/>
    </row>
    <row r="2043" spans="1:33" ht="18" customHeight="1">
      <c r="A2043" s="662"/>
      <c r="B2043" s="665"/>
      <c r="C2043" s="743"/>
      <c r="D2043" s="744"/>
      <c r="E2043" s="744"/>
      <c r="F2043" s="744"/>
      <c r="G2043" s="744"/>
      <c r="H2043" s="744"/>
      <c r="I2043" s="744"/>
      <c r="J2043" s="744"/>
      <c r="K2043" s="744"/>
      <c r="L2043" s="744"/>
      <c r="M2043" s="631"/>
      <c r="N2043" s="631"/>
      <c r="O2043" s="744"/>
      <c r="P2043" s="744"/>
      <c r="Q2043" s="802"/>
      <c r="R2043" s="69"/>
      <c r="S2043" s="824" t="s">
        <v>2665</v>
      </c>
      <c r="T2043" s="61"/>
      <c r="U2043" s="61"/>
      <c r="V2043" s="61"/>
      <c r="W2043" s="62">
        <v>4</v>
      </c>
      <c r="X2043" s="63" t="s">
        <v>74</v>
      </c>
      <c r="Y2043" s="64">
        <v>3.5</v>
      </c>
      <c r="Z2043" s="29">
        <f t="shared" si="249"/>
        <v>14</v>
      </c>
      <c r="AA2043" s="29">
        <f t="shared" si="250"/>
        <v>15.680000000000001</v>
      </c>
      <c r="AB2043" s="65"/>
      <c r="AC2043" s="63"/>
      <c r="AD2043" s="31"/>
      <c r="AE2043" s="31" t="s">
        <v>75</v>
      </c>
      <c r="AF2043" s="677"/>
      <c r="AG2043" s="2"/>
    </row>
    <row r="2044" spans="1:33" ht="33.75" customHeight="1">
      <c r="A2044" s="662"/>
      <c r="B2044" s="665"/>
      <c r="C2044" s="743"/>
      <c r="D2044" s="744"/>
      <c r="E2044" s="744"/>
      <c r="F2044" s="744"/>
      <c r="G2044" s="744"/>
      <c r="H2044" s="744"/>
      <c r="I2044" s="744"/>
      <c r="J2044" s="744"/>
      <c r="K2044" s="744"/>
      <c r="L2044" s="744"/>
      <c r="M2044" s="631"/>
      <c r="N2044" s="631"/>
      <c r="O2044" s="744"/>
      <c r="P2044" s="744"/>
      <c r="Q2044" s="802"/>
      <c r="R2044" s="69"/>
      <c r="S2044" s="824" t="s">
        <v>2666</v>
      </c>
      <c r="T2044" s="61"/>
      <c r="U2044" s="61"/>
      <c r="V2044" s="61"/>
      <c r="W2044" s="62">
        <v>4</v>
      </c>
      <c r="X2044" s="63" t="s">
        <v>74</v>
      </c>
      <c r="Y2044" s="64">
        <v>10.5</v>
      </c>
      <c r="Z2044" s="29">
        <f t="shared" si="249"/>
        <v>42</v>
      </c>
      <c r="AA2044" s="29">
        <f t="shared" si="250"/>
        <v>47.040000000000006</v>
      </c>
      <c r="AB2044" s="65"/>
      <c r="AC2044" s="63"/>
      <c r="AD2044" s="31"/>
      <c r="AE2044" s="31" t="s">
        <v>75</v>
      </c>
      <c r="AF2044" s="677"/>
      <c r="AG2044" s="2"/>
    </row>
    <row r="2045" spans="1:33" ht="18" customHeight="1">
      <c r="A2045" s="662"/>
      <c r="B2045" s="665"/>
      <c r="C2045" s="743"/>
      <c r="D2045" s="744"/>
      <c r="E2045" s="744"/>
      <c r="F2045" s="744"/>
      <c r="G2045" s="744"/>
      <c r="H2045" s="744"/>
      <c r="I2045" s="744"/>
      <c r="J2045" s="744"/>
      <c r="K2045" s="744"/>
      <c r="L2045" s="744"/>
      <c r="M2045" s="631"/>
      <c r="N2045" s="631"/>
      <c r="O2045" s="744"/>
      <c r="P2045" s="744"/>
      <c r="Q2045" s="802"/>
      <c r="R2045" s="69"/>
      <c r="S2045" s="824" t="s">
        <v>2667</v>
      </c>
      <c r="T2045" s="61"/>
      <c r="U2045" s="61"/>
      <c r="V2045" s="61"/>
      <c r="W2045" s="62">
        <v>4</v>
      </c>
      <c r="X2045" s="63" t="s">
        <v>74</v>
      </c>
      <c r="Y2045" s="64">
        <v>2.75</v>
      </c>
      <c r="Z2045" s="29">
        <f t="shared" si="249"/>
        <v>11</v>
      </c>
      <c r="AA2045" s="29">
        <f t="shared" si="250"/>
        <v>12.32</v>
      </c>
      <c r="AB2045" s="65"/>
      <c r="AC2045" s="63"/>
      <c r="AD2045" s="31"/>
      <c r="AE2045" s="31" t="s">
        <v>75</v>
      </c>
      <c r="AF2045" s="677"/>
      <c r="AG2045" s="2"/>
    </row>
    <row r="2046" spans="1:33" ht="18" customHeight="1">
      <c r="A2046" s="662"/>
      <c r="B2046" s="665"/>
      <c r="C2046" s="743"/>
      <c r="D2046" s="744"/>
      <c r="E2046" s="744"/>
      <c r="F2046" s="744"/>
      <c r="G2046" s="744"/>
      <c r="H2046" s="744"/>
      <c r="I2046" s="744"/>
      <c r="J2046" s="744"/>
      <c r="K2046" s="744"/>
      <c r="L2046" s="744"/>
      <c r="M2046" s="631"/>
      <c r="N2046" s="631"/>
      <c r="O2046" s="744"/>
      <c r="P2046" s="744"/>
      <c r="Q2046" s="802"/>
      <c r="R2046" s="69"/>
      <c r="S2046" s="824" t="s">
        <v>2668</v>
      </c>
      <c r="T2046" s="158"/>
      <c r="U2046" s="155"/>
      <c r="V2046" s="155"/>
      <c r="W2046" s="299">
        <v>20</v>
      </c>
      <c r="X2046" s="63" t="s">
        <v>74</v>
      </c>
      <c r="Y2046" s="64">
        <v>1</v>
      </c>
      <c r="Z2046" s="29">
        <f t="shared" si="249"/>
        <v>20</v>
      </c>
      <c r="AA2046" s="29">
        <f t="shared" si="250"/>
        <v>22.400000000000002</v>
      </c>
      <c r="AB2046" s="65"/>
      <c r="AC2046" s="63"/>
      <c r="AD2046" s="31"/>
      <c r="AE2046" s="31" t="s">
        <v>75</v>
      </c>
      <c r="AF2046" s="677"/>
      <c r="AG2046" s="2"/>
    </row>
    <row r="2047" spans="1:33" ht="15.75">
      <c r="A2047" s="662"/>
      <c r="B2047" s="665"/>
      <c r="C2047" s="743"/>
      <c r="D2047" s="744"/>
      <c r="E2047" s="744"/>
      <c r="F2047" s="744"/>
      <c r="G2047" s="744"/>
      <c r="H2047" s="744"/>
      <c r="I2047" s="744"/>
      <c r="J2047" s="744"/>
      <c r="K2047" s="744"/>
      <c r="L2047" s="744"/>
      <c r="M2047" s="631"/>
      <c r="N2047" s="631"/>
      <c r="O2047" s="744"/>
      <c r="P2047" s="744"/>
      <c r="Q2047" s="802"/>
      <c r="R2047" s="74"/>
      <c r="S2047" s="824" t="s">
        <v>2669</v>
      </c>
      <c r="T2047" s="305"/>
      <c r="U2047" s="172"/>
      <c r="V2047" s="164"/>
      <c r="W2047" s="299">
        <v>6</v>
      </c>
      <c r="X2047" s="63" t="s">
        <v>74</v>
      </c>
      <c r="Y2047" s="64">
        <v>3.6</v>
      </c>
      <c r="Z2047" s="29">
        <f t="shared" si="249"/>
        <v>21.6</v>
      </c>
      <c r="AA2047" s="29">
        <f t="shared" si="250"/>
        <v>24.192000000000004</v>
      </c>
      <c r="AB2047" s="65"/>
      <c r="AC2047" s="63"/>
      <c r="AD2047" s="66"/>
      <c r="AE2047" s="66" t="s">
        <v>75</v>
      </c>
      <c r="AF2047" s="677"/>
      <c r="AG2047" s="2"/>
    </row>
    <row r="2048" spans="1:33" ht="15.75">
      <c r="A2048" s="662"/>
      <c r="B2048" s="665"/>
      <c r="C2048" s="743"/>
      <c r="D2048" s="744"/>
      <c r="E2048" s="744"/>
      <c r="F2048" s="744"/>
      <c r="G2048" s="744"/>
      <c r="H2048" s="744"/>
      <c r="I2048" s="744"/>
      <c r="J2048" s="744"/>
      <c r="K2048" s="744"/>
      <c r="L2048" s="744"/>
      <c r="M2048" s="631"/>
      <c r="N2048" s="631"/>
      <c r="O2048" s="744"/>
      <c r="P2048" s="744"/>
      <c r="Q2048" s="802"/>
      <c r="R2048" s="74"/>
      <c r="S2048" s="824" t="s">
        <v>2670</v>
      </c>
      <c r="T2048" s="305"/>
      <c r="U2048" s="172"/>
      <c r="V2048" s="164"/>
      <c r="W2048" s="299">
        <v>2</v>
      </c>
      <c r="X2048" s="63" t="s">
        <v>74</v>
      </c>
      <c r="Y2048" s="64">
        <v>1.05</v>
      </c>
      <c r="Z2048" s="29">
        <f t="shared" si="249"/>
        <v>2.1</v>
      </c>
      <c r="AA2048" s="29">
        <f t="shared" si="250"/>
        <v>2.3520000000000003</v>
      </c>
      <c r="AB2048" s="65"/>
      <c r="AC2048" s="63"/>
      <c r="AD2048" s="66"/>
      <c r="AE2048" s="66" t="s">
        <v>75</v>
      </c>
      <c r="AF2048" s="677"/>
      <c r="AG2048" s="2"/>
    </row>
    <row r="2049" spans="1:33" ht="25.5">
      <c r="A2049" s="662"/>
      <c r="B2049" s="665"/>
      <c r="C2049" s="743"/>
      <c r="D2049" s="744"/>
      <c r="E2049" s="744"/>
      <c r="F2049" s="744"/>
      <c r="G2049" s="744"/>
      <c r="H2049" s="744"/>
      <c r="I2049" s="744"/>
      <c r="J2049" s="744"/>
      <c r="K2049" s="744"/>
      <c r="L2049" s="744"/>
      <c r="M2049" s="631"/>
      <c r="N2049" s="631"/>
      <c r="O2049" s="744"/>
      <c r="P2049" s="744"/>
      <c r="Q2049" s="802"/>
      <c r="R2049" s="74"/>
      <c r="S2049" s="824" t="s">
        <v>2671</v>
      </c>
      <c r="T2049" s="305"/>
      <c r="U2049" s="172"/>
      <c r="V2049" s="164"/>
      <c r="W2049" s="299">
        <v>3</v>
      </c>
      <c r="X2049" s="63" t="s">
        <v>74</v>
      </c>
      <c r="Y2049" s="64">
        <v>14.57</v>
      </c>
      <c r="Z2049" s="29">
        <f t="shared" si="249"/>
        <v>43.71</v>
      </c>
      <c r="AA2049" s="29">
        <f t="shared" si="250"/>
        <v>48.955200000000005</v>
      </c>
      <c r="AB2049" s="65"/>
      <c r="AC2049" s="63"/>
      <c r="AD2049" s="66"/>
      <c r="AE2049" s="66" t="s">
        <v>75</v>
      </c>
      <c r="AF2049" s="677"/>
      <c r="AG2049" s="2"/>
    </row>
    <row r="2050" spans="1:33" ht="33.75" customHeight="1">
      <c r="A2050" s="662"/>
      <c r="B2050" s="665"/>
      <c r="C2050" s="743"/>
      <c r="D2050" s="744"/>
      <c r="E2050" s="744"/>
      <c r="F2050" s="744"/>
      <c r="G2050" s="744"/>
      <c r="H2050" s="744"/>
      <c r="I2050" s="744"/>
      <c r="J2050" s="744"/>
      <c r="K2050" s="744"/>
      <c r="L2050" s="744"/>
      <c r="M2050" s="631"/>
      <c r="N2050" s="631"/>
      <c r="O2050" s="744"/>
      <c r="P2050" s="744"/>
      <c r="Q2050" s="802"/>
      <c r="R2050" s="74" t="s">
        <v>1156</v>
      </c>
      <c r="S2050" s="826" t="s">
        <v>1154</v>
      </c>
      <c r="T2050" s="305"/>
      <c r="U2050" s="172" t="s">
        <v>71</v>
      </c>
      <c r="V2050" s="164" t="s">
        <v>72</v>
      </c>
      <c r="W2050" s="299"/>
      <c r="X2050" s="63"/>
      <c r="Y2050" s="64"/>
      <c r="Z2050" s="29"/>
      <c r="AA2050" s="29"/>
      <c r="AB2050" s="65">
        <f>SUM(AA2051:AA2052)</f>
        <v>1586.2496000000001</v>
      </c>
      <c r="AC2050" s="63"/>
      <c r="AD2050" s="66"/>
      <c r="AE2050" s="66"/>
      <c r="AF2050" s="677"/>
      <c r="AG2050" s="2"/>
    </row>
    <row r="2051" spans="1:33" ht="33.75" customHeight="1">
      <c r="A2051" s="662"/>
      <c r="B2051" s="665"/>
      <c r="C2051" s="743"/>
      <c r="D2051" s="744"/>
      <c r="E2051" s="744"/>
      <c r="F2051" s="744"/>
      <c r="G2051" s="744"/>
      <c r="H2051" s="744"/>
      <c r="I2051" s="744"/>
      <c r="J2051" s="744"/>
      <c r="K2051" s="744"/>
      <c r="L2051" s="744"/>
      <c r="M2051" s="631"/>
      <c r="N2051" s="631"/>
      <c r="O2051" s="744"/>
      <c r="P2051" s="744"/>
      <c r="Q2051" s="802"/>
      <c r="R2051" s="69"/>
      <c r="S2051" s="861" t="s">
        <v>2672</v>
      </c>
      <c r="T2051" s="303"/>
      <c r="U2051" s="150"/>
      <c r="V2051" s="150"/>
      <c r="W2051" s="151">
        <v>1</v>
      </c>
      <c r="X2051" s="92" t="s">
        <v>182</v>
      </c>
      <c r="Y2051" s="93">
        <f>680.95-13.75</f>
        <v>667.2</v>
      </c>
      <c r="Z2051" s="93">
        <f>W2051*Y2051</f>
        <v>667.2</v>
      </c>
      <c r="AA2051" s="93">
        <f>+Z2051</f>
        <v>667.2</v>
      </c>
      <c r="AB2051" s="65"/>
      <c r="AC2051" s="405"/>
      <c r="AD2051" s="66"/>
      <c r="AE2051" s="66"/>
      <c r="AF2051" s="677"/>
      <c r="AG2051" s="2"/>
    </row>
    <row r="2052" spans="1:33" ht="33.75" customHeight="1">
      <c r="A2052" s="662"/>
      <c r="B2052" s="665"/>
      <c r="C2052" s="745"/>
      <c r="D2052" s="746"/>
      <c r="E2052" s="746"/>
      <c r="F2052" s="746"/>
      <c r="G2052" s="746"/>
      <c r="H2052" s="746"/>
      <c r="I2052" s="746"/>
      <c r="J2052" s="746"/>
      <c r="K2052" s="746"/>
      <c r="L2052" s="746"/>
      <c r="M2052" s="632"/>
      <c r="N2052" s="632"/>
      <c r="O2052" s="746"/>
      <c r="P2052" s="746"/>
      <c r="Q2052" s="803"/>
      <c r="R2052" s="38"/>
      <c r="S2052" s="820" t="s">
        <v>2673</v>
      </c>
      <c r="T2052" s="39"/>
      <c r="U2052" s="198"/>
      <c r="V2052" s="198"/>
      <c r="W2052" s="40">
        <v>1</v>
      </c>
      <c r="X2052" s="41" t="s">
        <v>182</v>
      </c>
      <c r="Y2052" s="42">
        <v>820.58</v>
      </c>
      <c r="Z2052" s="42">
        <f>+W2052*Y2052</f>
        <v>820.58</v>
      </c>
      <c r="AA2052" s="42">
        <f>+Z2052*1.12</f>
        <v>919.04960000000017</v>
      </c>
      <c r="AB2052" s="43"/>
      <c r="AC2052" s="406"/>
      <c r="AD2052" s="44"/>
      <c r="AE2052" s="44" t="s">
        <v>75</v>
      </c>
      <c r="AF2052" s="678"/>
      <c r="AG2052" s="2"/>
    </row>
    <row r="2053" spans="1:33" ht="18" customHeight="1">
      <c r="A2053" s="662"/>
      <c r="B2053" s="665"/>
      <c r="C2053" s="747" t="s">
        <v>79</v>
      </c>
      <c r="D2053" s="748" t="s">
        <v>80</v>
      </c>
      <c r="E2053" s="748" t="s">
        <v>81</v>
      </c>
      <c r="F2053" s="748" t="s">
        <v>2674</v>
      </c>
      <c r="G2053" s="749" t="s">
        <v>83</v>
      </c>
      <c r="H2053" s="748" t="s">
        <v>51</v>
      </c>
      <c r="I2053" s="748" t="s">
        <v>126</v>
      </c>
      <c r="J2053" s="778" t="s">
        <v>2675</v>
      </c>
      <c r="K2053" s="776" t="s">
        <v>2676</v>
      </c>
      <c r="L2053" s="748" t="s">
        <v>2677</v>
      </c>
      <c r="M2053" s="638">
        <v>1</v>
      </c>
      <c r="N2053" s="638">
        <v>1</v>
      </c>
      <c r="O2053" s="748" t="s">
        <v>2678</v>
      </c>
      <c r="P2053" s="748" t="s">
        <v>2679</v>
      </c>
      <c r="Q2053" s="804" t="s">
        <v>2680</v>
      </c>
      <c r="R2053" s="59" t="s">
        <v>196</v>
      </c>
      <c r="S2053" s="822" t="s">
        <v>197</v>
      </c>
      <c r="T2053" s="53"/>
      <c r="U2053" s="67" t="s">
        <v>71</v>
      </c>
      <c r="V2053" s="68" t="s">
        <v>198</v>
      </c>
      <c r="W2053" s="54"/>
      <c r="X2053" s="55"/>
      <c r="Y2053" s="56"/>
      <c r="Z2053" s="56"/>
      <c r="AA2053" s="56"/>
      <c r="AB2053" s="57">
        <f>+AA2054+AA2055</f>
        <v>161830.00299199999</v>
      </c>
      <c r="AC2053" s="407"/>
      <c r="AD2053" s="408"/>
      <c r="AE2053" s="408"/>
      <c r="AF2053" s="679"/>
      <c r="AG2053" s="2"/>
    </row>
    <row r="2054" spans="1:33" ht="18" customHeight="1">
      <c r="A2054" s="662"/>
      <c r="B2054" s="665"/>
      <c r="C2054" s="743"/>
      <c r="D2054" s="744"/>
      <c r="E2054" s="744"/>
      <c r="F2054" s="744"/>
      <c r="G2054" s="744"/>
      <c r="H2054" s="744"/>
      <c r="I2054" s="744"/>
      <c r="J2054" s="779"/>
      <c r="K2054" s="744"/>
      <c r="L2054" s="744"/>
      <c r="M2054" s="631"/>
      <c r="N2054" s="631"/>
      <c r="O2054" s="744"/>
      <c r="P2054" s="744"/>
      <c r="Q2054" s="802"/>
      <c r="R2054" s="25"/>
      <c r="S2054" s="824" t="s">
        <v>2681</v>
      </c>
      <c r="T2054" s="61"/>
      <c r="U2054" s="61"/>
      <c r="V2054" s="61"/>
      <c r="W2054" s="62"/>
      <c r="X2054" s="179"/>
      <c r="Y2054" s="64"/>
      <c r="Z2054" s="64">
        <v>139580.35999999999</v>
      </c>
      <c r="AA2054" s="64">
        <f t="shared" ref="AA2054:AA2055" si="251">Z2054*1.12</f>
        <v>156330.00320000001</v>
      </c>
      <c r="AB2054" s="30"/>
      <c r="AC2054" s="409"/>
      <c r="AD2054" s="31" t="s">
        <v>75</v>
      </c>
      <c r="AE2054" s="31" t="s">
        <v>75</v>
      </c>
      <c r="AF2054" s="677"/>
      <c r="AG2054" s="2"/>
    </row>
    <row r="2055" spans="1:33" ht="18" customHeight="1">
      <c r="A2055" s="662"/>
      <c r="B2055" s="665"/>
      <c r="C2055" s="743"/>
      <c r="D2055" s="744"/>
      <c r="E2055" s="744"/>
      <c r="F2055" s="744"/>
      <c r="G2055" s="744"/>
      <c r="H2055" s="744"/>
      <c r="I2055" s="744"/>
      <c r="J2055" s="779"/>
      <c r="K2055" s="744"/>
      <c r="L2055" s="744"/>
      <c r="M2055" s="631"/>
      <c r="N2055" s="631"/>
      <c r="O2055" s="744"/>
      <c r="P2055" s="744"/>
      <c r="Q2055" s="802"/>
      <c r="R2055" s="410"/>
      <c r="S2055" s="845" t="s">
        <v>2682</v>
      </c>
      <c r="T2055" s="164"/>
      <c r="U2055" s="372"/>
      <c r="V2055" s="373"/>
      <c r="W2055" s="411">
        <v>3</v>
      </c>
      <c r="X2055" s="120" t="s">
        <v>74</v>
      </c>
      <c r="Y2055" s="412">
        <v>1636.9047</v>
      </c>
      <c r="Z2055" s="412">
        <f>W2055*Y2055</f>
        <v>4910.7141000000001</v>
      </c>
      <c r="AA2055" s="64">
        <f t="shared" si="251"/>
        <v>5499.9997920000005</v>
      </c>
      <c r="AB2055" s="413"/>
      <c r="AC2055" s="409"/>
      <c r="AD2055" s="31"/>
      <c r="AE2055" s="31" t="s">
        <v>75</v>
      </c>
      <c r="AF2055" s="677"/>
      <c r="AG2055" s="2"/>
    </row>
    <row r="2056" spans="1:33" ht="18" customHeight="1">
      <c r="A2056" s="662"/>
      <c r="B2056" s="665"/>
      <c r="C2056" s="743"/>
      <c r="D2056" s="744"/>
      <c r="E2056" s="744"/>
      <c r="F2056" s="744"/>
      <c r="G2056" s="744"/>
      <c r="H2056" s="744"/>
      <c r="I2056" s="744"/>
      <c r="J2056" s="779"/>
      <c r="K2056" s="744"/>
      <c r="L2056" s="744"/>
      <c r="M2056" s="631"/>
      <c r="N2056" s="631"/>
      <c r="O2056" s="744"/>
      <c r="P2056" s="744"/>
      <c r="Q2056" s="802"/>
      <c r="R2056" s="414" t="s">
        <v>2683</v>
      </c>
      <c r="S2056" s="821" t="s">
        <v>2684</v>
      </c>
      <c r="T2056" s="215"/>
      <c r="U2056" s="415"/>
      <c r="V2056" s="415"/>
      <c r="W2056" s="415"/>
      <c r="X2056" s="415"/>
      <c r="Y2056" s="415"/>
      <c r="Z2056" s="415"/>
      <c r="AA2056" s="415"/>
      <c r="AB2056" s="30">
        <f>+AA2057</f>
        <v>78200</v>
      </c>
      <c r="AC2056" s="409"/>
      <c r="AD2056" s="31" t="s">
        <v>75</v>
      </c>
      <c r="AE2056" s="31" t="s">
        <v>75</v>
      </c>
      <c r="AF2056" s="677"/>
      <c r="AG2056" s="2"/>
    </row>
    <row r="2057" spans="1:33" ht="18" customHeight="1">
      <c r="A2057" s="662"/>
      <c r="B2057" s="665"/>
      <c r="C2057" s="743"/>
      <c r="D2057" s="744"/>
      <c r="E2057" s="744"/>
      <c r="F2057" s="744"/>
      <c r="G2057" s="744"/>
      <c r="H2057" s="744"/>
      <c r="I2057" s="744"/>
      <c r="J2057" s="779"/>
      <c r="K2057" s="744"/>
      <c r="L2057" s="744"/>
      <c r="M2057" s="631"/>
      <c r="N2057" s="631"/>
      <c r="O2057" s="744"/>
      <c r="P2057" s="744"/>
      <c r="Q2057" s="802"/>
      <c r="R2057" s="37"/>
      <c r="S2057" s="819" t="s">
        <v>2684</v>
      </c>
      <c r="T2057" s="215"/>
      <c r="U2057" s="298" t="s">
        <v>71</v>
      </c>
      <c r="V2057" s="297" t="s">
        <v>72</v>
      </c>
      <c r="W2057" s="128">
        <v>1</v>
      </c>
      <c r="X2057" s="35" t="s">
        <v>74</v>
      </c>
      <c r="Y2057" s="36">
        <v>78200</v>
      </c>
      <c r="Z2057" s="36">
        <f>+W2057*Y2057</f>
        <v>78200</v>
      </c>
      <c r="AA2057" s="36">
        <f>+Z2057</f>
        <v>78200</v>
      </c>
      <c r="AB2057" s="30"/>
      <c r="AC2057" s="409"/>
      <c r="AD2057" s="31"/>
      <c r="AE2057" s="31"/>
      <c r="AF2057" s="677"/>
      <c r="AG2057" s="2"/>
    </row>
    <row r="2058" spans="1:33" ht="33.75" customHeight="1">
      <c r="A2058" s="662"/>
      <c r="B2058" s="665"/>
      <c r="C2058" s="745"/>
      <c r="D2058" s="746"/>
      <c r="E2058" s="746"/>
      <c r="F2058" s="746"/>
      <c r="G2058" s="746"/>
      <c r="H2058" s="746"/>
      <c r="I2058" s="746"/>
      <c r="J2058" s="780"/>
      <c r="K2058" s="746"/>
      <c r="L2058" s="746"/>
      <c r="M2058" s="632"/>
      <c r="N2058" s="632"/>
      <c r="O2058" s="746"/>
      <c r="P2058" s="746"/>
      <c r="Q2058" s="803"/>
      <c r="R2058" s="206"/>
      <c r="S2058" s="847"/>
      <c r="T2058" s="198"/>
      <c r="U2058" s="198"/>
      <c r="V2058" s="198"/>
      <c r="W2058" s="199"/>
      <c r="X2058" s="207"/>
      <c r="Y2058" s="208"/>
      <c r="Z2058" s="42"/>
      <c r="AA2058" s="42"/>
      <c r="AB2058" s="43"/>
      <c r="AC2058" s="41"/>
      <c r="AD2058" s="416"/>
      <c r="AE2058" s="416"/>
      <c r="AF2058" s="678"/>
      <c r="AG2058" s="2"/>
    </row>
    <row r="2059" spans="1:33" ht="33.75" customHeight="1">
      <c r="A2059" s="662"/>
      <c r="B2059" s="665"/>
      <c r="C2059" s="773" t="s">
        <v>46</v>
      </c>
      <c r="D2059" s="750" t="s">
        <v>47</v>
      </c>
      <c r="E2059" s="750" t="s">
        <v>48</v>
      </c>
      <c r="F2059" s="750" t="s">
        <v>49</v>
      </c>
      <c r="G2059" s="768" t="s">
        <v>50</v>
      </c>
      <c r="H2059" s="750" t="s">
        <v>51</v>
      </c>
      <c r="I2059" s="750" t="s">
        <v>52</v>
      </c>
      <c r="J2059" s="791" t="s">
        <v>2685</v>
      </c>
      <c r="K2059" s="790" t="s">
        <v>2686</v>
      </c>
      <c r="L2059" s="750" t="s">
        <v>2687</v>
      </c>
      <c r="M2059" s="698">
        <v>2</v>
      </c>
      <c r="N2059" s="698">
        <v>2</v>
      </c>
      <c r="O2059" s="750" t="s">
        <v>2688</v>
      </c>
      <c r="P2059" s="750" t="s">
        <v>2689</v>
      </c>
      <c r="Q2059" s="805" t="s">
        <v>2641</v>
      </c>
      <c r="R2059" s="37"/>
      <c r="S2059" s="821"/>
      <c r="T2059" s="46"/>
      <c r="U2059" s="336"/>
      <c r="V2059" s="337"/>
      <c r="W2059" s="34"/>
      <c r="X2059" s="35"/>
      <c r="Y2059" s="36"/>
      <c r="Z2059" s="36"/>
      <c r="AA2059" s="36"/>
      <c r="AB2059" s="50"/>
      <c r="AC2059" s="35"/>
      <c r="AD2059" s="35"/>
      <c r="AE2059" s="35"/>
      <c r="AF2059" s="636"/>
      <c r="AG2059" s="2"/>
    </row>
    <row r="2060" spans="1:33" ht="33.75" customHeight="1">
      <c r="A2060" s="662"/>
      <c r="B2060" s="665"/>
      <c r="C2060" s="743"/>
      <c r="D2060" s="744"/>
      <c r="E2060" s="744"/>
      <c r="F2060" s="744"/>
      <c r="G2060" s="744"/>
      <c r="H2060" s="744"/>
      <c r="I2060" s="744"/>
      <c r="J2060" s="779"/>
      <c r="K2060" s="744"/>
      <c r="L2060" s="744"/>
      <c r="M2060" s="631"/>
      <c r="N2060" s="631"/>
      <c r="O2060" s="744"/>
      <c r="P2060" s="744"/>
      <c r="Q2060" s="802"/>
      <c r="R2060" s="25"/>
      <c r="S2060" s="818"/>
      <c r="T2060" s="26"/>
      <c r="U2060" s="26"/>
      <c r="V2060" s="26"/>
      <c r="W2060" s="27"/>
      <c r="X2060" s="28"/>
      <c r="Y2060" s="29"/>
      <c r="Z2060" s="29"/>
      <c r="AA2060" s="29"/>
      <c r="AB2060" s="30"/>
      <c r="AC2060" s="28"/>
      <c r="AD2060" s="28"/>
      <c r="AE2060" s="28"/>
      <c r="AF2060" s="634"/>
      <c r="AG2060" s="2"/>
    </row>
    <row r="2061" spans="1:33" ht="33.75" customHeight="1">
      <c r="A2061" s="662"/>
      <c r="B2061" s="665"/>
      <c r="C2061" s="743"/>
      <c r="D2061" s="744"/>
      <c r="E2061" s="744"/>
      <c r="F2061" s="744"/>
      <c r="G2061" s="744"/>
      <c r="H2061" s="744"/>
      <c r="I2061" s="744"/>
      <c r="J2061" s="779"/>
      <c r="K2061" s="744"/>
      <c r="L2061" s="744"/>
      <c r="M2061" s="631"/>
      <c r="N2061" s="631"/>
      <c r="O2061" s="744"/>
      <c r="P2061" s="744"/>
      <c r="Q2061" s="802"/>
      <c r="R2061" s="25"/>
      <c r="S2061" s="818"/>
      <c r="T2061" s="26"/>
      <c r="U2061" s="26"/>
      <c r="V2061" s="26"/>
      <c r="W2061" s="27"/>
      <c r="X2061" s="28"/>
      <c r="Y2061" s="29"/>
      <c r="Z2061" s="29"/>
      <c r="AA2061" s="29"/>
      <c r="AB2061" s="30"/>
      <c r="AC2061" s="28"/>
      <c r="AD2061" s="28"/>
      <c r="AE2061" s="31"/>
      <c r="AF2061" s="634"/>
      <c r="AG2061" s="2"/>
    </row>
    <row r="2062" spans="1:33" ht="33.75" customHeight="1">
      <c r="A2062" s="663"/>
      <c r="B2062" s="666"/>
      <c r="C2062" s="743"/>
      <c r="D2062" s="744"/>
      <c r="E2062" s="744"/>
      <c r="F2062" s="744"/>
      <c r="G2062" s="744"/>
      <c r="H2062" s="744"/>
      <c r="I2062" s="744"/>
      <c r="J2062" s="779"/>
      <c r="K2062" s="744"/>
      <c r="L2062" s="744"/>
      <c r="M2062" s="631"/>
      <c r="N2062" s="631"/>
      <c r="O2062" s="744"/>
      <c r="P2062" s="744"/>
      <c r="Q2062" s="802"/>
      <c r="R2062" s="25"/>
      <c r="S2062" s="818"/>
      <c r="T2062" s="26"/>
      <c r="U2062" s="26"/>
      <c r="V2062" s="26"/>
      <c r="W2062" s="27"/>
      <c r="X2062" s="28"/>
      <c r="Y2062" s="29"/>
      <c r="Z2062" s="29"/>
      <c r="AA2062" s="29"/>
      <c r="AB2062" s="30"/>
      <c r="AC2062" s="28"/>
      <c r="AD2062" s="28"/>
      <c r="AE2062" s="31"/>
      <c r="AF2062" s="634"/>
      <c r="AG2062" s="2"/>
    </row>
    <row r="2063" spans="1:33" ht="33.75" customHeight="1">
      <c r="A2063" s="661" t="s">
        <v>2609</v>
      </c>
      <c r="B2063" s="664" t="s">
        <v>2609</v>
      </c>
      <c r="C2063" s="745"/>
      <c r="D2063" s="746"/>
      <c r="E2063" s="746"/>
      <c r="F2063" s="746"/>
      <c r="G2063" s="746"/>
      <c r="H2063" s="746"/>
      <c r="I2063" s="746"/>
      <c r="J2063" s="780"/>
      <c r="K2063" s="746"/>
      <c r="L2063" s="746"/>
      <c r="M2063" s="632"/>
      <c r="N2063" s="632"/>
      <c r="O2063" s="746"/>
      <c r="P2063" s="746"/>
      <c r="Q2063" s="803"/>
      <c r="R2063" s="38"/>
      <c r="S2063" s="820"/>
      <c r="T2063" s="39"/>
      <c r="U2063" s="39"/>
      <c r="V2063" s="39"/>
      <c r="W2063" s="40"/>
      <c r="X2063" s="41"/>
      <c r="Y2063" s="42"/>
      <c r="Z2063" s="42"/>
      <c r="AA2063" s="42"/>
      <c r="AB2063" s="43"/>
      <c r="AC2063" s="41"/>
      <c r="AD2063" s="41"/>
      <c r="AE2063" s="44"/>
      <c r="AF2063" s="635"/>
      <c r="AG2063" s="2"/>
    </row>
    <row r="2064" spans="1:33" ht="33.75" customHeight="1">
      <c r="A2064" s="662"/>
      <c r="B2064" s="665"/>
      <c r="C2064" s="747" t="s">
        <v>46</v>
      </c>
      <c r="D2064" s="748" t="s">
        <v>47</v>
      </c>
      <c r="E2064" s="748" t="s">
        <v>48</v>
      </c>
      <c r="F2064" s="748" t="s">
        <v>49</v>
      </c>
      <c r="G2064" s="749" t="s">
        <v>50</v>
      </c>
      <c r="H2064" s="748" t="s">
        <v>51</v>
      </c>
      <c r="I2064" s="748" t="s">
        <v>61</v>
      </c>
      <c r="J2064" s="778" t="s">
        <v>2690</v>
      </c>
      <c r="K2064" s="776" t="s">
        <v>2691</v>
      </c>
      <c r="L2064" s="748" t="s">
        <v>2692</v>
      </c>
      <c r="M2064" s="638">
        <v>36</v>
      </c>
      <c r="N2064" s="638">
        <v>8</v>
      </c>
      <c r="O2064" s="748" t="s">
        <v>2693</v>
      </c>
      <c r="P2064" s="748" t="s">
        <v>2694</v>
      </c>
      <c r="Q2064" s="804" t="s">
        <v>2695</v>
      </c>
      <c r="R2064" s="325" t="s">
        <v>2179</v>
      </c>
      <c r="S2064" s="869" t="s">
        <v>1223</v>
      </c>
      <c r="T2064" s="90"/>
      <c r="U2064" s="238" t="s">
        <v>71</v>
      </c>
      <c r="V2064" s="239" t="s">
        <v>72</v>
      </c>
      <c r="W2064" s="231"/>
      <c r="X2064" s="232"/>
      <c r="Y2064" s="106"/>
      <c r="Z2064" s="106"/>
      <c r="AA2064" s="106"/>
      <c r="AB2064" s="233">
        <f>+SUM(AA2065:AA2066)</f>
        <v>141118.13</v>
      </c>
      <c r="AC2064" s="417"/>
      <c r="AD2064" s="58"/>
      <c r="AE2064" s="58"/>
      <c r="AF2064" s="679"/>
      <c r="AG2064" s="2"/>
    </row>
    <row r="2065" spans="1:33" ht="33.75" customHeight="1">
      <c r="A2065" s="662"/>
      <c r="B2065" s="665"/>
      <c r="C2065" s="743"/>
      <c r="D2065" s="744"/>
      <c r="E2065" s="744"/>
      <c r="F2065" s="744"/>
      <c r="G2065" s="744"/>
      <c r="H2065" s="744"/>
      <c r="I2065" s="744"/>
      <c r="J2065" s="779"/>
      <c r="K2065" s="744"/>
      <c r="L2065" s="744"/>
      <c r="M2065" s="631"/>
      <c r="N2065" s="631"/>
      <c r="O2065" s="744"/>
      <c r="P2065" s="744"/>
      <c r="Q2065" s="802"/>
      <c r="R2065" s="32"/>
      <c r="S2065" s="818" t="s">
        <v>2696</v>
      </c>
      <c r="T2065" s="904"/>
      <c r="U2065" s="904"/>
      <c r="V2065" s="904"/>
      <c r="W2065" s="905">
        <v>1</v>
      </c>
      <c r="X2065" s="28" t="s">
        <v>182</v>
      </c>
      <c r="Y2065" s="29">
        <v>110694.13</v>
      </c>
      <c r="Z2065" s="29">
        <f>+W2065*Y2065</f>
        <v>110694.13</v>
      </c>
      <c r="AA2065" s="29">
        <f>+Z2065</f>
        <v>110694.13</v>
      </c>
      <c r="AB2065" s="30"/>
      <c r="AC2065" s="28"/>
      <c r="AD2065" s="60" t="s">
        <v>75</v>
      </c>
      <c r="AE2065" s="60" t="s">
        <v>75</v>
      </c>
      <c r="AF2065" s="677"/>
      <c r="AG2065" s="2"/>
    </row>
    <row r="2066" spans="1:33" ht="33.75" customHeight="1">
      <c r="A2066" s="662"/>
      <c r="B2066" s="665"/>
      <c r="C2066" s="743"/>
      <c r="D2066" s="744"/>
      <c r="E2066" s="744"/>
      <c r="F2066" s="744"/>
      <c r="G2066" s="744"/>
      <c r="H2066" s="744"/>
      <c r="I2066" s="744"/>
      <c r="J2066" s="779"/>
      <c r="K2066" s="744"/>
      <c r="L2066" s="744"/>
      <c r="M2066" s="631"/>
      <c r="N2066" s="631"/>
      <c r="O2066" s="744"/>
      <c r="P2066" s="744"/>
      <c r="Q2066" s="802"/>
      <c r="R2066" s="32"/>
      <c r="S2066" s="967" t="s">
        <v>2697</v>
      </c>
      <c r="T2066" s="893"/>
      <c r="U2066" s="893"/>
      <c r="V2066" s="893"/>
      <c r="W2066" s="894">
        <v>1</v>
      </c>
      <c r="X2066" s="882" t="s">
        <v>182</v>
      </c>
      <c r="Y2066" s="29">
        <v>30424</v>
      </c>
      <c r="Z2066" s="29">
        <f t="shared" ref="Z2066:AA2066" si="252">+Y2066</f>
        <v>30424</v>
      </c>
      <c r="AA2066" s="29">
        <f t="shared" si="252"/>
        <v>30424</v>
      </c>
      <c r="AB2066" s="30"/>
      <c r="AC2066" s="28"/>
      <c r="AD2066" s="60"/>
      <c r="AE2066" s="60" t="s">
        <v>75</v>
      </c>
      <c r="AF2066" s="677"/>
      <c r="AG2066" s="2"/>
    </row>
    <row r="2067" spans="1:33" ht="33.75" customHeight="1">
      <c r="A2067" s="662"/>
      <c r="B2067" s="665"/>
      <c r="C2067" s="743"/>
      <c r="D2067" s="744"/>
      <c r="E2067" s="744"/>
      <c r="F2067" s="744"/>
      <c r="G2067" s="744"/>
      <c r="H2067" s="744"/>
      <c r="I2067" s="744"/>
      <c r="J2067" s="779"/>
      <c r="K2067" s="744"/>
      <c r="L2067" s="744"/>
      <c r="M2067" s="631"/>
      <c r="N2067" s="631"/>
      <c r="O2067" s="744"/>
      <c r="P2067" s="744"/>
      <c r="Q2067" s="802"/>
      <c r="R2067" s="140" t="s">
        <v>1222</v>
      </c>
      <c r="S2067" s="968" t="s">
        <v>1223</v>
      </c>
      <c r="T2067" s="970"/>
      <c r="U2067" s="971" t="s">
        <v>71</v>
      </c>
      <c r="V2067" s="972" t="s">
        <v>72</v>
      </c>
      <c r="W2067" s="909"/>
      <c r="X2067" s="903"/>
      <c r="Y2067" s="94"/>
      <c r="Z2067" s="94"/>
      <c r="AA2067" s="94"/>
      <c r="AB2067" s="144">
        <f>AA2068</f>
        <v>9582.08</v>
      </c>
      <c r="AC2067" s="28"/>
      <c r="AD2067" s="31"/>
      <c r="AE2067" s="31"/>
      <c r="AF2067" s="677"/>
      <c r="AG2067" s="2"/>
    </row>
    <row r="2068" spans="1:33" ht="33.75" customHeight="1">
      <c r="A2068" s="662"/>
      <c r="B2068" s="665"/>
      <c r="C2068" s="743"/>
      <c r="D2068" s="744"/>
      <c r="E2068" s="744"/>
      <c r="F2068" s="744"/>
      <c r="G2068" s="744"/>
      <c r="H2068" s="744"/>
      <c r="I2068" s="744"/>
      <c r="J2068" s="779"/>
      <c r="K2068" s="744"/>
      <c r="L2068" s="744"/>
      <c r="M2068" s="631"/>
      <c r="N2068" s="631"/>
      <c r="O2068" s="744"/>
      <c r="P2068" s="744"/>
      <c r="Q2068" s="802"/>
      <c r="R2068" s="25"/>
      <c r="S2068" s="967" t="s">
        <v>1223</v>
      </c>
      <c r="T2068" s="893"/>
      <c r="U2068" s="893"/>
      <c r="V2068" s="893"/>
      <c r="W2068" s="894">
        <v>1</v>
      </c>
      <c r="X2068" s="882" t="s">
        <v>182</v>
      </c>
      <c r="Y2068" s="29">
        <v>9582.08</v>
      </c>
      <c r="Z2068" s="29">
        <f>+W2068*Y2068</f>
        <v>9582.08</v>
      </c>
      <c r="AA2068" s="29">
        <f>+Z2068</f>
        <v>9582.08</v>
      </c>
      <c r="AB2068" s="30"/>
      <c r="AC2068" s="28"/>
      <c r="AD2068" s="31"/>
      <c r="AE2068" s="31" t="s">
        <v>75</v>
      </c>
      <c r="AF2068" s="677"/>
      <c r="AG2068" s="2"/>
    </row>
    <row r="2069" spans="1:33" ht="33.75" customHeight="1">
      <c r="A2069" s="662"/>
      <c r="B2069" s="665"/>
      <c r="C2069" s="745"/>
      <c r="D2069" s="746"/>
      <c r="E2069" s="746"/>
      <c r="F2069" s="746"/>
      <c r="G2069" s="746"/>
      <c r="H2069" s="746"/>
      <c r="I2069" s="746"/>
      <c r="J2069" s="780"/>
      <c r="K2069" s="746"/>
      <c r="L2069" s="746"/>
      <c r="M2069" s="632"/>
      <c r="N2069" s="632"/>
      <c r="O2069" s="746"/>
      <c r="P2069" s="746"/>
      <c r="Q2069" s="803"/>
      <c r="R2069" s="38"/>
      <c r="S2069" s="824"/>
      <c r="T2069" s="969"/>
      <c r="U2069" s="969"/>
      <c r="V2069" s="969"/>
      <c r="W2069" s="888"/>
      <c r="X2069" s="63"/>
      <c r="Y2069" s="64"/>
      <c r="Z2069" s="42"/>
      <c r="AA2069" s="42"/>
      <c r="AB2069" s="65"/>
      <c r="AC2069" s="63"/>
      <c r="AD2069" s="66"/>
      <c r="AE2069" s="66"/>
      <c r="AF2069" s="678"/>
      <c r="AG2069" s="2"/>
    </row>
    <row r="2070" spans="1:33" ht="25.5" customHeight="1">
      <c r="A2070" s="662"/>
      <c r="B2070" s="665"/>
      <c r="C2070" s="747" t="s">
        <v>46</v>
      </c>
      <c r="D2070" s="748" t="s">
        <v>47</v>
      </c>
      <c r="E2070" s="748" t="s">
        <v>48</v>
      </c>
      <c r="F2070" s="748" t="s">
        <v>338</v>
      </c>
      <c r="G2070" s="749" t="s">
        <v>50</v>
      </c>
      <c r="H2070" s="748" t="s">
        <v>51</v>
      </c>
      <c r="I2070" s="748" t="s">
        <v>126</v>
      </c>
      <c r="J2070" s="792" t="s">
        <v>2698</v>
      </c>
      <c r="K2070" s="776" t="s">
        <v>2699</v>
      </c>
      <c r="L2070" s="748" t="s">
        <v>2700</v>
      </c>
      <c r="M2070" s="638">
        <v>0</v>
      </c>
      <c r="N2070" s="638">
        <v>1</v>
      </c>
      <c r="O2070" s="748" t="s">
        <v>2701</v>
      </c>
      <c r="P2070" s="748" t="s">
        <v>2702</v>
      </c>
      <c r="Q2070" s="804" t="s">
        <v>2703</v>
      </c>
      <c r="R2070" s="37"/>
      <c r="S2070" s="822"/>
      <c r="T2070" s="53"/>
      <c r="U2070" s="53"/>
      <c r="V2070" s="53"/>
      <c r="W2070" s="54"/>
      <c r="X2070" s="55"/>
      <c r="Y2070" s="56"/>
      <c r="Z2070" s="36"/>
      <c r="AA2070" s="36"/>
      <c r="AB2070" s="57"/>
      <c r="AC2070" s="55"/>
      <c r="AD2070" s="58"/>
      <c r="AE2070" s="58"/>
      <c r="AF2070" s="637"/>
      <c r="AG2070" s="2"/>
    </row>
    <row r="2071" spans="1:33" ht="25.5" customHeight="1">
      <c r="A2071" s="662"/>
      <c r="B2071" s="665"/>
      <c r="C2071" s="743"/>
      <c r="D2071" s="744"/>
      <c r="E2071" s="744"/>
      <c r="F2071" s="744"/>
      <c r="G2071" s="744"/>
      <c r="H2071" s="744"/>
      <c r="I2071" s="744"/>
      <c r="J2071" s="771"/>
      <c r="K2071" s="744"/>
      <c r="L2071" s="744"/>
      <c r="M2071" s="631"/>
      <c r="N2071" s="631"/>
      <c r="O2071" s="744"/>
      <c r="P2071" s="744"/>
      <c r="Q2071" s="802"/>
      <c r="R2071" s="25"/>
      <c r="S2071" s="818"/>
      <c r="T2071" s="26"/>
      <c r="U2071" s="26"/>
      <c r="V2071" s="26"/>
      <c r="W2071" s="27"/>
      <c r="X2071" s="28"/>
      <c r="Y2071" s="29"/>
      <c r="Z2071" s="29"/>
      <c r="AA2071" s="29"/>
      <c r="AB2071" s="30"/>
      <c r="AC2071" s="28"/>
      <c r="AD2071" s="31"/>
      <c r="AE2071" s="31"/>
      <c r="AF2071" s="634"/>
      <c r="AG2071" s="2"/>
    </row>
    <row r="2072" spans="1:33" ht="25.5" customHeight="1">
      <c r="A2072" s="662"/>
      <c r="B2072" s="665"/>
      <c r="C2072" s="743"/>
      <c r="D2072" s="744"/>
      <c r="E2072" s="744"/>
      <c r="F2072" s="744"/>
      <c r="G2072" s="744"/>
      <c r="H2072" s="744"/>
      <c r="I2072" s="744"/>
      <c r="J2072" s="771"/>
      <c r="K2072" s="744"/>
      <c r="L2072" s="744"/>
      <c r="M2072" s="631"/>
      <c r="N2072" s="631"/>
      <c r="O2072" s="744"/>
      <c r="P2072" s="744"/>
      <c r="Q2072" s="802"/>
      <c r="R2072" s="25"/>
      <c r="S2072" s="818"/>
      <c r="T2072" s="26"/>
      <c r="U2072" s="26"/>
      <c r="V2072" s="26"/>
      <c r="W2072" s="27"/>
      <c r="X2072" s="28"/>
      <c r="Y2072" s="29"/>
      <c r="Z2072" s="29"/>
      <c r="AA2072" s="29"/>
      <c r="AB2072" s="30"/>
      <c r="AC2072" s="28"/>
      <c r="AD2072" s="31"/>
      <c r="AE2072" s="31"/>
      <c r="AF2072" s="634"/>
      <c r="AG2072" s="2"/>
    </row>
    <row r="2073" spans="1:33" ht="25.5" customHeight="1">
      <c r="A2073" s="662"/>
      <c r="B2073" s="665"/>
      <c r="C2073" s="743"/>
      <c r="D2073" s="744"/>
      <c r="E2073" s="744"/>
      <c r="F2073" s="744"/>
      <c r="G2073" s="744"/>
      <c r="H2073" s="744"/>
      <c r="I2073" s="744"/>
      <c r="J2073" s="771"/>
      <c r="K2073" s="744"/>
      <c r="L2073" s="744"/>
      <c r="M2073" s="631"/>
      <c r="N2073" s="631"/>
      <c r="O2073" s="744"/>
      <c r="P2073" s="744"/>
      <c r="Q2073" s="802"/>
      <c r="R2073" s="25"/>
      <c r="S2073" s="818"/>
      <c r="T2073" s="26"/>
      <c r="U2073" s="26"/>
      <c r="V2073" s="26"/>
      <c r="W2073" s="27"/>
      <c r="X2073" s="28"/>
      <c r="Y2073" s="29"/>
      <c r="Z2073" s="29"/>
      <c r="AA2073" s="29"/>
      <c r="AB2073" s="30"/>
      <c r="AC2073" s="28"/>
      <c r="AD2073" s="31"/>
      <c r="AE2073" s="31"/>
      <c r="AF2073" s="634"/>
      <c r="AG2073" s="2"/>
    </row>
    <row r="2074" spans="1:33" ht="25.5" customHeight="1">
      <c r="A2074" s="662"/>
      <c r="B2074" s="665"/>
      <c r="C2074" s="745"/>
      <c r="D2074" s="746"/>
      <c r="E2074" s="746"/>
      <c r="F2074" s="746"/>
      <c r="G2074" s="746"/>
      <c r="H2074" s="746"/>
      <c r="I2074" s="746"/>
      <c r="J2074" s="772"/>
      <c r="K2074" s="746"/>
      <c r="L2074" s="746"/>
      <c r="M2074" s="632"/>
      <c r="N2074" s="632"/>
      <c r="O2074" s="746"/>
      <c r="P2074" s="746"/>
      <c r="Q2074" s="803"/>
      <c r="R2074" s="38"/>
      <c r="S2074" s="820"/>
      <c r="T2074" s="39"/>
      <c r="U2074" s="39"/>
      <c r="V2074" s="39"/>
      <c r="W2074" s="40"/>
      <c r="X2074" s="41"/>
      <c r="Y2074" s="42"/>
      <c r="Z2074" s="42"/>
      <c r="AA2074" s="42"/>
      <c r="AB2074" s="43"/>
      <c r="AC2074" s="41"/>
      <c r="AD2074" s="44"/>
      <c r="AE2074" s="44"/>
      <c r="AF2074" s="635"/>
      <c r="AG2074" s="2"/>
    </row>
    <row r="2075" spans="1:33" ht="25.5" customHeight="1">
      <c r="A2075" s="662"/>
      <c r="B2075" s="665"/>
      <c r="C2075" s="747" t="s">
        <v>46</v>
      </c>
      <c r="D2075" s="748" t="s">
        <v>47</v>
      </c>
      <c r="E2075" s="748" t="s">
        <v>59</v>
      </c>
      <c r="F2075" s="748" t="s">
        <v>165</v>
      </c>
      <c r="G2075" s="749" t="s">
        <v>50</v>
      </c>
      <c r="H2075" s="748" t="s">
        <v>51</v>
      </c>
      <c r="I2075" s="748" t="s">
        <v>52</v>
      </c>
      <c r="J2075" s="792" t="s">
        <v>2704</v>
      </c>
      <c r="K2075" s="776" t="s">
        <v>2705</v>
      </c>
      <c r="L2075" s="748" t="s">
        <v>2706</v>
      </c>
      <c r="M2075" s="638">
        <v>0</v>
      </c>
      <c r="N2075" s="638">
        <v>1</v>
      </c>
      <c r="O2075" s="748" t="s">
        <v>2707</v>
      </c>
      <c r="P2075" s="748" t="s">
        <v>2708</v>
      </c>
      <c r="Q2075" s="804" t="s">
        <v>2709</v>
      </c>
      <c r="R2075" s="37"/>
      <c r="S2075" s="822"/>
      <c r="T2075" s="53"/>
      <c r="U2075" s="53"/>
      <c r="V2075" s="53"/>
      <c r="W2075" s="54"/>
      <c r="X2075" s="55"/>
      <c r="Y2075" s="56"/>
      <c r="Z2075" s="36"/>
      <c r="AA2075" s="36"/>
      <c r="AB2075" s="57"/>
      <c r="AC2075" s="55"/>
      <c r="AD2075" s="58"/>
      <c r="AE2075" s="58"/>
      <c r="AF2075" s="637"/>
      <c r="AG2075" s="2"/>
    </row>
    <row r="2076" spans="1:33" ht="25.5" customHeight="1">
      <c r="A2076" s="662"/>
      <c r="B2076" s="665"/>
      <c r="C2076" s="743"/>
      <c r="D2076" s="744"/>
      <c r="E2076" s="744"/>
      <c r="F2076" s="744"/>
      <c r="G2076" s="744"/>
      <c r="H2076" s="744"/>
      <c r="I2076" s="744"/>
      <c r="J2076" s="771"/>
      <c r="K2076" s="744"/>
      <c r="L2076" s="744"/>
      <c r="M2076" s="631"/>
      <c r="N2076" s="631"/>
      <c r="O2076" s="744"/>
      <c r="P2076" s="744"/>
      <c r="Q2076" s="802"/>
      <c r="R2076" s="25"/>
      <c r="S2076" s="818"/>
      <c r="T2076" s="26"/>
      <c r="U2076" s="26"/>
      <c r="V2076" s="26"/>
      <c r="W2076" s="27"/>
      <c r="X2076" s="28"/>
      <c r="Y2076" s="29"/>
      <c r="Z2076" s="29"/>
      <c r="AA2076" s="29"/>
      <c r="AB2076" s="30"/>
      <c r="AC2076" s="28"/>
      <c r="AD2076" s="31"/>
      <c r="AE2076" s="31"/>
      <c r="AF2076" s="634"/>
      <c r="AG2076" s="2"/>
    </row>
    <row r="2077" spans="1:33" ht="25.5" customHeight="1">
      <c r="A2077" s="662"/>
      <c r="B2077" s="665"/>
      <c r="C2077" s="743"/>
      <c r="D2077" s="744"/>
      <c r="E2077" s="744"/>
      <c r="F2077" s="744"/>
      <c r="G2077" s="744"/>
      <c r="H2077" s="744"/>
      <c r="I2077" s="744"/>
      <c r="J2077" s="771"/>
      <c r="K2077" s="744"/>
      <c r="L2077" s="744"/>
      <c r="M2077" s="631"/>
      <c r="N2077" s="631"/>
      <c r="O2077" s="744"/>
      <c r="P2077" s="744"/>
      <c r="Q2077" s="802"/>
      <c r="R2077" s="25"/>
      <c r="S2077" s="818"/>
      <c r="T2077" s="26"/>
      <c r="U2077" s="26"/>
      <c r="V2077" s="26"/>
      <c r="W2077" s="27"/>
      <c r="X2077" s="28"/>
      <c r="Y2077" s="29"/>
      <c r="Z2077" s="29"/>
      <c r="AA2077" s="29"/>
      <c r="AB2077" s="30"/>
      <c r="AC2077" s="28"/>
      <c r="AD2077" s="31"/>
      <c r="AE2077" s="31"/>
      <c r="AF2077" s="634"/>
      <c r="AG2077" s="2"/>
    </row>
    <row r="2078" spans="1:33" ht="25.5" customHeight="1">
      <c r="A2078" s="662"/>
      <c r="B2078" s="665"/>
      <c r="C2078" s="743"/>
      <c r="D2078" s="744"/>
      <c r="E2078" s="744"/>
      <c r="F2078" s="744"/>
      <c r="G2078" s="744"/>
      <c r="H2078" s="744"/>
      <c r="I2078" s="744"/>
      <c r="J2078" s="771"/>
      <c r="K2078" s="744"/>
      <c r="L2078" s="744"/>
      <c r="M2078" s="631"/>
      <c r="N2078" s="631"/>
      <c r="O2078" s="744"/>
      <c r="P2078" s="744"/>
      <c r="Q2078" s="802"/>
      <c r="R2078" s="25"/>
      <c r="S2078" s="818"/>
      <c r="T2078" s="26"/>
      <c r="U2078" s="26"/>
      <c r="V2078" s="26"/>
      <c r="W2078" s="27"/>
      <c r="X2078" s="28"/>
      <c r="Y2078" s="29"/>
      <c r="Z2078" s="29"/>
      <c r="AA2078" s="29"/>
      <c r="AB2078" s="30"/>
      <c r="AC2078" s="28"/>
      <c r="AD2078" s="31"/>
      <c r="AE2078" s="31"/>
      <c r="AF2078" s="634"/>
      <c r="AG2078" s="2"/>
    </row>
    <row r="2079" spans="1:33" ht="25.5" customHeight="1">
      <c r="A2079" s="662"/>
      <c r="B2079" s="665"/>
      <c r="C2079" s="745"/>
      <c r="D2079" s="746"/>
      <c r="E2079" s="746"/>
      <c r="F2079" s="746"/>
      <c r="G2079" s="746"/>
      <c r="H2079" s="746"/>
      <c r="I2079" s="746"/>
      <c r="J2079" s="772"/>
      <c r="K2079" s="746"/>
      <c r="L2079" s="746"/>
      <c r="M2079" s="632"/>
      <c r="N2079" s="632"/>
      <c r="O2079" s="746"/>
      <c r="P2079" s="746"/>
      <c r="Q2079" s="803"/>
      <c r="R2079" s="38"/>
      <c r="S2079" s="820"/>
      <c r="T2079" s="39"/>
      <c r="U2079" s="39"/>
      <c r="V2079" s="39"/>
      <c r="W2079" s="40"/>
      <c r="X2079" s="41"/>
      <c r="Y2079" s="42"/>
      <c r="Z2079" s="42"/>
      <c r="AA2079" s="42"/>
      <c r="AB2079" s="43"/>
      <c r="AC2079" s="41"/>
      <c r="AD2079" s="44"/>
      <c r="AE2079" s="44"/>
      <c r="AF2079" s="635"/>
      <c r="AG2079" s="2"/>
    </row>
    <row r="2080" spans="1:33" ht="33.75" customHeight="1">
      <c r="A2080" s="662"/>
      <c r="B2080" s="665"/>
      <c r="C2080" s="747" t="s">
        <v>46</v>
      </c>
      <c r="D2080" s="748" t="s">
        <v>47</v>
      </c>
      <c r="E2080" s="748" t="s">
        <v>48</v>
      </c>
      <c r="F2080" s="748" t="s">
        <v>2710</v>
      </c>
      <c r="G2080" s="749" t="s">
        <v>50</v>
      </c>
      <c r="H2080" s="748" t="s">
        <v>51</v>
      </c>
      <c r="I2080" s="748" t="s">
        <v>52</v>
      </c>
      <c r="J2080" s="792" t="s">
        <v>2711</v>
      </c>
      <c r="K2080" s="776" t="s">
        <v>2712</v>
      </c>
      <c r="L2080" s="748" t="s">
        <v>2713</v>
      </c>
      <c r="M2080" s="638">
        <v>1</v>
      </c>
      <c r="N2080" s="638">
        <v>2</v>
      </c>
      <c r="O2080" s="748" t="s">
        <v>2714</v>
      </c>
      <c r="P2080" s="748" t="s">
        <v>2715</v>
      </c>
      <c r="Q2080" s="804" t="s">
        <v>2716</v>
      </c>
      <c r="R2080" s="59" t="s">
        <v>171</v>
      </c>
      <c r="S2080" s="823" t="s">
        <v>172</v>
      </c>
      <c r="T2080" s="49"/>
      <c r="U2080" s="322" t="s">
        <v>71</v>
      </c>
      <c r="V2080" s="96" t="s">
        <v>72</v>
      </c>
      <c r="W2080" s="34"/>
      <c r="X2080" s="35"/>
      <c r="Y2080" s="36"/>
      <c r="Z2080" s="36"/>
      <c r="AA2080" s="36"/>
      <c r="AB2080" s="50">
        <f>SUM(AA2081:AA2086)</f>
        <v>3107.2115200000003</v>
      </c>
      <c r="AC2080" s="417"/>
      <c r="AD2080" s="58"/>
      <c r="AE2080" s="58"/>
      <c r="AF2080" s="679"/>
      <c r="AG2080" s="2"/>
    </row>
    <row r="2081" spans="1:33" ht="33.75" customHeight="1">
      <c r="A2081" s="662"/>
      <c r="B2081" s="665"/>
      <c r="C2081" s="743"/>
      <c r="D2081" s="744"/>
      <c r="E2081" s="744"/>
      <c r="F2081" s="744"/>
      <c r="G2081" s="744"/>
      <c r="H2081" s="744"/>
      <c r="I2081" s="744"/>
      <c r="J2081" s="771"/>
      <c r="K2081" s="744"/>
      <c r="L2081" s="744"/>
      <c r="M2081" s="631"/>
      <c r="N2081" s="631"/>
      <c r="O2081" s="744"/>
      <c r="P2081" s="744"/>
      <c r="Q2081" s="802"/>
      <c r="R2081" s="32"/>
      <c r="S2081" s="831" t="s">
        <v>2717</v>
      </c>
      <c r="T2081" s="330"/>
      <c r="U2081" s="155"/>
      <c r="V2081" s="155"/>
      <c r="W2081" s="73">
        <v>2</v>
      </c>
      <c r="X2081" s="28" t="s">
        <v>74</v>
      </c>
      <c r="Y2081" s="29">
        <v>169.648</v>
      </c>
      <c r="Z2081" s="29">
        <f t="shared" ref="Z2081:Z2086" si="253">+W2081*Y2081</f>
        <v>339.29599999999999</v>
      </c>
      <c r="AA2081" s="29">
        <f t="shared" ref="AA2081:AA2086" si="254">+Z2081*1.12</f>
        <v>380.01152000000002</v>
      </c>
      <c r="AB2081" s="30"/>
      <c r="AC2081" s="409"/>
      <c r="AD2081" s="31"/>
      <c r="AE2081" s="31" t="s">
        <v>75</v>
      </c>
      <c r="AF2081" s="677"/>
      <c r="AG2081" s="2"/>
    </row>
    <row r="2082" spans="1:33" ht="15.75">
      <c r="A2082" s="662"/>
      <c r="B2082" s="665"/>
      <c r="C2082" s="743"/>
      <c r="D2082" s="744"/>
      <c r="E2082" s="744"/>
      <c r="F2082" s="744"/>
      <c r="G2082" s="744"/>
      <c r="H2082" s="744"/>
      <c r="I2082" s="744"/>
      <c r="J2082" s="771"/>
      <c r="K2082" s="744"/>
      <c r="L2082" s="744"/>
      <c r="M2082" s="631"/>
      <c r="N2082" s="631"/>
      <c r="O2082" s="744"/>
      <c r="P2082" s="744"/>
      <c r="Q2082" s="802"/>
      <c r="R2082" s="37"/>
      <c r="S2082" s="818" t="s">
        <v>2718</v>
      </c>
      <c r="T2082" s="193"/>
      <c r="U2082" s="172"/>
      <c r="V2082" s="164"/>
      <c r="W2082" s="73">
        <v>1</v>
      </c>
      <c r="X2082" s="28" t="s">
        <v>74</v>
      </c>
      <c r="Y2082" s="29">
        <v>1280</v>
      </c>
      <c r="Z2082" s="29">
        <f t="shared" si="253"/>
        <v>1280</v>
      </c>
      <c r="AA2082" s="29">
        <f t="shared" si="254"/>
        <v>1433.6000000000001</v>
      </c>
      <c r="AB2082" s="30"/>
      <c r="AC2082" s="409"/>
      <c r="AD2082" s="31"/>
      <c r="AE2082" s="31" t="s">
        <v>75</v>
      </c>
      <c r="AF2082" s="677"/>
      <c r="AG2082" s="2"/>
    </row>
    <row r="2083" spans="1:33" ht="15.75">
      <c r="A2083" s="662"/>
      <c r="B2083" s="665"/>
      <c r="C2083" s="743"/>
      <c r="D2083" s="744"/>
      <c r="E2083" s="744"/>
      <c r="F2083" s="744"/>
      <c r="G2083" s="744"/>
      <c r="H2083" s="744"/>
      <c r="I2083" s="744"/>
      <c r="J2083" s="771"/>
      <c r="K2083" s="744"/>
      <c r="L2083" s="744"/>
      <c r="M2083" s="631"/>
      <c r="N2083" s="631"/>
      <c r="O2083" s="744"/>
      <c r="P2083" s="744"/>
      <c r="Q2083" s="802"/>
      <c r="R2083" s="37"/>
      <c r="S2083" s="818" t="s">
        <v>2719</v>
      </c>
      <c r="T2083" s="193"/>
      <c r="U2083" s="172"/>
      <c r="V2083" s="164"/>
      <c r="W2083" s="73">
        <v>5</v>
      </c>
      <c r="X2083" s="28" t="s">
        <v>74</v>
      </c>
      <c r="Y2083" s="29">
        <v>31</v>
      </c>
      <c r="Z2083" s="29">
        <f t="shared" si="253"/>
        <v>155</v>
      </c>
      <c r="AA2083" s="29">
        <f t="shared" si="254"/>
        <v>173.60000000000002</v>
      </c>
      <c r="AB2083" s="30"/>
      <c r="AC2083" s="409"/>
      <c r="AD2083" s="31"/>
      <c r="AE2083" s="31" t="s">
        <v>75</v>
      </c>
      <c r="AF2083" s="677"/>
      <c r="AG2083" s="2"/>
    </row>
    <row r="2084" spans="1:33" ht="15.75">
      <c r="A2084" s="662"/>
      <c r="B2084" s="665"/>
      <c r="C2084" s="743"/>
      <c r="D2084" s="744"/>
      <c r="E2084" s="744"/>
      <c r="F2084" s="744"/>
      <c r="G2084" s="744"/>
      <c r="H2084" s="744"/>
      <c r="I2084" s="744"/>
      <c r="J2084" s="771"/>
      <c r="K2084" s="744"/>
      <c r="L2084" s="744"/>
      <c r="M2084" s="631"/>
      <c r="N2084" s="631"/>
      <c r="O2084" s="744"/>
      <c r="P2084" s="744"/>
      <c r="Q2084" s="802"/>
      <c r="R2084" s="37"/>
      <c r="S2084" s="818" t="s">
        <v>2720</v>
      </c>
      <c r="T2084" s="193"/>
      <c r="U2084" s="172"/>
      <c r="V2084" s="164"/>
      <c r="W2084" s="73">
        <v>4</v>
      </c>
      <c r="X2084" s="28" t="s">
        <v>74</v>
      </c>
      <c r="Y2084" s="29">
        <v>25</v>
      </c>
      <c r="Z2084" s="29">
        <f t="shared" si="253"/>
        <v>100</v>
      </c>
      <c r="AA2084" s="29">
        <f t="shared" si="254"/>
        <v>112.00000000000001</v>
      </c>
      <c r="AB2084" s="30"/>
      <c r="AC2084" s="409"/>
      <c r="AD2084" s="31"/>
      <c r="AE2084" s="31" t="s">
        <v>75</v>
      </c>
      <c r="AF2084" s="677"/>
      <c r="AG2084" s="2"/>
    </row>
    <row r="2085" spans="1:33" ht="15.75">
      <c r="A2085" s="662"/>
      <c r="B2085" s="665"/>
      <c r="C2085" s="743"/>
      <c r="D2085" s="744"/>
      <c r="E2085" s="744"/>
      <c r="F2085" s="744"/>
      <c r="G2085" s="744"/>
      <c r="H2085" s="744"/>
      <c r="I2085" s="744"/>
      <c r="J2085" s="771"/>
      <c r="K2085" s="744"/>
      <c r="L2085" s="744"/>
      <c r="M2085" s="631"/>
      <c r="N2085" s="631"/>
      <c r="O2085" s="744"/>
      <c r="P2085" s="744"/>
      <c r="Q2085" s="802"/>
      <c r="R2085" s="37"/>
      <c r="S2085" s="818" t="s">
        <v>2721</v>
      </c>
      <c r="T2085" s="193"/>
      <c r="U2085" s="172"/>
      <c r="V2085" s="164"/>
      <c r="W2085" s="73">
        <v>4</v>
      </c>
      <c r="X2085" s="28" t="s">
        <v>74</v>
      </c>
      <c r="Y2085" s="29">
        <v>25</v>
      </c>
      <c r="Z2085" s="29">
        <f t="shared" si="253"/>
        <v>100</v>
      </c>
      <c r="AA2085" s="29">
        <f t="shared" si="254"/>
        <v>112.00000000000001</v>
      </c>
      <c r="AB2085" s="30"/>
      <c r="AC2085" s="409"/>
      <c r="AD2085" s="31"/>
      <c r="AE2085" s="31" t="s">
        <v>75</v>
      </c>
      <c r="AF2085" s="677"/>
      <c r="AG2085" s="2"/>
    </row>
    <row r="2086" spans="1:33" ht="25.5">
      <c r="A2086" s="662"/>
      <c r="B2086" s="665"/>
      <c r="C2086" s="743"/>
      <c r="D2086" s="744"/>
      <c r="E2086" s="744"/>
      <c r="F2086" s="744"/>
      <c r="G2086" s="744"/>
      <c r="H2086" s="744"/>
      <c r="I2086" s="744"/>
      <c r="J2086" s="771"/>
      <c r="K2086" s="744"/>
      <c r="L2086" s="744"/>
      <c r="M2086" s="631"/>
      <c r="N2086" s="631"/>
      <c r="O2086" s="744"/>
      <c r="P2086" s="744"/>
      <c r="Q2086" s="802"/>
      <c r="R2086" s="37"/>
      <c r="S2086" s="831" t="s">
        <v>2722</v>
      </c>
      <c r="T2086" s="193"/>
      <c r="U2086" s="172"/>
      <c r="V2086" s="164"/>
      <c r="W2086" s="73">
        <v>1</v>
      </c>
      <c r="X2086" s="28" t="s">
        <v>74</v>
      </c>
      <c r="Y2086" s="29">
        <v>800</v>
      </c>
      <c r="Z2086" s="29">
        <f t="shared" si="253"/>
        <v>800</v>
      </c>
      <c r="AA2086" s="29">
        <f t="shared" si="254"/>
        <v>896.00000000000011</v>
      </c>
      <c r="AB2086" s="30"/>
      <c r="AC2086" s="409"/>
      <c r="AD2086" s="31"/>
      <c r="AE2086" s="31" t="s">
        <v>75</v>
      </c>
      <c r="AF2086" s="677"/>
      <c r="AG2086" s="2"/>
    </row>
    <row r="2087" spans="1:33" ht="33.75" customHeight="1">
      <c r="A2087" s="662"/>
      <c r="B2087" s="665"/>
      <c r="C2087" s="743"/>
      <c r="D2087" s="744"/>
      <c r="E2087" s="744"/>
      <c r="F2087" s="744"/>
      <c r="G2087" s="744"/>
      <c r="H2087" s="744"/>
      <c r="I2087" s="744"/>
      <c r="J2087" s="771"/>
      <c r="K2087" s="744"/>
      <c r="L2087" s="744"/>
      <c r="M2087" s="631"/>
      <c r="N2087" s="631"/>
      <c r="O2087" s="744"/>
      <c r="P2087" s="744"/>
      <c r="Q2087" s="802"/>
      <c r="R2087" s="70" t="s">
        <v>2723</v>
      </c>
      <c r="S2087" s="825" t="s">
        <v>2724</v>
      </c>
      <c r="T2087" s="193"/>
      <c r="U2087" s="172" t="s">
        <v>71</v>
      </c>
      <c r="V2087" s="164" t="s">
        <v>72</v>
      </c>
      <c r="W2087" s="73"/>
      <c r="X2087" s="28"/>
      <c r="Y2087" s="29"/>
      <c r="Z2087" s="29"/>
      <c r="AA2087" s="29"/>
      <c r="AB2087" s="30">
        <f>+SUM(AA2088:AA2089)</f>
        <v>4001</v>
      </c>
      <c r="AC2087" s="409"/>
      <c r="AD2087" s="31"/>
      <c r="AE2087" s="31"/>
      <c r="AF2087" s="677"/>
      <c r="AG2087" s="2"/>
    </row>
    <row r="2088" spans="1:33" ht="33.75" customHeight="1">
      <c r="A2088" s="662"/>
      <c r="B2088" s="665"/>
      <c r="C2088" s="743"/>
      <c r="D2088" s="744"/>
      <c r="E2088" s="744"/>
      <c r="F2088" s="744"/>
      <c r="G2088" s="744"/>
      <c r="H2088" s="744"/>
      <c r="I2088" s="744"/>
      <c r="J2088" s="771"/>
      <c r="K2088" s="744"/>
      <c r="L2088" s="744"/>
      <c r="M2088" s="631"/>
      <c r="N2088" s="631"/>
      <c r="O2088" s="744"/>
      <c r="P2088" s="744"/>
      <c r="Q2088" s="802"/>
      <c r="R2088" s="69"/>
      <c r="S2088" s="861" t="s">
        <v>2725</v>
      </c>
      <c r="T2088" s="237"/>
      <c r="U2088" s="418"/>
      <c r="V2088" s="418"/>
      <c r="W2088" s="91">
        <v>1</v>
      </c>
      <c r="X2088" s="92" t="s">
        <v>74</v>
      </c>
      <c r="Y2088" s="93">
        <v>1817</v>
      </c>
      <c r="Z2088" s="94">
        <f t="shared" ref="Z2088:Z2089" si="255">+W2088*Y2088</f>
        <v>1817</v>
      </c>
      <c r="AA2088" s="94">
        <f t="shared" ref="AA2088:AA2089" si="256">+Z2088</f>
        <v>1817</v>
      </c>
      <c r="AB2088" s="65"/>
      <c r="AC2088" s="63"/>
      <c r="AD2088" s="121"/>
      <c r="AE2088" s="121" t="s">
        <v>75</v>
      </c>
      <c r="AF2088" s="677"/>
      <c r="AG2088" s="2"/>
    </row>
    <row r="2089" spans="1:33" ht="33.75" customHeight="1">
      <c r="A2089" s="663"/>
      <c r="B2089" s="666"/>
      <c r="C2089" s="745"/>
      <c r="D2089" s="746"/>
      <c r="E2089" s="746"/>
      <c r="F2089" s="746"/>
      <c r="G2089" s="746"/>
      <c r="H2089" s="746"/>
      <c r="I2089" s="746"/>
      <c r="J2089" s="772"/>
      <c r="K2089" s="746"/>
      <c r="L2089" s="746"/>
      <c r="M2089" s="632"/>
      <c r="N2089" s="632"/>
      <c r="O2089" s="746"/>
      <c r="P2089" s="746"/>
      <c r="Q2089" s="803"/>
      <c r="R2089" s="38"/>
      <c r="S2089" s="861" t="s">
        <v>2726</v>
      </c>
      <c r="T2089" s="237"/>
      <c r="U2089" s="237"/>
      <c r="V2089" s="237"/>
      <c r="W2089" s="91">
        <v>1</v>
      </c>
      <c r="X2089" s="92" t="s">
        <v>74</v>
      </c>
      <c r="Y2089" s="93">
        <v>2184</v>
      </c>
      <c r="Z2089" s="205">
        <f t="shared" si="255"/>
        <v>2184</v>
      </c>
      <c r="AA2089" s="205">
        <f t="shared" si="256"/>
        <v>2184</v>
      </c>
      <c r="AB2089" s="65"/>
      <c r="AC2089" s="63"/>
      <c r="AD2089" s="66"/>
      <c r="AE2089" s="66" t="s">
        <v>75</v>
      </c>
      <c r="AF2089" s="678"/>
      <c r="AG2089" s="2"/>
    </row>
    <row r="2090" spans="1:33" ht="26.25" customHeight="1">
      <c r="A2090" s="661" t="s">
        <v>2609</v>
      </c>
      <c r="B2090" s="664" t="s">
        <v>2609</v>
      </c>
      <c r="C2090" s="747" t="s">
        <v>46</v>
      </c>
      <c r="D2090" s="748" t="s">
        <v>47</v>
      </c>
      <c r="E2090" s="748" t="s">
        <v>48</v>
      </c>
      <c r="F2090" s="748" t="s">
        <v>338</v>
      </c>
      <c r="G2090" s="749" t="s">
        <v>50</v>
      </c>
      <c r="H2090" s="748" t="s">
        <v>2618</v>
      </c>
      <c r="I2090" s="748" t="s">
        <v>126</v>
      </c>
      <c r="J2090" s="792" t="s">
        <v>2727</v>
      </c>
      <c r="K2090" s="776" t="s">
        <v>2728</v>
      </c>
      <c r="L2090" s="748" t="s">
        <v>2729</v>
      </c>
      <c r="M2090" s="638">
        <v>0</v>
      </c>
      <c r="N2090" s="638">
        <v>0</v>
      </c>
      <c r="O2090" s="748" t="s">
        <v>2730</v>
      </c>
      <c r="P2090" s="748" t="s">
        <v>2731</v>
      </c>
      <c r="Q2090" s="804" t="s">
        <v>2732</v>
      </c>
      <c r="R2090" s="37"/>
      <c r="S2090" s="822"/>
      <c r="T2090" s="53"/>
      <c r="U2090" s="53"/>
      <c r="V2090" s="53"/>
      <c r="W2090" s="54"/>
      <c r="X2090" s="55"/>
      <c r="Y2090" s="56"/>
      <c r="Z2090" s="36"/>
      <c r="AA2090" s="36"/>
      <c r="AB2090" s="57"/>
      <c r="AC2090" s="55"/>
      <c r="AD2090" s="58"/>
      <c r="AE2090" s="58"/>
      <c r="AF2090" s="995" t="s">
        <v>2733</v>
      </c>
      <c r="AG2090" s="2"/>
    </row>
    <row r="2091" spans="1:33" ht="26.25" customHeight="1">
      <c r="A2091" s="662"/>
      <c r="B2091" s="665"/>
      <c r="C2091" s="743"/>
      <c r="D2091" s="744"/>
      <c r="E2091" s="744"/>
      <c r="F2091" s="744"/>
      <c r="G2091" s="744"/>
      <c r="H2091" s="744"/>
      <c r="I2091" s="744"/>
      <c r="J2091" s="771"/>
      <c r="K2091" s="744"/>
      <c r="L2091" s="744"/>
      <c r="M2091" s="631"/>
      <c r="N2091" s="631"/>
      <c r="O2091" s="744"/>
      <c r="P2091" s="744"/>
      <c r="Q2091" s="802"/>
      <c r="R2091" s="25"/>
      <c r="S2091" s="818"/>
      <c r="T2091" s="26"/>
      <c r="U2091" s="26"/>
      <c r="V2091" s="26"/>
      <c r="W2091" s="27"/>
      <c r="X2091" s="28"/>
      <c r="Y2091" s="29"/>
      <c r="Z2091" s="29"/>
      <c r="AA2091" s="29"/>
      <c r="AB2091" s="30"/>
      <c r="AC2091" s="28"/>
      <c r="AD2091" s="31"/>
      <c r="AE2091" s="31"/>
      <c r="AF2091" s="993"/>
      <c r="AG2091" s="2"/>
    </row>
    <row r="2092" spans="1:33" ht="26.25" customHeight="1">
      <c r="A2092" s="662"/>
      <c r="B2092" s="665"/>
      <c r="C2092" s="743"/>
      <c r="D2092" s="744"/>
      <c r="E2092" s="744"/>
      <c r="F2092" s="744"/>
      <c r="G2092" s="744"/>
      <c r="H2092" s="744"/>
      <c r="I2092" s="744"/>
      <c r="J2092" s="771"/>
      <c r="K2092" s="744"/>
      <c r="L2092" s="744"/>
      <c r="M2092" s="631"/>
      <c r="N2092" s="631"/>
      <c r="O2092" s="744"/>
      <c r="P2092" s="744"/>
      <c r="Q2092" s="802"/>
      <c r="R2092" s="25"/>
      <c r="S2092" s="818"/>
      <c r="T2092" s="26"/>
      <c r="U2092" s="26"/>
      <c r="V2092" s="26"/>
      <c r="W2092" s="27"/>
      <c r="X2092" s="28"/>
      <c r="Y2092" s="29"/>
      <c r="Z2092" s="29"/>
      <c r="AA2092" s="29"/>
      <c r="AB2092" s="30"/>
      <c r="AC2092" s="28"/>
      <c r="AD2092" s="31"/>
      <c r="AE2092" s="31"/>
      <c r="AF2092" s="993"/>
      <c r="AG2092" s="2"/>
    </row>
    <row r="2093" spans="1:33" ht="26.25" customHeight="1">
      <c r="A2093" s="662"/>
      <c r="B2093" s="665"/>
      <c r="C2093" s="743"/>
      <c r="D2093" s="744"/>
      <c r="E2093" s="744"/>
      <c r="F2093" s="744"/>
      <c r="G2093" s="744"/>
      <c r="H2093" s="744"/>
      <c r="I2093" s="744"/>
      <c r="J2093" s="771"/>
      <c r="K2093" s="744"/>
      <c r="L2093" s="744"/>
      <c r="M2093" s="631"/>
      <c r="N2093" s="631"/>
      <c r="O2093" s="744"/>
      <c r="P2093" s="744"/>
      <c r="Q2093" s="802"/>
      <c r="R2093" s="25"/>
      <c r="S2093" s="818"/>
      <c r="T2093" s="26"/>
      <c r="U2093" s="26"/>
      <c r="V2093" s="26"/>
      <c r="W2093" s="27"/>
      <c r="X2093" s="28"/>
      <c r="Y2093" s="29"/>
      <c r="Z2093" s="29"/>
      <c r="AA2093" s="29"/>
      <c r="AB2093" s="30"/>
      <c r="AC2093" s="28"/>
      <c r="AD2093" s="31"/>
      <c r="AE2093" s="31"/>
      <c r="AF2093" s="993"/>
      <c r="AG2093" s="2"/>
    </row>
    <row r="2094" spans="1:33" ht="26.25" customHeight="1">
      <c r="A2094" s="662"/>
      <c r="B2094" s="665"/>
      <c r="C2094" s="745"/>
      <c r="D2094" s="746"/>
      <c r="E2094" s="746"/>
      <c r="F2094" s="746"/>
      <c r="G2094" s="746"/>
      <c r="H2094" s="746"/>
      <c r="I2094" s="746"/>
      <c r="J2094" s="772"/>
      <c r="K2094" s="746"/>
      <c r="L2094" s="746"/>
      <c r="M2094" s="632"/>
      <c r="N2094" s="632"/>
      <c r="O2094" s="746"/>
      <c r="P2094" s="746"/>
      <c r="Q2094" s="803"/>
      <c r="R2094" s="38"/>
      <c r="S2094" s="820"/>
      <c r="T2094" s="39"/>
      <c r="U2094" s="39"/>
      <c r="V2094" s="39"/>
      <c r="W2094" s="40"/>
      <c r="X2094" s="41"/>
      <c r="Y2094" s="42"/>
      <c r="Z2094" s="42"/>
      <c r="AA2094" s="42"/>
      <c r="AB2094" s="43"/>
      <c r="AC2094" s="41"/>
      <c r="AD2094" s="44"/>
      <c r="AE2094" s="44"/>
      <c r="AF2094" s="994"/>
      <c r="AG2094" s="2"/>
    </row>
    <row r="2095" spans="1:33" ht="26.25" customHeight="1">
      <c r="A2095" s="662"/>
      <c r="B2095" s="665"/>
      <c r="C2095" s="747" t="s">
        <v>46</v>
      </c>
      <c r="D2095" s="748" t="s">
        <v>47</v>
      </c>
      <c r="E2095" s="748" t="s">
        <v>48</v>
      </c>
      <c r="F2095" s="748" t="s">
        <v>371</v>
      </c>
      <c r="G2095" s="749" t="s">
        <v>50</v>
      </c>
      <c r="H2095" s="748" t="s">
        <v>133</v>
      </c>
      <c r="I2095" s="748" t="s">
        <v>61</v>
      </c>
      <c r="J2095" s="770" t="s">
        <v>2734</v>
      </c>
      <c r="K2095" s="776" t="s">
        <v>192</v>
      </c>
      <c r="L2095" s="748" t="s">
        <v>2735</v>
      </c>
      <c r="M2095" s="638">
        <v>1</v>
      </c>
      <c r="N2095" s="638">
        <v>3</v>
      </c>
      <c r="O2095" s="748" t="s">
        <v>2736</v>
      </c>
      <c r="P2095" s="748" t="s">
        <v>2737</v>
      </c>
      <c r="Q2095" s="804" t="s">
        <v>2738</v>
      </c>
      <c r="R2095" s="59"/>
      <c r="S2095" s="823"/>
      <c r="T2095" s="49"/>
      <c r="U2095" s="49"/>
      <c r="V2095" s="49"/>
      <c r="W2095" s="34"/>
      <c r="X2095" s="35"/>
      <c r="Y2095" s="36"/>
      <c r="Z2095" s="36"/>
      <c r="AA2095" s="36"/>
      <c r="AB2095" s="50"/>
      <c r="AC2095" s="35"/>
      <c r="AD2095" s="60"/>
      <c r="AE2095" s="60"/>
      <c r="AF2095" s="637"/>
      <c r="AG2095" s="2"/>
    </row>
    <row r="2096" spans="1:33" ht="26.25" customHeight="1">
      <c r="A2096" s="662"/>
      <c r="B2096" s="665"/>
      <c r="C2096" s="743"/>
      <c r="D2096" s="744"/>
      <c r="E2096" s="744"/>
      <c r="F2096" s="744"/>
      <c r="G2096" s="744"/>
      <c r="H2096" s="744"/>
      <c r="I2096" s="744"/>
      <c r="J2096" s="771"/>
      <c r="K2096" s="744"/>
      <c r="L2096" s="744"/>
      <c r="M2096" s="631"/>
      <c r="N2096" s="631"/>
      <c r="O2096" s="744"/>
      <c r="P2096" s="744"/>
      <c r="Q2096" s="802"/>
      <c r="R2096" s="32"/>
      <c r="S2096" s="818"/>
      <c r="T2096" s="26"/>
      <c r="U2096" s="26"/>
      <c r="V2096" s="26"/>
      <c r="W2096" s="27"/>
      <c r="X2096" s="28"/>
      <c r="Y2096" s="29"/>
      <c r="Z2096" s="29"/>
      <c r="AA2096" s="29"/>
      <c r="AB2096" s="30"/>
      <c r="AC2096" s="28"/>
      <c r="AD2096" s="31"/>
      <c r="AE2096" s="31"/>
      <c r="AF2096" s="634"/>
      <c r="AG2096" s="2"/>
    </row>
    <row r="2097" spans="1:33" ht="26.25" customHeight="1">
      <c r="A2097" s="662"/>
      <c r="B2097" s="665"/>
      <c r="C2097" s="743"/>
      <c r="D2097" s="744"/>
      <c r="E2097" s="744"/>
      <c r="F2097" s="744"/>
      <c r="G2097" s="744"/>
      <c r="H2097" s="744"/>
      <c r="I2097" s="744"/>
      <c r="J2097" s="771"/>
      <c r="K2097" s="744"/>
      <c r="L2097" s="744"/>
      <c r="M2097" s="631"/>
      <c r="N2097" s="631"/>
      <c r="O2097" s="744"/>
      <c r="P2097" s="744"/>
      <c r="Q2097" s="802"/>
      <c r="R2097" s="25"/>
      <c r="S2097" s="818"/>
      <c r="T2097" s="26"/>
      <c r="U2097" s="26"/>
      <c r="V2097" s="26"/>
      <c r="W2097" s="27"/>
      <c r="X2097" s="28"/>
      <c r="Y2097" s="29"/>
      <c r="Z2097" s="29"/>
      <c r="AA2097" s="29"/>
      <c r="AB2097" s="30"/>
      <c r="AC2097" s="28"/>
      <c r="AD2097" s="31"/>
      <c r="AE2097" s="31"/>
      <c r="AF2097" s="634"/>
      <c r="AG2097" s="2"/>
    </row>
    <row r="2098" spans="1:33" ht="26.25" customHeight="1">
      <c r="A2098" s="662"/>
      <c r="B2098" s="665"/>
      <c r="C2098" s="743"/>
      <c r="D2098" s="744"/>
      <c r="E2098" s="744"/>
      <c r="F2098" s="744"/>
      <c r="G2098" s="744"/>
      <c r="H2098" s="744"/>
      <c r="I2098" s="744"/>
      <c r="J2098" s="771"/>
      <c r="K2098" s="744"/>
      <c r="L2098" s="744"/>
      <c r="M2098" s="631"/>
      <c r="N2098" s="631"/>
      <c r="O2098" s="744"/>
      <c r="P2098" s="744"/>
      <c r="Q2098" s="802"/>
      <c r="R2098" s="25"/>
      <c r="S2098" s="818"/>
      <c r="T2098" s="26"/>
      <c r="U2098" s="26"/>
      <c r="V2098" s="26"/>
      <c r="W2098" s="27"/>
      <c r="X2098" s="28"/>
      <c r="Y2098" s="29"/>
      <c r="Z2098" s="29"/>
      <c r="AA2098" s="29"/>
      <c r="AB2098" s="30"/>
      <c r="AC2098" s="28"/>
      <c r="AD2098" s="31"/>
      <c r="AE2098" s="31"/>
      <c r="AF2098" s="634"/>
      <c r="AG2098" s="2"/>
    </row>
    <row r="2099" spans="1:33" ht="26.25" customHeight="1">
      <c r="A2099" s="662"/>
      <c r="B2099" s="665"/>
      <c r="C2099" s="745"/>
      <c r="D2099" s="746"/>
      <c r="E2099" s="746"/>
      <c r="F2099" s="746"/>
      <c r="G2099" s="746"/>
      <c r="H2099" s="746"/>
      <c r="I2099" s="746"/>
      <c r="J2099" s="772"/>
      <c r="K2099" s="746"/>
      <c r="L2099" s="746"/>
      <c r="M2099" s="632"/>
      <c r="N2099" s="632"/>
      <c r="O2099" s="746"/>
      <c r="P2099" s="746"/>
      <c r="Q2099" s="803"/>
      <c r="R2099" s="69"/>
      <c r="S2099" s="820"/>
      <c r="T2099" s="39"/>
      <c r="U2099" s="39"/>
      <c r="V2099" s="39"/>
      <c r="W2099" s="40"/>
      <c r="X2099" s="41"/>
      <c r="Y2099" s="42"/>
      <c r="Z2099" s="42"/>
      <c r="AA2099" s="42"/>
      <c r="AB2099" s="43"/>
      <c r="AC2099" s="41"/>
      <c r="AD2099" s="44"/>
      <c r="AE2099" s="44"/>
      <c r="AF2099" s="635"/>
      <c r="AG2099" s="2"/>
    </row>
    <row r="2100" spans="1:33" ht="25.5" customHeight="1">
      <c r="A2100" s="662"/>
      <c r="B2100" s="665"/>
      <c r="C2100" s="747" t="s">
        <v>46</v>
      </c>
      <c r="D2100" s="748" t="s">
        <v>47</v>
      </c>
      <c r="E2100" s="748" t="s">
        <v>48</v>
      </c>
      <c r="F2100" s="748" t="s">
        <v>371</v>
      </c>
      <c r="G2100" s="749" t="s">
        <v>50</v>
      </c>
      <c r="H2100" s="748" t="s">
        <v>51</v>
      </c>
      <c r="I2100" s="748" t="s">
        <v>61</v>
      </c>
      <c r="J2100" s="770" t="s">
        <v>2739</v>
      </c>
      <c r="K2100" s="776" t="s">
        <v>473</v>
      </c>
      <c r="L2100" s="748" t="s">
        <v>2740</v>
      </c>
      <c r="M2100" s="638">
        <v>1</v>
      </c>
      <c r="N2100" s="638">
        <v>1</v>
      </c>
      <c r="O2100" s="748" t="s">
        <v>2741</v>
      </c>
      <c r="P2100" s="748" t="s">
        <v>2742</v>
      </c>
      <c r="Q2100" s="804" t="s">
        <v>2743</v>
      </c>
      <c r="R2100" s="59"/>
      <c r="S2100" s="827"/>
      <c r="T2100" s="68"/>
      <c r="U2100" s="68"/>
      <c r="V2100" s="68"/>
      <c r="W2100" s="54"/>
      <c r="X2100" s="55"/>
      <c r="Y2100" s="56"/>
      <c r="Z2100" s="56"/>
      <c r="AA2100" s="56"/>
      <c r="AB2100" s="57"/>
      <c r="AC2100" s="55"/>
      <c r="AD2100" s="58"/>
      <c r="AE2100" s="58"/>
      <c r="AF2100" s="637"/>
      <c r="AG2100" s="2"/>
    </row>
    <row r="2101" spans="1:33" ht="25.5" customHeight="1">
      <c r="A2101" s="662"/>
      <c r="B2101" s="665"/>
      <c r="C2101" s="743"/>
      <c r="D2101" s="744"/>
      <c r="E2101" s="744"/>
      <c r="F2101" s="744"/>
      <c r="G2101" s="744"/>
      <c r="H2101" s="744"/>
      <c r="I2101" s="744"/>
      <c r="J2101" s="771"/>
      <c r="K2101" s="744"/>
      <c r="L2101" s="744"/>
      <c r="M2101" s="631"/>
      <c r="N2101" s="631"/>
      <c r="O2101" s="744"/>
      <c r="P2101" s="744"/>
      <c r="Q2101" s="802"/>
      <c r="R2101" s="32"/>
      <c r="S2101" s="818"/>
      <c r="T2101" s="26"/>
      <c r="U2101" s="26"/>
      <c r="V2101" s="26"/>
      <c r="W2101" s="27"/>
      <c r="X2101" s="28"/>
      <c r="Y2101" s="29"/>
      <c r="Z2101" s="29"/>
      <c r="AA2101" s="29"/>
      <c r="AB2101" s="30"/>
      <c r="AC2101" s="28"/>
      <c r="AD2101" s="31"/>
      <c r="AE2101" s="31"/>
      <c r="AF2101" s="634"/>
      <c r="AG2101" s="2"/>
    </row>
    <row r="2102" spans="1:33" ht="25.5" customHeight="1">
      <c r="A2102" s="662"/>
      <c r="B2102" s="665"/>
      <c r="C2102" s="743"/>
      <c r="D2102" s="744"/>
      <c r="E2102" s="744"/>
      <c r="F2102" s="744"/>
      <c r="G2102" s="744"/>
      <c r="H2102" s="744"/>
      <c r="I2102" s="744"/>
      <c r="J2102" s="771"/>
      <c r="K2102" s="744"/>
      <c r="L2102" s="744"/>
      <c r="M2102" s="631"/>
      <c r="N2102" s="631"/>
      <c r="O2102" s="744"/>
      <c r="P2102" s="744"/>
      <c r="Q2102" s="802"/>
      <c r="R2102" s="25"/>
      <c r="S2102" s="818"/>
      <c r="T2102" s="26"/>
      <c r="U2102" s="26"/>
      <c r="V2102" s="26"/>
      <c r="W2102" s="27"/>
      <c r="X2102" s="28"/>
      <c r="Y2102" s="29"/>
      <c r="Z2102" s="29"/>
      <c r="AA2102" s="29"/>
      <c r="AB2102" s="30"/>
      <c r="AC2102" s="28"/>
      <c r="AD2102" s="31"/>
      <c r="AE2102" s="31"/>
      <c r="AF2102" s="634"/>
      <c r="AG2102" s="2"/>
    </row>
    <row r="2103" spans="1:33" ht="25.5" customHeight="1">
      <c r="A2103" s="662"/>
      <c r="B2103" s="665"/>
      <c r="C2103" s="743"/>
      <c r="D2103" s="744"/>
      <c r="E2103" s="744"/>
      <c r="F2103" s="744"/>
      <c r="G2103" s="744"/>
      <c r="H2103" s="744"/>
      <c r="I2103" s="744"/>
      <c r="J2103" s="771"/>
      <c r="K2103" s="744"/>
      <c r="L2103" s="744"/>
      <c r="M2103" s="631"/>
      <c r="N2103" s="631"/>
      <c r="O2103" s="744"/>
      <c r="P2103" s="744"/>
      <c r="Q2103" s="802"/>
      <c r="R2103" s="25"/>
      <c r="S2103" s="818"/>
      <c r="T2103" s="26"/>
      <c r="U2103" s="26"/>
      <c r="V2103" s="26"/>
      <c r="W2103" s="27"/>
      <c r="X2103" s="28"/>
      <c r="Y2103" s="29"/>
      <c r="Z2103" s="29"/>
      <c r="AA2103" s="29"/>
      <c r="AB2103" s="30"/>
      <c r="AC2103" s="28"/>
      <c r="AD2103" s="31"/>
      <c r="AE2103" s="31"/>
      <c r="AF2103" s="634"/>
      <c r="AG2103" s="2"/>
    </row>
    <row r="2104" spans="1:33" ht="25.5" customHeight="1">
      <c r="A2104" s="662"/>
      <c r="B2104" s="669"/>
      <c r="C2104" s="745"/>
      <c r="D2104" s="746"/>
      <c r="E2104" s="746"/>
      <c r="F2104" s="746"/>
      <c r="G2104" s="746"/>
      <c r="H2104" s="746"/>
      <c r="I2104" s="746"/>
      <c r="J2104" s="772"/>
      <c r="K2104" s="746"/>
      <c r="L2104" s="746"/>
      <c r="M2104" s="632"/>
      <c r="N2104" s="632"/>
      <c r="O2104" s="746"/>
      <c r="P2104" s="746"/>
      <c r="Q2104" s="803"/>
      <c r="R2104" s="38"/>
      <c r="S2104" s="820"/>
      <c r="T2104" s="39"/>
      <c r="U2104" s="39"/>
      <c r="V2104" s="39"/>
      <c r="W2104" s="40"/>
      <c r="X2104" s="41"/>
      <c r="Y2104" s="42"/>
      <c r="Z2104" s="42"/>
      <c r="AA2104" s="42"/>
      <c r="AB2104" s="43"/>
      <c r="AC2104" s="41"/>
      <c r="AD2104" s="44"/>
      <c r="AE2104" s="44"/>
      <c r="AF2104" s="635"/>
      <c r="AG2104" s="2"/>
    </row>
    <row r="2105" spans="1:33" ht="22.5" customHeight="1">
      <c r="A2105" s="662"/>
      <c r="B2105" s="159"/>
      <c r="C2105" s="781"/>
      <c r="D2105" s="781"/>
      <c r="E2105" s="781"/>
      <c r="F2105" s="781"/>
      <c r="G2105" s="781"/>
      <c r="H2105" s="781"/>
      <c r="I2105" s="781"/>
      <c r="J2105" s="781"/>
      <c r="K2105" s="781"/>
      <c r="L2105" s="781"/>
      <c r="M2105" s="160"/>
      <c r="N2105" s="160"/>
      <c r="O2105" s="781"/>
      <c r="P2105" s="781"/>
      <c r="Q2105" s="781"/>
      <c r="R2105" s="667" t="s">
        <v>536</v>
      </c>
      <c r="S2105" s="657"/>
      <c r="T2105" s="657"/>
      <c r="U2105" s="657"/>
      <c r="V2105" s="657"/>
      <c r="W2105" s="657"/>
      <c r="X2105" s="657"/>
      <c r="Y2105" s="657"/>
      <c r="Z2105" s="658"/>
      <c r="AA2105" s="161" t="s">
        <v>201</v>
      </c>
      <c r="AB2105" s="162">
        <f>SUM(AB2002:AB2104)</f>
        <v>401924.64851200004</v>
      </c>
      <c r="AC2105" s="668"/>
      <c r="AD2105" s="657"/>
      <c r="AE2105" s="657"/>
      <c r="AF2105" s="660"/>
      <c r="AG2105" s="84"/>
    </row>
    <row r="2106" spans="1:33" ht="25.5" customHeight="1">
      <c r="A2106" s="662"/>
      <c r="B2106" s="704" t="s">
        <v>2744</v>
      </c>
      <c r="C2106" s="773" t="s">
        <v>46</v>
      </c>
      <c r="D2106" s="750" t="s">
        <v>47</v>
      </c>
      <c r="E2106" s="750" t="s">
        <v>59</v>
      </c>
      <c r="F2106" s="750" t="s">
        <v>151</v>
      </c>
      <c r="G2106" s="768" t="s">
        <v>50</v>
      </c>
      <c r="H2106" s="750" t="s">
        <v>51</v>
      </c>
      <c r="I2106" s="750" t="s">
        <v>61</v>
      </c>
      <c r="J2106" s="793" t="s">
        <v>2745</v>
      </c>
      <c r="K2106" s="776" t="s">
        <v>2746</v>
      </c>
      <c r="L2106" s="750" t="s">
        <v>2747</v>
      </c>
      <c r="M2106" s="698">
        <v>1</v>
      </c>
      <c r="N2106" s="698">
        <v>3</v>
      </c>
      <c r="O2106" s="798" t="s">
        <v>2748</v>
      </c>
      <c r="P2106" s="798" t="s">
        <v>2749</v>
      </c>
      <c r="Q2106" s="805" t="s">
        <v>2750</v>
      </c>
      <c r="R2106" s="37"/>
      <c r="S2106" s="821"/>
      <c r="T2106" s="46"/>
      <c r="U2106" s="46"/>
      <c r="V2106" s="46"/>
      <c r="W2106" s="34"/>
      <c r="X2106" s="35"/>
      <c r="Y2106" s="36"/>
      <c r="Z2106" s="36"/>
      <c r="AA2106" s="36"/>
      <c r="AB2106" s="50"/>
      <c r="AC2106" s="35"/>
      <c r="AD2106" s="60"/>
      <c r="AE2106" s="60"/>
      <c r="AF2106" s="636"/>
      <c r="AG2106" s="2"/>
    </row>
    <row r="2107" spans="1:33" ht="25.5" customHeight="1">
      <c r="A2107" s="662"/>
      <c r="B2107" s="665"/>
      <c r="C2107" s="743"/>
      <c r="D2107" s="744"/>
      <c r="E2107" s="744"/>
      <c r="F2107" s="744"/>
      <c r="G2107" s="744"/>
      <c r="H2107" s="744"/>
      <c r="I2107" s="744"/>
      <c r="J2107" s="794"/>
      <c r="K2107" s="744"/>
      <c r="L2107" s="744"/>
      <c r="M2107" s="631"/>
      <c r="N2107" s="631"/>
      <c r="O2107" s="744"/>
      <c r="P2107" s="744"/>
      <c r="Q2107" s="802"/>
      <c r="R2107" s="25"/>
      <c r="S2107" s="818"/>
      <c r="T2107" s="26"/>
      <c r="U2107" s="26"/>
      <c r="V2107" s="26"/>
      <c r="W2107" s="27"/>
      <c r="X2107" s="28"/>
      <c r="Y2107" s="29"/>
      <c r="Z2107" s="29"/>
      <c r="AA2107" s="29"/>
      <c r="AB2107" s="30"/>
      <c r="AC2107" s="28"/>
      <c r="AD2107" s="31"/>
      <c r="AE2107" s="31"/>
      <c r="AF2107" s="634"/>
      <c r="AG2107" s="2"/>
    </row>
    <row r="2108" spans="1:33" ht="25.5" customHeight="1">
      <c r="A2108" s="662"/>
      <c r="B2108" s="665"/>
      <c r="C2108" s="743"/>
      <c r="D2108" s="744"/>
      <c r="E2108" s="744"/>
      <c r="F2108" s="744"/>
      <c r="G2108" s="744"/>
      <c r="H2108" s="744"/>
      <c r="I2108" s="744"/>
      <c r="J2108" s="794"/>
      <c r="K2108" s="744"/>
      <c r="L2108" s="744"/>
      <c r="M2108" s="631"/>
      <c r="N2108" s="631"/>
      <c r="O2108" s="744"/>
      <c r="P2108" s="744"/>
      <c r="Q2108" s="802"/>
      <c r="R2108" s="32"/>
      <c r="S2108" s="819"/>
      <c r="T2108" s="33"/>
      <c r="U2108" s="33"/>
      <c r="V2108" s="33"/>
      <c r="W2108" s="34"/>
      <c r="X2108" s="35"/>
      <c r="Y2108" s="36"/>
      <c r="Z2108" s="29"/>
      <c r="AA2108" s="29"/>
      <c r="AB2108" s="30"/>
      <c r="AC2108" s="28"/>
      <c r="AD2108" s="31"/>
      <c r="AE2108" s="31"/>
      <c r="AF2108" s="634"/>
      <c r="AG2108" s="2"/>
    </row>
    <row r="2109" spans="1:33" ht="25.5" customHeight="1">
      <c r="A2109" s="662"/>
      <c r="B2109" s="665"/>
      <c r="C2109" s="743"/>
      <c r="D2109" s="744"/>
      <c r="E2109" s="744"/>
      <c r="F2109" s="744"/>
      <c r="G2109" s="744"/>
      <c r="H2109" s="744"/>
      <c r="I2109" s="744"/>
      <c r="J2109" s="794"/>
      <c r="K2109" s="744"/>
      <c r="L2109" s="744"/>
      <c r="M2109" s="631"/>
      <c r="N2109" s="631"/>
      <c r="O2109" s="744"/>
      <c r="P2109" s="744"/>
      <c r="Q2109" s="802"/>
      <c r="R2109" s="37"/>
      <c r="S2109" s="819"/>
      <c r="T2109" s="33"/>
      <c r="U2109" s="33"/>
      <c r="V2109" s="33"/>
      <c r="W2109" s="34"/>
      <c r="X2109" s="35"/>
      <c r="Y2109" s="36"/>
      <c r="Z2109" s="29"/>
      <c r="AA2109" s="29"/>
      <c r="AB2109" s="30"/>
      <c r="AC2109" s="28"/>
      <c r="AD2109" s="31"/>
      <c r="AE2109" s="31"/>
      <c r="AF2109" s="634"/>
      <c r="AG2109" s="2"/>
    </row>
    <row r="2110" spans="1:33" ht="25.5" customHeight="1">
      <c r="A2110" s="662"/>
      <c r="B2110" s="665"/>
      <c r="C2110" s="745"/>
      <c r="D2110" s="746"/>
      <c r="E2110" s="746"/>
      <c r="F2110" s="746"/>
      <c r="G2110" s="746"/>
      <c r="H2110" s="746"/>
      <c r="I2110" s="746"/>
      <c r="J2110" s="795"/>
      <c r="K2110" s="746"/>
      <c r="L2110" s="746"/>
      <c r="M2110" s="632"/>
      <c r="N2110" s="632"/>
      <c r="O2110" s="746"/>
      <c r="P2110" s="746"/>
      <c r="Q2110" s="803"/>
      <c r="R2110" s="38"/>
      <c r="S2110" s="820"/>
      <c r="T2110" s="39"/>
      <c r="U2110" s="39"/>
      <c r="V2110" s="39"/>
      <c r="W2110" s="40"/>
      <c r="X2110" s="41"/>
      <c r="Y2110" s="42"/>
      <c r="Z2110" s="42"/>
      <c r="AA2110" s="42"/>
      <c r="AB2110" s="43"/>
      <c r="AC2110" s="41"/>
      <c r="AD2110" s="44"/>
      <c r="AE2110" s="44"/>
      <c r="AF2110" s="635"/>
      <c r="AG2110" s="2"/>
    </row>
    <row r="2111" spans="1:33" ht="32.25" customHeight="1">
      <c r="A2111" s="662"/>
      <c r="B2111" s="665"/>
      <c r="C2111" s="773" t="s">
        <v>46</v>
      </c>
      <c r="D2111" s="750" t="s">
        <v>47</v>
      </c>
      <c r="E2111" s="750" t="s">
        <v>48</v>
      </c>
      <c r="F2111" s="750" t="s">
        <v>49</v>
      </c>
      <c r="G2111" s="768" t="s">
        <v>50</v>
      </c>
      <c r="H2111" s="750" t="s">
        <v>51</v>
      </c>
      <c r="I2111" s="750" t="s">
        <v>61</v>
      </c>
      <c r="J2111" s="796" t="s">
        <v>2751</v>
      </c>
      <c r="K2111" s="797" t="s">
        <v>2752</v>
      </c>
      <c r="L2111" s="798" t="s">
        <v>2638</v>
      </c>
      <c r="M2111" s="723">
        <v>1</v>
      </c>
      <c r="N2111" s="723">
        <v>1</v>
      </c>
      <c r="O2111" s="798" t="s">
        <v>2753</v>
      </c>
      <c r="P2111" s="798" t="s">
        <v>2754</v>
      </c>
      <c r="Q2111" s="805" t="s">
        <v>2755</v>
      </c>
      <c r="R2111" s="37"/>
      <c r="S2111" s="821"/>
      <c r="T2111" s="46"/>
      <c r="U2111" s="46"/>
      <c r="V2111" s="46"/>
      <c r="W2111" s="34"/>
      <c r="X2111" s="35"/>
      <c r="Y2111" s="36"/>
      <c r="Z2111" s="36"/>
      <c r="AA2111" s="36"/>
      <c r="AB2111" s="50"/>
      <c r="AC2111" s="35"/>
      <c r="AD2111" s="35"/>
      <c r="AE2111" s="35"/>
      <c r="AF2111" s="636"/>
      <c r="AG2111" s="2"/>
    </row>
    <row r="2112" spans="1:33" ht="32.25" customHeight="1">
      <c r="A2112" s="662"/>
      <c r="B2112" s="665"/>
      <c r="C2112" s="743"/>
      <c r="D2112" s="744"/>
      <c r="E2112" s="744"/>
      <c r="F2112" s="744"/>
      <c r="G2112" s="744"/>
      <c r="H2112" s="744"/>
      <c r="I2112" s="744"/>
      <c r="J2112" s="779"/>
      <c r="K2112" s="744"/>
      <c r="L2112" s="744"/>
      <c r="M2112" s="631"/>
      <c r="N2112" s="631"/>
      <c r="O2112" s="744"/>
      <c r="P2112" s="744"/>
      <c r="Q2112" s="802"/>
      <c r="R2112" s="25"/>
      <c r="S2112" s="818"/>
      <c r="T2112" s="26"/>
      <c r="U2112" s="26"/>
      <c r="V2112" s="26"/>
      <c r="W2112" s="27"/>
      <c r="X2112" s="28"/>
      <c r="Y2112" s="29"/>
      <c r="Z2112" s="29"/>
      <c r="AA2112" s="29"/>
      <c r="AB2112" s="30"/>
      <c r="AC2112" s="28"/>
      <c r="AD2112" s="28"/>
      <c r="AE2112" s="28"/>
      <c r="AF2112" s="634"/>
      <c r="AG2112" s="2"/>
    </row>
    <row r="2113" spans="1:33" ht="32.25" customHeight="1">
      <c r="A2113" s="663"/>
      <c r="B2113" s="666"/>
      <c r="C2113" s="743"/>
      <c r="D2113" s="744"/>
      <c r="E2113" s="744"/>
      <c r="F2113" s="744"/>
      <c r="G2113" s="744"/>
      <c r="H2113" s="744"/>
      <c r="I2113" s="744"/>
      <c r="J2113" s="779"/>
      <c r="K2113" s="744"/>
      <c r="L2113" s="744"/>
      <c r="M2113" s="631"/>
      <c r="N2113" s="631"/>
      <c r="O2113" s="744"/>
      <c r="P2113" s="744"/>
      <c r="Q2113" s="802"/>
      <c r="R2113" s="25"/>
      <c r="S2113" s="818"/>
      <c r="T2113" s="26"/>
      <c r="U2113" s="26"/>
      <c r="V2113" s="26"/>
      <c r="W2113" s="27"/>
      <c r="X2113" s="28"/>
      <c r="Y2113" s="29"/>
      <c r="Z2113" s="29"/>
      <c r="AA2113" s="29"/>
      <c r="AB2113" s="30"/>
      <c r="AC2113" s="28"/>
      <c r="AD2113" s="28"/>
      <c r="AE2113" s="31"/>
      <c r="AF2113" s="634"/>
      <c r="AG2113" s="2"/>
    </row>
    <row r="2114" spans="1:33" ht="32.25" customHeight="1">
      <c r="A2114" s="661" t="s">
        <v>2609</v>
      </c>
      <c r="B2114" s="664" t="s">
        <v>2744</v>
      </c>
      <c r="C2114" s="743"/>
      <c r="D2114" s="744"/>
      <c r="E2114" s="744"/>
      <c r="F2114" s="744"/>
      <c r="G2114" s="744"/>
      <c r="H2114" s="744"/>
      <c r="I2114" s="744"/>
      <c r="J2114" s="779"/>
      <c r="K2114" s="744"/>
      <c r="L2114" s="744"/>
      <c r="M2114" s="631"/>
      <c r="N2114" s="631"/>
      <c r="O2114" s="744"/>
      <c r="P2114" s="744"/>
      <c r="Q2114" s="802"/>
      <c r="R2114" s="25"/>
      <c r="S2114" s="818"/>
      <c r="T2114" s="26"/>
      <c r="U2114" s="26"/>
      <c r="V2114" s="26"/>
      <c r="W2114" s="27"/>
      <c r="X2114" s="28"/>
      <c r="Y2114" s="29"/>
      <c r="Z2114" s="29"/>
      <c r="AA2114" s="29"/>
      <c r="AB2114" s="30"/>
      <c r="AC2114" s="28"/>
      <c r="AD2114" s="28"/>
      <c r="AE2114" s="31"/>
      <c r="AF2114" s="634"/>
      <c r="AG2114" s="2"/>
    </row>
    <row r="2115" spans="1:33" ht="32.25" customHeight="1">
      <c r="A2115" s="662"/>
      <c r="B2115" s="665"/>
      <c r="C2115" s="745"/>
      <c r="D2115" s="746"/>
      <c r="E2115" s="746"/>
      <c r="F2115" s="746"/>
      <c r="G2115" s="746"/>
      <c r="H2115" s="746"/>
      <c r="I2115" s="746"/>
      <c r="J2115" s="780"/>
      <c r="K2115" s="746"/>
      <c r="L2115" s="746"/>
      <c r="M2115" s="632"/>
      <c r="N2115" s="632"/>
      <c r="O2115" s="746"/>
      <c r="P2115" s="746"/>
      <c r="Q2115" s="803"/>
      <c r="R2115" s="38"/>
      <c r="S2115" s="820"/>
      <c r="T2115" s="39"/>
      <c r="U2115" s="39"/>
      <c r="V2115" s="39"/>
      <c r="W2115" s="40"/>
      <c r="X2115" s="41"/>
      <c r="Y2115" s="42"/>
      <c r="Z2115" s="42"/>
      <c r="AA2115" s="42"/>
      <c r="AB2115" s="43"/>
      <c r="AC2115" s="41"/>
      <c r="AD2115" s="41"/>
      <c r="AE2115" s="44"/>
      <c r="AF2115" s="635"/>
      <c r="AG2115" s="2"/>
    </row>
    <row r="2116" spans="1:33" ht="33" customHeight="1">
      <c r="A2116" s="662"/>
      <c r="B2116" s="665"/>
      <c r="C2116" s="747" t="s">
        <v>46</v>
      </c>
      <c r="D2116" s="748" t="s">
        <v>47</v>
      </c>
      <c r="E2116" s="748" t="s">
        <v>48</v>
      </c>
      <c r="F2116" s="748" t="s">
        <v>49</v>
      </c>
      <c r="G2116" s="749" t="s">
        <v>50</v>
      </c>
      <c r="H2116" s="748" t="s">
        <v>51</v>
      </c>
      <c r="I2116" s="748" t="s">
        <v>61</v>
      </c>
      <c r="J2116" s="770" t="s">
        <v>2756</v>
      </c>
      <c r="K2116" s="776" t="s">
        <v>2757</v>
      </c>
      <c r="L2116" s="748" t="s">
        <v>2692</v>
      </c>
      <c r="M2116" s="710">
        <v>11918</v>
      </c>
      <c r="N2116" s="710">
        <v>1500</v>
      </c>
      <c r="O2116" s="797" t="s">
        <v>2758</v>
      </c>
      <c r="P2116" s="748" t="s">
        <v>2759</v>
      </c>
      <c r="Q2116" s="804" t="s">
        <v>2695</v>
      </c>
      <c r="R2116" s="59"/>
      <c r="S2116" s="823"/>
      <c r="T2116" s="49"/>
      <c r="U2116" s="49"/>
      <c r="V2116" s="49"/>
      <c r="W2116" s="34"/>
      <c r="X2116" s="35"/>
      <c r="Y2116" s="36"/>
      <c r="Z2116" s="36"/>
      <c r="AA2116" s="36"/>
      <c r="AB2116" s="50"/>
      <c r="AC2116" s="35"/>
      <c r="AD2116" s="60"/>
      <c r="AE2116" s="60"/>
      <c r="AF2116" s="637"/>
      <c r="AG2116" s="2"/>
    </row>
    <row r="2117" spans="1:33" ht="33" customHeight="1">
      <c r="A2117" s="662"/>
      <c r="B2117" s="665"/>
      <c r="C2117" s="743"/>
      <c r="D2117" s="744"/>
      <c r="E2117" s="744"/>
      <c r="F2117" s="744"/>
      <c r="G2117" s="744"/>
      <c r="H2117" s="744"/>
      <c r="I2117" s="744"/>
      <c r="J2117" s="771"/>
      <c r="K2117" s="744"/>
      <c r="L2117" s="744"/>
      <c r="M2117" s="631"/>
      <c r="N2117" s="631"/>
      <c r="O2117" s="744"/>
      <c r="P2117" s="744"/>
      <c r="Q2117" s="802"/>
      <c r="R2117" s="32"/>
      <c r="S2117" s="818"/>
      <c r="T2117" s="26"/>
      <c r="U2117" s="26"/>
      <c r="V2117" s="26"/>
      <c r="W2117" s="27"/>
      <c r="X2117" s="28"/>
      <c r="Y2117" s="29"/>
      <c r="Z2117" s="29"/>
      <c r="AA2117" s="29"/>
      <c r="AB2117" s="30"/>
      <c r="AC2117" s="28"/>
      <c r="AD2117" s="31"/>
      <c r="AE2117" s="31"/>
      <c r="AF2117" s="634"/>
      <c r="AG2117" s="2"/>
    </row>
    <row r="2118" spans="1:33" ht="33" customHeight="1">
      <c r="A2118" s="662"/>
      <c r="B2118" s="665"/>
      <c r="C2118" s="743"/>
      <c r="D2118" s="744"/>
      <c r="E2118" s="744"/>
      <c r="F2118" s="744"/>
      <c r="G2118" s="744"/>
      <c r="H2118" s="744"/>
      <c r="I2118" s="744"/>
      <c r="J2118" s="771"/>
      <c r="K2118" s="744"/>
      <c r="L2118" s="744"/>
      <c r="M2118" s="631"/>
      <c r="N2118" s="631"/>
      <c r="O2118" s="744"/>
      <c r="P2118" s="744"/>
      <c r="Q2118" s="802"/>
      <c r="R2118" s="25"/>
      <c r="S2118" s="818"/>
      <c r="T2118" s="26"/>
      <c r="U2118" s="26"/>
      <c r="V2118" s="26"/>
      <c r="W2118" s="27"/>
      <c r="X2118" s="28"/>
      <c r="Y2118" s="29"/>
      <c r="Z2118" s="29"/>
      <c r="AA2118" s="29"/>
      <c r="AB2118" s="30"/>
      <c r="AC2118" s="28"/>
      <c r="AD2118" s="31"/>
      <c r="AE2118" s="31"/>
      <c r="AF2118" s="634"/>
      <c r="AG2118" s="2"/>
    </row>
    <row r="2119" spans="1:33" ht="33" customHeight="1">
      <c r="A2119" s="662"/>
      <c r="B2119" s="665"/>
      <c r="C2119" s="743"/>
      <c r="D2119" s="744"/>
      <c r="E2119" s="744"/>
      <c r="F2119" s="744"/>
      <c r="G2119" s="744"/>
      <c r="H2119" s="744"/>
      <c r="I2119" s="744"/>
      <c r="J2119" s="771"/>
      <c r="K2119" s="744"/>
      <c r="L2119" s="744"/>
      <c r="M2119" s="631"/>
      <c r="N2119" s="631"/>
      <c r="O2119" s="744"/>
      <c r="P2119" s="744"/>
      <c r="Q2119" s="802"/>
      <c r="R2119" s="25"/>
      <c r="S2119" s="818"/>
      <c r="T2119" s="26"/>
      <c r="U2119" s="26"/>
      <c r="V2119" s="26"/>
      <c r="W2119" s="27"/>
      <c r="X2119" s="28"/>
      <c r="Y2119" s="29"/>
      <c r="Z2119" s="29"/>
      <c r="AA2119" s="29"/>
      <c r="AB2119" s="30"/>
      <c r="AC2119" s="28"/>
      <c r="AD2119" s="31"/>
      <c r="AE2119" s="31"/>
      <c r="AF2119" s="634"/>
      <c r="AG2119" s="2"/>
    </row>
    <row r="2120" spans="1:33" ht="33" customHeight="1">
      <c r="A2120" s="662"/>
      <c r="B2120" s="665"/>
      <c r="C2120" s="745"/>
      <c r="D2120" s="746"/>
      <c r="E2120" s="746"/>
      <c r="F2120" s="746"/>
      <c r="G2120" s="746"/>
      <c r="H2120" s="746"/>
      <c r="I2120" s="746"/>
      <c r="J2120" s="772"/>
      <c r="K2120" s="746"/>
      <c r="L2120" s="746"/>
      <c r="M2120" s="632"/>
      <c r="N2120" s="632"/>
      <c r="O2120" s="746"/>
      <c r="P2120" s="746"/>
      <c r="Q2120" s="803"/>
      <c r="R2120" s="38"/>
      <c r="S2120" s="824"/>
      <c r="T2120" s="61"/>
      <c r="U2120" s="61"/>
      <c r="V2120" s="61"/>
      <c r="W2120" s="62"/>
      <c r="X2120" s="63"/>
      <c r="Y2120" s="64"/>
      <c r="Z2120" s="42"/>
      <c r="AA2120" s="42"/>
      <c r="AB2120" s="65"/>
      <c r="AC2120" s="63"/>
      <c r="AD2120" s="66"/>
      <c r="AE2120" s="66"/>
      <c r="AF2120" s="635"/>
      <c r="AG2120" s="2"/>
    </row>
    <row r="2121" spans="1:33" ht="33.75" customHeight="1">
      <c r="A2121" s="662"/>
      <c r="B2121" s="665"/>
      <c r="C2121" s="747" t="s">
        <v>46</v>
      </c>
      <c r="D2121" s="748" t="s">
        <v>47</v>
      </c>
      <c r="E2121" s="748" t="s">
        <v>48</v>
      </c>
      <c r="F2121" s="748" t="s">
        <v>49</v>
      </c>
      <c r="G2121" s="749" t="s">
        <v>50</v>
      </c>
      <c r="H2121" s="748" t="s">
        <v>51</v>
      </c>
      <c r="I2121" s="748" t="s">
        <v>61</v>
      </c>
      <c r="J2121" s="792" t="s">
        <v>2760</v>
      </c>
      <c r="K2121" s="776" t="s">
        <v>2761</v>
      </c>
      <c r="L2121" s="748" t="s">
        <v>2762</v>
      </c>
      <c r="M2121" s="638">
        <v>1</v>
      </c>
      <c r="N2121" s="638">
        <v>1</v>
      </c>
      <c r="O2121" s="798" t="s">
        <v>2763</v>
      </c>
      <c r="P2121" s="748" t="s">
        <v>2764</v>
      </c>
      <c r="Q2121" s="804" t="s">
        <v>2765</v>
      </c>
      <c r="R2121" s="37"/>
      <c r="S2121" s="822"/>
      <c r="T2121" s="53"/>
      <c r="U2121" s="53"/>
      <c r="V2121" s="53"/>
      <c r="W2121" s="54"/>
      <c r="X2121" s="55"/>
      <c r="Y2121" s="56"/>
      <c r="Z2121" s="36"/>
      <c r="AA2121" s="36"/>
      <c r="AB2121" s="57"/>
      <c r="AC2121" s="55"/>
      <c r="AD2121" s="58"/>
      <c r="AE2121" s="58"/>
      <c r="AF2121" s="637"/>
      <c r="AG2121" s="2"/>
    </row>
    <row r="2122" spans="1:33" ht="33.75" customHeight="1">
      <c r="A2122" s="662"/>
      <c r="B2122" s="665"/>
      <c r="C2122" s="743"/>
      <c r="D2122" s="744"/>
      <c r="E2122" s="744"/>
      <c r="F2122" s="744"/>
      <c r="G2122" s="744"/>
      <c r="H2122" s="744"/>
      <c r="I2122" s="744"/>
      <c r="J2122" s="771"/>
      <c r="K2122" s="744"/>
      <c r="L2122" s="744"/>
      <c r="M2122" s="631"/>
      <c r="N2122" s="631"/>
      <c r="O2122" s="744"/>
      <c r="P2122" s="744"/>
      <c r="Q2122" s="802"/>
      <c r="R2122" s="25"/>
      <c r="S2122" s="818"/>
      <c r="T2122" s="26"/>
      <c r="U2122" s="26"/>
      <c r="V2122" s="26"/>
      <c r="W2122" s="27"/>
      <c r="X2122" s="28"/>
      <c r="Y2122" s="29"/>
      <c r="Z2122" s="29"/>
      <c r="AA2122" s="29"/>
      <c r="AB2122" s="30"/>
      <c r="AC2122" s="28"/>
      <c r="AD2122" s="31"/>
      <c r="AE2122" s="31"/>
      <c r="AF2122" s="634"/>
      <c r="AG2122" s="2"/>
    </row>
    <row r="2123" spans="1:33" ht="33.75" customHeight="1">
      <c r="A2123" s="662"/>
      <c r="B2123" s="665"/>
      <c r="C2123" s="743"/>
      <c r="D2123" s="744"/>
      <c r="E2123" s="744"/>
      <c r="F2123" s="744"/>
      <c r="G2123" s="744"/>
      <c r="H2123" s="744"/>
      <c r="I2123" s="744"/>
      <c r="J2123" s="771"/>
      <c r="K2123" s="744"/>
      <c r="L2123" s="744"/>
      <c r="M2123" s="631"/>
      <c r="N2123" s="631"/>
      <c r="O2123" s="744"/>
      <c r="P2123" s="744"/>
      <c r="Q2123" s="802"/>
      <c r="R2123" s="25"/>
      <c r="S2123" s="818"/>
      <c r="T2123" s="26"/>
      <c r="U2123" s="26"/>
      <c r="V2123" s="26"/>
      <c r="W2123" s="27"/>
      <c r="X2123" s="28"/>
      <c r="Y2123" s="29"/>
      <c r="Z2123" s="29"/>
      <c r="AA2123" s="29"/>
      <c r="AB2123" s="30"/>
      <c r="AC2123" s="28"/>
      <c r="AD2123" s="31"/>
      <c r="AE2123" s="31"/>
      <c r="AF2123" s="634"/>
      <c r="AG2123" s="2"/>
    </row>
    <row r="2124" spans="1:33" ht="33.75" customHeight="1">
      <c r="A2124" s="662"/>
      <c r="B2124" s="665"/>
      <c r="C2124" s="743"/>
      <c r="D2124" s="744"/>
      <c r="E2124" s="744"/>
      <c r="F2124" s="744"/>
      <c r="G2124" s="744"/>
      <c r="H2124" s="744"/>
      <c r="I2124" s="744"/>
      <c r="J2124" s="771"/>
      <c r="K2124" s="744"/>
      <c r="L2124" s="744"/>
      <c r="M2124" s="631"/>
      <c r="N2124" s="631"/>
      <c r="O2124" s="744"/>
      <c r="P2124" s="744"/>
      <c r="Q2124" s="802"/>
      <c r="R2124" s="25"/>
      <c r="S2124" s="818"/>
      <c r="T2124" s="26"/>
      <c r="U2124" s="26"/>
      <c r="V2124" s="26"/>
      <c r="W2124" s="27"/>
      <c r="X2124" s="28"/>
      <c r="Y2124" s="29"/>
      <c r="Z2124" s="29"/>
      <c r="AA2124" s="29"/>
      <c r="AB2124" s="30"/>
      <c r="AC2124" s="28"/>
      <c r="AD2124" s="31"/>
      <c r="AE2124" s="31"/>
      <c r="AF2124" s="634"/>
      <c r="AG2124" s="2"/>
    </row>
    <row r="2125" spans="1:33" ht="33.75" customHeight="1">
      <c r="A2125" s="662"/>
      <c r="B2125" s="665"/>
      <c r="C2125" s="745"/>
      <c r="D2125" s="746"/>
      <c r="E2125" s="746"/>
      <c r="F2125" s="746"/>
      <c r="G2125" s="746"/>
      <c r="H2125" s="746"/>
      <c r="I2125" s="746"/>
      <c r="J2125" s="772"/>
      <c r="K2125" s="746"/>
      <c r="L2125" s="746"/>
      <c r="M2125" s="632"/>
      <c r="N2125" s="632"/>
      <c r="O2125" s="746"/>
      <c r="P2125" s="746"/>
      <c r="Q2125" s="803"/>
      <c r="R2125" s="38"/>
      <c r="S2125" s="820"/>
      <c r="T2125" s="39"/>
      <c r="U2125" s="39"/>
      <c r="V2125" s="39"/>
      <c r="W2125" s="40"/>
      <c r="X2125" s="41"/>
      <c r="Y2125" s="42"/>
      <c r="Z2125" s="42"/>
      <c r="AA2125" s="42"/>
      <c r="AB2125" s="43"/>
      <c r="AC2125" s="41"/>
      <c r="AD2125" s="44"/>
      <c r="AE2125" s="44"/>
      <c r="AF2125" s="635"/>
      <c r="AG2125" s="2"/>
    </row>
    <row r="2126" spans="1:33" ht="28.5" customHeight="1">
      <c r="A2126" s="662"/>
      <c r="B2126" s="665"/>
      <c r="C2126" s="747" t="s">
        <v>46</v>
      </c>
      <c r="D2126" s="748" t="s">
        <v>47</v>
      </c>
      <c r="E2126" s="748" t="s">
        <v>48</v>
      </c>
      <c r="F2126" s="748" t="s">
        <v>2710</v>
      </c>
      <c r="G2126" s="749" t="s">
        <v>50</v>
      </c>
      <c r="H2126" s="748" t="s">
        <v>51</v>
      </c>
      <c r="I2126" s="748" t="s">
        <v>61</v>
      </c>
      <c r="J2126" s="792" t="s">
        <v>2766</v>
      </c>
      <c r="K2126" s="776" t="s">
        <v>2767</v>
      </c>
      <c r="L2126" s="748" t="s">
        <v>2768</v>
      </c>
      <c r="M2126" s="638">
        <v>1</v>
      </c>
      <c r="N2126" s="638">
        <v>2</v>
      </c>
      <c r="O2126" s="797" t="s">
        <v>2769</v>
      </c>
      <c r="P2126" s="797" t="s">
        <v>2770</v>
      </c>
      <c r="Q2126" s="804" t="s">
        <v>2771</v>
      </c>
      <c r="R2126" s="37"/>
      <c r="S2126" s="822"/>
      <c r="T2126" s="53"/>
      <c r="U2126" s="53"/>
      <c r="V2126" s="53"/>
      <c r="W2126" s="54"/>
      <c r="X2126" s="55"/>
      <c r="Y2126" s="56"/>
      <c r="Z2126" s="36"/>
      <c r="AA2126" s="36"/>
      <c r="AB2126" s="57"/>
      <c r="AC2126" s="55"/>
      <c r="AD2126" s="58"/>
      <c r="AE2126" s="58"/>
      <c r="AF2126" s="637"/>
      <c r="AG2126" s="2"/>
    </row>
    <row r="2127" spans="1:33" ht="28.5" customHeight="1">
      <c r="A2127" s="662"/>
      <c r="B2127" s="665"/>
      <c r="C2127" s="743"/>
      <c r="D2127" s="744"/>
      <c r="E2127" s="744"/>
      <c r="F2127" s="744"/>
      <c r="G2127" s="744"/>
      <c r="H2127" s="744"/>
      <c r="I2127" s="744"/>
      <c r="J2127" s="771"/>
      <c r="K2127" s="744"/>
      <c r="L2127" s="744"/>
      <c r="M2127" s="631"/>
      <c r="N2127" s="631"/>
      <c r="O2127" s="744"/>
      <c r="P2127" s="744"/>
      <c r="Q2127" s="802"/>
      <c r="R2127" s="25"/>
      <c r="S2127" s="818"/>
      <c r="T2127" s="26"/>
      <c r="U2127" s="26"/>
      <c r="V2127" s="26"/>
      <c r="W2127" s="27"/>
      <c r="X2127" s="28"/>
      <c r="Y2127" s="29"/>
      <c r="Z2127" s="29"/>
      <c r="AA2127" s="29"/>
      <c r="AB2127" s="30"/>
      <c r="AC2127" s="28"/>
      <c r="AD2127" s="31"/>
      <c r="AE2127" s="31"/>
      <c r="AF2127" s="634"/>
      <c r="AG2127" s="2"/>
    </row>
    <row r="2128" spans="1:33" ht="28.5" customHeight="1">
      <c r="A2128" s="662"/>
      <c r="B2128" s="665"/>
      <c r="C2128" s="743"/>
      <c r="D2128" s="744"/>
      <c r="E2128" s="744"/>
      <c r="F2128" s="744"/>
      <c r="G2128" s="744"/>
      <c r="H2128" s="744"/>
      <c r="I2128" s="744"/>
      <c r="J2128" s="771"/>
      <c r="K2128" s="744"/>
      <c r="L2128" s="744"/>
      <c r="M2128" s="631"/>
      <c r="N2128" s="631"/>
      <c r="O2128" s="744"/>
      <c r="P2128" s="744"/>
      <c r="Q2128" s="802"/>
      <c r="R2128" s="25"/>
      <c r="S2128" s="818"/>
      <c r="T2128" s="26"/>
      <c r="U2128" s="26"/>
      <c r="V2128" s="26"/>
      <c r="W2128" s="27"/>
      <c r="X2128" s="28"/>
      <c r="Y2128" s="29"/>
      <c r="Z2128" s="29"/>
      <c r="AA2128" s="29"/>
      <c r="AB2128" s="30"/>
      <c r="AC2128" s="28"/>
      <c r="AD2128" s="31"/>
      <c r="AE2128" s="31"/>
      <c r="AF2128" s="634"/>
      <c r="AG2128" s="2"/>
    </row>
    <row r="2129" spans="1:33" ht="28.5" customHeight="1">
      <c r="A2129" s="662"/>
      <c r="B2129" s="665"/>
      <c r="C2129" s="743"/>
      <c r="D2129" s="744"/>
      <c r="E2129" s="744"/>
      <c r="F2129" s="744"/>
      <c r="G2129" s="744"/>
      <c r="H2129" s="744"/>
      <c r="I2129" s="744"/>
      <c r="J2129" s="771"/>
      <c r="K2129" s="744"/>
      <c r="L2129" s="744"/>
      <c r="M2129" s="631"/>
      <c r="N2129" s="631"/>
      <c r="O2129" s="744"/>
      <c r="P2129" s="744"/>
      <c r="Q2129" s="802"/>
      <c r="R2129" s="25"/>
      <c r="S2129" s="818"/>
      <c r="T2129" s="26"/>
      <c r="U2129" s="26"/>
      <c r="V2129" s="26"/>
      <c r="W2129" s="27"/>
      <c r="X2129" s="28"/>
      <c r="Y2129" s="29"/>
      <c r="Z2129" s="29"/>
      <c r="AA2129" s="29"/>
      <c r="AB2129" s="30"/>
      <c r="AC2129" s="28"/>
      <c r="AD2129" s="31"/>
      <c r="AE2129" s="31"/>
      <c r="AF2129" s="634"/>
      <c r="AG2129" s="2"/>
    </row>
    <row r="2130" spans="1:33" ht="28.5" customHeight="1">
      <c r="A2130" s="662"/>
      <c r="B2130" s="665"/>
      <c r="C2130" s="745"/>
      <c r="D2130" s="746"/>
      <c r="E2130" s="746"/>
      <c r="F2130" s="746"/>
      <c r="G2130" s="746"/>
      <c r="H2130" s="746"/>
      <c r="I2130" s="746"/>
      <c r="J2130" s="772"/>
      <c r="K2130" s="746"/>
      <c r="L2130" s="746"/>
      <c r="M2130" s="632"/>
      <c r="N2130" s="632"/>
      <c r="O2130" s="746"/>
      <c r="P2130" s="746"/>
      <c r="Q2130" s="803"/>
      <c r="R2130" s="38"/>
      <c r="S2130" s="820"/>
      <c r="T2130" s="39"/>
      <c r="U2130" s="39"/>
      <c r="V2130" s="39"/>
      <c r="W2130" s="40"/>
      <c r="X2130" s="41"/>
      <c r="Y2130" s="42"/>
      <c r="Z2130" s="42"/>
      <c r="AA2130" s="42"/>
      <c r="AB2130" s="43"/>
      <c r="AC2130" s="41"/>
      <c r="AD2130" s="44"/>
      <c r="AE2130" s="44"/>
      <c r="AF2130" s="635"/>
      <c r="AG2130" s="2"/>
    </row>
    <row r="2131" spans="1:33" ht="33" customHeight="1">
      <c r="A2131" s="662"/>
      <c r="B2131" s="665"/>
      <c r="C2131" s="747" t="s">
        <v>46</v>
      </c>
      <c r="D2131" s="748" t="s">
        <v>47</v>
      </c>
      <c r="E2131" s="748" t="s">
        <v>48</v>
      </c>
      <c r="F2131" s="748" t="s">
        <v>49</v>
      </c>
      <c r="G2131" s="749" t="s">
        <v>50</v>
      </c>
      <c r="H2131" s="748" t="s">
        <v>51</v>
      </c>
      <c r="I2131" s="748" t="s">
        <v>61</v>
      </c>
      <c r="J2131" s="799" t="s">
        <v>2772</v>
      </c>
      <c r="K2131" s="797" t="s">
        <v>2773</v>
      </c>
      <c r="L2131" s="797" t="s">
        <v>2774</v>
      </c>
      <c r="M2131" s="724">
        <v>1</v>
      </c>
      <c r="N2131" s="724">
        <v>1</v>
      </c>
      <c r="O2131" s="797" t="s">
        <v>2775</v>
      </c>
      <c r="P2131" s="797" t="s">
        <v>2776</v>
      </c>
      <c r="Q2131" s="804" t="s">
        <v>2695</v>
      </c>
      <c r="R2131" s="419" t="s">
        <v>116</v>
      </c>
      <c r="S2131" s="877" t="s">
        <v>117</v>
      </c>
      <c r="T2131" s="420"/>
      <c r="U2131" s="298" t="s">
        <v>71</v>
      </c>
      <c r="V2131" s="297" t="s">
        <v>72</v>
      </c>
      <c r="W2131" s="421"/>
      <c r="X2131" s="422"/>
      <c r="Y2131" s="423"/>
      <c r="Z2131" s="423"/>
      <c r="AA2131" s="423"/>
      <c r="AB2131" s="424">
        <f>SUM(AA2132:AA2138)</f>
        <v>138.29759999999999</v>
      </c>
      <c r="AC2131" s="35"/>
      <c r="AD2131" s="60"/>
      <c r="AE2131" s="60"/>
      <c r="AF2131" s="637"/>
      <c r="AG2131" s="2"/>
    </row>
    <row r="2132" spans="1:33" ht="33" customHeight="1">
      <c r="A2132" s="662"/>
      <c r="B2132" s="665"/>
      <c r="C2132" s="743"/>
      <c r="D2132" s="744"/>
      <c r="E2132" s="744"/>
      <c r="F2132" s="744"/>
      <c r="G2132" s="744"/>
      <c r="H2132" s="744"/>
      <c r="I2132" s="744"/>
      <c r="J2132" s="771"/>
      <c r="K2132" s="744"/>
      <c r="L2132" s="744"/>
      <c r="M2132" s="631"/>
      <c r="N2132" s="631"/>
      <c r="O2132" s="744"/>
      <c r="P2132" s="744"/>
      <c r="Q2132" s="802"/>
      <c r="R2132" s="425"/>
      <c r="S2132" s="878" t="s">
        <v>2777</v>
      </c>
      <c r="T2132" s="426"/>
      <c r="U2132" s="298"/>
      <c r="V2132" s="297"/>
      <c r="W2132" s="421">
        <v>20</v>
      </c>
      <c r="X2132" s="422" t="s">
        <v>74</v>
      </c>
      <c r="Y2132" s="423">
        <v>1.5</v>
      </c>
      <c r="Z2132" s="423">
        <f t="shared" ref="Z2132:Z2138" si="257">W2132*Y2132</f>
        <v>30</v>
      </c>
      <c r="AA2132" s="423">
        <f t="shared" ref="AA2132:AA2138" si="258">Z2132*1.12</f>
        <v>33.6</v>
      </c>
      <c r="AB2132" s="424"/>
      <c r="AC2132" s="35"/>
      <c r="AD2132" s="60"/>
      <c r="AE2132" s="60" t="s">
        <v>75</v>
      </c>
      <c r="AF2132" s="634"/>
      <c r="AG2132" s="2"/>
    </row>
    <row r="2133" spans="1:33" ht="33" customHeight="1">
      <c r="A2133" s="662"/>
      <c r="B2133" s="665"/>
      <c r="C2133" s="743"/>
      <c r="D2133" s="744"/>
      <c r="E2133" s="744"/>
      <c r="F2133" s="744"/>
      <c r="G2133" s="744"/>
      <c r="H2133" s="744"/>
      <c r="I2133" s="744"/>
      <c r="J2133" s="771"/>
      <c r="K2133" s="744"/>
      <c r="L2133" s="744"/>
      <c r="M2133" s="631"/>
      <c r="N2133" s="631"/>
      <c r="O2133" s="744"/>
      <c r="P2133" s="744"/>
      <c r="Q2133" s="802"/>
      <c r="R2133" s="425"/>
      <c r="S2133" s="878" t="s">
        <v>2778</v>
      </c>
      <c r="T2133" s="426"/>
      <c r="U2133" s="298"/>
      <c r="V2133" s="297"/>
      <c r="W2133" s="421">
        <v>20</v>
      </c>
      <c r="X2133" s="422" t="s">
        <v>74</v>
      </c>
      <c r="Y2133" s="423">
        <v>0.6</v>
      </c>
      <c r="Z2133" s="423">
        <f t="shared" si="257"/>
        <v>12</v>
      </c>
      <c r="AA2133" s="423">
        <f t="shared" si="258"/>
        <v>13.440000000000001</v>
      </c>
      <c r="AB2133" s="424"/>
      <c r="AC2133" s="35"/>
      <c r="AD2133" s="60"/>
      <c r="AE2133" s="60" t="s">
        <v>75</v>
      </c>
      <c r="AF2133" s="634"/>
      <c r="AG2133" s="2"/>
    </row>
    <row r="2134" spans="1:33" ht="33" customHeight="1">
      <c r="A2134" s="662"/>
      <c r="B2134" s="665"/>
      <c r="C2134" s="743"/>
      <c r="D2134" s="744"/>
      <c r="E2134" s="744"/>
      <c r="F2134" s="744"/>
      <c r="G2134" s="744"/>
      <c r="H2134" s="744"/>
      <c r="I2134" s="744"/>
      <c r="J2134" s="771"/>
      <c r="K2134" s="744"/>
      <c r="L2134" s="744"/>
      <c r="M2134" s="631"/>
      <c r="N2134" s="631"/>
      <c r="O2134" s="744"/>
      <c r="P2134" s="744"/>
      <c r="Q2134" s="802"/>
      <c r="R2134" s="425"/>
      <c r="S2134" s="878" t="s">
        <v>2779</v>
      </c>
      <c r="T2134" s="426"/>
      <c r="U2134" s="298"/>
      <c r="V2134" s="297"/>
      <c r="W2134" s="421">
        <v>20</v>
      </c>
      <c r="X2134" s="422" t="s">
        <v>74</v>
      </c>
      <c r="Y2134" s="423">
        <v>0.6</v>
      </c>
      <c r="Z2134" s="423">
        <f t="shared" si="257"/>
        <v>12</v>
      </c>
      <c r="AA2134" s="423">
        <f t="shared" si="258"/>
        <v>13.440000000000001</v>
      </c>
      <c r="AB2134" s="424"/>
      <c r="AC2134" s="35"/>
      <c r="AD2134" s="60"/>
      <c r="AE2134" s="60" t="s">
        <v>75</v>
      </c>
      <c r="AF2134" s="634"/>
      <c r="AG2134" s="2"/>
    </row>
    <row r="2135" spans="1:33" ht="33" customHeight="1">
      <c r="A2135" s="662"/>
      <c r="B2135" s="665"/>
      <c r="C2135" s="743"/>
      <c r="D2135" s="744"/>
      <c r="E2135" s="744"/>
      <c r="F2135" s="744"/>
      <c r="G2135" s="744"/>
      <c r="H2135" s="744"/>
      <c r="I2135" s="744"/>
      <c r="J2135" s="771"/>
      <c r="K2135" s="744"/>
      <c r="L2135" s="744"/>
      <c r="M2135" s="631"/>
      <c r="N2135" s="631"/>
      <c r="O2135" s="744"/>
      <c r="P2135" s="744"/>
      <c r="Q2135" s="802"/>
      <c r="R2135" s="425"/>
      <c r="S2135" s="878" t="s">
        <v>236</v>
      </c>
      <c r="T2135" s="426"/>
      <c r="U2135" s="298"/>
      <c r="V2135" s="297"/>
      <c r="W2135" s="421">
        <v>27</v>
      </c>
      <c r="X2135" s="422" t="s">
        <v>74</v>
      </c>
      <c r="Y2135" s="423">
        <v>0.54</v>
      </c>
      <c r="Z2135" s="423">
        <f t="shared" si="257"/>
        <v>14.580000000000002</v>
      </c>
      <c r="AA2135" s="423">
        <f t="shared" si="258"/>
        <v>16.329600000000003</v>
      </c>
      <c r="AB2135" s="424"/>
      <c r="AC2135" s="35"/>
      <c r="AD2135" s="60"/>
      <c r="AE2135" s="60" t="s">
        <v>75</v>
      </c>
      <c r="AF2135" s="634"/>
      <c r="AG2135" s="2"/>
    </row>
    <row r="2136" spans="1:33" ht="33" customHeight="1">
      <c r="A2136" s="662"/>
      <c r="B2136" s="665"/>
      <c r="C2136" s="743"/>
      <c r="D2136" s="744"/>
      <c r="E2136" s="744"/>
      <c r="F2136" s="744"/>
      <c r="G2136" s="744"/>
      <c r="H2136" s="744"/>
      <c r="I2136" s="744"/>
      <c r="J2136" s="771"/>
      <c r="K2136" s="744"/>
      <c r="L2136" s="744"/>
      <c r="M2136" s="631"/>
      <c r="N2136" s="631"/>
      <c r="O2136" s="744"/>
      <c r="P2136" s="744"/>
      <c r="Q2136" s="802"/>
      <c r="R2136" s="425"/>
      <c r="S2136" s="878" t="s">
        <v>2780</v>
      </c>
      <c r="T2136" s="426"/>
      <c r="U2136" s="298"/>
      <c r="V2136" s="297"/>
      <c r="W2136" s="421">
        <v>80</v>
      </c>
      <c r="X2136" s="422" t="s">
        <v>74</v>
      </c>
      <c r="Y2136" s="423">
        <v>0.23</v>
      </c>
      <c r="Z2136" s="423">
        <f t="shared" si="257"/>
        <v>18.400000000000002</v>
      </c>
      <c r="AA2136" s="423">
        <f t="shared" si="258"/>
        <v>20.608000000000004</v>
      </c>
      <c r="AB2136" s="424"/>
      <c r="AC2136" s="35"/>
      <c r="AD2136" s="60"/>
      <c r="AE2136" s="60" t="s">
        <v>75</v>
      </c>
      <c r="AF2136" s="634"/>
      <c r="AG2136" s="2"/>
    </row>
    <row r="2137" spans="1:33" ht="33" customHeight="1">
      <c r="A2137" s="662"/>
      <c r="B2137" s="665"/>
      <c r="C2137" s="743"/>
      <c r="D2137" s="744"/>
      <c r="E2137" s="744"/>
      <c r="F2137" s="744"/>
      <c r="G2137" s="744"/>
      <c r="H2137" s="744"/>
      <c r="I2137" s="744"/>
      <c r="J2137" s="771"/>
      <c r="K2137" s="744"/>
      <c r="L2137" s="744"/>
      <c r="M2137" s="631"/>
      <c r="N2137" s="631"/>
      <c r="O2137" s="744"/>
      <c r="P2137" s="744"/>
      <c r="Q2137" s="802"/>
      <c r="R2137" s="425"/>
      <c r="S2137" s="878" t="s">
        <v>2781</v>
      </c>
      <c r="T2137" s="426"/>
      <c r="U2137" s="298"/>
      <c r="V2137" s="297"/>
      <c r="W2137" s="421">
        <v>50</v>
      </c>
      <c r="X2137" s="422" t="s">
        <v>74</v>
      </c>
      <c r="Y2137" s="423">
        <v>0.41</v>
      </c>
      <c r="Z2137" s="423">
        <f t="shared" si="257"/>
        <v>20.5</v>
      </c>
      <c r="AA2137" s="423">
        <f t="shared" si="258"/>
        <v>22.96</v>
      </c>
      <c r="AB2137" s="424"/>
      <c r="AC2137" s="35"/>
      <c r="AD2137" s="60"/>
      <c r="AE2137" s="60" t="s">
        <v>75</v>
      </c>
      <c r="AF2137" s="634"/>
      <c r="AG2137" s="2"/>
    </row>
    <row r="2138" spans="1:33" ht="33" customHeight="1">
      <c r="A2138" s="662"/>
      <c r="B2138" s="665"/>
      <c r="C2138" s="743"/>
      <c r="D2138" s="744"/>
      <c r="E2138" s="744"/>
      <c r="F2138" s="744"/>
      <c r="G2138" s="744"/>
      <c r="H2138" s="744"/>
      <c r="I2138" s="744"/>
      <c r="J2138" s="771"/>
      <c r="K2138" s="744"/>
      <c r="L2138" s="744"/>
      <c r="M2138" s="631"/>
      <c r="N2138" s="631"/>
      <c r="O2138" s="744"/>
      <c r="P2138" s="744"/>
      <c r="Q2138" s="802"/>
      <c r="R2138" s="425"/>
      <c r="S2138" s="878" t="s">
        <v>2782</v>
      </c>
      <c r="T2138" s="426"/>
      <c r="U2138" s="298"/>
      <c r="V2138" s="297"/>
      <c r="W2138" s="421">
        <v>20</v>
      </c>
      <c r="X2138" s="422" t="s">
        <v>74</v>
      </c>
      <c r="Y2138" s="423">
        <v>0.8</v>
      </c>
      <c r="Z2138" s="423">
        <f t="shared" si="257"/>
        <v>16</v>
      </c>
      <c r="AA2138" s="423">
        <f t="shared" si="258"/>
        <v>17.920000000000002</v>
      </c>
      <c r="AB2138" s="424"/>
      <c r="AC2138" s="35"/>
      <c r="AD2138" s="60"/>
      <c r="AE2138" s="60" t="s">
        <v>75</v>
      </c>
      <c r="AF2138" s="634"/>
      <c r="AG2138" s="2"/>
    </row>
    <row r="2139" spans="1:33" ht="33" customHeight="1">
      <c r="A2139" s="663"/>
      <c r="B2139" s="666"/>
      <c r="C2139" s="743"/>
      <c r="D2139" s="744"/>
      <c r="E2139" s="744"/>
      <c r="F2139" s="744"/>
      <c r="G2139" s="744"/>
      <c r="H2139" s="744"/>
      <c r="I2139" s="744"/>
      <c r="J2139" s="771"/>
      <c r="K2139" s="744"/>
      <c r="L2139" s="744"/>
      <c r="M2139" s="631"/>
      <c r="N2139" s="631"/>
      <c r="O2139" s="744"/>
      <c r="P2139" s="744"/>
      <c r="Q2139" s="802"/>
      <c r="R2139" s="425" t="s">
        <v>140</v>
      </c>
      <c r="S2139" s="879" t="s">
        <v>141</v>
      </c>
      <c r="T2139" s="427"/>
      <c r="U2139" s="172" t="s">
        <v>71</v>
      </c>
      <c r="V2139" s="164" t="s">
        <v>72</v>
      </c>
      <c r="W2139" s="428"/>
      <c r="X2139" s="137"/>
      <c r="Y2139" s="138"/>
      <c r="Z2139" s="138"/>
      <c r="AA2139" s="138"/>
      <c r="AB2139" s="229">
        <f>SUM(AA2140:AA2148)</f>
        <v>1830.2480000000003</v>
      </c>
      <c r="AC2139" s="28"/>
      <c r="AD2139" s="31"/>
      <c r="AE2139" s="31"/>
      <c r="AF2139" s="634"/>
      <c r="AG2139" s="2"/>
    </row>
    <row r="2140" spans="1:33" ht="33" customHeight="1">
      <c r="A2140" s="661" t="s">
        <v>2609</v>
      </c>
      <c r="B2140" s="664" t="s">
        <v>2744</v>
      </c>
      <c r="C2140" s="743"/>
      <c r="D2140" s="744"/>
      <c r="E2140" s="744"/>
      <c r="F2140" s="744"/>
      <c r="G2140" s="744"/>
      <c r="H2140" s="744"/>
      <c r="I2140" s="744"/>
      <c r="J2140" s="771"/>
      <c r="K2140" s="744"/>
      <c r="L2140" s="744"/>
      <c r="M2140" s="631"/>
      <c r="N2140" s="631"/>
      <c r="O2140" s="744"/>
      <c r="P2140" s="744"/>
      <c r="Q2140" s="802"/>
      <c r="R2140" s="25"/>
      <c r="S2140" s="818" t="s">
        <v>2783</v>
      </c>
      <c r="T2140" s="26"/>
      <c r="U2140" s="33"/>
      <c r="V2140" s="33"/>
      <c r="W2140" s="27">
        <v>51</v>
      </c>
      <c r="X2140" s="422" t="s">
        <v>74</v>
      </c>
      <c r="Y2140" s="29">
        <v>1.5</v>
      </c>
      <c r="Z2140" s="423">
        <f t="shared" ref="Z2140:Z2148" si="259">W2140*Y2140</f>
        <v>76.5</v>
      </c>
      <c r="AA2140" s="423">
        <f t="shared" ref="AA2140:AA2148" si="260">Z2140*1.12</f>
        <v>85.68</v>
      </c>
      <c r="AB2140" s="30"/>
      <c r="AC2140" s="28"/>
      <c r="AD2140" s="31"/>
      <c r="AE2140" s="60" t="s">
        <v>75</v>
      </c>
      <c r="AF2140" s="634"/>
      <c r="AG2140" s="2"/>
    </row>
    <row r="2141" spans="1:33" ht="33" customHeight="1">
      <c r="A2141" s="662"/>
      <c r="B2141" s="665"/>
      <c r="C2141" s="743"/>
      <c r="D2141" s="744"/>
      <c r="E2141" s="744"/>
      <c r="F2141" s="744"/>
      <c r="G2141" s="744"/>
      <c r="H2141" s="744"/>
      <c r="I2141" s="744"/>
      <c r="J2141" s="771"/>
      <c r="K2141" s="744"/>
      <c r="L2141" s="744"/>
      <c r="M2141" s="631"/>
      <c r="N2141" s="631"/>
      <c r="O2141" s="744"/>
      <c r="P2141" s="744"/>
      <c r="Q2141" s="802"/>
      <c r="R2141" s="25"/>
      <c r="S2141" s="818" t="s">
        <v>2784</v>
      </c>
      <c r="T2141" s="26"/>
      <c r="U2141" s="26"/>
      <c r="V2141" s="26"/>
      <c r="W2141" s="27">
        <v>15</v>
      </c>
      <c r="X2141" s="422" t="s">
        <v>74</v>
      </c>
      <c r="Y2141" s="29">
        <v>3.5</v>
      </c>
      <c r="Z2141" s="423">
        <f t="shared" si="259"/>
        <v>52.5</v>
      </c>
      <c r="AA2141" s="423">
        <f t="shared" si="260"/>
        <v>58.800000000000004</v>
      </c>
      <c r="AB2141" s="30"/>
      <c r="AC2141" s="28"/>
      <c r="AD2141" s="31"/>
      <c r="AE2141" s="60" t="s">
        <v>75</v>
      </c>
      <c r="AF2141" s="634"/>
      <c r="AG2141" s="2"/>
    </row>
    <row r="2142" spans="1:33" ht="33" customHeight="1">
      <c r="A2142" s="662"/>
      <c r="B2142" s="665"/>
      <c r="C2142" s="743"/>
      <c r="D2142" s="744"/>
      <c r="E2142" s="744"/>
      <c r="F2142" s="744"/>
      <c r="G2142" s="744"/>
      <c r="H2142" s="744"/>
      <c r="I2142" s="744"/>
      <c r="J2142" s="771"/>
      <c r="K2142" s="744"/>
      <c r="L2142" s="744"/>
      <c r="M2142" s="631"/>
      <c r="N2142" s="631"/>
      <c r="O2142" s="744"/>
      <c r="P2142" s="744"/>
      <c r="Q2142" s="802"/>
      <c r="R2142" s="69"/>
      <c r="S2142" s="824" t="s">
        <v>2785</v>
      </c>
      <c r="T2142" s="61"/>
      <c r="U2142" s="61"/>
      <c r="V2142" s="61"/>
      <c r="W2142" s="62">
        <v>5</v>
      </c>
      <c r="X2142" s="422" t="s">
        <v>74</v>
      </c>
      <c r="Y2142" s="64">
        <v>5.09</v>
      </c>
      <c r="Z2142" s="423">
        <f t="shared" si="259"/>
        <v>25.45</v>
      </c>
      <c r="AA2142" s="423">
        <f t="shared" si="260"/>
        <v>28.504000000000001</v>
      </c>
      <c r="AB2142" s="65"/>
      <c r="AC2142" s="63"/>
      <c r="AD2142" s="66"/>
      <c r="AE2142" s="60" t="s">
        <v>75</v>
      </c>
      <c r="AF2142" s="634"/>
      <c r="AG2142" s="2"/>
    </row>
    <row r="2143" spans="1:33" ht="33" customHeight="1">
      <c r="A2143" s="662"/>
      <c r="B2143" s="665"/>
      <c r="C2143" s="743"/>
      <c r="D2143" s="744"/>
      <c r="E2143" s="744"/>
      <c r="F2143" s="744"/>
      <c r="G2143" s="744"/>
      <c r="H2143" s="744"/>
      <c r="I2143" s="744"/>
      <c r="J2143" s="771"/>
      <c r="K2143" s="744"/>
      <c r="L2143" s="744"/>
      <c r="M2143" s="631"/>
      <c r="N2143" s="631"/>
      <c r="O2143" s="744"/>
      <c r="P2143" s="744"/>
      <c r="Q2143" s="802"/>
      <c r="R2143" s="69"/>
      <c r="S2143" s="824" t="s">
        <v>2786</v>
      </c>
      <c r="T2143" s="61"/>
      <c r="U2143" s="61"/>
      <c r="V2143" s="61"/>
      <c r="W2143" s="62">
        <v>50</v>
      </c>
      <c r="X2143" s="422" t="s">
        <v>74</v>
      </c>
      <c r="Y2143" s="64">
        <v>15</v>
      </c>
      <c r="Z2143" s="423">
        <f t="shared" si="259"/>
        <v>750</v>
      </c>
      <c r="AA2143" s="423">
        <f t="shared" si="260"/>
        <v>840.00000000000011</v>
      </c>
      <c r="AB2143" s="65"/>
      <c r="AC2143" s="63"/>
      <c r="AD2143" s="66"/>
      <c r="AE2143" s="60" t="s">
        <v>75</v>
      </c>
      <c r="AF2143" s="634"/>
      <c r="AG2143" s="2"/>
    </row>
    <row r="2144" spans="1:33" ht="33" customHeight="1">
      <c r="A2144" s="662"/>
      <c r="B2144" s="665"/>
      <c r="C2144" s="743"/>
      <c r="D2144" s="744"/>
      <c r="E2144" s="744"/>
      <c r="F2144" s="744"/>
      <c r="G2144" s="744"/>
      <c r="H2144" s="744"/>
      <c r="I2144" s="744"/>
      <c r="J2144" s="771"/>
      <c r="K2144" s="744"/>
      <c r="L2144" s="744"/>
      <c r="M2144" s="631"/>
      <c r="N2144" s="631"/>
      <c r="O2144" s="744"/>
      <c r="P2144" s="744"/>
      <c r="Q2144" s="802"/>
      <c r="R2144" s="69"/>
      <c r="S2144" s="824" t="s">
        <v>2787</v>
      </c>
      <c r="T2144" s="61"/>
      <c r="U2144" s="61"/>
      <c r="V2144" s="61"/>
      <c r="W2144" s="62">
        <v>80</v>
      </c>
      <c r="X2144" s="422" t="s">
        <v>74</v>
      </c>
      <c r="Y2144" s="64">
        <v>1.44</v>
      </c>
      <c r="Z2144" s="423">
        <f t="shared" si="259"/>
        <v>115.19999999999999</v>
      </c>
      <c r="AA2144" s="423">
        <f t="shared" si="260"/>
        <v>129.024</v>
      </c>
      <c r="AB2144" s="65"/>
      <c r="AC2144" s="63"/>
      <c r="AD2144" s="66"/>
      <c r="AE2144" s="60" t="s">
        <v>75</v>
      </c>
      <c r="AF2144" s="634"/>
      <c r="AG2144" s="2"/>
    </row>
    <row r="2145" spans="1:33" ht="33" customHeight="1">
      <c r="A2145" s="662"/>
      <c r="B2145" s="665"/>
      <c r="C2145" s="743"/>
      <c r="D2145" s="744"/>
      <c r="E2145" s="744"/>
      <c r="F2145" s="744"/>
      <c r="G2145" s="744"/>
      <c r="H2145" s="744"/>
      <c r="I2145" s="744"/>
      <c r="J2145" s="771"/>
      <c r="K2145" s="744"/>
      <c r="L2145" s="744"/>
      <c r="M2145" s="631"/>
      <c r="N2145" s="631"/>
      <c r="O2145" s="744"/>
      <c r="P2145" s="744"/>
      <c r="Q2145" s="802"/>
      <c r="R2145" s="69"/>
      <c r="S2145" s="824" t="s">
        <v>2788</v>
      </c>
      <c r="T2145" s="61"/>
      <c r="U2145" s="61"/>
      <c r="V2145" s="61"/>
      <c r="W2145" s="62">
        <v>80</v>
      </c>
      <c r="X2145" s="422" t="s">
        <v>74</v>
      </c>
      <c r="Y2145" s="64">
        <v>3.5</v>
      </c>
      <c r="Z2145" s="423">
        <f t="shared" si="259"/>
        <v>280</v>
      </c>
      <c r="AA2145" s="423">
        <f t="shared" si="260"/>
        <v>313.60000000000002</v>
      </c>
      <c r="AB2145" s="65"/>
      <c r="AC2145" s="63"/>
      <c r="AD2145" s="66"/>
      <c r="AE2145" s="60" t="s">
        <v>75</v>
      </c>
      <c r="AF2145" s="634"/>
      <c r="AG2145" s="2"/>
    </row>
    <row r="2146" spans="1:33" ht="33" customHeight="1">
      <c r="A2146" s="662"/>
      <c r="B2146" s="665"/>
      <c r="C2146" s="743"/>
      <c r="D2146" s="744"/>
      <c r="E2146" s="744"/>
      <c r="F2146" s="744"/>
      <c r="G2146" s="744"/>
      <c r="H2146" s="744"/>
      <c r="I2146" s="744"/>
      <c r="J2146" s="771"/>
      <c r="K2146" s="744"/>
      <c r="L2146" s="744"/>
      <c r="M2146" s="631"/>
      <c r="N2146" s="631"/>
      <c r="O2146" s="744"/>
      <c r="P2146" s="744"/>
      <c r="Q2146" s="802"/>
      <c r="R2146" s="69"/>
      <c r="S2146" s="824" t="s">
        <v>2789</v>
      </c>
      <c r="T2146" s="61"/>
      <c r="U2146" s="61"/>
      <c r="V2146" s="61"/>
      <c r="W2146" s="62">
        <v>50</v>
      </c>
      <c r="X2146" s="422" t="s">
        <v>74</v>
      </c>
      <c r="Y2146" s="64">
        <v>3.5</v>
      </c>
      <c r="Z2146" s="423">
        <f t="shared" si="259"/>
        <v>175</v>
      </c>
      <c r="AA2146" s="423">
        <f t="shared" si="260"/>
        <v>196.00000000000003</v>
      </c>
      <c r="AB2146" s="65"/>
      <c r="AC2146" s="63"/>
      <c r="AD2146" s="66"/>
      <c r="AE2146" s="60" t="s">
        <v>75</v>
      </c>
      <c r="AF2146" s="634"/>
      <c r="AG2146" s="2"/>
    </row>
    <row r="2147" spans="1:33" ht="33" customHeight="1">
      <c r="A2147" s="662"/>
      <c r="B2147" s="665"/>
      <c r="C2147" s="743"/>
      <c r="D2147" s="744"/>
      <c r="E2147" s="744"/>
      <c r="F2147" s="744"/>
      <c r="G2147" s="744"/>
      <c r="H2147" s="744"/>
      <c r="I2147" s="744"/>
      <c r="J2147" s="771"/>
      <c r="K2147" s="744"/>
      <c r="L2147" s="744"/>
      <c r="M2147" s="631"/>
      <c r="N2147" s="631"/>
      <c r="O2147" s="744"/>
      <c r="P2147" s="744"/>
      <c r="Q2147" s="802"/>
      <c r="R2147" s="69"/>
      <c r="S2147" s="824" t="s">
        <v>2790</v>
      </c>
      <c r="T2147" s="61"/>
      <c r="U2147" s="61"/>
      <c r="V2147" s="61"/>
      <c r="W2147" s="62">
        <v>11</v>
      </c>
      <c r="X2147" s="422" t="s">
        <v>74</v>
      </c>
      <c r="Y2147" s="64">
        <v>6</v>
      </c>
      <c r="Z2147" s="423">
        <f t="shared" si="259"/>
        <v>66</v>
      </c>
      <c r="AA2147" s="423">
        <f t="shared" si="260"/>
        <v>73.92</v>
      </c>
      <c r="AB2147" s="65"/>
      <c r="AC2147" s="63"/>
      <c r="AD2147" s="66"/>
      <c r="AE2147" s="60" t="s">
        <v>75</v>
      </c>
      <c r="AF2147" s="634"/>
      <c r="AG2147" s="2"/>
    </row>
    <row r="2148" spans="1:33" ht="33" customHeight="1">
      <c r="A2148" s="662"/>
      <c r="B2148" s="665"/>
      <c r="C2148" s="745"/>
      <c r="D2148" s="746"/>
      <c r="E2148" s="746"/>
      <c r="F2148" s="746"/>
      <c r="G2148" s="746"/>
      <c r="H2148" s="746"/>
      <c r="I2148" s="746"/>
      <c r="J2148" s="772"/>
      <c r="K2148" s="746"/>
      <c r="L2148" s="746"/>
      <c r="M2148" s="632"/>
      <c r="N2148" s="632"/>
      <c r="O2148" s="746"/>
      <c r="P2148" s="746"/>
      <c r="Q2148" s="803"/>
      <c r="R2148" s="38"/>
      <c r="S2148" s="824" t="s">
        <v>2791</v>
      </c>
      <c r="T2148" s="61"/>
      <c r="U2148" s="61"/>
      <c r="V2148" s="61"/>
      <c r="W2148" s="62">
        <v>11</v>
      </c>
      <c r="X2148" s="63" t="s">
        <v>74</v>
      </c>
      <c r="Y2148" s="64">
        <v>8.5</v>
      </c>
      <c r="Z2148" s="429">
        <f t="shared" si="259"/>
        <v>93.5</v>
      </c>
      <c r="AA2148" s="429">
        <f t="shared" si="260"/>
        <v>104.72000000000001</v>
      </c>
      <c r="AB2148" s="65"/>
      <c r="AC2148" s="63"/>
      <c r="AD2148" s="66"/>
      <c r="AE2148" s="60" t="s">
        <v>75</v>
      </c>
      <c r="AF2148" s="635"/>
      <c r="AG2148" s="2"/>
    </row>
    <row r="2149" spans="1:33" ht="20.25" customHeight="1">
      <c r="A2149" s="662"/>
      <c r="B2149" s="665"/>
      <c r="C2149" s="747" t="s">
        <v>79</v>
      </c>
      <c r="D2149" s="748" t="s">
        <v>80</v>
      </c>
      <c r="E2149" s="748" t="s">
        <v>157</v>
      </c>
      <c r="F2149" s="748" t="s">
        <v>2792</v>
      </c>
      <c r="G2149" s="749" t="s">
        <v>83</v>
      </c>
      <c r="H2149" s="748" t="s">
        <v>51</v>
      </c>
      <c r="I2149" s="748" t="s">
        <v>61</v>
      </c>
      <c r="J2149" s="792" t="s">
        <v>2793</v>
      </c>
      <c r="K2149" s="776" t="s">
        <v>2794</v>
      </c>
      <c r="L2149" s="748" t="s">
        <v>2795</v>
      </c>
      <c r="M2149" s="638">
        <v>75</v>
      </c>
      <c r="N2149" s="638">
        <v>70</v>
      </c>
      <c r="O2149" s="797" t="s">
        <v>2796</v>
      </c>
      <c r="P2149" s="748" t="s">
        <v>2797</v>
      </c>
      <c r="Q2149" s="804" t="s">
        <v>2703</v>
      </c>
      <c r="R2149" s="37"/>
      <c r="S2149" s="822"/>
      <c r="T2149" s="53"/>
      <c r="U2149" s="53"/>
      <c r="V2149" s="53"/>
      <c r="W2149" s="54"/>
      <c r="X2149" s="55"/>
      <c r="Y2149" s="56"/>
      <c r="Z2149" s="36"/>
      <c r="AA2149" s="36"/>
      <c r="AB2149" s="57"/>
      <c r="AC2149" s="55"/>
      <c r="AD2149" s="58"/>
      <c r="AE2149" s="58"/>
      <c r="AF2149" s="637"/>
      <c r="AG2149" s="2"/>
    </row>
    <row r="2150" spans="1:33" ht="20.25" customHeight="1">
      <c r="A2150" s="662"/>
      <c r="B2150" s="665"/>
      <c r="C2150" s="743"/>
      <c r="D2150" s="744"/>
      <c r="E2150" s="744"/>
      <c r="F2150" s="744"/>
      <c r="G2150" s="744"/>
      <c r="H2150" s="744"/>
      <c r="I2150" s="744"/>
      <c r="J2150" s="771"/>
      <c r="K2150" s="744"/>
      <c r="L2150" s="744"/>
      <c r="M2150" s="631"/>
      <c r="N2150" s="631"/>
      <c r="O2150" s="744"/>
      <c r="P2150" s="744"/>
      <c r="Q2150" s="802"/>
      <c r="R2150" s="25"/>
      <c r="S2150" s="818"/>
      <c r="T2150" s="26"/>
      <c r="U2150" s="26"/>
      <c r="V2150" s="26"/>
      <c r="W2150" s="27"/>
      <c r="X2150" s="28"/>
      <c r="Y2150" s="29"/>
      <c r="Z2150" s="29"/>
      <c r="AA2150" s="29"/>
      <c r="AB2150" s="30"/>
      <c r="AC2150" s="28"/>
      <c r="AD2150" s="31"/>
      <c r="AE2150" s="31"/>
      <c r="AF2150" s="634"/>
      <c r="AG2150" s="2"/>
    </row>
    <row r="2151" spans="1:33" ht="20.25" customHeight="1">
      <c r="A2151" s="662"/>
      <c r="B2151" s="665"/>
      <c r="C2151" s="743"/>
      <c r="D2151" s="744"/>
      <c r="E2151" s="744"/>
      <c r="F2151" s="744"/>
      <c r="G2151" s="744"/>
      <c r="H2151" s="744"/>
      <c r="I2151" s="744"/>
      <c r="J2151" s="771"/>
      <c r="K2151" s="744"/>
      <c r="L2151" s="744"/>
      <c r="M2151" s="631"/>
      <c r="N2151" s="631"/>
      <c r="O2151" s="744"/>
      <c r="P2151" s="744"/>
      <c r="Q2151" s="802"/>
      <c r="R2151" s="25"/>
      <c r="S2151" s="818"/>
      <c r="T2151" s="26"/>
      <c r="U2151" s="26"/>
      <c r="V2151" s="26"/>
      <c r="W2151" s="27"/>
      <c r="X2151" s="28"/>
      <c r="Y2151" s="29"/>
      <c r="Z2151" s="29"/>
      <c r="AA2151" s="29"/>
      <c r="AB2151" s="30"/>
      <c r="AC2151" s="28"/>
      <c r="AD2151" s="31"/>
      <c r="AE2151" s="31"/>
      <c r="AF2151" s="634"/>
      <c r="AG2151" s="2"/>
    </row>
    <row r="2152" spans="1:33" ht="20.25" customHeight="1">
      <c r="A2152" s="662"/>
      <c r="B2152" s="665"/>
      <c r="C2152" s="743"/>
      <c r="D2152" s="744"/>
      <c r="E2152" s="744"/>
      <c r="F2152" s="744"/>
      <c r="G2152" s="744"/>
      <c r="H2152" s="744"/>
      <c r="I2152" s="744"/>
      <c r="J2152" s="771"/>
      <c r="K2152" s="744"/>
      <c r="L2152" s="744"/>
      <c r="M2152" s="631"/>
      <c r="N2152" s="631"/>
      <c r="O2152" s="744"/>
      <c r="P2152" s="744"/>
      <c r="Q2152" s="802"/>
      <c r="R2152" s="25"/>
      <c r="S2152" s="818"/>
      <c r="T2152" s="26"/>
      <c r="U2152" s="26"/>
      <c r="V2152" s="26"/>
      <c r="W2152" s="27"/>
      <c r="X2152" s="28"/>
      <c r="Y2152" s="29"/>
      <c r="Z2152" s="29"/>
      <c r="AA2152" s="29"/>
      <c r="AB2152" s="30"/>
      <c r="AC2152" s="28"/>
      <c r="AD2152" s="31"/>
      <c r="AE2152" s="31"/>
      <c r="AF2152" s="634"/>
      <c r="AG2152" s="2"/>
    </row>
    <row r="2153" spans="1:33" ht="20.25" customHeight="1">
      <c r="A2153" s="662"/>
      <c r="B2153" s="665"/>
      <c r="C2153" s="745"/>
      <c r="D2153" s="746"/>
      <c r="E2153" s="746"/>
      <c r="F2153" s="746"/>
      <c r="G2153" s="746"/>
      <c r="H2153" s="746"/>
      <c r="I2153" s="746"/>
      <c r="J2153" s="772"/>
      <c r="K2153" s="746"/>
      <c r="L2153" s="746"/>
      <c r="M2153" s="632"/>
      <c r="N2153" s="632"/>
      <c r="O2153" s="746"/>
      <c r="P2153" s="746"/>
      <c r="Q2153" s="803"/>
      <c r="R2153" s="38"/>
      <c r="S2153" s="820"/>
      <c r="T2153" s="39"/>
      <c r="U2153" s="39"/>
      <c r="V2153" s="39"/>
      <c r="W2153" s="40"/>
      <c r="X2153" s="41"/>
      <c r="Y2153" s="42"/>
      <c r="Z2153" s="42"/>
      <c r="AA2153" s="42"/>
      <c r="AB2153" s="43"/>
      <c r="AC2153" s="41"/>
      <c r="AD2153" s="44"/>
      <c r="AE2153" s="44"/>
      <c r="AF2153" s="635"/>
      <c r="AG2153" s="2"/>
    </row>
    <row r="2154" spans="1:33" ht="24.75" customHeight="1">
      <c r="A2154" s="662"/>
      <c r="B2154" s="665"/>
      <c r="C2154" s="747" t="s">
        <v>46</v>
      </c>
      <c r="D2154" s="748" t="s">
        <v>47</v>
      </c>
      <c r="E2154" s="748" t="s">
        <v>48</v>
      </c>
      <c r="F2154" s="748" t="s">
        <v>371</v>
      </c>
      <c r="G2154" s="749" t="s">
        <v>50</v>
      </c>
      <c r="H2154" s="748" t="s">
        <v>51</v>
      </c>
      <c r="I2154" s="748" t="s">
        <v>61</v>
      </c>
      <c r="J2154" s="770" t="s">
        <v>2798</v>
      </c>
      <c r="K2154" s="776" t="s">
        <v>192</v>
      </c>
      <c r="L2154" s="748" t="s">
        <v>2799</v>
      </c>
      <c r="M2154" s="638">
        <v>1</v>
      </c>
      <c r="N2154" s="724">
        <v>1</v>
      </c>
      <c r="O2154" s="797" t="s">
        <v>2800</v>
      </c>
      <c r="P2154" s="797" t="s">
        <v>2801</v>
      </c>
      <c r="Q2154" s="804" t="s">
        <v>2738</v>
      </c>
      <c r="R2154" s="59"/>
      <c r="S2154" s="823"/>
      <c r="T2154" s="49"/>
      <c r="U2154" s="49"/>
      <c r="V2154" s="49"/>
      <c r="W2154" s="34"/>
      <c r="X2154" s="35"/>
      <c r="Y2154" s="36"/>
      <c r="Z2154" s="36"/>
      <c r="AA2154" s="36"/>
      <c r="AB2154" s="50"/>
      <c r="AC2154" s="35"/>
      <c r="AD2154" s="60"/>
      <c r="AE2154" s="60"/>
      <c r="AF2154" s="637"/>
      <c r="AG2154" s="2"/>
    </row>
    <row r="2155" spans="1:33" ht="24.75" customHeight="1">
      <c r="A2155" s="662"/>
      <c r="B2155" s="665"/>
      <c r="C2155" s="743"/>
      <c r="D2155" s="744"/>
      <c r="E2155" s="744"/>
      <c r="F2155" s="744"/>
      <c r="G2155" s="744"/>
      <c r="H2155" s="744"/>
      <c r="I2155" s="744"/>
      <c r="J2155" s="771"/>
      <c r="K2155" s="744"/>
      <c r="L2155" s="744"/>
      <c r="M2155" s="631"/>
      <c r="N2155" s="631"/>
      <c r="O2155" s="744"/>
      <c r="P2155" s="744"/>
      <c r="Q2155" s="802"/>
      <c r="R2155" s="32"/>
      <c r="S2155" s="818"/>
      <c r="T2155" s="26"/>
      <c r="U2155" s="26"/>
      <c r="V2155" s="26"/>
      <c r="W2155" s="27"/>
      <c r="X2155" s="28"/>
      <c r="Y2155" s="29"/>
      <c r="Z2155" s="29"/>
      <c r="AA2155" s="29"/>
      <c r="AB2155" s="30"/>
      <c r="AC2155" s="28"/>
      <c r="AD2155" s="31"/>
      <c r="AE2155" s="31"/>
      <c r="AF2155" s="634"/>
      <c r="AG2155" s="2"/>
    </row>
    <row r="2156" spans="1:33" ht="24.75" customHeight="1">
      <c r="A2156" s="662"/>
      <c r="B2156" s="665"/>
      <c r="C2156" s="743"/>
      <c r="D2156" s="744"/>
      <c r="E2156" s="744"/>
      <c r="F2156" s="744"/>
      <c r="G2156" s="744"/>
      <c r="H2156" s="744"/>
      <c r="I2156" s="744"/>
      <c r="J2156" s="771"/>
      <c r="K2156" s="744"/>
      <c r="L2156" s="744"/>
      <c r="M2156" s="631"/>
      <c r="N2156" s="631"/>
      <c r="O2156" s="744"/>
      <c r="P2156" s="744"/>
      <c r="Q2156" s="802"/>
      <c r="R2156" s="25"/>
      <c r="S2156" s="818"/>
      <c r="T2156" s="26"/>
      <c r="U2156" s="26"/>
      <c r="V2156" s="26"/>
      <c r="W2156" s="27"/>
      <c r="X2156" s="28"/>
      <c r="Y2156" s="29"/>
      <c r="Z2156" s="29"/>
      <c r="AA2156" s="29"/>
      <c r="AB2156" s="30"/>
      <c r="AC2156" s="28"/>
      <c r="AD2156" s="31"/>
      <c r="AE2156" s="31"/>
      <c r="AF2156" s="634"/>
      <c r="AG2156" s="2"/>
    </row>
    <row r="2157" spans="1:33" ht="24.75" customHeight="1">
      <c r="A2157" s="662"/>
      <c r="B2157" s="665"/>
      <c r="C2157" s="743"/>
      <c r="D2157" s="744"/>
      <c r="E2157" s="744"/>
      <c r="F2157" s="744"/>
      <c r="G2157" s="744"/>
      <c r="H2157" s="744"/>
      <c r="I2157" s="744"/>
      <c r="J2157" s="771"/>
      <c r="K2157" s="744"/>
      <c r="L2157" s="744"/>
      <c r="M2157" s="631"/>
      <c r="N2157" s="631"/>
      <c r="O2157" s="744"/>
      <c r="P2157" s="744"/>
      <c r="Q2157" s="802"/>
      <c r="R2157" s="25"/>
      <c r="S2157" s="818"/>
      <c r="T2157" s="26"/>
      <c r="U2157" s="26"/>
      <c r="V2157" s="26"/>
      <c r="W2157" s="27"/>
      <c r="X2157" s="28"/>
      <c r="Y2157" s="29"/>
      <c r="Z2157" s="29"/>
      <c r="AA2157" s="29"/>
      <c r="AB2157" s="30"/>
      <c r="AC2157" s="28"/>
      <c r="AD2157" s="31"/>
      <c r="AE2157" s="31"/>
      <c r="AF2157" s="634"/>
      <c r="AG2157" s="2"/>
    </row>
    <row r="2158" spans="1:33" ht="24.75" customHeight="1">
      <c r="A2158" s="662"/>
      <c r="B2158" s="665"/>
      <c r="C2158" s="745"/>
      <c r="D2158" s="746"/>
      <c r="E2158" s="746"/>
      <c r="F2158" s="746"/>
      <c r="G2158" s="746"/>
      <c r="H2158" s="746"/>
      <c r="I2158" s="746"/>
      <c r="J2158" s="772"/>
      <c r="K2158" s="746"/>
      <c r="L2158" s="746"/>
      <c r="M2158" s="632"/>
      <c r="N2158" s="632"/>
      <c r="O2158" s="746"/>
      <c r="P2158" s="746"/>
      <c r="Q2158" s="803"/>
      <c r="R2158" s="69"/>
      <c r="S2158" s="820"/>
      <c r="T2158" s="39"/>
      <c r="U2158" s="39"/>
      <c r="V2158" s="39"/>
      <c r="W2158" s="40"/>
      <c r="X2158" s="41"/>
      <c r="Y2158" s="42"/>
      <c r="Z2158" s="42"/>
      <c r="AA2158" s="42"/>
      <c r="AB2158" s="43"/>
      <c r="AC2158" s="41"/>
      <c r="AD2158" s="44"/>
      <c r="AE2158" s="44"/>
      <c r="AF2158" s="635"/>
      <c r="AG2158" s="2"/>
    </row>
    <row r="2159" spans="1:33" ht="25.5" customHeight="1">
      <c r="A2159" s="662"/>
      <c r="B2159" s="665"/>
      <c r="C2159" s="747" t="s">
        <v>46</v>
      </c>
      <c r="D2159" s="748" t="s">
        <v>47</v>
      </c>
      <c r="E2159" s="748" t="s">
        <v>48</v>
      </c>
      <c r="F2159" s="748" t="s">
        <v>371</v>
      </c>
      <c r="G2159" s="749" t="s">
        <v>50</v>
      </c>
      <c r="H2159" s="748" t="s">
        <v>51</v>
      </c>
      <c r="I2159" s="748" t="s">
        <v>61</v>
      </c>
      <c r="J2159" s="770" t="s">
        <v>2802</v>
      </c>
      <c r="K2159" s="776" t="s">
        <v>473</v>
      </c>
      <c r="L2159" s="748" t="s">
        <v>2803</v>
      </c>
      <c r="M2159" s="638">
        <v>1</v>
      </c>
      <c r="N2159" s="638">
        <v>1</v>
      </c>
      <c r="O2159" s="797" t="s">
        <v>2804</v>
      </c>
      <c r="P2159" s="748" t="s">
        <v>2805</v>
      </c>
      <c r="Q2159" s="804" t="s">
        <v>2743</v>
      </c>
      <c r="R2159" s="59"/>
      <c r="S2159" s="827"/>
      <c r="T2159" s="68"/>
      <c r="U2159" s="68"/>
      <c r="V2159" s="68"/>
      <c r="W2159" s="54"/>
      <c r="X2159" s="55"/>
      <c r="Y2159" s="56"/>
      <c r="Z2159" s="56"/>
      <c r="AA2159" s="56"/>
      <c r="AB2159" s="57"/>
      <c r="AC2159" s="55"/>
      <c r="AD2159" s="58"/>
      <c r="AE2159" s="58"/>
      <c r="AF2159" s="637"/>
      <c r="AG2159" s="2"/>
    </row>
    <row r="2160" spans="1:33" ht="25.5" customHeight="1">
      <c r="A2160" s="662"/>
      <c r="B2160" s="665"/>
      <c r="C2160" s="743"/>
      <c r="D2160" s="744"/>
      <c r="E2160" s="744"/>
      <c r="F2160" s="744"/>
      <c r="G2160" s="744"/>
      <c r="H2160" s="744"/>
      <c r="I2160" s="744"/>
      <c r="J2160" s="771"/>
      <c r="K2160" s="744"/>
      <c r="L2160" s="744"/>
      <c r="M2160" s="631"/>
      <c r="N2160" s="631"/>
      <c r="O2160" s="744"/>
      <c r="P2160" s="744"/>
      <c r="Q2160" s="802"/>
      <c r="R2160" s="32"/>
      <c r="S2160" s="818"/>
      <c r="T2160" s="26"/>
      <c r="U2160" s="26"/>
      <c r="V2160" s="26"/>
      <c r="W2160" s="27"/>
      <c r="X2160" s="28"/>
      <c r="Y2160" s="29"/>
      <c r="Z2160" s="29"/>
      <c r="AA2160" s="29"/>
      <c r="AB2160" s="30"/>
      <c r="AC2160" s="28"/>
      <c r="AD2160" s="31"/>
      <c r="AE2160" s="31"/>
      <c r="AF2160" s="634"/>
      <c r="AG2160" s="2"/>
    </row>
    <row r="2161" spans="1:33" ht="25.5" customHeight="1">
      <c r="A2161" s="662"/>
      <c r="B2161" s="665"/>
      <c r="C2161" s="743"/>
      <c r="D2161" s="744"/>
      <c r="E2161" s="744"/>
      <c r="F2161" s="744"/>
      <c r="G2161" s="744"/>
      <c r="H2161" s="744"/>
      <c r="I2161" s="744"/>
      <c r="J2161" s="771"/>
      <c r="K2161" s="744"/>
      <c r="L2161" s="744"/>
      <c r="M2161" s="631"/>
      <c r="N2161" s="631"/>
      <c r="O2161" s="744"/>
      <c r="P2161" s="744"/>
      <c r="Q2161" s="802"/>
      <c r="R2161" s="25"/>
      <c r="S2161" s="818"/>
      <c r="T2161" s="26"/>
      <c r="U2161" s="26"/>
      <c r="V2161" s="26"/>
      <c r="W2161" s="27"/>
      <c r="X2161" s="28"/>
      <c r="Y2161" s="29"/>
      <c r="Z2161" s="29"/>
      <c r="AA2161" s="29"/>
      <c r="AB2161" s="30"/>
      <c r="AC2161" s="28"/>
      <c r="AD2161" s="31"/>
      <c r="AE2161" s="31"/>
      <c r="AF2161" s="634"/>
      <c r="AG2161" s="2"/>
    </row>
    <row r="2162" spans="1:33" ht="25.5" customHeight="1">
      <c r="A2162" s="662"/>
      <c r="B2162" s="665"/>
      <c r="C2162" s="743"/>
      <c r="D2162" s="744"/>
      <c r="E2162" s="744"/>
      <c r="F2162" s="744"/>
      <c r="G2162" s="744"/>
      <c r="H2162" s="744"/>
      <c r="I2162" s="744"/>
      <c r="J2162" s="771"/>
      <c r="K2162" s="744"/>
      <c r="L2162" s="744"/>
      <c r="M2162" s="631"/>
      <c r="N2162" s="631"/>
      <c r="O2162" s="744"/>
      <c r="P2162" s="744"/>
      <c r="Q2162" s="802"/>
      <c r="R2162" s="25"/>
      <c r="S2162" s="818"/>
      <c r="T2162" s="26"/>
      <c r="U2162" s="26"/>
      <c r="V2162" s="26"/>
      <c r="W2162" s="27"/>
      <c r="X2162" s="28"/>
      <c r="Y2162" s="29"/>
      <c r="Z2162" s="29"/>
      <c r="AA2162" s="29"/>
      <c r="AB2162" s="30"/>
      <c r="AC2162" s="28"/>
      <c r="AD2162" s="31"/>
      <c r="AE2162" s="31"/>
      <c r="AF2162" s="634"/>
      <c r="AG2162" s="2"/>
    </row>
    <row r="2163" spans="1:33" ht="25.5" customHeight="1">
      <c r="A2163" s="662"/>
      <c r="B2163" s="669"/>
      <c r="C2163" s="745"/>
      <c r="D2163" s="746"/>
      <c r="E2163" s="746"/>
      <c r="F2163" s="746"/>
      <c r="G2163" s="746"/>
      <c r="H2163" s="746"/>
      <c r="I2163" s="746"/>
      <c r="J2163" s="772"/>
      <c r="K2163" s="746"/>
      <c r="L2163" s="746"/>
      <c r="M2163" s="632"/>
      <c r="N2163" s="632"/>
      <c r="O2163" s="746"/>
      <c r="P2163" s="746"/>
      <c r="Q2163" s="803"/>
      <c r="R2163" s="38"/>
      <c r="S2163" s="820"/>
      <c r="T2163" s="39"/>
      <c r="U2163" s="39"/>
      <c r="V2163" s="39"/>
      <c r="W2163" s="40"/>
      <c r="X2163" s="41"/>
      <c r="Y2163" s="42"/>
      <c r="Z2163" s="42"/>
      <c r="AA2163" s="42"/>
      <c r="AB2163" s="43"/>
      <c r="AC2163" s="41"/>
      <c r="AD2163" s="44"/>
      <c r="AE2163" s="44"/>
      <c r="AF2163" s="635"/>
      <c r="AG2163" s="2"/>
    </row>
    <row r="2164" spans="1:33" ht="22.5" customHeight="1">
      <c r="A2164" s="708"/>
      <c r="B2164" s="159"/>
      <c r="C2164" s="781"/>
      <c r="D2164" s="781"/>
      <c r="E2164" s="781"/>
      <c r="F2164" s="781"/>
      <c r="G2164" s="781"/>
      <c r="H2164" s="781"/>
      <c r="I2164" s="781"/>
      <c r="J2164" s="781"/>
      <c r="K2164" s="781"/>
      <c r="L2164" s="781"/>
      <c r="M2164" s="160"/>
      <c r="N2164" s="160"/>
      <c r="O2164" s="781"/>
      <c r="P2164" s="781"/>
      <c r="Q2164" s="781"/>
      <c r="R2164" s="667" t="s">
        <v>536</v>
      </c>
      <c r="S2164" s="657"/>
      <c r="T2164" s="657"/>
      <c r="U2164" s="657"/>
      <c r="V2164" s="657"/>
      <c r="W2164" s="657"/>
      <c r="X2164" s="657"/>
      <c r="Y2164" s="657"/>
      <c r="Z2164" s="658"/>
      <c r="AA2164" s="161" t="s">
        <v>201</v>
      </c>
      <c r="AB2164" s="162">
        <f>SUM(AB2106:AB2163)</f>
        <v>1968.5456000000004</v>
      </c>
      <c r="AC2164" s="668"/>
      <c r="AD2164" s="657"/>
      <c r="AE2164" s="657"/>
      <c r="AF2164" s="660"/>
      <c r="AG2164" s="84"/>
    </row>
    <row r="2165" spans="1:33" ht="22.5" customHeight="1">
      <c r="A2165" s="79"/>
      <c r="B2165" s="167"/>
      <c r="C2165" s="783"/>
      <c r="D2165" s="783"/>
      <c r="E2165" s="783"/>
      <c r="F2165" s="783"/>
      <c r="G2165" s="783"/>
      <c r="H2165" s="783"/>
      <c r="I2165" s="783"/>
      <c r="J2165" s="783"/>
      <c r="K2165" s="783"/>
      <c r="L2165" s="783"/>
      <c r="M2165" s="167"/>
      <c r="N2165" s="167"/>
      <c r="O2165" s="783"/>
      <c r="P2165" s="783"/>
      <c r="Q2165" s="806"/>
      <c r="R2165" s="671" t="s">
        <v>2806</v>
      </c>
      <c r="S2165" s="672"/>
      <c r="T2165" s="672"/>
      <c r="U2165" s="672"/>
      <c r="V2165" s="672"/>
      <c r="W2165" s="672"/>
      <c r="X2165" s="672"/>
      <c r="Y2165" s="672"/>
      <c r="Z2165" s="673"/>
      <c r="AA2165" s="168" t="s">
        <v>201</v>
      </c>
      <c r="AB2165" s="169">
        <f>+AB2105+AB2164</f>
        <v>403893.19411200006</v>
      </c>
      <c r="AC2165" s="674"/>
      <c r="AD2165" s="672"/>
      <c r="AE2165" s="672"/>
      <c r="AF2165" s="675"/>
      <c r="AG2165" s="170"/>
    </row>
    <row r="2166" spans="1:33" ht="39" customHeight="1">
      <c r="A2166" s="652" t="s">
        <v>2807</v>
      </c>
      <c r="B2166" s="716"/>
      <c r="C2166" s="773" t="s">
        <v>46</v>
      </c>
      <c r="D2166" s="750" t="s">
        <v>47</v>
      </c>
      <c r="E2166" s="750" t="s">
        <v>59</v>
      </c>
      <c r="F2166" s="750" t="s">
        <v>132</v>
      </c>
      <c r="G2166" s="768" t="s">
        <v>50</v>
      </c>
      <c r="H2166" s="750" t="s">
        <v>51</v>
      </c>
      <c r="I2166" s="750" t="s">
        <v>61</v>
      </c>
      <c r="J2166" s="774" t="s">
        <v>2808</v>
      </c>
      <c r="K2166" s="748" t="s">
        <v>2809</v>
      </c>
      <c r="L2166" s="741" t="s">
        <v>2810</v>
      </c>
      <c r="M2166" s="713">
        <v>1</v>
      </c>
      <c r="N2166" s="713">
        <v>1</v>
      </c>
      <c r="O2166" s="741" t="s">
        <v>2811</v>
      </c>
      <c r="P2166" s="741" t="s">
        <v>2812</v>
      </c>
      <c r="Q2166" s="801" t="s">
        <v>2813</v>
      </c>
      <c r="R2166" s="414" t="s">
        <v>116</v>
      </c>
      <c r="S2166" s="821" t="s">
        <v>117</v>
      </c>
      <c r="T2166" s="46"/>
      <c r="U2166" s="67" t="s">
        <v>71</v>
      </c>
      <c r="V2166" s="68" t="s">
        <v>72</v>
      </c>
      <c r="W2166" s="34"/>
      <c r="X2166" s="35"/>
      <c r="Y2166" s="36"/>
      <c r="Z2166" s="36"/>
      <c r="AA2166" s="36"/>
      <c r="AB2166" s="50">
        <f>+AA2167</f>
        <v>51.900800000000011</v>
      </c>
      <c r="AC2166" s="35"/>
      <c r="AD2166" s="60"/>
      <c r="AE2166" s="60"/>
      <c r="AF2166" s="636"/>
      <c r="AG2166" s="2"/>
    </row>
    <row r="2167" spans="1:33" ht="39" customHeight="1">
      <c r="A2167" s="641"/>
      <c r="B2167" s="649"/>
      <c r="C2167" s="743"/>
      <c r="D2167" s="744"/>
      <c r="E2167" s="744"/>
      <c r="F2167" s="744"/>
      <c r="G2167" s="744"/>
      <c r="H2167" s="744"/>
      <c r="I2167" s="744"/>
      <c r="J2167" s="754"/>
      <c r="K2167" s="744"/>
      <c r="L2167" s="744"/>
      <c r="M2167" s="631"/>
      <c r="N2167" s="631"/>
      <c r="O2167" s="744"/>
      <c r="P2167" s="744"/>
      <c r="Q2167" s="802"/>
      <c r="R2167" s="25"/>
      <c r="S2167" s="818" t="s">
        <v>1204</v>
      </c>
      <c r="T2167" s="26"/>
      <c r="U2167" s="26"/>
      <c r="V2167" s="26"/>
      <c r="W2167" s="27">
        <v>1</v>
      </c>
      <c r="X2167" s="28" t="s">
        <v>74</v>
      </c>
      <c r="Y2167" s="29">
        <v>46.34</v>
      </c>
      <c r="Z2167" s="29">
        <f>+W2167*Y2167</f>
        <v>46.34</v>
      </c>
      <c r="AA2167" s="29">
        <f>+Z2167*1.12</f>
        <v>51.900800000000011</v>
      </c>
      <c r="AB2167" s="30"/>
      <c r="AC2167" s="28"/>
      <c r="AD2167" s="31"/>
      <c r="AE2167" s="31" t="s">
        <v>75</v>
      </c>
      <c r="AF2167" s="634"/>
      <c r="AG2167" s="2"/>
    </row>
    <row r="2168" spans="1:33" ht="39" customHeight="1">
      <c r="A2168" s="650"/>
      <c r="B2168" s="651"/>
      <c r="C2168" s="743"/>
      <c r="D2168" s="744"/>
      <c r="E2168" s="744"/>
      <c r="F2168" s="744"/>
      <c r="G2168" s="744"/>
      <c r="H2168" s="744"/>
      <c r="I2168" s="744"/>
      <c r="J2168" s="754"/>
      <c r="K2168" s="744"/>
      <c r="L2168" s="744"/>
      <c r="M2168" s="631"/>
      <c r="N2168" s="631"/>
      <c r="O2168" s="744"/>
      <c r="P2168" s="744"/>
      <c r="Q2168" s="802"/>
      <c r="R2168" s="32"/>
      <c r="S2168" s="819"/>
      <c r="T2168" s="33"/>
      <c r="U2168" s="33"/>
      <c r="V2168" s="33"/>
      <c r="W2168" s="34"/>
      <c r="X2168" s="35"/>
      <c r="Y2168" s="430"/>
      <c r="Z2168" s="29"/>
      <c r="AA2168" s="29"/>
      <c r="AB2168" s="30"/>
      <c r="AC2168" s="28"/>
      <c r="AD2168" s="31"/>
      <c r="AE2168" s="31"/>
      <c r="AF2168" s="634"/>
      <c r="AG2168" s="2"/>
    </row>
    <row r="2169" spans="1:33" ht="39" customHeight="1">
      <c r="A2169" s="647" t="s">
        <v>2807</v>
      </c>
      <c r="B2169" s="648"/>
      <c r="C2169" s="743"/>
      <c r="D2169" s="744"/>
      <c r="E2169" s="744"/>
      <c r="F2169" s="744"/>
      <c r="G2169" s="744"/>
      <c r="H2169" s="744"/>
      <c r="I2169" s="744"/>
      <c r="J2169" s="754"/>
      <c r="K2169" s="744"/>
      <c r="L2169" s="744"/>
      <c r="M2169" s="631"/>
      <c r="N2169" s="631"/>
      <c r="O2169" s="744"/>
      <c r="P2169" s="744"/>
      <c r="Q2169" s="802"/>
      <c r="R2169" s="37"/>
      <c r="S2169" s="819"/>
      <c r="T2169" s="33"/>
      <c r="U2169" s="33"/>
      <c r="V2169" s="33"/>
      <c r="W2169" s="34"/>
      <c r="X2169" s="35"/>
      <c r="Y2169" s="36"/>
      <c r="Z2169" s="29"/>
      <c r="AA2169" s="29"/>
      <c r="AB2169" s="30"/>
      <c r="AC2169" s="28"/>
      <c r="AD2169" s="31"/>
      <c r="AE2169" s="31"/>
      <c r="AF2169" s="634"/>
      <c r="AG2169" s="2"/>
    </row>
    <row r="2170" spans="1:33" ht="39" customHeight="1">
      <c r="A2170" s="641"/>
      <c r="B2170" s="649"/>
      <c r="C2170" s="745"/>
      <c r="D2170" s="746"/>
      <c r="E2170" s="746"/>
      <c r="F2170" s="746"/>
      <c r="G2170" s="746"/>
      <c r="H2170" s="746"/>
      <c r="I2170" s="746"/>
      <c r="J2170" s="756"/>
      <c r="K2170" s="746"/>
      <c r="L2170" s="746"/>
      <c r="M2170" s="632"/>
      <c r="N2170" s="632"/>
      <c r="O2170" s="746"/>
      <c r="P2170" s="746"/>
      <c r="Q2170" s="803"/>
      <c r="R2170" s="38"/>
      <c r="S2170" s="820"/>
      <c r="T2170" s="39"/>
      <c r="U2170" s="39"/>
      <c r="V2170" s="39"/>
      <c r="W2170" s="40"/>
      <c r="X2170" s="41"/>
      <c r="Y2170" s="42"/>
      <c r="Z2170" s="42"/>
      <c r="AA2170" s="42"/>
      <c r="AB2170" s="43"/>
      <c r="AC2170" s="41"/>
      <c r="AD2170" s="44"/>
      <c r="AE2170" s="44"/>
      <c r="AF2170" s="635"/>
      <c r="AG2170" s="2"/>
    </row>
    <row r="2171" spans="1:33" ht="39" customHeight="1">
      <c r="A2171" s="641"/>
      <c r="B2171" s="649"/>
      <c r="C2171" s="773" t="s">
        <v>46</v>
      </c>
      <c r="D2171" s="750" t="s">
        <v>47</v>
      </c>
      <c r="E2171" s="750" t="s">
        <v>59</v>
      </c>
      <c r="F2171" s="750" t="s">
        <v>132</v>
      </c>
      <c r="G2171" s="768" t="s">
        <v>50</v>
      </c>
      <c r="H2171" s="750" t="s">
        <v>51</v>
      </c>
      <c r="I2171" s="750" t="s">
        <v>61</v>
      </c>
      <c r="J2171" s="774" t="s">
        <v>2814</v>
      </c>
      <c r="K2171" s="748" t="s">
        <v>2815</v>
      </c>
      <c r="L2171" s="748" t="s">
        <v>2816</v>
      </c>
      <c r="M2171" s="638">
        <v>6</v>
      </c>
      <c r="N2171" s="638">
        <v>5</v>
      </c>
      <c r="O2171" s="748" t="s">
        <v>2817</v>
      </c>
      <c r="P2171" s="748" t="s">
        <v>2818</v>
      </c>
      <c r="Q2171" s="804" t="s">
        <v>2819</v>
      </c>
      <c r="R2171" s="37"/>
      <c r="S2171" s="819"/>
      <c r="T2171" s="33"/>
      <c r="U2171" s="33"/>
      <c r="V2171" s="33"/>
      <c r="W2171" s="34"/>
      <c r="X2171" s="35"/>
      <c r="Y2171" s="36"/>
      <c r="Z2171" s="29"/>
      <c r="AA2171" s="29"/>
      <c r="AB2171" s="50"/>
      <c r="AC2171" s="35"/>
      <c r="AD2171" s="35"/>
      <c r="AE2171" s="35"/>
      <c r="AF2171" s="636"/>
      <c r="AG2171" s="2"/>
    </row>
    <row r="2172" spans="1:33" ht="39" customHeight="1">
      <c r="A2172" s="641"/>
      <c r="B2172" s="649"/>
      <c r="C2172" s="743"/>
      <c r="D2172" s="744"/>
      <c r="E2172" s="744"/>
      <c r="F2172" s="744"/>
      <c r="G2172" s="744"/>
      <c r="H2172" s="744"/>
      <c r="I2172" s="744"/>
      <c r="J2172" s="754"/>
      <c r="K2172" s="744"/>
      <c r="L2172" s="744"/>
      <c r="M2172" s="631"/>
      <c r="N2172" s="631"/>
      <c r="O2172" s="744"/>
      <c r="P2172" s="744"/>
      <c r="Q2172" s="802"/>
      <c r="R2172" s="25"/>
      <c r="S2172" s="818"/>
      <c r="T2172" s="26"/>
      <c r="U2172" s="26"/>
      <c r="V2172" s="26"/>
      <c r="W2172" s="27"/>
      <c r="X2172" s="28"/>
      <c r="Y2172" s="29"/>
      <c r="Z2172" s="29"/>
      <c r="AA2172" s="29"/>
      <c r="AB2172" s="30"/>
      <c r="AC2172" s="28"/>
      <c r="AD2172" s="28"/>
      <c r="AE2172" s="28"/>
      <c r="AF2172" s="634"/>
      <c r="AG2172" s="2"/>
    </row>
    <row r="2173" spans="1:33" ht="39" customHeight="1">
      <c r="A2173" s="641"/>
      <c r="B2173" s="649"/>
      <c r="C2173" s="743"/>
      <c r="D2173" s="744"/>
      <c r="E2173" s="744"/>
      <c r="F2173" s="744"/>
      <c r="G2173" s="744"/>
      <c r="H2173" s="744"/>
      <c r="I2173" s="744"/>
      <c r="J2173" s="754"/>
      <c r="K2173" s="744"/>
      <c r="L2173" s="744"/>
      <c r="M2173" s="631"/>
      <c r="N2173" s="631"/>
      <c r="O2173" s="744"/>
      <c r="P2173" s="744"/>
      <c r="Q2173" s="802"/>
      <c r="R2173" s="25"/>
      <c r="S2173" s="818"/>
      <c r="T2173" s="26"/>
      <c r="U2173" s="26"/>
      <c r="V2173" s="26"/>
      <c r="W2173" s="27"/>
      <c r="X2173" s="28"/>
      <c r="Y2173" s="29"/>
      <c r="Z2173" s="29"/>
      <c r="AA2173" s="29"/>
      <c r="AB2173" s="30"/>
      <c r="AC2173" s="28"/>
      <c r="AD2173" s="28"/>
      <c r="AE2173" s="31"/>
      <c r="AF2173" s="634"/>
      <c r="AG2173" s="2"/>
    </row>
    <row r="2174" spans="1:33" ht="39" customHeight="1">
      <c r="A2174" s="641"/>
      <c r="B2174" s="649"/>
      <c r="C2174" s="743"/>
      <c r="D2174" s="744"/>
      <c r="E2174" s="744"/>
      <c r="F2174" s="744"/>
      <c r="G2174" s="744"/>
      <c r="H2174" s="744"/>
      <c r="I2174" s="744"/>
      <c r="J2174" s="754"/>
      <c r="K2174" s="744"/>
      <c r="L2174" s="744"/>
      <c r="M2174" s="631"/>
      <c r="N2174" s="631"/>
      <c r="O2174" s="744"/>
      <c r="P2174" s="744"/>
      <c r="Q2174" s="802"/>
      <c r="R2174" s="25"/>
      <c r="S2174" s="818"/>
      <c r="T2174" s="26"/>
      <c r="U2174" s="26"/>
      <c r="V2174" s="26"/>
      <c r="W2174" s="27"/>
      <c r="X2174" s="28"/>
      <c r="Y2174" s="29"/>
      <c r="Z2174" s="29"/>
      <c r="AA2174" s="29"/>
      <c r="AB2174" s="30"/>
      <c r="AC2174" s="28"/>
      <c r="AD2174" s="28"/>
      <c r="AE2174" s="31"/>
      <c r="AF2174" s="634"/>
      <c r="AG2174" s="2"/>
    </row>
    <row r="2175" spans="1:33" ht="39" customHeight="1">
      <c r="A2175" s="641"/>
      <c r="B2175" s="649"/>
      <c r="C2175" s="745"/>
      <c r="D2175" s="746"/>
      <c r="E2175" s="746"/>
      <c r="F2175" s="746"/>
      <c r="G2175" s="746"/>
      <c r="H2175" s="746"/>
      <c r="I2175" s="746"/>
      <c r="J2175" s="756"/>
      <c r="K2175" s="746"/>
      <c r="L2175" s="746"/>
      <c r="M2175" s="632"/>
      <c r="N2175" s="632"/>
      <c r="O2175" s="746"/>
      <c r="P2175" s="746"/>
      <c r="Q2175" s="803"/>
      <c r="R2175" s="38"/>
      <c r="S2175" s="820"/>
      <c r="T2175" s="39"/>
      <c r="U2175" s="39"/>
      <c r="V2175" s="39"/>
      <c r="W2175" s="40"/>
      <c r="X2175" s="41"/>
      <c r="Y2175" s="431"/>
      <c r="Z2175" s="42"/>
      <c r="AA2175" s="42"/>
      <c r="AB2175" s="43"/>
      <c r="AC2175" s="41"/>
      <c r="AD2175" s="41"/>
      <c r="AE2175" s="44"/>
      <c r="AF2175" s="635"/>
      <c r="AG2175" s="2"/>
    </row>
    <row r="2176" spans="1:33" ht="39" customHeight="1">
      <c r="A2176" s="641"/>
      <c r="B2176" s="649"/>
      <c r="C2176" s="747" t="s">
        <v>46</v>
      </c>
      <c r="D2176" s="748" t="s">
        <v>47</v>
      </c>
      <c r="E2176" s="748" t="s">
        <v>59</v>
      </c>
      <c r="F2176" s="748" t="s">
        <v>132</v>
      </c>
      <c r="G2176" s="749" t="s">
        <v>50</v>
      </c>
      <c r="H2176" s="748" t="s">
        <v>51</v>
      </c>
      <c r="I2176" s="748" t="s">
        <v>61</v>
      </c>
      <c r="J2176" s="774" t="s">
        <v>2820</v>
      </c>
      <c r="K2176" s="748" t="s">
        <v>2821</v>
      </c>
      <c r="L2176" s="748" t="s">
        <v>2822</v>
      </c>
      <c r="M2176" s="638">
        <v>6</v>
      </c>
      <c r="N2176" s="638">
        <v>5</v>
      </c>
      <c r="O2176" s="748" t="s">
        <v>2823</v>
      </c>
      <c r="P2176" s="748" t="s">
        <v>2824</v>
      </c>
      <c r="Q2176" s="804" t="s">
        <v>2813</v>
      </c>
      <c r="R2176" s="432" t="s">
        <v>140</v>
      </c>
      <c r="S2176" s="825" t="s">
        <v>141</v>
      </c>
      <c r="T2176" s="193"/>
      <c r="U2176" s="172" t="s">
        <v>71</v>
      </c>
      <c r="V2176" s="164" t="s">
        <v>72</v>
      </c>
      <c r="W2176" s="73"/>
      <c r="X2176" s="28"/>
      <c r="Y2176" s="29"/>
      <c r="Z2176" s="29"/>
      <c r="AA2176" s="29"/>
      <c r="AB2176" s="30">
        <f>+SUM(AA2177:AA2189)</f>
        <v>81.64800000000001</v>
      </c>
      <c r="AC2176" s="28"/>
      <c r="AD2176" s="31"/>
      <c r="AE2176" s="31"/>
      <c r="AF2176" s="637"/>
      <c r="AG2176" s="2"/>
    </row>
    <row r="2177" spans="1:33" ht="39" customHeight="1">
      <c r="A2177" s="641"/>
      <c r="B2177" s="649"/>
      <c r="C2177" s="743"/>
      <c r="D2177" s="744"/>
      <c r="E2177" s="744"/>
      <c r="F2177" s="744"/>
      <c r="G2177" s="744"/>
      <c r="H2177" s="744"/>
      <c r="I2177" s="744"/>
      <c r="J2177" s="754"/>
      <c r="K2177" s="744"/>
      <c r="L2177" s="744"/>
      <c r="M2177" s="631"/>
      <c r="N2177" s="631"/>
      <c r="O2177" s="744"/>
      <c r="P2177" s="744"/>
      <c r="Q2177" s="802"/>
      <c r="R2177" s="25"/>
      <c r="S2177" s="818" t="s">
        <v>2585</v>
      </c>
      <c r="T2177" s="26"/>
      <c r="U2177" s="33"/>
      <c r="V2177" s="33"/>
      <c r="W2177" s="27">
        <v>1</v>
      </c>
      <c r="X2177" s="28" t="s">
        <v>74</v>
      </c>
      <c r="Y2177" s="29">
        <v>72.900000000000006</v>
      </c>
      <c r="Z2177" s="29">
        <f>+W2177*Y2177</f>
        <v>72.900000000000006</v>
      </c>
      <c r="AA2177" s="29">
        <f>+Z2177*1.12</f>
        <v>81.64800000000001</v>
      </c>
      <c r="AB2177" s="30"/>
      <c r="AC2177" s="28"/>
      <c r="AD2177" s="31"/>
      <c r="AE2177" s="31" t="s">
        <v>75</v>
      </c>
      <c r="AF2177" s="634"/>
      <c r="AG2177" s="2"/>
    </row>
    <row r="2178" spans="1:33" ht="39" customHeight="1">
      <c r="A2178" s="641"/>
      <c r="B2178" s="649"/>
      <c r="C2178" s="743"/>
      <c r="D2178" s="744"/>
      <c r="E2178" s="744"/>
      <c r="F2178" s="744"/>
      <c r="G2178" s="744"/>
      <c r="H2178" s="744"/>
      <c r="I2178" s="744"/>
      <c r="J2178" s="754"/>
      <c r="K2178" s="744"/>
      <c r="L2178" s="744"/>
      <c r="M2178" s="631"/>
      <c r="N2178" s="631"/>
      <c r="O2178" s="744"/>
      <c r="P2178" s="744"/>
      <c r="Q2178" s="802"/>
      <c r="R2178" s="32"/>
      <c r="S2178" s="819"/>
      <c r="T2178" s="33"/>
      <c r="U2178" s="45"/>
      <c r="V2178" s="45"/>
      <c r="W2178" s="34"/>
      <c r="X2178" s="35"/>
      <c r="Y2178" s="36"/>
      <c r="Z2178" s="36"/>
      <c r="AA2178" s="36"/>
      <c r="AB2178" s="50"/>
      <c r="AC2178" s="35"/>
      <c r="AD2178" s="60"/>
      <c r="AE2178" s="60"/>
      <c r="AF2178" s="634"/>
      <c r="AG2178" s="2"/>
    </row>
    <row r="2179" spans="1:33" ht="39" customHeight="1">
      <c r="A2179" s="641"/>
      <c r="B2179" s="649"/>
      <c r="C2179" s="743"/>
      <c r="D2179" s="744"/>
      <c r="E2179" s="744"/>
      <c r="F2179" s="744"/>
      <c r="G2179" s="744"/>
      <c r="H2179" s="744"/>
      <c r="I2179" s="744"/>
      <c r="J2179" s="754"/>
      <c r="K2179" s="744"/>
      <c r="L2179" s="744"/>
      <c r="M2179" s="631"/>
      <c r="N2179" s="631"/>
      <c r="O2179" s="744"/>
      <c r="P2179" s="744"/>
      <c r="Q2179" s="802"/>
      <c r="R2179" s="432"/>
      <c r="S2179" s="825"/>
      <c r="T2179" s="193"/>
      <c r="U2179" s="172"/>
      <c r="V2179" s="164"/>
      <c r="W2179" s="73"/>
      <c r="X2179" s="28"/>
      <c r="Y2179" s="29"/>
      <c r="Z2179" s="29"/>
      <c r="AA2179" s="29"/>
      <c r="AB2179" s="30"/>
      <c r="AC2179" s="28"/>
      <c r="AD2179" s="31"/>
      <c r="AE2179" s="31"/>
      <c r="AF2179" s="634"/>
      <c r="AG2179" s="2"/>
    </row>
    <row r="2180" spans="1:33" ht="39" customHeight="1">
      <c r="A2180" s="641"/>
      <c r="B2180" s="649"/>
      <c r="C2180" s="745"/>
      <c r="D2180" s="746"/>
      <c r="E2180" s="746"/>
      <c r="F2180" s="746"/>
      <c r="G2180" s="746"/>
      <c r="H2180" s="746"/>
      <c r="I2180" s="746"/>
      <c r="J2180" s="756"/>
      <c r="K2180" s="746"/>
      <c r="L2180" s="746"/>
      <c r="M2180" s="632"/>
      <c r="N2180" s="632"/>
      <c r="O2180" s="746"/>
      <c r="P2180" s="746"/>
      <c r="Q2180" s="803"/>
      <c r="R2180" s="38"/>
      <c r="S2180" s="824"/>
      <c r="T2180" s="61"/>
      <c r="U2180" s="45"/>
      <c r="V2180" s="45"/>
      <c r="W2180" s="62"/>
      <c r="X2180" s="63"/>
      <c r="Y2180" s="64"/>
      <c r="Z2180" s="42"/>
      <c r="AA2180" s="42"/>
      <c r="AB2180" s="65"/>
      <c r="AC2180" s="63"/>
      <c r="AD2180" s="66"/>
      <c r="AE2180" s="66"/>
      <c r="AF2180" s="635"/>
      <c r="AG2180" s="2"/>
    </row>
    <row r="2181" spans="1:33" ht="30" customHeight="1">
      <c r="A2181" s="641"/>
      <c r="B2181" s="649"/>
      <c r="C2181" s="747" t="s">
        <v>46</v>
      </c>
      <c r="D2181" s="748" t="s">
        <v>47</v>
      </c>
      <c r="E2181" s="748" t="s">
        <v>59</v>
      </c>
      <c r="F2181" s="748" t="s">
        <v>132</v>
      </c>
      <c r="G2181" s="749" t="s">
        <v>50</v>
      </c>
      <c r="H2181" s="748" t="s">
        <v>51</v>
      </c>
      <c r="I2181" s="748" t="s">
        <v>61</v>
      </c>
      <c r="J2181" s="774" t="s">
        <v>2825</v>
      </c>
      <c r="K2181" s="748" t="s">
        <v>2826</v>
      </c>
      <c r="L2181" s="748" t="s">
        <v>2827</v>
      </c>
      <c r="M2181" s="638">
        <v>3</v>
      </c>
      <c r="N2181" s="638">
        <v>3</v>
      </c>
      <c r="O2181" s="748" t="s">
        <v>2828</v>
      </c>
      <c r="P2181" s="748" t="s">
        <v>2829</v>
      </c>
      <c r="Q2181" s="804" t="s">
        <v>2830</v>
      </c>
      <c r="R2181" s="37"/>
      <c r="S2181" s="880"/>
      <c r="T2181" s="433"/>
      <c r="U2181" s="433"/>
      <c r="V2181" s="433"/>
      <c r="W2181" s="54"/>
      <c r="X2181" s="55"/>
      <c r="Y2181" s="56"/>
      <c r="Z2181" s="29"/>
      <c r="AA2181" s="29"/>
      <c r="AB2181" s="57"/>
      <c r="AC2181" s="55"/>
      <c r="AD2181" s="58"/>
      <c r="AE2181" s="58"/>
      <c r="AF2181" s="637"/>
      <c r="AG2181" s="2"/>
    </row>
    <row r="2182" spans="1:33" ht="30" customHeight="1">
      <c r="A2182" s="641"/>
      <c r="B2182" s="649"/>
      <c r="C2182" s="743"/>
      <c r="D2182" s="744"/>
      <c r="E2182" s="744"/>
      <c r="F2182" s="744"/>
      <c r="G2182" s="744"/>
      <c r="H2182" s="744"/>
      <c r="I2182" s="744"/>
      <c r="J2182" s="754"/>
      <c r="K2182" s="744"/>
      <c r="L2182" s="744"/>
      <c r="M2182" s="631"/>
      <c r="N2182" s="631"/>
      <c r="O2182" s="744"/>
      <c r="P2182" s="744"/>
      <c r="Q2182" s="802"/>
      <c r="R2182" s="25"/>
      <c r="S2182" s="818"/>
      <c r="T2182" s="26"/>
      <c r="U2182" s="26"/>
      <c r="V2182" s="26"/>
      <c r="W2182" s="27"/>
      <c r="X2182" s="28"/>
      <c r="Y2182" s="29"/>
      <c r="Z2182" s="29"/>
      <c r="AA2182" s="29"/>
      <c r="AB2182" s="30"/>
      <c r="AC2182" s="28"/>
      <c r="AD2182" s="31"/>
      <c r="AE2182" s="31"/>
      <c r="AF2182" s="634"/>
      <c r="AG2182" s="2"/>
    </row>
    <row r="2183" spans="1:33" ht="30" customHeight="1">
      <c r="A2183" s="641"/>
      <c r="B2183" s="649"/>
      <c r="C2183" s="743"/>
      <c r="D2183" s="744"/>
      <c r="E2183" s="744"/>
      <c r="F2183" s="744"/>
      <c r="G2183" s="744"/>
      <c r="H2183" s="744"/>
      <c r="I2183" s="744"/>
      <c r="J2183" s="754"/>
      <c r="K2183" s="744"/>
      <c r="L2183" s="744"/>
      <c r="M2183" s="631"/>
      <c r="N2183" s="631"/>
      <c r="O2183" s="744"/>
      <c r="P2183" s="744"/>
      <c r="Q2183" s="802"/>
      <c r="R2183" s="25"/>
      <c r="S2183" s="818"/>
      <c r="T2183" s="26"/>
      <c r="U2183" s="26"/>
      <c r="V2183" s="26"/>
      <c r="W2183" s="27"/>
      <c r="X2183" s="28"/>
      <c r="Y2183" s="29"/>
      <c r="Z2183" s="29"/>
      <c r="AA2183" s="29"/>
      <c r="AB2183" s="30"/>
      <c r="AC2183" s="28"/>
      <c r="AD2183" s="31"/>
      <c r="AE2183" s="31"/>
      <c r="AF2183" s="634"/>
      <c r="AG2183" s="2"/>
    </row>
    <row r="2184" spans="1:33" ht="30" customHeight="1">
      <c r="A2184" s="641"/>
      <c r="B2184" s="649"/>
      <c r="C2184" s="743"/>
      <c r="D2184" s="744"/>
      <c r="E2184" s="744"/>
      <c r="F2184" s="744"/>
      <c r="G2184" s="744"/>
      <c r="H2184" s="744"/>
      <c r="I2184" s="744"/>
      <c r="J2184" s="754"/>
      <c r="K2184" s="744"/>
      <c r="L2184" s="744"/>
      <c r="M2184" s="631"/>
      <c r="N2184" s="631"/>
      <c r="O2184" s="744"/>
      <c r="P2184" s="744"/>
      <c r="Q2184" s="802"/>
      <c r="R2184" s="25"/>
      <c r="S2184" s="818"/>
      <c r="T2184" s="26"/>
      <c r="U2184" s="26"/>
      <c r="V2184" s="26"/>
      <c r="W2184" s="27"/>
      <c r="X2184" s="28"/>
      <c r="Y2184" s="29"/>
      <c r="Z2184" s="29"/>
      <c r="AA2184" s="29"/>
      <c r="AB2184" s="30"/>
      <c r="AC2184" s="28"/>
      <c r="AD2184" s="31"/>
      <c r="AE2184" s="31"/>
      <c r="AF2184" s="634"/>
      <c r="AG2184" s="2"/>
    </row>
    <row r="2185" spans="1:33" ht="30" customHeight="1">
      <c r="A2185" s="650"/>
      <c r="B2185" s="651"/>
      <c r="C2185" s="745"/>
      <c r="D2185" s="746"/>
      <c r="E2185" s="746"/>
      <c r="F2185" s="746"/>
      <c r="G2185" s="746"/>
      <c r="H2185" s="746"/>
      <c r="I2185" s="746"/>
      <c r="J2185" s="756"/>
      <c r="K2185" s="746"/>
      <c r="L2185" s="746"/>
      <c r="M2185" s="632"/>
      <c r="N2185" s="632"/>
      <c r="O2185" s="746"/>
      <c r="P2185" s="746"/>
      <c r="Q2185" s="803"/>
      <c r="R2185" s="38"/>
      <c r="S2185" s="820"/>
      <c r="T2185" s="39"/>
      <c r="U2185" s="39"/>
      <c r="V2185" s="39"/>
      <c r="W2185" s="40"/>
      <c r="X2185" s="41"/>
      <c r="Y2185" s="42"/>
      <c r="Z2185" s="42"/>
      <c r="AA2185" s="42"/>
      <c r="AB2185" s="43"/>
      <c r="AC2185" s="41"/>
      <c r="AD2185" s="44"/>
      <c r="AE2185" s="44"/>
      <c r="AF2185" s="635"/>
      <c r="AG2185" s="2"/>
    </row>
    <row r="2186" spans="1:33" ht="25.5" customHeight="1">
      <c r="A2186" s="647" t="s">
        <v>2807</v>
      </c>
      <c r="B2186" s="648"/>
      <c r="C2186" s="747" t="s">
        <v>46</v>
      </c>
      <c r="D2186" s="748" t="s">
        <v>47</v>
      </c>
      <c r="E2186" s="748" t="s">
        <v>59</v>
      </c>
      <c r="F2186" s="748" t="s">
        <v>132</v>
      </c>
      <c r="G2186" s="749" t="s">
        <v>50</v>
      </c>
      <c r="H2186" s="748" t="s">
        <v>51</v>
      </c>
      <c r="I2186" s="748" t="s">
        <v>61</v>
      </c>
      <c r="J2186" s="774" t="s">
        <v>2831</v>
      </c>
      <c r="K2186" s="748" t="s">
        <v>2832</v>
      </c>
      <c r="L2186" s="748" t="s">
        <v>2833</v>
      </c>
      <c r="M2186" s="638">
        <v>1</v>
      </c>
      <c r="N2186" s="638">
        <v>0</v>
      </c>
      <c r="O2186" s="748" t="s">
        <v>2834</v>
      </c>
      <c r="P2186" s="748" t="s">
        <v>2835</v>
      </c>
      <c r="Q2186" s="804" t="s">
        <v>2830</v>
      </c>
      <c r="R2186" s="37"/>
      <c r="S2186" s="880"/>
      <c r="T2186" s="433"/>
      <c r="U2186" s="433"/>
      <c r="V2186" s="433"/>
      <c r="W2186" s="54"/>
      <c r="X2186" s="55"/>
      <c r="Y2186" s="56"/>
      <c r="Z2186" s="29"/>
      <c r="AA2186" s="29"/>
      <c r="AB2186" s="57"/>
      <c r="AC2186" s="55"/>
      <c r="AD2186" s="58"/>
      <c r="AE2186" s="58"/>
      <c r="AF2186" s="637"/>
      <c r="AG2186" s="2"/>
    </row>
    <row r="2187" spans="1:33" ht="25.5" customHeight="1">
      <c r="A2187" s="641"/>
      <c r="B2187" s="649"/>
      <c r="C2187" s="743"/>
      <c r="D2187" s="744"/>
      <c r="E2187" s="744"/>
      <c r="F2187" s="744"/>
      <c r="G2187" s="744"/>
      <c r="H2187" s="744"/>
      <c r="I2187" s="744"/>
      <c r="J2187" s="754"/>
      <c r="K2187" s="744"/>
      <c r="L2187" s="744"/>
      <c r="M2187" s="631"/>
      <c r="N2187" s="631"/>
      <c r="O2187" s="744"/>
      <c r="P2187" s="744"/>
      <c r="Q2187" s="802"/>
      <c r="R2187" s="25"/>
      <c r="S2187" s="818"/>
      <c r="T2187" s="26"/>
      <c r="U2187" s="26"/>
      <c r="V2187" s="26"/>
      <c r="W2187" s="27"/>
      <c r="X2187" s="28"/>
      <c r="Y2187" s="29"/>
      <c r="Z2187" s="29"/>
      <c r="AA2187" s="29"/>
      <c r="AB2187" s="30"/>
      <c r="AC2187" s="28"/>
      <c r="AD2187" s="31"/>
      <c r="AE2187" s="31"/>
      <c r="AF2187" s="634"/>
      <c r="AG2187" s="2"/>
    </row>
    <row r="2188" spans="1:33" ht="25.5" customHeight="1">
      <c r="A2188" s="641"/>
      <c r="B2188" s="649"/>
      <c r="C2188" s="743"/>
      <c r="D2188" s="744"/>
      <c r="E2188" s="744"/>
      <c r="F2188" s="744"/>
      <c r="G2188" s="744"/>
      <c r="H2188" s="744"/>
      <c r="I2188" s="744"/>
      <c r="J2188" s="754"/>
      <c r="K2188" s="744"/>
      <c r="L2188" s="744"/>
      <c r="M2188" s="631"/>
      <c r="N2188" s="631"/>
      <c r="O2188" s="744"/>
      <c r="P2188" s="744"/>
      <c r="Q2188" s="802"/>
      <c r="R2188" s="25"/>
      <c r="S2188" s="818"/>
      <c r="T2188" s="26"/>
      <c r="U2188" s="26"/>
      <c r="V2188" s="26"/>
      <c r="W2188" s="27"/>
      <c r="X2188" s="28"/>
      <c r="Y2188" s="29"/>
      <c r="Z2188" s="29"/>
      <c r="AA2188" s="29"/>
      <c r="AB2188" s="30"/>
      <c r="AC2188" s="28"/>
      <c r="AD2188" s="31"/>
      <c r="AE2188" s="31"/>
      <c r="AF2188" s="634"/>
      <c r="AG2188" s="2"/>
    </row>
    <row r="2189" spans="1:33" ht="25.5" customHeight="1">
      <c r="A2189" s="641"/>
      <c r="B2189" s="649"/>
      <c r="C2189" s="743"/>
      <c r="D2189" s="744"/>
      <c r="E2189" s="744"/>
      <c r="F2189" s="744"/>
      <c r="G2189" s="744"/>
      <c r="H2189" s="744"/>
      <c r="I2189" s="744"/>
      <c r="J2189" s="754"/>
      <c r="K2189" s="744"/>
      <c r="L2189" s="744"/>
      <c r="M2189" s="631"/>
      <c r="N2189" s="631"/>
      <c r="O2189" s="744"/>
      <c r="P2189" s="744"/>
      <c r="Q2189" s="802"/>
      <c r="R2189" s="25"/>
      <c r="S2189" s="818"/>
      <c r="T2189" s="26"/>
      <c r="U2189" s="26"/>
      <c r="V2189" s="26"/>
      <c r="W2189" s="27"/>
      <c r="X2189" s="28"/>
      <c r="Y2189" s="29"/>
      <c r="Z2189" s="29"/>
      <c r="AA2189" s="29"/>
      <c r="AB2189" s="30"/>
      <c r="AC2189" s="28"/>
      <c r="AD2189" s="31"/>
      <c r="AE2189" s="31"/>
      <c r="AF2189" s="634"/>
      <c r="AG2189" s="2"/>
    </row>
    <row r="2190" spans="1:33" ht="25.5" customHeight="1">
      <c r="A2190" s="641"/>
      <c r="B2190" s="649"/>
      <c r="C2190" s="745"/>
      <c r="D2190" s="746"/>
      <c r="E2190" s="746"/>
      <c r="F2190" s="746"/>
      <c r="G2190" s="746"/>
      <c r="H2190" s="746"/>
      <c r="I2190" s="746"/>
      <c r="J2190" s="756"/>
      <c r="K2190" s="746"/>
      <c r="L2190" s="746"/>
      <c r="M2190" s="632"/>
      <c r="N2190" s="632"/>
      <c r="O2190" s="746"/>
      <c r="P2190" s="746"/>
      <c r="Q2190" s="803"/>
      <c r="R2190" s="38"/>
      <c r="S2190" s="820"/>
      <c r="T2190" s="39"/>
      <c r="U2190" s="39"/>
      <c r="V2190" s="39"/>
      <c r="W2190" s="40"/>
      <c r="X2190" s="41"/>
      <c r="Y2190" s="42"/>
      <c r="Z2190" s="42"/>
      <c r="AA2190" s="42"/>
      <c r="AB2190" s="43"/>
      <c r="AC2190" s="41"/>
      <c r="AD2190" s="44"/>
      <c r="AE2190" s="44"/>
      <c r="AF2190" s="635"/>
      <c r="AG2190" s="2"/>
    </row>
    <row r="2191" spans="1:33" ht="33.75" customHeight="1">
      <c r="A2191" s="641"/>
      <c r="B2191" s="649"/>
      <c r="C2191" s="773" t="s">
        <v>46</v>
      </c>
      <c r="D2191" s="750" t="s">
        <v>47</v>
      </c>
      <c r="E2191" s="750" t="s">
        <v>59</v>
      </c>
      <c r="F2191" s="750" t="s">
        <v>132</v>
      </c>
      <c r="G2191" s="768" t="s">
        <v>50</v>
      </c>
      <c r="H2191" s="750" t="s">
        <v>51</v>
      </c>
      <c r="I2191" s="750" t="s">
        <v>61</v>
      </c>
      <c r="J2191" s="774" t="s">
        <v>2836</v>
      </c>
      <c r="K2191" s="748" t="s">
        <v>192</v>
      </c>
      <c r="L2191" s="748" t="s">
        <v>2837</v>
      </c>
      <c r="M2191" s="638">
        <v>1</v>
      </c>
      <c r="N2191" s="638">
        <v>3</v>
      </c>
      <c r="O2191" s="748" t="s">
        <v>2838</v>
      </c>
      <c r="P2191" s="748" t="s">
        <v>2839</v>
      </c>
      <c r="Q2191" s="804" t="s">
        <v>2840</v>
      </c>
      <c r="R2191" s="434" t="s">
        <v>68</v>
      </c>
      <c r="S2191" s="822" t="s">
        <v>69</v>
      </c>
      <c r="T2191" s="435"/>
      <c r="U2191" s="436" t="s">
        <v>71</v>
      </c>
      <c r="V2191" s="437" t="s">
        <v>72</v>
      </c>
      <c r="W2191" s="438"/>
      <c r="X2191" s="55"/>
      <c r="Y2191" s="56"/>
      <c r="Z2191" s="56"/>
      <c r="AA2191" s="56"/>
      <c r="AB2191" s="57">
        <f>+SUM(AA2192:AA2195)</f>
        <v>212.8</v>
      </c>
      <c r="AC2191" s="55"/>
      <c r="AD2191" s="58"/>
      <c r="AE2191" s="58"/>
      <c r="AF2191" s="637"/>
      <c r="AG2191" s="2"/>
    </row>
    <row r="2192" spans="1:33" ht="33.75" customHeight="1">
      <c r="A2192" s="641"/>
      <c r="B2192" s="649"/>
      <c r="C2192" s="743"/>
      <c r="D2192" s="744"/>
      <c r="E2192" s="744"/>
      <c r="F2192" s="744"/>
      <c r="G2192" s="744"/>
      <c r="H2192" s="744"/>
      <c r="I2192" s="744"/>
      <c r="J2192" s="754"/>
      <c r="K2192" s="744"/>
      <c r="L2192" s="744"/>
      <c r="M2192" s="631"/>
      <c r="N2192" s="631"/>
      <c r="O2192" s="744"/>
      <c r="P2192" s="744"/>
      <c r="Q2192" s="802"/>
      <c r="R2192" s="37"/>
      <c r="S2192" s="819" t="s">
        <v>2841</v>
      </c>
      <c r="T2192" s="33"/>
      <c r="U2192" s="33"/>
      <c r="V2192" s="33"/>
      <c r="W2192" s="34">
        <v>5</v>
      </c>
      <c r="X2192" s="35" t="s">
        <v>74</v>
      </c>
      <c r="Y2192" s="36">
        <v>9.5</v>
      </c>
      <c r="Z2192" s="29">
        <f t="shared" ref="Z2192:Z2195" si="261">+W2192*Y2192</f>
        <v>47.5</v>
      </c>
      <c r="AA2192" s="29">
        <f t="shared" ref="AA2192:AA2195" si="262">+Z2192*1.12</f>
        <v>53.2</v>
      </c>
      <c r="AB2192" s="30"/>
      <c r="AC2192" s="28"/>
      <c r="AD2192" s="31"/>
      <c r="AE2192" s="28" t="s">
        <v>75</v>
      </c>
      <c r="AF2192" s="634"/>
      <c r="AG2192" s="2"/>
    </row>
    <row r="2193" spans="1:33" ht="33.75" customHeight="1">
      <c r="A2193" s="641"/>
      <c r="B2193" s="649"/>
      <c r="C2193" s="743"/>
      <c r="D2193" s="744"/>
      <c r="E2193" s="744"/>
      <c r="F2193" s="744"/>
      <c r="G2193" s="744"/>
      <c r="H2193" s="744"/>
      <c r="I2193" s="744"/>
      <c r="J2193" s="754"/>
      <c r="K2193" s="744"/>
      <c r="L2193" s="744"/>
      <c r="M2193" s="631"/>
      <c r="N2193" s="631"/>
      <c r="O2193" s="744"/>
      <c r="P2193" s="744"/>
      <c r="Q2193" s="802"/>
      <c r="R2193" s="25"/>
      <c r="S2193" s="818" t="s">
        <v>2842</v>
      </c>
      <c r="T2193" s="26"/>
      <c r="U2193" s="26"/>
      <c r="V2193" s="26"/>
      <c r="W2193" s="27">
        <v>5</v>
      </c>
      <c r="X2193" s="28" t="s">
        <v>74</v>
      </c>
      <c r="Y2193" s="29">
        <v>9.5</v>
      </c>
      <c r="Z2193" s="29">
        <f t="shared" si="261"/>
        <v>47.5</v>
      </c>
      <c r="AA2193" s="29">
        <f t="shared" si="262"/>
        <v>53.2</v>
      </c>
      <c r="AB2193" s="30"/>
      <c r="AC2193" s="28"/>
      <c r="AD2193" s="31"/>
      <c r="AE2193" s="28" t="s">
        <v>75</v>
      </c>
      <c r="AF2193" s="634"/>
      <c r="AG2193" s="2"/>
    </row>
    <row r="2194" spans="1:33" ht="33.75" customHeight="1">
      <c r="A2194" s="641"/>
      <c r="B2194" s="649"/>
      <c r="C2194" s="743"/>
      <c r="D2194" s="744"/>
      <c r="E2194" s="744"/>
      <c r="F2194" s="744"/>
      <c r="G2194" s="744"/>
      <c r="H2194" s="744"/>
      <c r="I2194" s="744"/>
      <c r="J2194" s="754"/>
      <c r="K2194" s="744"/>
      <c r="L2194" s="744"/>
      <c r="M2194" s="631"/>
      <c r="N2194" s="631"/>
      <c r="O2194" s="744"/>
      <c r="P2194" s="744"/>
      <c r="Q2194" s="802"/>
      <c r="R2194" s="37"/>
      <c r="S2194" s="819" t="s">
        <v>2843</v>
      </c>
      <c r="T2194" s="33"/>
      <c r="U2194" s="45"/>
      <c r="V2194" s="45"/>
      <c r="W2194" s="34">
        <v>5</v>
      </c>
      <c r="X2194" s="35" t="s">
        <v>74</v>
      </c>
      <c r="Y2194" s="36">
        <v>9.5</v>
      </c>
      <c r="Z2194" s="36">
        <f t="shared" si="261"/>
        <v>47.5</v>
      </c>
      <c r="AA2194" s="36">
        <f t="shared" si="262"/>
        <v>53.2</v>
      </c>
      <c r="AB2194" s="50"/>
      <c r="AC2194" s="35"/>
      <c r="AD2194" s="35"/>
      <c r="AE2194" s="35" t="s">
        <v>75</v>
      </c>
      <c r="AF2194" s="634"/>
      <c r="AG2194" s="2"/>
    </row>
    <row r="2195" spans="1:33" ht="33.75" customHeight="1">
      <c r="A2195" s="641"/>
      <c r="B2195" s="649"/>
      <c r="C2195" s="745"/>
      <c r="D2195" s="746"/>
      <c r="E2195" s="746"/>
      <c r="F2195" s="746"/>
      <c r="G2195" s="746"/>
      <c r="H2195" s="746"/>
      <c r="I2195" s="746"/>
      <c r="J2195" s="756"/>
      <c r="K2195" s="746"/>
      <c r="L2195" s="746"/>
      <c r="M2195" s="632"/>
      <c r="N2195" s="632"/>
      <c r="O2195" s="746"/>
      <c r="P2195" s="746"/>
      <c r="Q2195" s="803"/>
      <c r="R2195" s="38"/>
      <c r="S2195" s="820" t="s">
        <v>2844</v>
      </c>
      <c r="T2195" s="403"/>
      <c r="U2195" s="313"/>
      <c r="V2195" s="313"/>
      <c r="W2195" s="404">
        <v>5</v>
      </c>
      <c r="X2195" s="41" t="s">
        <v>74</v>
      </c>
      <c r="Y2195" s="42">
        <v>9.5</v>
      </c>
      <c r="Z2195" s="42">
        <f t="shared" si="261"/>
        <v>47.5</v>
      </c>
      <c r="AA2195" s="42">
        <f t="shared" si="262"/>
        <v>53.2</v>
      </c>
      <c r="AB2195" s="43"/>
      <c r="AC2195" s="41"/>
      <c r="AD2195" s="41"/>
      <c r="AE2195" s="41" t="s">
        <v>75</v>
      </c>
      <c r="AF2195" s="635"/>
      <c r="AG2195" s="2"/>
    </row>
    <row r="2196" spans="1:33" ht="45.75" customHeight="1">
      <c r="A2196" s="641"/>
      <c r="B2196" s="649"/>
      <c r="C2196" s="747" t="s">
        <v>46</v>
      </c>
      <c r="D2196" s="748" t="s">
        <v>47</v>
      </c>
      <c r="E2196" s="748" t="s">
        <v>59</v>
      </c>
      <c r="F2196" s="748" t="s">
        <v>132</v>
      </c>
      <c r="G2196" s="749" t="s">
        <v>50</v>
      </c>
      <c r="H2196" s="748" t="s">
        <v>51</v>
      </c>
      <c r="I2196" s="748" t="s">
        <v>61</v>
      </c>
      <c r="J2196" s="748" t="s">
        <v>2845</v>
      </c>
      <c r="K2196" s="748" t="s">
        <v>473</v>
      </c>
      <c r="L2196" s="748" t="s">
        <v>2846</v>
      </c>
      <c r="M2196" s="638">
        <v>1</v>
      </c>
      <c r="N2196" s="638">
        <v>1</v>
      </c>
      <c r="O2196" s="748" t="s">
        <v>2847</v>
      </c>
      <c r="P2196" s="748" t="s">
        <v>2848</v>
      </c>
      <c r="Q2196" s="804" t="s">
        <v>2840</v>
      </c>
      <c r="R2196" s="414"/>
      <c r="S2196" s="821"/>
      <c r="T2196" s="215"/>
      <c r="U2196" s="298"/>
      <c r="V2196" s="297"/>
      <c r="W2196" s="128"/>
      <c r="X2196" s="35"/>
      <c r="Y2196" s="36"/>
      <c r="Z2196" s="36"/>
      <c r="AA2196" s="36"/>
      <c r="AB2196" s="50"/>
      <c r="AC2196" s="35"/>
      <c r="AD2196" s="35"/>
      <c r="AE2196" s="60"/>
      <c r="AF2196" s="670"/>
      <c r="AG2196" s="2"/>
    </row>
    <row r="2197" spans="1:33" ht="18" customHeight="1">
      <c r="A2197" s="641"/>
      <c r="B2197" s="649"/>
      <c r="C2197" s="743"/>
      <c r="D2197" s="744"/>
      <c r="E2197" s="744"/>
      <c r="F2197" s="744"/>
      <c r="G2197" s="744"/>
      <c r="H2197" s="744"/>
      <c r="I2197" s="744"/>
      <c r="J2197" s="744"/>
      <c r="K2197" s="744"/>
      <c r="L2197" s="744"/>
      <c r="M2197" s="631"/>
      <c r="N2197" s="631"/>
      <c r="O2197" s="744"/>
      <c r="P2197" s="744"/>
      <c r="Q2197" s="802"/>
      <c r="R2197" s="25"/>
      <c r="S2197" s="818"/>
      <c r="T2197" s="330"/>
      <c r="U2197" s="155"/>
      <c r="V2197" s="155"/>
      <c r="W2197" s="73"/>
      <c r="X2197" s="28"/>
      <c r="Y2197" s="29"/>
      <c r="Z2197" s="29"/>
      <c r="AA2197" s="29"/>
      <c r="AB2197" s="30"/>
      <c r="AC2197" s="28"/>
      <c r="AD2197" s="28"/>
      <c r="AE2197" s="28"/>
      <c r="AF2197" s="634"/>
      <c r="AG2197" s="2"/>
    </row>
    <row r="2198" spans="1:33" ht="18" customHeight="1">
      <c r="A2198" s="641"/>
      <c r="B2198" s="649"/>
      <c r="C2198" s="743"/>
      <c r="D2198" s="744"/>
      <c r="E2198" s="744"/>
      <c r="F2198" s="744"/>
      <c r="G2198" s="744"/>
      <c r="H2198" s="744"/>
      <c r="I2198" s="744"/>
      <c r="J2198" s="744"/>
      <c r="K2198" s="744"/>
      <c r="L2198" s="744"/>
      <c r="M2198" s="631"/>
      <c r="N2198" s="631"/>
      <c r="O2198" s="744"/>
      <c r="P2198" s="744"/>
      <c r="Q2198" s="802"/>
      <c r="R2198" s="69"/>
      <c r="S2198" s="824"/>
      <c r="T2198" s="158"/>
      <c r="U2198" s="155"/>
      <c r="V2198" s="155"/>
      <c r="W2198" s="299"/>
      <c r="X2198" s="63"/>
      <c r="Y2198" s="64"/>
      <c r="Z2198" s="29"/>
      <c r="AA2198" s="29"/>
      <c r="AB2198" s="65"/>
      <c r="AC2198" s="63"/>
      <c r="AD2198" s="63"/>
      <c r="AE2198" s="63"/>
      <c r="AF2198" s="634"/>
      <c r="AG2198" s="2"/>
    </row>
    <row r="2199" spans="1:33" ht="18" customHeight="1">
      <c r="A2199" s="641"/>
      <c r="B2199" s="649"/>
      <c r="C2199" s="743"/>
      <c r="D2199" s="744"/>
      <c r="E2199" s="744"/>
      <c r="F2199" s="744"/>
      <c r="G2199" s="744"/>
      <c r="H2199" s="744"/>
      <c r="I2199" s="744"/>
      <c r="J2199" s="744"/>
      <c r="K2199" s="744"/>
      <c r="L2199" s="744"/>
      <c r="M2199" s="631"/>
      <c r="N2199" s="631"/>
      <c r="O2199" s="744"/>
      <c r="P2199" s="744"/>
      <c r="Q2199" s="802"/>
      <c r="R2199" s="74"/>
      <c r="S2199" s="826"/>
      <c r="T2199" s="305"/>
      <c r="U2199" s="172"/>
      <c r="V2199" s="164"/>
      <c r="W2199" s="299"/>
      <c r="X2199" s="63"/>
      <c r="Y2199" s="64"/>
      <c r="Z2199" s="29"/>
      <c r="AA2199" s="29"/>
      <c r="AB2199" s="65"/>
      <c r="AC2199" s="63"/>
      <c r="AD2199" s="63"/>
      <c r="AE2199" s="63"/>
      <c r="AF2199" s="634"/>
      <c r="AG2199" s="2"/>
    </row>
    <row r="2200" spans="1:33" ht="18" customHeight="1">
      <c r="A2200" s="714"/>
      <c r="B2200" s="715"/>
      <c r="C2200" s="745"/>
      <c r="D2200" s="746"/>
      <c r="E2200" s="746"/>
      <c r="F2200" s="746"/>
      <c r="G2200" s="746"/>
      <c r="H2200" s="746"/>
      <c r="I2200" s="746"/>
      <c r="J2200" s="746"/>
      <c r="K2200" s="746"/>
      <c r="L2200" s="746"/>
      <c r="M2200" s="632"/>
      <c r="N2200" s="632"/>
      <c r="O2200" s="746"/>
      <c r="P2200" s="746"/>
      <c r="Q2200" s="803"/>
      <c r="R2200" s="38"/>
      <c r="S2200" s="820"/>
      <c r="T2200" s="39"/>
      <c r="U2200" s="39"/>
      <c r="V2200" s="39"/>
      <c r="W2200" s="40"/>
      <c r="X2200" s="41"/>
      <c r="Y2200" s="42"/>
      <c r="Z2200" s="42"/>
      <c r="AA2200" s="42"/>
      <c r="AB2200" s="43"/>
      <c r="AC2200" s="41"/>
      <c r="AD2200" s="41"/>
      <c r="AE2200" s="41"/>
      <c r="AF2200" s="635"/>
      <c r="AG2200" s="2"/>
    </row>
    <row r="2201" spans="1:33" ht="22.5" customHeight="1">
      <c r="A2201" s="79"/>
      <c r="B2201" s="80"/>
      <c r="C2201" s="751"/>
      <c r="D2201" s="751"/>
      <c r="E2201" s="751"/>
      <c r="F2201" s="751"/>
      <c r="G2201" s="751"/>
      <c r="H2201" s="751"/>
      <c r="I2201" s="751"/>
      <c r="J2201" s="751"/>
      <c r="K2201" s="751"/>
      <c r="L2201" s="751"/>
      <c r="M2201" s="81"/>
      <c r="N2201" s="81"/>
      <c r="O2201" s="751"/>
      <c r="P2201" s="751"/>
      <c r="Q2201" s="751"/>
      <c r="R2201" s="656" t="s">
        <v>2849</v>
      </c>
      <c r="S2201" s="657"/>
      <c r="T2201" s="657"/>
      <c r="U2201" s="657"/>
      <c r="V2201" s="657"/>
      <c r="W2201" s="657"/>
      <c r="X2201" s="657"/>
      <c r="Y2201" s="657"/>
      <c r="Z2201" s="658"/>
      <c r="AA2201" s="82" t="s">
        <v>201</v>
      </c>
      <c r="AB2201" s="83">
        <f>SUM(AB2166:AB2200)</f>
        <v>346.34880000000004</v>
      </c>
      <c r="AC2201" s="659"/>
      <c r="AD2201" s="657"/>
      <c r="AE2201" s="657"/>
      <c r="AF2201" s="660"/>
      <c r="AG2201" s="84"/>
    </row>
    <row r="2202" spans="1:33" ht="21.75" customHeight="1">
      <c r="A2202" s="652" t="s">
        <v>2850</v>
      </c>
      <c r="B2202" s="716"/>
      <c r="C2202" s="773" t="s">
        <v>46</v>
      </c>
      <c r="D2202" s="750" t="s">
        <v>47</v>
      </c>
      <c r="E2202" s="750" t="s">
        <v>59</v>
      </c>
      <c r="F2202" s="750" t="s">
        <v>60</v>
      </c>
      <c r="G2202" s="768" t="s">
        <v>50</v>
      </c>
      <c r="H2202" s="750" t="s">
        <v>133</v>
      </c>
      <c r="I2202" s="750" t="s">
        <v>61</v>
      </c>
      <c r="J2202" s="741" t="s">
        <v>2851</v>
      </c>
      <c r="K2202" s="790" t="s">
        <v>2852</v>
      </c>
      <c r="L2202" s="750" t="s">
        <v>2853</v>
      </c>
      <c r="M2202" s="707">
        <v>0</v>
      </c>
      <c r="N2202" s="707">
        <v>0.25</v>
      </c>
      <c r="O2202" s="741" t="s">
        <v>2854</v>
      </c>
      <c r="P2202" s="741" t="s">
        <v>2855</v>
      </c>
      <c r="Q2202" s="801" t="s">
        <v>2856</v>
      </c>
      <c r="R2202" s="37" t="s">
        <v>116</v>
      </c>
      <c r="S2202" s="821" t="s">
        <v>1748</v>
      </c>
      <c r="T2202" s="75" t="s">
        <v>70</v>
      </c>
      <c r="U2202" s="67" t="s">
        <v>71</v>
      </c>
      <c r="V2202" s="68" t="s">
        <v>72</v>
      </c>
      <c r="W2202" s="34"/>
      <c r="X2202" s="35"/>
      <c r="Y2202" s="36"/>
      <c r="Z2202" s="36"/>
      <c r="AA2202" s="36"/>
      <c r="AB2202" s="50">
        <f>SUM(AA2203:AA2205)</f>
        <v>12.174400000000002</v>
      </c>
      <c r="AC2202" s="35"/>
      <c r="AD2202" s="60"/>
      <c r="AE2202" s="60"/>
      <c r="AF2202" s="636"/>
      <c r="AG2202" s="2"/>
    </row>
    <row r="2203" spans="1:33" ht="21.75" customHeight="1">
      <c r="A2203" s="641"/>
      <c r="B2203" s="649"/>
      <c r="C2203" s="743"/>
      <c r="D2203" s="744"/>
      <c r="E2203" s="744"/>
      <c r="F2203" s="744"/>
      <c r="G2203" s="744"/>
      <c r="H2203" s="744"/>
      <c r="I2203" s="744"/>
      <c r="J2203" s="744"/>
      <c r="K2203" s="744"/>
      <c r="L2203" s="744"/>
      <c r="M2203" s="631"/>
      <c r="N2203" s="631"/>
      <c r="O2203" s="744"/>
      <c r="P2203" s="744"/>
      <c r="Q2203" s="802"/>
      <c r="R2203" s="25"/>
      <c r="S2203" s="818" t="s">
        <v>2857</v>
      </c>
      <c r="T2203" s="26"/>
      <c r="U2203" s="26"/>
      <c r="V2203" s="26"/>
      <c r="W2203" s="27">
        <v>24</v>
      </c>
      <c r="X2203" s="28" t="s">
        <v>74</v>
      </c>
      <c r="Y2203" s="29">
        <v>0.14000000000000001</v>
      </c>
      <c r="Z2203" s="29">
        <f t="shared" ref="Z2203:Z2205" si="263">+W2203*Y2203</f>
        <v>3.3600000000000003</v>
      </c>
      <c r="AA2203" s="29">
        <f t="shared" ref="AA2203:AA2205" si="264">+Z2203*1.12</f>
        <v>3.7632000000000008</v>
      </c>
      <c r="AB2203" s="30"/>
      <c r="AC2203" s="28" t="s">
        <v>75</v>
      </c>
      <c r="AD2203" s="31"/>
      <c r="AE2203" s="31"/>
      <c r="AF2203" s="634"/>
      <c r="AG2203" s="2"/>
    </row>
    <row r="2204" spans="1:33" ht="21.75" customHeight="1">
      <c r="A2204" s="641"/>
      <c r="B2204" s="649"/>
      <c r="C2204" s="743"/>
      <c r="D2204" s="744"/>
      <c r="E2204" s="744"/>
      <c r="F2204" s="744"/>
      <c r="G2204" s="744"/>
      <c r="H2204" s="744"/>
      <c r="I2204" s="744"/>
      <c r="J2204" s="744"/>
      <c r="K2204" s="744"/>
      <c r="L2204" s="744"/>
      <c r="M2204" s="631"/>
      <c r="N2204" s="631"/>
      <c r="O2204" s="744"/>
      <c r="P2204" s="744"/>
      <c r="Q2204" s="802"/>
      <c r="R2204" s="32"/>
      <c r="S2204" s="819" t="s">
        <v>228</v>
      </c>
      <c r="T2204" s="33"/>
      <c r="U2204" s="45"/>
      <c r="V2204" s="45"/>
      <c r="W2204" s="34">
        <v>24</v>
      </c>
      <c r="X2204" s="28" t="s">
        <v>74</v>
      </c>
      <c r="Y2204" s="36">
        <v>0.14000000000000001</v>
      </c>
      <c r="Z2204" s="29">
        <f t="shared" si="263"/>
        <v>3.3600000000000003</v>
      </c>
      <c r="AA2204" s="29">
        <f t="shared" si="264"/>
        <v>3.7632000000000008</v>
      </c>
      <c r="AB2204" s="30"/>
      <c r="AC2204" s="28" t="s">
        <v>75</v>
      </c>
      <c r="AD2204" s="31"/>
      <c r="AE2204" s="31"/>
      <c r="AF2204" s="634"/>
      <c r="AG2204" s="2"/>
    </row>
    <row r="2205" spans="1:33" ht="21.75" customHeight="1">
      <c r="A2205" s="650"/>
      <c r="B2205" s="651"/>
      <c r="C2205" s="743"/>
      <c r="D2205" s="744"/>
      <c r="E2205" s="744"/>
      <c r="F2205" s="744"/>
      <c r="G2205" s="744"/>
      <c r="H2205" s="744"/>
      <c r="I2205" s="744"/>
      <c r="J2205" s="744"/>
      <c r="K2205" s="744"/>
      <c r="L2205" s="744"/>
      <c r="M2205" s="631"/>
      <c r="N2205" s="631"/>
      <c r="O2205" s="744"/>
      <c r="P2205" s="744"/>
      <c r="Q2205" s="802"/>
      <c r="R2205" s="37"/>
      <c r="S2205" s="819" t="s">
        <v>251</v>
      </c>
      <c r="T2205" s="311"/>
      <c r="U2205" s="155"/>
      <c r="V2205" s="155"/>
      <c r="W2205" s="128">
        <v>5</v>
      </c>
      <c r="X2205" s="28" t="s">
        <v>74</v>
      </c>
      <c r="Y2205" s="36">
        <v>0.83</v>
      </c>
      <c r="Z2205" s="29">
        <f t="shared" si="263"/>
        <v>4.1499999999999995</v>
      </c>
      <c r="AA2205" s="29">
        <f t="shared" si="264"/>
        <v>4.6479999999999997</v>
      </c>
      <c r="AB2205" s="30"/>
      <c r="AC2205" s="28" t="s">
        <v>75</v>
      </c>
      <c r="AD2205" s="31"/>
      <c r="AE2205" s="31"/>
      <c r="AF2205" s="634"/>
      <c r="AG2205" s="2"/>
    </row>
    <row r="2206" spans="1:33" ht="25.5">
      <c r="A2206" s="647" t="s">
        <v>2850</v>
      </c>
      <c r="B2206" s="648"/>
      <c r="C2206" s="743"/>
      <c r="D2206" s="744"/>
      <c r="E2206" s="744"/>
      <c r="F2206" s="744"/>
      <c r="G2206" s="744"/>
      <c r="H2206" s="744"/>
      <c r="I2206" s="744"/>
      <c r="J2206" s="744"/>
      <c r="K2206" s="744"/>
      <c r="L2206" s="744"/>
      <c r="M2206" s="631"/>
      <c r="N2206" s="631"/>
      <c r="O2206" s="744"/>
      <c r="P2206" s="744"/>
      <c r="Q2206" s="802"/>
      <c r="R2206" s="37" t="s">
        <v>68</v>
      </c>
      <c r="S2206" s="821" t="s">
        <v>69</v>
      </c>
      <c r="T2206" s="125" t="s">
        <v>70</v>
      </c>
      <c r="U2206" s="172" t="s">
        <v>71</v>
      </c>
      <c r="V2206" s="164" t="s">
        <v>72</v>
      </c>
      <c r="W2206" s="128"/>
      <c r="X2206" s="35"/>
      <c r="Y2206" s="36"/>
      <c r="Z2206" s="29"/>
      <c r="AA2206" s="29"/>
      <c r="AB2206" s="30">
        <f>SUM(AA2207)</f>
        <v>59.970400000000005</v>
      </c>
      <c r="AC2206" s="28"/>
      <c r="AD2206" s="31"/>
      <c r="AE2206" s="31"/>
      <c r="AF2206" s="634"/>
      <c r="AG2206" s="2"/>
    </row>
    <row r="2207" spans="1:33" ht="21.75" customHeight="1">
      <c r="A2207" s="641"/>
      <c r="B2207" s="649"/>
      <c r="C2207" s="745"/>
      <c r="D2207" s="746"/>
      <c r="E2207" s="746"/>
      <c r="F2207" s="746"/>
      <c r="G2207" s="746"/>
      <c r="H2207" s="746"/>
      <c r="I2207" s="746"/>
      <c r="J2207" s="746"/>
      <c r="K2207" s="746"/>
      <c r="L2207" s="746"/>
      <c r="M2207" s="632"/>
      <c r="N2207" s="632"/>
      <c r="O2207" s="746"/>
      <c r="P2207" s="746"/>
      <c r="Q2207" s="803"/>
      <c r="R2207" s="38"/>
      <c r="S2207" s="820" t="s">
        <v>2858</v>
      </c>
      <c r="T2207" s="39"/>
      <c r="U2207" s="198"/>
      <c r="V2207" s="198"/>
      <c r="W2207" s="40">
        <v>5</v>
      </c>
      <c r="X2207" s="41" t="s">
        <v>74</v>
      </c>
      <c r="Y2207" s="42">
        <v>10.709</v>
      </c>
      <c r="Z2207" s="42">
        <f>+W2207*Y2207</f>
        <v>53.545000000000002</v>
      </c>
      <c r="AA2207" s="42">
        <f>+Z2207*1.12</f>
        <v>59.970400000000005</v>
      </c>
      <c r="AB2207" s="43"/>
      <c r="AC2207" s="41" t="s">
        <v>75</v>
      </c>
      <c r="AD2207" s="44"/>
      <c r="AE2207" s="44"/>
      <c r="AF2207" s="635"/>
      <c r="AG2207" s="2"/>
    </row>
    <row r="2208" spans="1:33" ht="22.5" customHeight="1">
      <c r="A2208" s="641"/>
      <c r="B2208" s="649"/>
      <c r="C2208" s="773" t="s">
        <v>46</v>
      </c>
      <c r="D2208" s="750" t="s">
        <v>47</v>
      </c>
      <c r="E2208" s="750" t="s">
        <v>59</v>
      </c>
      <c r="F2208" s="750" t="s">
        <v>185</v>
      </c>
      <c r="G2208" s="768" t="s">
        <v>50</v>
      </c>
      <c r="H2208" s="750" t="s">
        <v>133</v>
      </c>
      <c r="I2208" s="750" t="s">
        <v>52</v>
      </c>
      <c r="J2208" s="750" t="s">
        <v>2859</v>
      </c>
      <c r="K2208" s="790" t="s">
        <v>2860</v>
      </c>
      <c r="L2208" s="750" t="s">
        <v>2861</v>
      </c>
      <c r="M2208" s="707">
        <v>0</v>
      </c>
      <c r="N2208" s="707">
        <v>0.25</v>
      </c>
      <c r="O2208" s="748" t="s">
        <v>2862</v>
      </c>
      <c r="P2208" s="748" t="s">
        <v>2863</v>
      </c>
      <c r="Q2208" s="804" t="s">
        <v>2864</v>
      </c>
      <c r="R2208" s="37" t="s">
        <v>116</v>
      </c>
      <c r="S2208" s="884" t="s">
        <v>1748</v>
      </c>
      <c r="T2208" s="887" t="s">
        <v>70</v>
      </c>
      <c r="U2208" s="886" t="s">
        <v>71</v>
      </c>
      <c r="V2208" s="887" t="s">
        <v>72</v>
      </c>
      <c r="W2208" s="888"/>
      <c r="X2208" s="977"/>
      <c r="Y2208" s="36"/>
      <c r="Z2208" s="36"/>
      <c r="AA2208" s="36"/>
      <c r="AB2208" s="50">
        <f>SUM(AA2209:AA2211)</f>
        <v>54.084800000000008</v>
      </c>
      <c r="AC2208" s="35"/>
      <c r="AD2208" s="60"/>
      <c r="AE2208" s="60"/>
      <c r="AF2208" s="636"/>
      <c r="AG2208" s="2"/>
    </row>
    <row r="2209" spans="1:33" ht="22.5" customHeight="1">
      <c r="A2209" s="641"/>
      <c r="B2209" s="649"/>
      <c r="C2209" s="743"/>
      <c r="D2209" s="744"/>
      <c r="E2209" s="744"/>
      <c r="F2209" s="744"/>
      <c r="G2209" s="744"/>
      <c r="H2209" s="744"/>
      <c r="I2209" s="744"/>
      <c r="J2209" s="744"/>
      <c r="K2209" s="744"/>
      <c r="L2209" s="744"/>
      <c r="M2209" s="631"/>
      <c r="N2209" s="631"/>
      <c r="O2209" s="744"/>
      <c r="P2209" s="744"/>
      <c r="Q2209" s="802"/>
      <c r="R2209" s="166"/>
      <c r="S2209" s="892" t="s">
        <v>2865</v>
      </c>
      <c r="T2209" s="893"/>
      <c r="U2209" s="893"/>
      <c r="V2209" s="893"/>
      <c r="W2209" s="894">
        <v>3</v>
      </c>
      <c r="X2209" s="979" t="s">
        <v>74</v>
      </c>
      <c r="Y2209" s="974">
        <v>12.13</v>
      </c>
      <c r="Z2209" s="29">
        <f t="shared" ref="Z2209:Z2211" si="265">+W2209*Y2209</f>
        <v>36.39</v>
      </c>
      <c r="AA2209" s="29">
        <f t="shared" ref="AA2209:AA2211" si="266">+Z2209*1.12</f>
        <v>40.756800000000005</v>
      </c>
      <c r="AB2209" s="30"/>
      <c r="AC2209" s="28" t="s">
        <v>75</v>
      </c>
      <c r="AD2209" s="31"/>
      <c r="AE2209" s="31"/>
      <c r="AF2209" s="634"/>
      <c r="AG2209" s="2"/>
    </row>
    <row r="2210" spans="1:33" ht="22.5" customHeight="1">
      <c r="A2210" s="641"/>
      <c r="B2210" s="649"/>
      <c r="C2210" s="743"/>
      <c r="D2210" s="744"/>
      <c r="E2210" s="744"/>
      <c r="F2210" s="744"/>
      <c r="G2210" s="744"/>
      <c r="H2210" s="744"/>
      <c r="I2210" s="744"/>
      <c r="J2210" s="744"/>
      <c r="K2210" s="744"/>
      <c r="L2210" s="744"/>
      <c r="M2210" s="631"/>
      <c r="N2210" s="631"/>
      <c r="O2210" s="744"/>
      <c r="P2210" s="744"/>
      <c r="Q2210" s="802"/>
      <c r="R2210" s="166"/>
      <c r="S2210" s="892" t="s">
        <v>2866</v>
      </c>
      <c r="T2210" s="893"/>
      <c r="U2210" s="893"/>
      <c r="V2210" s="893"/>
      <c r="W2210" s="894">
        <v>10</v>
      </c>
      <c r="X2210" s="979" t="s">
        <v>74</v>
      </c>
      <c r="Y2210" s="974">
        <v>0.7</v>
      </c>
      <c r="Z2210" s="29">
        <f t="shared" si="265"/>
        <v>7</v>
      </c>
      <c r="AA2210" s="29">
        <f t="shared" si="266"/>
        <v>7.8400000000000007</v>
      </c>
      <c r="AB2210" s="30"/>
      <c r="AC2210" s="28" t="s">
        <v>75</v>
      </c>
      <c r="AD2210" s="31"/>
      <c r="AE2210" s="31"/>
      <c r="AF2210" s="634"/>
      <c r="AG2210" s="2"/>
    </row>
    <row r="2211" spans="1:33" ht="22.5" customHeight="1">
      <c r="A2211" s="641"/>
      <c r="B2211" s="649"/>
      <c r="C2211" s="743"/>
      <c r="D2211" s="744"/>
      <c r="E2211" s="744"/>
      <c r="F2211" s="744"/>
      <c r="G2211" s="744"/>
      <c r="H2211" s="744"/>
      <c r="I2211" s="744"/>
      <c r="J2211" s="744"/>
      <c r="K2211" s="744"/>
      <c r="L2211" s="744"/>
      <c r="M2211" s="631"/>
      <c r="N2211" s="631"/>
      <c r="O2211" s="744"/>
      <c r="P2211" s="744"/>
      <c r="Q2211" s="802"/>
      <c r="R2211" s="973"/>
      <c r="S2211" s="892" t="s">
        <v>2867</v>
      </c>
      <c r="T2211" s="893"/>
      <c r="U2211" s="893"/>
      <c r="V2211" s="893"/>
      <c r="W2211" s="894">
        <v>10</v>
      </c>
      <c r="X2211" s="979" t="s">
        <v>74</v>
      </c>
      <c r="Y2211" s="975">
        <v>0.49</v>
      </c>
      <c r="Z2211" s="29">
        <f t="shared" si="265"/>
        <v>4.9000000000000004</v>
      </c>
      <c r="AA2211" s="29">
        <f t="shared" si="266"/>
        <v>5.4880000000000013</v>
      </c>
      <c r="AB2211" s="30"/>
      <c r="AC2211" s="28" t="s">
        <v>75</v>
      </c>
      <c r="AD2211" s="31"/>
      <c r="AE2211" s="31"/>
      <c r="AF2211" s="634"/>
      <c r="AG2211" s="2"/>
    </row>
    <row r="2212" spans="1:33" ht="25.5" customHeight="1">
      <c r="A2212" s="641"/>
      <c r="B2212" s="649"/>
      <c r="C2212" s="743"/>
      <c r="D2212" s="744"/>
      <c r="E2212" s="744"/>
      <c r="F2212" s="744"/>
      <c r="G2212" s="744"/>
      <c r="H2212" s="744"/>
      <c r="I2212" s="744"/>
      <c r="J2212" s="744"/>
      <c r="K2212" s="744"/>
      <c r="L2212" s="744"/>
      <c r="M2212" s="631"/>
      <c r="N2212" s="631"/>
      <c r="O2212" s="744"/>
      <c r="P2212" s="744"/>
      <c r="Q2212" s="802"/>
      <c r="R2212" s="163" t="s">
        <v>2868</v>
      </c>
      <c r="S2212" s="895" t="s">
        <v>2869</v>
      </c>
      <c r="T2212" s="896" t="s">
        <v>70</v>
      </c>
      <c r="U2212" s="980" t="s">
        <v>71</v>
      </c>
      <c r="V2212" s="981" t="s">
        <v>72</v>
      </c>
      <c r="W2212" s="894"/>
      <c r="X2212" s="979"/>
      <c r="Y2212" s="975"/>
      <c r="Z2212" s="29"/>
      <c r="AA2212" s="29"/>
      <c r="AB2212" s="30">
        <f>AA2213</f>
        <v>864</v>
      </c>
      <c r="AC2212" s="28"/>
      <c r="AD2212" s="31"/>
      <c r="AE2212" s="31"/>
      <c r="AF2212" s="634"/>
      <c r="AG2212" s="2"/>
    </row>
    <row r="2213" spans="1:33" ht="25.5" customHeight="1">
      <c r="A2213" s="641"/>
      <c r="B2213" s="649"/>
      <c r="C2213" s="743"/>
      <c r="D2213" s="744"/>
      <c r="E2213" s="744"/>
      <c r="F2213" s="744"/>
      <c r="G2213" s="744"/>
      <c r="H2213" s="744"/>
      <c r="I2213" s="744"/>
      <c r="J2213" s="744"/>
      <c r="K2213" s="744"/>
      <c r="L2213" s="744"/>
      <c r="M2213" s="631"/>
      <c r="N2213" s="631"/>
      <c r="O2213" s="744"/>
      <c r="P2213" s="744"/>
      <c r="Q2213" s="802"/>
      <c r="R2213" s="163"/>
      <c r="S2213" s="982" t="s">
        <v>2870</v>
      </c>
      <c r="T2213" s="907"/>
      <c r="U2213" s="908"/>
      <c r="V2213" s="907"/>
      <c r="W2213" s="909">
        <v>1</v>
      </c>
      <c r="X2213" s="983" t="s">
        <v>74</v>
      </c>
      <c r="Y2213" s="976">
        <f>968-104</f>
        <v>864</v>
      </c>
      <c r="Z2213" s="94">
        <f>+W2213*Y2213</f>
        <v>864</v>
      </c>
      <c r="AA2213" s="94">
        <f>+Z2213</f>
        <v>864</v>
      </c>
      <c r="AB2213" s="30"/>
      <c r="AC2213" s="28"/>
      <c r="AD2213" s="31"/>
      <c r="AE2213" s="31" t="s">
        <v>75</v>
      </c>
      <c r="AF2213" s="634"/>
      <c r="AG2213" s="2"/>
    </row>
    <row r="2214" spans="1:33" ht="25.5" customHeight="1">
      <c r="A2214" s="641"/>
      <c r="B2214" s="649"/>
      <c r="C2214" s="743"/>
      <c r="D2214" s="744"/>
      <c r="E2214" s="744"/>
      <c r="F2214" s="744"/>
      <c r="G2214" s="744"/>
      <c r="H2214" s="744"/>
      <c r="I2214" s="744"/>
      <c r="J2214" s="744"/>
      <c r="K2214" s="744"/>
      <c r="L2214" s="744"/>
      <c r="M2214" s="631"/>
      <c r="N2214" s="631"/>
      <c r="O2214" s="744"/>
      <c r="P2214" s="744"/>
      <c r="Q2214" s="802"/>
      <c r="R2214" s="163" t="s">
        <v>68</v>
      </c>
      <c r="S2214" s="895" t="s">
        <v>69</v>
      </c>
      <c r="T2214" s="896" t="s">
        <v>70</v>
      </c>
      <c r="U2214" s="897" t="s">
        <v>71</v>
      </c>
      <c r="V2214" s="896" t="s">
        <v>72</v>
      </c>
      <c r="W2214" s="894"/>
      <c r="X2214" s="979"/>
      <c r="Y2214" s="975"/>
      <c r="Z2214" s="29"/>
      <c r="AA2214" s="29"/>
      <c r="AB2214" s="30">
        <f>SUM(AA2215)</f>
        <v>56.56</v>
      </c>
      <c r="AC2214" s="28"/>
      <c r="AD2214" s="31"/>
      <c r="AE2214" s="31"/>
      <c r="AF2214" s="634"/>
      <c r="AG2214" s="2"/>
    </row>
    <row r="2215" spans="1:33" ht="22.5" customHeight="1">
      <c r="A2215" s="641"/>
      <c r="B2215" s="649"/>
      <c r="C2215" s="745"/>
      <c r="D2215" s="746"/>
      <c r="E2215" s="746"/>
      <c r="F2215" s="746"/>
      <c r="G2215" s="746"/>
      <c r="H2215" s="746"/>
      <c r="I2215" s="746"/>
      <c r="J2215" s="746"/>
      <c r="K2215" s="746"/>
      <c r="L2215" s="746"/>
      <c r="M2215" s="632"/>
      <c r="N2215" s="632"/>
      <c r="O2215" s="746"/>
      <c r="P2215" s="746"/>
      <c r="Q2215" s="803"/>
      <c r="R2215" s="38"/>
      <c r="S2215" s="889" t="s">
        <v>2871</v>
      </c>
      <c r="T2215" s="890"/>
      <c r="U2215" s="890"/>
      <c r="V2215" s="890"/>
      <c r="W2215" s="891">
        <v>5</v>
      </c>
      <c r="X2215" s="978" t="s">
        <v>74</v>
      </c>
      <c r="Y2215" s="42">
        <v>10.1</v>
      </c>
      <c r="Z2215" s="42">
        <f>+W2215*Y2215</f>
        <v>50.5</v>
      </c>
      <c r="AA2215" s="42">
        <f>+Z2215*1.12</f>
        <v>56.56</v>
      </c>
      <c r="AB2215" s="43"/>
      <c r="AC2215" s="41" t="s">
        <v>75</v>
      </c>
      <c r="AD2215" s="44"/>
      <c r="AE2215" s="44"/>
      <c r="AF2215" s="635"/>
      <c r="AG2215" s="2"/>
    </row>
    <row r="2216" spans="1:33" ht="33" customHeight="1">
      <c r="A2216" s="641"/>
      <c r="B2216" s="649"/>
      <c r="C2216" s="747" t="s">
        <v>46</v>
      </c>
      <c r="D2216" s="748" t="s">
        <v>47</v>
      </c>
      <c r="E2216" s="748" t="s">
        <v>59</v>
      </c>
      <c r="F2216" s="748" t="s">
        <v>185</v>
      </c>
      <c r="G2216" s="749" t="s">
        <v>50</v>
      </c>
      <c r="H2216" s="748" t="s">
        <v>133</v>
      </c>
      <c r="I2216" s="748" t="s">
        <v>61</v>
      </c>
      <c r="J2216" s="778" t="s">
        <v>2872</v>
      </c>
      <c r="K2216" s="748" t="s">
        <v>2873</v>
      </c>
      <c r="L2216" s="776" t="s">
        <v>2874</v>
      </c>
      <c r="M2216" s="638">
        <v>0</v>
      </c>
      <c r="N2216" s="638">
        <v>1</v>
      </c>
      <c r="O2216" s="748" t="s">
        <v>2875</v>
      </c>
      <c r="P2216" s="748" t="s">
        <v>2876</v>
      </c>
      <c r="Q2216" s="804" t="s">
        <v>2856</v>
      </c>
      <c r="R2216" s="37" t="s">
        <v>116</v>
      </c>
      <c r="S2216" s="821" t="s">
        <v>1748</v>
      </c>
      <c r="T2216" s="75" t="s">
        <v>70</v>
      </c>
      <c r="U2216" s="67" t="s">
        <v>71</v>
      </c>
      <c r="V2216" s="68" t="s">
        <v>72</v>
      </c>
      <c r="W2216" s="34"/>
      <c r="X2216" s="35"/>
      <c r="Y2216" s="36"/>
      <c r="Z2216" s="36"/>
      <c r="AA2216" s="36"/>
      <c r="AB2216" s="50">
        <f>SUM(AA2217:AA2219)</f>
        <v>39.132800000000003</v>
      </c>
      <c r="AC2216" s="35"/>
      <c r="AD2216" s="60"/>
      <c r="AE2216" s="60"/>
      <c r="AF2216" s="636"/>
      <c r="AG2216" s="2"/>
    </row>
    <row r="2217" spans="1:33" ht="33" customHeight="1">
      <c r="A2217" s="641"/>
      <c r="B2217" s="649"/>
      <c r="C2217" s="743"/>
      <c r="D2217" s="744"/>
      <c r="E2217" s="744"/>
      <c r="F2217" s="744"/>
      <c r="G2217" s="744"/>
      <c r="H2217" s="744"/>
      <c r="I2217" s="744"/>
      <c r="J2217" s="779"/>
      <c r="K2217" s="744"/>
      <c r="L2217" s="744"/>
      <c r="M2217" s="631"/>
      <c r="N2217" s="631"/>
      <c r="O2217" s="744"/>
      <c r="P2217" s="744"/>
      <c r="Q2217" s="802"/>
      <c r="R2217" s="25"/>
      <c r="S2217" s="818" t="s">
        <v>2877</v>
      </c>
      <c r="T2217" s="26"/>
      <c r="U2217" s="26"/>
      <c r="V2217" s="26"/>
      <c r="W2217" s="27">
        <v>30</v>
      </c>
      <c r="X2217" s="28" t="s">
        <v>74</v>
      </c>
      <c r="Y2217" s="29">
        <v>0.7</v>
      </c>
      <c r="Z2217" s="29">
        <f t="shared" ref="Z2217:Z2219" si="267">+W2217*Y2217</f>
        <v>21</v>
      </c>
      <c r="AA2217" s="29">
        <f t="shared" ref="AA2217:AA2219" si="268">+Z2217*1.12</f>
        <v>23.520000000000003</v>
      </c>
      <c r="AB2217" s="30"/>
      <c r="AC2217" s="28" t="s">
        <v>75</v>
      </c>
      <c r="AD2217" s="31"/>
      <c r="AE2217" s="31"/>
      <c r="AF2217" s="634"/>
      <c r="AG2217" s="2"/>
    </row>
    <row r="2218" spans="1:33" ht="33" customHeight="1">
      <c r="A2218" s="641"/>
      <c r="B2218" s="649"/>
      <c r="C2218" s="743"/>
      <c r="D2218" s="744"/>
      <c r="E2218" s="744"/>
      <c r="F2218" s="744"/>
      <c r="G2218" s="744"/>
      <c r="H2218" s="744"/>
      <c r="I2218" s="744"/>
      <c r="J2218" s="779"/>
      <c r="K2218" s="744"/>
      <c r="L2218" s="744"/>
      <c r="M2218" s="631"/>
      <c r="N2218" s="631"/>
      <c r="O2218" s="744"/>
      <c r="P2218" s="744"/>
      <c r="Q2218" s="802"/>
      <c r="R2218" s="32"/>
      <c r="S2218" s="819" t="s">
        <v>253</v>
      </c>
      <c r="T2218" s="33"/>
      <c r="U2218" s="33"/>
      <c r="V2218" s="33"/>
      <c r="W2218" s="34">
        <v>50</v>
      </c>
      <c r="X2218" s="28" t="s">
        <v>74</v>
      </c>
      <c r="Y2218" s="36">
        <v>0.13880000000000001</v>
      </c>
      <c r="Z2218" s="29">
        <f t="shared" si="267"/>
        <v>6.94</v>
      </c>
      <c r="AA2218" s="29">
        <f t="shared" si="268"/>
        <v>7.772800000000001</v>
      </c>
      <c r="AB2218" s="30"/>
      <c r="AC2218" s="28" t="s">
        <v>75</v>
      </c>
      <c r="AD2218" s="31"/>
      <c r="AE2218" s="31"/>
      <c r="AF2218" s="634"/>
      <c r="AG2218" s="2"/>
    </row>
    <row r="2219" spans="1:33" ht="33" customHeight="1">
      <c r="A2219" s="641"/>
      <c r="B2219" s="649"/>
      <c r="C2219" s="745"/>
      <c r="D2219" s="746"/>
      <c r="E2219" s="746"/>
      <c r="F2219" s="746"/>
      <c r="G2219" s="746"/>
      <c r="H2219" s="746"/>
      <c r="I2219" s="746"/>
      <c r="J2219" s="780"/>
      <c r="K2219" s="746"/>
      <c r="L2219" s="746"/>
      <c r="M2219" s="632"/>
      <c r="N2219" s="632"/>
      <c r="O2219" s="746"/>
      <c r="P2219" s="746"/>
      <c r="Q2219" s="803"/>
      <c r="R2219" s="38"/>
      <c r="S2219" s="820" t="s">
        <v>236</v>
      </c>
      <c r="T2219" s="39"/>
      <c r="U2219" s="39"/>
      <c r="V2219" s="39"/>
      <c r="W2219" s="40">
        <v>10</v>
      </c>
      <c r="X2219" s="41" t="s">
        <v>74</v>
      </c>
      <c r="Y2219" s="42">
        <v>0.7</v>
      </c>
      <c r="Z2219" s="42">
        <f t="shared" si="267"/>
        <v>7</v>
      </c>
      <c r="AA2219" s="42">
        <f t="shared" si="268"/>
        <v>7.8400000000000007</v>
      </c>
      <c r="AB2219" s="43"/>
      <c r="AC2219" s="41" t="s">
        <v>75</v>
      </c>
      <c r="AD2219" s="44"/>
      <c r="AE2219" s="44"/>
      <c r="AF2219" s="635"/>
      <c r="AG2219" s="2"/>
    </row>
    <row r="2220" spans="1:33" ht="18" customHeight="1">
      <c r="A2220" s="641"/>
      <c r="B2220" s="649"/>
      <c r="C2220" s="773" t="s">
        <v>46</v>
      </c>
      <c r="D2220" s="750" t="s">
        <v>47</v>
      </c>
      <c r="E2220" s="750" t="s">
        <v>59</v>
      </c>
      <c r="F2220" s="750" t="s">
        <v>151</v>
      </c>
      <c r="G2220" s="768" t="s">
        <v>50</v>
      </c>
      <c r="H2220" s="750" t="s">
        <v>133</v>
      </c>
      <c r="I2220" s="750" t="s">
        <v>52</v>
      </c>
      <c r="J2220" s="778" t="s">
        <v>2878</v>
      </c>
      <c r="K2220" s="776" t="s">
        <v>2879</v>
      </c>
      <c r="L2220" s="790" t="s">
        <v>2880</v>
      </c>
      <c r="M2220" s="698">
        <v>0</v>
      </c>
      <c r="N2220" s="698">
        <v>2</v>
      </c>
      <c r="O2220" s="750" t="s">
        <v>2881</v>
      </c>
      <c r="P2220" s="750" t="s">
        <v>2882</v>
      </c>
      <c r="Q2220" s="805" t="s">
        <v>2856</v>
      </c>
      <c r="R2220" s="37" t="s">
        <v>140</v>
      </c>
      <c r="S2220" s="821" t="s">
        <v>402</v>
      </c>
      <c r="T2220" s="75" t="s">
        <v>70</v>
      </c>
      <c r="U2220" s="67" t="s">
        <v>71</v>
      </c>
      <c r="V2220" s="68" t="s">
        <v>72</v>
      </c>
      <c r="W2220" s="34"/>
      <c r="X2220" s="35"/>
      <c r="Y2220" s="36"/>
      <c r="Z2220" s="36"/>
      <c r="AA2220" s="36"/>
      <c r="AB2220" s="50">
        <f>SUM(AA2221:AA2224)</f>
        <v>177.58720000000002</v>
      </c>
      <c r="AC2220" s="35"/>
      <c r="AD2220" s="35"/>
      <c r="AE2220" s="35"/>
      <c r="AF2220" s="636"/>
      <c r="AG2220" s="2"/>
    </row>
    <row r="2221" spans="1:33" ht="18" customHeight="1">
      <c r="A2221" s="641"/>
      <c r="B2221" s="649"/>
      <c r="C2221" s="743"/>
      <c r="D2221" s="744"/>
      <c r="E2221" s="744"/>
      <c r="F2221" s="744"/>
      <c r="G2221" s="744"/>
      <c r="H2221" s="744"/>
      <c r="I2221" s="744"/>
      <c r="J2221" s="779"/>
      <c r="K2221" s="744"/>
      <c r="L2221" s="744"/>
      <c r="M2221" s="631"/>
      <c r="N2221" s="631"/>
      <c r="O2221" s="744"/>
      <c r="P2221" s="744"/>
      <c r="Q2221" s="802"/>
      <c r="R2221" s="25"/>
      <c r="S2221" s="818" t="s">
        <v>2883</v>
      </c>
      <c r="T2221" s="26"/>
      <c r="U2221" s="26"/>
      <c r="V2221" s="26"/>
      <c r="W2221" s="27">
        <v>13</v>
      </c>
      <c r="X2221" s="28" t="s">
        <v>74</v>
      </c>
      <c r="Y2221" s="29">
        <v>9.99</v>
      </c>
      <c r="Z2221" s="29">
        <f t="shared" ref="Z2221:Z2224" si="269">+W2221*Y2221</f>
        <v>129.87</v>
      </c>
      <c r="AA2221" s="29">
        <f t="shared" ref="AA2221:AA2224" si="270">+Z2221*1.12</f>
        <v>145.45440000000002</v>
      </c>
      <c r="AB2221" s="30"/>
      <c r="AC2221" s="28" t="s">
        <v>75</v>
      </c>
      <c r="AD2221" s="28"/>
      <c r="AE2221" s="28"/>
      <c r="AF2221" s="634"/>
      <c r="AG2221" s="2"/>
    </row>
    <row r="2222" spans="1:33" ht="18" customHeight="1">
      <c r="A2222" s="641"/>
      <c r="B2222" s="649"/>
      <c r="C2222" s="743"/>
      <c r="D2222" s="744"/>
      <c r="E2222" s="744"/>
      <c r="F2222" s="744"/>
      <c r="G2222" s="744"/>
      <c r="H2222" s="744"/>
      <c r="I2222" s="744"/>
      <c r="J2222" s="779"/>
      <c r="K2222" s="744"/>
      <c r="L2222" s="744"/>
      <c r="M2222" s="631"/>
      <c r="N2222" s="631"/>
      <c r="O2222" s="744"/>
      <c r="P2222" s="744"/>
      <c r="Q2222" s="802"/>
      <c r="R2222" s="25"/>
      <c r="S2222" s="818" t="s">
        <v>2884</v>
      </c>
      <c r="T2222" s="26"/>
      <c r="U2222" s="26"/>
      <c r="V2222" s="26"/>
      <c r="W2222" s="27">
        <v>3</v>
      </c>
      <c r="X2222" s="28" t="s">
        <v>74</v>
      </c>
      <c r="Y2222" s="29">
        <v>2.89</v>
      </c>
      <c r="Z2222" s="29">
        <f t="shared" si="269"/>
        <v>8.67</v>
      </c>
      <c r="AA2222" s="29">
        <f t="shared" si="270"/>
        <v>9.7104000000000017</v>
      </c>
      <c r="AB2222" s="30"/>
      <c r="AC2222" s="28" t="s">
        <v>75</v>
      </c>
      <c r="AD2222" s="28"/>
      <c r="AE2222" s="31"/>
      <c r="AF2222" s="634"/>
      <c r="AG2222" s="2"/>
    </row>
    <row r="2223" spans="1:33" ht="18" customHeight="1">
      <c r="A2223" s="641"/>
      <c r="B2223" s="649"/>
      <c r="C2223" s="743"/>
      <c r="D2223" s="744"/>
      <c r="E2223" s="744"/>
      <c r="F2223" s="744"/>
      <c r="G2223" s="744"/>
      <c r="H2223" s="744"/>
      <c r="I2223" s="744"/>
      <c r="J2223" s="779"/>
      <c r="K2223" s="744"/>
      <c r="L2223" s="744"/>
      <c r="M2223" s="631"/>
      <c r="N2223" s="631"/>
      <c r="O2223" s="744"/>
      <c r="P2223" s="744"/>
      <c r="Q2223" s="802"/>
      <c r="R2223" s="25"/>
      <c r="S2223" s="818" t="s">
        <v>1189</v>
      </c>
      <c r="T2223" s="26"/>
      <c r="U2223" s="61"/>
      <c r="V2223" s="61"/>
      <c r="W2223" s="27">
        <v>2</v>
      </c>
      <c r="X2223" s="28" t="s">
        <v>74</v>
      </c>
      <c r="Y2223" s="29">
        <v>2.21</v>
      </c>
      <c r="Z2223" s="29">
        <f t="shared" si="269"/>
        <v>4.42</v>
      </c>
      <c r="AA2223" s="29">
        <f t="shared" si="270"/>
        <v>4.9504000000000001</v>
      </c>
      <c r="AB2223" s="30"/>
      <c r="AC2223" s="28" t="s">
        <v>75</v>
      </c>
      <c r="AD2223" s="28"/>
      <c r="AE2223" s="31"/>
      <c r="AF2223" s="634"/>
      <c r="AG2223" s="2"/>
    </row>
    <row r="2224" spans="1:33" ht="18" customHeight="1">
      <c r="A2224" s="641"/>
      <c r="B2224" s="649"/>
      <c r="C2224" s="743"/>
      <c r="D2224" s="744"/>
      <c r="E2224" s="744"/>
      <c r="F2224" s="744"/>
      <c r="G2224" s="744"/>
      <c r="H2224" s="744"/>
      <c r="I2224" s="744"/>
      <c r="J2224" s="779"/>
      <c r="K2224" s="744"/>
      <c r="L2224" s="744"/>
      <c r="M2224" s="631"/>
      <c r="N2224" s="631"/>
      <c r="O2224" s="744"/>
      <c r="P2224" s="744"/>
      <c r="Q2224" s="802"/>
      <c r="R2224" s="25"/>
      <c r="S2224" s="818" t="s">
        <v>2885</v>
      </c>
      <c r="T2224" s="330"/>
      <c r="U2224" s="155"/>
      <c r="V2224" s="155"/>
      <c r="W2224" s="73">
        <v>5</v>
      </c>
      <c r="X2224" s="28" t="s">
        <v>74</v>
      </c>
      <c r="Y2224" s="29">
        <v>3.12</v>
      </c>
      <c r="Z2224" s="29">
        <f t="shared" si="269"/>
        <v>15.600000000000001</v>
      </c>
      <c r="AA2224" s="29">
        <f t="shared" si="270"/>
        <v>17.472000000000005</v>
      </c>
      <c r="AB2224" s="30"/>
      <c r="AC2224" s="28" t="s">
        <v>75</v>
      </c>
      <c r="AD2224" s="28"/>
      <c r="AE2224" s="31"/>
      <c r="AF2224" s="634"/>
      <c r="AG2224" s="2"/>
    </row>
    <row r="2225" spans="1:33" ht="28.5" customHeight="1">
      <c r="A2225" s="641"/>
      <c r="B2225" s="649"/>
      <c r="C2225" s="743"/>
      <c r="D2225" s="744"/>
      <c r="E2225" s="744"/>
      <c r="F2225" s="744"/>
      <c r="G2225" s="744"/>
      <c r="H2225" s="744"/>
      <c r="I2225" s="744"/>
      <c r="J2225" s="779"/>
      <c r="K2225" s="744"/>
      <c r="L2225" s="744"/>
      <c r="M2225" s="631"/>
      <c r="N2225" s="631"/>
      <c r="O2225" s="744"/>
      <c r="P2225" s="744"/>
      <c r="Q2225" s="802"/>
      <c r="R2225" s="70" t="s">
        <v>68</v>
      </c>
      <c r="S2225" s="825" t="s">
        <v>69</v>
      </c>
      <c r="T2225" s="211" t="s">
        <v>70</v>
      </c>
      <c r="U2225" s="172" t="s">
        <v>71</v>
      </c>
      <c r="V2225" s="164" t="s">
        <v>72</v>
      </c>
      <c r="W2225" s="73"/>
      <c r="X2225" s="28"/>
      <c r="Y2225" s="29"/>
      <c r="Z2225" s="29"/>
      <c r="AA2225" s="29"/>
      <c r="AB2225" s="30">
        <f>SUM(AA2226)</f>
        <v>56.56</v>
      </c>
      <c r="AC2225" s="28"/>
      <c r="AD2225" s="28"/>
      <c r="AE2225" s="31"/>
      <c r="AF2225" s="634"/>
      <c r="AG2225" s="2"/>
    </row>
    <row r="2226" spans="1:33" ht="18" customHeight="1">
      <c r="A2226" s="641"/>
      <c r="B2226" s="649"/>
      <c r="C2226" s="745"/>
      <c r="D2226" s="746"/>
      <c r="E2226" s="746"/>
      <c r="F2226" s="746"/>
      <c r="G2226" s="746"/>
      <c r="H2226" s="746"/>
      <c r="I2226" s="746"/>
      <c r="J2226" s="780"/>
      <c r="K2226" s="746"/>
      <c r="L2226" s="746"/>
      <c r="M2226" s="632"/>
      <c r="N2226" s="632"/>
      <c r="O2226" s="746"/>
      <c r="P2226" s="746"/>
      <c r="Q2226" s="803"/>
      <c r="R2226" s="38"/>
      <c r="S2226" s="820" t="s">
        <v>2886</v>
      </c>
      <c r="T2226" s="39"/>
      <c r="U2226" s="198"/>
      <c r="V2226" s="198"/>
      <c r="W2226" s="40">
        <v>5</v>
      </c>
      <c r="X2226" s="41" t="s">
        <v>74</v>
      </c>
      <c r="Y2226" s="42">
        <v>10.1</v>
      </c>
      <c r="Z2226" s="42">
        <f>+W2226*Y2226</f>
        <v>50.5</v>
      </c>
      <c r="AA2226" s="42">
        <f>+Z2226*1.12</f>
        <v>56.56</v>
      </c>
      <c r="AB2226" s="43"/>
      <c r="AC2226" s="41" t="s">
        <v>75</v>
      </c>
      <c r="AD2226" s="41"/>
      <c r="AE2226" s="44"/>
      <c r="AF2226" s="635"/>
      <c r="AG2226" s="2"/>
    </row>
    <row r="2227" spans="1:33" ht="34.5" customHeight="1">
      <c r="A2227" s="641"/>
      <c r="B2227" s="649"/>
      <c r="C2227" s="747" t="s">
        <v>46</v>
      </c>
      <c r="D2227" s="748" t="s">
        <v>47</v>
      </c>
      <c r="E2227" s="748" t="s">
        <v>59</v>
      </c>
      <c r="F2227" s="748" t="s">
        <v>185</v>
      </c>
      <c r="G2227" s="749" t="s">
        <v>50</v>
      </c>
      <c r="H2227" s="748" t="s">
        <v>133</v>
      </c>
      <c r="I2227" s="748" t="s">
        <v>52</v>
      </c>
      <c r="J2227" s="778" t="s">
        <v>2887</v>
      </c>
      <c r="K2227" s="776" t="s">
        <v>2888</v>
      </c>
      <c r="L2227" s="776" t="s">
        <v>2889</v>
      </c>
      <c r="M2227" s="638">
        <v>0</v>
      </c>
      <c r="N2227" s="638">
        <v>3</v>
      </c>
      <c r="O2227" s="748" t="s">
        <v>2890</v>
      </c>
      <c r="P2227" s="748" t="s">
        <v>2891</v>
      </c>
      <c r="Q2227" s="804" t="s">
        <v>2856</v>
      </c>
      <c r="R2227" s="325" t="s">
        <v>216</v>
      </c>
      <c r="S2227" s="984" t="s">
        <v>217</v>
      </c>
      <c r="T2227" s="985" t="s">
        <v>70</v>
      </c>
      <c r="U2227" s="439" t="s">
        <v>71</v>
      </c>
      <c r="V2227" s="440" t="s">
        <v>72</v>
      </c>
      <c r="W2227" s="231"/>
      <c r="X2227" s="232"/>
      <c r="Y2227" s="106"/>
      <c r="Z2227" s="106"/>
      <c r="AA2227" s="106"/>
      <c r="AB2227" s="233">
        <f>SUM(AA2228)</f>
        <v>76.003200000000007</v>
      </c>
      <c r="AC2227" s="35"/>
      <c r="AD2227" s="60"/>
      <c r="AE2227" s="60"/>
      <c r="AF2227" s="995" t="s">
        <v>2892</v>
      </c>
      <c r="AG2227" s="2"/>
    </row>
    <row r="2228" spans="1:33" ht="34.5" customHeight="1">
      <c r="A2228" s="641"/>
      <c r="B2228" s="649"/>
      <c r="C2228" s="743"/>
      <c r="D2228" s="744"/>
      <c r="E2228" s="744"/>
      <c r="F2228" s="744"/>
      <c r="G2228" s="744"/>
      <c r="H2228" s="744"/>
      <c r="I2228" s="744"/>
      <c r="J2228" s="779"/>
      <c r="K2228" s="744"/>
      <c r="L2228" s="744"/>
      <c r="M2228" s="631"/>
      <c r="N2228" s="631"/>
      <c r="O2228" s="744"/>
      <c r="P2228" s="744"/>
      <c r="Q2228" s="802"/>
      <c r="R2228" s="973"/>
      <c r="S2228" s="892" t="s">
        <v>2893</v>
      </c>
      <c r="T2228" s="893"/>
      <c r="U2228" s="893"/>
      <c r="V2228" s="893"/>
      <c r="W2228" s="73">
        <v>2</v>
      </c>
      <c r="X2228" s="28" t="s">
        <v>74</v>
      </c>
      <c r="Y2228" s="29">
        <v>33.93</v>
      </c>
      <c r="Z2228" s="29">
        <f>+W2228*Y2228</f>
        <v>67.86</v>
      </c>
      <c r="AA2228" s="29">
        <f>+Z2228*1.12</f>
        <v>76.003200000000007</v>
      </c>
      <c r="AB2228" s="30"/>
      <c r="AC2228" s="28" t="s">
        <v>75</v>
      </c>
      <c r="AD2228" s="31"/>
      <c r="AE2228" s="31"/>
      <c r="AF2228" s="993"/>
      <c r="AG2228" s="2"/>
    </row>
    <row r="2229" spans="1:33" ht="34.5" customHeight="1">
      <c r="A2229" s="641"/>
      <c r="B2229" s="649"/>
      <c r="C2229" s="743"/>
      <c r="D2229" s="744"/>
      <c r="E2229" s="744"/>
      <c r="F2229" s="744"/>
      <c r="G2229" s="744"/>
      <c r="H2229" s="744"/>
      <c r="I2229" s="744"/>
      <c r="J2229" s="779"/>
      <c r="K2229" s="744"/>
      <c r="L2229" s="744"/>
      <c r="M2229" s="631"/>
      <c r="N2229" s="631"/>
      <c r="O2229" s="744"/>
      <c r="P2229" s="744"/>
      <c r="Q2229" s="802"/>
      <c r="R2229" s="899" t="s">
        <v>116</v>
      </c>
      <c r="S2229" s="895" t="s">
        <v>1748</v>
      </c>
      <c r="T2229" s="896" t="s">
        <v>70</v>
      </c>
      <c r="U2229" s="897" t="s">
        <v>71</v>
      </c>
      <c r="V2229" s="896" t="s">
        <v>72</v>
      </c>
      <c r="W2229" s="73"/>
      <c r="X2229" s="28"/>
      <c r="Y2229" s="29"/>
      <c r="Z2229" s="29"/>
      <c r="AA2229" s="29"/>
      <c r="AB2229" s="30">
        <f>SUM(AA2230:AA2231)</f>
        <v>10.248000000000001</v>
      </c>
      <c r="AC2229" s="28"/>
      <c r="AD2229" s="31"/>
      <c r="AE2229" s="31"/>
      <c r="AF2229" s="993"/>
      <c r="AG2229" s="2"/>
    </row>
    <row r="2230" spans="1:33" ht="34.5" customHeight="1">
      <c r="A2230" s="641"/>
      <c r="B2230" s="649"/>
      <c r="C2230" s="743"/>
      <c r="D2230" s="744"/>
      <c r="E2230" s="744"/>
      <c r="F2230" s="744"/>
      <c r="G2230" s="744"/>
      <c r="H2230" s="744"/>
      <c r="I2230" s="744"/>
      <c r="J2230" s="779"/>
      <c r="K2230" s="744"/>
      <c r="L2230" s="744"/>
      <c r="M2230" s="631"/>
      <c r="N2230" s="631"/>
      <c r="O2230" s="744"/>
      <c r="P2230" s="744"/>
      <c r="Q2230" s="802"/>
      <c r="R2230" s="166"/>
      <c r="S2230" s="892" t="s">
        <v>1335</v>
      </c>
      <c r="T2230" s="893"/>
      <c r="U2230" s="893"/>
      <c r="V2230" s="893"/>
      <c r="W2230" s="73">
        <v>10</v>
      </c>
      <c r="X2230" s="28" t="s">
        <v>74</v>
      </c>
      <c r="Y2230" s="29">
        <v>0.6</v>
      </c>
      <c r="Z2230" s="29">
        <f t="shared" ref="Z2230:Z2231" si="271">+W2230*Y2230</f>
        <v>6</v>
      </c>
      <c r="AA2230" s="29">
        <f t="shared" ref="AA2230:AA2231" si="272">+Z2230*1.12</f>
        <v>6.7200000000000006</v>
      </c>
      <c r="AB2230" s="30"/>
      <c r="AC2230" s="28" t="s">
        <v>75</v>
      </c>
      <c r="AD2230" s="31"/>
      <c r="AE2230" s="31"/>
      <c r="AF2230" s="993"/>
      <c r="AG2230" s="2"/>
    </row>
    <row r="2231" spans="1:33" ht="34.5" customHeight="1">
      <c r="A2231" s="650"/>
      <c r="B2231" s="651"/>
      <c r="C2231" s="745"/>
      <c r="D2231" s="746"/>
      <c r="E2231" s="746"/>
      <c r="F2231" s="746"/>
      <c r="G2231" s="746"/>
      <c r="H2231" s="746"/>
      <c r="I2231" s="746"/>
      <c r="J2231" s="780"/>
      <c r="K2231" s="746"/>
      <c r="L2231" s="746"/>
      <c r="M2231" s="632"/>
      <c r="N2231" s="632"/>
      <c r="O2231" s="746"/>
      <c r="P2231" s="746"/>
      <c r="Q2231" s="803"/>
      <c r="R2231" s="38"/>
      <c r="S2231" s="986" t="s">
        <v>2894</v>
      </c>
      <c r="T2231" s="969"/>
      <c r="U2231" s="969"/>
      <c r="V2231" s="969"/>
      <c r="W2231" s="62">
        <v>21</v>
      </c>
      <c r="X2231" s="63" t="s">
        <v>74</v>
      </c>
      <c r="Y2231" s="64">
        <v>0.15</v>
      </c>
      <c r="Z2231" s="42">
        <f t="shared" si="271"/>
        <v>3.15</v>
      </c>
      <c r="AA2231" s="42">
        <f t="shared" si="272"/>
        <v>3.528</v>
      </c>
      <c r="AB2231" s="65"/>
      <c r="AC2231" s="63" t="s">
        <v>75</v>
      </c>
      <c r="AD2231" s="66"/>
      <c r="AE2231" s="66"/>
      <c r="AF2231" s="994"/>
      <c r="AG2231" s="2"/>
    </row>
    <row r="2232" spans="1:33" ht="18" customHeight="1">
      <c r="A2232" s="647" t="s">
        <v>2850</v>
      </c>
      <c r="B2232" s="648"/>
      <c r="C2232" s="747" t="s">
        <v>46</v>
      </c>
      <c r="D2232" s="748" t="s">
        <v>47</v>
      </c>
      <c r="E2232" s="748" t="s">
        <v>59</v>
      </c>
      <c r="F2232" s="748" t="s">
        <v>151</v>
      </c>
      <c r="G2232" s="749" t="s">
        <v>50</v>
      </c>
      <c r="H2232" s="748" t="s">
        <v>133</v>
      </c>
      <c r="I2232" s="748" t="s">
        <v>52</v>
      </c>
      <c r="J2232" s="778" t="s">
        <v>2895</v>
      </c>
      <c r="K2232" s="748" t="s">
        <v>2896</v>
      </c>
      <c r="L2232" s="776" t="s">
        <v>2897</v>
      </c>
      <c r="M2232" s="638">
        <v>2</v>
      </c>
      <c r="N2232" s="638">
        <v>1</v>
      </c>
      <c r="O2232" s="748" t="s">
        <v>2898</v>
      </c>
      <c r="P2232" s="748" t="s">
        <v>2899</v>
      </c>
      <c r="Q2232" s="805" t="s">
        <v>2856</v>
      </c>
      <c r="R2232" s="37" t="s">
        <v>116</v>
      </c>
      <c r="S2232" s="987" t="s">
        <v>1748</v>
      </c>
      <c r="T2232" s="887" t="s">
        <v>70</v>
      </c>
      <c r="U2232" s="886" t="s">
        <v>71</v>
      </c>
      <c r="V2232" s="887" t="s">
        <v>72</v>
      </c>
      <c r="W2232" s="594"/>
      <c r="X2232" s="55"/>
      <c r="Y2232" s="56"/>
      <c r="Z2232" s="36"/>
      <c r="AA2232" s="36"/>
      <c r="AB2232" s="57">
        <f>SUM(AA2233:AA2234)</f>
        <v>31.416000000000004</v>
      </c>
      <c r="AC2232" s="55"/>
      <c r="AD2232" s="58"/>
      <c r="AE2232" s="58"/>
      <c r="AF2232" s="637"/>
      <c r="AG2232" s="2"/>
    </row>
    <row r="2233" spans="1:33" ht="18" customHeight="1">
      <c r="A2233" s="641"/>
      <c r="B2233" s="649"/>
      <c r="C2233" s="743"/>
      <c r="D2233" s="744"/>
      <c r="E2233" s="744"/>
      <c r="F2233" s="744"/>
      <c r="G2233" s="744"/>
      <c r="H2233" s="744"/>
      <c r="I2233" s="744"/>
      <c r="J2233" s="779"/>
      <c r="K2233" s="744"/>
      <c r="L2233" s="744"/>
      <c r="M2233" s="631"/>
      <c r="N2233" s="631"/>
      <c r="O2233" s="744"/>
      <c r="P2233" s="744"/>
      <c r="Q2233" s="802"/>
      <c r="R2233" s="166"/>
      <c r="S2233" s="892" t="s">
        <v>2900</v>
      </c>
      <c r="T2233" s="893"/>
      <c r="U2233" s="893"/>
      <c r="V2233" s="893"/>
      <c r="W2233" s="894">
        <v>15</v>
      </c>
      <c r="X2233" s="882" t="s">
        <v>74</v>
      </c>
      <c r="Y2233" s="29">
        <v>1.3</v>
      </c>
      <c r="Z2233" s="29">
        <f t="shared" ref="Z2233:Z2234" si="273">+W2233*Y2233</f>
        <v>19.5</v>
      </c>
      <c r="AA2233" s="29">
        <f t="shared" ref="AA2233:AA2234" si="274">+Z2233*1.12</f>
        <v>21.840000000000003</v>
      </c>
      <c r="AB2233" s="30"/>
      <c r="AC2233" s="28" t="s">
        <v>75</v>
      </c>
      <c r="AD2233" s="31"/>
      <c r="AE2233" s="31"/>
      <c r="AF2233" s="634"/>
      <c r="AG2233" s="2"/>
    </row>
    <row r="2234" spans="1:33" ht="18" customHeight="1">
      <c r="A2234" s="641"/>
      <c r="B2234" s="649"/>
      <c r="C2234" s="743"/>
      <c r="D2234" s="744"/>
      <c r="E2234" s="744"/>
      <c r="F2234" s="744"/>
      <c r="G2234" s="744"/>
      <c r="H2234" s="744"/>
      <c r="I2234" s="744"/>
      <c r="J2234" s="779"/>
      <c r="K2234" s="744"/>
      <c r="L2234" s="744"/>
      <c r="M2234" s="631"/>
      <c r="N2234" s="631"/>
      <c r="O2234" s="744"/>
      <c r="P2234" s="744"/>
      <c r="Q2234" s="802"/>
      <c r="R2234" s="166"/>
      <c r="S2234" s="892" t="s">
        <v>2901</v>
      </c>
      <c r="T2234" s="893"/>
      <c r="U2234" s="893"/>
      <c r="V2234" s="893"/>
      <c r="W2234" s="894">
        <v>15</v>
      </c>
      <c r="X2234" s="882" t="s">
        <v>74</v>
      </c>
      <c r="Y2234" s="29">
        <v>0.56999999999999995</v>
      </c>
      <c r="Z2234" s="29">
        <f t="shared" si="273"/>
        <v>8.5499999999999989</v>
      </c>
      <c r="AA2234" s="29">
        <f t="shared" si="274"/>
        <v>9.5760000000000005</v>
      </c>
      <c r="AB2234" s="30"/>
      <c r="AC2234" s="28" t="s">
        <v>75</v>
      </c>
      <c r="AD2234" s="31"/>
      <c r="AE2234" s="31"/>
      <c r="AF2234" s="634"/>
      <c r="AG2234" s="2"/>
    </row>
    <row r="2235" spans="1:33" ht="18" customHeight="1">
      <c r="A2235" s="641"/>
      <c r="B2235" s="649"/>
      <c r="C2235" s="743"/>
      <c r="D2235" s="744"/>
      <c r="E2235" s="744"/>
      <c r="F2235" s="744"/>
      <c r="G2235" s="744"/>
      <c r="H2235" s="744"/>
      <c r="I2235" s="744"/>
      <c r="J2235" s="779"/>
      <c r="K2235" s="744"/>
      <c r="L2235" s="744"/>
      <c r="M2235" s="631"/>
      <c r="N2235" s="631"/>
      <c r="O2235" s="744"/>
      <c r="P2235" s="744"/>
      <c r="Q2235" s="802"/>
      <c r="R2235" s="899" t="s">
        <v>140</v>
      </c>
      <c r="S2235" s="895" t="s">
        <v>402</v>
      </c>
      <c r="T2235" s="896" t="s">
        <v>70</v>
      </c>
      <c r="U2235" s="897" t="s">
        <v>71</v>
      </c>
      <c r="V2235" s="896" t="s">
        <v>72</v>
      </c>
      <c r="W2235" s="894"/>
      <c r="X2235" s="882"/>
      <c r="Y2235" s="29"/>
      <c r="Z2235" s="29"/>
      <c r="AA2235" s="29"/>
      <c r="AB2235" s="30">
        <f>SUM(AA2236:AA2239)</f>
        <v>17.785600000000002</v>
      </c>
      <c r="AC2235" s="28"/>
      <c r="AD2235" s="31"/>
      <c r="AE2235" s="31"/>
      <c r="AF2235" s="634"/>
      <c r="AG2235" s="2"/>
    </row>
    <row r="2236" spans="1:33" ht="18" customHeight="1">
      <c r="A2236" s="641"/>
      <c r="B2236" s="649"/>
      <c r="C2236" s="743"/>
      <c r="D2236" s="744"/>
      <c r="E2236" s="744"/>
      <c r="F2236" s="744"/>
      <c r="G2236" s="744"/>
      <c r="H2236" s="744"/>
      <c r="I2236" s="744"/>
      <c r="J2236" s="779"/>
      <c r="K2236" s="744"/>
      <c r="L2236" s="744"/>
      <c r="M2236" s="631"/>
      <c r="N2236" s="631"/>
      <c r="O2236" s="744"/>
      <c r="P2236" s="744"/>
      <c r="Q2236" s="802"/>
      <c r="R2236" s="166"/>
      <c r="S2236" s="892" t="s">
        <v>2902</v>
      </c>
      <c r="T2236" s="893"/>
      <c r="U2236" s="893"/>
      <c r="V2236" s="893"/>
      <c r="W2236" s="894">
        <v>1</v>
      </c>
      <c r="X2236" s="882" t="s">
        <v>74</v>
      </c>
      <c r="Y2236" s="29">
        <v>5.67</v>
      </c>
      <c r="Z2236" s="29">
        <f t="shared" ref="Z2236:Z2239" si="275">+W2236*Y2236</f>
        <v>5.67</v>
      </c>
      <c r="AA2236" s="29">
        <f t="shared" ref="AA2236:AA2239" si="276">+Z2236*1.12</f>
        <v>6.3504000000000005</v>
      </c>
      <c r="AB2236" s="30"/>
      <c r="AC2236" s="28" t="s">
        <v>75</v>
      </c>
      <c r="AD2236" s="31"/>
      <c r="AE2236" s="31"/>
      <c r="AF2236" s="634"/>
      <c r="AG2236" s="2"/>
    </row>
    <row r="2237" spans="1:33" ht="18" customHeight="1">
      <c r="A2237" s="641"/>
      <c r="B2237" s="649"/>
      <c r="C2237" s="743"/>
      <c r="D2237" s="744"/>
      <c r="E2237" s="744"/>
      <c r="F2237" s="744"/>
      <c r="G2237" s="744"/>
      <c r="H2237" s="744"/>
      <c r="I2237" s="744"/>
      <c r="J2237" s="779"/>
      <c r="K2237" s="744"/>
      <c r="L2237" s="744"/>
      <c r="M2237" s="631"/>
      <c r="N2237" s="631"/>
      <c r="O2237" s="744"/>
      <c r="P2237" s="744"/>
      <c r="Q2237" s="802"/>
      <c r="R2237" s="166"/>
      <c r="S2237" s="892" t="s">
        <v>300</v>
      </c>
      <c r="T2237" s="893"/>
      <c r="U2237" s="893"/>
      <c r="V2237" s="893"/>
      <c r="W2237" s="894">
        <v>5</v>
      </c>
      <c r="X2237" s="882" t="s">
        <v>74</v>
      </c>
      <c r="Y2237" s="29">
        <v>0.24</v>
      </c>
      <c r="Z2237" s="29">
        <f t="shared" si="275"/>
        <v>1.2</v>
      </c>
      <c r="AA2237" s="29">
        <f t="shared" si="276"/>
        <v>1.3440000000000001</v>
      </c>
      <c r="AB2237" s="30"/>
      <c r="AC2237" s="28" t="s">
        <v>75</v>
      </c>
      <c r="AD2237" s="31"/>
      <c r="AE2237" s="31"/>
      <c r="AF2237" s="634"/>
      <c r="AG2237" s="2"/>
    </row>
    <row r="2238" spans="1:33" ht="18" customHeight="1">
      <c r="A2238" s="641"/>
      <c r="B2238" s="649"/>
      <c r="C2238" s="743"/>
      <c r="D2238" s="744"/>
      <c r="E2238" s="744"/>
      <c r="F2238" s="744"/>
      <c r="G2238" s="744"/>
      <c r="H2238" s="744"/>
      <c r="I2238" s="744"/>
      <c r="J2238" s="779"/>
      <c r="K2238" s="744"/>
      <c r="L2238" s="744"/>
      <c r="M2238" s="631"/>
      <c r="N2238" s="631"/>
      <c r="O2238" s="744"/>
      <c r="P2238" s="744"/>
      <c r="Q2238" s="802"/>
      <c r="R2238" s="25"/>
      <c r="S2238" s="913" t="s">
        <v>2903</v>
      </c>
      <c r="T2238" s="914"/>
      <c r="U2238" s="914"/>
      <c r="V2238" s="914"/>
      <c r="W2238" s="915">
        <v>2</v>
      </c>
      <c r="X2238" s="28" t="s">
        <v>74</v>
      </c>
      <c r="Y2238" s="29">
        <v>2.48</v>
      </c>
      <c r="Z2238" s="29">
        <f t="shared" si="275"/>
        <v>4.96</v>
      </c>
      <c r="AA2238" s="29">
        <f t="shared" si="276"/>
        <v>5.5552000000000001</v>
      </c>
      <c r="AB2238" s="30"/>
      <c r="AC2238" s="28" t="s">
        <v>75</v>
      </c>
      <c r="AD2238" s="31"/>
      <c r="AE2238" s="31"/>
      <c r="AF2238" s="634"/>
      <c r="AG2238" s="2"/>
    </row>
    <row r="2239" spans="1:33" ht="18" customHeight="1">
      <c r="A2239" s="641"/>
      <c r="B2239" s="649"/>
      <c r="C2239" s="745"/>
      <c r="D2239" s="746"/>
      <c r="E2239" s="746"/>
      <c r="F2239" s="746"/>
      <c r="G2239" s="746"/>
      <c r="H2239" s="746"/>
      <c r="I2239" s="746"/>
      <c r="J2239" s="780"/>
      <c r="K2239" s="746"/>
      <c r="L2239" s="746"/>
      <c r="M2239" s="632"/>
      <c r="N2239" s="632"/>
      <c r="O2239" s="746"/>
      <c r="P2239" s="746"/>
      <c r="Q2239" s="803"/>
      <c r="R2239" s="38"/>
      <c r="S2239" s="820" t="s">
        <v>2904</v>
      </c>
      <c r="T2239" s="39"/>
      <c r="U2239" s="39"/>
      <c r="V2239" s="39"/>
      <c r="W2239" s="40">
        <v>3</v>
      </c>
      <c r="X2239" s="28" t="s">
        <v>74</v>
      </c>
      <c r="Y2239" s="42">
        <v>1.35</v>
      </c>
      <c r="Z2239" s="42">
        <f t="shared" si="275"/>
        <v>4.0500000000000007</v>
      </c>
      <c r="AA2239" s="42">
        <f t="shared" si="276"/>
        <v>4.5360000000000014</v>
      </c>
      <c r="AB2239" s="43"/>
      <c r="AC2239" s="41" t="s">
        <v>75</v>
      </c>
      <c r="AD2239" s="44"/>
      <c r="AE2239" s="44"/>
      <c r="AF2239" s="635"/>
      <c r="AG2239" s="2"/>
    </row>
    <row r="2240" spans="1:33" ht="21.75" customHeight="1">
      <c r="A2240" s="641"/>
      <c r="B2240" s="649"/>
      <c r="C2240" s="747" t="s">
        <v>46</v>
      </c>
      <c r="D2240" s="748" t="s">
        <v>47</v>
      </c>
      <c r="E2240" s="748" t="s">
        <v>59</v>
      </c>
      <c r="F2240" s="748" t="s">
        <v>656</v>
      </c>
      <c r="G2240" s="749" t="s">
        <v>50</v>
      </c>
      <c r="H2240" s="748" t="s">
        <v>133</v>
      </c>
      <c r="I2240" s="748" t="s">
        <v>126</v>
      </c>
      <c r="J2240" s="778" t="s">
        <v>2905</v>
      </c>
      <c r="K2240" s="748" t="s">
        <v>2906</v>
      </c>
      <c r="L2240" s="776" t="s">
        <v>2907</v>
      </c>
      <c r="M2240" s="638">
        <v>5</v>
      </c>
      <c r="N2240" s="638">
        <v>3</v>
      </c>
      <c r="O2240" s="748" t="s">
        <v>2908</v>
      </c>
      <c r="P2240" s="748" t="s">
        <v>2909</v>
      </c>
      <c r="Q2240" s="804" t="s">
        <v>2856</v>
      </c>
      <c r="R2240" s="37" t="s">
        <v>140</v>
      </c>
      <c r="S2240" s="822" t="s">
        <v>402</v>
      </c>
      <c r="T2240" s="75" t="s">
        <v>70</v>
      </c>
      <c r="U2240" s="67" t="s">
        <v>71</v>
      </c>
      <c r="V2240" s="68" t="s">
        <v>72</v>
      </c>
      <c r="W2240" s="54"/>
      <c r="X2240" s="55"/>
      <c r="Y2240" s="56"/>
      <c r="Z2240" s="36"/>
      <c r="AA2240" s="36"/>
      <c r="AB2240" s="57">
        <f>SUM(AA2241:AA2243)</f>
        <v>58.688000000000002</v>
      </c>
      <c r="AC2240" s="55"/>
      <c r="AD2240" s="58"/>
      <c r="AE2240" s="58"/>
      <c r="AF2240" s="637"/>
      <c r="AG2240" s="2"/>
    </row>
    <row r="2241" spans="1:33" ht="21.75" customHeight="1">
      <c r="A2241" s="641"/>
      <c r="B2241" s="649"/>
      <c r="C2241" s="743"/>
      <c r="D2241" s="744"/>
      <c r="E2241" s="744"/>
      <c r="F2241" s="744"/>
      <c r="G2241" s="744"/>
      <c r="H2241" s="744"/>
      <c r="I2241" s="744"/>
      <c r="J2241" s="779"/>
      <c r="K2241" s="744"/>
      <c r="L2241" s="744"/>
      <c r="M2241" s="631"/>
      <c r="N2241" s="631"/>
      <c r="O2241" s="744"/>
      <c r="P2241" s="744"/>
      <c r="Q2241" s="802"/>
      <c r="R2241" s="25"/>
      <c r="S2241" s="989" t="s">
        <v>1865</v>
      </c>
      <c r="T2241" s="904"/>
      <c r="U2241" s="904"/>
      <c r="V2241" s="904"/>
      <c r="W2241" s="27">
        <v>3</v>
      </c>
      <c r="X2241" s="28" t="s">
        <v>74</v>
      </c>
      <c r="Y2241" s="29">
        <v>1.3</v>
      </c>
      <c r="Z2241" s="29">
        <f t="shared" ref="Z2241:Z2243" si="277">+W2241*Y2241</f>
        <v>3.9000000000000004</v>
      </c>
      <c r="AA2241" s="29">
        <f t="shared" ref="AA2241:AA2243" si="278">+Z2241*1.12</f>
        <v>4.3680000000000012</v>
      </c>
      <c r="AB2241" s="30"/>
      <c r="AC2241" s="28" t="s">
        <v>75</v>
      </c>
      <c r="AD2241" s="31"/>
      <c r="AE2241" s="31"/>
      <c r="AF2241" s="634"/>
      <c r="AG2241" s="2"/>
    </row>
    <row r="2242" spans="1:33" ht="21.75" customHeight="1">
      <c r="A2242" s="641"/>
      <c r="B2242" s="649"/>
      <c r="C2242" s="743"/>
      <c r="D2242" s="744"/>
      <c r="E2242" s="744"/>
      <c r="F2242" s="744"/>
      <c r="G2242" s="744"/>
      <c r="H2242" s="744"/>
      <c r="I2242" s="744"/>
      <c r="J2242" s="779"/>
      <c r="K2242" s="744"/>
      <c r="L2242" s="744"/>
      <c r="M2242" s="631"/>
      <c r="N2242" s="631"/>
      <c r="O2242" s="744"/>
      <c r="P2242" s="744"/>
      <c r="Q2242" s="802"/>
      <c r="R2242" s="166"/>
      <c r="S2242" s="892" t="s">
        <v>2910</v>
      </c>
      <c r="T2242" s="893"/>
      <c r="U2242" s="893"/>
      <c r="V2242" s="893"/>
      <c r="W2242" s="988">
        <v>15</v>
      </c>
      <c r="X2242" s="28" t="s">
        <v>74</v>
      </c>
      <c r="Y2242" s="29">
        <v>2.2000000000000002</v>
      </c>
      <c r="Z2242" s="29">
        <f t="shared" si="277"/>
        <v>33</v>
      </c>
      <c r="AA2242" s="29">
        <f t="shared" si="278"/>
        <v>36.96</v>
      </c>
      <c r="AB2242" s="30"/>
      <c r="AC2242" s="28" t="s">
        <v>75</v>
      </c>
      <c r="AD2242" s="31"/>
      <c r="AE2242" s="31"/>
      <c r="AF2242" s="634"/>
      <c r="AG2242" s="2"/>
    </row>
    <row r="2243" spans="1:33" ht="21.75" customHeight="1">
      <c r="A2243" s="641"/>
      <c r="B2243" s="649"/>
      <c r="C2243" s="743"/>
      <c r="D2243" s="744"/>
      <c r="E2243" s="744"/>
      <c r="F2243" s="744"/>
      <c r="G2243" s="744"/>
      <c r="H2243" s="744"/>
      <c r="I2243" s="744"/>
      <c r="J2243" s="779"/>
      <c r="K2243" s="744"/>
      <c r="L2243" s="744"/>
      <c r="M2243" s="631"/>
      <c r="N2243" s="631"/>
      <c r="O2243" s="744"/>
      <c r="P2243" s="744"/>
      <c r="Q2243" s="802"/>
      <c r="R2243" s="166"/>
      <c r="S2243" s="892" t="s">
        <v>2911</v>
      </c>
      <c r="T2243" s="893"/>
      <c r="U2243" s="893"/>
      <c r="V2243" s="893"/>
      <c r="W2243" s="988">
        <v>10</v>
      </c>
      <c r="X2243" s="28" t="s">
        <v>74</v>
      </c>
      <c r="Y2243" s="29">
        <v>1.55</v>
      </c>
      <c r="Z2243" s="29">
        <f t="shared" si="277"/>
        <v>15.5</v>
      </c>
      <c r="AA2243" s="29">
        <f t="shared" si="278"/>
        <v>17.360000000000003</v>
      </c>
      <c r="AB2243" s="30"/>
      <c r="AC2243" s="28" t="s">
        <v>75</v>
      </c>
      <c r="AD2243" s="31"/>
      <c r="AE2243" s="31"/>
      <c r="AF2243" s="634"/>
      <c r="AG2243" s="2"/>
    </row>
    <row r="2244" spans="1:33" ht="21.75" customHeight="1">
      <c r="A2244" s="641"/>
      <c r="B2244" s="649"/>
      <c r="C2244" s="743"/>
      <c r="D2244" s="744"/>
      <c r="E2244" s="744"/>
      <c r="F2244" s="744"/>
      <c r="G2244" s="744"/>
      <c r="H2244" s="744"/>
      <c r="I2244" s="744"/>
      <c r="J2244" s="779"/>
      <c r="K2244" s="744"/>
      <c r="L2244" s="744"/>
      <c r="M2244" s="631"/>
      <c r="N2244" s="631"/>
      <c r="O2244" s="744"/>
      <c r="P2244" s="744"/>
      <c r="Q2244" s="802"/>
      <c r="R2244" s="899" t="s">
        <v>116</v>
      </c>
      <c r="S2244" s="895" t="s">
        <v>1748</v>
      </c>
      <c r="T2244" s="896" t="s">
        <v>70</v>
      </c>
      <c r="U2244" s="897" t="s">
        <v>71</v>
      </c>
      <c r="V2244" s="896" t="s">
        <v>72</v>
      </c>
      <c r="W2244" s="988"/>
      <c r="X2244" s="28"/>
      <c r="Y2244" s="29"/>
      <c r="Z2244" s="29"/>
      <c r="AA2244" s="29"/>
      <c r="AB2244" s="30">
        <f>SUM(AA2245)</f>
        <v>140.34496000000001</v>
      </c>
      <c r="AC2244" s="28"/>
      <c r="AD2244" s="31"/>
      <c r="AE2244" s="31"/>
      <c r="AF2244" s="634"/>
      <c r="AG2244" s="2"/>
    </row>
    <row r="2245" spans="1:33" ht="21.75" customHeight="1">
      <c r="A2245" s="641"/>
      <c r="B2245" s="649"/>
      <c r="C2245" s="745"/>
      <c r="D2245" s="746"/>
      <c r="E2245" s="746"/>
      <c r="F2245" s="746"/>
      <c r="G2245" s="746"/>
      <c r="H2245" s="746"/>
      <c r="I2245" s="746"/>
      <c r="J2245" s="780"/>
      <c r="K2245" s="746"/>
      <c r="L2245" s="746"/>
      <c r="M2245" s="632"/>
      <c r="N2245" s="632"/>
      <c r="O2245" s="746"/>
      <c r="P2245" s="746"/>
      <c r="Q2245" s="803"/>
      <c r="R2245" s="38"/>
      <c r="S2245" s="889" t="s">
        <v>2912</v>
      </c>
      <c r="T2245" s="890"/>
      <c r="U2245" s="890"/>
      <c r="V2245" s="890"/>
      <c r="W2245" s="40">
        <v>4</v>
      </c>
      <c r="X2245" s="41" t="s">
        <v>74</v>
      </c>
      <c r="Y2245" s="42">
        <v>31.327000000000002</v>
      </c>
      <c r="Z2245" s="42">
        <f>+W2245*Y2245</f>
        <v>125.30800000000001</v>
      </c>
      <c r="AA2245" s="42">
        <f>+Z2245*1.12</f>
        <v>140.34496000000001</v>
      </c>
      <c r="AB2245" s="43"/>
      <c r="AC2245" s="41" t="s">
        <v>75</v>
      </c>
      <c r="AD2245" s="44"/>
      <c r="AE2245" s="44"/>
      <c r="AF2245" s="635"/>
      <c r="AG2245" s="2"/>
    </row>
    <row r="2246" spans="1:33" ht="31.5" customHeight="1">
      <c r="A2246" s="641"/>
      <c r="B2246" s="649"/>
      <c r="C2246" s="747" t="s">
        <v>46</v>
      </c>
      <c r="D2246" s="748" t="s">
        <v>47</v>
      </c>
      <c r="E2246" s="748" t="s">
        <v>59</v>
      </c>
      <c r="F2246" s="748" t="s">
        <v>132</v>
      </c>
      <c r="G2246" s="749" t="s">
        <v>50</v>
      </c>
      <c r="H2246" s="748" t="s">
        <v>133</v>
      </c>
      <c r="I2246" s="748" t="s">
        <v>52</v>
      </c>
      <c r="J2246" s="778" t="s">
        <v>2913</v>
      </c>
      <c r="K2246" s="776" t="s">
        <v>2914</v>
      </c>
      <c r="L2246" s="776" t="s">
        <v>2897</v>
      </c>
      <c r="M2246" s="638">
        <v>0</v>
      </c>
      <c r="N2246" s="638">
        <v>10</v>
      </c>
      <c r="O2246" s="748" t="s">
        <v>2915</v>
      </c>
      <c r="P2246" s="748" t="s">
        <v>2916</v>
      </c>
      <c r="Q2246" s="804" t="s">
        <v>2856</v>
      </c>
      <c r="R2246" s="221" t="s">
        <v>216</v>
      </c>
      <c r="S2246" s="849" t="s">
        <v>217</v>
      </c>
      <c r="T2246" s="230" t="s">
        <v>70</v>
      </c>
      <c r="U2246" s="439" t="s">
        <v>71</v>
      </c>
      <c r="V2246" s="440" t="s">
        <v>72</v>
      </c>
      <c r="W2246" s="231"/>
      <c r="X2246" s="232"/>
      <c r="Y2246" s="106"/>
      <c r="Z2246" s="106"/>
      <c r="AA2246" s="106"/>
      <c r="AB2246" s="233">
        <f>SUM(AA2247)</f>
        <v>76.003200000000007</v>
      </c>
      <c r="AC2246" s="35"/>
      <c r="AD2246" s="60"/>
      <c r="AE2246" s="60"/>
      <c r="AF2246" s="636"/>
      <c r="AG2246" s="2"/>
    </row>
    <row r="2247" spans="1:33" ht="31.5" customHeight="1">
      <c r="A2247" s="641"/>
      <c r="B2247" s="649"/>
      <c r="C2247" s="743"/>
      <c r="D2247" s="744"/>
      <c r="E2247" s="744"/>
      <c r="F2247" s="744"/>
      <c r="G2247" s="744"/>
      <c r="H2247" s="744"/>
      <c r="I2247" s="744"/>
      <c r="J2247" s="779"/>
      <c r="K2247" s="744"/>
      <c r="L2247" s="744"/>
      <c r="M2247" s="631"/>
      <c r="N2247" s="631"/>
      <c r="O2247" s="744"/>
      <c r="P2247" s="744"/>
      <c r="Q2247" s="802"/>
      <c r="R2247" s="25"/>
      <c r="S2247" s="818" t="s">
        <v>2893</v>
      </c>
      <c r="T2247" s="330"/>
      <c r="U2247" s="155"/>
      <c r="V2247" s="155"/>
      <c r="W2247" s="73">
        <v>2</v>
      </c>
      <c r="X2247" s="28" t="s">
        <v>74</v>
      </c>
      <c r="Y2247" s="29">
        <v>33.93</v>
      </c>
      <c r="Z2247" s="29">
        <f>+W2247*Y2247</f>
        <v>67.86</v>
      </c>
      <c r="AA2247" s="29">
        <f>+Z2247*1.12</f>
        <v>76.003200000000007</v>
      </c>
      <c r="AB2247" s="30"/>
      <c r="AC2247" s="28" t="s">
        <v>75</v>
      </c>
      <c r="AD2247" s="31"/>
      <c r="AE2247" s="31"/>
      <c r="AF2247" s="634"/>
      <c r="AG2247" s="2"/>
    </row>
    <row r="2248" spans="1:33" ht="31.5" customHeight="1">
      <c r="A2248" s="641"/>
      <c r="B2248" s="649"/>
      <c r="C2248" s="743"/>
      <c r="D2248" s="744"/>
      <c r="E2248" s="744"/>
      <c r="F2248" s="744"/>
      <c r="G2248" s="744"/>
      <c r="H2248" s="744"/>
      <c r="I2248" s="744"/>
      <c r="J2248" s="779"/>
      <c r="K2248" s="744"/>
      <c r="L2248" s="744"/>
      <c r="M2248" s="631"/>
      <c r="N2248" s="631"/>
      <c r="O2248" s="744"/>
      <c r="P2248" s="744"/>
      <c r="Q2248" s="802"/>
      <c r="R2248" s="37" t="s">
        <v>68</v>
      </c>
      <c r="S2248" s="821" t="s">
        <v>69</v>
      </c>
      <c r="T2248" s="125" t="s">
        <v>70</v>
      </c>
      <c r="U2248" s="172" t="s">
        <v>71</v>
      </c>
      <c r="V2248" s="164" t="s">
        <v>72</v>
      </c>
      <c r="W2248" s="128"/>
      <c r="X2248" s="35"/>
      <c r="Y2248" s="36"/>
      <c r="Z2248" s="29"/>
      <c r="AA2248" s="29"/>
      <c r="AB2248" s="30">
        <f>SUM(AA2249)</f>
        <v>56.56</v>
      </c>
      <c r="AC2248" s="28"/>
      <c r="AD2248" s="31"/>
      <c r="AE2248" s="31"/>
      <c r="AF2248" s="634"/>
      <c r="AG2248" s="2"/>
    </row>
    <row r="2249" spans="1:33" ht="31.5" customHeight="1">
      <c r="A2249" s="641"/>
      <c r="B2249" s="649"/>
      <c r="C2249" s="745"/>
      <c r="D2249" s="746"/>
      <c r="E2249" s="746"/>
      <c r="F2249" s="746"/>
      <c r="G2249" s="746"/>
      <c r="H2249" s="746"/>
      <c r="I2249" s="746"/>
      <c r="J2249" s="780"/>
      <c r="K2249" s="746"/>
      <c r="L2249" s="746"/>
      <c r="M2249" s="632"/>
      <c r="N2249" s="632"/>
      <c r="O2249" s="746"/>
      <c r="P2249" s="746"/>
      <c r="Q2249" s="803"/>
      <c r="R2249" s="38"/>
      <c r="S2249" s="820" t="s">
        <v>2917</v>
      </c>
      <c r="T2249" s="39"/>
      <c r="U2249" s="198"/>
      <c r="V2249" s="198"/>
      <c r="W2249" s="40">
        <v>5</v>
      </c>
      <c r="X2249" s="41" t="s">
        <v>74</v>
      </c>
      <c r="Y2249" s="42">
        <v>10.1</v>
      </c>
      <c r="Z2249" s="42">
        <f>+W2249*Y2249</f>
        <v>50.5</v>
      </c>
      <c r="AA2249" s="42">
        <f>+Z2249*1.12</f>
        <v>56.56</v>
      </c>
      <c r="AB2249" s="43"/>
      <c r="AC2249" s="41" t="s">
        <v>75</v>
      </c>
      <c r="AD2249" s="44"/>
      <c r="AE2249" s="44"/>
      <c r="AF2249" s="635"/>
      <c r="AG2249" s="2"/>
    </row>
    <row r="2250" spans="1:33" ht="25.5" customHeight="1">
      <c r="A2250" s="641"/>
      <c r="B2250" s="649"/>
      <c r="C2250" s="773" t="s">
        <v>46</v>
      </c>
      <c r="D2250" s="750" t="s">
        <v>47</v>
      </c>
      <c r="E2250" s="750" t="s">
        <v>59</v>
      </c>
      <c r="F2250" s="750" t="s">
        <v>151</v>
      </c>
      <c r="G2250" s="768" t="s">
        <v>50</v>
      </c>
      <c r="H2250" s="750" t="s">
        <v>133</v>
      </c>
      <c r="I2250" s="750" t="s">
        <v>61</v>
      </c>
      <c r="J2250" s="778" t="s">
        <v>2918</v>
      </c>
      <c r="K2250" s="748" t="s">
        <v>192</v>
      </c>
      <c r="L2250" s="750" t="s">
        <v>2919</v>
      </c>
      <c r="M2250" s="698">
        <v>1</v>
      </c>
      <c r="N2250" s="698">
        <v>3</v>
      </c>
      <c r="O2250" s="750" t="s">
        <v>2920</v>
      </c>
      <c r="P2250" s="750" t="s">
        <v>2921</v>
      </c>
      <c r="Q2250" s="804" t="s">
        <v>2856</v>
      </c>
      <c r="R2250" s="37" t="s">
        <v>140</v>
      </c>
      <c r="S2250" s="821" t="s">
        <v>402</v>
      </c>
      <c r="T2250" s="75" t="s">
        <v>70</v>
      </c>
      <c r="U2250" s="67" t="s">
        <v>71</v>
      </c>
      <c r="V2250" s="68" t="s">
        <v>72</v>
      </c>
      <c r="W2250" s="34"/>
      <c r="X2250" s="35"/>
      <c r="Y2250" s="36"/>
      <c r="Z2250" s="36"/>
      <c r="AA2250" s="36"/>
      <c r="AB2250" s="50">
        <f>SUM(AA2251:AA2252)</f>
        <v>41.932800000000015</v>
      </c>
      <c r="AC2250" s="35"/>
      <c r="AD2250" s="35"/>
      <c r="AE2250" s="35"/>
      <c r="AF2250" s="636"/>
      <c r="AG2250" s="2"/>
    </row>
    <row r="2251" spans="1:33" ht="25.5" customHeight="1">
      <c r="A2251" s="641"/>
      <c r="B2251" s="649"/>
      <c r="C2251" s="743"/>
      <c r="D2251" s="744"/>
      <c r="E2251" s="744"/>
      <c r="F2251" s="744"/>
      <c r="G2251" s="744"/>
      <c r="H2251" s="744"/>
      <c r="I2251" s="744"/>
      <c r="J2251" s="779"/>
      <c r="K2251" s="744"/>
      <c r="L2251" s="744"/>
      <c r="M2251" s="631"/>
      <c r="N2251" s="631"/>
      <c r="O2251" s="744"/>
      <c r="P2251" s="744"/>
      <c r="Q2251" s="802"/>
      <c r="R2251" s="25"/>
      <c r="S2251" s="818" t="s">
        <v>2922</v>
      </c>
      <c r="T2251" s="26"/>
      <c r="U2251" s="61"/>
      <c r="V2251" s="61"/>
      <c r="W2251" s="27">
        <v>2</v>
      </c>
      <c r="X2251" s="28" t="s">
        <v>74</v>
      </c>
      <c r="Y2251" s="29">
        <v>1.57</v>
      </c>
      <c r="Z2251" s="29">
        <f t="shared" ref="Z2251:Z2252" si="279">+W2251*Y2251</f>
        <v>3.14</v>
      </c>
      <c r="AA2251" s="29">
        <f t="shared" ref="AA2251:AA2252" si="280">+Z2251*1.12</f>
        <v>3.5168000000000004</v>
      </c>
      <c r="AB2251" s="30"/>
      <c r="AC2251" s="28" t="s">
        <v>75</v>
      </c>
      <c r="AD2251" s="28"/>
      <c r="AE2251" s="28"/>
      <c r="AF2251" s="634"/>
      <c r="AG2251" s="2"/>
    </row>
    <row r="2252" spans="1:33" ht="25.5" customHeight="1">
      <c r="A2252" s="641"/>
      <c r="B2252" s="649"/>
      <c r="C2252" s="743"/>
      <c r="D2252" s="744"/>
      <c r="E2252" s="744"/>
      <c r="F2252" s="744"/>
      <c r="G2252" s="744"/>
      <c r="H2252" s="744"/>
      <c r="I2252" s="744"/>
      <c r="J2252" s="779"/>
      <c r="K2252" s="744"/>
      <c r="L2252" s="744"/>
      <c r="M2252" s="631"/>
      <c r="N2252" s="631"/>
      <c r="O2252" s="744"/>
      <c r="P2252" s="744"/>
      <c r="Q2252" s="802"/>
      <c r="R2252" s="25"/>
      <c r="S2252" s="818" t="s">
        <v>1755</v>
      </c>
      <c r="T2252" s="991"/>
      <c r="U2252" s="155"/>
      <c r="V2252" s="155"/>
      <c r="W2252" s="73">
        <v>10</v>
      </c>
      <c r="X2252" s="28" t="s">
        <v>74</v>
      </c>
      <c r="Y2252" s="29">
        <v>3.43</v>
      </c>
      <c r="Z2252" s="29">
        <f t="shared" si="279"/>
        <v>34.300000000000004</v>
      </c>
      <c r="AA2252" s="29">
        <f t="shared" si="280"/>
        <v>38.416000000000011</v>
      </c>
      <c r="AB2252" s="30"/>
      <c r="AC2252" s="28" t="s">
        <v>75</v>
      </c>
      <c r="AD2252" s="28"/>
      <c r="AE2252" s="31"/>
      <c r="AF2252" s="634"/>
      <c r="AG2252" s="2"/>
    </row>
    <row r="2253" spans="1:33" ht="25.5" customHeight="1">
      <c r="A2253" s="641"/>
      <c r="B2253" s="649"/>
      <c r="C2253" s="743"/>
      <c r="D2253" s="744"/>
      <c r="E2253" s="744"/>
      <c r="F2253" s="744"/>
      <c r="G2253" s="744"/>
      <c r="H2253" s="744"/>
      <c r="I2253" s="744"/>
      <c r="J2253" s="779"/>
      <c r="K2253" s="744"/>
      <c r="L2253" s="744"/>
      <c r="M2253" s="631"/>
      <c r="N2253" s="631"/>
      <c r="O2253" s="744"/>
      <c r="P2253" s="744"/>
      <c r="Q2253" s="802"/>
      <c r="R2253" s="70" t="s">
        <v>116</v>
      </c>
      <c r="S2253" s="825" t="s">
        <v>1748</v>
      </c>
      <c r="T2253" s="990" t="s">
        <v>70</v>
      </c>
      <c r="U2253" s="172" t="s">
        <v>71</v>
      </c>
      <c r="V2253" s="164" t="s">
        <v>72</v>
      </c>
      <c r="W2253" s="73"/>
      <c r="X2253" s="28"/>
      <c r="Y2253" s="29"/>
      <c r="Z2253" s="29"/>
      <c r="AA2253" s="29"/>
      <c r="AB2253" s="30">
        <f>SUM(AA2254)</f>
        <v>13.440000000000001</v>
      </c>
      <c r="AC2253" s="28"/>
      <c r="AD2253" s="28"/>
      <c r="AE2253" s="31"/>
      <c r="AF2253" s="634"/>
      <c r="AG2253" s="2"/>
    </row>
    <row r="2254" spans="1:33" ht="25.5" customHeight="1">
      <c r="A2254" s="641"/>
      <c r="B2254" s="649"/>
      <c r="C2254" s="745"/>
      <c r="D2254" s="746"/>
      <c r="E2254" s="746"/>
      <c r="F2254" s="746"/>
      <c r="G2254" s="746"/>
      <c r="H2254" s="746"/>
      <c r="I2254" s="746"/>
      <c r="J2254" s="780"/>
      <c r="K2254" s="746"/>
      <c r="L2254" s="746"/>
      <c r="M2254" s="632"/>
      <c r="N2254" s="632"/>
      <c r="O2254" s="746"/>
      <c r="P2254" s="746"/>
      <c r="Q2254" s="803"/>
      <c r="R2254" s="38"/>
      <c r="S2254" s="820" t="s">
        <v>2923</v>
      </c>
      <c r="T2254" s="39"/>
      <c r="U2254" s="198"/>
      <c r="V2254" s="198"/>
      <c r="W2254" s="40">
        <v>20</v>
      </c>
      <c r="X2254" s="41" t="s">
        <v>74</v>
      </c>
      <c r="Y2254" s="42">
        <v>0.6</v>
      </c>
      <c r="Z2254" s="42">
        <f>+W2254*Y2254</f>
        <v>12</v>
      </c>
      <c r="AA2254" s="42">
        <f>+Z2254*1.12</f>
        <v>13.440000000000001</v>
      </c>
      <c r="AB2254" s="43"/>
      <c r="AC2254" s="41" t="s">
        <v>75</v>
      </c>
      <c r="AD2254" s="41"/>
      <c r="AE2254" s="44"/>
      <c r="AF2254" s="635"/>
      <c r="AG2254" s="2"/>
    </row>
    <row r="2255" spans="1:33" ht="25.5" customHeight="1">
      <c r="A2255" s="641"/>
      <c r="B2255" s="649"/>
      <c r="C2255" s="747" t="s">
        <v>46</v>
      </c>
      <c r="D2255" s="748" t="s">
        <v>47</v>
      </c>
      <c r="E2255" s="748" t="s">
        <v>48</v>
      </c>
      <c r="F2255" s="748" t="s">
        <v>371</v>
      </c>
      <c r="G2255" s="749" t="s">
        <v>50</v>
      </c>
      <c r="H2255" s="748" t="s">
        <v>133</v>
      </c>
      <c r="I2255" s="748" t="s">
        <v>61</v>
      </c>
      <c r="J2255" s="770" t="s">
        <v>2924</v>
      </c>
      <c r="K2255" s="748" t="s">
        <v>473</v>
      </c>
      <c r="L2255" s="776" t="s">
        <v>2925</v>
      </c>
      <c r="M2255" s="638">
        <v>0</v>
      </c>
      <c r="N2255" s="638">
        <v>2</v>
      </c>
      <c r="O2255" s="748" t="s">
        <v>2926</v>
      </c>
      <c r="P2255" s="748" t="s">
        <v>2927</v>
      </c>
      <c r="Q2255" s="804" t="s">
        <v>2856</v>
      </c>
      <c r="R2255" s="59" t="s">
        <v>116</v>
      </c>
      <c r="S2255" s="827" t="s">
        <v>1748</v>
      </c>
      <c r="T2255" s="75" t="s">
        <v>70</v>
      </c>
      <c r="U2255" s="67" t="s">
        <v>71</v>
      </c>
      <c r="V2255" s="68" t="s">
        <v>72</v>
      </c>
      <c r="W2255" s="54"/>
      <c r="X2255" s="55"/>
      <c r="Y2255" s="56"/>
      <c r="Z2255" s="56"/>
      <c r="AA2255" s="56"/>
      <c r="AB2255" s="57">
        <f>SUM(AA2256:AA2257)</f>
        <v>96.64</v>
      </c>
      <c r="AC2255" s="55"/>
      <c r="AD2255" s="58"/>
      <c r="AE2255" s="58"/>
      <c r="AF2255" s="637"/>
      <c r="AG2255" s="2"/>
    </row>
    <row r="2256" spans="1:33" ht="25.5" customHeight="1">
      <c r="A2256" s="641"/>
      <c r="B2256" s="649"/>
      <c r="C2256" s="743"/>
      <c r="D2256" s="744"/>
      <c r="E2256" s="744"/>
      <c r="F2256" s="744"/>
      <c r="G2256" s="744"/>
      <c r="H2256" s="744"/>
      <c r="I2256" s="744"/>
      <c r="J2256" s="771"/>
      <c r="K2256" s="744"/>
      <c r="L2256" s="744"/>
      <c r="M2256" s="631"/>
      <c r="N2256" s="631"/>
      <c r="O2256" s="744"/>
      <c r="P2256" s="744"/>
      <c r="Q2256" s="802"/>
      <c r="R2256" s="32"/>
      <c r="S2256" s="818" t="s">
        <v>2928</v>
      </c>
      <c r="T2256" s="26"/>
      <c r="U2256" s="61"/>
      <c r="V2256" s="61"/>
      <c r="W2256" s="27">
        <v>10</v>
      </c>
      <c r="X2256" s="28" t="s">
        <v>74</v>
      </c>
      <c r="Y2256" s="29">
        <v>0.7</v>
      </c>
      <c r="Z2256" s="29">
        <f t="shared" ref="Z2256:Z2257" si="281">+W2256*Y2256</f>
        <v>7</v>
      </c>
      <c r="AA2256" s="29">
        <f>+Z2256*1.12</f>
        <v>7.8400000000000007</v>
      </c>
      <c r="AB2256" s="30"/>
      <c r="AC2256" s="28" t="s">
        <v>75</v>
      </c>
      <c r="AD2256" s="31"/>
      <c r="AE2256" s="31"/>
      <c r="AF2256" s="634"/>
      <c r="AG2256" s="2"/>
    </row>
    <row r="2257" spans="1:33" ht="25.5" customHeight="1">
      <c r="A2257" s="641"/>
      <c r="B2257" s="649"/>
      <c r="C2257" s="743"/>
      <c r="D2257" s="744"/>
      <c r="E2257" s="744"/>
      <c r="F2257" s="744"/>
      <c r="G2257" s="744"/>
      <c r="H2257" s="744"/>
      <c r="I2257" s="744"/>
      <c r="J2257" s="771"/>
      <c r="K2257" s="744"/>
      <c r="L2257" s="744"/>
      <c r="M2257" s="631"/>
      <c r="N2257" s="631"/>
      <c r="O2257" s="744"/>
      <c r="P2257" s="744"/>
      <c r="Q2257" s="802"/>
      <c r="R2257" s="25"/>
      <c r="S2257" s="818" t="s">
        <v>2929</v>
      </c>
      <c r="T2257" s="991"/>
      <c r="U2257" s="155"/>
      <c r="V2257" s="155"/>
      <c r="W2257" s="73">
        <v>30</v>
      </c>
      <c r="X2257" s="28" t="s">
        <v>74</v>
      </c>
      <c r="Y2257" s="29">
        <v>2.96</v>
      </c>
      <c r="Z2257" s="29">
        <f t="shared" si="281"/>
        <v>88.8</v>
      </c>
      <c r="AA2257" s="29">
        <f>Z2257</f>
        <v>88.8</v>
      </c>
      <c r="AB2257" s="30"/>
      <c r="AC2257" s="28" t="s">
        <v>75</v>
      </c>
      <c r="AD2257" s="31"/>
      <c r="AE2257" s="31"/>
      <c r="AF2257" s="634"/>
      <c r="AG2257" s="2"/>
    </row>
    <row r="2258" spans="1:33" ht="25.5" customHeight="1">
      <c r="A2258" s="641"/>
      <c r="B2258" s="649"/>
      <c r="C2258" s="743"/>
      <c r="D2258" s="744"/>
      <c r="E2258" s="744"/>
      <c r="F2258" s="744"/>
      <c r="G2258" s="744"/>
      <c r="H2258" s="744"/>
      <c r="I2258" s="744"/>
      <c r="J2258" s="771"/>
      <c r="K2258" s="744"/>
      <c r="L2258" s="744"/>
      <c r="M2258" s="631"/>
      <c r="N2258" s="631"/>
      <c r="O2258" s="744"/>
      <c r="P2258" s="744"/>
      <c r="Q2258" s="802"/>
      <c r="R2258" s="70" t="s">
        <v>140</v>
      </c>
      <c r="S2258" s="825" t="s">
        <v>402</v>
      </c>
      <c r="T2258" s="990" t="s">
        <v>70</v>
      </c>
      <c r="U2258" s="172" t="s">
        <v>71</v>
      </c>
      <c r="V2258" s="164" t="s">
        <v>72</v>
      </c>
      <c r="W2258" s="73"/>
      <c r="X2258" s="28"/>
      <c r="Y2258" s="29"/>
      <c r="Z2258" s="29"/>
      <c r="AA2258" s="29"/>
      <c r="AB2258" s="30">
        <f>SUM(AA2259)</f>
        <v>8.2656000000000009</v>
      </c>
      <c r="AC2258" s="28"/>
      <c r="AD2258" s="31"/>
      <c r="AE2258" s="31"/>
      <c r="AF2258" s="634"/>
      <c r="AG2258" s="2"/>
    </row>
    <row r="2259" spans="1:33" ht="25.5" customHeight="1">
      <c r="A2259" s="714"/>
      <c r="B2259" s="715"/>
      <c r="C2259" s="745"/>
      <c r="D2259" s="746"/>
      <c r="E2259" s="746"/>
      <c r="F2259" s="746"/>
      <c r="G2259" s="746"/>
      <c r="H2259" s="746"/>
      <c r="I2259" s="746"/>
      <c r="J2259" s="772"/>
      <c r="K2259" s="746"/>
      <c r="L2259" s="746"/>
      <c r="M2259" s="632"/>
      <c r="N2259" s="632"/>
      <c r="O2259" s="746"/>
      <c r="P2259" s="746"/>
      <c r="Q2259" s="803"/>
      <c r="R2259" s="38"/>
      <c r="S2259" s="820" t="s">
        <v>2930</v>
      </c>
      <c r="T2259" s="39"/>
      <c r="U2259" s="198"/>
      <c r="V2259" s="198"/>
      <c r="W2259" s="40">
        <v>1</v>
      </c>
      <c r="X2259" s="41" t="s">
        <v>74</v>
      </c>
      <c r="Y2259" s="42">
        <v>7.38</v>
      </c>
      <c r="Z2259" s="42">
        <f>+W2259*Y2259</f>
        <v>7.38</v>
      </c>
      <c r="AA2259" s="42">
        <f>+Z2259*1.12</f>
        <v>8.2656000000000009</v>
      </c>
      <c r="AB2259" s="43"/>
      <c r="AC2259" s="41" t="s">
        <v>75</v>
      </c>
      <c r="AD2259" s="44"/>
      <c r="AE2259" s="44"/>
      <c r="AF2259" s="635"/>
      <c r="AG2259" s="2"/>
    </row>
    <row r="2260" spans="1:33" ht="36" customHeight="1">
      <c r="A2260" s="79"/>
      <c r="B2260" s="80"/>
      <c r="C2260" s="751"/>
      <c r="D2260" s="751"/>
      <c r="E2260" s="751"/>
      <c r="F2260" s="751"/>
      <c r="G2260" s="751"/>
      <c r="H2260" s="751"/>
      <c r="I2260" s="751"/>
      <c r="J2260" s="751"/>
      <c r="K2260" s="751"/>
      <c r="L2260" s="751"/>
      <c r="M2260" s="81"/>
      <c r="N2260" s="81"/>
      <c r="O2260" s="751"/>
      <c r="P2260" s="751"/>
      <c r="Q2260" s="751"/>
      <c r="R2260" s="680" t="s">
        <v>2931</v>
      </c>
      <c r="S2260" s="657"/>
      <c r="T2260" s="657"/>
      <c r="U2260" s="657"/>
      <c r="V2260" s="657"/>
      <c r="W2260" s="657"/>
      <c r="X2260" s="657"/>
      <c r="Y2260" s="657"/>
      <c r="Z2260" s="658"/>
      <c r="AA2260" s="82" t="s">
        <v>201</v>
      </c>
      <c r="AB2260" s="83">
        <f>SUM(AB2202:AB2259)</f>
        <v>1947.3969600000005</v>
      </c>
      <c r="AC2260" s="659"/>
      <c r="AD2260" s="657"/>
      <c r="AE2260" s="657"/>
      <c r="AF2260" s="660"/>
      <c r="AG2260" s="84"/>
    </row>
    <row r="2261" spans="1:33" ht="26.25" customHeight="1">
      <c r="A2261" s="709" t="s">
        <v>2932</v>
      </c>
      <c r="B2261" s="704" t="s">
        <v>2932</v>
      </c>
      <c r="C2261" s="773" t="s">
        <v>79</v>
      </c>
      <c r="D2261" s="750" t="s">
        <v>80</v>
      </c>
      <c r="E2261" s="750" t="s">
        <v>2933</v>
      </c>
      <c r="F2261" s="750" t="s">
        <v>2934</v>
      </c>
      <c r="G2261" s="768" t="s">
        <v>83</v>
      </c>
      <c r="H2261" s="750" t="s">
        <v>84</v>
      </c>
      <c r="I2261" s="750" t="s">
        <v>52</v>
      </c>
      <c r="J2261" s="752" t="s">
        <v>2935</v>
      </c>
      <c r="K2261" s="750" t="s">
        <v>2936</v>
      </c>
      <c r="L2261" s="750" t="s">
        <v>2937</v>
      </c>
      <c r="M2261" s="698">
        <v>0</v>
      </c>
      <c r="N2261" s="698">
        <v>2</v>
      </c>
      <c r="O2261" s="750" t="s">
        <v>2938</v>
      </c>
      <c r="P2261" s="750" t="s">
        <v>2939</v>
      </c>
      <c r="Q2261" s="805" t="s">
        <v>2940</v>
      </c>
      <c r="R2261" s="37"/>
      <c r="S2261" s="821"/>
      <c r="T2261" s="46"/>
      <c r="U2261" s="46"/>
      <c r="V2261" s="46"/>
      <c r="W2261" s="34"/>
      <c r="X2261" s="35"/>
      <c r="Y2261" s="36"/>
      <c r="Z2261" s="36"/>
      <c r="AA2261" s="36"/>
      <c r="AB2261" s="50"/>
      <c r="AC2261" s="35"/>
      <c r="AD2261" s="60"/>
      <c r="AE2261" s="60"/>
      <c r="AF2261" s="636"/>
      <c r="AG2261" s="2"/>
    </row>
    <row r="2262" spans="1:33" ht="26.25" customHeight="1">
      <c r="A2262" s="662"/>
      <c r="B2262" s="665"/>
      <c r="C2262" s="743"/>
      <c r="D2262" s="744"/>
      <c r="E2262" s="744"/>
      <c r="F2262" s="744"/>
      <c r="G2262" s="744"/>
      <c r="H2262" s="744"/>
      <c r="I2262" s="744"/>
      <c r="J2262" s="754"/>
      <c r="K2262" s="744"/>
      <c r="L2262" s="744"/>
      <c r="M2262" s="631"/>
      <c r="N2262" s="631"/>
      <c r="O2262" s="744"/>
      <c r="P2262" s="744"/>
      <c r="Q2262" s="802"/>
      <c r="R2262" s="25"/>
      <c r="S2262" s="818"/>
      <c r="T2262" s="26"/>
      <c r="U2262" s="26"/>
      <c r="V2262" s="26"/>
      <c r="W2262" s="27"/>
      <c r="X2262" s="28"/>
      <c r="Y2262" s="29"/>
      <c r="Z2262" s="29"/>
      <c r="AA2262" s="29"/>
      <c r="AB2262" s="30"/>
      <c r="AC2262" s="28"/>
      <c r="AD2262" s="31"/>
      <c r="AE2262" s="31"/>
      <c r="AF2262" s="634"/>
      <c r="AG2262" s="2"/>
    </row>
    <row r="2263" spans="1:33" ht="26.25" customHeight="1">
      <c r="A2263" s="662"/>
      <c r="B2263" s="665"/>
      <c r="C2263" s="743"/>
      <c r="D2263" s="744"/>
      <c r="E2263" s="744"/>
      <c r="F2263" s="744"/>
      <c r="G2263" s="744"/>
      <c r="H2263" s="744"/>
      <c r="I2263" s="744"/>
      <c r="J2263" s="754"/>
      <c r="K2263" s="744"/>
      <c r="L2263" s="744"/>
      <c r="M2263" s="631"/>
      <c r="N2263" s="631"/>
      <c r="O2263" s="744"/>
      <c r="P2263" s="744"/>
      <c r="Q2263" s="802"/>
      <c r="R2263" s="32"/>
      <c r="S2263" s="819"/>
      <c r="T2263" s="33"/>
      <c r="U2263" s="33"/>
      <c r="V2263" s="33"/>
      <c r="W2263" s="34"/>
      <c r="X2263" s="35"/>
      <c r="Y2263" s="36"/>
      <c r="Z2263" s="29"/>
      <c r="AA2263" s="29"/>
      <c r="AB2263" s="30"/>
      <c r="AC2263" s="28"/>
      <c r="AD2263" s="31"/>
      <c r="AE2263" s="31"/>
      <c r="AF2263" s="634"/>
      <c r="AG2263" s="2"/>
    </row>
    <row r="2264" spans="1:33" ht="26.25" customHeight="1">
      <c r="A2264" s="662"/>
      <c r="B2264" s="665"/>
      <c r="C2264" s="743"/>
      <c r="D2264" s="744"/>
      <c r="E2264" s="744"/>
      <c r="F2264" s="744"/>
      <c r="G2264" s="744"/>
      <c r="H2264" s="744"/>
      <c r="I2264" s="744"/>
      <c r="J2264" s="754"/>
      <c r="K2264" s="744"/>
      <c r="L2264" s="744"/>
      <c r="M2264" s="631"/>
      <c r="N2264" s="631"/>
      <c r="O2264" s="744"/>
      <c r="P2264" s="744"/>
      <c r="Q2264" s="802"/>
      <c r="R2264" s="32"/>
      <c r="S2264" s="819"/>
      <c r="T2264" s="33"/>
      <c r="U2264" s="33"/>
      <c r="V2264" s="33"/>
      <c r="W2264" s="34"/>
      <c r="X2264" s="35"/>
      <c r="Y2264" s="36"/>
      <c r="Z2264" s="29"/>
      <c r="AA2264" s="29"/>
      <c r="AB2264" s="30"/>
      <c r="AC2264" s="28"/>
      <c r="AD2264" s="31"/>
      <c r="AE2264" s="31"/>
      <c r="AF2264" s="634"/>
      <c r="AG2264" s="2"/>
    </row>
    <row r="2265" spans="1:33" ht="26.25" customHeight="1">
      <c r="A2265" s="662"/>
      <c r="B2265" s="665"/>
      <c r="C2265" s="745"/>
      <c r="D2265" s="746"/>
      <c r="E2265" s="746"/>
      <c r="F2265" s="746"/>
      <c r="G2265" s="746"/>
      <c r="H2265" s="746"/>
      <c r="I2265" s="746"/>
      <c r="J2265" s="756"/>
      <c r="K2265" s="746"/>
      <c r="L2265" s="746"/>
      <c r="M2265" s="632"/>
      <c r="N2265" s="632"/>
      <c r="O2265" s="746"/>
      <c r="P2265" s="746"/>
      <c r="Q2265" s="803"/>
      <c r="R2265" s="38"/>
      <c r="S2265" s="820"/>
      <c r="T2265" s="39"/>
      <c r="U2265" s="39"/>
      <c r="V2265" s="39"/>
      <c r="W2265" s="40"/>
      <c r="X2265" s="41"/>
      <c r="Y2265" s="42"/>
      <c r="Z2265" s="42"/>
      <c r="AA2265" s="42"/>
      <c r="AB2265" s="43"/>
      <c r="AC2265" s="41"/>
      <c r="AD2265" s="44"/>
      <c r="AE2265" s="44"/>
      <c r="AF2265" s="635"/>
      <c r="AG2265" s="2"/>
    </row>
    <row r="2266" spans="1:33" ht="29.25" customHeight="1">
      <c r="A2266" s="662"/>
      <c r="B2266" s="665"/>
      <c r="C2266" s="773" t="s">
        <v>79</v>
      </c>
      <c r="D2266" s="750" t="s">
        <v>80</v>
      </c>
      <c r="E2266" s="750" t="s">
        <v>2933</v>
      </c>
      <c r="F2266" s="750" t="s">
        <v>2934</v>
      </c>
      <c r="G2266" s="768" t="s">
        <v>83</v>
      </c>
      <c r="H2266" s="750" t="s">
        <v>84</v>
      </c>
      <c r="I2266" s="750" t="s">
        <v>52</v>
      </c>
      <c r="J2266" s="748" t="s">
        <v>2941</v>
      </c>
      <c r="K2266" s="748" t="s">
        <v>2942</v>
      </c>
      <c r="L2266" s="750" t="s">
        <v>2943</v>
      </c>
      <c r="M2266" s="725">
        <v>1.11E-2</v>
      </c>
      <c r="N2266" s="725">
        <v>1.11E-2</v>
      </c>
      <c r="O2266" s="750" t="s">
        <v>2944</v>
      </c>
      <c r="P2266" s="750" t="s">
        <v>2945</v>
      </c>
      <c r="Q2266" s="805" t="s">
        <v>2946</v>
      </c>
      <c r="R2266" s="37"/>
      <c r="S2266" s="821"/>
      <c r="T2266" s="46"/>
      <c r="U2266" s="46"/>
      <c r="V2266" s="46"/>
      <c r="W2266" s="34"/>
      <c r="X2266" s="35"/>
      <c r="Y2266" s="36"/>
      <c r="Z2266" s="36"/>
      <c r="AA2266" s="36"/>
      <c r="AB2266" s="50"/>
      <c r="AC2266" s="35"/>
      <c r="AD2266" s="60"/>
      <c r="AE2266" s="60"/>
      <c r="AF2266" s="636"/>
      <c r="AG2266" s="2"/>
    </row>
    <row r="2267" spans="1:33" ht="29.25" customHeight="1">
      <c r="A2267" s="662"/>
      <c r="B2267" s="665"/>
      <c r="C2267" s="743"/>
      <c r="D2267" s="744"/>
      <c r="E2267" s="744"/>
      <c r="F2267" s="744"/>
      <c r="G2267" s="744"/>
      <c r="H2267" s="744"/>
      <c r="I2267" s="744"/>
      <c r="J2267" s="744"/>
      <c r="K2267" s="744"/>
      <c r="L2267" s="744"/>
      <c r="M2267" s="631"/>
      <c r="N2267" s="631"/>
      <c r="O2267" s="744"/>
      <c r="P2267" s="744"/>
      <c r="Q2267" s="802"/>
      <c r="R2267" s="25"/>
      <c r="S2267" s="818"/>
      <c r="T2267" s="26"/>
      <c r="U2267" s="26"/>
      <c r="V2267" s="26"/>
      <c r="W2267" s="27"/>
      <c r="X2267" s="28"/>
      <c r="Y2267" s="29"/>
      <c r="Z2267" s="29"/>
      <c r="AA2267" s="29"/>
      <c r="AB2267" s="30"/>
      <c r="AC2267" s="28"/>
      <c r="AD2267" s="31"/>
      <c r="AE2267" s="31"/>
      <c r="AF2267" s="634"/>
      <c r="AG2267" s="2"/>
    </row>
    <row r="2268" spans="1:33" ht="29.25" customHeight="1">
      <c r="A2268" s="662"/>
      <c r="B2268" s="665"/>
      <c r="C2268" s="743"/>
      <c r="D2268" s="744"/>
      <c r="E2268" s="744"/>
      <c r="F2268" s="744"/>
      <c r="G2268" s="744"/>
      <c r="H2268" s="744"/>
      <c r="I2268" s="744"/>
      <c r="J2268" s="744"/>
      <c r="K2268" s="744"/>
      <c r="L2268" s="744"/>
      <c r="M2268" s="631"/>
      <c r="N2268" s="631"/>
      <c r="O2268" s="744"/>
      <c r="P2268" s="744"/>
      <c r="Q2268" s="802"/>
      <c r="R2268" s="32"/>
      <c r="S2268" s="819"/>
      <c r="T2268" s="33"/>
      <c r="U2268" s="33"/>
      <c r="V2268" s="33"/>
      <c r="W2268" s="34"/>
      <c r="X2268" s="35"/>
      <c r="Y2268" s="36"/>
      <c r="Z2268" s="29"/>
      <c r="AA2268" s="29"/>
      <c r="AB2268" s="30"/>
      <c r="AC2268" s="28"/>
      <c r="AD2268" s="31"/>
      <c r="AE2268" s="31"/>
      <c r="AF2268" s="634"/>
      <c r="AG2268" s="2"/>
    </row>
    <row r="2269" spans="1:33" ht="29.25" customHeight="1">
      <c r="A2269" s="662"/>
      <c r="B2269" s="665"/>
      <c r="C2269" s="743"/>
      <c r="D2269" s="744"/>
      <c r="E2269" s="744"/>
      <c r="F2269" s="744"/>
      <c r="G2269" s="744"/>
      <c r="H2269" s="744"/>
      <c r="I2269" s="744"/>
      <c r="J2269" s="744"/>
      <c r="K2269" s="744"/>
      <c r="L2269" s="744"/>
      <c r="M2269" s="631"/>
      <c r="N2269" s="631"/>
      <c r="O2269" s="744"/>
      <c r="P2269" s="744"/>
      <c r="Q2269" s="802"/>
      <c r="R2269" s="37"/>
      <c r="S2269" s="819"/>
      <c r="T2269" s="33"/>
      <c r="U2269" s="33"/>
      <c r="V2269" s="33"/>
      <c r="W2269" s="34"/>
      <c r="X2269" s="35"/>
      <c r="Y2269" s="36"/>
      <c r="Z2269" s="29"/>
      <c r="AA2269" s="29"/>
      <c r="AB2269" s="30"/>
      <c r="AC2269" s="28"/>
      <c r="AD2269" s="31"/>
      <c r="AE2269" s="31"/>
      <c r="AF2269" s="634"/>
      <c r="AG2269" s="2"/>
    </row>
    <row r="2270" spans="1:33" ht="29.25" customHeight="1">
      <c r="A2270" s="662"/>
      <c r="B2270" s="665"/>
      <c r="C2270" s="745"/>
      <c r="D2270" s="746"/>
      <c r="E2270" s="746"/>
      <c r="F2270" s="746"/>
      <c r="G2270" s="746"/>
      <c r="H2270" s="746"/>
      <c r="I2270" s="746"/>
      <c r="J2270" s="746"/>
      <c r="K2270" s="746"/>
      <c r="L2270" s="746"/>
      <c r="M2270" s="632"/>
      <c r="N2270" s="632"/>
      <c r="O2270" s="746"/>
      <c r="P2270" s="746"/>
      <c r="Q2270" s="803"/>
      <c r="R2270" s="38"/>
      <c r="S2270" s="820"/>
      <c r="T2270" s="39"/>
      <c r="U2270" s="39"/>
      <c r="V2270" s="39"/>
      <c r="W2270" s="40"/>
      <c r="X2270" s="41"/>
      <c r="Y2270" s="42"/>
      <c r="Z2270" s="42"/>
      <c r="AA2270" s="42"/>
      <c r="AB2270" s="43"/>
      <c r="AC2270" s="41"/>
      <c r="AD2270" s="44"/>
      <c r="AE2270" s="44"/>
      <c r="AF2270" s="635"/>
      <c r="AG2270" s="2"/>
    </row>
    <row r="2271" spans="1:33" ht="25.5" customHeight="1">
      <c r="A2271" s="662"/>
      <c r="B2271" s="665"/>
      <c r="C2271" s="747" t="s">
        <v>79</v>
      </c>
      <c r="D2271" s="748" t="s">
        <v>80</v>
      </c>
      <c r="E2271" s="748" t="s">
        <v>2933</v>
      </c>
      <c r="F2271" s="748" t="s">
        <v>2934</v>
      </c>
      <c r="G2271" s="749" t="s">
        <v>83</v>
      </c>
      <c r="H2271" s="748" t="s">
        <v>84</v>
      </c>
      <c r="I2271" s="748" t="s">
        <v>52</v>
      </c>
      <c r="J2271" s="748" t="s">
        <v>2947</v>
      </c>
      <c r="K2271" s="748" t="s">
        <v>2948</v>
      </c>
      <c r="L2271" s="748" t="s">
        <v>2949</v>
      </c>
      <c r="M2271" s="638">
        <v>29</v>
      </c>
      <c r="N2271" s="638">
        <v>29</v>
      </c>
      <c r="O2271" s="748" t="s">
        <v>2950</v>
      </c>
      <c r="P2271" s="748" t="s">
        <v>2951</v>
      </c>
      <c r="Q2271" s="805" t="s">
        <v>2952</v>
      </c>
      <c r="R2271" s="37"/>
      <c r="S2271" s="821"/>
      <c r="T2271" s="46"/>
      <c r="U2271" s="46"/>
      <c r="V2271" s="46"/>
      <c r="W2271" s="34"/>
      <c r="X2271" s="35"/>
      <c r="Y2271" s="36"/>
      <c r="Z2271" s="36"/>
      <c r="AA2271" s="36"/>
      <c r="AB2271" s="50"/>
      <c r="AC2271" s="35"/>
      <c r="AD2271" s="60"/>
      <c r="AE2271" s="60"/>
      <c r="AF2271" s="637"/>
      <c r="AG2271" s="2"/>
    </row>
    <row r="2272" spans="1:33" ht="25.5" customHeight="1">
      <c r="A2272" s="662"/>
      <c r="B2272" s="665"/>
      <c r="C2272" s="743"/>
      <c r="D2272" s="744"/>
      <c r="E2272" s="744"/>
      <c r="F2272" s="744"/>
      <c r="G2272" s="744"/>
      <c r="H2272" s="744"/>
      <c r="I2272" s="744"/>
      <c r="J2272" s="744"/>
      <c r="K2272" s="744"/>
      <c r="L2272" s="744"/>
      <c r="M2272" s="631"/>
      <c r="N2272" s="631"/>
      <c r="O2272" s="744"/>
      <c r="P2272" s="744"/>
      <c r="Q2272" s="802"/>
      <c r="R2272" s="25"/>
      <c r="S2272" s="818"/>
      <c r="T2272" s="26"/>
      <c r="U2272" s="26"/>
      <c r="V2272" s="26"/>
      <c r="W2272" s="27"/>
      <c r="X2272" s="28"/>
      <c r="Y2272" s="29"/>
      <c r="Z2272" s="29"/>
      <c r="AA2272" s="29"/>
      <c r="AB2272" s="30"/>
      <c r="AC2272" s="28"/>
      <c r="AD2272" s="31"/>
      <c r="AE2272" s="31"/>
      <c r="AF2272" s="634"/>
      <c r="AG2272" s="2"/>
    </row>
    <row r="2273" spans="1:33" ht="25.5" customHeight="1">
      <c r="A2273" s="662"/>
      <c r="B2273" s="665"/>
      <c r="C2273" s="743"/>
      <c r="D2273" s="744"/>
      <c r="E2273" s="744"/>
      <c r="F2273" s="744"/>
      <c r="G2273" s="744"/>
      <c r="H2273" s="744"/>
      <c r="I2273" s="744"/>
      <c r="J2273" s="744"/>
      <c r="K2273" s="744"/>
      <c r="L2273" s="744"/>
      <c r="M2273" s="631"/>
      <c r="N2273" s="631"/>
      <c r="O2273" s="744"/>
      <c r="P2273" s="744"/>
      <c r="Q2273" s="802"/>
      <c r="R2273" s="32"/>
      <c r="S2273" s="819"/>
      <c r="T2273" s="33"/>
      <c r="U2273" s="33"/>
      <c r="V2273" s="33"/>
      <c r="W2273" s="34"/>
      <c r="X2273" s="35"/>
      <c r="Y2273" s="36"/>
      <c r="Z2273" s="29"/>
      <c r="AA2273" s="29"/>
      <c r="AB2273" s="30"/>
      <c r="AC2273" s="28"/>
      <c r="AD2273" s="31"/>
      <c r="AE2273" s="31"/>
      <c r="AF2273" s="634"/>
      <c r="AG2273" s="2"/>
    </row>
    <row r="2274" spans="1:33" ht="25.5" customHeight="1">
      <c r="A2274" s="662"/>
      <c r="B2274" s="665"/>
      <c r="C2274" s="743"/>
      <c r="D2274" s="744"/>
      <c r="E2274" s="744"/>
      <c r="F2274" s="744"/>
      <c r="G2274" s="744"/>
      <c r="H2274" s="744"/>
      <c r="I2274" s="744"/>
      <c r="J2274" s="744"/>
      <c r="K2274" s="744"/>
      <c r="L2274" s="744"/>
      <c r="M2274" s="631"/>
      <c r="N2274" s="631"/>
      <c r="O2274" s="744"/>
      <c r="P2274" s="744"/>
      <c r="Q2274" s="802"/>
      <c r="R2274" s="37"/>
      <c r="S2274" s="819"/>
      <c r="T2274" s="33"/>
      <c r="U2274" s="33"/>
      <c r="V2274" s="33"/>
      <c r="W2274" s="34"/>
      <c r="X2274" s="35"/>
      <c r="Y2274" s="36"/>
      <c r="Z2274" s="29"/>
      <c r="AA2274" s="29"/>
      <c r="AB2274" s="30"/>
      <c r="AC2274" s="28"/>
      <c r="AD2274" s="31"/>
      <c r="AE2274" s="31"/>
      <c r="AF2274" s="634"/>
      <c r="AG2274" s="2"/>
    </row>
    <row r="2275" spans="1:33" ht="25.5" customHeight="1">
      <c r="A2275" s="662"/>
      <c r="B2275" s="665"/>
      <c r="C2275" s="745"/>
      <c r="D2275" s="746"/>
      <c r="E2275" s="746"/>
      <c r="F2275" s="746"/>
      <c r="G2275" s="746"/>
      <c r="H2275" s="746"/>
      <c r="I2275" s="746"/>
      <c r="J2275" s="746"/>
      <c r="K2275" s="746"/>
      <c r="L2275" s="746"/>
      <c r="M2275" s="632"/>
      <c r="N2275" s="632"/>
      <c r="O2275" s="746"/>
      <c r="P2275" s="746"/>
      <c r="Q2275" s="803"/>
      <c r="R2275" s="38"/>
      <c r="S2275" s="820"/>
      <c r="T2275" s="39"/>
      <c r="U2275" s="39"/>
      <c r="V2275" s="39"/>
      <c r="W2275" s="40"/>
      <c r="X2275" s="41"/>
      <c r="Y2275" s="42"/>
      <c r="Z2275" s="42"/>
      <c r="AA2275" s="42"/>
      <c r="AB2275" s="43"/>
      <c r="AC2275" s="41"/>
      <c r="AD2275" s="44"/>
      <c r="AE2275" s="44"/>
      <c r="AF2275" s="635"/>
      <c r="AG2275" s="2"/>
    </row>
    <row r="2276" spans="1:33" ht="29.25" customHeight="1">
      <c r="A2276" s="662"/>
      <c r="B2276" s="665"/>
      <c r="C2276" s="773" t="s">
        <v>79</v>
      </c>
      <c r="D2276" s="750" t="s">
        <v>80</v>
      </c>
      <c r="E2276" s="750" t="s">
        <v>2933</v>
      </c>
      <c r="F2276" s="750" t="s">
        <v>2934</v>
      </c>
      <c r="G2276" s="768" t="s">
        <v>83</v>
      </c>
      <c r="H2276" s="750" t="s">
        <v>84</v>
      </c>
      <c r="I2276" s="750" t="s">
        <v>52</v>
      </c>
      <c r="J2276" s="752" t="s">
        <v>2953</v>
      </c>
      <c r="K2276" s="748" t="s">
        <v>2954</v>
      </c>
      <c r="L2276" s="750" t="s">
        <v>2955</v>
      </c>
      <c r="M2276" s="698">
        <v>4</v>
      </c>
      <c r="N2276" s="698">
        <v>3</v>
      </c>
      <c r="O2276" s="750" t="s">
        <v>2956</v>
      </c>
      <c r="P2276" s="750" t="s">
        <v>2957</v>
      </c>
      <c r="Q2276" s="805" t="s">
        <v>2946</v>
      </c>
      <c r="R2276" s="37"/>
      <c r="S2276" s="821"/>
      <c r="T2276" s="46"/>
      <c r="U2276" s="46"/>
      <c r="V2276" s="46"/>
      <c r="W2276" s="34"/>
      <c r="X2276" s="35"/>
      <c r="Y2276" s="36"/>
      <c r="Z2276" s="36"/>
      <c r="AA2276" s="36"/>
      <c r="AB2276" s="50"/>
      <c r="AC2276" s="35"/>
      <c r="AD2276" s="60"/>
      <c r="AE2276" s="60"/>
      <c r="AF2276" s="636"/>
      <c r="AG2276" s="2"/>
    </row>
    <row r="2277" spans="1:33" ht="29.25" customHeight="1">
      <c r="A2277" s="662"/>
      <c r="B2277" s="665"/>
      <c r="C2277" s="743"/>
      <c r="D2277" s="744"/>
      <c r="E2277" s="744"/>
      <c r="F2277" s="744"/>
      <c r="G2277" s="744"/>
      <c r="H2277" s="744"/>
      <c r="I2277" s="744"/>
      <c r="J2277" s="754"/>
      <c r="K2277" s="744"/>
      <c r="L2277" s="744"/>
      <c r="M2277" s="631"/>
      <c r="N2277" s="631"/>
      <c r="O2277" s="744"/>
      <c r="P2277" s="744"/>
      <c r="Q2277" s="802"/>
      <c r="R2277" s="25"/>
      <c r="S2277" s="818"/>
      <c r="T2277" s="26"/>
      <c r="U2277" s="26"/>
      <c r="V2277" s="26"/>
      <c r="W2277" s="27"/>
      <c r="X2277" s="28"/>
      <c r="Y2277" s="29"/>
      <c r="Z2277" s="29"/>
      <c r="AA2277" s="29"/>
      <c r="AB2277" s="30"/>
      <c r="AC2277" s="28"/>
      <c r="AD2277" s="31"/>
      <c r="AE2277" s="31"/>
      <c r="AF2277" s="634"/>
      <c r="AG2277" s="2"/>
    </row>
    <row r="2278" spans="1:33" ht="29.25" customHeight="1">
      <c r="A2278" s="662"/>
      <c r="B2278" s="665"/>
      <c r="C2278" s="743"/>
      <c r="D2278" s="744"/>
      <c r="E2278" s="744"/>
      <c r="F2278" s="744"/>
      <c r="G2278" s="744"/>
      <c r="H2278" s="744"/>
      <c r="I2278" s="744"/>
      <c r="J2278" s="754"/>
      <c r="K2278" s="744"/>
      <c r="L2278" s="744"/>
      <c r="M2278" s="631"/>
      <c r="N2278" s="631"/>
      <c r="O2278" s="744"/>
      <c r="P2278" s="744"/>
      <c r="Q2278" s="802"/>
      <c r="R2278" s="32"/>
      <c r="S2278" s="819"/>
      <c r="T2278" s="33"/>
      <c r="U2278" s="33"/>
      <c r="V2278" s="33"/>
      <c r="W2278" s="34"/>
      <c r="X2278" s="35"/>
      <c r="Y2278" s="36"/>
      <c r="Z2278" s="29"/>
      <c r="AA2278" s="29"/>
      <c r="AB2278" s="30"/>
      <c r="AC2278" s="28"/>
      <c r="AD2278" s="31"/>
      <c r="AE2278" s="31"/>
      <c r="AF2278" s="634"/>
      <c r="AG2278" s="2"/>
    </row>
    <row r="2279" spans="1:33" ht="29.25" customHeight="1">
      <c r="A2279" s="662"/>
      <c r="B2279" s="665"/>
      <c r="C2279" s="743"/>
      <c r="D2279" s="744"/>
      <c r="E2279" s="744"/>
      <c r="F2279" s="744"/>
      <c r="G2279" s="744"/>
      <c r="H2279" s="744"/>
      <c r="I2279" s="744"/>
      <c r="J2279" s="754"/>
      <c r="K2279" s="744"/>
      <c r="L2279" s="744"/>
      <c r="M2279" s="631"/>
      <c r="N2279" s="631"/>
      <c r="O2279" s="744"/>
      <c r="P2279" s="744"/>
      <c r="Q2279" s="802"/>
      <c r="R2279" s="37"/>
      <c r="S2279" s="819"/>
      <c r="T2279" s="33"/>
      <c r="U2279" s="33"/>
      <c r="V2279" s="33"/>
      <c r="W2279" s="34"/>
      <c r="X2279" s="35"/>
      <c r="Y2279" s="36"/>
      <c r="Z2279" s="29"/>
      <c r="AA2279" s="29"/>
      <c r="AB2279" s="30"/>
      <c r="AC2279" s="28"/>
      <c r="AD2279" s="31"/>
      <c r="AE2279" s="31"/>
      <c r="AF2279" s="634"/>
      <c r="AG2279" s="2"/>
    </row>
    <row r="2280" spans="1:33" ht="29.25" customHeight="1">
      <c r="A2280" s="663"/>
      <c r="B2280" s="666"/>
      <c r="C2280" s="745"/>
      <c r="D2280" s="746"/>
      <c r="E2280" s="746"/>
      <c r="F2280" s="746"/>
      <c r="G2280" s="746"/>
      <c r="H2280" s="746"/>
      <c r="I2280" s="746"/>
      <c r="J2280" s="756"/>
      <c r="K2280" s="746"/>
      <c r="L2280" s="746"/>
      <c r="M2280" s="632"/>
      <c r="N2280" s="632"/>
      <c r="O2280" s="746"/>
      <c r="P2280" s="746"/>
      <c r="Q2280" s="803"/>
      <c r="R2280" s="38"/>
      <c r="S2280" s="820"/>
      <c r="T2280" s="39"/>
      <c r="U2280" s="39"/>
      <c r="V2280" s="39"/>
      <c r="W2280" s="40"/>
      <c r="X2280" s="41"/>
      <c r="Y2280" s="42"/>
      <c r="Z2280" s="42"/>
      <c r="AA2280" s="42"/>
      <c r="AB2280" s="43"/>
      <c r="AC2280" s="41"/>
      <c r="AD2280" s="44"/>
      <c r="AE2280" s="44"/>
      <c r="AF2280" s="635"/>
      <c r="AG2280" s="2"/>
    </row>
    <row r="2281" spans="1:33" ht="27.75" customHeight="1">
      <c r="A2281" s="661" t="s">
        <v>2932</v>
      </c>
      <c r="B2281" s="664" t="s">
        <v>2932</v>
      </c>
      <c r="C2281" s="773" t="s">
        <v>46</v>
      </c>
      <c r="D2281" s="750" t="s">
        <v>47</v>
      </c>
      <c r="E2281" s="750" t="s">
        <v>48</v>
      </c>
      <c r="F2281" s="750" t="s">
        <v>471</v>
      </c>
      <c r="G2281" s="768" t="s">
        <v>50</v>
      </c>
      <c r="H2281" s="750" t="s">
        <v>51</v>
      </c>
      <c r="I2281" s="750" t="s">
        <v>61</v>
      </c>
      <c r="J2281" s="774" t="s">
        <v>2958</v>
      </c>
      <c r="K2281" s="748" t="s">
        <v>2959</v>
      </c>
      <c r="L2281" s="750" t="s">
        <v>2960</v>
      </c>
      <c r="M2281" s="698">
        <v>5</v>
      </c>
      <c r="N2281" s="698">
        <v>1</v>
      </c>
      <c r="O2281" s="750" t="s">
        <v>2961</v>
      </c>
      <c r="P2281" s="750" t="s">
        <v>2962</v>
      </c>
      <c r="Q2281" s="804" t="s">
        <v>2963</v>
      </c>
      <c r="R2281" s="37"/>
      <c r="S2281" s="821"/>
      <c r="T2281" s="46"/>
      <c r="U2281" s="46"/>
      <c r="V2281" s="46"/>
      <c r="W2281" s="34"/>
      <c r="X2281" s="35"/>
      <c r="Y2281" s="36"/>
      <c r="Z2281" s="36"/>
      <c r="AA2281" s="36"/>
      <c r="AB2281" s="50"/>
      <c r="AC2281" s="35"/>
      <c r="AD2281" s="35"/>
      <c r="AE2281" s="35"/>
      <c r="AF2281" s="636"/>
      <c r="AG2281" s="2"/>
    </row>
    <row r="2282" spans="1:33" ht="27.75" customHeight="1">
      <c r="A2282" s="662"/>
      <c r="B2282" s="665"/>
      <c r="C2282" s="743"/>
      <c r="D2282" s="744"/>
      <c r="E2282" s="744"/>
      <c r="F2282" s="744"/>
      <c r="G2282" s="744"/>
      <c r="H2282" s="744"/>
      <c r="I2282" s="744"/>
      <c r="J2282" s="754"/>
      <c r="K2282" s="744"/>
      <c r="L2282" s="744"/>
      <c r="M2282" s="631"/>
      <c r="N2282" s="631"/>
      <c r="O2282" s="744"/>
      <c r="P2282" s="744"/>
      <c r="Q2282" s="802"/>
      <c r="R2282" s="25"/>
      <c r="S2282" s="818"/>
      <c r="T2282" s="26"/>
      <c r="U2282" s="26"/>
      <c r="V2282" s="26"/>
      <c r="W2282" s="27"/>
      <c r="X2282" s="28"/>
      <c r="Y2282" s="29"/>
      <c r="Z2282" s="29"/>
      <c r="AA2282" s="29"/>
      <c r="AB2282" s="30"/>
      <c r="AC2282" s="28"/>
      <c r="AD2282" s="28"/>
      <c r="AE2282" s="28"/>
      <c r="AF2282" s="634"/>
      <c r="AG2282" s="2"/>
    </row>
    <row r="2283" spans="1:33" ht="27.75" customHeight="1">
      <c r="A2283" s="662"/>
      <c r="B2283" s="665"/>
      <c r="C2283" s="743"/>
      <c r="D2283" s="744"/>
      <c r="E2283" s="744"/>
      <c r="F2283" s="744"/>
      <c r="G2283" s="744"/>
      <c r="H2283" s="744"/>
      <c r="I2283" s="744"/>
      <c r="J2283" s="754"/>
      <c r="K2283" s="744"/>
      <c r="L2283" s="744"/>
      <c r="M2283" s="631"/>
      <c r="N2283" s="631"/>
      <c r="O2283" s="744"/>
      <c r="P2283" s="744"/>
      <c r="Q2283" s="802"/>
      <c r="R2283" s="25"/>
      <c r="S2283" s="818"/>
      <c r="T2283" s="26"/>
      <c r="U2283" s="26"/>
      <c r="V2283" s="26"/>
      <c r="W2283" s="27"/>
      <c r="X2283" s="28"/>
      <c r="Y2283" s="29"/>
      <c r="Z2283" s="29"/>
      <c r="AA2283" s="29"/>
      <c r="AB2283" s="30"/>
      <c r="AC2283" s="28"/>
      <c r="AD2283" s="28"/>
      <c r="AE2283" s="31"/>
      <c r="AF2283" s="634"/>
      <c r="AG2283" s="2"/>
    </row>
    <row r="2284" spans="1:33" ht="27.75" customHeight="1">
      <c r="A2284" s="662"/>
      <c r="B2284" s="665"/>
      <c r="C2284" s="743"/>
      <c r="D2284" s="744"/>
      <c r="E2284" s="744"/>
      <c r="F2284" s="744"/>
      <c r="G2284" s="744"/>
      <c r="H2284" s="744"/>
      <c r="I2284" s="744"/>
      <c r="J2284" s="754"/>
      <c r="K2284" s="744"/>
      <c r="L2284" s="744"/>
      <c r="M2284" s="631"/>
      <c r="N2284" s="631"/>
      <c r="O2284" s="744"/>
      <c r="P2284" s="744"/>
      <c r="Q2284" s="802"/>
      <c r="R2284" s="25"/>
      <c r="S2284" s="818"/>
      <c r="T2284" s="26"/>
      <c r="U2284" s="26"/>
      <c r="V2284" s="26"/>
      <c r="W2284" s="27"/>
      <c r="X2284" s="28"/>
      <c r="Y2284" s="29"/>
      <c r="Z2284" s="29"/>
      <c r="AA2284" s="29"/>
      <c r="AB2284" s="30"/>
      <c r="AC2284" s="28"/>
      <c r="AD2284" s="28"/>
      <c r="AE2284" s="31"/>
      <c r="AF2284" s="634"/>
      <c r="AG2284" s="2"/>
    </row>
    <row r="2285" spans="1:33" ht="27.75" customHeight="1">
      <c r="A2285" s="662"/>
      <c r="B2285" s="665"/>
      <c r="C2285" s="745"/>
      <c r="D2285" s="746"/>
      <c r="E2285" s="746"/>
      <c r="F2285" s="746"/>
      <c r="G2285" s="746"/>
      <c r="H2285" s="746"/>
      <c r="I2285" s="746"/>
      <c r="J2285" s="756"/>
      <c r="K2285" s="746"/>
      <c r="L2285" s="746"/>
      <c r="M2285" s="632"/>
      <c r="N2285" s="632"/>
      <c r="O2285" s="746"/>
      <c r="P2285" s="746"/>
      <c r="Q2285" s="803"/>
      <c r="R2285" s="38"/>
      <c r="S2285" s="820"/>
      <c r="T2285" s="39"/>
      <c r="U2285" s="39"/>
      <c r="V2285" s="39"/>
      <c r="W2285" s="40"/>
      <c r="X2285" s="41"/>
      <c r="Y2285" s="42"/>
      <c r="Z2285" s="42"/>
      <c r="AA2285" s="42"/>
      <c r="AB2285" s="43"/>
      <c r="AC2285" s="41"/>
      <c r="AD2285" s="41"/>
      <c r="AE2285" s="44"/>
      <c r="AF2285" s="635"/>
      <c r="AG2285" s="2"/>
    </row>
    <row r="2286" spans="1:33" ht="27" customHeight="1">
      <c r="A2286" s="662"/>
      <c r="B2286" s="665"/>
      <c r="C2286" s="747" t="s">
        <v>79</v>
      </c>
      <c r="D2286" s="748" t="s">
        <v>80</v>
      </c>
      <c r="E2286" s="748" t="s">
        <v>157</v>
      </c>
      <c r="F2286" s="748" t="s">
        <v>2964</v>
      </c>
      <c r="G2286" s="749" t="s">
        <v>83</v>
      </c>
      <c r="H2286" s="748" t="s">
        <v>440</v>
      </c>
      <c r="I2286" s="748" t="s">
        <v>126</v>
      </c>
      <c r="J2286" s="774" t="s">
        <v>2965</v>
      </c>
      <c r="K2286" s="748" t="s">
        <v>2966</v>
      </c>
      <c r="L2286" s="748" t="s">
        <v>2967</v>
      </c>
      <c r="M2286" s="638">
        <v>1</v>
      </c>
      <c r="N2286" s="638">
        <v>1</v>
      </c>
      <c r="O2286" s="748" t="s">
        <v>2968</v>
      </c>
      <c r="P2286" s="748" t="s">
        <v>2969</v>
      </c>
      <c r="Q2286" s="805" t="s">
        <v>2946</v>
      </c>
      <c r="R2286" s="59"/>
      <c r="S2286" s="823"/>
      <c r="T2286" s="49"/>
      <c r="U2286" s="49"/>
      <c r="V2286" s="49"/>
      <c r="W2286" s="34"/>
      <c r="X2286" s="35"/>
      <c r="Y2286" s="36"/>
      <c r="Z2286" s="36"/>
      <c r="AA2286" s="36"/>
      <c r="AB2286" s="50"/>
      <c r="AC2286" s="35"/>
      <c r="AD2286" s="60"/>
      <c r="AE2286" s="60"/>
      <c r="AF2286" s="637"/>
      <c r="AG2286" s="2"/>
    </row>
    <row r="2287" spans="1:33" ht="27" customHeight="1">
      <c r="A2287" s="662"/>
      <c r="B2287" s="665"/>
      <c r="C2287" s="743"/>
      <c r="D2287" s="744"/>
      <c r="E2287" s="744"/>
      <c r="F2287" s="744"/>
      <c r="G2287" s="744"/>
      <c r="H2287" s="744"/>
      <c r="I2287" s="744"/>
      <c r="J2287" s="754"/>
      <c r="K2287" s="744"/>
      <c r="L2287" s="744"/>
      <c r="M2287" s="631"/>
      <c r="N2287" s="631"/>
      <c r="O2287" s="744"/>
      <c r="P2287" s="744"/>
      <c r="Q2287" s="802"/>
      <c r="R2287" s="32"/>
      <c r="S2287" s="818"/>
      <c r="T2287" s="26"/>
      <c r="U2287" s="26"/>
      <c r="V2287" s="26"/>
      <c r="W2287" s="27"/>
      <c r="X2287" s="28"/>
      <c r="Y2287" s="29"/>
      <c r="Z2287" s="29"/>
      <c r="AA2287" s="29"/>
      <c r="AB2287" s="30"/>
      <c r="AC2287" s="28"/>
      <c r="AD2287" s="31"/>
      <c r="AE2287" s="31"/>
      <c r="AF2287" s="634"/>
      <c r="AG2287" s="2"/>
    </row>
    <row r="2288" spans="1:33" ht="27" customHeight="1">
      <c r="A2288" s="662"/>
      <c r="B2288" s="665"/>
      <c r="C2288" s="743"/>
      <c r="D2288" s="744"/>
      <c r="E2288" s="744"/>
      <c r="F2288" s="744"/>
      <c r="G2288" s="744"/>
      <c r="H2288" s="744"/>
      <c r="I2288" s="744"/>
      <c r="J2288" s="754"/>
      <c r="K2288" s="744"/>
      <c r="L2288" s="744"/>
      <c r="M2288" s="631"/>
      <c r="N2288" s="631"/>
      <c r="O2288" s="744"/>
      <c r="P2288" s="744"/>
      <c r="Q2288" s="802"/>
      <c r="R2288" s="25"/>
      <c r="S2288" s="818"/>
      <c r="T2288" s="26"/>
      <c r="U2288" s="26"/>
      <c r="V2288" s="26"/>
      <c r="W2288" s="27"/>
      <c r="X2288" s="28"/>
      <c r="Y2288" s="29"/>
      <c r="Z2288" s="29"/>
      <c r="AA2288" s="29"/>
      <c r="AB2288" s="30"/>
      <c r="AC2288" s="28"/>
      <c r="AD2288" s="31"/>
      <c r="AE2288" s="31"/>
      <c r="AF2288" s="634"/>
      <c r="AG2288" s="2"/>
    </row>
    <row r="2289" spans="1:33" ht="27" customHeight="1">
      <c r="A2289" s="662"/>
      <c r="B2289" s="665"/>
      <c r="C2289" s="743"/>
      <c r="D2289" s="744"/>
      <c r="E2289" s="744"/>
      <c r="F2289" s="744"/>
      <c r="G2289" s="744"/>
      <c r="H2289" s="744"/>
      <c r="I2289" s="744"/>
      <c r="J2289" s="754"/>
      <c r="K2289" s="744"/>
      <c r="L2289" s="744"/>
      <c r="M2289" s="631"/>
      <c r="N2289" s="631"/>
      <c r="O2289" s="744"/>
      <c r="P2289" s="744"/>
      <c r="Q2289" s="802"/>
      <c r="R2289" s="25"/>
      <c r="S2289" s="818"/>
      <c r="T2289" s="26"/>
      <c r="U2289" s="26"/>
      <c r="V2289" s="26"/>
      <c r="W2289" s="27"/>
      <c r="X2289" s="28"/>
      <c r="Y2289" s="29"/>
      <c r="Z2289" s="29"/>
      <c r="AA2289" s="29"/>
      <c r="AB2289" s="30"/>
      <c r="AC2289" s="28"/>
      <c r="AD2289" s="31"/>
      <c r="AE2289" s="31"/>
      <c r="AF2289" s="634"/>
      <c r="AG2289" s="2"/>
    </row>
    <row r="2290" spans="1:33" ht="27" customHeight="1">
      <c r="A2290" s="662"/>
      <c r="B2290" s="665"/>
      <c r="C2290" s="745"/>
      <c r="D2290" s="746"/>
      <c r="E2290" s="746"/>
      <c r="F2290" s="746"/>
      <c r="G2290" s="746"/>
      <c r="H2290" s="746"/>
      <c r="I2290" s="746"/>
      <c r="J2290" s="756"/>
      <c r="K2290" s="746"/>
      <c r="L2290" s="746"/>
      <c r="M2290" s="632"/>
      <c r="N2290" s="632"/>
      <c r="O2290" s="746"/>
      <c r="P2290" s="746"/>
      <c r="Q2290" s="803"/>
      <c r="R2290" s="38"/>
      <c r="S2290" s="824"/>
      <c r="T2290" s="61"/>
      <c r="U2290" s="61"/>
      <c r="V2290" s="61"/>
      <c r="W2290" s="62"/>
      <c r="X2290" s="63"/>
      <c r="Y2290" s="64"/>
      <c r="Z2290" s="42"/>
      <c r="AA2290" s="42"/>
      <c r="AB2290" s="65"/>
      <c r="AC2290" s="63"/>
      <c r="AD2290" s="66"/>
      <c r="AE2290" s="66"/>
      <c r="AF2290" s="635"/>
      <c r="AG2290" s="2"/>
    </row>
    <row r="2291" spans="1:33" ht="27" customHeight="1">
      <c r="A2291" s="662"/>
      <c r="B2291" s="665"/>
      <c r="C2291" s="747" t="s">
        <v>79</v>
      </c>
      <c r="D2291" s="748" t="s">
        <v>80</v>
      </c>
      <c r="E2291" s="748" t="s">
        <v>157</v>
      </c>
      <c r="F2291" s="748" t="s">
        <v>2964</v>
      </c>
      <c r="G2291" s="749" t="s">
        <v>83</v>
      </c>
      <c r="H2291" s="748" t="s">
        <v>51</v>
      </c>
      <c r="I2291" s="748" t="s">
        <v>52</v>
      </c>
      <c r="J2291" s="774" t="s">
        <v>2970</v>
      </c>
      <c r="K2291" s="748" t="s">
        <v>205</v>
      </c>
      <c r="L2291" s="748" t="s">
        <v>2971</v>
      </c>
      <c r="M2291" s="638">
        <v>1</v>
      </c>
      <c r="N2291" s="638">
        <v>1</v>
      </c>
      <c r="O2291" s="748" t="s">
        <v>2972</v>
      </c>
      <c r="P2291" s="748" t="s">
        <v>2973</v>
      </c>
      <c r="Q2291" s="804" t="s">
        <v>2963</v>
      </c>
      <c r="R2291" s="37"/>
      <c r="S2291" s="822"/>
      <c r="T2291" s="53"/>
      <c r="U2291" s="53"/>
      <c r="V2291" s="53"/>
      <c r="W2291" s="54"/>
      <c r="X2291" s="55"/>
      <c r="Y2291" s="56"/>
      <c r="Z2291" s="36"/>
      <c r="AA2291" s="36"/>
      <c r="AB2291" s="57"/>
      <c r="AC2291" s="55"/>
      <c r="AD2291" s="58"/>
      <c r="AE2291" s="58"/>
      <c r="AF2291" s="637"/>
      <c r="AG2291" s="2"/>
    </row>
    <row r="2292" spans="1:33" ht="27" customHeight="1">
      <c r="A2292" s="662"/>
      <c r="B2292" s="665"/>
      <c r="C2292" s="743"/>
      <c r="D2292" s="744"/>
      <c r="E2292" s="744"/>
      <c r="F2292" s="744"/>
      <c r="G2292" s="744"/>
      <c r="H2292" s="744"/>
      <c r="I2292" s="744"/>
      <c r="J2292" s="754"/>
      <c r="K2292" s="744"/>
      <c r="L2292" s="744"/>
      <c r="M2292" s="631"/>
      <c r="N2292" s="631"/>
      <c r="O2292" s="744"/>
      <c r="P2292" s="744"/>
      <c r="Q2292" s="802"/>
      <c r="R2292" s="25"/>
      <c r="S2292" s="818"/>
      <c r="T2292" s="26"/>
      <c r="U2292" s="26"/>
      <c r="V2292" s="26"/>
      <c r="W2292" s="27"/>
      <c r="X2292" s="28"/>
      <c r="Y2292" s="29"/>
      <c r="Z2292" s="29"/>
      <c r="AA2292" s="29"/>
      <c r="AB2292" s="30"/>
      <c r="AC2292" s="28"/>
      <c r="AD2292" s="31"/>
      <c r="AE2292" s="31"/>
      <c r="AF2292" s="634"/>
      <c r="AG2292" s="2"/>
    </row>
    <row r="2293" spans="1:33" ht="27" customHeight="1">
      <c r="A2293" s="662"/>
      <c r="B2293" s="665"/>
      <c r="C2293" s="743"/>
      <c r="D2293" s="744"/>
      <c r="E2293" s="744"/>
      <c r="F2293" s="744"/>
      <c r="G2293" s="744"/>
      <c r="H2293" s="744"/>
      <c r="I2293" s="744"/>
      <c r="J2293" s="754"/>
      <c r="K2293" s="744"/>
      <c r="L2293" s="744"/>
      <c r="M2293" s="631"/>
      <c r="N2293" s="631"/>
      <c r="O2293" s="744"/>
      <c r="P2293" s="744"/>
      <c r="Q2293" s="802"/>
      <c r="R2293" s="25"/>
      <c r="S2293" s="818"/>
      <c r="T2293" s="26"/>
      <c r="U2293" s="26"/>
      <c r="V2293" s="26"/>
      <c r="W2293" s="27"/>
      <c r="X2293" s="28"/>
      <c r="Y2293" s="29"/>
      <c r="Z2293" s="29"/>
      <c r="AA2293" s="29"/>
      <c r="AB2293" s="30"/>
      <c r="AC2293" s="28"/>
      <c r="AD2293" s="31"/>
      <c r="AE2293" s="31"/>
      <c r="AF2293" s="634"/>
      <c r="AG2293" s="2"/>
    </row>
    <row r="2294" spans="1:33" ht="27" customHeight="1">
      <c r="A2294" s="662"/>
      <c r="B2294" s="665"/>
      <c r="C2294" s="743"/>
      <c r="D2294" s="744"/>
      <c r="E2294" s="744"/>
      <c r="F2294" s="744"/>
      <c r="G2294" s="744"/>
      <c r="H2294" s="744"/>
      <c r="I2294" s="744"/>
      <c r="J2294" s="754"/>
      <c r="K2294" s="744"/>
      <c r="L2294" s="744"/>
      <c r="M2294" s="631"/>
      <c r="N2294" s="631"/>
      <c r="O2294" s="744"/>
      <c r="P2294" s="744"/>
      <c r="Q2294" s="802"/>
      <c r="R2294" s="25"/>
      <c r="S2294" s="818"/>
      <c r="T2294" s="26"/>
      <c r="U2294" s="26"/>
      <c r="V2294" s="26"/>
      <c r="W2294" s="27"/>
      <c r="X2294" s="28"/>
      <c r="Y2294" s="29"/>
      <c r="Z2294" s="29"/>
      <c r="AA2294" s="29"/>
      <c r="AB2294" s="30"/>
      <c r="AC2294" s="28"/>
      <c r="AD2294" s="31"/>
      <c r="AE2294" s="31"/>
      <c r="AF2294" s="634"/>
      <c r="AG2294" s="2"/>
    </row>
    <row r="2295" spans="1:33" ht="27" customHeight="1">
      <c r="A2295" s="662"/>
      <c r="B2295" s="665"/>
      <c r="C2295" s="745"/>
      <c r="D2295" s="746"/>
      <c r="E2295" s="746"/>
      <c r="F2295" s="746"/>
      <c r="G2295" s="746"/>
      <c r="H2295" s="746"/>
      <c r="I2295" s="746"/>
      <c r="J2295" s="756"/>
      <c r="K2295" s="746"/>
      <c r="L2295" s="746"/>
      <c r="M2295" s="632"/>
      <c r="N2295" s="632"/>
      <c r="O2295" s="746"/>
      <c r="P2295" s="746"/>
      <c r="Q2295" s="803"/>
      <c r="R2295" s="38"/>
      <c r="S2295" s="820"/>
      <c r="T2295" s="39"/>
      <c r="U2295" s="39"/>
      <c r="V2295" s="39"/>
      <c r="W2295" s="40"/>
      <c r="X2295" s="41"/>
      <c r="Y2295" s="42"/>
      <c r="Z2295" s="42"/>
      <c r="AA2295" s="42"/>
      <c r="AB2295" s="43"/>
      <c r="AC2295" s="41"/>
      <c r="AD2295" s="44"/>
      <c r="AE2295" s="44"/>
      <c r="AF2295" s="635"/>
      <c r="AG2295" s="2"/>
    </row>
    <row r="2296" spans="1:33" ht="26.25" customHeight="1">
      <c r="A2296" s="662"/>
      <c r="B2296" s="665"/>
      <c r="C2296" s="747" t="s">
        <v>46</v>
      </c>
      <c r="D2296" s="748" t="s">
        <v>47</v>
      </c>
      <c r="E2296" s="748" t="s">
        <v>48</v>
      </c>
      <c r="F2296" s="748" t="s">
        <v>338</v>
      </c>
      <c r="G2296" s="749" t="s">
        <v>50</v>
      </c>
      <c r="H2296" s="748" t="s">
        <v>51</v>
      </c>
      <c r="I2296" s="748" t="s">
        <v>61</v>
      </c>
      <c r="J2296" s="774" t="s">
        <v>2974</v>
      </c>
      <c r="K2296" s="748" t="s">
        <v>2975</v>
      </c>
      <c r="L2296" s="748" t="s">
        <v>2976</v>
      </c>
      <c r="M2296" s="638">
        <v>1</v>
      </c>
      <c r="N2296" s="638">
        <v>1</v>
      </c>
      <c r="O2296" s="748" t="s">
        <v>2977</v>
      </c>
      <c r="P2296" s="748" t="s">
        <v>2978</v>
      </c>
      <c r="Q2296" s="804" t="s">
        <v>2979</v>
      </c>
      <c r="R2296" s="37"/>
      <c r="S2296" s="822"/>
      <c r="T2296" s="53"/>
      <c r="U2296" s="53"/>
      <c r="V2296" s="53"/>
      <c r="W2296" s="54"/>
      <c r="X2296" s="55"/>
      <c r="Y2296" s="56"/>
      <c r="Z2296" s="36"/>
      <c r="AA2296" s="36"/>
      <c r="AB2296" s="57"/>
      <c r="AC2296" s="55"/>
      <c r="AD2296" s="58"/>
      <c r="AE2296" s="58"/>
      <c r="AF2296" s="637"/>
      <c r="AG2296" s="2"/>
    </row>
    <row r="2297" spans="1:33" ht="26.25" customHeight="1">
      <c r="A2297" s="662"/>
      <c r="B2297" s="665"/>
      <c r="C2297" s="743"/>
      <c r="D2297" s="744"/>
      <c r="E2297" s="744"/>
      <c r="F2297" s="744"/>
      <c r="G2297" s="744"/>
      <c r="H2297" s="744"/>
      <c r="I2297" s="744"/>
      <c r="J2297" s="754"/>
      <c r="K2297" s="744"/>
      <c r="L2297" s="744"/>
      <c r="M2297" s="631"/>
      <c r="N2297" s="631"/>
      <c r="O2297" s="744"/>
      <c r="P2297" s="744"/>
      <c r="Q2297" s="802"/>
      <c r="R2297" s="25"/>
      <c r="S2297" s="818"/>
      <c r="T2297" s="26"/>
      <c r="U2297" s="26"/>
      <c r="V2297" s="26"/>
      <c r="W2297" s="27"/>
      <c r="X2297" s="28"/>
      <c r="Y2297" s="29"/>
      <c r="Z2297" s="29"/>
      <c r="AA2297" s="29"/>
      <c r="AB2297" s="30"/>
      <c r="AC2297" s="28"/>
      <c r="AD2297" s="31"/>
      <c r="AE2297" s="31"/>
      <c r="AF2297" s="634"/>
      <c r="AG2297" s="2"/>
    </row>
    <row r="2298" spans="1:33" ht="26.25" customHeight="1">
      <c r="A2298" s="662"/>
      <c r="B2298" s="665"/>
      <c r="C2298" s="743"/>
      <c r="D2298" s="744"/>
      <c r="E2298" s="744"/>
      <c r="F2298" s="744"/>
      <c r="G2298" s="744"/>
      <c r="H2298" s="744"/>
      <c r="I2298" s="744"/>
      <c r="J2298" s="754"/>
      <c r="K2298" s="744"/>
      <c r="L2298" s="744"/>
      <c r="M2298" s="631"/>
      <c r="N2298" s="631"/>
      <c r="O2298" s="744"/>
      <c r="P2298" s="744"/>
      <c r="Q2298" s="802"/>
      <c r="R2298" s="25"/>
      <c r="S2298" s="818"/>
      <c r="T2298" s="26"/>
      <c r="U2298" s="26"/>
      <c r="V2298" s="26"/>
      <c r="W2298" s="27"/>
      <c r="X2298" s="28"/>
      <c r="Y2298" s="29"/>
      <c r="Z2298" s="29"/>
      <c r="AA2298" s="29"/>
      <c r="AB2298" s="30"/>
      <c r="AC2298" s="28"/>
      <c r="AD2298" s="31"/>
      <c r="AE2298" s="31"/>
      <c r="AF2298" s="634"/>
      <c r="AG2298" s="2"/>
    </row>
    <row r="2299" spans="1:33" ht="26.25" customHeight="1">
      <c r="A2299" s="662"/>
      <c r="B2299" s="665"/>
      <c r="C2299" s="743"/>
      <c r="D2299" s="744"/>
      <c r="E2299" s="744"/>
      <c r="F2299" s="744"/>
      <c r="G2299" s="744"/>
      <c r="H2299" s="744"/>
      <c r="I2299" s="744"/>
      <c r="J2299" s="754"/>
      <c r="K2299" s="744"/>
      <c r="L2299" s="744"/>
      <c r="M2299" s="631"/>
      <c r="N2299" s="631"/>
      <c r="O2299" s="744"/>
      <c r="P2299" s="744"/>
      <c r="Q2299" s="802"/>
      <c r="R2299" s="25"/>
      <c r="S2299" s="818"/>
      <c r="T2299" s="26"/>
      <c r="U2299" s="26"/>
      <c r="V2299" s="26"/>
      <c r="W2299" s="27"/>
      <c r="X2299" s="28"/>
      <c r="Y2299" s="29"/>
      <c r="Z2299" s="29"/>
      <c r="AA2299" s="29"/>
      <c r="AB2299" s="30"/>
      <c r="AC2299" s="28"/>
      <c r="AD2299" s="31"/>
      <c r="AE2299" s="31"/>
      <c r="AF2299" s="634"/>
      <c r="AG2299" s="2"/>
    </row>
    <row r="2300" spans="1:33" ht="26.25" customHeight="1">
      <c r="A2300" s="662"/>
      <c r="B2300" s="665"/>
      <c r="C2300" s="745"/>
      <c r="D2300" s="746"/>
      <c r="E2300" s="746"/>
      <c r="F2300" s="746"/>
      <c r="G2300" s="746"/>
      <c r="H2300" s="746"/>
      <c r="I2300" s="746"/>
      <c r="J2300" s="756"/>
      <c r="K2300" s="746"/>
      <c r="L2300" s="746"/>
      <c r="M2300" s="632"/>
      <c r="N2300" s="632"/>
      <c r="O2300" s="746"/>
      <c r="P2300" s="746"/>
      <c r="Q2300" s="803"/>
      <c r="R2300" s="38"/>
      <c r="S2300" s="820"/>
      <c r="T2300" s="39"/>
      <c r="U2300" s="39"/>
      <c r="V2300" s="39"/>
      <c r="W2300" s="40"/>
      <c r="X2300" s="41"/>
      <c r="Y2300" s="42"/>
      <c r="Z2300" s="42"/>
      <c r="AA2300" s="42"/>
      <c r="AB2300" s="43"/>
      <c r="AC2300" s="41"/>
      <c r="AD2300" s="44"/>
      <c r="AE2300" s="44"/>
      <c r="AF2300" s="635"/>
      <c r="AG2300" s="2"/>
    </row>
    <row r="2301" spans="1:33" ht="25.5" customHeight="1">
      <c r="A2301" s="662"/>
      <c r="B2301" s="665"/>
      <c r="C2301" s="773" t="s">
        <v>79</v>
      </c>
      <c r="D2301" s="750" t="s">
        <v>80</v>
      </c>
      <c r="E2301" s="750" t="s">
        <v>157</v>
      </c>
      <c r="F2301" s="750" t="s">
        <v>2964</v>
      </c>
      <c r="G2301" s="768" t="s">
        <v>83</v>
      </c>
      <c r="H2301" s="750" t="s">
        <v>51</v>
      </c>
      <c r="I2301" s="750" t="s">
        <v>126</v>
      </c>
      <c r="J2301" s="774" t="s">
        <v>2980</v>
      </c>
      <c r="K2301" s="748" t="s">
        <v>2981</v>
      </c>
      <c r="L2301" s="750" t="s">
        <v>2982</v>
      </c>
      <c r="M2301" s="698">
        <v>8</v>
      </c>
      <c r="N2301" s="698">
        <v>2</v>
      </c>
      <c r="O2301" s="750" t="s">
        <v>2983</v>
      </c>
      <c r="P2301" s="750" t="s">
        <v>2984</v>
      </c>
      <c r="Q2301" s="805" t="s">
        <v>2985</v>
      </c>
      <c r="R2301" s="37" t="s">
        <v>264</v>
      </c>
      <c r="S2301" s="821" t="s">
        <v>197</v>
      </c>
      <c r="T2301" s="125" t="s">
        <v>70</v>
      </c>
      <c r="U2301" s="172" t="s">
        <v>71</v>
      </c>
      <c r="V2301" s="164" t="s">
        <v>72</v>
      </c>
      <c r="W2301" s="128"/>
      <c r="X2301" s="35"/>
      <c r="Y2301" s="36"/>
      <c r="Z2301" s="29"/>
      <c r="AA2301" s="29"/>
      <c r="AB2301" s="30">
        <f>SUM(AA2302)</f>
        <v>13.440000000000001</v>
      </c>
      <c r="AC2301" s="28"/>
      <c r="AD2301" s="31"/>
      <c r="AE2301" s="31"/>
      <c r="AF2301" s="636"/>
      <c r="AG2301" s="2"/>
    </row>
    <row r="2302" spans="1:33" ht="25.5" customHeight="1">
      <c r="A2302" s="662"/>
      <c r="B2302" s="665"/>
      <c r="C2302" s="743"/>
      <c r="D2302" s="744"/>
      <c r="E2302" s="744"/>
      <c r="F2302" s="744"/>
      <c r="G2302" s="744"/>
      <c r="H2302" s="744"/>
      <c r="I2302" s="744"/>
      <c r="J2302" s="754"/>
      <c r="K2302" s="744"/>
      <c r="L2302" s="744"/>
      <c r="M2302" s="631"/>
      <c r="N2302" s="631"/>
      <c r="O2302" s="744"/>
      <c r="P2302" s="744"/>
      <c r="Q2302" s="802"/>
      <c r="R2302" s="270"/>
      <c r="S2302" s="840" t="s">
        <v>2986</v>
      </c>
      <c r="T2302" s="45"/>
      <c r="U2302" s="45"/>
      <c r="V2302" s="45"/>
      <c r="W2302" s="124">
        <v>1</v>
      </c>
      <c r="X2302" s="120" t="s">
        <v>74</v>
      </c>
      <c r="Y2302" s="174">
        <v>12</v>
      </c>
      <c r="Z2302" s="64">
        <f>+W2302*Y2302</f>
        <v>12</v>
      </c>
      <c r="AA2302" s="64">
        <f>+Z2302*1.12</f>
        <v>13.440000000000001</v>
      </c>
      <c r="AB2302" s="65"/>
      <c r="AC2302" s="63"/>
      <c r="AD2302" s="66"/>
      <c r="AE2302" s="66" t="s">
        <v>75</v>
      </c>
      <c r="AF2302" s="634"/>
      <c r="AG2302" s="2"/>
    </row>
    <row r="2303" spans="1:33" ht="25.5" customHeight="1">
      <c r="A2303" s="663"/>
      <c r="B2303" s="666"/>
      <c r="C2303" s="743"/>
      <c r="D2303" s="744"/>
      <c r="E2303" s="744"/>
      <c r="F2303" s="744"/>
      <c r="G2303" s="744"/>
      <c r="H2303" s="744"/>
      <c r="I2303" s="744"/>
      <c r="J2303" s="754"/>
      <c r="K2303" s="744"/>
      <c r="L2303" s="744"/>
      <c r="M2303" s="631"/>
      <c r="N2303" s="631"/>
      <c r="O2303" s="744"/>
      <c r="P2303" s="744"/>
      <c r="Q2303" s="802"/>
      <c r="R2303" s="70"/>
      <c r="S2303" s="825"/>
      <c r="T2303" s="71"/>
      <c r="U2303" s="72"/>
      <c r="V2303" s="71"/>
      <c r="W2303" s="27"/>
      <c r="X2303" s="28"/>
      <c r="Y2303" s="29"/>
      <c r="Z2303" s="29"/>
      <c r="AA2303" s="29"/>
      <c r="AB2303" s="30"/>
      <c r="AC2303" s="28"/>
      <c r="AD2303" s="31"/>
      <c r="AE2303" s="31"/>
      <c r="AF2303" s="634"/>
      <c r="AG2303" s="2"/>
    </row>
    <row r="2304" spans="1:33" ht="25.5" customHeight="1">
      <c r="A2304" s="661" t="s">
        <v>2932</v>
      </c>
      <c r="B2304" s="664" t="s">
        <v>2932</v>
      </c>
      <c r="C2304" s="743"/>
      <c r="D2304" s="744"/>
      <c r="E2304" s="744"/>
      <c r="F2304" s="744"/>
      <c r="G2304" s="744"/>
      <c r="H2304" s="744"/>
      <c r="I2304" s="744"/>
      <c r="J2304" s="754"/>
      <c r="K2304" s="744"/>
      <c r="L2304" s="744"/>
      <c r="M2304" s="631"/>
      <c r="N2304" s="631"/>
      <c r="O2304" s="744"/>
      <c r="P2304" s="744"/>
      <c r="Q2304" s="802"/>
      <c r="R2304" s="70"/>
      <c r="S2304" s="818"/>
      <c r="T2304" s="26"/>
      <c r="U2304" s="26"/>
      <c r="V2304" s="26"/>
      <c r="W2304" s="27"/>
      <c r="X2304" s="28"/>
      <c r="Y2304" s="29"/>
      <c r="Z2304" s="29"/>
      <c r="AA2304" s="29"/>
      <c r="AB2304" s="30"/>
      <c r="AC2304" s="28"/>
      <c r="AD2304" s="31"/>
      <c r="AE2304" s="31"/>
      <c r="AF2304" s="634"/>
      <c r="AG2304" s="2"/>
    </row>
    <row r="2305" spans="1:33" ht="25.5" customHeight="1">
      <c r="A2305" s="662"/>
      <c r="B2305" s="665"/>
      <c r="C2305" s="745"/>
      <c r="D2305" s="746"/>
      <c r="E2305" s="746"/>
      <c r="F2305" s="746"/>
      <c r="G2305" s="746"/>
      <c r="H2305" s="746"/>
      <c r="I2305" s="746"/>
      <c r="J2305" s="756"/>
      <c r="K2305" s="746"/>
      <c r="L2305" s="746"/>
      <c r="M2305" s="632"/>
      <c r="N2305" s="632"/>
      <c r="O2305" s="746"/>
      <c r="P2305" s="746"/>
      <c r="Q2305" s="803"/>
      <c r="R2305" s="38"/>
      <c r="S2305" s="820"/>
      <c r="T2305" s="39"/>
      <c r="U2305" s="39"/>
      <c r="V2305" s="39"/>
      <c r="W2305" s="40"/>
      <c r="X2305" s="41"/>
      <c r="Y2305" s="42"/>
      <c r="Z2305" s="42"/>
      <c r="AA2305" s="42"/>
      <c r="AB2305" s="43"/>
      <c r="AC2305" s="41"/>
      <c r="AD2305" s="44"/>
      <c r="AE2305" s="44"/>
      <c r="AF2305" s="635"/>
      <c r="AG2305" s="2"/>
    </row>
    <row r="2306" spans="1:33" ht="27" customHeight="1">
      <c r="A2306" s="662"/>
      <c r="B2306" s="665"/>
      <c r="C2306" s="773" t="s">
        <v>46</v>
      </c>
      <c r="D2306" s="750" t="s">
        <v>47</v>
      </c>
      <c r="E2306" s="750" t="s">
        <v>59</v>
      </c>
      <c r="F2306" s="750" t="s">
        <v>151</v>
      </c>
      <c r="G2306" s="768" t="s">
        <v>50</v>
      </c>
      <c r="H2306" s="750" t="s">
        <v>133</v>
      </c>
      <c r="I2306" s="750" t="s">
        <v>61</v>
      </c>
      <c r="J2306" s="774" t="s">
        <v>2987</v>
      </c>
      <c r="K2306" s="748" t="s">
        <v>192</v>
      </c>
      <c r="L2306" s="750" t="s">
        <v>2988</v>
      </c>
      <c r="M2306" s="698">
        <v>1</v>
      </c>
      <c r="N2306" s="698">
        <v>2</v>
      </c>
      <c r="O2306" s="750" t="s">
        <v>2989</v>
      </c>
      <c r="P2306" s="750" t="s">
        <v>2990</v>
      </c>
      <c r="Q2306" s="805" t="s">
        <v>2946</v>
      </c>
      <c r="R2306" s="37"/>
      <c r="S2306" s="821"/>
      <c r="T2306" s="46"/>
      <c r="U2306" s="46"/>
      <c r="V2306" s="46"/>
      <c r="W2306" s="34"/>
      <c r="X2306" s="35"/>
      <c r="Y2306" s="36"/>
      <c r="Z2306" s="36"/>
      <c r="AA2306" s="36"/>
      <c r="AB2306" s="50"/>
      <c r="AC2306" s="35"/>
      <c r="AD2306" s="35"/>
      <c r="AE2306" s="35"/>
      <c r="AF2306" s="636"/>
      <c r="AG2306" s="2"/>
    </row>
    <row r="2307" spans="1:33" ht="27" customHeight="1">
      <c r="A2307" s="662"/>
      <c r="B2307" s="665"/>
      <c r="C2307" s="743"/>
      <c r="D2307" s="744"/>
      <c r="E2307" s="744"/>
      <c r="F2307" s="744"/>
      <c r="G2307" s="744"/>
      <c r="H2307" s="744"/>
      <c r="I2307" s="744"/>
      <c r="J2307" s="754"/>
      <c r="K2307" s="744"/>
      <c r="L2307" s="744"/>
      <c r="M2307" s="631"/>
      <c r="N2307" s="631"/>
      <c r="O2307" s="744"/>
      <c r="P2307" s="744"/>
      <c r="Q2307" s="802"/>
      <c r="R2307" s="25"/>
      <c r="S2307" s="818"/>
      <c r="T2307" s="26"/>
      <c r="U2307" s="26"/>
      <c r="V2307" s="26"/>
      <c r="W2307" s="27"/>
      <c r="X2307" s="28"/>
      <c r="Y2307" s="29"/>
      <c r="Z2307" s="29"/>
      <c r="AA2307" s="29"/>
      <c r="AB2307" s="30"/>
      <c r="AC2307" s="28"/>
      <c r="AD2307" s="28"/>
      <c r="AE2307" s="28"/>
      <c r="AF2307" s="634"/>
      <c r="AG2307" s="2"/>
    </row>
    <row r="2308" spans="1:33" ht="27" customHeight="1">
      <c r="A2308" s="662"/>
      <c r="B2308" s="665"/>
      <c r="C2308" s="743"/>
      <c r="D2308" s="744"/>
      <c r="E2308" s="744"/>
      <c r="F2308" s="744"/>
      <c r="G2308" s="744"/>
      <c r="H2308" s="744"/>
      <c r="I2308" s="744"/>
      <c r="J2308" s="754"/>
      <c r="K2308" s="744"/>
      <c r="L2308" s="744"/>
      <c r="M2308" s="631"/>
      <c r="N2308" s="631"/>
      <c r="O2308" s="744"/>
      <c r="P2308" s="744"/>
      <c r="Q2308" s="802"/>
      <c r="R2308" s="25"/>
      <c r="S2308" s="818"/>
      <c r="T2308" s="26"/>
      <c r="U2308" s="26"/>
      <c r="V2308" s="26"/>
      <c r="W2308" s="27"/>
      <c r="X2308" s="28"/>
      <c r="Y2308" s="29"/>
      <c r="Z2308" s="29"/>
      <c r="AA2308" s="29"/>
      <c r="AB2308" s="30"/>
      <c r="AC2308" s="28"/>
      <c r="AD2308" s="28"/>
      <c r="AE2308" s="31"/>
      <c r="AF2308" s="634"/>
      <c r="AG2308" s="2"/>
    </row>
    <row r="2309" spans="1:33" ht="27" customHeight="1">
      <c r="A2309" s="662"/>
      <c r="B2309" s="665"/>
      <c r="C2309" s="743"/>
      <c r="D2309" s="744"/>
      <c r="E2309" s="744"/>
      <c r="F2309" s="744"/>
      <c r="G2309" s="744"/>
      <c r="H2309" s="744"/>
      <c r="I2309" s="744"/>
      <c r="J2309" s="754"/>
      <c r="K2309" s="744"/>
      <c r="L2309" s="744"/>
      <c r="M2309" s="631"/>
      <c r="N2309" s="631"/>
      <c r="O2309" s="744"/>
      <c r="P2309" s="744"/>
      <c r="Q2309" s="802"/>
      <c r="R2309" s="25"/>
      <c r="S2309" s="818"/>
      <c r="T2309" s="26"/>
      <c r="U2309" s="26"/>
      <c r="V2309" s="26"/>
      <c r="W2309" s="27"/>
      <c r="X2309" s="28"/>
      <c r="Y2309" s="29"/>
      <c r="Z2309" s="29"/>
      <c r="AA2309" s="29"/>
      <c r="AB2309" s="30"/>
      <c r="AC2309" s="28"/>
      <c r="AD2309" s="28"/>
      <c r="AE2309" s="31"/>
      <c r="AF2309" s="634"/>
      <c r="AG2309" s="2"/>
    </row>
    <row r="2310" spans="1:33" ht="27" customHeight="1">
      <c r="A2310" s="662"/>
      <c r="B2310" s="665"/>
      <c r="C2310" s="745"/>
      <c r="D2310" s="746"/>
      <c r="E2310" s="746"/>
      <c r="F2310" s="746"/>
      <c r="G2310" s="746"/>
      <c r="H2310" s="746"/>
      <c r="I2310" s="746"/>
      <c r="J2310" s="756"/>
      <c r="K2310" s="746"/>
      <c r="L2310" s="746"/>
      <c r="M2310" s="632"/>
      <c r="N2310" s="632"/>
      <c r="O2310" s="746"/>
      <c r="P2310" s="746"/>
      <c r="Q2310" s="803"/>
      <c r="R2310" s="38"/>
      <c r="S2310" s="820"/>
      <c r="T2310" s="39"/>
      <c r="U2310" s="39"/>
      <c r="V2310" s="39"/>
      <c r="W2310" s="40"/>
      <c r="X2310" s="41"/>
      <c r="Y2310" s="42"/>
      <c r="Z2310" s="42"/>
      <c r="AA2310" s="42"/>
      <c r="AB2310" s="43"/>
      <c r="AC2310" s="41"/>
      <c r="AD2310" s="41"/>
      <c r="AE2310" s="44"/>
      <c r="AF2310" s="635"/>
      <c r="AG2310" s="2"/>
    </row>
    <row r="2311" spans="1:33" ht="29.25" customHeight="1">
      <c r="A2311" s="662"/>
      <c r="B2311" s="665"/>
      <c r="C2311" s="747" t="s">
        <v>46</v>
      </c>
      <c r="D2311" s="748" t="s">
        <v>47</v>
      </c>
      <c r="E2311" s="748" t="s">
        <v>48</v>
      </c>
      <c r="F2311" s="748" t="s">
        <v>493</v>
      </c>
      <c r="G2311" s="749" t="s">
        <v>50</v>
      </c>
      <c r="H2311" s="748" t="s">
        <v>133</v>
      </c>
      <c r="I2311" s="748" t="s">
        <v>61</v>
      </c>
      <c r="J2311" s="774" t="s">
        <v>2991</v>
      </c>
      <c r="K2311" s="748" t="s">
        <v>473</v>
      </c>
      <c r="L2311" s="748" t="s">
        <v>2992</v>
      </c>
      <c r="M2311" s="638">
        <v>170</v>
      </c>
      <c r="N2311" s="638">
        <v>155</v>
      </c>
      <c r="O2311" s="748" t="s">
        <v>2993</v>
      </c>
      <c r="P2311" s="748" t="s">
        <v>2994</v>
      </c>
      <c r="Q2311" s="804" t="s">
        <v>2995</v>
      </c>
      <c r="R2311" s="59"/>
      <c r="S2311" s="827"/>
      <c r="T2311" s="68"/>
      <c r="U2311" s="68"/>
      <c r="V2311" s="68"/>
      <c r="W2311" s="54"/>
      <c r="X2311" s="55"/>
      <c r="Y2311" s="56"/>
      <c r="Z2311" s="56"/>
      <c r="AA2311" s="56"/>
      <c r="AB2311" s="57"/>
      <c r="AC2311" s="55"/>
      <c r="AD2311" s="58"/>
      <c r="AE2311" s="58"/>
      <c r="AF2311" s="637"/>
      <c r="AG2311" s="2"/>
    </row>
    <row r="2312" spans="1:33" ht="29.25" customHeight="1">
      <c r="A2312" s="662"/>
      <c r="B2312" s="665"/>
      <c r="C2312" s="743"/>
      <c r="D2312" s="744"/>
      <c r="E2312" s="744"/>
      <c r="F2312" s="744"/>
      <c r="G2312" s="744"/>
      <c r="H2312" s="744"/>
      <c r="I2312" s="744"/>
      <c r="J2312" s="754"/>
      <c r="K2312" s="744"/>
      <c r="L2312" s="744"/>
      <c r="M2312" s="631"/>
      <c r="N2312" s="631"/>
      <c r="O2312" s="744"/>
      <c r="P2312" s="744"/>
      <c r="Q2312" s="802"/>
      <c r="R2312" s="32"/>
      <c r="S2312" s="818"/>
      <c r="T2312" s="26"/>
      <c r="U2312" s="26"/>
      <c r="V2312" s="26"/>
      <c r="W2312" s="27"/>
      <c r="X2312" s="28"/>
      <c r="Y2312" s="29"/>
      <c r="Z2312" s="29"/>
      <c r="AA2312" s="29"/>
      <c r="AB2312" s="30"/>
      <c r="AC2312" s="28"/>
      <c r="AD2312" s="31"/>
      <c r="AE2312" s="31"/>
      <c r="AF2312" s="634"/>
      <c r="AG2312" s="2"/>
    </row>
    <row r="2313" spans="1:33" ht="29.25" customHeight="1">
      <c r="A2313" s="662"/>
      <c r="B2313" s="665"/>
      <c r="C2313" s="743"/>
      <c r="D2313" s="744"/>
      <c r="E2313" s="744"/>
      <c r="F2313" s="744"/>
      <c r="G2313" s="744"/>
      <c r="H2313" s="744"/>
      <c r="I2313" s="744"/>
      <c r="J2313" s="754"/>
      <c r="K2313" s="744"/>
      <c r="L2313" s="744"/>
      <c r="M2313" s="631"/>
      <c r="N2313" s="631"/>
      <c r="O2313" s="744"/>
      <c r="P2313" s="744"/>
      <c r="Q2313" s="802"/>
      <c r="R2313" s="25"/>
      <c r="S2313" s="818"/>
      <c r="T2313" s="26"/>
      <c r="U2313" s="26"/>
      <c r="V2313" s="26"/>
      <c r="W2313" s="27"/>
      <c r="X2313" s="28"/>
      <c r="Y2313" s="29"/>
      <c r="Z2313" s="29"/>
      <c r="AA2313" s="29"/>
      <c r="AB2313" s="30"/>
      <c r="AC2313" s="28"/>
      <c r="AD2313" s="31"/>
      <c r="AE2313" s="31"/>
      <c r="AF2313" s="634"/>
      <c r="AG2313" s="2"/>
    </row>
    <row r="2314" spans="1:33" ht="29.25" customHeight="1">
      <c r="A2314" s="662"/>
      <c r="B2314" s="665"/>
      <c r="C2314" s="743"/>
      <c r="D2314" s="744"/>
      <c r="E2314" s="744"/>
      <c r="F2314" s="744"/>
      <c r="G2314" s="744"/>
      <c r="H2314" s="744"/>
      <c r="I2314" s="744"/>
      <c r="J2314" s="754"/>
      <c r="K2314" s="744"/>
      <c r="L2314" s="744"/>
      <c r="M2314" s="631"/>
      <c r="N2314" s="631"/>
      <c r="O2314" s="744"/>
      <c r="P2314" s="744"/>
      <c r="Q2314" s="802"/>
      <c r="R2314" s="25"/>
      <c r="S2314" s="818"/>
      <c r="T2314" s="26"/>
      <c r="U2314" s="26"/>
      <c r="V2314" s="26"/>
      <c r="W2314" s="27"/>
      <c r="X2314" s="28"/>
      <c r="Y2314" s="29"/>
      <c r="Z2314" s="29"/>
      <c r="AA2314" s="29"/>
      <c r="AB2314" s="30"/>
      <c r="AC2314" s="28"/>
      <c r="AD2314" s="31"/>
      <c r="AE2314" s="31"/>
      <c r="AF2314" s="634"/>
      <c r="AG2314" s="2"/>
    </row>
    <row r="2315" spans="1:33" ht="29.25" customHeight="1">
      <c r="A2315" s="662"/>
      <c r="B2315" s="669"/>
      <c r="C2315" s="745"/>
      <c r="D2315" s="746"/>
      <c r="E2315" s="746"/>
      <c r="F2315" s="746"/>
      <c r="G2315" s="746"/>
      <c r="H2315" s="746"/>
      <c r="I2315" s="746"/>
      <c r="J2315" s="756"/>
      <c r="K2315" s="746"/>
      <c r="L2315" s="746"/>
      <c r="M2315" s="632"/>
      <c r="N2315" s="632"/>
      <c r="O2315" s="746"/>
      <c r="P2315" s="746"/>
      <c r="Q2315" s="803"/>
      <c r="R2315" s="38"/>
      <c r="S2315" s="820"/>
      <c r="T2315" s="39"/>
      <c r="U2315" s="39"/>
      <c r="V2315" s="39"/>
      <c r="W2315" s="40"/>
      <c r="X2315" s="41"/>
      <c r="Y2315" s="42"/>
      <c r="Z2315" s="42"/>
      <c r="AA2315" s="42"/>
      <c r="AB2315" s="43"/>
      <c r="AC2315" s="41"/>
      <c r="AD2315" s="44"/>
      <c r="AE2315" s="44"/>
      <c r="AF2315" s="635"/>
      <c r="AG2315" s="2"/>
    </row>
    <row r="2316" spans="1:33" ht="22.5" customHeight="1">
      <c r="A2316" s="662"/>
      <c r="B2316" s="159"/>
      <c r="C2316" s="781"/>
      <c r="D2316" s="781"/>
      <c r="E2316" s="781"/>
      <c r="F2316" s="781"/>
      <c r="G2316" s="781"/>
      <c r="H2316" s="781"/>
      <c r="I2316" s="781"/>
      <c r="J2316" s="781"/>
      <c r="K2316" s="781"/>
      <c r="L2316" s="781"/>
      <c r="M2316" s="160"/>
      <c r="N2316" s="160"/>
      <c r="O2316" s="781"/>
      <c r="P2316" s="781"/>
      <c r="Q2316" s="781"/>
      <c r="R2316" s="667" t="s">
        <v>536</v>
      </c>
      <c r="S2316" s="657"/>
      <c r="T2316" s="657"/>
      <c r="U2316" s="657"/>
      <c r="V2316" s="657"/>
      <c r="W2316" s="657"/>
      <c r="X2316" s="657"/>
      <c r="Y2316" s="657"/>
      <c r="Z2316" s="658"/>
      <c r="AA2316" s="161" t="s">
        <v>201</v>
      </c>
      <c r="AB2316" s="162">
        <f>SUM(AB2261:AB2315)</f>
        <v>13.440000000000001</v>
      </c>
      <c r="AC2316" s="668"/>
      <c r="AD2316" s="657"/>
      <c r="AE2316" s="657"/>
      <c r="AF2316" s="660"/>
      <c r="AG2316" s="84"/>
    </row>
    <row r="2317" spans="1:33" ht="49.5" customHeight="1">
      <c r="A2317" s="662"/>
      <c r="B2317" s="704" t="s">
        <v>2996</v>
      </c>
      <c r="C2317" s="773" t="s">
        <v>46</v>
      </c>
      <c r="D2317" s="750" t="s">
        <v>47</v>
      </c>
      <c r="E2317" s="750" t="s">
        <v>59</v>
      </c>
      <c r="F2317" s="750" t="s">
        <v>2997</v>
      </c>
      <c r="G2317" s="768" t="s">
        <v>50</v>
      </c>
      <c r="H2317" s="750" t="s">
        <v>51</v>
      </c>
      <c r="I2317" s="750" t="s">
        <v>61</v>
      </c>
      <c r="J2317" s="752" t="s">
        <v>2998</v>
      </c>
      <c r="K2317" s="748" t="s">
        <v>2999</v>
      </c>
      <c r="L2317" s="750" t="s">
        <v>3000</v>
      </c>
      <c r="M2317" s="698">
        <v>4</v>
      </c>
      <c r="N2317" s="698">
        <v>4</v>
      </c>
      <c r="O2317" s="750" t="s">
        <v>3001</v>
      </c>
      <c r="P2317" s="750" t="s">
        <v>3002</v>
      </c>
      <c r="Q2317" s="805" t="s">
        <v>3003</v>
      </c>
      <c r="R2317" s="37"/>
      <c r="S2317" s="821"/>
      <c r="T2317" s="46"/>
      <c r="U2317" s="46"/>
      <c r="V2317" s="46"/>
      <c r="W2317" s="34"/>
      <c r="X2317" s="35"/>
      <c r="Y2317" s="36"/>
      <c r="Z2317" s="36"/>
      <c r="AA2317" s="36"/>
      <c r="AB2317" s="50"/>
      <c r="AC2317" s="35"/>
      <c r="AD2317" s="60"/>
      <c r="AE2317" s="60"/>
      <c r="AF2317" s="636"/>
      <c r="AG2317" s="2"/>
    </row>
    <row r="2318" spans="1:33" ht="49.5" customHeight="1">
      <c r="A2318" s="662"/>
      <c r="B2318" s="665"/>
      <c r="C2318" s="743"/>
      <c r="D2318" s="744"/>
      <c r="E2318" s="744"/>
      <c r="F2318" s="744"/>
      <c r="G2318" s="744"/>
      <c r="H2318" s="744"/>
      <c r="I2318" s="744"/>
      <c r="J2318" s="754"/>
      <c r="K2318" s="744"/>
      <c r="L2318" s="744"/>
      <c r="M2318" s="631"/>
      <c r="N2318" s="631"/>
      <c r="O2318" s="744"/>
      <c r="P2318" s="744"/>
      <c r="Q2318" s="802"/>
      <c r="R2318" s="25"/>
      <c r="S2318" s="818"/>
      <c r="T2318" s="26"/>
      <c r="U2318" s="26"/>
      <c r="V2318" s="26"/>
      <c r="W2318" s="27"/>
      <c r="X2318" s="28"/>
      <c r="Y2318" s="29"/>
      <c r="Z2318" s="29"/>
      <c r="AA2318" s="29"/>
      <c r="AB2318" s="30"/>
      <c r="AC2318" s="28"/>
      <c r="AD2318" s="31"/>
      <c r="AE2318" s="31"/>
      <c r="AF2318" s="634"/>
      <c r="AG2318" s="2"/>
    </row>
    <row r="2319" spans="1:33" ht="49.5" customHeight="1">
      <c r="A2319" s="662"/>
      <c r="B2319" s="665"/>
      <c r="C2319" s="743"/>
      <c r="D2319" s="744"/>
      <c r="E2319" s="744"/>
      <c r="F2319" s="744"/>
      <c r="G2319" s="744"/>
      <c r="H2319" s="744"/>
      <c r="I2319" s="744"/>
      <c r="J2319" s="754"/>
      <c r="K2319" s="744"/>
      <c r="L2319" s="744"/>
      <c r="M2319" s="631"/>
      <c r="N2319" s="631"/>
      <c r="O2319" s="744"/>
      <c r="P2319" s="744"/>
      <c r="Q2319" s="802"/>
      <c r="R2319" s="32"/>
      <c r="S2319" s="819"/>
      <c r="T2319" s="33"/>
      <c r="U2319" s="33"/>
      <c r="V2319" s="33"/>
      <c r="W2319" s="34"/>
      <c r="X2319" s="35"/>
      <c r="Y2319" s="36"/>
      <c r="Z2319" s="29"/>
      <c r="AA2319" s="29"/>
      <c r="AB2319" s="30"/>
      <c r="AC2319" s="28"/>
      <c r="AD2319" s="31"/>
      <c r="AE2319" s="31"/>
      <c r="AF2319" s="634"/>
      <c r="AG2319" s="2"/>
    </row>
    <row r="2320" spans="1:33" ht="49.5" customHeight="1">
      <c r="A2320" s="662"/>
      <c r="B2320" s="665"/>
      <c r="C2320" s="743"/>
      <c r="D2320" s="744"/>
      <c r="E2320" s="744"/>
      <c r="F2320" s="744"/>
      <c r="G2320" s="744"/>
      <c r="H2320" s="744"/>
      <c r="I2320" s="744"/>
      <c r="J2320" s="754"/>
      <c r="K2320" s="744"/>
      <c r="L2320" s="744"/>
      <c r="M2320" s="631"/>
      <c r="N2320" s="631"/>
      <c r="O2320" s="744"/>
      <c r="P2320" s="744"/>
      <c r="Q2320" s="802"/>
      <c r="R2320" s="37"/>
      <c r="S2320" s="819"/>
      <c r="T2320" s="33"/>
      <c r="U2320" s="33"/>
      <c r="V2320" s="33"/>
      <c r="W2320" s="34"/>
      <c r="X2320" s="35"/>
      <c r="Y2320" s="36"/>
      <c r="Z2320" s="29"/>
      <c r="AA2320" s="29"/>
      <c r="AB2320" s="30"/>
      <c r="AC2320" s="28"/>
      <c r="AD2320" s="31"/>
      <c r="AE2320" s="31"/>
      <c r="AF2320" s="634"/>
      <c r="AG2320" s="2"/>
    </row>
    <row r="2321" spans="1:33" ht="49.5" customHeight="1">
      <c r="A2321" s="663"/>
      <c r="B2321" s="666"/>
      <c r="C2321" s="745"/>
      <c r="D2321" s="746"/>
      <c r="E2321" s="746"/>
      <c r="F2321" s="746"/>
      <c r="G2321" s="746"/>
      <c r="H2321" s="746"/>
      <c r="I2321" s="746"/>
      <c r="J2321" s="756"/>
      <c r="K2321" s="746"/>
      <c r="L2321" s="746"/>
      <c r="M2321" s="632"/>
      <c r="N2321" s="632"/>
      <c r="O2321" s="746"/>
      <c r="P2321" s="746"/>
      <c r="Q2321" s="803"/>
      <c r="R2321" s="38"/>
      <c r="S2321" s="820"/>
      <c r="T2321" s="39"/>
      <c r="U2321" s="39"/>
      <c r="V2321" s="39"/>
      <c r="W2321" s="40"/>
      <c r="X2321" s="41"/>
      <c r="Y2321" s="42"/>
      <c r="Z2321" s="42"/>
      <c r="AA2321" s="42"/>
      <c r="AB2321" s="43"/>
      <c r="AC2321" s="41"/>
      <c r="AD2321" s="44"/>
      <c r="AE2321" s="44"/>
      <c r="AF2321" s="635"/>
      <c r="AG2321" s="2"/>
    </row>
    <row r="2322" spans="1:33" ht="43.5" customHeight="1">
      <c r="A2322" s="661" t="s">
        <v>2932</v>
      </c>
      <c r="B2322" s="664" t="s">
        <v>2996</v>
      </c>
      <c r="C2322" s="773" t="s">
        <v>46</v>
      </c>
      <c r="D2322" s="750" t="s">
        <v>47</v>
      </c>
      <c r="E2322" s="750" t="s">
        <v>59</v>
      </c>
      <c r="F2322" s="750" t="s">
        <v>2997</v>
      </c>
      <c r="G2322" s="768" t="s">
        <v>50</v>
      </c>
      <c r="H2322" s="750" t="s">
        <v>51</v>
      </c>
      <c r="I2322" s="750" t="s">
        <v>61</v>
      </c>
      <c r="J2322" s="774" t="s">
        <v>3004</v>
      </c>
      <c r="K2322" s="748" t="s">
        <v>3005</v>
      </c>
      <c r="L2322" s="750" t="s">
        <v>3006</v>
      </c>
      <c r="M2322" s="698">
        <v>0</v>
      </c>
      <c r="N2322" s="698">
        <v>4</v>
      </c>
      <c r="O2322" s="750" t="s">
        <v>3007</v>
      </c>
      <c r="P2322" s="750" t="s">
        <v>3008</v>
      </c>
      <c r="Q2322" s="805" t="s">
        <v>3009</v>
      </c>
      <c r="R2322" s="37"/>
      <c r="S2322" s="821"/>
      <c r="T2322" s="46"/>
      <c r="U2322" s="46"/>
      <c r="V2322" s="46"/>
      <c r="W2322" s="34"/>
      <c r="X2322" s="35"/>
      <c r="Y2322" s="36"/>
      <c r="Z2322" s="36"/>
      <c r="AA2322" s="36"/>
      <c r="AB2322" s="50"/>
      <c r="AC2322" s="35"/>
      <c r="AD2322" s="35"/>
      <c r="AE2322" s="35"/>
      <c r="AF2322" s="636"/>
      <c r="AG2322" s="2"/>
    </row>
    <row r="2323" spans="1:33" ht="43.5" customHeight="1">
      <c r="A2323" s="662"/>
      <c r="B2323" s="665"/>
      <c r="C2323" s="743"/>
      <c r="D2323" s="744"/>
      <c r="E2323" s="744"/>
      <c r="F2323" s="744"/>
      <c r="G2323" s="744"/>
      <c r="H2323" s="744"/>
      <c r="I2323" s="744"/>
      <c r="J2323" s="754"/>
      <c r="K2323" s="744"/>
      <c r="L2323" s="744"/>
      <c r="M2323" s="631"/>
      <c r="N2323" s="631"/>
      <c r="O2323" s="744"/>
      <c r="P2323" s="744"/>
      <c r="Q2323" s="802"/>
      <c r="R2323" s="25"/>
      <c r="S2323" s="818"/>
      <c r="T2323" s="26"/>
      <c r="U2323" s="26"/>
      <c r="V2323" s="26"/>
      <c r="W2323" s="27"/>
      <c r="X2323" s="28"/>
      <c r="Y2323" s="29"/>
      <c r="Z2323" s="29"/>
      <c r="AA2323" s="29"/>
      <c r="AB2323" s="30"/>
      <c r="AC2323" s="28"/>
      <c r="AD2323" s="28"/>
      <c r="AE2323" s="28"/>
      <c r="AF2323" s="634"/>
      <c r="AG2323" s="2"/>
    </row>
    <row r="2324" spans="1:33" ht="43.5" customHeight="1">
      <c r="A2324" s="662"/>
      <c r="B2324" s="665"/>
      <c r="C2324" s="743"/>
      <c r="D2324" s="744"/>
      <c r="E2324" s="744"/>
      <c r="F2324" s="744"/>
      <c r="G2324" s="744"/>
      <c r="H2324" s="744"/>
      <c r="I2324" s="744"/>
      <c r="J2324" s="754"/>
      <c r="K2324" s="744"/>
      <c r="L2324" s="744"/>
      <c r="M2324" s="631"/>
      <c r="N2324" s="631"/>
      <c r="O2324" s="744"/>
      <c r="P2324" s="744"/>
      <c r="Q2324" s="802"/>
      <c r="R2324" s="25"/>
      <c r="S2324" s="818"/>
      <c r="T2324" s="26"/>
      <c r="U2324" s="26"/>
      <c r="V2324" s="26"/>
      <c r="W2324" s="27"/>
      <c r="X2324" s="28"/>
      <c r="Y2324" s="29"/>
      <c r="Z2324" s="29"/>
      <c r="AA2324" s="29"/>
      <c r="AB2324" s="30"/>
      <c r="AC2324" s="28"/>
      <c r="AD2324" s="28"/>
      <c r="AE2324" s="31"/>
      <c r="AF2324" s="634"/>
      <c r="AG2324" s="2"/>
    </row>
    <row r="2325" spans="1:33" ht="43.5" customHeight="1">
      <c r="A2325" s="662"/>
      <c r="B2325" s="665"/>
      <c r="C2325" s="743"/>
      <c r="D2325" s="744"/>
      <c r="E2325" s="744"/>
      <c r="F2325" s="744"/>
      <c r="G2325" s="744"/>
      <c r="H2325" s="744"/>
      <c r="I2325" s="744"/>
      <c r="J2325" s="754"/>
      <c r="K2325" s="744"/>
      <c r="L2325" s="744"/>
      <c r="M2325" s="631"/>
      <c r="N2325" s="631"/>
      <c r="O2325" s="744"/>
      <c r="P2325" s="744"/>
      <c r="Q2325" s="802"/>
      <c r="R2325" s="25"/>
      <c r="S2325" s="818"/>
      <c r="T2325" s="26"/>
      <c r="U2325" s="26"/>
      <c r="V2325" s="26"/>
      <c r="W2325" s="27"/>
      <c r="X2325" s="28"/>
      <c r="Y2325" s="29"/>
      <c r="Z2325" s="29"/>
      <c r="AA2325" s="29"/>
      <c r="AB2325" s="30"/>
      <c r="AC2325" s="28"/>
      <c r="AD2325" s="28"/>
      <c r="AE2325" s="31"/>
      <c r="AF2325" s="634"/>
      <c r="AG2325" s="2"/>
    </row>
    <row r="2326" spans="1:33" ht="43.5" customHeight="1">
      <c r="A2326" s="662"/>
      <c r="B2326" s="665"/>
      <c r="C2326" s="745"/>
      <c r="D2326" s="746"/>
      <c r="E2326" s="746"/>
      <c r="F2326" s="746"/>
      <c r="G2326" s="746"/>
      <c r="H2326" s="746"/>
      <c r="I2326" s="746"/>
      <c r="J2326" s="756"/>
      <c r="K2326" s="746"/>
      <c r="L2326" s="746"/>
      <c r="M2326" s="632"/>
      <c r="N2326" s="632"/>
      <c r="O2326" s="746"/>
      <c r="P2326" s="746"/>
      <c r="Q2326" s="803"/>
      <c r="R2326" s="38"/>
      <c r="S2326" s="820"/>
      <c r="T2326" s="39"/>
      <c r="U2326" s="39"/>
      <c r="V2326" s="39"/>
      <c r="W2326" s="40"/>
      <c r="X2326" s="41"/>
      <c r="Y2326" s="42"/>
      <c r="Z2326" s="42"/>
      <c r="AA2326" s="42"/>
      <c r="AB2326" s="43"/>
      <c r="AC2326" s="41"/>
      <c r="AD2326" s="41"/>
      <c r="AE2326" s="44"/>
      <c r="AF2326" s="635"/>
      <c r="AG2326" s="2"/>
    </row>
    <row r="2327" spans="1:33" ht="24.75" customHeight="1">
      <c r="A2327" s="662"/>
      <c r="B2327" s="665"/>
      <c r="C2327" s="747" t="s">
        <v>46</v>
      </c>
      <c r="D2327" s="748" t="s">
        <v>47</v>
      </c>
      <c r="E2327" s="748" t="s">
        <v>48</v>
      </c>
      <c r="F2327" s="748" t="s">
        <v>471</v>
      </c>
      <c r="G2327" s="749" t="s">
        <v>50</v>
      </c>
      <c r="H2327" s="748" t="s">
        <v>51</v>
      </c>
      <c r="I2327" s="748" t="s">
        <v>61</v>
      </c>
      <c r="J2327" s="774" t="s">
        <v>3010</v>
      </c>
      <c r="K2327" s="748" t="s">
        <v>3011</v>
      </c>
      <c r="L2327" s="748" t="s">
        <v>3012</v>
      </c>
      <c r="M2327" s="638">
        <v>0</v>
      </c>
      <c r="N2327" s="638">
        <v>1</v>
      </c>
      <c r="O2327" s="748" t="s">
        <v>3013</v>
      </c>
      <c r="P2327" s="748" t="s">
        <v>3014</v>
      </c>
      <c r="Q2327" s="804" t="s">
        <v>3015</v>
      </c>
      <c r="R2327" s="37"/>
      <c r="S2327" s="822"/>
      <c r="T2327" s="53"/>
      <c r="U2327" s="53"/>
      <c r="V2327" s="53"/>
      <c r="W2327" s="54"/>
      <c r="X2327" s="55"/>
      <c r="Y2327" s="56"/>
      <c r="Z2327" s="36"/>
      <c r="AA2327" s="36"/>
      <c r="AB2327" s="57"/>
      <c r="AC2327" s="55"/>
      <c r="AD2327" s="58"/>
      <c r="AE2327" s="58"/>
      <c r="AF2327" s="637"/>
      <c r="AG2327" s="2"/>
    </row>
    <row r="2328" spans="1:33" ht="24.75" customHeight="1">
      <c r="A2328" s="662"/>
      <c r="B2328" s="665"/>
      <c r="C2328" s="743"/>
      <c r="D2328" s="744"/>
      <c r="E2328" s="744"/>
      <c r="F2328" s="744"/>
      <c r="G2328" s="744"/>
      <c r="H2328" s="744"/>
      <c r="I2328" s="744"/>
      <c r="J2328" s="754"/>
      <c r="K2328" s="744"/>
      <c r="L2328" s="744"/>
      <c r="M2328" s="631"/>
      <c r="N2328" s="631"/>
      <c r="O2328" s="744"/>
      <c r="P2328" s="744"/>
      <c r="Q2328" s="802"/>
      <c r="R2328" s="25"/>
      <c r="S2328" s="818"/>
      <c r="T2328" s="26"/>
      <c r="U2328" s="26"/>
      <c r="V2328" s="26"/>
      <c r="W2328" s="27"/>
      <c r="X2328" s="28"/>
      <c r="Y2328" s="29"/>
      <c r="Z2328" s="29"/>
      <c r="AA2328" s="29"/>
      <c r="AB2328" s="30"/>
      <c r="AC2328" s="28"/>
      <c r="AD2328" s="31"/>
      <c r="AE2328" s="31"/>
      <c r="AF2328" s="634"/>
      <c r="AG2328" s="2"/>
    </row>
    <row r="2329" spans="1:33" ht="24.75" customHeight="1">
      <c r="A2329" s="662"/>
      <c r="B2329" s="665"/>
      <c r="C2329" s="743"/>
      <c r="D2329" s="744"/>
      <c r="E2329" s="744"/>
      <c r="F2329" s="744"/>
      <c r="G2329" s="744"/>
      <c r="H2329" s="744"/>
      <c r="I2329" s="744"/>
      <c r="J2329" s="754"/>
      <c r="K2329" s="744"/>
      <c r="L2329" s="744"/>
      <c r="M2329" s="631"/>
      <c r="N2329" s="631"/>
      <c r="O2329" s="744"/>
      <c r="P2329" s="744"/>
      <c r="Q2329" s="802"/>
      <c r="R2329" s="25"/>
      <c r="S2329" s="818"/>
      <c r="T2329" s="26"/>
      <c r="U2329" s="26"/>
      <c r="V2329" s="26"/>
      <c r="W2329" s="27"/>
      <c r="X2329" s="28"/>
      <c r="Y2329" s="29"/>
      <c r="Z2329" s="29"/>
      <c r="AA2329" s="29"/>
      <c r="AB2329" s="30"/>
      <c r="AC2329" s="28"/>
      <c r="AD2329" s="31"/>
      <c r="AE2329" s="31"/>
      <c r="AF2329" s="634"/>
      <c r="AG2329" s="2"/>
    </row>
    <row r="2330" spans="1:33" ht="24.75" customHeight="1">
      <c r="A2330" s="662"/>
      <c r="B2330" s="665"/>
      <c r="C2330" s="743"/>
      <c r="D2330" s="744"/>
      <c r="E2330" s="744"/>
      <c r="F2330" s="744"/>
      <c r="G2330" s="744"/>
      <c r="H2330" s="744"/>
      <c r="I2330" s="744"/>
      <c r="J2330" s="754"/>
      <c r="K2330" s="744"/>
      <c r="L2330" s="744"/>
      <c r="M2330" s="631"/>
      <c r="N2330" s="631"/>
      <c r="O2330" s="744"/>
      <c r="P2330" s="744"/>
      <c r="Q2330" s="802"/>
      <c r="R2330" s="25"/>
      <c r="S2330" s="818"/>
      <c r="T2330" s="26"/>
      <c r="U2330" s="26"/>
      <c r="V2330" s="26"/>
      <c r="W2330" s="27"/>
      <c r="X2330" s="28"/>
      <c r="Y2330" s="29"/>
      <c r="Z2330" s="29"/>
      <c r="AA2330" s="29"/>
      <c r="AB2330" s="30"/>
      <c r="AC2330" s="28"/>
      <c r="AD2330" s="31"/>
      <c r="AE2330" s="31"/>
      <c r="AF2330" s="634"/>
      <c r="AG2330" s="2"/>
    </row>
    <row r="2331" spans="1:33" ht="24.75" customHeight="1">
      <c r="A2331" s="662"/>
      <c r="B2331" s="665"/>
      <c r="C2331" s="745"/>
      <c r="D2331" s="746"/>
      <c r="E2331" s="746"/>
      <c r="F2331" s="746"/>
      <c r="G2331" s="746"/>
      <c r="H2331" s="746"/>
      <c r="I2331" s="746"/>
      <c r="J2331" s="756"/>
      <c r="K2331" s="746"/>
      <c r="L2331" s="746"/>
      <c r="M2331" s="632"/>
      <c r="N2331" s="632"/>
      <c r="O2331" s="746"/>
      <c r="P2331" s="746"/>
      <c r="Q2331" s="803"/>
      <c r="R2331" s="38"/>
      <c r="S2331" s="820"/>
      <c r="T2331" s="39"/>
      <c r="U2331" s="39"/>
      <c r="V2331" s="39"/>
      <c r="W2331" s="40"/>
      <c r="X2331" s="41"/>
      <c r="Y2331" s="42"/>
      <c r="Z2331" s="42"/>
      <c r="AA2331" s="42"/>
      <c r="AB2331" s="43"/>
      <c r="AC2331" s="41"/>
      <c r="AD2331" s="44"/>
      <c r="AE2331" s="44"/>
      <c r="AF2331" s="635"/>
      <c r="AG2331" s="2"/>
    </row>
    <row r="2332" spans="1:33" ht="43.5" customHeight="1">
      <c r="A2332" s="662"/>
      <c r="B2332" s="665"/>
      <c r="C2332" s="747" t="s">
        <v>79</v>
      </c>
      <c r="D2332" s="748" t="s">
        <v>80</v>
      </c>
      <c r="E2332" s="748" t="s">
        <v>3016</v>
      </c>
      <c r="F2332" s="748" t="s">
        <v>3017</v>
      </c>
      <c r="G2332" s="749" t="s">
        <v>83</v>
      </c>
      <c r="H2332" s="748" t="s">
        <v>51</v>
      </c>
      <c r="I2332" s="748" t="s">
        <v>61</v>
      </c>
      <c r="J2332" s="774" t="s">
        <v>3018</v>
      </c>
      <c r="K2332" s="748" t="s">
        <v>3019</v>
      </c>
      <c r="L2332" s="748" t="s">
        <v>3020</v>
      </c>
      <c r="M2332" s="638">
        <v>300</v>
      </c>
      <c r="N2332" s="638">
        <v>300</v>
      </c>
      <c r="O2332" s="748" t="s">
        <v>3021</v>
      </c>
      <c r="P2332" s="748" t="s">
        <v>3022</v>
      </c>
      <c r="Q2332" s="804" t="s">
        <v>3009</v>
      </c>
      <c r="R2332" s="37"/>
      <c r="S2332" s="822"/>
      <c r="T2332" s="53"/>
      <c r="U2332" s="53"/>
      <c r="V2332" s="53"/>
      <c r="W2332" s="54"/>
      <c r="X2332" s="55"/>
      <c r="Y2332" s="56"/>
      <c r="Z2332" s="36"/>
      <c r="AA2332" s="36"/>
      <c r="AB2332" s="57"/>
      <c r="AC2332" s="55"/>
      <c r="AD2332" s="58"/>
      <c r="AE2332" s="58"/>
      <c r="AF2332" s="637"/>
      <c r="AG2332" s="2"/>
    </row>
    <row r="2333" spans="1:33" ht="43.5" customHeight="1">
      <c r="A2333" s="662"/>
      <c r="B2333" s="665"/>
      <c r="C2333" s="743"/>
      <c r="D2333" s="744"/>
      <c r="E2333" s="744"/>
      <c r="F2333" s="744"/>
      <c r="G2333" s="744"/>
      <c r="H2333" s="744"/>
      <c r="I2333" s="744"/>
      <c r="J2333" s="754"/>
      <c r="K2333" s="744"/>
      <c r="L2333" s="744"/>
      <c r="M2333" s="631"/>
      <c r="N2333" s="631"/>
      <c r="O2333" s="744"/>
      <c r="P2333" s="744"/>
      <c r="Q2333" s="802"/>
      <c r="R2333" s="25"/>
      <c r="S2333" s="818"/>
      <c r="T2333" s="26"/>
      <c r="U2333" s="26"/>
      <c r="V2333" s="26"/>
      <c r="W2333" s="27"/>
      <c r="X2333" s="28"/>
      <c r="Y2333" s="29"/>
      <c r="Z2333" s="29"/>
      <c r="AA2333" s="29"/>
      <c r="AB2333" s="30"/>
      <c r="AC2333" s="28"/>
      <c r="AD2333" s="31"/>
      <c r="AE2333" s="31"/>
      <c r="AF2333" s="634"/>
      <c r="AG2333" s="2"/>
    </row>
    <row r="2334" spans="1:33" ht="43.5" customHeight="1">
      <c r="A2334" s="662"/>
      <c r="B2334" s="665"/>
      <c r="C2334" s="743"/>
      <c r="D2334" s="744"/>
      <c r="E2334" s="744"/>
      <c r="F2334" s="744"/>
      <c r="G2334" s="744"/>
      <c r="H2334" s="744"/>
      <c r="I2334" s="744"/>
      <c r="J2334" s="754"/>
      <c r="K2334" s="744"/>
      <c r="L2334" s="744"/>
      <c r="M2334" s="631"/>
      <c r="N2334" s="631"/>
      <c r="O2334" s="744"/>
      <c r="P2334" s="744"/>
      <c r="Q2334" s="802"/>
      <c r="R2334" s="25"/>
      <c r="S2334" s="818"/>
      <c r="T2334" s="26"/>
      <c r="U2334" s="26"/>
      <c r="V2334" s="26"/>
      <c r="W2334" s="27"/>
      <c r="X2334" s="28"/>
      <c r="Y2334" s="29"/>
      <c r="Z2334" s="29"/>
      <c r="AA2334" s="29"/>
      <c r="AB2334" s="30"/>
      <c r="AC2334" s="28"/>
      <c r="AD2334" s="31"/>
      <c r="AE2334" s="31"/>
      <c r="AF2334" s="634"/>
      <c r="AG2334" s="2"/>
    </row>
    <row r="2335" spans="1:33" ht="43.5" customHeight="1">
      <c r="A2335" s="662"/>
      <c r="B2335" s="665"/>
      <c r="C2335" s="743"/>
      <c r="D2335" s="744"/>
      <c r="E2335" s="744"/>
      <c r="F2335" s="744"/>
      <c r="G2335" s="744"/>
      <c r="H2335" s="744"/>
      <c r="I2335" s="744"/>
      <c r="J2335" s="754"/>
      <c r="K2335" s="744"/>
      <c r="L2335" s="744"/>
      <c r="M2335" s="631"/>
      <c r="N2335" s="631"/>
      <c r="O2335" s="744"/>
      <c r="P2335" s="744"/>
      <c r="Q2335" s="802"/>
      <c r="R2335" s="25"/>
      <c r="S2335" s="818"/>
      <c r="T2335" s="26"/>
      <c r="U2335" s="26"/>
      <c r="V2335" s="26"/>
      <c r="W2335" s="27"/>
      <c r="X2335" s="28"/>
      <c r="Y2335" s="29"/>
      <c r="Z2335" s="29"/>
      <c r="AA2335" s="29"/>
      <c r="AB2335" s="30"/>
      <c r="AC2335" s="28"/>
      <c r="AD2335" s="31"/>
      <c r="AE2335" s="31"/>
      <c r="AF2335" s="634"/>
      <c r="AG2335" s="2"/>
    </row>
    <row r="2336" spans="1:33" ht="43.5" customHeight="1">
      <c r="A2336" s="662"/>
      <c r="B2336" s="665"/>
      <c r="C2336" s="745"/>
      <c r="D2336" s="746"/>
      <c r="E2336" s="746"/>
      <c r="F2336" s="746"/>
      <c r="G2336" s="746"/>
      <c r="H2336" s="746"/>
      <c r="I2336" s="746"/>
      <c r="J2336" s="756"/>
      <c r="K2336" s="746"/>
      <c r="L2336" s="746"/>
      <c r="M2336" s="632"/>
      <c r="N2336" s="632"/>
      <c r="O2336" s="746"/>
      <c r="P2336" s="746"/>
      <c r="Q2336" s="803"/>
      <c r="R2336" s="38"/>
      <c r="S2336" s="820"/>
      <c r="T2336" s="39"/>
      <c r="U2336" s="39"/>
      <c r="V2336" s="39"/>
      <c r="W2336" s="40"/>
      <c r="X2336" s="41"/>
      <c r="Y2336" s="42"/>
      <c r="Z2336" s="42"/>
      <c r="AA2336" s="42"/>
      <c r="AB2336" s="43"/>
      <c r="AC2336" s="41"/>
      <c r="AD2336" s="44"/>
      <c r="AE2336" s="44"/>
      <c r="AF2336" s="635"/>
      <c r="AG2336" s="2"/>
    </row>
    <row r="2337" spans="1:33" ht="25.5" customHeight="1">
      <c r="A2337" s="662"/>
      <c r="B2337" s="665"/>
      <c r="C2337" s="773" t="s">
        <v>46</v>
      </c>
      <c r="D2337" s="750" t="s">
        <v>47</v>
      </c>
      <c r="E2337" s="750" t="s">
        <v>48</v>
      </c>
      <c r="F2337" s="750" t="s">
        <v>471</v>
      </c>
      <c r="G2337" s="768" t="s">
        <v>50</v>
      </c>
      <c r="H2337" s="750" t="s">
        <v>51</v>
      </c>
      <c r="I2337" s="750" t="s">
        <v>61</v>
      </c>
      <c r="J2337" s="774" t="s">
        <v>3023</v>
      </c>
      <c r="K2337" s="748" t="s">
        <v>3024</v>
      </c>
      <c r="L2337" s="750" t="s">
        <v>3025</v>
      </c>
      <c r="M2337" s="698">
        <v>0</v>
      </c>
      <c r="N2337" s="698">
        <v>1</v>
      </c>
      <c r="O2337" s="750" t="s">
        <v>3026</v>
      </c>
      <c r="P2337" s="750" t="s">
        <v>3027</v>
      </c>
      <c r="Q2337" s="805" t="s">
        <v>3015</v>
      </c>
      <c r="R2337" s="37"/>
      <c r="S2337" s="821"/>
      <c r="T2337" s="46"/>
      <c r="U2337" s="46"/>
      <c r="V2337" s="46"/>
      <c r="W2337" s="34"/>
      <c r="X2337" s="35"/>
      <c r="Y2337" s="36"/>
      <c r="Z2337" s="36"/>
      <c r="AA2337" s="36"/>
      <c r="AB2337" s="50"/>
      <c r="AC2337" s="35"/>
      <c r="AD2337" s="60"/>
      <c r="AE2337" s="60"/>
      <c r="AF2337" s="636"/>
      <c r="AG2337" s="2"/>
    </row>
    <row r="2338" spans="1:33" ht="25.5" customHeight="1">
      <c r="A2338" s="662"/>
      <c r="B2338" s="665"/>
      <c r="C2338" s="743"/>
      <c r="D2338" s="744"/>
      <c r="E2338" s="744"/>
      <c r="F2338" s="744"/>
      <c r="G2338" s="744"/>
      <c r="H2338" s="744"/>
      <c r="I2338" s="744"/>
      <c r="J2338" s="754"/>
      <c r="K2338" s="744"/>
      <c r="L2338" s="744"/>
      <c r="M2338" s="631"/>
      <c r="N2338" s="631"/>
      <c r="O2338" s="744"/>
      <c r="P2338" s="744"/>
      <c r="Q2338" s="802"/>
      <c r="R2338" s="25"/>
      <c r="S2338" s="818"/>
      <c r="T2338" s="26"/>
      <c r="U2338" s="26"/>
      <c r="V2338" s="26"/>
      <c r="W2338" s="27"/>
      <c r="X2338" s="28"/>
      <c r="Y2338" s="29"/>
      <c r="Z2338" s="29"/>
      <c r="AA2338" s="29"/>
      <c r="AB2338" s="30"/>
      <c r="AC2338" s="28"/>
      <c r="AD2338" s="31"/>
      <c r="AE2338" s="31"/>
      <c r="AF2338" s="634"/>
      <c r="AG2338" s="2"/>
    </row>
    <row r="2339" spans="1:33" ht="25.5" customHeight="1">
      <c r="A2339" s="663"/>
      <c r="B2339" s="666"/>
      <c r="C2339" s="743"/>
      <c r="D2339" s="744"/>
      <c r="E2339" s="744"/>
      <c r="F2339" s="744"/>
      <c r="G2339" s="744"/>
      <c r="H2339" s="744"/>
      <c r="I2339" s="744"/>
      <c r="J2339" s="754"/>
      <c r="K2339" s="744"/>
      <c r="L2339" s="744"/>
      <c r="M2339" s="631"/>
      <c r="N2339" s="631"/>
      <c r="O2339" s="744"/>
      <c r="P2339" s="744"/>
      <c r="Q2339" s="802"/>
      <c r="R2339" s="32"/>
      <c r="S2339" s="819"/>
      <c r="T2339" s="33"/>
      <c r="U2339" s="33"/>
      <c r="V2339" s="33"/>
      <c r="W2339" s="34"/>
      <c r="X2339" s="35"/>
      <c r="Y2339" s="36"/>
      <c r="Z2339" s="29"/>
      <c r="AA2339" s="29"/>
      <c r="AB2339" s="30"/>
      <c r="AC2339" s="28"/>
      <c r="AD2339" s="31"/>
      <c r="AE2339" s="31"/>
      <c r="AF2339" s="634"/>
      <c r="AG2339" s="2"/>
    </row>
    <row r="2340" spans="1:33" ht="25.5" customHeight="1">
      <c r="A2340" s="661" t="s">
        <v>2932</v>
      </c>
      <c r="B2340" s="664" t="s">
        <v>2996</v>
      </c>
      <c r="C2340" s="743"/>
      <c r="D2340" s="744"/>
      <c r="E2340" s="744"/>
      <c r="F2340" s="744"/>
      <c r="G2340" s="744"/>
      <c r="H2340" s="744"/>
      <c r="I2340" s="744"/>
      <c r="J2340" s="754"/>
      <c r="K2340" s="744"/>
      <c r="L2340" s="744"/>
      <c r="M2340" s="631"/>
      <c r="N2340" s="631"/>
      <c r="O2340" s="744"/>
      <c r="P2340" s="744"/>
      <c r="Q2340" s="802"/>
      <c r="R2340" s="37"/>
      <c r="S2340" s="819"/>
      <c r="T2340" s="33"/>
      <c r="U2340" s="33"/>
      <c r="V2340" s="33"/>
      <c r="W2340" s="34"/>
      <c r="X2340" s="35"/>
      <c r="Y2340" s="36"/>
      <c r="Z2340" s="29"/>
      <c r="AA2340" s="29"/>
      <c r="AB2340" s="30"/>
      <c r="AC2340" s="28"/>
      <c r="AD2340" s="31"/>
      <c r="AE2340" s="31"/>
      <c r="AF2340" s="634"/>
      <c r="AG2340" s="2"/>
    </row>
    <row r="2341" spans="1:33" ht="25.5" customHeight="1">
      <c r="A2341" s="662"/>
      <c r="B2341" s="665"/>
      <c r="C2341" s="745"/>
      <c r="D2341" s="746"/>
      <c r="E2341" s="746"/>
      <c r="F2341" s="746"/>
      <c r="G2341" s="746"/>
      <c r="H2341" s="746"/>
      <c r="I2341" s="746"/>
      <c r="J2341" s="756"/>
      <c r="K2341" s="746"/>
      <c r="L2341" s="746"/>
      <c r="M2341" s="632"/>
      <c r="N2341" s="632"/>
      <c r="O2341" s="746"/>
      <c r="P2341" s="746"/>
      <c r="Q2341" s="803"/>
      <c r="R2341" s="38"/>
      <c r="S2341" s="820"/>
      <c r="T2341" s="39"/>
      <c r="U2341" s="39"/>
      <c r="V2341" s="39"/>
      <c r="W2341" s="40"/>
      <c r="X2341" s="41"/>
      <c r="Y2341" s="42"/>
      <c r="Z2341" s="42"/>
      <c r="AA2341" s="42"/>
      <c r="AB2341" s="43"/>
      <c r="AC2341" s="41"/>
      <c r="AD2341" s="44"/>
      <c r="AE2341" s="44"/>
      <c r="AF2341" s="635"/>
      <c r="AG2341" s="2"/>
    </row>
    <row r="2342" spans="1:33" ht="44.25" customHeight="1">
      <c r="A2342" s="662"/>
      <c r="B2342" s="665"/>
      <c r="C2342" s="773" t="s">
        <v>46</v>
      </c>
      <c r="D2342" s="750" t="s">
        <v>47</v>
      </c>
      <c r="E2342" s="750" t="s">
        <v>59</v>
      </c>
      <c r="F2342" s="750" t="s">
        <v>2997</v>
      </c>
      <c r="G2342" s="768" t="s">
        <v>50</v>
      </c>
      <c r="H2342" s="750" t="s">
        <v>51</v>
      </c>
      <c r="I2342" s="750" t="s">
        <v>61</v>
      </c>
      <c r="J2342" s="774" t="s">
        <v>3028</v>
      </c>
      <c r="K2342" s="748" t="s">
        <v>3029</v>
      </c>
      <c r="L2342" s="750" t="s">
        <v>3030</v>
      </c>
      <c r="M2342" s="698">
        <v>80</v>
      </c>
      <c r="N2342" s="698">
        <v>80</v>
      </c>
      <c r="O2342" s="750" t="s">
        <v>3031</v>
      </c>
      <c r="P2342" s="750" t="s">
        <v>3032</v>
      </c>
      <c r="Q2342" s="805" t="s">
        <v>3009</v>
      </c>
      <c r="R2342" s="37"/>
      <c r="S2342" s="821"/>
      <c r="T2342" s="46"/>
      <c r="U2342" s="46"/>
      <c r="V2342" s="46"/>
      <c r="W2342" s="34"/>
      <c r="X2342" s="35"/>
      <c r="Y2342" s="36"/>
      <c r="Z2342" s="36"/>
      <c r="AA2342" s="36"/>
      <c r="AB2342" s="50"/>
      <c r="AC2342" s="35"/>
      <c r="AD2342" s="35"/>
      <c r="AE2342" s="35"/>
      <c r="AF2342" s="636"/>
      <c r="AG2342" s="2"/>
    </row>
    <row r="2343" spans="1:33" ht="44.25" customHeight="1">
      <c r="A2343" s="662"/>
      <c r="B2343" s="665"/>
      <c r="C2343" s="743"/>
      <c r="D2343" s="744"/>
      <c r="E2343" s="744"/>
      <c r="F2343" s="744"/>
      <c r="G2343" s="744"/>
      <c r="H2343" s="744"/>
      <c r="I2343" s="744"/>
      <c r="J2343" s="754"/>
      <c r="K2343" s="744"/>
      <c r="L2343" s="744"/>
      <c r="M2343" s="631"/>
      <c r="N2343" s="631"/>
      <c r="O2343" s="744"/>
      <c r="P2343" s="744"/>
      <c r="Q2343" s="802"/>
      <c r="R2343" s="25"/>
      <c r="S2343" s="818"/>
      <c r="T2343" s="26"/>
      <c r="U2343" s="26"/>
      <c r="V2343" s="26"/>
      <c r="W2343" s="27"/>
      <c r="X2343" s="28"/>
      <c r="Y2343" s="29"/>
      <c r="Z2343" s="29"/>
      <c r="AA2343" s="29"/>
      <c r="AB2343" s="30"/>
      <c r="AC2343" s="28"/>
      <c r="AD2343" s="28"/>
      <c r="AE2343" s="28"/>
      <c r="AF2343" s="634"/>
      <c r="AG2343" s="2"/>
    </row>
    <row r="2344" spans="1:33" ht="44.25" customHeight="1">
      <c r="A2344" s="662"/>
      <c r="B2344" s="665"/>
      <c r="C2344" s="743"/>
      <c r="D2344" s="744"/>
      <c r="E2344" s="744"/>
      <c r="F2344" s="744"/>
      <c r="G2344" s="744"/>
      <c r="H2344" s="744"/>
      <c r="I2344" s="744"/>
      <c r="J2344" s="754"/>
      <c r="K2344" s="744"/>
      <c r="L2344" s="744"/>
      <c r="M2344" s="631"/>
      <c r="N2344" s="631"/>
      <c r="O2344" s="744"/>
      <c r="P2344" s="744"/>
      <c r="Q2344" s="802"/>
      <c r="R2344" s="25"/>
      <c r="S2344" s="818"/>
      <c r="T2344" s="26"/>
      <c r="U2344" s="26"/>
      <c r="V2344" s="26"/>
      <c r="W2344" s="27"/>
      <c r="X2344" s="28"/>
      <c r="Y2344" s="29"/>
      <c r="Z2344" s="29"/>
      <c r="AA2344" s="29"/>
      <c r="AB2344" s="30"/>
      <c r="AC2344" s="28"/>
      <c r="AD2344" s="28"/>
      <c r="AE2344" s="31"/>
      <c r="AF2344" s="634"/>
      <c r="AG2344" s="2"/>
    </row>
    <row r="2345" spans="1:33" ht="44.25" customHeight="1">
      <c r="A2345" s="662"/>
      <c r="B2345" s="665"/>
      <c r="C2345" s="743"/>
      <c r="D2345" s="744"/>
      <c r="E2345" s="744"/>
      <c r="F2345" s="744"/>
      <c r="G2345" s="744"/>
      <c r="H2345" s="744"/>
      <c r="I2345" s="744"/>
      <c r="J2345" s="754"/>
      <c r="K2345" s="744"/>
      <c r="L2345" s="744"/>
      <c r="M2345" s="631"/>
      <c r="N2345" s="631"/>
      <c r="O2345" s="744"/>
      <c r="P2345" s="744"/>
      <c r="Q2345" s="802"/>
      <c r="R2345" s="25"/>
      <c r="S2345" s="818"/>
      <c r="T2345" s="26"/>
      <c r="U2345" s="26"/>
      <c r="V2345" s="26"/>
      <c r="W2345" s="27"/>
      <c r="X2345" s="28"/>
      <c r="Y2345" s="29"/>
      <c r="Z2345" s="29"/>
      <c r="AA2345" s="29"/>
      <c r="AB2345" s="30"/>
      <c r="AC2345" s="28"/>
      <c r="AD2345" s="28"/>
      <c r="AE2345" s="31"/>
      <c r="AF2345" s="634"/>
      <c r="AG2345" s="2"/>
    </row>
    <row r="2346" spans="1:33" ht="44.25" customHeight="1">
      <c r="A2346" s="662"/>
      <c r="B2346" s="665"/>
      <c r="C2346" s="745"/>
      <c r="D2346" s="746"/>
      <c r="E2346" s="746"/>
      <c r="F2346" s="746"/>
      <c r="G2346" s="746"/>
      <c r="H2346" s="746"/>
      <c r="I2346" s="746"/>
      <c r="J2346" s="756"/>
      <c r="K2346" s="746"/>
      <c r="L2346" s="746"/>
      <c r="M2346" s="632"/>
      <c r="N2346" s="632"/>
      <c r="O2346" s="746"/>
      <c r="P2346" s="746"/>
      <c r="Q2346" s="803"/>
      <c r="R2346" s="38"/>
      <c r="S2346" s="820"/>
      <c r="T2346" s="39"/>
      <c r="U2346" s="39"/>
      <c r="V2346" s="39"/>
      <c r="W2346" s="40"/>
      <c r="X2346" s="41"/>
      <c r="Y2346" s="42"/>
      <c r="Z2346" s="42"/>
      <c r="AA2346" s="42"/>
      <c r="AB2346" s="43"/>
      <c r="AC2346" s="41"/>
      <c r="AD2346" s="41"/>
      <c r="AE2346" s="44"/>
      <c r="AF2346" s="635"/>
      <c r="AG2346" s="2"/>
    </row>
    <row r="2347" spans="1:33" ht="43.5" customHeight="1">
      <c r="A2347" s="662"/>
      <c r="B2347" s="665"/>
      <c r="C2347" s="747" t="s">
        <v>46</v>
      </c>
      <c r="D2347" s="748" t="s">
        <v>47</v>
      </c>
      <c r="E2347" s="748" t="s">
        <v>59</v>
      </c>
      <c r="F2347" s="748" t="s">
        <v>2997</v>
      </c>
      <c r="G2347" s="749" t="s">
        <v>50</v>
      </c>
      <c r="H2347" s="748" t="s">
        <v>51</v>
      </c>
      <c r="I2347" s="748" t="s">
        <v>61</v>
      </c>
      <c r="J2347" s="766" t="s">
        <v>3033</v>
      </c>
      <c r="K2347" s="748" t="s">
        <v>3034</v>
      </c>
      <c r="L2347" s="748" t="s">
        <v>3035</v>
      </c>
      <c r="M2347" s="638">
        <v>276</v>
      </c>
      <c r="N2347" s="638">
        <v>276</v>
      </c>
      <c r="O2347" s="748" t="s">
        <v>3036</v>
      </c>
      <c r="P2347" s="748" t="s">
        <v>3037</v>
      </c>
      <c r="Q2347" s="804" t="s">
        <v>3009</v>
      </c>
      <c r="R2347" s="59"/>
      <c r="S2347" s="823"/>
      <c r="T2347" s="49"/>
      <c r="U2347" s="67"/>
      <c r="V2347" s="68"/>
      <c r="W2347" s="34"/>
      <c r="X2347" s="35"/>
      <c r="Y2347" s="36"/>
      <c r="Z2347" s="36"/>
      <c r="AA2347" s="36"/>
      <c r="AB2347" s="50"/>
      <c r="AC2347" s="35"/>
      <c r="AD2347" s="60"/>
      <c r="AE2347" s="60"/>
      <c r="AF2347" s="637"/>
      <c r="AG2347" s="2"/>
    </row>
    <row r="2348" spans="1:33" ht="43.5" customHeight="1">
      <c r="A2348" s="662"/>
      <c r="B2348" s="665"/>
      <c r="C2348" s="743"/>
      <c r="D2348" s="744"/>
      <c r="E2348" s="744"/>
      <c r="F2348" s="744"/>
      <c r="G2348" s="744"/>
      <c r="H2348" s="744"/>
      <c r="I2348" s="744"/>
      <c r="J2348" s="761"/>
      <c r="K2348" s="744"/>
      <c r="L2348" s="744"/>
      <c r="M2348" s="631"/>
      <c r="N2348" s="631"/>
      <c r="O2348" s="744"/>
      <c r="P2348" s="744"/>
      <c r="Q2348" s="802"/>
      <c r="R2348" s="32"/>
      <c r="S2348" s="818"/>
      <c r="T2348" s="26"/>
      <c r="U2348" s="26"/>
      <c r="V2348" s="26"/>
      <c r="W2348" s="27"/>
      <c r="X2348" s="28"/>
      <c r="Y2348" s="29"/>
      <c r="Z2348" s="29"/>
      <c r="AA2348" s="29"/>
      <c r="AB2348" s="30"/>
      <c r="AC2348" s="28"/>
      <c r="AD2348" s="31"/>
      <c r="AE2348" s="31"/>
      <c r="AF2348" s="634"/>
      <c r="AG2348" s="2"/>
    </row>
    <row r="2349" spans="1:33" ht="43.5" customHeight="1">
      <c r="A2349" s="662"/>
      <c r="B2349" s="665"/>
      <c r="C2349" s="743"/>
      <c r="D2349" s="744"/>
      <c r="E2349" s="744"/>
      <c r="F2349" s="744"/>
      <c r="G2349" s="744"/>
      <c r="H2349" s="744"/>
      <c r="I2349" s="744"/>
      <c r="J2349" s="761"/>
      <c r="K2349" s="744"/>
      <c r="L2349" s="744"/>
      <c r="M2349" s="631"/>
      <c r="N2349" s="631"/>
      <c r="O2349" s="744"/>
      <c r="P2349" s="744"/>
      <c r="Q2349" s="802"/>
      <c r="R2349" s="25"/>
      <c r="S2349" s="818"/>
      <c r="T2349" s="26"/>
      <c r="U2349" s="26"/>
      <c r="V2349" s="26"/>
      <c r="W2349" s="27"/>
      <c r="X2349" s="28"/>
      <c r="Y2349" s="29"/>
      <c r="Z2349" s="29"/>
      <c r="AA2349" s="29"/>
      <c r="AB2349" s="30"/>
      <c r="AC2349" s="28"/>
      <c r="AD2349" s="31"/>
      <c r="AE2349" s="31"/>
      <c r="AF2349" s="634"/>
      <c r="AG2349" s="2"/>
    </row>
    <row r="2350" spans="1:33" ht="43.5" customHeight="1">
      <c r="A2350" s="662"/>
      <c r="B2350" s="665"/>
      <c r="C2350" s="743"/>
      <c r="D2350" s="744"/>
      <c r="E2350" s="744"/>
      <c r="F2350" s="744"/>
      <c r="G2350" s="744"/>
      <c r="H2350" s="744"/>
      <c r="I2350" s="744"/>
      <c r="J2350" s="761"/>
      <c r="K2350" s="744"/>
      <c r="L2350" s="744"/>
      <c r="M2350" s="631"/>
      <c r="N2350" s="631"/>
      <c r="O2350" s="744"/>
      <c r="P2350" s="744"/>
      <c r="Q2350" s="802"/>
      <c r="R2350" s="25"/>
      <c r="S2350" s="818"/>
      <c r="T2350" s="26"/>
      <c r="U2350" s="26"/>
      <c r="V2350" s="26"/>
      <c r="W2350" s="27"/>
      <c r="X2350" s="28"/>
      <c r="Y2350" s="29"/>
      <c r="Z2350" s="29"/>
      <c r="AA2350" s="29"/>
      <c r="AB2350" s="30"/>
      <c r="AC2350" s="28"/>
      <c r="AD2350" s="31"/>
      <c r="AE2350" s="31"/>
      <c r="AF2350" s="634"/>
      <c r="AG2350" s="2"/>
    </row>
    <row r="2351" spans="1:33" ht="43.5" customHeight="1">
      <c r="A2351" s="662"/>
      <c r="B2351" s="665"/>
      <c r="C2351" s="745"/>
      <c r="D2351" s="746"/>
      <c r="E2351" s="746"/>
      <c r="F2351" s="746"/>
      <c r="G2351" s="746"/>
      <c r="H2351" s="746"/>
      <c r="I2351" s="746"/>
      <c r="J2351" s="763"/>
      <c r="K2351" s="746"/>
      <c r="L2351" s="746"/>
      <c r="M2351" s="632"/>
      <c r="N2351" s="632"/>
      <c r="O2351" s="746"/>
      <c r="P2351" s="746"/>
      <c r="Q2351" s="803"/>
      <c r="R2351" s="38"/>
      <c r="S2351" s="824"/>
      <c r="T2351" s="61"/>
      <c r="U2351" s="61"/>
      <c r="V2351" s="61"/>
      <c r="W2351" s="62"/>
      <c r="X2351" s="63"/>
      <c r="Y2351" s="64"/>
      <c r="Z2351" s="42"/>
      <c r="AA2351" s="42"/>
      <c r="AB2351" s="65"/>
      <c r="AC2351" s="63"/>
      <c r="AD2351" s="66"/>
      <c r="AE2351" s="66"/>
      <c r="AF2351" s="635"/>
      <c r="AG2351" s="2"/>
    </row>
    <row r="2352" spans="1:33" ht="43.5" customHeight="1">
      <c r="A2352" s="662"/>
      <c r="B2352" s="665"/>
      <c r="C2352" s="747" t="s">
        <v>79</v>
      </c>
      <c r="D2352" s="748" t="s">
        <v>80</v>
      </c>
      <c r="E2352" s="748" t="s">
        <v>157</v>
      </c>
      <c r="F2352" s="748" t="s">
        <v>158</v>
      </c>
      <c r="G2352" s="749" t="s">
        <v>83</v>
      </c>
      <c r="H2352" s="748" t="s">
        <v>51</v>
      </c>
      <c r="I2352" s="748" t="s">
        <v>61</v>
      </c>
      <c r="J2352" s="766" t="s">
        <v>3038</v>
      </c>
      <c r="K2352" s="748" t="s">
        <v>3039</v>
      </c>
      <c r="L2352" s="748" t="s">
        <v>3040</v>
      </c>
      <c r="M2352" s="638">
        <v>15</v>
      </c>
      <c r="N2352" s="638">
        <v>15</v>
      </c>
      <c r="O2352" s="748" t="s">
        <v>3041</v>
      </c>
      <c r="P2352" s="748" t="s">
        <v>3042</v>
      </c>
      <c r="Q2352" s="804" t="s">
        <v>3009</v>
      </c>
      <c r="R2352" s="37" t="s">
        <v>279</v>
      </c>
      <c r="S2352" s="822" t="s">
        <v>197</v>
      </c>
      <c r="T2352" s="47" t="s">
        <v>70</v>
      </c>
      <c r="U2352" s="67" t="s">
        <v>71</v>
      </c>
      <c r="V2352" s="68" t="s">
        <v>72</v>
      </c>
      <c r="W2352" s="54"/>
      <c r="X2352" s="55"/>
      <c r="Y2352" s="56"/>
      <c r="Z2352" s="36"/>
      <c r="AA2352" s="36"/>
      <c r="AB2352" s="57">
        <f>+SUM(AA2353:AA2356)</f>
        <v>322.56</v>
      </c>
      <c r="AC2352" s="55"/>
      <c r="AD2352" s="58"/>
      <c r="AE2352" s="58"/>
      <c r="AF2352" s="637"/>
      <c r="AG2352" s="2"/>
    </row>
    <row r="2353" spans="1:33" ht="43.5" customHeight="1">
      <c r="A2353" s="662"/>
      <c r="B2353" s="665"/>
      <c r="C2353" s="743"/>
      <c r="D2353" s="744"/>
      <c r="E2353" s="744"/>
      <c r="F2353" s="744"/>
      <c r="G2353" s="744"/>
      <c r="H2353" s="744"/>
      <c r="I2353" s="744"/>
      <c r="J2353" s="761"/>
      <c r="K2353" s="744"/>
      <c r="L2353" s="744"/>
      <c r="M2353" s="631"/>
      <c r="N2353" s="631"/>
      <c r="O2353" s="744"/>
      <c r="P2353" s="744"/>
      <c r="Q2353" s="802"/>
      <c r="R2353" s="32"/>
      <c r="S2353" s="819" t="s">
        <v>3043</v>
      </c>
      <c r="T2353" s="33"/>
      <c r="U2353" s="165"/>
      <c r="V2353" s="165"/>
      <c r="W2353" s="34">
        <v>1</v>
      </c>
      <c r="X2353" s="28" t="s">
        <v>74</v>
      </c>
      <c r="Y2353" s="29">
        <v>100</v>
      </c>
      <c r="Z2353" s="29">
        <f t="shared" ref="Z2353:Z2356" si="282">+W2353*Y2353</f>
        <v>100</v>
      </c>
      <c r="AA2353" s="29">
        <f t="shared" ref="AA2353:AA2356" si="283">+Z2353*1.12</f>
        <v>112.00000000000001</v>
      </c>
      <c r="AB2353" s="50"/>
      <c r="AC2353" s="35"/>
      <c r="AD2353" s="60"/>
      <c r="AE2353" s="60" t="s">
        <v>75</v>
      </c>
      <c r="AF2353" s="634"/>
      <c r="AG2353" s="2"/>
    </row>
    <row r="2354" spans="1:33" ht="43.5" customHeight="1">
      <c r="A2354" s="662"/>
      <c r="B2354" s="665"/>
      <c r="C2354" s="743"/>
      <c r="D2354" s="744"/>
      <c r="E2354" s="744"/>
      <c r="F2354" s="744"/>
      <c r="G2354" s="744"/>
      <c r="H2354" s="744"/>
      <c r="I2354" s="744"/>
      <c r="J2354" s="761"/>
      <c r="K2354" s="744"/>
      <c r="L2354" s="744"/>
      <c r="M2354" s="631"/>
      <c r="N2354" s="631"/>
      <c r="O2354" s="744"/>
      <c r="P2354" s="744"/>
      <c r="Q2354" s="802"/>
      <c r="R2354" s="25"/>
      <c r="S2354" s="818" t="s">
        <v>3044</v>
      </c>
      <c r="T2354" s="26"/>
      <c r="U2354" s="26"/>
      <c r="V2354" s="26"/>
      <c r="W2354" s="27">
        <v>3</v>
      </c>
      <c r="X2354" s="28" t="s">
        <v>74</v>
      </c>
      <c r="Y2354" s="29">
        <v>21</v>
      </c>
      <c r="Z2354" s="29">
        <f t="shared" si="282"/>
        <v>63</v>
      </c>
      <c r="AA2354" s="29">
        <f t="shared" si="283"/>
        <v>70.56</v>
      </c>
      <c r="AB2354" s="30"/>
      <c r="AC2354" s="28"/>
      <c r="AD2354" s="31"/>
      <c r="AE2354" s="31" t="s">
        <v>75</v>
      </c>
      <c r="AF2354" s="634"/>
      <c r="AG2354" s="2"/>
    </row>
    <row r="2355" spans="1:33" ht="43.5" customHeight="1">
      <c r="A2355" s="663"/>
      <c r="B2355" s="666"/>
      <c r="C2355" s="743"/>
      <c r="D2355" s="744"/>
      <c r="E2355" s="744"/>
      <c r="F2355" s="744"/>
      <c r="G2355" s="744"/>
      <c r="H2355" s="744"/>
      <c r="I2355" s="744"/>
      <c r="J2355" s="761"/>
      <c r="K2355" s="744"/>
      <c r="L2355" s="744"/>
      <c r="M2355" s="631"/>
      <c r="N2355" s="631"/>
      <c r="O2355" s="744"/>
      <c r="P2355" s="744"/>
      <c r="Q2355" s="802"/>
      <c r="R2355" s="25"/>
      <c r="S2355" s="818" t="s">
        <v>3045</v>
      </c>
      <c r="T2355" s="26"/>
      <c r="U2355" s="26"/>
      <c r="V2355" s="26"/>
      <c r="W2355" s="27">
        <v>3</v>
      </c>
      <c r="X2355" s="28" t="s">
        <v>74</v>
      </c>
      <c r="Y2355" s="29">
        <v>20</v>
      </c>
      <c r="Z2355" s="29">
        <f t="shared" si="282"/>
        <v>60</v>
      </c>
      <c r="AA2355" s="29">
        <f t="shared" si="283"/>
        <v>67.2</v>
      </c>
      <c r="AB2355" s="30"/>
      <c r="AC2355" s="28"/>
      <c r="AD2355" s="31"/>
      <c r="AE2355" s="31" t="s">
        <v>75</v>
      </c>
      <c r="AF2355" s="634"/>
      <c r="AG2355" s="2"/>
    </row>
    <row r="2356" spans="1:33" ht="43.5" customHeight="1">
      <c r="A2356" s="661" t="s">
        <v>2932</v>
      </c>
      <c r="B2356" s="664" t="s">
        <v>2996</v>
      </c>
      <c r="C2356" s="743"/>
      <c r="D2356" s="744"/>
      <c r="E2356" s="744"/>
      <c r="F2356" s="744"/>
      <c r="G2356" s="744"/>
      <c r="H2356" s="744"/>
      <c r="I2356" s="744"/>
      <c r="J2356" s="761"/>
      <c r="K2356" s="744"/>
      <c r="L2356" s="744"/>
      <c r="M2356" s="631"/>
      <c r="N2356" s="631"/>
      <c r="O2356" s="744"/>
      <c r="P2356" s="744"/>
      <c r="Q2356" s="802"/>
      <c r="R2356" s="25"/>
      <c r="S2356" s="818" t="s">
        <v>1420</v>
      </c>
      <c r="T2356" s="26"/>
      <c r="U2356" s="26"/>
      <c r="V2356" s="26"/>
      <c r="W2356" s="27">
        <v>1</v>
      </c>
      <c r="X2356" s="28" t="s">
        <v>74</v>
      </c>
      <c r="Y2356" s="29">
        <v>65</v>
      </c>
      <c r="Z2356" s="29">
        <f t="shared" si="282"/>
        <v>65</v>
      </c>
      <c r="AA2356" s="29">
        <f t="shared" si="283"/>
        <v>72.800000000000011</v>
      </c>
      <c r="AB2356" s="30"/>
      <c r="AC2356" s="28"/>
      <c r="AD2356" s="31"/>
      <c r="AE2356" s="31" t="s">
        <v>75</v>
      </c>
      <c r="AF2356" s="634"/>
      <c r="AG2356" s="2"/>
    </row>
    <row r="2357" spans="1:33" ht="43.5" customHeight="1">
      <c r="A2357" s="662"/>
      <c r="B2357" s="665"/>
      <c r="C2357" s="745"/>
      <c r="D2357" s="746"/>
      <c r="E2357" s="746"/>
      <c r="F2357" s="746"/>
      <c r="G2357" s="746"/>
      <c r="H2357" s="746"/>
      <c r="I2357" s="746"/>
      <c r="J2357" s="763"/>
      <c r="K2357" s="746"/>
      <c r="L2357" s="746"/>
      <c r="M2357" s="632"/>
      <c r="N2357" s="632"/>
      <c r="O2357" s="746"/>
      <c r="P2357" s="746"/>
      <c r="Q2357" s="803"/>
      <c r="R2357" s="38"/>
      <c r="S2357" s="820"/>
      <c r="T2357" s="39"/>
      <c r="U2357" s="39"/>
      <c r="V2357" s="39"/>
      <c r="W2357" s="40"/>
      <c r="X2357" s="41"/>
      <c r="Y2357" s="42"/>
      <c r="Z2357" s="42"/>
      <c r="AA2357" s="42"/>
      <c r="AB2357" s="43"/>
      <c r="AC2357" s="41"/>
      <c r="AD2357" s="44"/>
      <c r="AE2357" s="44"/>
      <c r="AF2357" s="635"/>
      <c r="AG2357" s="2"/>
    </row>
    <row r="2358" spans="1:33" ht="42.75" customHeight="1">
      <c r="A2358" s="662"/>
      <c r="B2358" s="665"/>
      <c r="C2358" s="747" t="s">
        <v>46</v>
      </c>
      <c r="D2358" s="748" t="s">
        <v>47</v>
      </c>
      <c r="E2358" s="748" t="s">
        <v>59</v>
      </c>
      <c r="F2358" s="748" t="s">
        <v>2997</v>
      </c>
      <c r="G2358" s="749" t="s">
        <v>50</v>
      </c>
      <c r="H2358" s="748" t="s">
        <v>51</v>
      </c>
      <c r="I2358" s="748" t="s">
        <v>61</v>
      </c>
      <c r="J2358" s="766" t="s">
        <v>3046</v>
      </c>
      <c r="K2358" s="748" t="s">
        <v>3047</v>
      </c>
      <c r="L2358" s="748" t="s">
        <v>3048</v>
      </c>
      <c r="M2358" s="638">
        <v>0</v>
      </c>
      <c r="N2358" s="638">
        <v>1</v>
      </c>
      <c r="O2358" s="748" t="s">
        <v>3049</v>
      </c>
      <c r="P2358" s="748" t="s">
        <v>3050</v>
      </c>
      <c r="Q2358" s="804" t="s">
        <v>3009</v>
      </c>
      <c r="R2358" s="221" t="s">
        <v>3051</v>
      </c>
      <c r="S2358" s="865" t="s">
        <v>217</v>
      </c>
      <c r="T2358" s="222" t="s">
        <v>70</v>
      </c>
      <c r="U2358" s="238" t="s">
        <v>71</v>
      </c>
      <c r="V2358" s="239" t="s">
        <v>72</v>
      </c>
      <c r="W2358" s="224"/>
      <c r="X2358" s="225"/>
      <c r="Y2358" s="226"/>
      <c r="Z2358" s="106"/>
      <c r="AA2358" s="106"/>
      <c r="AB2358" s="227">
        <f>+AA2359</f>
        <v>66.95920000000001</v>
      </c>
      <c r="AC2358" s="55"/>
      <c r="AD2358" s="58"/>
      <c r="AE2358" s="58"/>
      <c r="AF2358" s="637"/>
      <c r="AG2358" s="2"/>
    </row>
    <row r="2359" spans="1:33" ht="42.75" customHeight="1">
      <c r="A2359" s="662"/>
      <c r="B2359" s="665"/>
      <c r="C2359" s="743"/>
      <c r="D2359" s="744"/>
      <c r="E2359" s="744"/>
      <c r="F2359" s="744"/>
      <c r="G2359" s="744"/>
      <c r="H2359" s="744"/>
      <c r="I2359" s="744"/>
      <c r="J2359" s="761"/>
      <c r="K2359" s="744"/>
      <c r="L2359" s="744"/>
      <c r="M2359" s="631"/>
      <c r="N2359" s="631"/>
      <c r="O2359" s="744"/>
      <c r="P2359" s="744"/>
      <c r="Q2359" s="802"/>
      <c r="R2359" s="25"/>
      <c r="S2359" s="818" t="s">
        <v>3052</v>
      </c>
      <c r="T2359" s="26"/>
      <c r="U2359" s="26"/>
      <c r="V2359" s="26"/>
      <c r="W2359" s="27">
        <v>5</v>
      </c>
      <c r="X2359" s="28" t="s">
        <v>74</v>
      </c>
      <c r="Y2359" s="29">
        <v>11.957000000000001</v>
      </c>
      <c r="Z2359" s="29">
        <f>+W2359*Y2359</f>
        <v>59.785000000000004</v>
      </c>
      <c r="AA2359" s="29">
        <f>+Z2359*1.12</f>
        <v>66.95920000000001</v>
      </c>
      <c r="AB2359" s="30"/>
      <c r="AC2359" s="28"/>
      <c r="AD2359" s="31"/>
      <c r="AE2359" s="31" t="s">
        <v>75</v>
      </c>
      <c r="AF2359" s="634"/>
      <c r="AG2359" s="2"/>
    </row>
    <row r="2360" spans="1:33" ht="42.75" customHeight="1">
      <c r="A2360" s="662"/>
      <c r="B2360" s="665"/>
      <c r="C2360" s="743"/>
      <c r="D2360" s="744"/>
      <c r="E2360" s="744"/>
      <c r="F2360" s="744"/>
      <c r="G2360" s="744"/>
      <c r="H2360" s="744"/>
      <c r="I2360" s="744"/>
      <c r="J2360" s="761"/>
      <c r="K2360" s="744"/>
      <c r="L2360" s="744"/>
      <c r="M2360" s="631"/>
      <c r="N2360" s="631"/>
      <c r="O2360" s="744"/>
      <c r="P2360" s="744"/>
      <c r="Q2360" s="802"/>
      <c r="R2360" s="25"/>
      <c r="S2360" s="818"/>
      <c r="T2360" s="26"/>
      <c r="U2360" s="26"/>
      <c r="V2360" s="26"/>
      <c r="W2360" s="27"/>
      <c r="X2360" s="28"/>
      <c r="Y2360" s="29"/>
      <c r="Z2360" s="29"/>
      <c r="AA2360" s="29"/>
      <c r="AB2360" s="30"/>
      <c r="AC2360" s="28"/>
      <c r="AD2360" s="31"/>
      <c r="AE2360" s="31"/>
      <c r="AF2360" s="634"/>
      <c r="AG2360" s="2"/>
    </row>
    <row r="2361" spans="1:33" ht="42.75" customHeight="1">
      <c r="A2361" s="662"/>
      <c r="B2361" s="665"/>
      <c r="C2361" s="743"/>
      <c r="D2361" s="744"/>
      <c r="E2361" s="744"/>
      <c r="F2361" s="744"/>
      <c r="G2361" s="744"/>
      <c r="H2361" s="744"/>
      <c r="I2361" s="744"/>
      <c r="J2361" s="761"/>
      <c r="K2361" s="744"/>
      <c r="L2361" s="744"/>
      <c r="M2361" s="631"/>
      <c r="N2361" s="631"/>
      <c r="O2361" s="744"/>
      <c r="P2361" s="744"/>
      <c r="Q2361" s="802"/>
      <c r="R2361" s="25"/>
      <c r="S2361" s="818"/>
      <c r="T2361" s="26"/>
      <c r="U2361" s="26"/>
      <c r="V2361" s="26"/>
      <c r="W2361" s="27"/>
      <c r="X2361" s="28"/>
      <c r="Y2361" s="29"/>
      <c r="Z2361" s="29"/>
      <c r="AA2361" s="29"/>
      <c r="AB2361" s="30"/>
      <c r="AC2361" s="28"/>
      <c r="AD2361" s="31"/>
      <c r="AE2361" s="31"/>
      <c r="AF2361" s="634"/>
      <c r="AG2361" s="2"/>
    </row>
    <row r="2362" spans="1:33" ht="42.75" customHeight="1">
      <c r="A2362" s="662"/>
      <c r="B2362" s="665"/>
      <c r="C2362" s="745"/>
      <c r="D2362" s="746"/>
      <c r="E2362" s="746"/>
      <c r="F2362" s="746"/>
      <c r="G2362" s="746"/>
      <c r="H2362" s="746"/>
      <c r="I2362" s="746"/>
      <c r="J2362" s="763"/>
      <c r="K2362" s="746"/>
      <c r="L2362" s="746"/>
      <c r="M2362" s="632"/>
      <c r="N2362" s="632"/>
      <c r="O2362" s="746"/>
      <c r="P2362" s="746"/>
      <c r="Q2362" s="803"/>
      <c r="R2362" s="38"/>
      <c r="S2362" s="820"/>
      <c r="T2362" s="39"/>
      <c r="U2362" s="39"/>
      <c r="V2362" s="39"/>
      <c r="W2362" s="40"/>
      <c r="X2362" s="41"/>
      <c r="Y2362" s="42"/>
      <c r="Z2362" s="42"/>
      <c r="AA2362" s="42"/>
      <c r="AB2362" s="43"/>
      <c r="AC2362" s="41"/>
      <c r="AD2362" s="44"/>
      <c r="AE2362" s="44"/>
      <c r="AF2362" s="635"/>
      <c r="AG2362" s="2"/>
    </row>
    <row r="2363" spans="1:33" ht="42.75" customHeight="1">
      <c r="A2363" s="662"/>
      <c r="B2363" s="665"/>
      <c r="C2363" s="747" t="s">
        <v>46</v>
      </c>
      <c r="D2363" s="748" t="s">
        <v>47</v>
      </c>
      <c r="E2363" s="748" t="s">
        <v>59</v>
      </c>
      <c r="F2363" s="748" t="s">
        <v>2997</v>
      </c>
      <c r="G2363" s="749" t="s">
        <v>50</v>
      </c>
      <c r="H2363" s="748" t="s">
        <v>51</v>
      </c>
      <c r="I2363" s="748" t="s">
        <v>61</v>
      </c>
      <c r="J2363" s="766" t="s">
        <v>3053</v>
      </c>
      <c r="K2363" s="748" t="s">
        <v>3054</v>
      </c>
      <c r="L2363" s="748" t="s">
        <v>3055</v>
      </c>
      <c r="M2363" s="638">
        <v>169</v>
      </c>
      <c r="N2363" s="638">
        <v>0</v>
      </c>
      <c r="O2363" s="748" t="s">
        <v>3056</v>
      </c>
      <c r="P2363" s="748" t="s">
        <v>3057</v>
      </c>
      <c r="Q2363" s="804" t="s">
        <v>3009</v>
      </c>
      <c r="R2363" s="59" t="s">
        <v>3058</v>
      </c>
      <c r="S2363" s="823" t="s">
        <v>3059</v>
      </c>
      <c r="T2363" s="97" t="s">
        <v>70</v>
      </c>
      <c r="U2363" s="322" t="s">
        <v>71</v>
      </c>
      <c r="V2363" s="96" t="s">
        <v>72</v>
      </c>
      <c r="W2363" s="34"/>
      <c r="X2363" s="35"/>
      <c r="Y2363" s="36"/>
      <c r="Z2363" s="36"/>
      <c r="AA2363" s="36"/>
      <c r="AB2363" s="50">
        <f>+AA2364</f>
        <v>7213.85</v>
      </c>
      <c r="AC2363" s="35"/>
      <c r="AD2363" s="60"/>
      <c r="AE2363" s="60"/>
      <c r="AF2363" s="637"/>
      <c r="AG2363" s="2"/>
    </row>
    <row r="2364" spans="1:33" ht="42.75" customHeight="1">
      <c r="A2364" s="662"/>
      <c r="B2364" s="665"/>
      <c r="C2364" s="743"/>
      <c r="D2364" s="744"/>
      <c r="E2364" s="744"/>
      <c r="F2364" s="744"/>
      <c r="G2364" s="744"/>
      <c r="H2364" s="744"/>
      <c r="I2364" s="744"/>
      <c r="J2364" s="761"/>
      <c r="K2364" s="744"/>
      <c r="L2364" s="744"/>
      <c r="M2364" s="631"/>
      <c r="N2364" s="631"/>
      <c r="O2364" s="744"/>
      <c r="P2364" s="744"/>
      <c r="Q2364" s="802"/>
      <c r="R2364" s="32"/>
      <c r="S2364" s="818" t="s">
        <v>3060</v>
      </c>
      <c r="T2364" s="330"/>
      <c r="U2364" s="155"/>
      <c r="V2364" s="155"/>
      <c r="W2364" s="73">
        <v>1</v>
      </c>
      <c r="X2364" s="28" t="s">
        <v>74</v>
      </c>
      <c r="Y2364" s="29">
        <v>7213.85</v>
      </c>
      <c r="Z2364" s="29">
        <f>+W2364*Y2364</f>
        <v>7213.85</v>
      </c>
      <c r="AA2364" s="29">
        <f>+Z2364</f>
        <v>7213.85</v>
      </c>
      <c r="AB2364" s="30"/>
      <c r="AC2364" s="28"/>
      <c r="AD2364" s="31" t="s">
        <v>75</v>
      </c>
      <c r="AE2364" s="112" t="s">
        <v>75</v>
      </c>
      <c r="AF2364" s="634"/>
      <c r="AG2364" s="2"/>
    </row>
    <row r="2365" spans="1:33" ht="42.75" customHeight="1">
      <c r="A2365" s="662"/>
      <c r="B2365" s="665"/>
      <c r="C2365" s="743"/>
      <c r="D2365" s="744"/>
      <c r="E2365" s="744"/>
      <c r="F2365" s="744"/>
      <c r="G2365" s="744"/>
      <c r="H2365" s="744"/>
      <c r="I2365" s="744"/>
      <c r="J2365" s="761"/>
      <c r="K2365" s="744"/>
      <c r="L2365" s="744"/>
      <c r="M2365" s="631"/>
      <c r="N2365" s="631"/>
      <c r="O2365" s="744"/>
      <c r="P2365" s="744"/>
      <c r="Q2365" s="802"/>
      <c r="R2365" s="70"/>
      <c r="S2365" s="825"/>
      <c r="T2365" s="193"/>
      <c r="U2365" s="172"/>
      <c r="V2365" s="164"/>
      <c r="W2365" s="73"/>
      <c r="X2365" s="28"/>
      <c r="Y2365" s="29"/>
      <c r="Z2365" s="29"/>
      <c r="AA2365" s="29"/>
      <c r="AB2365" s="30"/>
      <c r="AC2365" s="28"/>
      <c r="AD2365" s="31"/>
      <c r="AE2365" s="31"/>
      <c r="AF2365" s="634"/>
      <c r="AG2365" s="2"/>
    </row>
    <row r="2366" spans="1:33" ht="42.75" customHeight="1">
      <c r="A2366" s="662"/>
      <c r="B2366" s="665"/>
      <c r="C2366" s="743"/>
      <c r="D2366" s="744"/>
      <c r="E2366" s="744"/>
      <c r="F2366" s="744"/>
      <c r="G2366" s="744"/>
      <c r="H2366" s="744"/>
      <c r="I2366" s="744"/>
      <c r="J2366" s="761"/>
      <c r="K2366" s="744"/>
      <c r="L2366" s="744"/>
      <c r="M2366" s="631"/>
      <c r="N2366" s="631"/>
      <c r="O2366" s="744"/>
      <c r="P2366" s="744"/>
      <c r="Q2366" s="802"/>
      <c r="R2366" s="25"/>
      <c r="S2366" s="818"/>
      <c r="T2366" s="26"/>
      <c r="U2366" s="33"/>
      <c r="V2366" s="33"/>
      <c r="W2366" s="27"/>
      <c r="X2366" s="28"/>
      <c r="Y2366" s="29"/>
      <c r="Z2366" s="29"/>
      <c r="AA2366" s="29"/>
      <c r="AB2366" s="30"/>
      <c r="AC2366" s="28"/>
      <c r="AD2366" s="31"/>
      <c r="AE2366" s="31"/>
      <c r="AF2366" s="634"/>
      <c r="AG2366" s="2"/>
    </row>
    <row r="2367" spans="1:33" ht="42.75" customHeight="1">
      <c r="A2367" s="662"/>
      <c r="B2367" s="665"/>
      <c r="C2367" s="745"/>
      <c r="D2367" s="746"/>
      <c r="E2367" s="746"/>
      <c r="F2367" s="746"/>
      <c r="G2367" s="746"/>
      <c r="H2367" s="746"/>
      <c r="I2367" s="746"/>
      <c r="J2367" s="763"/>
      <c r="K2367" s="746"/>
      <c r="L2367" s="746"/>
      <c r="M2367" s="632"/>
      <c r="N2367" s="632"/>
      <c r="O2367" s="746"/>
      <c r="P2367" s="746"/>
      <c r="Q2367" s="803"/>
      <c r="R2367" s="38"/>
      <c r="S2367" s="824"/>
      <c r="T2367" s="61"/>
      <c r="U2367" s="61"/>
      <c r="V2367" s="61"/>
      <c r="W2367" s="62"/>
      <c r="X2367" s="63"/>
      <c r="Y2367" s="64"/>
      <c r="Z2367" s="42"/>
      <c r="AA2367" s="42"/>
      <c r="AB2367" s="65"/>
      <c r="AC2367" s="63"/>
      <c r="AD2367" s="66"/>
      <c r="AE2367" s="66"/>
      <c r="AF2367" s="635"/>
      <c r="AG2367" s="2"/>
    </row>
    <row r="2368" spans="1:33" ht="18" customHeight="1">
      <c r="A2368" s="662"/>
      <c r="B2368" s="665"/>
      <c r="C2368" s="747" t="s">
        <v>46</v>
      </c>
      <c r="D2368" s="748" t="s">
        <v>47</v>
      </c>
      <c r="E2368" s="748" t="s">
        <v>48</v>
      </c>
      <c r="F2368" s="748" t="s">
        <v>471</v>
      </c>
      <c r="G2368" s="749" t="s">
        <v>50</v>
      </c>
      <c r="H2368" s="748" t="s">
        <v>51</v>
      </c>
      <c r="I2368" s="748" t="s">
        <v>61</v>
      </c>
      <c r="J2368" s="766" t="s">
        <v>3061</v>
      </c>
      <c r="K2368" s="748" t="s">
        <v>3062</v>
      </c>
      <c r="L2368" s="748" t="s">
        <v>3063</v>
      </c>
      <c r="M2368" s="638">
        <v>0</v>
      </c>
      <c r="N2368" s="638">
        <v>1</v>
      </c>
      <c r="O2368" s="748" t="s">
        <v>3064</v>
      </c>
      <c r="P2368" s="748" t="s">
        <v>3065</v>
      </c>
      <c r="Q2368" s="804" t="s">
        <v>3015</v>
      </c>
      <c r="R2368" s="37"/>
      <c r="S2368" s="822"/>
      <c r="T2368" s="53"/>
      <c r="U2368" s="67"/>
      <c r="V2368" s="68"/>
      <c r="W2368" s="54"/>
      <c r="X2368" s="55"/>
      <c r="Y2368" s="56"/>
      <c r="Z2368" s="36"/>
      <c r="AA2368" s="36"/>
      <c r="AB2368" s="57"/>
      <c r="AC2368" s="55"/>
      <c r="AD2368" s="58"/>
      <c r="AE2368" s="58"/>
      <c r="AF2368" s="637"/>
      <c r="AG2368" s="2"/>
    </row>
    <row r="2369" spans="1:33" ht="33.75" customHeight="1">
      <c r="A2369" s="662"/>
      <c r="B2369" s="665"/>
      <c r="C2369" s="743"/>
      <c r="D2369" s="744"/>
      <c r="E2369" s="744"/>
      <c r="F2369" s="744"/>
      <c r="G2369" s="744"/>
      <c r="H2369" s="744"/>
      <c r="I2369" s="744"/>
      <c r="J2369" s="761"/>
      <c r="K2369" s="744"/>
      <c r="L2369" s="744"/>
      <c r="M2369" s="631"/>
      <c r="N2369" s="631"/>
      <c r="O2369" s="744"/>
      <c r="P2369" s="744"/>
      <c r="Q2369" s="802"/>
      <c r="R2369" s="25"/>
      <c r="S2369" s="818"/>
      <c r="T2369" s="26"/>
      <c r="U2369" s="26"/>
      <c r="V2369" s="26"/>
      <c r="W2369" s="27"/>
      <c r="X2369" s="28"/>
      <c r="Y2369" s="29"/>
      <c r="Z2369" s="29"/>
      <c r="AA2369" s="29"/>
      <c r="AB2369" s="30"/>
      <c r="AC2369" s="28"/>
      <c r="AD2369" s="31"/>
      <c r="AE2369" s="31"/>
      <c r="AF2369" s="634"/>
      <c r="AG2369" s="2"/>
    </row>
    <row r="2370" spans="1:33" ht="33.75" customHeight="1">
      <c r="A2370" s="662"/>
      <c r="B2370" s="665"/>
      <c r="C2370" s="743"/>
      <c r="D2370" s="744"/>
      <c r="E2370" s="744"/>
      <c r="F2370" s="744"/>
      <c r="G2370" s="744"/>
      <c r="H2370" s="744"/>
      <c r="I2370" s="744"/>
      <c r="J2370" s="761"/>
      <c r="K2370" s="744"/>
      <c r="L2370" s="744"/>
      <c r="M2370" s="631"/>
      <c r="N2370" s="631"/>
      <c r="O2370" s="744"/>
      <c r="P2370" s="744"/>
      <c r="Q2370" s="802"/>
      <c r="R2370" s="25"/>
      <c r="S2370" s="818"/>
      <c r="T2370" s="26"/>
      <c r="U2370" s="26"/>
      <c r="V2370" s="26"/>
      <c r="W2370" s="27"/>
      <c r="X2370" s="28"/>
      <c r="Y2370" s="29"/>
      <c r="Z2370" s="29"/>
      <c r="AA2370" s="29"/>
      <c r="AB2370" s="30"/>
      <c r="AC2370" s="28"/>
      <c r="AD2370" s="31"/>
      <c r="AE2370" s="31"/>
      <c r="AF2370" s="634"/>
      <c r="AG2370" s="2"/>
    </row>
    <row r="2371" spans="1:33" ht="18" customHeight="1">
      <c r="A2371" s="662"/>
      <c r="B2371" s="665"/>
      <c r="C2371" s="743"/>
      <c r="D2371" s="744"/>
      <c r="E2371" s="744"/>
      <c r="F2371" s="744"/>
      <c r="G2371" s="744"/>
      <c r="H2371" s="744"/>
      <c r="I2371" s="744"/>
      <c r="J2371" s="761"/>
      <c r="K2371" s="744"/>
      <c r="L2371" s="744"/>
      <c r="M2371" s="631"/>
      <c r="N2371" s="631"/>
      <c r="O2371" s="744"/>
      <c r="P2371" s="744"/>
      <c r="Q2371" s="802"/>
      <c r="R2371" s="25"/>
      <c r="S2371" s="818"/>
      <c r="T2371" s="26"/>
      <c r="U2371" s="26"/>
      <c r="V2371" s="26"/>
      <c r="W2371" s="27"/>
      <c r="X2371" s="28"/>
      <c r="Y2371" s="29"/>
      <c r="Z2371" s="29"/>
      <c r="AA2371" s="29"/>
      <c r="AB2371" s="30"/>
      <c r="AC2371" s="28"/>
      <c r="AD2371" s="31"/>
      <c r="AE2371" s="31"/>
      <c r="AF2371" s="634"/>
      <c r="AG2371" s="2"/>
    </row>
    <row r="2372" spans="1:33" ht="20.25" customHeight="1">
      <c r="A2372" s="663"/>
      <c r="B2372" s="666"/>
      <c r="C2372" s="745"/>
      <c r="D2372" s="746"/>
      <c r="E2372" s="746"/>
      <c r="F2372" s="746"/>
      <c r="G2372" s="746"/>
      <c r="H2372" s="746"/>
      <c r="I2372" s="746"/>
      <c r="J2372" s="763"/>
      <c r="K2372" s="746"/>
      <c r="L2372" s="746"/>
      <c r="M2372" s="632"/>
      <c r="N2372" s="632"/>
      <c r="O2372" s="746"/>
      <c r="P2372" s="746"/>
      <c r="Q2372" s="803"/>
      <c r="R2372" s="38"/>
      <c r="S2372" s="820"/>
      <c r="T2372" s="39"/>
      <c r="U2372" s="39"/>
      <c r="V2372" s="39"/>
      <c r="W2372" s="40"/>
      <c r="X2372" s="41"/>
      <c r="Y2372" s="42"/>
      <c r="Z2372" s="42"/>
      <c r="AA2372" s="42"/>
      <c r="AB2372" s="43"/>
      <c r="AC2372" s="41"/>
      <c r="AD2372" s="44"/>
      <c r="AE2372" s="44"/>
      <c r="AF2372" s="635"/>
      <c r="AG2372" s="2"/>
    </row>
    <row r="2373" spans="1:33" ht="43.5" customHeight="1">
      <c r="A2373" s="661" t="s">
        <v>2932</v>
      </c>
      <c r="B2373" s="664" t="s">
        <v>2996</v>
      </c>
      <c r="C2373" s="747" t="s">
        <v>46</v>
      </c>
      <c r="D2373" s="748" t="s">
        <v>47</v>
      </c>
      <c r="E2373" s="748" t="s">
        <v>59</v>
      </c>
      <c r="F2373" s="748" t="s">
        <v>2997</v>
      </c>
      <c r="G2373" s="749" t="s">
        <v>50</v>
      </c>
      <c r="H2373" s="748" t="s">
        <v>51</v>
      </c>
      <c r="I2373" s="748" t="s">
        <v>61</v>
      </c>
      <c r="J2373" s="766" t="s">
        <v>3066</v>
      </c>
      <c r="K2373" s="748" t="s">
        <v>192</v>
      </c>
      <c r="L2373" s="748" t="s">
        <v>3067</v>
      </c>
      <c r="M2373" s="638">
        <v>1</v>
      </c>
      <c r="N2373" s="638">
        <v>3</v>
      </c>
      <c r="O2373" s="748" t="s">
        <v>3068</v>
      </c>
      <c r="P2373" s="748" t="s">
        <v>3069</v>
      </c>
      <c r="Q2373" s="804" t="s">
        <v>3009</v>
      </c>
      <c r="R2373" s="59"/>
      <c r="S2373" s="823"/>
      <c r="T2373" s="49"/>
      <c r="U2373" s="49"/>
      <c r="V2373" s="49"/>
      <c r="W2373" s="34"/>
      <c r="X2373" s="35"/>
      <c r="Y2373" s="36"/>
      <c r="Z2373" s="36"/>
      <c r="AA2373" s="36"/>
      <c r="AB2373" s="50"/>
      <c r="AC2373" s="35"/>
      <c r="AD2373" s="60"/>
      <c r="AE2373" s="60"/>
      <c r="AF2373" s="637"/>
      <c r="AG2373" s="2"/>
    </row>
    <row r="2374" spans="1:33" ht="43.5" customHeight="1">
      <c r="A2374" s="662"/>
      <c r="B2374" s="665"/>
      <c r="C2374" s="743"/>
      <c r="D2374" s="744"/>
      <c r="E2374" s="744"/>
      <c r="F2374" s="744"/>
      <c r="G2374" s="744"/>
      <c r="H2374" s="744"/>
      <c r="I2374" s="744"/>
      <c r="J2374" s="761"/>
      <c r="K2374" s="744"/>
      <c r="L2374" s="744"/>
      <c r="M2374" s="631"/>
      <c r="N2374" s="631"/>
      <c r="O2374" s="744"/>
      <c r="P2374" s="744"/>
      <c r="Q2374" s="802"/>
      <c r="R2374" s="32"/>
      <c r="S2374" s="818"/>
      <c r="T2374" s="26"/>
      <c r="U2374" s="26"/>
      <c r="V2374" s="26"/>
      <c r="W2374" s="27"/>
      <c r="X2374" s="28"/>
      <c r="Y2374" s="29"/>
      <c r="Z2374" s="29"/>
      <c r="AA2374" s="29"/>
      <c r="AB2374" s="30"/>
      <c r="AC2374" s="28"/>
      <c r="AD2374" s="31"/>
      <c r="AE2374" s="31"/>
      <c r="AF2374" s="634"/>
      <c r="AG2374" s="2"/>
    </row>
    <row r="2375" spans="1:33" ht="43.5" customHeight="1">
      <c r="A2375" s="662"/>
      <c r="B2375" s="665"/>
      <c r="C2375" s="743"/>
      <c r="D2375" s="744"/>
      <c r="E2375" s="744"/>
      <c r="F2375" s="744"/>
      <c r="G2375" s="744"/>
      <c r="H2375" s="744"/>
      <c r="I2375" s="744"/>
      <c r="J2375" s="761"/>
      <c r="K2375" s="744"/>
      <c r="L2375" s="744"/>
      <c r="M2375" s="631"/>
      <c r="N2375" s="631"/>
      <c r="O2375" s="744"/>
      <c r="P2375" s="744"/>
      <c r="Q2375" s="802"/>
      <c r="R2375" s="25"/>
      <c r="S2375" s="818"/>
      <c r="T2375" s="26"/>
      <c r="U2375" s="26"/>
      <c r="V2375" s="26"/>
      <c r="W2375" s="27"/>
      <c r="X2375" s="28"/>
      <c r="Y2375" s="29"/>
      <c r="Z2375" s="29"/>
      <c r="AA2375" s="29"/>
      <c r="AB2375" s="30"/>
      <c r="AC2375" s="28"/>
      <c r="AD2375" s="31"/>
      <c r="AE2375" s="31"/>
      <c r="AF2375" s="634"/>
      <c r="AG2375" s="2"/>
    </row>
    <row r="2376" spans="1:33" ht="43.5" customHeight="1">
      <c r="A2376" s="662"/>
      <c r="B2376" s="665"/>
      <c r="C2376" s="743"/>
      <c r="D2376" s="744"/>
      <c r="E2376" s="744"/>
      <c r="F2376" s="744"/>
      <c r="G2376" s="744"/>
      <c r="H2376" s="744"/>
      <c r="I2376" s="744"/>
      <c r="J2376" s="761"/>
      <c r="K2376" s="744"/>
      <c r="L2376" s="744"/>
      <c r="M2376" s="631"/>
      <c r="N2376" s="631"/>
      <c r="O2376" s="744"/>
      <c r="P2376" s="744"/>
      <c r="Q2376" s="802"/>
      <c r="R2376" s="25"/>
      <c r="S2376" s="818"/>
      <c r="T2376" s="26"/>
      <c r="U2376" s="26"/>
      <c r="V2376" s="26"/>
      <c r="W2376" s="27"/>
      <c r="X2376" s="28"/>
      <c r="Y2376" s="29"/>
      <c r="Z2376" s="29"/>
      <c r="AA2376" s="29"/>
      <c r="AB2376" s="30"/>
      <c r="AC2376" s="28"/>
      <c r="AD2376" s="31"/>
      <c r="AE2376" s="31"/>
      <c r="AF2376" s="634"/>
      <c r="AG2376" s="2"/>
    </row>
    <row r="2377" spans="1:33" ht="43.5" customHeight="1">
      <c r="A2377" s="662"/>
      <c r="B2377" s="665"/>
      <c r="C2377" s="745"/>
      <c r="D2377" s="746"/>
      <c r="E2377" s="746"/>
      <c r="F2377" s="746"/>
      <c r="G2377" s="746"/>
      <c r="H2377" s="746"/>
      <c r="I2377" s="746"/>
      <c r="J2377" s="763"/>
      <c r="K2377" s="746"/>
      <c r="L2377" s="746"/>
      <c r="M2377" s="632"/>
      <c r="N2377" s="632"/>
      <c r="O2377" s="746"/>
      <c r="P2377" s="746"/>
      <c r="Q2377" s="803"/>
      <c r="R2377" s="69"/>
      <c r="S2377" s="820"/>
      <c r="T2377" s="39"/>
      <c r="U2377" s="39"/>
      <c r="V2377" s="39"/>
      <c r="W2377" s="40"/>
      <c r="X2377" s="41"/>
      <c r="Y2377" s="42"/>
      <c r="Z2377" s="42"/>
      <c r="AA2377" s="42"/>
      <c r="AB2377" s="43"/>
      <c r="AC2377" s="41"/>
      <c r="AD2377" s="44"/>
      <c r="AE2377" s="44"/>
      <c r="AF2377" s="635"/>
      <c r="AG2377" s="2"/>
    </row>
    <row r="2378" spans="1:33" ht="28.5" customHeight="1">
      <c r="A2378" s="662"/>
      <c r="B2378" s="665"/>
      <c r="C2378" s="747" t="s">
        <v>46</v>
      </c>
      <c r="D2378" s="748" t="s">
        <v>47</v>
      </c>
      <c r="E2378" s="748" t="s">
        <v>48</v>
      </c>
      <c r="F2378" s="748" t="s">
        <v>371</v>
      </c>
      <c r="G2378" s="749" t="s">
        <v>50</v>
      </c>
      <c r="H2378" s="748" t="s">
        <v>51</v>
      </c>
      <c r="I2378" s="748" t="s">
        <v>61</v>
      </c>
      <c r="J2378" s="766" t="s">
        <v>3070</v>
      </c>
      <c r="K2378" s="748" t="s">
        <v>473</v>
      </c>
      <c r="L2378" s="748" t="s">
        <v>3071</v>
      </c>
      <c r="M2378" s="638">
        <v>0</v>
      </c>
      <c r="N2378" s="638">
        <v>1</v>
      </c>
      <c r="O2378" s="748" t="s">
        <v>3072</v>
      </c>
      <c r="P2378" s="748" t="s">
        <v>3073</v>
      </c>
      <c r="Q2378" s="804" t="s">
        <v>3074</v>
      </c>
      <c r="R2378" s="59"/>
      <c r="S2378" s="827"/>
      <c r="T2378" s="68"/>
      <c r="U2378" s="68"/>
      <c r="V2378" s="68"/>
      <c r="W2378" s="54"/>
      <c r="X2378" s="55"/>
      <c r="Y2378" s="56"/>
      <c r="Z2378" s="56"/>
      <c r="AA2378" s="56"/>
      <c r="AB2378" s="57"/>
      <c r="AC2378" s="55"/>
      <c r="AD2378" s="58"/>
      <c r="AE2378" s="58"/>
      <c r="AF2378" s="637"/>
      <c r="AG2378" s="2"/>
    </row>
    <row r="2379" spans="1:33" ht="28.5" customHeight="1">
      <c r="A2379" s="662"/>
      <c r="B2379" s="665"/>
      <c r="C2379" s="743"/>
      <c r="D2379" s="744"/>
      <c r="E2379" s="744"/>
      <c r="F2379" s="744"/>
      <c r="G2379" s="744"/>
      <c r="H2379" s="744"/>
      <c r="I2379" s="744"/>
      <c r="J2379" s="761"/>
      <c r="K2379" s="744"/>
      <c r="L2379" s="744"/>
      <c r="M2379" s="631"/>
      <c r="N2379" s="631"/>
      <c r="O2379" s="744"/>
      <c r="P2379" s="744"/>
      <c r="Q2379" s="802"/>
      <c r="R2379" s="32"/>
      <c r="S2379" s="818"/>
      <c r="T2379" s="26"/>
      <c r="U2379" s="26"/>
      <c r="V2379" s="26"/>
      <c r="W2379" s="27"/>
      <c r="X2379" s="28"/>
      <c r="Y2379" s="29"/>
      <c r="Z2379" s="29"/>
      <c r="AA2379" s="29"/>
      <c r="AB2379" s="30"/>
      <c r="AC2379" s="28"/>
      <c r="AD2379" s="31"/>
      <c r="AE2379" s="31"/>
      <c r="AF2379" s="634"/>
      <c r="AG2379" s="2"/>
    </row>
    <row r="2380" spans="1:33" ht="28.5" customHeight="1">
      <c r="A2380" s="662"/>
      <c r="B2380" s="665"/>
      <c r="C2380" s="743"/>
      <c r="D2380" s="744"/>
      <c r="E2380" s="744"/>
      <c r="F2380" s="744"/>
      <c r="G2380" s="744"/>
      <c r="H2380" s="744"/>
      <c r="I2380" s="744"/>
      <c r="J2380" s="761"/>
      <c r="K2380" s="744"/>
      <c r="L2380" s="744"/>
      <c r="M2380" s="631"/>
      <c r="N2380" s="631"/>
      <c r="O2380" s="744"/>
      <c r="P2380" s="744"/>
      <c r="Q2380" s="802"/>
      <c r="R2380" s="25"/>
      <c r="S2380" s="818"/>
      <c r="T2380" s="26"/>
      <c r="U2380" s="26"/>
      <c r="V2380" s="26"/>
      <c r="W2380" s="27"/>
      <c r="X2380" s="28"/>
      <c r="Y2380" s="29"/>
      <c r="Z2380" s="29"/>
      <c r="AA2380" s="29"/>
      <c r="AB2380" s="30"/>
      <c r="AC2380" s="28"/>
      <c r="AD2380" s="31"/>
      <c r="AE2380" s="31"/>
      <c r="AF2380" s="634"/>
      <c r="AG2380" s="2"/>
    </row>
    <row r="2381" spans="1:33" ht="28.5" customHeight="1">
      <c r="A2381" s="662"/>
      <c r="B2381" s="665"/>
      <c r="C2381" s="743"/>
      <c r="D2381" s="744"/>
      <c r="E2381" s="744"/>
      <c r="F2381" s="744"/>
      <c r="G2381" s="744"/>
      <c r="H2381" s="744"/>
      <c r="I2381" s="744"/>
      <c r="J2381" s="761"/>
      <c r="K2381" s="744"/>
      <c r="L2381" s="744"/>
      <c r="M2381" s="631"/>
      <c r="N2381" s="631"/>
      <c r="O2381" s="744"/>
      <c r="P2381" s="744"/>
      <c r="Q2381" s="802"/>
      <c r="R2381" s="25"/>
      <c r="S2381" s="818"/>
      <c r="T2381" s="26"/>
      <c r="U2381" s="26"/>
      <c r="V2381" s="26"/>
      <c r="W2381" s="27"/>
      <c r="X2381" s="28"/>
      <c r="Y2381" s="29"/>
      <c r="Z2381" s="29"/>
      <c r="AA2381" s="29"/>
      <c r="AB2381" s="30"/>
      <c r="AC2381" s="28"/>
      <c r="AD2381" s="31"/>
      <c r="AE2381" s="31"/>
      <c r="AF2381" s="634"/>
      <c r="AG2381" s="2"/>
    </row>
    <row r="2382" spans="1:33" ht="28.5" customHeight="1">
      <c r="A2382" s="662"/>
      <c r="B2382" s="669"/>
      <c r="C2382" s="745"/>
      <c r="D2382" s="746"/>
      <c r="E2382" s="746"/>
      <c r="F2382" s="746"/>
      <c r="G2382" s="746"/>
      <c r="H2382" s="746"/>
      <c r="I2382" s="746"/>
      <c r="J2382" s="763"/>
      <c r="K2382" s="746"/>
      <c r="L2382" s="746"/>
      <c r="M2382" s="632"/>
      <c r="N2382" s="632"/>
      <c r="O2382" s="746"/>
      <c r="P2382" s="746"/>
      <c r="Q2382" s="803"/>
      <c r="R2382" s="38"/>
      <c r="S2382" s="820"/>
      <c r="T2382" s="39"/>
      <c r="U2382" s="39"/>
      <c r="V2382" s="39"/>
      <c r="W2382" s="40"/>
      <c r="X2382" s="41"/>
      <c r="Y2382" s="42"/>
      <c r="Z2382" s="42"/>
      <c r="AA2382" s="42"/>
      <c r="AB2382" s="43"/>
      <c r="AC2382" s="41"/>
      <c r="AD2382" s="44"/>
      <c r="AE2382" s="44"/>
      <c r="AF2382" s="635"/>
      <c r="AG2382" s="2"/>
    </row>
    <row r="2383" spans="1:33" ht="22.5" customHeight="1">
      <c r="A2383" s="662"/>
      <c r="B2383" s="159"/>
      <c r="C2383" s="781"/>
      <c r="D2383" s="781"/>
      <c r="E2383" s="781"/>
      <c r="F2383" s="781"/>
      <c r="G2383" s="781"/>
      <c r="H2383" s="781"/>
      <c r="I2383" s="781"/>
      <c r="J2383" s="781"/>
      <c r="K2383" s="781"/>
      <c r="L2383" s="781"/>
      <c r="M2383" s="160"/>
      <c r="N2383" s="160"/>
      <c r="O2383" s="781"/>
      <c r="P2383" s="781"/>
      <c r="Q2383" s="781"/>
      <c r="R2383" s="667" t="s">
        <v>536</v>
      </c>
      <c r="S2383" s="657"/>
      <c r="T2383" s="657"/>
      <c r="U2383" s="657"/>
      <c r="V2383" s="657"/>
      <c r="W2383" s="657"/>
      <c r="X2383" s="657"/>
      <c r="Y2383" s="657"/>
      <c r="Z2383" s="658"/>
      <c r="AA2383" s="161" t="s">
        <v>201</v>
      </c>
      <c r="AB2383" s="162">
        <f>SUM(AB2317:AB2382)</f>
        <v>7603.3692000000001</v>
      </c>
      <c r="AC2383" s="668"/>
      <c r="AD2383" s="657"/>
      <c r="AE2383" s="657"/>
      <c r="AF2383" s="660"/>
      <c r="AG2383" s="84"/>
    </row>
    <row r="2384" spans="1:33" ht="37.5" customHeight="1">
      <c r="A2384" s="662"/>
      <c r="B2384" s="704" t="s">
        <v>3075</v>
      </c>
      <c r="C2384" s="740" t="s">
        <v>79</v>
      </c>
      <c r="D2384" s="741" t="s">
        <v>80</v>
      </c>
      <c r="E2384" s="741" t="s">
        <v>157</v>
      </c>
      <c r="F2384" s="741" t="s">
        <v>203</v>
      </c>
      <c r="G2384" s="742" t="s">
        <v>83</v>
      </c>
      <c r="H2384" s="741" t="s">
        <v>51</v>
      </c>
      <c r="I2384" s="741" t="s">
        <v>52</v>
      </c>
      <c r="J2384" s="774" t="s">
        <v>3076</v>
      </c>
      <c r="K2384" s="748" t="s">
        <v>3077</v>
      </c>
      <c r="L2384" s="741" t="s">
        <v>3078</v>
      </c>
      <c r="M2384" s="713">
        <v>0</v>
      </c>
      <c r="N2384" s="713">
        <v>1</v>
      </c>
      <c r="O2384" s="741" t="s">
        <v>3079</v>
      </c>
      <c r="P2384" s="741" t="s">
        <v>3080</v>
      </c>
      <c r="Q2384" s="801" t="s">
        <v>3081</v>
      </c>
      <c r="R2384" s="414" t="s">
        <v>116</v>
      </c>
      <c r="S2384" s="821" t="s">
        <v>117</v>
      </c>
      <c r="T2384" s="100" t="s">
        <v>70</v>
      </c>
      <c r="U2384" s="67" t="s">
        <v>71</v>
      </c>
      <c r="V2384" s="68" t="s">
        <v>72</v>
      </c>
      <c r="W2384" s="34"/>
      <c r="X2384" s="35"/>
      <c r="Y2384" s="36"/>
      <c r="Z2384" s="36"/>
      <c r="AA2384" s="36"/>
      <c r="AB2384" s="50">
        <f>SUM(AA2385:AA2389)</f>
        <v>43.142400000000009</v>
      </c>
      <c r="AC2384" s="35"/>
      <c r="AD2384" s="60"/>
      <c r="AE2384" s="60"/>
      <c r="AF2384" s="636"/>
      <c r="AG2384" s="2"/>
    </row>
    <row r="2385" spans="1:33" ht="37.5" customHeight="1">
      <c r="A2385" s="662"/>
      <c r="B2385" s="665"/>
      <c r="C2385" s="743"/>
      <c r="D2385" s="744"/>
      <c r="E2385" s="744"/>
      <c r="F2385" s="744"/>
      <c r="G2385" s="744"/>
      <c r="H2385" s="744"/>
      <c r="I2385" s="744"/>
      <c r="J2385" s="754"/>
      <c r="K2385" s="744"/>
      <c r="L2385" s="744"/>
      <c r="M2385" s="631"/>
      <c r="N2385" s="631"/>
      <c r="O2385" s="744"/>
      <c r="P2385" s="744"/>
      <c r="Q2385" s="802"/>
      <c r="R2385" s="25"/>
      <c r="S2385" s="818" t="s">
        <v>1204</v>
      </c>
      <c r="T2385" s="26"/>
      <c r="U2385" s="26"/>
      <c r="V2385" s="26"/>
      <c r="W2385" s="27">
        <v>1</v>
      </c>
      <c r="X2385" s="28" t="s">
        <v>74</v>
      </c>
      <c r="Y2385" s="29">
        <v>38.520000000000003</v>
      </c>
      <c r="Z2385" s="29">
        <f>+W2385*Y2385</f>
        <v>38.520000000000003</v>
      </c>
      <c r="AA2385" s="29">
        <f>+Z2385*1.12</f>
        <v>43.142400000000009</v>
      </c>
      <c r="AB2385" s="30"/>
      <c r="AC2385" s="28"/>
      <c r="AD2385" s="31"/>
      <c r="AE2385" s="31" t="s">
        <v>75</v>
      </c>
      <c r="AF2385" s="634"/>
      <c r="AG2385" s="2"/>
    </row>
    <row r="2386" spans="1:33" ht="37.5" customHeight="1">
      <c r="A2386" s="662"/>
      <c r="B2386" s="665"/>
      <c r="C2386" s="743"/>
      <c r="D2386" s="744"/>
      <c r="E2386" s="744"/>
      <c r="F2386" s="744"/>
      <c r="G2386" s="744"/>
      <c r="H2386" s="744"/>
      <c r="I2386" s="744"/>
      <c r="J2386" s="754"/>
      <c r="K2386" s="744"/>
      <c r="L2386" s="744"/>
      <c r="M2386" s="631"/>
      <c r="N2386" s="631"/>
      <c r="O2386" s="744"/>
      <c r="P2386" s="744"/>
      <c r="Q2386" s="802"/>
      <c r="R2386" s="32"/>
      <c r="S2386" s="819"/>
      <c r="T2386" s="33"/>
      <c r="U2386" s="33"/>
      <c r="V2386" s="33"/>
      <c r="W2386" s="34"/>
      <c r="X2386" s="28"/>
      <c r="Y2386" s="36"/>
      <c r="Z2386" s="29"/>
      <c r="AA2386" s="29"/>
      <c r="AB2386" s="30"/>
      <c r="AC2386" s="28"/>
      <c r="AD2386" s="31"/>
      <c r="AE2386" s="31"/>
      <c r="AF2386" s="634"/>
      <c r="AG2386" s="2"/>
    </row>
    <row r="2387" spans="1:33" ht="37.5" customHeight="1">
      <c r="A2387" s="662"/>
      <c r="B2387" s="665"/>
      <c r="C2387" s="743"/>
      <c r="D2387" s="744"/>
      <c r="E2387" s="744"/>
      <c r="F2387" s="744"/>
      <c r="G2387" s="744"/>
      <c r="H2387" s="744"/>
      <c r="I2387" s="744"/>
      <c r="J2387" s="754"/>
      <c r="K2387" s="744"/>
      <c r="L2387" s="744"/>
      <c r="M2387" s="631"/>
      <c r="N2387" s="631"/>
      <c r="O2387" s="744"/>
      <c r="P2387" s="744"/>
      <c r="Q2387" s="802"/>
      <c r="R2387" s="37"/>
      <c r="S2387" s="819"/>
      <c r="T2387" s="33"/>
      <c r="U2387" s="33"/>
      <c r="V2387" s="33"/>
      <c r="W2387" s="34"/>
      <c r="X2387" s="28"/>
      <c r="Y2387" s="36"/>
      <c r="Z2387" s="29"/>
      <c r="AA2387" s="29"/>
      <c r="AB2387" s="30"/>
      <c r="AC2387" s="28"/>
      <c r="AD2387" s="31"/>
      <c r="AE2387" s="31"/>
      <c r="AF2387" s="634"/>
      <c r="AG2387" s="2"/>
    </row>
    <row r="2388" spans="1:33" ht="37.5" customHeight="1">
      <c r="A2388" s="662"/>
      <c r="B2388" s="665"/>
      <c r="C2388" s="743"/>
      <c r="D2388" s="744"/>
      <c r="E2388" s="744"/>
      <c r="F2388" s="744"/>
      <c r="G2388" s="744"/>
      <c r="H2388" s="744"/>
      <c r="I2388" s="744"/>
      <c r="J2388" s="754"/>
      <c r="K2388" s="744"/>
      <c r="L2388" s="744"/>
      <c r="M2388" s="631"/>
      <c r="N2388" s="631"/>
      <c r="O2388" s="744"/>
      <c r="P2388" s="744"/>
      <c r="Q2388" s="802"/>
      <c r="R2388" s="37"/>
      <c r="S2388" s="819"/>
      <c r="T2388" s="33"/>
      <c r="U2388" s="33"/>
      <c r="V2388" s="33"/>
      <c r="W2388" s="34"/>
      <c r="X2388" s="28"/>
      <c r="Y2388" s="36"/>
      <c r="Z2388" s="29"/>
      <c r="AA2388" s="29"/>
      <c r="AB2388" s="30"/>
      <c r="AC2388" s="28"/>
      <c r="AD2388" s="31"/>
      <c r="AE2388" s="31"/>
      <c r="AF2388" s="634"/>
      <c r="AG2388" s="2"/>
    </row>
    <row r="2389" spans="1:33" ht="37.5" customHeight="1">
      <c r="A2389" s="663"/>
      <c r="B2389" s="666"/>
      <c r="C2389" s="745"/>
      <c r="D2389" s="746"/>
      <c r="E2389" s="746"/>
      <c r="F2389" s="746"/>
      <c r="G2389" s="746"/>
      <c r="H2389" s="746"/>
      <c r="I2389" s="746"/>
      <c r="J2389" s="756"/>
      <c r="K2389" s="746"/>
      <c r="L2389" s="746"/>
      <c r="M2389" s="632"/>
      <c r="N2389" s="632"/>
      <c r="O2389" s="746"/>
      <c r="P2389" s="746"/>
      <c r="Q2389" s="803"/>
      <c r="R2389" s="38"/>
      <c r="S2389" s="820"/>
      <c r="T2389" s="39"/>
      <c r="U2389" s="39"/>
      <c r="V2389" s="39"/>
      <c r="W2389" s="40"/>
      <c r="X2389" s="41"/>
      <c r="Y2389" s="42"/>
      <c r="Z2389" s="42"/>
      <c r="AA2389" s="42"/>
      <c r="AB2389" s="43"/>
      <c r="AC2389" s="41"/>
      <c r="AD2389" s="44"/>
      <c r="AE2389" s="44"/>
      <c r="AF2389" s="635"/>
      <c r="AG2389" s="2"/>
    </row>
    <row r="2390" spans="1:33" ht="36.75" customHeight="1">
      <c r="A2390" s="661" t="s">
        <v>2932</v>
      </c>
      <c r="B2390" s="664" t="s">
        <v>3075</v>
      </c>
      <c r="C2390" s="773" t="s">
        <v>46</v>
      </c>
      <c r="D2390" s="750" t="s">
        <v>47</v>
      </c>
      <c r="E2390" s="750" t="s">
        <v>48</v>
      </c>
      <c r="F2390" s="750" t="s">
        <v>471</v>
      </c>
      <c r="G2390" s="768" t="s">
        <v>50</v>
      </c>
      <c r="H2390" s="750" t="s">
        <v>51</v>
      </c>
      <c r="I2390" s="750" t="s">
        <v>52</v>
      </c>
      <c r="J2390" s="774" t="s">
        <v>3082</v>
      </c>
      <c r="K2390" s="748" t="s">
        <v>3083</v>
      </c>
      <c r="L2390" s="750" t="s">
        <v>3084</v>
      </c>
      <c r="M2390" s="698">
        <v>1</v>
      </c>
      <c r="N2390" s="698">
        <v>1</v>
      </c>
      <c r="O2390" s="750" t="s">
        <v>3085</v>
      </c>
      <c r="P2390" s="750" t="s">
        <v>3086</v>
      </c>
      <c r="Q2390" s="805" t="s">
        <v>3087</v>
      </c>
      <c r="R2390" s="414"/>
      <c r="S2390" s="821"/>
      <c r="T2390" s="46"/>
      <c r="U2390" s="67"/>
      <c r="V2390" s="68"/>
      <c r="W2390" s="34"/>
      <c r="X2390" s="35"/>
      <c r="Y2390" s="36"/>
      <c r="Z2390" s="36"/>
      <c r="AA2390" s="36"/>
      <c r="AB2390" s="50"/>
      <c r="AC2390" s="35"/>
      <c r="AD2390" s="35"/>
      <c r="AE2390" s="35"/>
      <c r="AF2390" s="636"/>
      <c r="AG2390" s="2"/>
    </row>
    <row r="2391" spans="1:33" ht="36.75" customHeight="1">
      <c r="A2391" s="662"/>
      <c r="B2391" s="665"/>
      <c r="C2391" s="743"/>
      <c r="D2391" s="744"/>
      <c r="E2391" s="744"/>
      <c r="F2391" s="744"/>
      <c r="G2391" s="744"/>
      <c r="H2391" s="744"/>
      <c r="I2391" s="744"/>
      <c r="J2391" s="754"/>
      <c r="K2391" s="744"/>
      <c r="L2391" s="744"/>
      <c r="M2391" s="631"/>
      <c r="N2391" s="631"/>
      <c r="O2391" s="744"/>
      <c r="P2391" s="744"/>
      <c r="Q2391" s="802"/>
      <c r="R2391" s="25"/>
      <c r="S2391" s="818"/>
      <c r="T2391" s="26"/>
      <c r="U2391" s="26"/>
      <c r="V2391" s="26"/>
      <c r="W2391" s="27"/>
      <c r="X2391" s="28"/>
      <c r="Y2391" s="29"/>
      <c r="Z2391" s="29"/>
      <c r="AA2391" s="29"/>
      <c r="AB2391" s="30"/>
      <c r="AC2391" s="28"/>
      <c r="AD2391" s="28"/>
      <c r="AE2391" s="28"/>
      <c r="AF2391" s="634"/>
      <c r="AG2391" s="2"/>
    </row>
    <row r="2392" spans="1:33" ht="36.75" customHeight="1">
      <c r="A2392" s="662"/>
      <c r="B2392" s="665"/>
      <c r="C2392" s="743"/>
      <c r="D2392" s="744"/>
      <c r="E2392" s="744"/>
      <c r="F2392" s="744"/>
      <c r="G2392" s="744"/>
      <c r="H2392" s="744"/>
      <c r="I2392" s="744"/>
      <c r="J2392" s="754"/>
      <c r="K2392" s="744"/>
      <c r="L2392" s="744"/>
      <c r="M2392" s="631"/>
      <c r="N2392" s="631"/>
      <c r="O2392" s="744"/>
      <c r="P2392" s="744"/>
      <c r="Q2392" s="802"/>
      <c r="R2392" s="25"/>
      <c r="S2392" s="818"/>
      <c r="T2392" s="26"/>
      <c r="U2392" s="26"/>
      <c r="V2392" s="26"/>
      <c r="W2392" s="27"/>
      <c r="X2392" s="28"/>
      <c r="Y2392" s="29"/>
      <c r="Z2392" s="29"/>
      <c r="AA2392" s="29"/>
      <c r="AB2392" s="30"/>
      <c r="AC2392" s="28"/>
      <c r="AD2392" s="28"/>
      <c r="AE2392" s="31"/>
      <c r="AF2392" s="634"/>
      <c r="AG2392" s="2"/>
    </row>
    <row r="2393" spans="1:33" ht="36.75" customHeight="1">
      <c r="A2393" s="662"/>
      <c r="B2393" s="665"/>
      <c r="C2393" s="743"/>
      <c r="D2393" s="744"/>
      <c r="E2393" s="744"/>
      <c r="F2393" s="744"/>
      <c r="G2393" s="744"/>
      <c r="H2393" s="744"/>
      <c r="I2393" s="744"/>
      <c r="J2393" s="754"/>
      <c r="K2393" s="744"/>
      <c r="L2393" s="744"/>
      <c r="M2393" s="631"/>
      <c r="N2393" s="631"/>
      <c r="O2393" s="744"/>
      <c r="P2393" s="744"/>
      <c r="Q2393" s="802"/>
      <c r="R2393" s="25"/>
      <c r="S2393" s="818"/>
      <c r="T2393" s="26"/>
      <c r="U2393" s="26"/>
      <c r="V2393" s="26"/>
      <c r="W2393" s="27"/>
      <c r="X2393" s="28"/>
      <c r="Y2393" s="29"/>
      <c r="Z2393" s="29"/>
      <c r="AA2393" s="29"/>
      <c r="AB2393" s="30"/>
      <c r="AC2393" s="28"/>
      <c r="AD2393" s="28"/>
      <c r="AE2393" s="31"/>
      <c r="AF2393" s="634"/>
      <c r="AG2393" s="2"/>
    </row>
    <row r="2394" spans="1:33" ht="36.75" customHeight="1">
      <c r="A2394" s="662"/>
      <c r="B2394" s="665"/>
      <c r="C2394" s="745"/>
      <c r="D2394" s="746"/>
      <c r="E2394" s="746"/>
      <c r="F2394" s="746"/>
      <c r="G2394" s="746"/>
      <c r="H2394" s="746"/>
      <c r="I2394" s="746"/>
      <c r="J2394" s="756"/>
      <c r="K2394" s="746"/>
      <c r="L2394" s="746"/>
      <c r="M2394" s="632"/>
      <c r="N2394" s="632"/>
      <c r="O2394" s="746"/>
      <c r="P2394" s="746"/>
      <c r="Q2394" s="803"/>
      <c r="R2394" s="38"/>
      <c r="S2394" s="820"/>
      <c r="T2394" s="39"/>
      <c r="U2394" s="39"/>
      <c r="V2394" s="39"/>
      <c r="W2394" s="40"/>
      <c r="X2394" s="41"/>
      <c r="Y2394" s="42"/>
      <c r="Z2394" s="42"/>
      <c r="AA2394" s="42"/>
      <c r="AB2394" s="43"/>
      <c r="AC2394" s="41"/>
      <c r="AD2394" s="41"/>
      <c r="AE2394" s="44"/>
      <c r="AF2394" s="635"/>
      <c r="AG2394" s="2"/>
    </row>
    <row r="2395" spans="1:33" ht="32.25" customHeight="1">
      <c r="A2395" s="662"/>
      <c r="B2395" s="665"/>
      <c r="C2395" s="747" t="s">
        <v>79</v>
      </c>
      <c r="D2395" s="748" t="s">
        <v>80</v>
      </c>
      <c r="E2395" s="748" t="s">
        <v>2933</v>
      </c>
      <c r="F2395" s="748" t="s">
        <v>3088</v>
      </c>
      <c r="G2395" s="749" t="s">
        <v>83</v>
      </c>
      <c r="H2395" s="748" t="s">
        <v>51</v>
      </c>
      <c r="I2395" s="748" t="s">
        <v>61</v>
      </c>
      <c r="J2395" s="800" t="s">
        <v>3089</v>
      </c>
      <c r="K2395" s="748" t="s">
        <v>3090</v>
      </c>
      <c r="L2395" s="748" t="s">
        <v>3091</v>
      </c>
      <c r="M2395" s="638">
        <v>1</v>
      </c>
      <c r="N2395" s="638">
        <v>1</v>
      </c>
      <c r="O2395" s="748" t="s">
        <v>3092</v>
      </c>
      <c r="P2395" s="748" t="s">
        <v>3093</v>
      </c>
      <c r="Q2395" s="804" t="s">
        <v>3094</v>
      </c>
      <c r="R2395" s="434" t="s">
        <v>68</v>
      </c>
      <c r="S2395" s="823" t="s">
        <v>3095</v>
      </c>
      <c r="T2395" s="97" t="s">
        <v>70</v>
      </c>
      <c r="U2395" s="67" t="s">
        <v>71</v>
      </c>
      <c r="V2395" s="68" t="s">
        <v>72</v>
      </c>
      <c r="W2395" s="34"/>
      <c r="X2395" s="35"/>
      <c r="Y2395" s="36"/>
      <c r="Z2395" s="36"/>
      <c r="AA2395" s="36"/>
      <c r="AB2395" s="50">
        <f>SUM(AA2396:AA2397)</f>
        <v>420.00000000000006</v>
      </c>
      <c r="AC2395" s="35"/>
      <c r="AD2395" s="60"/>
      <c r="AE2395" s="60"/>
      <c r="AF2395" s="637"/>
      <c r="AG2395" s="2"/>
    </row>
    <row r="2396" spans="1:33" ht="32.25" customHeight="1">
      <c r="A2396" s="662"/>
      <c r="B2396" s="665"/>
      <c r="C2396" s="743"/>
      <c r="D2396" s="744"/>
      <c r="E2396" s="744"/>
      <c r="F2396" s="744"/>
      <c r="G2396" s="744"/>
      <c r="H2396" s="744"/>
      <c r="I2396" s="744"/>
      <c r="J2396" s="754"/>
      <c r="K2396" s="744"/>
      <c r="L2396" s="744"/>
      <c r="M2396" s="631"/>
      <c r="N2396" s="631"/>
      <c r="O2396" s="744"/>
      <c r="P2396" s="744"/>
      <c r="Q2396" s="802"/>
      <c r="R2396" s="32"/>
      <c r="S2396" s="818" t="s">
        <v>3096</v>
      </c>
      <c r="T2396" s="26"/>
      <c r="U2396" s="26"/>
      <c r="V2396" s="26"/>
      <c r="W2396" s="27">
        <v>1</v>
      </c>
      <c r="X2396" s="28" t="s">
        <v>74</v>
      </c>
      <c r="Y2396" s="29">
        <v>270</v>
      </c>
      <c r="Z2396" s="29">
        <f t="shared" ref="Z2396:Z2397" si="284">+W2396*Y2396</f>
        <v>270</v>
      </c>
      <c r="AA2396" s="29">
        <f t="shared" ref="AA2396:AA2397" si="285">+Z2396*1.12</f>
        <v>302.40000000000003</v>
      </c>
      <c r="AB2396" s="30"/>
      <c r="AC2396" s="28"/>
      <c r="AD2396" s="31"/>
      <c r="AE2396" s="31" t="s">
        <v>75</v>
      </c>
      <c r="AF2396" s="634"/>
      <c r="AG2396" s="2"/>
    </row>
    <row r="2397" spans="1:33" ht="32.25" customHeight="1">
      <c r="A2397" s="662"/>
      <c r="B2397" s="665"/>
      <c r="C2397" s="743"/>
      <c r="D2397" s="744"/>
      <c r="E2397" s="744"/>
      <c r="F2397" s="744"/>
      <c r="G2397" s="744"/>
      <c r="H2397" s="744"/>
      <c r="I2397" s="744"/>
      <c r="J2397" s="754"/>
      <c r="K2397" s="744"/>
      <c r="L2397" s="744"/>
      <c r="M2397" s="631"/>
      <c r="N2397" s="631"/>
      <c r="O2397" s="744"/>
      <c r="P2397" s="744"/>
      <c r="Q2397" s="802"/>
      <c r="R2397" s="25"/>
      <c r="S2397" s="818" t="s">
        <v>3097</v>
      </c>
      <c r="T2397" s="26"/>
      <c r="U2397" s="26"/>
      <c r="V2397" s="26"/>
      <c r="W2397" s="27">
        <v>1</v>
      </c>
      <c r="X2397" s="28" t="s">
        <v>74</v>
      </c>
      <c r="Y2397" s="29">
        <v>105</v>
      </c>
      <c r="Z2397" s="29">
        <f t="shared" si="284"/>
        <v>105</v>
      </c>
      <c r="AA2397" s="29">
        <f t="shared" si="285"/>
        <v>117.60000000000001</v>
      </c>
      <c r="AB2397" s="30"/>
      <c r="AC2397" s="28"/>
      <c r="AD2397" s="31"/>
      <c r="AE2397" s="31" t="s">
        <v>75</v>
      </c>
      <c r="AF2397" s="634"/>
      <c r="AG2397" s="2"/>
    </row>
    <row r="2398" spans="1:33" ht="32.25" customHeight="1">
      <c r="A2398" s="662"/>
      <c r="B2398" s="665"/>
      <c r="C2398" s="743"/>
      <c r="D2398" s="744"/>
      <c r="E2398" s="744"/>
      <c r="F2398" s="744"/>
      <c r="G2398" s="744"/>
      <c r="H2398" s="744"/>
      <c r="I2398" s="744"/>
      <c r="J2398" s="754"/>
      <c r="K2398" s="744"/>
      <c r="L2398" s="744"/>
      <c r="M2398" s="631"/>
      <c r="N2398" s="631"/>
      <c r="O2398" s="744"/>
      <c r="P2398" s="744"/>
      <c r="Q2398" s="802"/>
      <c r="R2398" s="25"/>
      <c r="S2398" s="818"/>
      <c r="T2398" s="26"/>
      <c r="U2398" s="26"/>
      <c r="V2398" s="26"/>
      <c r="W2398" s="27"/>
      <c r="X2398" s="28"/>
      <c r="Y2398" s="29"/>
      <c r="Z2398" s="29"/>
      <c r="AA2398" s="29"/>
      <c r="AB2398" s="30"/>
      <c r="AC2398" s="28"/>
      <c r="AD2398" s="31"/>
      <c r="AE2398" s="31"/>
      <c r="AF2398" s="634"/>
      <c r="AG2398" s="2"/>
    </row>
    <row r="2399" spans="1:33" ht="32.25" customHeight="1">
      <c r="A2399" s="662"/>
      <c r="B2399" s="665"/>
      <c r="C2399" s="745"/>
      <c r="D2399" s="746"/>
      <c r="E2399" s="746"/>
      <c r="F2399" s="746"/>
      <c r="G2399" s="746"/>
      <c r="H2399" s="746"/>
      <c r="I2399" s="746"/>
      <c r="J2399" s="756"/>
      <c r="K2399" s="746"/>
      <c r="L2399" s="746"/>
      <c r="M2399" s="632"/>
      <c r="N2399" s="632"/>
      <c r="O2399" s="746"/>
      <c r="P2399" s="746"/>
      <c r="Q2399" s="803"/>
      <c r="R2399" s="38"/>
      <c r="S2399" s="824"/>
      <c r="T2399" s="61"/>
      <c r="U2399" s="61"/>
      <c r="V2399" s="61"/>
      <c r="W2399" s="62"/>
      <c r="X2399" s="63"/>
      <c r="Y2399" s="64"/>
      <c r="Z2399" s="42"/>
      <c r="AA2399" s="42"/>
      <c r="AB2399" s="65"/>
      <c r="AC2399" s="63"/>
      <c r="AD2399" s="66"/>
      <c r="AE2399" s="66"/>
      <c r="AF2399" s="635"/>
      <c r="AG2399" s="2"/>
    </row>
    <row r="2400" spans="1:33" ht="27" customHeight="1">
      <c r="A2400" s="662"/>
      <c r="B2400" s="665"/>
      <c r="C2400" s="747" t="s">
        <v>79</v>
      </c>
      <c r="D2400" s="748" t="s">
        <v>80</v>
      </c>
      <c r="E2400" s="748" t="s">
        <v>157</v>
      </c>
      <c r="F2400" s="748" t="s">
        <v>2964</v>
      </c>
      <c r="G2400" s="749" t="s">
        <v>83</v>
      </c>
      <c r="H2400" s="748" t="s">
        <v>51</v>
      </c>
      <c r="I2400" s="748" t="s">
        <v>52</v>
      </c>
      <c r="J2400" s="774" t="s">
        <v>3098</v>
      </c>
      <c r="K2400" s="748" t="s">
        <v>3099</v>
      </c>
      <c r="L2400" s="748" t="s">
        <v>3100</v>
      </c>
      <c r="M2400" s="638">
        <v>2</v>
      </c>
      <c r="N2400" s="638">
        <v>1</v>
      </c>
      <c r="O2400" s="748" t="s">
        <v>3101</v>
      </c>
      <c r="P2400" s="748" t="s">
        <v>3102</v>
      </c>
      <c r="Q2400" s="805" t="s">
        <v>3087</v>
      </c>
      <c r="R2400" s="414" t="s">
        <v>140</v>
      </c>
      <c r="S2400" s="822" t="s">
        <v>141</v>
      </c>
      <c r="T2400" s="47" t="s">
        <v>70</v>
      </c>
      <c r="U2400" s="67" t="s">
        <v>71</v>
      </c>
      <c r="V2400" s="68" t="s">
        <v>72</v>
      </c>
      <c r="W2400" s="54"/>
      <c r="X2400" s="55"/>
      <c r="Y2400" s="56"/>
      <c r="Z2400" s="36"/>
      <c r="AA2400" s="36"/>
      <c r="AB2400" s="57">
        <f>SUM(AA2401:AA2404)</f>
        <v>143.66240000000002</v>
      </c>
      <c r="AC2400" s="55"/>
      <c r="AD2400" s="58"/>
      <c r="AE2400" s="58"/>
      <c r="AF2400" s="637"/>
      <c r="AG2400" s="2"/>
    </row>
    <row r="2401" spans="1:33" ht="27" customHeight="1">
      <c r="A2401" s="662"/>
      <c r="B2401" s="665"/>
      <c r="C2401" s="743"/>
      <c r="D2401" s="744"/>
      <c r="E2401" s="744"/>
      <c r="F2401" s="744"/>
      <c r="G2401" s="744"/>
      <c r="H2401" s="744"/>
      <c r="I2401" s="744"/>
      <c r="J2401" s="754"/>
      <c r="K2401" s="744"/>
      <c r="L2401" s="744"/>
      <c r="M2401" s="631"/>
      <c r="N2401" s="631"/>
      <c r="O2401" s="744"/>
      <c r="P2401" s="744"/>
      <c r="Q2401" s="802"/>
      <c r="R2401" s="25"/>
      <c r="S2401" s="818" t="s">
        <v>2585</v>
      </c>
      <c r="T2401" s="26"/>
      <c r="U2401" s="26"/>
      <c r="V2401" s="26"/>
      <c r="W2401" s="27">
        <v>1</v>
      </c>
      <c r="X2401" s="28" t="s">
        <v>74</v>
      </c>
      <c r="Y2401" s="29">
        <v>128.27000000000001</v>
      </c>
      <c r="Z2401" s="29">
        <f>+W2401*Y2401</f>
        <v>128.27000000000001</v>
      </c>
      <c r="AA2401" s="29">
        <f>+Z2401*1.12</f>
        <v>143.66240000000002</v>
      </c>
      <c r="AB2401" s="30"/>
      <c r="AC2401" s="28"/>
      <c r="AD2401" s="31"/>
      <c r="AE2401" s="31" t="s">
        <v>75</v>
      </c>
      <c r="AF2401" s="634"/>
      <c r="AG2401" s="2"/>
    </row>
    <row r="2402" spans="1:33" ht="27" customHeight="1">
      <c r="A2402" s="662"/>
      <c r="B2402" s="665"/>
      <c r="C2402" s="743"/>
      <c r="D2402" s="744"/>
      <c r="E2402" s="744"/>
      <c r="F2402" s="744"/>
      <c r="G2402" s="744"/>
      <c r="H2402" s="744"/>
      <c r="I2402" s="744"/>
      <c r="J2402" s="754"/>
      <c r="K2402" s="744"/>
      <c r="L2402" s="744"/>
      <c r="M2402" s="631"/>
      <c r="N2402" s="631"/>
      <c r="O2402" s="744"/>
      <c r="P2402" s="744"/>
      <c r="Q2402" s="802"/>
      <c r="R2402" s="25"/>
      <c r="S2402" s="818"/>
      <c r="T2402" s="26"/>
      <c r="U2402" s="26"/>
      <c r="V2402" s="26"/>
      <c r="W2402" s="27"/>
      <c r="X2402" s="28"/>
      <c r="Y2402" s="29"/>
      <c r="Z2402" s="29"/>
      <c r="AA2402" s="29"/>
      <c r="AB2402" s="30"/>
      <c r="AC2402" s="28"/>
      <c r="AD2402" s="31"/>
      <c r="AE2402" s="31"/>
      <c r="AF2402" s="634"/>
      <c r="AG2402" s="2"/>
    </row>
    <row r="2403" spans="1:33" ht="27" customHeight="1">
      <c r="A2403" s="662"/>
      <c r="B2403" s="665"/>
      <c r="C2403" s="743"/>
      <c r="D2403" s="744"/>
      <c r="E2403" s="744"/>
      <c r="F2403" s="744"/>
      <c r="G2403" s="744"/>
      <c r="H2403" s="744"/>
      <c r="I2403" s="744"/>
      <c r="J2403" s="754"/>
      <c r="K2403" s="744"/>
      <c r="L2403" s="744"/>
      <c r="M2403" s="631"/>
      <c r="N2403" s="631"/>
      <c r="O2403" s="744"/>
      <c r="P2403" s="744"/>
      <c r="Q2403" s="802"/>
      <c r="R2403" s="25"/>
      <c r="S2403" s="818"/>
      <c r="T2403" s="26"/>
      <c r="U2403" s="26"/>
      <c r="V2403" s="26"/>
      <c r="W2403" s="27"/>
      <c r="X2403" s="28"/>
      <c r="Y2403" s="29"/>
      <c r="Z2403" s="29"/>
      <c r="AA2403" s="29"/>
      <c r="AB2403" s="30"/>
      <c r="AC2403" s="28"/>
      <c r="AD2403" s="31"/>
      <c r="AE2403" s="31"/>
      <c r="AF2403" s="634"/>
      <c r="AG2403" s="2"/>
    </row>
    <row r="2404" spans="1:33" ht="27" customHeight="1">
      <c r="A2404" s="662"/>
      <c r="B2404" s="665"/>
      <c r="C2404" s="745"/>
      <c r="D2404" s="746"/>
      <c r="E2404" s="746"/>
      <c r="F2404" s="746"/>
      <c r="G2404" s="746"/>
      <c r="H2404" s="746"/>
      <c r="I2404" s="746"/>
      <c r="J2404" s="756"/>
      <c r="K2404" s="746"/>
      <c r="L2404" s="746"/>
      <c r="M2404" s="632"/>
      <c r="N2404" s="632"/>
      <c r="O2404" s="746"/>
      <c r="P2404" s="746"/>
      <c r="Q2404" s="803"/>
      <c r="R2404" s="38"/>
      <c r="S2404" s="820"/>
      <c r="T2404" s="39"/>
      <c r="U2404" s="39"/>
      <c r="V2404" s="39"/>
      <c r="W2404" s="40"/>
      <c r="X2404" s="41"/>
      <c r="Y2404" s="42"/>
      <c r="Z2404" s="42"/>
      <c r="AA2404" s="42"/>
      <c r="AB2404" s="43"/>
      <c r="AC2404" s="41"/>
      <c r="AD2404" s="44"/>
      <c r="AE2404" s="44"/>
      <c r="AF2404" s="635"/>
      <c r="AG2404" s="2"/>
    </row>
    <row r="2405" spans="1:33" ht="31.5" customHeight="1">
      <c r="A2405" s="662"/>
      <c r="B2405" s="665"/>
      <c r="C2405" s="747" t="s">
        <v>79</v>
      </c>
      <c r="D2405" s="748" t="s">
        <v>80</v>
      </c>
      <c r="E2405" s="748" t="s">
        <v>2933</v>
      </c>
      <c r="F2405" s="748" t="s">
        <v>2934</v>
      </c>
      <c r="G2405" s="749" t="s">
        <v>83</v>
      </c>
      <c r="H2405" s="748" t="s">
        <v>51</v>
      </c>
      <c r="I2405" s="748" t="s">
        <v>52</v>
      </c>
      <c r="J2405" s="774" t="s">
        <v>3103</v>
      </c>
      <c r="K2405" s="748" t="s">
        <v>3104</v>
      </c>
      <c r="L2405" s="748" t="s">
        <v>3105</v>
      </c>
      <c r="M2405" s="638">
        <v>1</v>
      </c>
      <c r="N2405" s="638">
        <v>1</v>
      </c>
      <c r="O2405" s="748" t="s">
        <v>3106</v>
      </c>
      <c r="P2405" s="748" t="s">
        <v>3107</v>
      </c>
      <c r="Q2405" s="804" t="s">
        <v>3094</v>
      </c>
      <c r="R2405" s="414"/>
      <c r="S2405" s="822"/>
      <c r="T2405" s="53"/>
      <c r="U2405" s="67"/>
      <c r="V2405" s="68"/>
      <c r="W2405" s="54"/>
      <c r="X2405" s="55"/>
      <c r="Y2405" s="56"/>
      <c r="Z2405" s="36"/>
      <c r="AA2405" s="36"/>
      <c r="AB2405" s="57"/>
      <c r="AC2405" s="55"/>
      <c r="AD2405" s="58"/>
      <c r="AE2405" s="58"/>
      <c r="AF2405" s="637"/>
      <c r="AG2405" s="2"/>
    </row>
    <row r="2406" spans="1:33" ht="31.5" customHeight="1">
      <c r="A2406" s="662"/>
      <c r="B2406" s="665"/>
      <c r="C2406" s="743"/>
      <c r="D2406" s="744"/>
      <c r="E2406" s="744"/>
      <c r="F2406" s="744"/>
      <c r="G2406" s="744"/>
      <c r="H2406" s="744"/>
      <c r="I2406" s="744"/>
      <c r="J2406" s="754"/>
      <c r="K2406" s="744"/>
      <c r="L2406" s="744"/>
      <c r="M2406" s="631"/>
      <c r="N2406" s="631"/>
      <c r="O2406" s="744"/>
      <c r="P2406" s="744"/>
      <c r="Q2406" s="802"/>
      <c r="R2406" s="25"/>
      <c r="S2406" s="818"/>
      <c r="T2406" s="26"/>
      <c r="U2406" s="26"/>
      <c r="V2406" s="26"/>
      <c r="W2406" s="27"/>
      <c r="X2406" s="28"/>
      <c r="Y2406" s="29"/>
      <c r="Z2406" s="29"/>
      <c r="AA2406" s="29"/>
      <c r="AB2406" s="30"/>
      <c r="AC2406" s="28"/>
      <c r="AD2406" s="31"/>
      <c r="AE2406" s="31"/>
      <c r="AF2406" s="634"/>
      <c r="AG2406" s="2"/>
    </row>
    <row r="2407" spans="1:33" ht="31.5" customHeight="1">
      <c r="A2407" s="662"/>
      <c r="B2407" s="665"/>
      <c r="C2407" s="743"/>
      <c r="D2407" s="744"/>
      <c r="E2407" s="744"/>
      <c r="F2407" s="744"/>
      <c r="G2407" s="744"/>
      <c r="H2407" s="744"/>
      <c r="I2407" s="744"/>
      <c r="J2407" s="754"/>
      <c r="K2407" s="744"/>
      <c r="L2407" s="744"/>
      <c r="M2407" s="631"/>
      <c r="N2407" s="631"/>
      <c r="O2407" s="744"/>
      <c r="P2407" s="744"/>
      <c r="Q2407" s="802"/>
      <c r="R2407" s="25"/>
      <c r="S2407" s="818"/>
      <c r="T2407" s="26"/>
      <c r="U2407" s="26"/>
      <c r="V2407" s="26"/>
      <c r="W2407" s="27"/>
      <c r="X2407" s="28"/>
      <c r="Y2407" s="29"/>
      <c r="Z2407" s="29"/>
      <c r="AA2407" s="29"/>
      <c r="AB2407" s="30"/>
      <c r="AC2407" s="28"/>
      <c r="AD2407" s="31"/>
      <c r="AE2407" s="31"/>
      <c r="AF2407" s="634"/>
      <c r="AG2407" s="2"/>
    </row>
    <row r="2408" spans="1:33" ht="31.5" customHeight="1">
      <c r="A2408" s="662"/>
      <c r="B2408" s="665"/>
      <c r="C2408" s="743"/>
      <c r="D2408" s="744"/>
      <c r="E2408" s="744"/>
      <c r="F2408" s="744"/>
      <c r="G2408" s="744"/>
      <c r="H2408" s="744"/>
      <c r="I2408" s="744"/>
      <c r="J2408" s="754"/>
      <c r="K2408" s="744"/>
      <c r="L2408" s="744"/>
      <c r="M2408" s="631"/>
      <c r="N2408" s="631"/>
      <c r="O2408" s="744"/>
      <c r="P2408" s="744"/>
      <c r="Q2408" s="802"/>
      <c r="R2408" s="25"/>
      <c r="S2408" s="818"/>
      <c r="T2408" s="26"/>
      <c r="U2408" s="26"/>
      <c r="V2408" s="26"/>
      <c r="W2408" s="27"/>
      <c r="X2408" s="28"/>
      <c r="Y2408" s="29"/>
      <c r="Z2408" s="29"/>
      <c r="AA2408" s="29"/>
      <c r="AB2408" s="30"/>
      <c r="AC2408" s="28"/>
      <c r="AD2408" s="31"/>
      <c r="AE2408" s="31"/>
      <c r="AF2408" s="634"/>
      <c r="AG2408" s="2"/>
    </row>
    <row r="2409" spans="1:33" ht="31.5" customHeight="1">
      <c r="A2409" s="663"/>
      <c r="B2409" s="666"/>
      <c r="C2409" s="745"/>
      <c r="D2409" s="746"/>
      <c r="E2409" s="746"/>
      <c r="F2409" s="746"/>
      <c r="G2409" s="746"/>
      <c r="H2409" s="746"/>
      <c r="I2409" s="746"/>
      <c r="J2409" s="756"/>
      <c r="K2409" s="746"/>
      <c r="L2409" s="746"/>
      <c r="M2409" s="632"/>
      <c r="N2409" s="632"/>
      <c r="O2409" s="746"/>
      <c r="P2409" s="746"/>
      <c r="Q2409" s="803"/>
      <c r="R2409" s="38"/>
      <c r="S2409" s="820"/>
      <c r="T2409" s="39"/>
      <c r="U2409" s="39"/>
      <c r="V2409" s="39"/>
      <c r="W2409" s="40"/>
      <c r="X2409" s="41"/>
      <c r="Y2409" s="42"/>
      <c r="Z2409" s="42"/>
      <c r="AA2409" s="42"/>
      <c r="AB2409" s="43"/>
      <c r="AC2409" s="41"/>
      <c r="AD2409" s="44"/>
      <c r="AE2409" s="44"/>
      <c r="AF2409" s="635"/>
      <c r="AG2409" s="2"/>
    </row>
    <row r="2410" spans="1:33" ht="36" customHeight="1">
      <c r="A2410" s="661" t="s">
        <v>2932</v>
      </c>
      <c r="B2410" s="664" t="s">
        <v>3075</v>
      </c>
      <c r="C2410" s="773" t="s">
        <v>79</v>
      </c>
      <c r="D2410" s="750" t="s">
        <v>80</v>
      </c>
      <c r="E2410" s="750" t="s">
        <v>2933</v>
      </c>
      <c r="F2410" s="750" t="s">
        <v>2934</v>
      </c>
      <c r="G2410" s="768" t="s">
        <v>83</v>
      </c>
      <c r="H2410" s="750" t="s">
        <v>51</v>
      </c>
      <c r="I2410" s="750" t="s">
        <v>52</v>
      </c>
      <c r="J2410" s="774" t="s">
        <v>3108</v>
      </c>
      <c r="K2410" s="748" t="s">
        <v>3109</v>
      </c>
      <c r="L2410" s="750" t="s">
        <v>3110</v>
      </c>
      <c r="M2410" s="698">
        <v>5</v>
      </c>
      <c r="N2410" s="698">
        <v>3</v>
      </c>
      <c r="O2410" s="750" t="s">
        <v>3111</v>
      </c>
      <c r="P2410" s="750" t="s">
        <v>3112</v>
      </c>
      <c r="Q2410" s="804" t="s">
        <v>3094</v>
      </c>
      <c r="R2410" s="414"/>
      <c r="S2410" s="821"/>
      <c r="T2410" s="46"/>
      <c r="U2410" s="67"/>
      <c r="V2410" s="68"/>
      <c r="W2410" s="34"/>
      <c r="X2410" s="35"/>
      <c r="Y2410" s="36"/>
      <c r="Z2410" s="36"/>
      <c r="AA2410" s="36"/>
      <c r="AB2410" s="50"/>
      <c r="AC2410" s="35"/>
      <c r="AD2410" s="60"/>
      <c r="AE2410" s="60"/>
      <c r="AF2410" s="636"/>
      <c r="AG2410" s="2"/>
    </row>
    <row r="2411" spans="1:33" ht="36" customHeight="1">
      <c r="A2411" s="662"/>
      <c r="B2411" s="665"/>
      <c r="C2411" s="743"/>
      <c r="D2411" s="744"/>
      <c r="E2411" s="744"/>
      <c r="F2411" s="744"/>
      <c r="G2411" s="744"/>
      <c r="H2411" s="744"/>
      <c r="I2411" s="744"/>
      <c r="J2411" s="754"/>
      <c r="K2411" s="744"/>
      <c r="L2411" s="744"/>
      <c r="M2411" s="631"/>
      <c r="N2411" s="631"/>
      <c r="O2411" s="744"/>
      <c r="P2411" s="744"/>
      <c r="Q2411" s="802"/>
      <c r="R2411" s="25"/>
      <c r="S2411" s="818"/>
      <c r="T2411" s="26"/>
      <c r="U2411" s="26"/>
      <c r="V2411" s="26"/>
      <c r="W2411" s="27"/>
      <c r="X2411" s="28"/>
      <c r="Y2411" s="29"/>
      <c r="Z2411" s="29"/>
      <c r="AA2411" s="29"/>
      <c r="AB2411" s="30"/>
      <c r="AC2411" s="28"/>
      <c r="AD2411" s="31"/>
      <c r="AE2411" s="31"/>
      <c r="AF2411" s="634"/>
      <c r="AG2411" s="2"/>
    </row>
    <row r="2412" spans="1:33" ht="36" customHeight="1">
      <c r="A2412" s="662"/>
      <c r="B2412" s="665"/>
      <c r="C2412" s="743"/>
      <c r="D2412" s="744"/>
      <c r="E2412" s="744"/>
      <c r="F2412" s="744"/>
      <c r="G2412" s="744"/>
      <c r="H2412" s="744"/>
      <c r="I2412" s="744"/>
      <c r="J2412" s="754"/>
      <c r="K2412" s="744"/>
      <c r="L2412" s="744"/>
      <c r="M2412" s="631"/>
      <c r="N2412" s="631"/>
      <c r="O2412" s="744"/>
      <c r="P2412" s="744"/>
      <c r="Q2412" s="802"/>
      <c r="R2412" s="32"/>
      <c r="S2412" s="819"/>
      <c r="T2412" s="33"/>
      <c r="U2412" s="33"/>
      <c r="V2412" s="33"/>
      <c r="W2412" s="34"/>
      <c r="X2412" s="35"/>
      <c r="Y2412" s="36"/>
      <c r="Z2412" s="29"/>
      <c r="AA2412" s="29"/>
      <c r="AB2412" s="30"/>
      <c r="AC2412" s="28"/>
      <c r="AD2412" s="31"/>
      <c r="AE2412" s="31"/>
      <c r="AF2412" s="634"/>
      <c r="AG2412" s="2"/>
    </row>
    <row r="2413" spans="1:33" ht="36" customHeight="1">
      <c r="A2413" s="662"/>
      <c r="B2413" s="665"/>
      <c r="C2413" s="743"/>
      <c r="D2413" s="744"/>
      <c r="E2413" s="744"/>
      <c r="F2413" s="744"/>
      <c r="G2413" s="744"/>
      <c r="H2413" s="744"/>
      <c r="I2413" s="744"/>
      <c r="J2413" s="754"/>
      <c r="K2413" s="744"/>
      <c r="L2413" s="744"/>
      <c r="M2413" s="631"/>
      <c r="N2413" s="631"/>
      <c r="O2413" s="744"/>
      <c r="P2413" s="744"/>
      <c r="Q2413" s="802"/>
      <c r="R2413" s="37"/>
      <c r="S2413" s="819"/>
      <c r="T2413" s="33"/>
      <c r="U2413" s="33"/>
      <c r="V2413" s="33"/>
      <c r="W2413" s="34"/>
      <c r="X2413" s="35"/>
      <c r="Y2413" s="36"/>
      <c r="Z2413" s="29"/>
      <c r="AA2413" s="29"/>
      <c r="AB2413" s="30"/>
      <c r="AC2413" s="28"/>
      <c r="AD2413" s="31"/>
      <c r="AE2413" s="31"/>
      <c r="AF2413" s="634"/>
      <c r="AG2413" s="2"/>
    </row>
    <row r="2414" spans="1:33" ht="36" customHeight="1">
      <c r="A2414" s="662"/>
      <c r="B2414" s="665"/>
      <c r="C2414" s="745"/>
      <c r="D2414" s="746"/>
      <c r="E2414" s="746"/>
      <c r="F2414" s="746"/>
      <c r="G2414" s="746"/>
      <c r="H2414" s="746"/>
      <c r="I2414" s="746"/>
      <c r="J2414" s="756"/>
      <c r="K2414" s="746"/>
      <c r="L2414" s="746"/>
      <c r="M2414" s="632"/>
      <c r="N2414" s="632"/>
      <c r="O2414" s="746"/>
      <c r="P2414" s="746"/>
      <c r="Q2414" s="803"/>
      <c r="R2414" s="38"/>
      <c r="S2414" s="820"/>
      <c r="T2414" s="39"/>
      <c r="U2414" s="39"/>
      <c r="V2414" s="39"/>
      <c r="W2414" s="40"/>
      <c r="X2414" s="41"/>
      <c r="Y2414" s="42"/>
      <c r="Z2414" s="42"/>
      <c r="AA2414" s="42"/>
      <c r="AB2414" s="43"/>
      <c r="AC2414" s="41"/>
      <c r="AD2414" s="44"/>
      <c r="AE2414" s="44"/>
      <c r="AF2414" s="635"/>
      <c r="AG2414" s="2"/>
    </row>
    <row r="2415" spans="1:33" ht="51.75" customHeight="1">
      <c r="A2415" s="662"/>
      <c r="B2415" s="665"/>
      <c r="C2415" s="773" t="s">
        <v>79</v>
      </c>
      <c r="D2415" s="750" t="s">
        <v>80</v>
      </c>
      <c r="E2415" s="750" t="s">
        <v>157</v>
      </c>
      <c r="F2415" s="750" t="s">
        <v>2964</v>
      </c>
      <c r="G2415" s="768" t="s">
        <v>83</v>
      </c>
      <c r="H2415" s="750" t="s">
        <v>51</v>
      </c>
      <c r="I2415" s="750" t="s">
        <v>126</v>
      </c>
      <c r="J2415" s="774" t="s">
        <v>3113</v>
      </c>
      <c r="K2415" s="748" t="s">
        <v>3114</v>
      </c>
      <c r="L2415" s="750" t="s">
        <v>3115</v>
      </c>
      <c r="M2415" s="698">
        <v>5</v>
      </c>
      <c r="N2415" s="698">
        <v>4</v>
      </c>
      <c r="O2415" s="750" t="s">
        <v>3116</v>
      </c>
      <c r="P2415" s="750" t="s">
        <v>3117</v>
      </c>
      <c r="Q2415" s="804" t="s">
        <v>3081</v>
      </c>
      <c r="R2415" s="414"/>
      <c r="S2415" s="821"/>
      <c r="T2415" s="46"/>
      <c r="U2415" s="67"/>
      <c r="V2415" s="68"/>
      <c r="W2415" s="34"/>
      <c r="X2415" s="35"/>
      <c r="Y2415" s="36"/>
      <c r="Z2415" s="36"/>
      <c r="AA2415" s="36"/>
      <c r="AB2415" s="50"/>
      <c r="AC2415" s="35"/>
      <c r="AD2415" s="35"/>
      <c r="AE2415" s="35"/>
      <c r="AF2415" s="636"/>
      <c r="AG2415" s="2"/>
    </row>
    <row r="2416" spans="1:33" ht="51.75" customHeight="1">
      <c r="A2416" s="662"/>
      <c r="B2416" s="665"/>
      <c r="C2416" s="743"/>
      <c r="D2416" s="744"/>
      <c r="E2416" s="744"/>
      <c r="F2416" s="744"/>
      <c r="G2416" s="744"/>
      <c r="H2416" s="744"/>
      <c r="I2416" s="744"/>
      <c r="J2416" s="754"/>
      <c r="K2416" s="744"/>
      <c r="L2416" s="744"/>
      <c r="M2416" s="631"/>
      <c r="N2416" s="631"/>
      <c r="O2416" s="744"/>
      <c r="P2416" s="744"/>
      <c r="Q2416" s="802"/>
      <c r="R2416" s="25"/>
      <c r="S2416" s="818"/>
      <c r="T2416" s="26"/>
      <c r="U2416" s="26"/>
      <c r="V2416" s="26"/>
      <c r="W2416" s="27"/>
      <c r="X2416" s="28"/>
      <c r="Y2416" s="29"/>
      <c r="Z2416" s="29"/>
      <c r="AA2416" s="29"/>
      <c r="AB2416" s="30"/>
      <c r="AC2416" s="28"/>
      <c r="AD2416" s="28"/>
      <c r="AE2416" s="28"/>
      <c r="AF2416" s="634"/>
      <c r="AG2416" s="2"/>
    </row>
    <row r="2417" spans="1:33" ht="51.75" customHeight="1">
      <c r="A2417" s="662"/>
      <c r="B2417" s="665"/>
      <c r="C2417" s="743"/>
      <c r="D2417" s="744"/>
      <c r="E2417" s="744"/>
      <c r="F2417" s="744"/>
      <c r="G2417" s="744"/>
      <c r="H2417" s="744"/>
      <c r="I2417" s="744"/>
      <c r="J2417" s="754"/>
      <c r="K2417" s="744"/>
      <c r="L2417" s="744"/>
      <c r="M2417" s="631"/>
      <c r="N2417" s="631"/>
      <c r="O2417" s="744"/>
      <c r="P2417" s="744"/>
      <c r="Q2417" s="802"/>
      <c r="R2417" s="25"/>
      <c r="S2417" s="818"/>
      <c r="T2417" s="26"/>
      <c r="U2417" s="26"/>
      <c r="V2417" s="26"/>
      <c r="W2417" s="27"/>
      <c r="X2417" s="28"/>
      <c r="Y2417" s="29"/>
      <c r="Z2417" s="29"/>
      <c r="AA2417" s="29"/>
      <c r="AB2417" s="30"/>
      <c r="AC2417" s="28"/>
      <c r="AD2417" s="28"/>
      <c r="AE2417" s="31"/>
      <c r="AF2417" s="634"/>
      <c r="AG2417" s="2"/>
    </row>
    <row r="2418" spans="1:33" ht="51.75" customHeight="1">
      <c r="A2418" s="662"/>
      <c r="B2418" s="665"/>
      <c r="C2418" s="743"/>
      <c r="D2418" s="744"/>
      <c r="E2418" s="744"/>
      <c r="F2418" s="744"/>
      <c r="G2418" s="744"/>
      <c r="H2418" s="744"/>
      <c r="I2418" s="744"/>
      <c r="J2418" s="754"/>
      <c r="K2418" s="744"/>
      <c r="L2418" s="744"/>
      <c r="M2418" s="631"/>
      <c r="N2418" s="631"/>
      <c r="O2418" s="744"/>
      <c r="P2418" s="744"/>
      <c r="Q2418" s="802"/>
      <c r="R2418" s="25"/>
      <c r="S2418" s="818"/>
      <c r="T2418" s="26"/>
      <c r="U2418" s="26"/>
      <c r="V2418" s="26"/>
      <c r="W2418" s="27"/>
      <c r="X2418" s="28"/>
      <c r="Y2418" s="29"/>
      <c r="Z2418" s="29"/>
      <c r="AA2418" s="29"/>
      <c r="AB2418" s="30"/>
      <c r="AC2418" s="28"/>
      <c r="AD2418" s="28"/>
      <c r="AE2418" s="31"/>
      <c r="AF2418" s="634"/>
      <c r="AG2418" s="2"/>
    </row>
    <row r="2419" spans="1:33" ht="51.75" customHeight="1">
      <c r="A2419" s="662"/>
      <c r="B2419" s="665"/>
      <c r="C2419" s="745"/>
      <c r="D2419" s="746"/>
      <c r="E2419" s="746"/>
      <c r="F2419" s="746"/>
      <c r="G2419" s="746"/>
      <c r="H2419" s="746"/>
      <c r="I2419" s="746"/>
      <c r="J2419" s="756"/>
      <c r="K2419" s="746"/>
      <c r="L2419" s="746"/>
      <c r="M2419" s="632"/>
      <c r="N2419" s="632"/>
      <c r="O2419" s="746"/>
      <c r="P2419" s="746"/>
      <c r="Q2419" s="803"/>
      <c r="R2419" s="38"/>
      <c r="S2419" s="820"/>
      <c r="T2419" s="39"/>
      <c r="U2419" s="39"/>
      <c r="V2419" s="39"/>
      <c r="W2419" s="40"/>
      <c r="X2419" s="41"/>
      <c r="Y2419" s="42"/>
      <c r="Z2419" s="42"/>
      <c r="AA2419" s="42"/>
      <c r="AB2419" s="43"/>
      <c r="AC2419" s="41"/>
      <c r="AD2419" s="41"/>
      <c r="AE2419" s="44"/>
      <c r="AF2419" s="635"/>
      <c r="AG2419" s="2"/>
    </row>
    <row r="2420" spans="1:33" ht="35.25" customHeight="1">
      <c r="A2420" s="662"/>
      <c r="B2420" s="665"/>
      <c r="C2420" s="747" t="s">
        <v>46</v>
      </c>
      <c r="D2420" s="748" t="s">
        <v>47</v>
      </c>
      <c r="E2420" s="748" t="s">
        <v>59</v>
      </c>
      <c r="F2420" s="748" t="s">
        <v>151</v>
      </c>
      <c r="G2420" s="749" t="s">
        <v>50</v>
      </c>
      <c r="H2420" s="748" t="s">
        <v>133</v>
      </c>
      <c r="I2420" s="748" t="s">
        <v>61</v>
      </c>
      <c r="J2420" s="774" t="s">
        <v>3118</v>
      </c>
      <c r="K2420" s="748" t="s">
        <v>192</v>
      </c>
      <c r="L2420" s="748" t="s">
        <v>3119</v>
      </c>
      <c r="M2420" s="638">
        <v>1</v>
      </c>
      <c r="N2420" s="638">
        <v>3</v>
      </c>
      <c r="O2420" s="750" t="s">
        <v>3120</v>
      </c>
      <c r="P2420" s="750" t="s">
        <v>3121</v>
      </c>
      <c r="Q2420" s="804" t="s">
        <v>3094</v>
      </c>
      <c r="R2420" s="414"/>
      <c r="S2420" s="823"/>
      <c r="T2420" s="49"/>
      <c r="U2420" s="67"/>
      <c r="V2420" s="68"/>
      <c r="W2420" s="34"/>
      <c r="X2420" s="35"/>
      <c r="Y2420" s="36"/>
      <c r="Z2420" s="36"/>
      <c r="AA2420" s="36"/>
      <c r="AB2420" s="50"/>
      <c r="AC2420" s="35"/>
      <c r="AD2420" s="60"/>
      <c r="AE2420" s="60"/>
      <c r="AF2420" s="637"/>
      <c r="AG2420" s="2"/>
    </row>
    <row r="2421" spans="1:33" ht="35.25" customHeight="1">
      <c r="A2421" s="662"/>
      <c r="B2421" s="665"/>
      <c r="C2421" s="743"/>
      <c r="D2421" s="744"/>
      <c r="E2421" s="744"/>
      <c r="F2421" s="744"/>
      <c r="G2421" s="744"/>
      <c r="H2421" s="744"/>
      <c r="I2421" s="744"/>
      <c r="J2421" s="754"/>
      <c r="K2421" s="744"/>
      <c r="L2421" s="744"/>
      <c r="M2421" s="631"/>
      <c r="N2421" s="631"/>
      <c r="O2421" s="744"/>
      <c r="P2421" s="744"/>
      <c r="Q2421" s="802"/>
      <c r="R2421" s="32"/>
      <c r="S2421" s="818"/>
      <c r="T2421" s="26"/>
      <c r="U2421" s="26"/>
      <c r="V2421" s="26"/>
      <c r="W2421" s="27"/>
      <c r="X2421" s="28"/>
      <c r="Y2421" s="29"/>
      <c r="Z2421" s="29"/>
      <c r="AA2421" s="29"/>
      <c r="AB2421" s="30"/>
      <c r="AC2421" s="28"/>
      <c r="AD2421" s="31"/>
      <c r="AE2421" s="31"/>
      <c r="AF2421" s="634"/>
      <c r="AG2421" s="2"/>
    </row>
    <row r="2422" spans="1:33" ht="35.25" customHeight="1">
      <c r="A2422" s="662"/>
      <c r="B2422" s="665"/>
      <c r="C2422" s="743"/>
      <c r="D2422" s="744"/>
      <c r="E2422" s="744"/>
      <c r="F2422" s="744"/>
      <c r="G2422" s="744"/>
      <c r="H2422" s="744"/>
      <c r="I2422" s="744"/>
      <c r="J2422" s="754"/>
      <c r="K2422" s="744"/>
      <c r="L2422" s="744"/>
      <c r="M2422" s="631"/>
      <c r="N2422" s="631"/>
      <c r="O2422" s="744"/>
      <c r="P2422" s="744"/>
      <c r="Q2422" s="802"/>
      <c r="R2422" s="25"/>
      <c r="S2422" s="818"/>
      <c r="T2422" s="26"/>
      <c r="U2422" s="26"/>
      <c r="V2422" s="26"/>
      <c r="W2422" s="27"/>
      <c r="X2422" s="28"/>
      <c r="Y2422" s="29"/>
      <c r="Z2422" s="29"/>
      <c r="AA2422" s="29"/>
      <c r="AB2422" s="30"/>
      <c r="AC2422" s="28"/>
      <c r="AD2422" s="31"/>
      <c r="AE2422" s="31"/>
      <c r="AF2422" s="634"/>
      <c r="AG2422" s="2"/>
    </row>
    <row r="2423" spans="1:33" ht="35.25" customHeight="1">
      <c r="A2423" s="662"/>
      <c r="B2423" s="665"/>
      <c r="C2423" s="743"/>
      <c r="D2423" s="744"/>
      <c r="E2423" s="744"/>
      <c r="F2423" s="744"/>
      <c r="G2423" s="744"/>
      <c r="H2423" s="744"/>
      <c r="I2423" s="744"/>
      <c r="J2423" s="754"/>
      <c r="K2423" s="744"/>
      <c r="L2423" s="744"/>
      <c r="M2423" s="631"/>
      <c r="N2423" s="631"/>
      <c r="O2423" s="744"/>
      <c r="P2423" s="744"/>
      <c r="Q2423" s="802"/>
      <c r="R2423" s="25"/>
      <c r="S2423" s="818"/>
      <c r="T2423" s="26"/>
      <c r="U2423" s="26"/>
      <c r="V2423" s="26"/>
      <c r="W2423" s="27"/>
      <c r="X2423" s="28"/>
      <c r="Y2423" s="29"/>
      <c r="Z2423" s="29"/>
      <c r="AA2423" s="29"/>
      <c r="AB2423" s="30"/>
      <c r="AC2423" s="28"/>
      <c r="AD2423" s="31"/>
      <c r="AE2423" s="31"/>
      <c r="AF2423" s="634"/>
      <c r="AG2423" s="2"/>
    </row>
    <row r="2424" spans="1:33" ht="35.25" customHeight="1">
      <c r="A2424" s="663"/>
      <c r="B2424" s="666"/>
      <c r="C2424" s="745"/>
      <c r="D2424" s="746"/>
      <c r="E2424" s="746"/>
      <c r="F2424" s="746"/>
      <c r="G2424" s="746"/>
      <c r="H2424" s="746"/>
      <c r="I2424" s="746"/>
      <c r="J2424" s="756"/>
      <c r="K2424" s="746"/>
      <c r="L2424" s="746"/>
      <c r="M2424" s="632"/>
      <c r="N2424" s="632"/>
      <c r="O2424" s="746"/>
      <c r="P2424" s="746"/>
      <c r="Q2424" s="803"/>
      <c r="R2424" s="38"/>
      <c r="S2424" s="824"/>
      <c r="T2424" s="61"/>
      <c r="U2424" s="61"/>
      <c r="V2424" s="61"/>
      <c r="W2424" s="62"/>
      <c r="X2424" s="63"/>
      <c r="Y2424" s="64"/>
      <c r="Z2424" s="42"/>
      <c r="AA2424" s="42"/>
      <c r="AB2424" s="65"/>
      <c r="AC2424" s="63"/>
      <c r="AD2424" s="66"/>
      <c r="AE2424" s="66"/>
      <c r="AF2424" s="635"/>
      <c r="AG2424" s="2"/>
    </row>
    <row r="2425" spans="1:33" ht="33" customHeight="1">
      <c r="A2425" s="661" t="s">
        <v>2932</v>
      </c>
      <c r="B2425" s="664" t="s">
        <v>3075</v>
      </c>
      <c r="C2425" s="747" t="s">
        <v>46</v>
      </c>
      <c r="D2425" s="748" t="s">
        <v>47</v>
      </c>
      <c r="E2425" s="748" t="s">
        <v>48</v>
      </c>
      <c r="F2425" s="748" t="s">
        <v>493</v>
      </c>
      <c r="G2425" s="749" t="s">
        <v>50</v>
      </c>
      <c r="H2425" s="748" t="s">
        <v>133</v>
      </c>
      <c r="I2425" s="748" t="s">
        <v>61</v>
      </c>
      <c r="J2425" s="774" t="s">
        <v>3122</v>
      </c>
      <c r="K2425" s="748" t="s">
        <v>473</v>
      </c>
      <c r="L2425" s="748" t="s">
        <v>2992</v>
      </c>
      <c r="M2425" s="638">
        <v>10</v>
      </c>
      <c r="N2425" s="638">
        <v>10</v>
      </c>
      <c r="O2425" s="748" t="s">
        <v>3123</v>
      </c>
      <c r="P2425" s="748" t="s">
        <v>3124</v>
      </c>
      <c r="Q2425" s="804" t="s">
        <v>3094</v>
      </c>
      <c r="R2425" s="414"/>
      <c r="S2425" s="822"/>
      <c r="T2425" s="53"/>
      <c r="U2425" s="67"/>
      <c r="V2425" s="68"/>
      <c r="W2425" s="54"/>
      <c r="X2425" s="55"/>
      <c r="Y2425" s="56"/>
      <c r="Z2425" s="56"/>
      <c r="AA2425" s="56"/>
      <c r="AB2425" s="57"/>
      <c r="AC2425" s="55"/>
      <c r="AD2425" s="58"/>
      <c r="AE2425" s="58"/>
      <c r="AF2425" s="637"/>
      <c r="AG2425" s="2"/>
    </row>
    <row r="2426" spans="1:33" ht="33" customHeight="1">
      <c r="A2426" s="662"/>
      <c r="B2426" s="665"/>
      <c r="C2426" s="743"/>
      <c r="D2426" s="744"/>
      <c r="E2426" s="744"/>
      <c r="F2426" s="744"/>
      <c r="G2426" s="744"/>
      <c r="H2426" s="744"/>
      <c r="I2426" s="744"/>
      <c r="J2426" s="754"/>
      <c r="K2426" s="744"/>
      <c r="L2426" s="744"/>
      <c r="M2426" s="631"/>
      <c r="N2426" s="631"/>
      <c r="O2426" s="744"/>
      <c r="P2426" s="744"/>
      <c r="Q2426" s="802"/>
      <c r="R2426" s="25"/>
      <c r="S2426" s="818"/>
      <c r="T2426" s="26"/>
      <c r="U2426" s="26"/>
      <c r="V2426" s="26"/>
      <c r="W2426" s="27"/>
      <c r="X2426" s="28"/>
      <c r="Y2426" s="29"/>
      <c r="Z2426" s="29"/>
      <c r="AA2426" s="29"/>
      <c r="AB2426" s="30"/>
      <c r="AC2426" s="28"/>
      <c r="AD2426" s="31"/>
      <c r="AE2426" s="31"/>
      <c r="AF2426" s="634"/>
      <c r="AG2426" s="2"/>
    </row>
    <row r="2427" spans="1:33" ht="33" customHeight="1">
      <c r="A2427" s="662"/>
      <c r="B2427" s="665"/>
      <c r="C2427" s="743"/>
      <c r="D2427" s="744"/>
      <c r="E2427" s="744"/>
      <c r="F2427" s="744"/>
      <c r="G2427" s="744"/>
      <c r="H2427" s="744"/>
      <c r="I2427" s="744"/>
      <c r="J2427" s="754"/>
      <c r="K2427" s="744"/>
      <c r="L2427" s="744"/>
      <c r="M2427" s="631"/>
      <c r="N2427" s="631"/>
      <c r="O2427" s="744"/>
      <c r="P2427" s="744"/>
      <c r="Q2427" s="802"/>
      <c r="R2427" s="25"/>
      <c r="S2427" s="818"/>
      <c r="T2427" s="26"/>
      <c r="U2427" s="26"/>
      <c r="V2427" s="26"/>
      <c r="W2427" s="27"/>
      <c r="X2427" s="28"/>
      <c r="Y2427" s="29"/>
      <c r="Z2427" s="29"/>
      <c r="AA2427" s="29"/>
      <c r="AB2427" s="30"/>
      <c r="AC2427" s="28"/>
      <c r="AD2427" s="31"/>
      <c r="AE2427" s="31"/>
      <c r="AF2427" s="634"/>
      <c r="AG2427" s="2"/>
    </row>
    <row r="2428" spans="1:33" ht="33" customHeight="1">
      <c r="A2428" s="662"/>
      <c r="B2428" s="665"/>
      <c r="C2428" s="743"/>
      <c r="D2428" s="744"/>
      <c r="E2428" s="744"/>
      <c r="F2428" s="744"/>
      <c r="G2428" s="744"/>
      <c r="H2428" s="744"/>
      <c r="I2428" s="744"/>
      <c r="J2428" s="754"/>
      <c r="K2428" s="744"/>
      <c r="L2428" s="744"/>
      <c r="M2428" s="631"/>
      <c r="N2428" s="631"/>
      <c r="O2428" s="744"/>
      <c r="P2428" s="744"/>
      <c r="Q2428" s="802"/>
      <c r="R2428" s="25"/>
      <c r="S2428" s="818"/>
      <c r="T2428" s="26"/>
      <c r="U2428" s="26"/>
      <c r="V2428" s="26"/>
      <c r="W2428" s="27"/>
      <c r="X2428" s="28"/>
      <c r="Y2428" s="29"/>
      <c r="Z2428" s="29"/>
      <c r="AA2428" s="29"/>
      <c r="AB2428" s="30"/>
      <c r="AC2428" s="28"/>
      <c r="AD2428" s="31"/>
      <c r="AE2428" s="31"/>
      <c r="AF2428" s="634"/>
      <c r="AG2428" s="2"/>
    </row>
    <row r="2429" spans="1:33" ht="33" customHeight="1">
      <c r="A2429" s="662"/>
      <c r="B2429" s="669"/>
      <c r="C2429" s="745"/>
      <c r="D2429" s="746"/>
      <c r="E2429" s="746"/>
      <c r="F2429" s="746"/>
      <c r="G2429" s="746"/>
      <c r="H2429" s="746"/>
      <c r="I2429" s="746"/>
      <c r="J2429" s="756"/>
      <c r="K2429" s="746"/>
      <c r="L2429" s="746"/>
      <c r="M2429" s="632"/>
      <c r="N2429" s="632"/>
      <c r="O2429" s="746"/>
      <c r="P2429" s="746"/>
      <c r="Q2429" s="803"/>
      <c r="R2429" s="38"/>
      <c r="S2429" s="820"/>
      <c r="T2429" s="39"/>
      <c r="U2429" s="39"/>
      <c r="V2429" s="39"/>
      <c r="W2429" s="40"/>
      <c r="X2429" s="41"/>
      <c r="Y2429" s="42"/>
      <c r="Z2429" s="42"/>
      <c r="AA2429" s="42"/>
      <c r="AB2429" s="43"/>
      <c r="AC2429" s="41"/>
      <c r="AD2429" s="44"/>
      <c r="AE2429" s="44"/>
      <c r="AF2429" s="635"/>
      <c r="AG2429" s="2"/>
    </row>
    <row r="2430" spans="1:33" ht="22.5" customHeight="1">
      <c r="A2430" s="708"/>
      <c r="B2430" s="441"/>
      <c r="C2430" s="442"/>
      <c r="D2430" s="443"/>
      <c r="E2430" s="443"/>
      <c r="F2430" s="443"/>
      <c r="G2430" s="443"/>
      <c r="H2430" s="443"/>
      <c r="I2430" s="443"/>
      <c r="J2430" s="443"/>
      <c r="K2430" s="443"/>
      <c r="L2430" s="443"/>
      <c r="M2430" s="443"/>
      <c r="N2430" s="443"/>
      <c r="O2430" s="443"/>
      <c r="P2430" s="443"/>
      <c r="Q2430" s="443"/>
      <c r="R2430" s="691" t="s">
        <v>536</v>
      </c>
      <c r="S2430" s="692"/>
      <c r="T2430" s="692"/>
      <c r="U2430" s="692"/>
      <c r="V2430" s="692"/>
      <c r="W2430" s="692"/>
      <c r="X2430" s="692"/>
      <c r="Y2430" s="692"/>
      <c r="Z2430" s="693"/>
      <c r="AA2430" s="444" t="s">
        <v>201</v>
      </c>
      <c r="AB2430" s="445">
        <f>SUM(AB2384:AB2429)</f>
        <v>606.80480000000011</v>
      </c>
      <c r="AC2430" s="694"/>
      <c r="AD2430" s="692"/>
      <c r="AE2430" s="692"/>
      <c r="AF2430" s="695"/>
      <c r="AG2430" s="84"/>
    </row>
    <row r="2431" spans="1:33" ht="22.5" customHeight="1">
      <c r="A2431" s="216"/>
      <c r="B2431" s="446"/>
      <c r="C2431" s="446"/>
      <c r="D2431" s="446"/>
      <c r="E2431" s="446"/>
      <c r="F2431" s="446"/>
      <c r="G2431" s="446"/>
      <c r="H2431" s="446"/>
      <c r="I2431" s="446"/>
      <c r="J2431" s="446"/>
      <c r="K2431" s="446"/>
      <c r="L2431" s="446"/>
      <c r="M2431" s="446"/>
      <c r="N2431" s="446"/>
      <c r="O2431" s="446"/>
      <c r="P2431" s="446"/>
      <c r="Q2431" s="447"/>
      <c r="R2431" s="681" t="s">
        <v>3125</v>
      </c>
      <c r="S2431" s="682"/>
      <c r="T2431" s="682"/>
      <c r="U2431" s="682"/>
      <c r="V2431" s="682"/>
      <c r="W2431" s="682"/>
      <c r="X2431" s="682"/>
      <c r="Y2431" s="682"/>
      <c r="Z2431" s="683"/>
      <c r="AA2431" s="448" t="s">
        <v>201</v>
      </c>
      <c r="AB2431" s="449">
        <f>+AB2316+AB2383+AB2430</f>
        <v>8223.6139999999996</v>
      </c>
      <c r="AC2431" s="696"/>
      <c r="AD2431" s="682"/>
      <c r="AE2431" s="682"/>
      <c r="AF2431" s="697"/>
      <c r="AG2431" s="170"/>
    </row>
    <row r="2432" spans="1:33" ht="30" customHeight="1">
      <c r="A2432" s="450"/>
      <c r="B2432" s="451"/>
      <c r="C2432" s="451"/>
      <c r="D2432" s="451"/>
      <c r="E2432" s="451"/>
      <c r="F2432" s="451"/>
      <c r="G2432" s="451"/>
      <c r="H2432" s="451"/>
      <c r="I2432" s="451"/>
      <c r="J2432" s="451"/>
      <c r="K2432" s="451"/>
      <c r="L2432" s="451"/>
      <c r="M2432" s="451"/>
      <c r="N2432" s="451"/>
      <c r="O2432" s="451"/>
      <c r="P2432" s="451"/>
      <c r="Q2432" s="452"/>
      <c r="R2432" s="684" t="s">
        <v>3126</v>
      </c>
      <c r="S2432" s="685"/>
      <c r="T2432" s="685"/>
      <c r="U2432" s="685"/>
      <c r="V2432" s="685"/>
      <c r="W2432" s="685"/>
      <c r="X2432" s="685"/>
      <c r="Y2432" s="685"/>
      <c r="Z2432" s="686"/>
      <c r="AA2432" s="453" t="s">
        <v>201</v>
      </c>
      <c r="AB2432" s="454">
        <f>+AB87+AB159+AB224+AB273+AB379+AB487+AB616+AB827+AB1224+AB1585+AB2001+AB2165+AB2201+AB2260+AB2431</f>
        <v>4188647.7437088001</v>
      </c>
      <c r="AC2432" s="687"/>
      <c r="AD2432" s="685"/>
      <c r="AE2432" s="685"/>
      <c r="AF2432" s="688"/>
      <c r="AG2432" s="170"/>
    </row>
    <row r="2433" spans="1:33" ht="16.5" customHeight="1">
      <c r="A2433" s="455"/>
      <c r="B2433" s="456"/>
      <c r="C2433" s="457" t="s">
        <v>3127</v>
      </c>
      <c r="D2433" s="458" t="s">
        <v>3128</v>
      </c>
      <c r="E2433" s="459"/>
      <c r="F2433" s="459"/>
      <c r="G2433" s="459"/>
      <c r="H2433" s="459"/>
      <c r="I2433" s="459"/>
      <c r="J2433" s="459"/>
      <c r="K2433" s="459"/>
      <c r="L2433" s="459"/>
      <c r="M2433" s="459"/>
      <c r="N2433" s="459"/>
      <c r="O2433" s="459"/>
      <c r="P2433" s="459"/>
      <c r="Q2433" s="459"/>
      <c r="R2433" s="460"/>
      <c r="S2433" s="455"/>
      <c r="T2433" s="455"/>
      <c r="U2433" s="455"/>
      <c r="V2433" s="455"/>
      <c r="W2433" s="455"/>
      <c r="X2433" s="455"/>
      <c r="Y2433" s="455"/>
      <c r="Z2433" s="455"/>
      <c r="AA2433" s="455"/>
      <c r="AB2433" s="461"/>
      <c r="AC2433" s="455"/>
      <c r="AD2433" s="455"/>
      <c r="AE2433" s="455"/>
      <c r="AF2433" s="455"/>
      <c r="AG2433" s="2"/>
    </row>
    <row r="2434" spans="1:33" ht="16.5" customHeight="1">
      <c r="A2434" s="455"/>
      <c r="B2434" s="456"/>
      <c r="C2434" s="457" t="s">
        <v>3129</v>
      </c>
      <c r="D2434" s="462">
        <v>44782</v>
      </c>
      <c r="E2434" s="459"/>
      <c r="F2434" s="459"/>
      <c r="G2434" s="459"/>
      <c r="H2434" s="459"/>
      <c r="I2434" s="459"/>
      <c r="J2434" s="459"/>
      <c r="K2434" s="459"/>
      <c r="L2434" s="459"/>
      <c r="M2434" s="459"/>
      <c r="N2434" s="459"/>
      <c r="O2434" s="459"/>
      <c r="P2434" s="459"/>
      <c r="Q2434" s="459"/>
      <c r="R2434" s="460"/>
      <c r="S2434" s="455"/>
      <c r="T2434" s="455"/>
      <c r="U2434" s="455"/>
      <c r="V2434" s="455"/>
      <c r="W2434" s="455"/>
      <c r="X2434" s="455"/>
      <c r="Y2434" s="455"/>
      <c r="Z2434" s="455"/>
      <c r="AA2434" s="455"/>
      <c r="AB2434" s="461"/>
      <c r="AC2434" s="455"/>
      <c r="AD2434" s="455"/>
      <c r="AE2434" s="455"/>
      <c r="AF2434" s="455"/>
      <c r="AG2434" s="2"/>
    </row>
    <row r="2435" spans="1:33" ht="37.5" customHeight="1">
      <c r="A2435" s="455"/>
      <c r="B2435" s="455"/>
      <c r="C2435" s="463" t="s">
        <v>3130</v>
      </c>
      <c r="D2435" s="464">
        <v>44886</v>
      </c>
      <c r="E2435" s="459"/>
      <c r="F2435" s="459"/>
      <c r="G2435" s="459"/>
      <c r="H2435" s="459"/>
      <c r="I2435" s="459"/>
      <c r="J2435" s="459"/>
      <c r="K2435" s="459"/>
      <c r="L2435" s="459"/>
      <c r="M2435" s="459"/>
      <c r="N2435" s="459"/>
      <c r="O2435" s="459"/>
      <c r="P2435" s="459"/>
      <c r="Q2435" s="459"/>
      <c r="R2435" s="689" t="s">
        <v>3131</v>
      </c>
      <c r="S2435" s="596"/>
      <c r="T2435" s="596"/>
      <c r="U2435" s="465"/>
      <c r="V2435" s="465"/>
      <c r="W2435" s="465"/>
      <c r="X2435" s="455"/>
      <c r="Y2435" s="455"/>
      <c r="Z2435" s="455"/>
      <c r="AA2435" s="455"/>
      <c r="AB2435" s="461"/>
      <c r="AC2435" s="455"/>
      <c r="AD2435" s="455"/>
      <c r="AE2435" s="455"/>
      <c r="AF2435" s="455"/>
      <c r="AG2435" s="2"/>
    </row>
    <row r="2436" spans="1:33" ht="16.5" customHeight="1">
      <c r="A2436" s="455"/>
      <c r="B2436" s="455"/>
      <c r="C2436" s="459" t="s">
        <v>3132</v>
      </c>
      <c r="D2436" s="459"/>
      <c r="E2436" s="459"/>
      <c r="F2436" s="459"/>
      <c r="G2436" s="459"/>
      <c r="H2436" s="459"/>
      <c r="I2436" s="459"/>
      <c r="J2436" s="459"/>
      <c r="K2436" s="459"/>
      <c r="L2436" s="459"/>
      <c r="M2436" s="459"/>
      <c r="N2436" s="459"/>
      <c r="O2436" s="459"/>
      <c r="P2436" s="459"/>
      <c r="Q2436" s="459"/>
      <c r="R2436" s="466"/>
      <c r="S2436" s="466"/>
      <c r="T2436" s="466"/>
      <c r="U2436" s="466"/>
      <c r="V2436" s="466"/>
      <c r="W2436" s="466"/>
      <c r="X2436" s="455"/>
      <c r="Y2436" s="455"/>
      <c r="Z2436" s="455"/>
      <c r="AA2436" s="455"/>
      <c r="AB2436" s="467"/>
      <c r="AC2436" s="455"/>
      <c r="AD2436" s="455"/>
      <c r="AE2436" s="455"/>
      <c r="AF2436" s="455"/>
      <c r="AG2436" s="2"/>
    </row>
    <row r="2437" spans="1:33" ht="16.5" customHeight="1">
      <c r="A2437" s="455"/>
      <c r="B2437" s="455"/>
      <c r="C2437" s="468" t="s">
        <v>3133</v>
      </c>
      <c r="D2437" s="459"/>
      <c r="E2437" s="459"/>
      <c r="F2437" s="459"/>
      <c r="G2437" s="459"/>
      <c r="H2437" s="459"/>
      <c r="I2437" s="459"/>
      <c r="J2437" s="459"/>
      <c r="K2437" s="459"/>
      <c r="L2437" s="459"/>
      <c r="M2437" s="459"/>
      <c r="N2437" s="459"/>
      <c r="O2437" s="459"/>
      <c r="P2437" s="459"/>
      <c r="Q2437" s="459"/>
      <c r="R2437" s="469" t="s">
        <v>3134</v>
      </c>
      <c r="S2437" s="470" t="s">
        <v>3135</v>
      </c>
      <c r="T2437" s="471" t="s">
        <v>3136</v>
      </c>
      <c r="U2437" s="455"/>
      <c r="V2437" s="455"/>
      <c r="W2437" s="455"/>
      <c r="X2437" s="455"/>
      <c r="Y2437" s="461"/>
      <c r="Z2437" s="455"/>
      <c r="AA2437" s="455"/>
      <c r="AB2437" s="455"/>
      <c r="AC2437" s="455"/>
      <c r="AD2437" s="455"/>
      <c r="AE2437" s="455"/>
      <c r="AF2437" s="455"/>
      <c r="AG2437" s="2"/>
    </row>
    <row r="2438" spans="1:33" ht="16.5" customHeight="1">
      <c r="A2438" s="455"/>
      <c r="B2438" s="455"/>
      <c r="C2438" s="459"/>
      <c r="D2438" s="459"/>
      <c r="E2438" s="459"/>
      <c r="F2438" s="459"/>
      <c r="G2438" s="459"/>
      <c r="H2438" s="459"/>
      <c r="I2438" s="459"/>
      <c r="J2438" s="459"/>
      <c r="K2438" s="459"/>
      <c r="L2438" s="459"/>
      <c r="M2438" s="459"/>
      <c r="N2438" s="459"/>
      <c r="O2438" s="459"/>
      <c r="P2438" s="459"/>
      <c r="Q2438" s="459"/>
      <c r="R2438" s="472" t="s">
        <v>314</v>
      </c>
      <c r="S2438" s="473" t="s">
        <v>315</v>
      </c>
      <c r="T2438" s="474">
        <f>AB162</f>
        <v>50000</v>
      </c>
      <c r="U2438" s="455"/>
      <c r="V2438" s="455"/>
      <c r="W2438" s="455"/>
      <c r="X2438" s="455"/>
      <c r="Y2438" s="461"/>
      <c r="Z2438" s="455"/>
      <c r="AA2438" s="455"/>
      <c r="AB2438" s="455"/>
      <c r="AC2438" s="455"/>
      <c r="AD2438" s="455"/>
      <c r="AE2438" s="455"/>
      <c r="AF2438" s="455"/>
      <c r="AG2438" s="2"/>
    </row>
    <row r="2439" spans="1:33" ht="16.5" customHeight="1">
      <c r="A2439" s="455"/>
      <c r="B2439" s="455"/>
      <c r="C2439" s="459"/>
      <c r="D2439" s="459"/>
      <c r="E2439" s="459"/>
      <c r="F2439" s="459"/>
      <c r="G2439" s="459"/>
      <c r="H2439" s="459"/>
      <c r="I2439" s="459"/>
      <c r="J2439" s="459"/>
      <c r="K2439" s="459"/>
      <c r="L2439" s="459"/>
      <c r="M2439" s="459"/>
      <c r="N2439" s="459"/>
      <c r="O2439" s="459"/>
      <c r="P2439" s="459"/>
      <c r="Q2439" s="459"/>
      <c r="R2439" s="472" t="s">
        <v>317</v>
      </c>
      <c r="S2439" s="473" t="s">
        <v>315</v>
      </c>
      <c r="T2439" s="474">
        <f>+AB164</f>
        <v>4870</v>
      </c>
      <c r="U2439" s="455"/>
      <c r="V2439" s="455"/>
      <c r="W2439" s="455"/>
      <c r="X2439" s="455"/>
      <c r="Y2439" s="461"/>
      <c r="Z2439" s="455"/>
      <c r="AA2439" s="455"/>
      <c r="AB2439" s="455"/>
      <c r="AC2439" s="455"/>
      <c r="AD2439" s="455"/>
      <c r="AE2439" s="455"/>
      <c r="AF2439" s="455"/>
      <c r="AG2439" s="2"/>
    </row>
    <row r="2440" spans="1:33" ht="16.5" customHeight="1">
      <c r="A2440" s="455"/>
      <c r="B2440" s="455"/>
      <c r="C2440" s="459"/>
      <c r="D2440" s="459"/>
      <c r="E2440" s="459"/>
      <c r="F2440" s="459"/>
      <c r="G2440" s="459"/>
      <c r="H2440" s="459"/>
      <c r="I2440" s="459"/>
      <c r="J2440" s="459"/>
      <c r="K2440" s="459"/>
      <c r="L2440" s="459"/>
      <c r="M2440" s="459"/>
      <c r="N2440" s="459"/>
      <c r="O2440" s="459"/>
      <c r="P2440" s="459"/>
      <c r="Q2440" s="459"/>
      <c r="R2440" s="472" t="s">
        <v>318</v>
      </c>
      <c r="S2440" s="473" t="s">
        <v>319</v>
      </c>
      <c r="T2440" s="474">
        <f>AB166</f>
        <v>59081.54</v>
      </c>
      <c r="U2440" s="455"/>
      <c r="V2440" s="455"/>
      <c r="W2440" s="455"/>
      <c r="X2440" s="455"/>
      <c r="Y2440" s="461"/>
      <c r="Z2440" s="455"/>
      <c r="AA2440" s="455"/>
      <c r="AB2440" s="455"/>
      <c r="AC2440" s="455"/>
      <c r="AD2440" s="455"/>
      <c r="AE2440" s="455"/>
      <c r="AF2440" s="455"/>
      <c r="AG2440" s="2"/>
    </row>
    <row r="2441" spans="1:33" ht="16.5" customHeight="1">
      <c r="A2441" s="455"/>
      <c r="B2441" s="455"/>
      <c r="C2441" s="459"/>
      <c r="D2441" s="459"/>
      <c r="E2441" s="459"/>
      <c r="F2441" s="459"/>
      <c r="G2441" s="459"/>
      <c r="H2441" s="459"/>
      <c r="I2441" s="459"/>
      <c r="J2441" s="459"/>
      <c r="K2441" s="459"/>
      <c r="L2441" s="459"/>
      <c r="M2441" s="459"/>
      <c r="N2441" s="459"/>
      <c r="O2441" s="459"/>
      <c r="P2441" s="459"/>
      <c r="Q2441" s="459"/>
      <c r="R2441" s="472" t="s">
        <v>311</v>
      </c>
      <c r="S2441" s="473" t="s">
        <v>312</v>
      </c>
      <c r="T2441" s="474">
        <f>+AB160</f>
        <v>15800</v>
      </c>
      <c r="U2441" s="455"/>
      <c r="V2441" s="455"/>
      <c r="W2441" s="455"/>
      <c r="X2441" s="455"/>
      <c r="Y2441" s="461"/>
      <c r="Z2441" s="455"/>
      <c r="AA2441" s="455"/>
      <c r="AB2441" s="455"/>
      <c r="AC2441" s="455"/>
      <c r="AD2441" s="455"/>
      <c r="AE2441" s="455"/>
      <c r="AF2441" s="455"/>
      <c r="AG2441" s="2"/>
    </row>
    <row r="2442" spans="1:33" ht="33">
      <c r="A2442" s="455"/>
      <c r="B2442" s="455"/>
      <c r="C2442" s="459"/>
      <c r="D2442" s="459"/>
      <c r="E2442" s="459"/>
      <c r="F2442" s="459"/>
      <c r="G2442" s="459"/>
      <c r="H2442" s="459"/>
      <c r="I2442" s="459"/>
      <c r="J2442" s="459"/>
      <c r="K2442" s="459"/>
      <c r="L2442" s="459"/>
      <c r="M2442" s="459"/>
      <c r="N2442" s="459"/>
      <c r="O2442" s="459"/>
      <c r="P2442" s="459"/>
      <c r="Q2442" s="459"/>
      <c r="R2442" s="472" t="s">
        <v>321</v>
      </c>
      <c r="S2442" s="473" t="s">
        <v>404</v>
      </c>
      <c r="T2442" s="474">
        <f>+AB168+AB227+AB498+AB1586</f>
        <v>1304.2704000000001</v>
      </c>
      <c r="U2442" s="455"/>
      <c r="V2442" s="455"/>
      <c r="W2442" s="455"/>
      <c r="X2442" s="455"/>
      <c r="Y2442" s="461"/>
      <c r="Z2442" s="455"/>
      <c r="AA2442" s="455"/>
      <c r="AB2442" s="455"/>
      <c r="AC2442" s="455"/>
      <c r="AD2442" s="455"/>
      <c r="AE2442" s="455"/>
      <c r="AF2442" s="455"/>
      <c r="AG2442" s="2"/>
    </row>
    <row r="2443" spans="1:33" ht="33">
      <c r="A2443" s="455"/>
      <c r="B2443" s="455"/>
      <c r="C2443" s="459"/>
      <c r="D2443" s="459"/>
      <c r="E2443" s="459"/>
      <c r="F2443" s="459"/>
      <c r="G2443" s="459"/>
      <c r="H2443" s="459"/>
      <c r="I2443" s="459"/>
      <c r="J2443" s="459"/>
      <c r="K2443" s="459"/>
      <c r="L2443" s="459"/>
      <c r="M2443" s="459"/>
      <c r="N2443" s="459"/>
      <c r="O2443" s="459"/>
      <c r="P2443" s="459"/>
      <c r="Q2443" s="459"/>
      <c r="R2443" s="472" t="s">
        <v>504</v>
      </c>
      <c r="S2443" s="473" t="s">
        <v>404</v>
      </c>
      <c r="T2443" s="474">
        <f>+AB289+AB1412</f>
        <v>3296</v>
      </c>
      <c r="U2443" s="455"/>
      <c r="V2443" s="455"/>
      <c r="W2443" s="455"/>
      <c r="X2443" s="455"/>
      <c r="Y2443" s="461"/>
      <c r="Z2443" s="455"/>
      <c r="AA2443" s="455"/>
      <c r="AB2443" s="455"/>
      <c r="AC2443" s="455"/>
      <c r="AD2443" s="455"/>
      <c r="AE2443" s="455"/>
      <c r="AF2443" s="455"/>
      <c r="AG2443" s="2"/>
    </row>
    <row r="2444" spans="1:33" ht="16.5" customHeight="1">
      <c r="A2444" s="455"/>
      <c r="B2444" s="455"/>
      <c r="C2444" s="459"/>
      <c r="D2444" s="459"/>
      <c r="E2444" s="459"/>
      <c r="F2444" s="459"/>
      <c r="G2444" s="459"/>
      <c r="H2444" s="459"/>
      <c r="I2444" s="459"/>
      <c r="J2444" s="459"/>
      <c r="K2444" s="459"/>
      <c r="L2444" s="459"/>
      <c r="M2444" s="459"/>
      <c r="N2444" s="459"/>
      <c r="O2444" s="459"/>
      <c r="P2444" s="459"/>
      <c r="Q2444" s="459"/>
      <c r="R2444" s="472" t="s">
        <v>925</v>
      </c>
      <c r="S2444" s="475" t="s">
        <v>926</v>
      </c>
      <c r="T2444" s="474">
        <f>AB657</f>
        <v>53432.75</v>
      </c>
      <c r="U2444" s="455" t="s">
        <v>435</v>
      </c>
      <c r="V2444" s="455"/>
      <c r="W2444" s="455"/>
      <c r="X2444" s="455"/>
      <c r="Y2444" s="461"/>
      <c r="Z2444" s="455"/>
      <c r="AA2444" s="455"/>
      <c r="AB2444" s="455"/>
      <c r="AC2444" s="455"/>
      <c r="AD2444" s="455"/>
      <c r="AE2444" s="455"/>
      <c r="AF2444" s="455"/>
      <c r="AG2444" s="2"/>
    </row>
    <row r="2445" spans="1:33" ht="16.5" customHeight="1">
      <c r="A2445" s="455"/>
      <c r="B2445" s="455"/>
      <c r="C2445" s="459"/>
      <c r="D2445" s="459"/>
      <c r="E2445" s="459"/>
      <c r="F2445" s="459"/>
      <c r="G2445" s="459"/>
      <c r="H2445" s="459"/>
      <c r="I2445" s="459"/>
      <c r="J2445" s="459"/>
      <c r="K2445" s="459"/>
      <c r="L2445" s="459"/>
      <c r="M2445" s="459"/>
      <c r="N2445" s="459"/>
      <c r="O2445" s="459"/>
      <c r="P2445" s="459"/>
      <c r="Q2445" s="459"/>
      <c r="R2445" s="472" t="s">
        <v>521</v>
      </c>
      <c r="S2445" s="476" t="s">
        <v>522</v>
      </c>
      <c r="T2445" s="474">
        <f>+AB311</f>
        <v>5746.0479999999998</v>
      </c>
      <c r="U2445" s="455"/>
      <c r="V2445" s="455"/>
      <c r="W2445" s="455"/>
      <c r="X2445" s="455"/>
      <c r="Y2445" s="461"/>
      <c r="Z2445" s="455"/>
      <c r="AA2445" s="455"/>
      <c r="AB2445" s="455"/>
      <c r="AC2445" s="455"/>
      <c r="AD2445" s="455"/>
      <c r="AE2445" s="455"/>
      <c r="AF2445" s="455"/>
      <c r="AG2445" s="2"/>
    </row>
    <row r="2446" spans="1:33" ht="16.5" customHeight="1">
      <c r="A2446" s="455"/>
      <c r="B2446" s="455"/>
      <c r="C2446" s="459"/>
      <c r="D2446" s="459"/>
      <c r="E2446" s="459"/>
      <c r="F2446" s="459"/>
      <c r="G2446" s="459"/>
      <c r="H2446" s="459"/>
      <c r="I2446" s="459"/>
      <c r="J2446" s="459"/>
      <c r="K2446" s="459"/>
      <c r="L2446" s="459"/>
      <c r="M2446" s="459"/>
      <c r="N2446" s="459"/>
      <c r="O2446" s="459"/>
      <c r="P2446" s="459"/>
      <c r="Q2446" s="459"/>
      <c r="R2446" s="472" t="s">
        <v>525</v>
      </c>
      <c r="S2446" s="476" t="s">
        <v>522</v>
      </c>
      <c r="T2446" s="474">
        <f>AB313</f>
        <v>1000.0032000000001</v>
      </c>
      <c r="U2446" s="455"/>
      <c r="V2446" s="455"/>
      <c r="W2446" s="455"/>
      <c r="X2446" s="455"/>
      <c r="Y2446" s="461"/>
      <c r="Z2446" s="455"/>
      <c r="AA2446" s="455"/>
      <c r="AB2446" s="455"/>
      <c r="AC2446" s="455"/>
      <c r="AD2446" s="455"/>
      <c r="AE2446" s="455"/>
      <c r="AF2446" s="455"/>
      <c r="AG2446" s="2"/>
    </row>
    <row r="2447" spans="1:33" ht="16.5" customHeight="1">
      <c r="A2447" s="455"/>
      <c r="B2447" s="455"/>
      <c r="C2447" s="459"/>
      <c r="D2447" s="459"/>
      <c r="E2447" s="459"/>
      <c r="F2447" s="459"/>
      <c r="G2447" s="459"/>
      <c r="H2447" s="459"/>
      <c r="I2447" s="459"/>
      <c r="J2447" s="459"/>
      <c r="K2447" s="459"/>
      <c r="L2447" s="459"/>
      <c r="M2447" s="459"/>
      <c r="N2447" s="459"/>
      <c r="O2447" s="459"/>
      <c r="P2447" s="459"/>
      <c r="Q2447" s="459"/>
      <c r="R2447" s="472" t="s">
        <v>180</v>
      </c>
      <c r="S2447" s="476" t="s">
        <v>181</v>
      </c>
      <c r="T2447" s="474">
        <f>+AB71</f>
        <v>814.72159999999997</v>
      </c>
      <c r="U2447" s="455"/>
      <c r="V2447" s="455"/>
      <c r="W2447" s="455"/>
      <c r="X2447" s="455"/>
      <c r="Y2447" s="461"/>
      <c r="Z2447" s="455"/>
      <c r="AA2447" s="455"/>
      <c r="AB2447" s="455"/>
      <c r="AC2447" s="455"/>
      <c r="AD2447" s="455"/>
      <c r="AE2447" s="455"/>
      <c r="AF2447" s="455"/>
      <c r="AG2447" s="2"/>
    </row>
    <row r="2448" spans="1:33" ht="16.5" customHeight="1">
      <c r="A2448" s="455"/>
      <c r="B2448" s="455"/>
      <c r="C2448" s="459"/>
      <c r="D2448" s="459"/>
      <c r="E2448" s="459"/>
      <c r="F2448" s="459"/>
      <c r="G2448" s="459"/>
      <c r="H2448" s="459"/>
      <c r="I2448" s="459"/>
      <c r="J2448" s="459"/>
      <c r="K2448" s="459"/>
      <c r="L2448" s="459"/>
      <c r="M2448" s="459"/>
      <c r="N2448" s="459"/>
      <c r="O2448" s="459"/>
      <c r="P2448" s="459"/>
      <c r="Q2448" s="459"/>
      <c r="R2448" s="472" t="s">
        <v>183</v>
      </c>
      <c r="S2448" s="476" t="s">
        <v>184</v>
      </c>
      <c r="T2448" s="474">
        <f>AB73</f>
        <v>10000</v>
      </c>
      <c r="U2448" s="455"/>
      <c r="V2448" s="455"/>
      <c r="W2448" s="455"/>
      <c r="X2448" s="455"/>
      <c r="Y2448" s="461"/>
      <c r="Z2448" s="455"/>
      <c r="AA2448" s="455"/>
      <c r="AB2448" s="455"/>
      <c r="AC2448" s="455"/>
      <c r="AD2448" s="455"/>
      <c r="AE2448" s="455"/>
      <c r="AF2448" s="455"/>
      <c r="AG2448" s="2"/>
    </row>
    <row r="2449" spans="1:33" ht="49.5">
      <c r="A2449" s="455"/>
      <c r="B2449" s="455"/>
      <c r="C2449" s="459"/>
      <c r="D2449" s="459"/>
      <c r="E2449" s="459"/>
      <c r="F2449" s="459"/>
      <c r="G2449" s="459"/>
      <c r="H2449" s="459"/>
      <c r="I2449" s="459"/>
      <c r="J2449" s="459"/>
      <c r="K2449" s="459"/>
      <c r="L2449" s="459"/>
      <c r="M2449" s="459"/>
      <c r="N2449" s="459"/>
      <c r="O2449" s="459"/>
      <c r="P2449" s="459"/>
      <c r="Q2449" s="459"/>
      <c r="R2449" s="472" t="s">
        <v>2536</v>
      </c>
      <c r="S2449" s="476" t="s">
        <v>2158</v>
      </c>
      <c r="T2449" s="474">
        <f>+AB1932</f>
        <v>18288.96</v>
      </c>
      <c r="U2449" s="455"/>
      <c r="V2449" s="455"/>
      <c r="W2449" s="455"/>
      <c r="X2449" s="455"/>
      <c r="Y2449" s="461"/>
      <c r="Z2449" s="455"/>
      <c r="AA2449" s="455"/>
      <c r="AB2449" s="455"/>
      <c r="AC2449" s="455"/>
      <c r="AD2449" s="455"/>
      <c r="AE2449" s="455"/>
      <c r="AF2449" s="455"/>
      <c r="AG2449" s="2"/>
    </row>
    <row r="2450" spans="1:33" ht="49.5">
      <c r="A2450" s="455"/>
      <c r="B2450" s="455"/>
      <c r="C2450" s="459"/>
      <c r="D2450" s="459"/>
      <c r="E2450" s="459"/>
      <c r="F2450" s="459"/>
      <c r="G2450" s="459"/>
      <c r="H2450" s="459"/>
      <c r="I2450" s="459"/>
      <c r="J2450" s="459"/>
      <c r="K2450" s="459"/>
      <c r="L2450" s="459"/>
      <c r="M2450" s="459"/>
      <c r="N2450" s="459"/>
      <c r="O2450" s="459"/>
      <c r="P2450" s="459"/>
      <c r="Q2450" s="459"/>
      <c r="R2450" s="472" t="s">
        <v>2157</v>
      </c>
      <c r="S2450" s="476" t="s">
        <v>2158</v>
      </c>
      <c r="T2450" s="477">
        <f>+AB1618+AB1934+AB1941</f>
        <v>72643.014800000004</v>
      </c>
      <c r="U2450" s="478" t="s">
        <v>3137</v>
      </c>
      <c r="V2450" s="455"/>
      <c r="W2450" s="455"/>
      <c r="X2450" s="455"/>
      <c r="Y2450" s="461"/>
      <c r="Z2450" s="455"/>
      <c r="AA2450" s="455"/>
      <c r="AB2450" s="479"/>
      <c r="AC2450" s="455"/>
      <c r="AD2450" s="455"/>
      <c r="AE2450" s="455"/>
      <c r="AF2450" s="455"/>
      <c r="AG2450" s="2"/>
    </row>
    <row r="2451" spans="1:33" ht="33">
      <c r="A2451" s="455"/>
      <c r="B2451" s="455"/>
      <c r="C2451" s="459"/>
      <c r="D2451" s="459"/>
      <c r="E2451" s="459"/>
      <c r="F2451" s="459"/>
      <c r="G2451" s="459"/>
      <c r="H2451" s="459"/>
      <c r="I2451" s="459"/>
      <c r="J2451" s="459"/>
      <c r="K2451" s="459"/>
      <c r="L2451" s="459"/>
      <c r="M2451" s="459"/>
      <c r="N2451" s="459"/>
      <c r="O2451" s="459"/>
      <c r="P2451" s="459"/>
      <c r="Q2451" s="459"/>
      <c r="R2451" s="480" t="s">
        <v>345</v>
      </c>
      <c r="S2451" s="476" t="s">
        <v>346</v>
      </c>
      <c r="T2451" s="477">
        <f>AB188</f>
        <v>1098.28</v>
      </c>
      <c r="U2451" s="455"/>
      <c r="V2451" s="455"/>
      <c r="W2451" s="455"/>
      <c r="X2451" s="455"/>
      <c r="Y2451" s="461"/>
      <c r="Z2451" s="455"/>
      <c r="AA2451" s="455"/>
      <c r="AB2451" s="455"/>
      <c r="AC2451" s="455"/>
      <c r="AD2451" s="455"/>
      <c r="AE2451" s="455"/>
      <c r="AF2451" s="455"/>
      <c r="AG2451" s="2"/>
    </row>
    <row r="2452" spans="1:33" ht="33">
      <c r="A2452" s="455"/>
      <c r="B2452" s="455"/>
      <c r="C2452" s="459"/>
      <c r="D2452" s="459"/>
      <c r="E2452" s="459"/>
      <c r="F2452" s="459"/>
      <c r="G2452" s="459"/>
      <c r="H2452" s="459"/>
      <c r="I2452" s="459"/>
      <c r="J2452" s="459"/>
      <c r="K2452" s="459"/>
      <c r="L2452" s="459"/>
      <c r="M2452" s="459"/>
      <c r="N2452" s="459"/>
      <c r="O2452" s="459"/>
      <c r="P2452" s="459"/>
      <c r="Q2452" s="459"/>
      <c r="R2452" s="481" t="s">
        <v>1153</v>
      </c>
      <c r="S2452" s="476" t="s">
        <v>1154</v>
      </c>
      <c r="T2452" s="477">
        <f>+AB838+AB1956</f>
        <v>11043.91928</v>
      </c>
      <c r="U2452" s="455"/>
      <c r="V2452" s="455"/>
      <c r="W2452" s="455"/>
      <c r="X2452" s="455"/>
      <c r="Y2452" s="461"/>
      <c r="Z2452" s="455"/>
      <c r="AA2452" s="455"/>
      <c r="AB2452" s="455"/>
      <c r="AC2452" s="455"/>
      <c r="AD2452" s="455"/>
      <c r="AE2452" s="455"/>
      <c r="AF2452" s="455"/>
      <c r="AG2452" s="2"/>
    </row>
    <row r="2453" spans="1:33" ht="33">
      <c r="A2453" s="455"/>
      <c r="B2453" s="455"/>
      <c r="C2453" s="459"/>
      <c r="D2453" s="459"/>
      <c r="E2453" s="459"/>
      <c r="F2453" s="459"/>
      <c r="G2453" s="459"/>
      <c r="H2453" s="459"/>
      <c r="I2453" s="459"/>
      <c r="J2453" s="459"/>
      <c r="K2453" s="459"/>
      <c r="L2453" s="459"/>
      <c r="M2453" s="459"/>
      <c r="N2453" s="459"/>
      <c r="O2453" s="459"/>
      <c r="P2453" s="459"/>
      <c r="Q2453" s="459"/>
      <c r="R2453" s="481" t="s">
        <v>1156</v>
      </c>
      <c r="S2453" s="476" t="s">
        <v>1154</v>
      </c>
      <c r="T2453" s="477">
        <f>+AB840+AB1308+AB1588+AB1958+AB2050</f>
        <v>17879.967936000001</v>
      </c>
      <c r="U2453" s="455"/>
      <c r="V2453" s="455"/>
      <c r="W2453" s="455"/>
      <c r="X2453" s="455"/>
      <c r="Y2453" s="461"/>
      <c r="Z2453" s="455"/>
      <c r="AA2453" s="455"/>
      <c r="AB2453" s="455"/>
      <c r="AC2453" s="455"/>
      <c r="AD2453" s="455"/>
      <c r="AE2453" s="455"/>
      <c r="AF2453" s="455"/>
      <c r="AG2453" s="2"/>
    </row>
    <row r="2454" spans="1:33" ht="33">
      <c r="A2454" s="455"/>
      <c r="B2454" s="455"/>
      <c r="C2454" s="459"/>
      <c r="D2454" s="459"/>
      <c r="E2454" s="459"/>
      <c r="F2454" s="459"/>
      <c r="G2454" s="459"/>
      <c r="H2454" s="459"/>
      <c r="I2454" s="459"/>
      <c r="J2454" s="459"/>
      <c r="K2454" s="459"/>
      <c r="L2454" s="459"/>
      <c r="M2454" s="459"/>
      <c r="N2454" s="459"/>
      <c r="O2454" s="459"/>
      <c r="P2454" s="459"/>
      <c r="Q2454" s="459"/>
      <c r="R2454" s="481" t="s">
        <v>2124</v>
      </c>
      <c r="S2454" s="482" t="s">
        <v>2125</v>
      </c>
      <c r="T2454" s="477">
        <f>+AB1590</f>
        <v>22579.690000000002</v>
      </c>
      <c r="U2454" s="455"/>
      <c r="V2454" s="455"/>
      <c r="W2454" s="455"/>
      <c r="X2454" s="455"/>
      <c r="Y2454" s="461"/>
      <c r="Z2454" s="455"/>
      <c r="AA2454" s="455"/>
      <c r="AB2454" s="455"/>
      <c r="AC2454" s="455"/>
      <c r="AD2454" s="455"/>
      <c r="AE2454" s="455"/>
      <c r="AF2454" s="455"/>
      <c r="AG2454" s="2"/>
    </row>
    <row r="2455" spans="1:33" ht="33">
      <c r="A2455" s="455"/>
      <c r="B2455" s="455"/>
      <c r="C2455" s="459"/>
      <c r="D2455" s="459"/>
      <c r="E2455" s="459"/>
      <c r="F2455" s="459"/>
      <c r="G2455" s="459"/>
      <c r="H2455" s="459"/>
      <c r="I2455" s="459"/>
      <c r="J2455" s="459"/>
      <c r="K2455" s="459"/>
      <c r="L2455" s="459"/>
      <c r="M2455" s="459"/>
      <c r="N2455" s="459"/>
      <c r="O2455" s="459"/>
      <c r="P2455" s="459"/>
      <c r="Q2455" s="459"/>
      <c r="R2455" s="481" t="s">
        <v>2723</v>
      </c>
      <c r="S2455" s="482" t="s">
        <v>2724</v>
      </c>
      <c r="T2455" s="477">
        <f>+AB2087</f>
        <v>4001</v>
      </c>
      <c r="U2455" s="455"/>
      <c r="V2455" s="455"/>
      <c r="W2455" s="455"/>
      <c r="X2455" s="455"/>
      <c r="Y2455" s="461"/>
      <c r="Z2455" s="455"/>
      <c r="AA2455" s="455"/>
      <c r="AB2455" s="455"/>
      <c r="AC2455" s="455"/>
      <c r="AD2455" s="455"/>
      <c r="AE2455" s="455"/>
      <c r="AF2455" s="455"/>
      <c r="AG2455" s="2"/>
    </row>
    <row r="2456" spans="1:33" ht="16.5" customHeight="1">
      <c r="A2456" s="455"/>
      <c r="B2456" s="455"/>
      <c r="C2456" s="459"/>
      <c r="D2456" s="459"/>
      <c r="E2456" s="459"/>
      <c r="F2456" s="459"/>
      <c r="G2456" s="459"/>
      <c r="H2456" s="459"/>
      <c r="I2456" s="459"/>
      <c r="J2456" s="459"/>
      <c r="K2456" s="459"/>
      <c r="L2456" s="459"/>
      <c r="M2456" s="459"/>
      <c r="N2456" s="459"/>
      <c r="O2456" s="459"/>
      <c r="P2456" s="459"/>
      <c r="Q2456" s="459"/>
      <c r="R2456" s="481" t="s">
        <v>2127</v>
      </c>
      <c r="S2456" s="482" t="s">
        <v>2128</v>
      </c>
      <c r="T2456" s="477">
        <f>+AB1592</f>
        <v>8928.57</v>
      </c>
      <c r="U2456" s="455"/>
      <c r="V2456" s="455"/>
      <c r="W2456" s="455"/>
      <c r="X2456" s="455"/>
      <c r="Y2456" s="461"/>
      <c r="Z2456" s="455"/>
      <c r="AA2456" s="455"/>
      <c r="AB2456" s="455"/>
      <c r="AC2456" s="455"/>
      <c r="AD2456" s="455"/>
      <c r="AE2456" s="455"/>
      <c r="AF2456" s="455"/>
      <c r="AG2456" s="2"/>
    </row>
    <row r="2457" spans="1:33" ht="16.5" customHeight="1">
      <c r="A2457" s="455"/>
      <c r="B2457" s="455"/>
      <c r="C2457" s="459"/>
      <c r="D2457" s="459"/>
      <c r="E2457" s="459"/>
      <c r="F2457" s="459"/>
      <c r="G2457" s="459"/>
      <c r="H2457" s="459"/>
      <c r="I2457" s="459"/>
      <c r="J2457" s="459"/>
      <c r="K2457" s="459"/>
      <c r="L2457" s="459"/>
      <c r="M2457" s="459"/>
      <c r="N2457" s="459"/>
      <c r="O2457" s="459"/>
      <c r="P2457" s="459"/>
      <c r="Q2457" s="459"/>
      <c r="R2457" s="481" t="s">
        <v>1360</v>
      </c>
      <c r="S2457" s="482" t="s">
        <v>1361</v>
      </c>
      <c r="T2457" s="477">
        <f>+AB992</f>
        <v>5936</v>
      </c>
      <c r="U2457" s="455"/>
      <c r="V2457" s="455"/>
      <c r="W2457" s="455"/>
      <c r="X2457" s="455"/>
      <c r="Y2457" s="461"/>
      <c r="Z2457" s="455"/>
      <c r="AA2457" s="455"/>
      <c r="AB2457" s="455"/>
      <c r="AC2457" s="455"/>
      <c r="AD2457" s="455"/>
      <c r="AE2457" s="455"/>
      <c r="AF2457" s="455"/>
      <c r="AG2457" s="2"/>
    </row>
    <row r="2458" spans="1:33" ht="33">
      <c r="A2458" s="455"/>
      <c r="B2458" s="455"/>
      <c r="C2458" s="459"/>
      <c r="D2458" s="459"/>
      <c r="E2458" s="459"/>
      <c r="F2458" s="459"/>
      <c r="G2458" s="459"/>
      <c r="H2458" s="459"/>
      <c r="I2458" s="459"/>
      <c r="J2458" s="459"/>
      <c r="K2458" s="459"/>
      <c r="L2458" s="459"/>
      <c r="M2458" s="459"/>
      <c r="N2458" s="459"/>
      <c r="O2458" s="459"/>
      <c r="P2458" s="459"/>
      <c r="Q2458" s="459"/>
      <c r="R2458" s="483" t="s">
        <v>2868</v>
      </c>
      <c r="S2458" s="482" t="s">
        <v>929</v>
      </c>
      <c r="T2458" s="477">
        <f>AB2212</f>
        <v>864</v>
      </c>
      <c r="U2458" s="455"/>
      <c r="V2458" s="455"/>
      <c r="W2458" s="455"/>
      <c r="X2458" s="455"/>
      <c r="Y2458" s="461"/>
      <c r="Z2458" s="455"/>
      <c r="AA2458" s="455"/>
      <c r="AB2458" s="455"/>
      <c r="AC2458" s="455"/>
      <c r="AD2458" s="455"/>
      <c r="AE2458" s="455"/>
      <c r="AF2458" s="455"/>
      <c r="AG2458" s="2"/>
    </row>
    <row r="2459" spans="1:33" ht="33">
      <c r="A2459" s="455"/>
      <c r="B2459" s="455"/>
      <c r="C2459" s="459"/>
      <c r="D2459" s="459"/>
      <c r="E2459" s="459"/>
      <c r="F2459" s="459"/>
      <c r="G2459" s="459"/>
      <c r="H2459" s="459"/>
      <c r="I2459" s="459"/>
      <c r="J2459" s="459"/>
      <c r="K2459" s="459"/>
      <c r="L2459" s="459"/>
      <c r="M2459" s="459"/>
      <c r="N2459" s="459"/>
      <c r="O2459" s="459"/>
      <c r="P2459" s="459"/>
      <c r="Q2459" s="459"/>
      <c r="R2459" s="483" t="s">
        <v>928</v>
      </c>
      <c r="S2459" s="482" t="s">
        <v>929</v>
      </c>
      <c r="T2459" s="477">
        <f>AB659</f>
        <v>3723.36</v>
      </c>
      <c r="U2459" s="479" t="s">
        <v>435</v>
      </c>
      <c r="V2459" s="455"/>
      <c r="W2459" s="455"/>
      <c r="X2459" s="455"/>
      <c r="Y2459" s="461"/>
      <c r="Z2459" s="455"/>
      <c r="AA2459" s="455"/>
      <c r="AB2459" s="455"/>
      <c r="AC2459" s="455"/>
      <c r="AD2459" s="455"/>
      <c r="AE2459" s="455"/>
      <c r="AF2459" s="455"/>
      <c r="AG2459" s="2"/>
    </row>
    <row r="2460" spans="1:33" ht="33">
      <c r="A2460" s="455"/>
      <c r="B2460" s="455"/>
      <c r="C2460" s="459"/>
      <c r="D2460" s="459"/>
      <c r="E2460" s="459"/>
      <c r="F2460" s="459"/>
      <c r="G2460" s="459"/>
      <c r="H2460" s="459"/>
      <c r="I2460" s="459"/>
      <c r="J2460" s="459"/>
      <c r="K2460" s="459"/>
      <c r="L2460" s="459"/>
      <c r="M2460" s="459"/>
      <c r="N2460" s="459"/>
      <c r="O2460" s="459"/>
      <c r="P2460" s="459"/>
      <c r="Q2460" s="459"/>
      <c r="R2460" s="472" t="s">
        <v>1079</v>
      </c>
      <c r="S2460" s="482" t="s">
        <v>1080</v>
      </c>
      <c r="T2460" s="477">
        <f>+AB66+AB773+AB1227</f>
        <v>2910</v>
      </c>
      <c r="U2460" s="455"/>
      <c r="V2460" s="455"/>
      <c r="W2460" s="455"/>
      <c r="X2460" s="455"/>
      <c r="Y2460" s="461"/>
      <c r="Z2460" s="455"/>
      <c r="AA2460" s="455"/>
      <c r="AB2460" s="455"/>
      <c r="AC2460" s="455"/>
      <c r="AD2460" s="455"/>
      <c r="AE2460" s="455"/>
      <c r="AF2460" s="455"/>
      <c r="AG2460" s="2"/>
    </row>
    <row r="2461" spans="1:33" ht="33">
      <c r="A2461" s="455"/>
      <c r="B2461" s="455"/>
      <c r="C2461" s="459"/>
      <c r="D2461" s="459"/>
      <c r="E2461" s="459"/>
      <c r="F2461" s="459"/>
      <c r="G2461" s="459"/>
      <c r="H2461" s="459"/>
      <c r="I2461" s="459"/>
      <c r="J2461" s="459"/>
      <c r="K2461" s="459"/>
      <c r="L2461" s="459"/>
      <c r="M2461" s="459"/>
      <c r="N2461" s="459"/>
      <c r="O2461" s="459"/>
      <c r="P2461" s="459"/>
      <c r="Q2461" s="459"/>
      <c r="R2461" s="472" t="s">
        <v>1082</v>
      </c>
      <c r="S2461" s="482" t="s">
        <v>1080</v>
      </c>
      <c r="T2461" s="477">
        <f>+AB662+AB775</f>
        <v>3284.34</v>
      </c>
      <c r="U2461" s="455"/>
      <c r="V2461" s="455"/>
      <c r="W2461" s="455"/>
      <c r="X2461" s="455"/>
      <c r="Y2461" s="461"/>
      <c r="Z2461" s="455"/>
      <c r="AA2461" s="455"/>
      <c r="AB2461" s="455"/>
      <c r="AC2461" s="455"/>
      <c r="AD2461" s="455"/>
      <c r="AE2461" s="455"/>
      <c r="AF2461" s="455"/>
      <c r="AG2461" s="2"/>
    </row>
    <row r="2462" spans="1:33" ht="16.5" customHeight="1">
      <c r="A2462" s="455"/>
      <c r="B2462" s="455"/>
      <c r="C2462" s="459"/>
      <c r="D2462" s="459"/>
      <c r="E2462" s="459"/>
      <c r="F2462" s="459"/>
      <c r="G2462" s="459"/>
      <c r="H2462" s="459"/>
      <c r="I2462" s="459"/>
      <c r="J2462" s="459"/>
      <c r="K2462" s="459"/>
      <c r="L2462" s="459"/>
      <c r="M2462" s="459"/>
      <c r="N2462" s="459"/>
      <c r="O2462" s="459"/>
      <c r="P2462" s="459"/>
      <c r="Q2462" s="459"/>
      <c r="R2462" s="472" t="s">
        <v>1173</v>
      </c>
      <c r="S2462" s="482" t="s">
        <v>3138</v>
      </c>
      <c r="T2462" s="474">
        <f>+AB854</f>
        <v>1734.0000047999999</v>
      </c>
      <c r="U2462" s="455"/>
      <c r="V2462" s="455"/>
      <c r="W2462" s="455"/>
      <c r="X2462" s="455"/>
      <c r="Y2462" s="461"/>
      <c r="Z2462" s="455"/>
      <c r="AA2462" s="455"/>
      <c r="AB2462" s="455"/>
      <c r="AC2462" s="455"/>
      <c r="AD2462" s="455"/>
      <c r="AE2462" s="455"/>
      <c r="AF2462" s="455"/>
      <c r="AG2462" s="2"/>
    </row>
    <row r="2463" spans="1:33" ht="16.5" customHeight="1">
      <c r="A2463" s="455"/>
      <c r="B2463" s="455"/>
      <c r="C2463" s="459"/>
      <c r="D2463" s="459"/>
      <c r="E2463" s="459"/>
      <c r="F2463" s="459"/>
      <c r="G2463" s="459"/>
      <c r="H2463" s="459"/>
      <c r="I2463" s="459"/>
      <c r="J2463" s="459"/>
      <c r="K2463" s="459"/>
      <c r="L2463" s="459"/>
      <c r="M2463" s="459"/>
      <c r="N2463" s="459"/>
      <c r="O2463" s="459"/>
      <c r="P2463" s="459"/>
      <c r="Q2463" s="459"/>
      <c r="R2463" s="472" t="s">
        <v>1176</v>
      </c>
      <c r="S2463" s="482" t="s">
        <v>3138</v>
      </c>
      <c r="T2463" s="477">
        <f>+AB856+AB1974</f>
        <v>42491.7</v>
      </c>
      <c r="U2463" s="455"/>
      <c r="V2463" s="455"/>
      <c r="W2463" s="455"/>
      <c r="X2463" s="455"/>
      <c r="Y2463" s="461"/>
      <c r="Z2463" s="455"/>
      <c r="AA2463" s="455"/>
      <c r="AB2463" s="455"/>
      <c r="AC2463" s="455"/>
      <c r="AD2463" s="455"/>
      <c r="AE2463" s="455"/>
      <c r="AF2463" s="455"/>
      <c r="AG2463" s="2"/>
    </row>
    <row r="2464" spans="1:33" ht="16.5" customHeight="1">
      <c r="A2464" s="455"/>
      <c r="B2464" s="455"/>
      <c r="C2464" s="459"/>
      <c r="D2464" s="459"/>
      <c r="E2464" s="459"/>
      <c r="F2464" s="459"/>
      <c r="G2464" s="459"/>
      <c r="H2464" s="459"/>
      <c r="I2464" s="459"/>
      <c r="J2464" s="459"/>
      <c r="K2464" s="459"/>
      <c r="L2464" s="459"/>
      <c r="M2464" s="459"/>
      <c r="N2464" s="459"/>
      <c r="O2464" s="459"/>
      <c r="P2464" s="459"/>
      <c r="Q2464" s="459"/>
      <c r="R2464" s="472" t="s">
        <v>1179</v>
      </c>
      <c r="S2464" s="482" t="s">
        <v>3138</v>
      </c>
      <c r="T2464" s="477">
        <f>+AB859</f>
        <v>16498.652800000003</v>
      </c>
      <c r="U2464" s="455"/>
      <c r="V2464" s="455"/>
      <c r="W2464" s="455"/>
      <c r="X2464" s="455"/>
      <c r="Y2464" s="461"/>
      <c r="Z2464" s="455"/>
      <c r="AA2464" s="455"/>
      <c r="AB2464" s="455"/>
      <c r="AC2464" s="455"/>
      <c r="AD2464" s="455"/>
      <c r="AE2464" s="455"/>
      <c r="AF2464" s="455"/>
      <c r="AG2464" s="2"/>
    </row>
    <row r="2465" spans="1:33" ht="16.5" customHeight="1">
      <c r="A2465" s="455"/>
      <c r="B2465" s="455"/>
      <c r="C2465" s="459"/>
      <c r="D2465" s="459"/>
      <c r="E2465" s="459"/>
      <c r="F2465" s="459"/>
      <c r="G2465" s="459"/>
      <c r="H2465" s="459"/>
      <c r="I2465" s="459"/>
      <c r="J2465" s="459"/>
      <c r="K2465" s="459"/>
      <c r="L2465" s="459"/>
      <c r="M2465" s="459"/>
      <c r="N2465" s="459"/>
      <c r="O2465" s="459"/>
      <c r="P2465" s="459"/>
      <c r="Q2465" s="459"/>
      <c r="R2465" s="472" t="s">
        <v>1096</v>
      </c>
      <c r="S2465" s="482" t="s">
        <v>1097</v>
      </c>
      <c r="T2465" s="477">
        <f>+AB786+AB1594+AB1976</f>
        <v>23794.587936000004</v>
      </c>
      <c r="U2465" s="455"/>
      <c r="V2465" s="455"/>
      <c r="W2465" s="455"/>
      <c r="X2465" s="455"/>
      <c r="Y2465" s="461"/>
      <c r="Z2465" s="455"/>
      <c r="AA2465" s="455"/>
      <c r="AB2465" s="455"/>
      <c r="AC2465" s="455"/>
      <c r="AD2465" s="455"/>
      <c r="AE2465" s="455"/>
      <c r="AF2465" s="455"/>
      <c r="AG2465" s="2"/>
    </row>
    <row r="2466" spans="1:33" ht="16.5" customHeight="1">
      <c r="A2466" s="455"/>
      <c r="B2466" s="455"/>
      <c r="C2466" s="459"/>
      <c r="D2466" s="459"/>
      <c r="E2466" s="459"/>
      <c r="F2466" s="459"/>
      <c r="G2466" s="459"/>
      <c r="H2466" s="459"/>
      <c r="I2466" s="459"/>
      <c r="J2466" s="459"/>
      <c r="K2466" s="459"/>
      <c r="L2466" s="459"/>
      <c r="M2466" s="459"/>
      <c r="N2466" s="459"/>
      <c r="O2466" s="459"/>
      <c r="P2466" s="459"/>
      <c r="Q2466" s="459"/>
      <c r="R2466" s="472" t="s">
        <v>2136</v>
      </c>
      <c r="S2466" s="482" t="s">
        <v>1097</v>
      </c>
      <c r="T2466" s="477">
        <f>AB1596</f>
        <v>4951.0944</v>
      </c>
      <c r="U2466" s="455"/>
      <c r="V2466" s="455"/>
      <c r="W2466" s="455"/>
      <c r="X2466" s="455"/>
      <c r="Y2466" s="461"/>
      <c r="Z2466" s="455"/>
      <c r="AA2466" s="455"/>
      <c r="AB2466" s="455"/>
      <c r="AC2466" s="455"/>
      <c r="AD2466" s="455"/>
      <c r="AE2466" s="455"/>
      <c r="AF2466" s="455"/>
      <c r="AG2466" s="2"/>
    </row>
    <row r="2467" spans="1:33" ht="16.5" customHeight="1">
      <c r="A2467" s="455"/>
      <c r="B2467" s="455"/>
      <c r="C2467" s="459"/>
      <c r="D2467" s="459"/>
      <c r="E2467" s="459"/>
      <c r="F2467" s="459"/>
      <c r="G2467" s="459"/>
      <c r="H2467" s="459"/>
      <c r="I2467" s="459"/>
      <c r="J2467" s="459"/>
      <c r="K2467" s="459"/>
      <c r="L2467" s="459"/>
      <c r="M2467" s="459"/>
      <c r="N2467" s="459"/>
      <c r="O2467" s="459"/>
      <c r="P2467" s="459"/>
      <c r="Q2467" s="459"/>
      <c r="R2467" s="481" t="s">
        <v>116</v>
      </c>
      <c r="S2467" s="482" t="s">
        <v>117</v>
      </c>
      <c r="T2467" s="477">
        <f>+AB35+AB97+AB566+AB606+AB703+AB724+AB871+AB927+AB951+AB971+AB976+AB986+AB1021+AB1049+AB1055+AB1059+AB1080+AB1112+AB1229+AB1250+AB1310+AB1326+AB1330+AB1336+AB1343+AB1346+AB1358+AB1368+AB1373+AB1376+AB1383+AB1472+AB1493+AB1510+AB1516+AB1521+AB1526+AB1537+AB1749+AB1791+AB1808+AB1866+AB1882+AB1886+AB1901+AB1908+AB1911+AB1919+AB1922+AB1924+AB2131+AB2166+AB2202+AB2208+AB2216+AB2229+AB2232+AB2244+AB2253+AB2255+AB2384</f>
        <v>4668.6281120000003</v>
      </c>
      <c r="U2467" s="455"/>
      <c r="V2467" s="455"/>
      <c r="W2467" s="455"/>
      <c r="X2467" s="455"/>
      <c r="Y2467" s="461"/>
      <c r="Z2467" s="455"/>
      <c r="AA2467" s="455"/>
      <c r="AB2467" s="455"/>
      <c r="AC2467" s="455"/>
      <c r="AD2467" s="455"/>
      <c r="AE2467" s="455"/>
      <c r="AF2467" s="455"/>
      <c r="AG2467" s="2"/>
    </row>
    <row r="2468" spans="1:33" ht="16.5" customHeight="1">
      <c r="A2468" s="455"/>
      <c r="B2468" s="455"/>
      <c r="C2468" s="459"/>
      <c r="D2468" s="459"/>
      <c r="E2468" s="459"/>
      <c r="F2468" s="459"/>
      <c r="G2468" s="459"/>
      <c r="H2468" s="459"/>
      <c r="I2468" s="459"/>
      <c r="J2468" s="459"/>
      <c r="K2468" s="459"/>
      <c r="L2468" s="459"/>
      <c r="M2468" s="459"/>
      <c r="N2468" s="459"/>
      <c r="O2468" s="459"/>
      <c r="P2468" s="459"/>
      <c r="Q2468" s="459"/>
      <c r="R2468" s="481" t="s">
        <v>425</v>
      </c>
      <c r="S2468" s="482" t="s">
        <v>117</v>
      </c>
      <c r="T2468" s="477">
        <f>+AB235+AB358+AB664+AB1388+AB1711</f>
        <v>1472.0513120000001</v>
      </c>
      <c r="U2468" s="455"/>
      <c r="V2468" s="455"/>
      <c r="W2468" s="455"/>
      <c r="X2468" s="455"/>
      <c r="Y2468" s="461"/>
      <c r="Z2468" s="455"/>
      <c r="AA2468" s="455"/>
      <c r="AB2468" s="455"/>
      <c r="AC2468" s="455"/>
      <c r="AD2468" s="455"/>
      <c r="AE2468" s="455"/>
      <c r="AF2468" s="455"/>
      <c r="AG2468" s="2"/>
    </row>
    <row r="2469" spans="1:33" ht="16.5" customHeight="1">
      <c r="A2469" s="455"/>
      <c r="B2469" s="455"/>
      <c r="C2469" s="459"/>
      <c r="D2469" s="459"/>
      <c r="E2469" s="459"/>
      <c r="F2469" s="459"/>
      <c r="G2469" s="459"/>
      <c r="H2469" s="459"/>
      <c r="I2469" s="459"/>
      <c r="J2469" s="459"/>
      <c r="K2469" s="459"/>
      <c r="L2469" s="459"/>
      <c r="M2469" s="459"/>
      <c r="N2469" s="459"/>
      <c r="O2469" s="459"/>
      <c r="P2469" s="459"/>
      <c r="Q2469" s="459"/>
      <c r="R2469" s="481" t="s">
        <v>140</v>
      </c>
      <c r="S2469" s="482" t="s">
        <v>141</v>
      </c>
      <c r="T2469" s="477">
        <f>+AB47+AB143+AB225+AB599+AB713+AB861+AB866+AB934+AB1012+AB1095+AB1123+AB1243+AB1313+AB1333+AB1338+AB1349+AB1362+AB1378+AB1391+AB1459+AB1481+AB1501+AB1531+AB1540+AB1803+AB1825+AB1873+AB1891+AB1904+AB1929+AB1980+AB2139+AB2176+AB2220+AB2235+AB2240+AB2250+AB2258+AB2400</f>
        <v>4458.4629919999998</v>
      </c>
      <c r="U2469" s="455"/>
      <c r="V2469" s="455"/>
      <c r="W2469" s="455"/>
      <c r="X2469" s="455"/>
      <c r="Y2469" s="461"/>
      <c r="Z2469" s="455"/>
      <c r="AA2469" s="455"/>
      <c r="AB2469" s="455"/>
      <c r="AC2469" s="455"/>
      <c r="AD2469" s="455"/>
      <c r="AE2469" s="455"/>
      <c r="AF2469" s="455"/>
      <c r="AG2469" s="2"/>
    </row>
    <row r="2470" spans="1:33" ht="16.5" customHeight="1">
      <c r="A2470" s="455"/>
      <c r="B2470" s="455"/>
      <c r="C2470" s="459"/>
      <c r="D2470" s="459"/>
      <c r="E2470" s="459"/>
      <c r="F2470" s="459"/>
      <c r="G2470" s="459"/>
      <c r="H2470" s="459"/>
      <c r="I2470" s="459"/>
      <c r="J2470" s="459"/>
      <c r="K2470" s="459"/>
      <c r="L2470" s="459"/>
      <c r="M2470" s="459"/>
      <c r="N2470" s="459"/>
      <c r="O2470" s="459"/>
      <c r="P2470" s="459"/>
      <c r="Q2470" s="459"/>
      <c r="R2470" s="481" t="s">
        <v>2238</v>
      </c>
      <c r="S2470" s="482" t="s">
        <v>141</v>
      </c>
      <c r="T2470" s="477">
        <f>+AB1683+AB1982</f>
        <v>1380.7880000000002</v>
      </c>
      <c r="U2470" s="455"/>
      <c r="V2470" s="455"/>
      <c r="W2470" s="455"/>
      <c r="X2470" s="455"/>
      <c r="Y2470" s="461"/>
      <c r="Z2470" s="455"/>
      <c r="AA2470" s="455"/>
      <c r="AB2470" s="455"/>
      <c r="AC2470" s="455"/>
      <c r="AD2470" s="455"/>
      <c r="AE2470" s="455"/>
      <c r="AF2470" s="455"/>
      <c r="AG2470" s="2"/>
    </row>
    <row r="2471" spans="1:33" ht="33">
      <c r="A2471" s="455"/>
      <c r="B2471" s="455"/>
      <c r="C2471" s="459"/>
      <c r="D2471" s="459"/>
      <c r="E2471" s="459"/>
      <c r="F2471" s="459"/>
      <c r="G2471" s="459"/>
      <c r="H2471" s="459"/>
      <c r="I2471" s="459"/>
      <c r="J2471" s="459"/>
      <c r="K2471" s="459"/>
      <c r="L2471" s="459"/>
      <c r="M2471" s="459"/>
      <c r="N2471" s="459"/>
      <c r="O2471" s="459"/>
      <c r="P2471" s="459"/>
      <c r="Q2471" s="459"/>
      <c r="R2471" s="481" t="s">
        <v>68</v>
      </c>
      <c r="S2471" s="482" t="s">
        <v>69</v>
      </c>
      <c r="T2471" s="477">
        <f>+AB15+AB88+AB183+AB284+AB513+AB551+AB579+AB647+AB845+AB873+AB1017+AB1031+AB1057+AB1078+AB1082+AB1236+AB1269+AB1318+AB1328+AB1341+AB1352+AB1364+AB1371+AB1381+AB1401+AB1407+AB1414+AB1419+AB1429+AB1434+AB1439+AB1444+AB1449+AB1466+AB1477+AB1497+AB1512+AB1518+AB1523+AB1528+AB1598+AB1781+AB1801+AB1821+AB1875+AB1884+AB1896+AB1906+AB1914+AB1984+AB2191+AB2206+AB2214+AB2225+AB2248+AB2395+AB929</f>
        <v>13563.969200000001</v>
      </c>
      <c r="U2471" s="455"/>
      <c r="V2471" s="455"/>
      <c r="W2471" s="455"/>
      <c r="X2471" s="455"/>
      <c r="Y2471" s="461"/>
      <c r="Z2471" s="455"/>
      <c r="AA2471" s="455"/>
      <c r="AB2471" s="455"/>
      <c r="AC2471" s="455"/>
      <c r="AD2471" s="455"/>
      <c r="AE2471" s="455"/>
      <c r="AF2471" s="455"/>
      <c r="AG2471" s="2"/>
    </row>
    <row r="2472" spans="1:33" ht="33">
      <c r="A2472" s="455"/>
      <c r="B2472" s="455"/>
      <c r="C2472" s="459"/>
      <c r="D2472" s="459"/>
      <c r="E2472" s="459"/>
      <c r="F2472" s="459"/>
      <c r="G2472" s="459"/>
      <c r="H2472" s="459"/>
      <c r="I2472" s="459"/>
      <c r="J2472" s="459"/>
      <c r="K2472" s="459"/>
      <c r="L2472" s="459"/>
      <c r="M2472" s="459"/>
      <c r="N2472" s="459"/>
      <c r="O2472" s="459"/>
      <c r="P2472" s="459"/>
      <c r="Q2472" s="459"/>
      <c r="R2472" s="481" t="s">
        <v>412</v>
      </c>
      <c r="S2472" s="482" t="s">
        <v>69</v>
      </c>
      <c r="T2472" s="477">
        <f>+AB230</f>
        <v>236.54400000000004</v>
      </c>
      <c r="U2472" s="455"/>
      <c r="V2472" s="455"/>
      <c r="W2472" s="455"/>
      <c r="X2472" s="455"/>
      <c r="Y2472" s="461"/>
      <c r="Z2472" s="455"/>
      <c r="AA2472" s="455"/>
      <c r="AB2472" s="455"/>
      <c r="AC2472" s="455"/>
      <c r="AD2472" s="455"/>
      <c r="AE2472" s="455"/>
      <c r="AF2472" s="455"/>
      <c r="AG2472" s="2"/>
    </row>
    <row r="2473" spans="1:33" ht="16.5" customHeight="1">
      <c r="A2473" s="455"/>
      <c r="B2473" s="455"/>
      <c r="C2473" s="459"/>
      <c r="D2473" s="459"/>
      <c r="E2473" s="459"/>
      <c r="F2473" s="459"/>
      <c r="G2473" s="459"/>
      <c r="H2473" s="459"/>
      <c r="I2473" s="459"/>
      <c r="J2473" s="459"/>
      <c r="K2473" s="459"/>
      <c r="L2473" s="459"/>
      <c r="M2473" s="459"/>
      <c r="N2473" s="459"/>
      <c r="O2473" s="459"/>
      <c r="P2473" s="459"/>
      <c r="Q2473" s="459"/>
      <c r="R2473" s="481" t="s">
        <v>1522</v>
      </c>
      <c r="S2473" s="482" t="s">
        <v>1523</v>
      </c>
      <c r="T2473" s="477">
        <f>+AB1129</f>
        <v>2998.95</v>
      </c>
      <c r="U2473" s="455"/>
      <c r="V2473" s="455"/>
      <c r="W2473" s="455"/>
      <c r="X2473" s="455"/>
      <c r="Y2473" s="461"/>
      <c r="Z2473" s="455"/>
      <c r="AA2473" s="455"/>
      <c r="AB2473" s="455"/>
      <c r="AC2473" s="455"/>
      <c r="AD2473" s="455"/>
      <c r="AE2473" s="455"/>
      <c r="AF2473" s="455"/>
      <c r="AG2473" s="2"/>
    </row>
    <row r="2474" spans="1:33" ht="33">
      <c r="A2474" s="455"/>
      <c r="B2474" s="455"/>
      <c r="C2474" s="459"/>
      <c r="D2474" s="459"/>
      <c r="E2474" s="459"/>
      <c r="F2474" s="459"/>
      <c r="G2474" s="459"/>
      <c r="H2474" s="459"/>
      <c r="I2474" s="459"/>
      <c r="J2474" s="459"/>
      <c r="K2474" s="459"/>
      <c r="L2474" s="459"/>
      <c r="M2474" s="459"/>
      <c r="N2474" s="459"/>
      <c r="O2474" s="459"/>
      <c r="P2474" s="459"/>
      <c r="Q2474" s="459"/>
      <c r="R2474" s="481" t="s">
        <v>2596</v>
      </c>
      <c r="S2474" s="482" t="s">
        <v>3139</v>
      </c>
      <c r="T2474" s="477">
        <f>+AB1990</f>
        <v>722.46</v>
      </c>
      <c r="U2474" s="455"/>
      <c r="V2474" s="455"/>
      <c r="W2474" s="455"/>
      <c r="X2474" s="455"/>
      <c r="Y2474" s="461"/>
      <c r="Z2474" s="455"/>
      <c r="AA2474" s="455"/>
      <c r="AB2474" s="455"/>
      <c r="AC2474" s="455"/>
      <c r="AD2474" s="455"/>
      <c r="AE2474" s="455"/>
      <c r="AF2474" s="455"/>
      <c r="AG2474" s="2"/>
    </row>
    <row r="2475" spans="1:33" ht="33">
      <c r="A2475" s="455"/>
      <c r="B2475" s="455"/>
      <c r="C2475" s="459"/>
      <c r="D2475" s="459"/>
      <c r="E2475" s="459"/>
      <c r="F2475" s="459"/>
      <c r="G2475" s="459"/>
      <c r="H2475" s="459"/>
      <c r="I2475" s="459"/>
      <c r="J2475" s="459"/>
      <c r="K2475" s="459"/>
      <c r="L2475" s="459"/>
      <c r="M2475" s="459"/>
      <c r="N2475" s="459"/>
      <c r="O2475" s="459"/>
      <c r="P2475" s="459"/>
      <c r="Q2475" s="459"/>
      <c r="R2475" s="481" t="s">
        <v>948</v>
      </c>
      <c r="S2475" s="482" t="s">
        <v>3139</v>
      </c>
      <c r="T2475" s="477">
        <f>+AB670+AB1992</f>
        <v>8994.52</v>
      </c>
      <c r="U2475" s="455"/>
      <c r="V2475" s="455"/>
      <c r="W2475" s="455"/>
      <c r="X2475" s="455"/>
      <c r="Y2475" s="461"/>
      <c r="Z2475" s="455"/>
      <c r="AA2475" s="455"/>
      <c r="AB2475" s="455"/>
      <c r="AC2475" s="455"/>
      <c r="AD2475" s="455"/>
      <c r="AE2475" s="455"/>
      <c r="AF2475" s="455"/>
      <c r="AG2475" s="2"/>
    </row>
    <row r="2476" spans="1:33" ht="16.5" customHeight="1">
      <c r="A2476" s="455"/>
      <c r="B2476" s="455"/>
      <c r="C2476" s="459"/>
      <c r="D2476" s="459"/>
      <c r="E2476" s="459"/>
      <c r="F2476" s="459"/>
      <c r="G2476" s="459"/>
      <c r="H2476" s="459"/>
      <c r="I2476" s="459"/>
      <c r="J2476" s="459"/>
      <c r="K2476" s="459"/>
      <c r="L2476" s="459"/>
      <c r="M2476" s="459"/>
      <c r="N2476" s="459"/>
      <c r="O2476" s="459"/>
      <c r="P2476" s="459"/>
      <c r="Q2476" s="459"/>
      <c r="R2476" s="472" t="s">
        <v>982</v>
      </c>
      <c r="S2476" s="482" t="s">
        <v>983</v>
      </c>
      <c r="T2476" s="477">
        <f>+AB700+AB778+AB1613</f>
        <v>2695.04</v>
      </c>
      <c r="U2476" s="484">
        <f>+AB700+AB778</f>
        <v>193.04</v>
      </c>
      <c r="V2476" s="455"/>
      <c r="W2476" s="455"/>
      <c r="X2476" s="455"/>
      <c r="Y2476" s="461"/>
      <c r="Z2476" s="455"/>
      <c r="AA2476" s="455"/>
      <c r="AB2476" s="455"/>
      <c r="AC2476" s="455"/>
      <c r="AD2476" s="455"/>
      <c r="AE2476" s="455"/>
      <c r="AF2476" s="455"/>
      <c r="AG2476" s="2"/>
    </row>
    <row r="2477" spans="1:33" ht="16.5" customHeight="1">
      <c r="A2477" s="455"/>
      <c r="B2477" s="455"/>
      <c r="C2477" s="459"/>
      <c r="D2477" s="459"/>
      <c r="E2477" s="459"/>
      <c r="F2477" s="459"/>
      <c r="G2477" s="459"/>
      <c r="H2477" s="459"/>
      <c r="I2477" s="459"/>
      <c r="J2477" s="459"/>
      <c r="K2477" s="459"/>
      <c r="L2477" s="459"/>
      <c r="M2477" s="459"/>
      <c r="N2477" s="459"/>
      <c r="O2477" s="459"/>
      <c r="P2477" s="459"/>
      <c r="Q2477" s="459"/>
      <c r="R2477" s="472" t="s">
        <v>1086</v>
      </c>
      <c r="S2477" s="482" t="s">
        <v>983</v>
      </c>
      <c r="T2477" s="477">
        <f>+AB782+AB1616+AB1995</f>
        <v>6558.0798399999994</v>
      </c>
      <c r="U2477" s="455"/>
      <c r="V2477" s="455"/>
      <c r="W2477" s="455"/>
      <c r="X2477" s="455"/>
      <c r="Y2477" s="461"/>
      <c r="Z2477" s="455"/>
      <c r="AA2477" s="455"/>
      <c r="AB2477" s="455"/>
      <c r="AC2477" s="455"/>
      <c r="AD2477" s="455"/>
      <c r="AE2477" s="455"/>
      <c r="AF2477" s="455"/>
      <c r="AG2477" s="2"/>
    </row>
    <row r="2478" spans="1:33" ht="16.5">
      <c r="A2478" s="455"/>
      <c r="B2478" s="455"/>
      <c r="C2478" s="459"/>
      <c r="D2478" s="459"/>
      <c r="E2478" s="459"/>
      <c r="F2478" s="459"/>
      <c r="G2478" s="459"/>
      <c r="H2478" s="459"/>
      <c r="I2478" s="459"/>
      <c r="J2478" s="459"/>
      <c r="K2478" s="459"/>
      <c r="L2478" s="459"/>
      <c r="M2478" s="459"/>
      <c r="N2478" s="459"/>
      <c r="O2478" s="459"/>
      <c r="P2478" s="459"/>
      <c r="Q2478" s="459"/>
      <c r="R2478" s="481" t="s">
        <v>1558</v>
      </c>
      <c r="S2478" s="482" t="s">
        <v>1559</v>
      </c>
      <c r="T2478" s="477">
        <f>+AB1163</f>
        <v>1415.8</v>
      </c>
      <c r="U2478" s="455"/>
      <c r="V2478" s="455"/>
      <c r="W2478" s="455"/>
      <c r="X2478" s="455"/>
      <c r="Y2478" s="461"/>
      <c r="Z2478" s="455"/>
      <c r="AA2478" s="455"/>
      <c r="AB2478" s="455"/>
      <c r="AC2478" s="455"/>
      <c r="AD2478" s="455"/>
      <c r="AE2478" s="455"/>
      <c r="AF2478" s="455"/>
      <c r="AG2478" s="2"/>
    </row>
    <row r="2479" spans="1:33" ht="16.5" customHeight="1">
      <c r="A2479" s="455"/>
      <c r="B2479" s="455"/>
      <c r="C2479" s="459"/>
      <c r="D2479" s="459"/>
      <c r="E2479" s="459"/>
      <c r="F2479" s="459"/>
      <c r="G2479" s="459"/>
      <c r="H2479" s="459"/>
      <c r="I2479" s="459"/>
      <c r="J2479" s="459"/>
      <c r="K2479" s="459"/>
      <c r="L2479" s="459"/>
      <c r="M2479" s="459"/>
      <c r="N2479" s="459"/>
      <c r="O2479" s="459"/>
      <c r="P2479" s="459"/>
      <c r="Q2479" s="459"/>
      <c r="R2479" s="481" t="s">
        <v>1561</v>
      </c>
      <c r="S2479" s="482" t="s">
        <v>1559</v>
      </c>
      <c r="T2479" s="477">
        <f>+AB1165</f>
        <v>2325.02</v>
      </c>
      <c r="U2479" s="455"/>
      <c r="V2479" s="455"/>
      <c r="W2479" s="455"/>
      <c r="X2479" s="455"/>
      <c r="Y2479" s="461"/>
      <c r="Z2479" s="455"/>
      <c r="AA2479" s="455"/>
      <c r="AB2479" s="455"/>
      <c r="AC2479" s="455"/>
      <c r="AD2479" s="455"/>
      <c r="AE2479" s="455"/>
      <c r="AF2479" s="455"/>
      <c r="AG2479" s="2"/>
    </row>
    <row r="2480" spans="1:33" ht="16.5" customHeight="1">
      <c r="A2480" s="455"/>
      <c r="B2480" s="455"/>
      <c r="C2480" s="459"/>
      <c r="D2480" s="459"/>
      <c r="E2480" s="459"/>
      <c r="F2480" s="459"/>
      <c r="G2480" s="459"/>
      <c r="H2480" s="459"/>
      <c r="I2480" s="459"/>
      <c r="J2480" s="459"/>
      <c r="K2480" s="459"/>
      <c r="L2480" s="459"/>
      <c r="M2480" s="459"/>
      <c r="N2480" s="459"/>
      <c r="O2480" s="459"/>
      <c r="P2480" s="459"/>
      <c r="Q2480" s="459"/>
      <c r="R2480" s="481" t="s">
        <v>2648</v>
      </c>
      <c r="S2480" s="482" t="s">
        <v>2649</v>
      </c>
      <c r="T2480" s="477">
        <f>+AB2027</f>
        <v>2499.9744000000005</v>
      </c>
      <c r="U2480" s="455"/>
      <c r="V2480" s="455"/>
      <c r="W2480" s="455"/>
      <c r="X2480" s="455"/>
      <c r="Y2480" s="461"/>
      <c r="Z2480" s="455"/>
      <c r="AA2480" s="455"/>
      <c r="AB2480" s="455"/>
      <c r="AC2480" s="455"/>
      <c r="AD2480" s="455"/>
      <c r="AE2480" s="455"/>
      <c r="AF2480" s="455"/>
      <c r="AG2480" s="2"/>
    </row>
    <row r="2481" spans="1:33" ht="16.5" customHeight="1">
      <c r="A2481" s="455"/>
      <c r="B2481" s="455"/>
      <c r="C2481" s="459"/>
      <c r="D2481" s="459"/>
      <c r="E2481" s="459"/>
      <c r="F2481" s="459"/>
      <c r="G2481" s="459"/>
      <c r="H2481" s="459"/>
      <c r="I2481" s="459"/>
      <c r="J2481" s="459"/>
      <c r="K2481" s="459"/>
      <c r="L2481" s="459"/>
      <c r="M2481" s="459"/>
      <c r="N2481" s="459"/>
      <c r="O2481" s="459"/>
      <c r="P2481" s="459"/>
      <c r="Q2481" s="459"/>
      <c r="R2481" s="481" t="s">
        <v>360</v>
      </c>
      <c r="S2481" s="482" t="s">
        <v>361</v>
      </c>
      <c r="T2481" s="477">
        <f>+AB197</f>
        <v>5125.33</v>
      </c>
      <c r="U2481" s="455" t="s">
        <v>362</v>
      </c>
      <c r="V2481" s="455"/>
      <c r="W2481" s="455"/>
      <c r="X2481" s="455"/>
      <c r="Y2481" s="461"/>
      <c r="Z2481" s="455"/>
      <c r="AA2481" s="455"/>
      <c r="AB2481" s="455"/>
      <c r="AC2481" s="455"/>
      <c r="AD2481" s="455"/>
      <c r="AE2481" s="455"/>
      <c r="AF2481" s="455"/>
      <c r="AG2481" s="2"/>
    </row>
    <row r="2482" spans="1:33" ht="16.5" customHeight="1">
      <c r="A2482" s="455"/>
      <c r="B2482" s="455"/>
      <c r="C2482" s="459"/>
      <c r="D2482" s="459"/>
      <c r="E2482" s="459"/>
      <c r="F2482" s="459"/>
      <c r="G2482" s="459"/>
      <c r="H2482" s="459"/>
      <c r="I2482" s="459"/>
      <c r="J2482" s="459"/>
      <c r="K2482" s="459"/>
      <c r="L2482" s="459"/>
      <c r="M2482" s="459"/>
      <c r="N2482" s="459"/>
      <c r="O2482" s="459"/>
      <c r="P2482" s="459"/>
      <c r="Q2482" s="459"/>
      <c r="R2482" s="481" t="s">
        <v>216</v>
      </c>
      <c r="S2482" s="482" t="s">
        <v>217</v>
      </c>
      <c r="T2482" s="477">
        <f>+AB95+AB698+AB2227+AB2246</f>
        <v>259.05600000000004</v>
      </c>
      <c r="U2482" s="455"/>
      <c r="V2482" s="455"/>
      <c r="W2482" s="455"/>
      <c r="X2482" s="455"/>
      <c r="Y2482" s="461"/>
      <c r="Z2482" s="455"/>
      <c r="AA2482" s="455"/>
      <c r="AB2482" s="455"/>
      <c r="AC2482" s="455"/>
      <c r="AD2482" s="455"/>
      <c r="AE2482" s="455"/>
      <c r="AF2482" s="455"/>
      <c r="AG2482" s="2"/>
    </row>
    <row r="2483" spans="1:33" ht="16.5" customHeight="1">
      <c r="A2483" s="455"/>
      <c r="B2483" s="455"/>
      <c r="C2483" s="459"/>
      <c r="D2483" s="459"/>
      <c r="E2483" s="459"/>
      <c r="F2483" s="459"/>
      <c r="G2483" s="459"/>
      <c r="H2483" s="459"/>
      <c r="I2483" s="459"/>
      <c r="J2483" s="459"/>
      <c r="K2483" s="459"/>
      <c r="L2483" s="459"/>
      <c r="M2483" s="459"/>
      <c r="N2483" s="459"/>
      <c r="O2483" s="459"/>
      <c r="P2483" s="459"/>
      <c r="Q2483" s="459"/>
      <c r="R2483" s="481" t="s">
        <v>3051</v>
      </c>
      <c r="S2483" s="482" t="s">
        <v>217</v>
      </c>
      <c r="T2483" s="477">
        <f>+AB2358</f>
        <v>66.95920000000001</v>
      </c>
      <c r="U2483" s="455"/>
      <c r="V2483" s="455"/>
      <c r="W2483" s="455"/>
      <c r="X2483" s="455"/>
      <c r="Y2483" s="461"/>
      <c r="Z2483" s="455"/>
      <c r="AA2483" s="455"/>
      <c r="AB2483" s="455"/>
      <c r="AC2483" s="455"/>
      <c r="AD2483" s="455"/>
      <c r="AE2483" s="455"/>
      <c r="AF2483" s="455"/>
      <c r="AG2483" s="2"/>
    </row>
    <row r="2484" spans="1:33" ht="16.5" customHeight="1">
      <c r="A2484" s="455"/>
      <c r="B2484" s="455"/>
      <c r="C2484" s="459"/>
      <c r="D2484" s="459"/>
      <c r="E2484" s="459"/>
      <c r="F2484" s="459"/>
      <c r="G2484" s="459"/>
      <c r="H2484" s="459"/>
      <c r="I2484" s="459"/>
      <c r="J2484" s="459"/>
      <c r="K2484" s="459"/>
      <c r="L2484" s="459"/>
      <c r="M2484" s="459"/>
      <c r="N2484" s="459"/>
      <c r="O2484" s="459"/>
      <c r="P2484" s="459"/>
      <c r="Q2484" s="459"/>
      <c r="R2484" s="481" t="s">
        <v>1105</v>
      </c>
      <c r="S2484" s="482" t="s">
        <v>1106</v>
      </c>
      <c r="T2484" s="477">
        <f>+AB797</f>
        <v>284</v>
      </c>
      <c r="U2484" s="455"/>
      <c r="V2484" s="455"/>
      <c r="W2484" s="455"/>
      <c r="X2484" s="455"/>
      <c r="Y2484" s="461"/>
      <c r="Z2484" s="455"/>
      <c r="AA2484" s="455"/>
      <c r="AB2484" s="455"/>
      <c r="AC2484" s="455"/>
      <c r="AD2484" s="455"/>
      <c r="AE2484" s="455"/>
      <c r="AF2484" s="455"/>
      <c r="AG2484" s="2"/>
    </row>
    <row r="2485" spans="1:33" ht="16.5" customHeight="1">
      <c r="A2485" s="455"/>
      <c r="B2485" s="455"/>
      <c r="C2485" s="459"/>
      <c r="D2485" s="459"/>
      <c r="E2485" s="459"/>
      <c r="F2485" s="459"/>
      <c r="G2485" s="459"/>
      <c r="H2485" s="459"/>
      <c r="I2485" s="459"/>
      <c r="J2485" s="459"/>
      <c r="K2485" s="459"/>
      <c r="L2485" s="459"/>
      <c r="M2485" s="459"/>
      <c r="N2485" s="459"/>
      <c r="O2485" s="459"/>
      <c r="P2485" s="459"/>
      <c r="Q2485" s="459"/>
      <c r="R2485" s="481" t="s">
        <v>264</v>
      </c>
      <c r="S2485" s="482" t="s">
        <v>197</v>
      </c>
      <c r="T2485" s="477">
        <f>+AB128+AB380+AB493+AB503+AB508+AB518+AB556+AB563+AB610+AB708+AB722+AB1039+AB1225+AB1274+AB1461+AB1786+AB2301</f>
        <v>2768.20768</v>
      </c>
      <c r="U2485" s="455"/>
      <c r="V2485" s="455"/>
      <c r="W2485" s="455"/>
      <c r="X2485" s="455"/>
      <c r="Y2485" s="461"/>
      <c r="Z2485" s="455"/>
      <c r="AA2485" s="455"/>
      <c r="AB2485" s="455"/>
      <c r="AC2485" s="455"/>
      <c r="AD2485" s="455"/>
      <c r="AE2485" s="455"/>
      <c r="AF2485" s="455"/>
      <c r="AG2485" s="2"/>
    </row>
    <row r="2486" spans="1:33" ht="16.5" customHeight="1">
      <c r="A2486" s="455"/>
      <c r="B2486" s="455"/>
      <c r="C2486" s="459"/>
      <c r="D2486" s="459"/>
      <c r="E2486" s="459"/>
      <c r="F2486" s="459"/>
      <c r="G2486" s="459"/>
      <c r="H2486" s="459"/>
      <c r="I2486" s="459"/>
      <c r="J2486" s="459"/>
      <c r="K2486" s="459"/>
      <c r="L2486" s="459"/>
      <c r="M2486" s="459"/>
      <c r="N2486" s="459"/>
      <c r="O2486" s="459"/>
      <c r="P2486" s="459"/>
      <c r="Q2486" s="459"/>
      <c r="R2486" s="481" t="s">
        <v>279</v>
      </c>
      <c r="S2486" s="482" t="s">
        <v>197</v>
      </c>
      <c r="T2486" s="477">
        <f>+AB138+AB622+AB801+AB2352</f>
        <v>1071.28</v>
      </c>
      <c r="U2486" s="455"/>
      <c r="V2486" s="455"/>
      <c r="W2486" s="455"/>
      <c r="X2486" s="455"/>
      <c r="Y2486" s="461"/>
      <c r="Z2486" s="455"/>
      <c r="AA2486" s="455"/>
      <c r="AB2486" s="455"/>
      <c r="AC2486" s="455"/>
      <c r="AD2486" s="455"/>
      <c r="AE2486" s="455"/>
      <c r="AF2486" s="455"/>
      <c r="AG2486" s="2"/>
    </row>
    <row r="2487" spans="1:33" ht="35.25" customHeight="1">
      <c r="A2487" s="455"/>
      <c r="B2487" s="455"/>
      <c r="C2487" s="459"/>
      <c r="D2487" s="459"/>
      <c r="E2487" s="459"/>
      <c r="F2487" s="459"/>
      <c r="G2487" s="459"/>
      <c r="H2487" s="459"/>
      <c r="I2487" s="459"/>
      <c r="J2487" s="459"/>
      <c r="K2487" s="459"/>
      <c r="L2487" s="459"/>
      <c r="M2487" s="459"/>
      <c r="N2487" s="459"/>
      <c r="O2487" s="459"/>
      <c r="P2487" s="459"/>
      <c r="Q2487" s="459"/>
      <c r="R2487" s="481" t="s">
        <v>171</v>
      </c>
      <c r="S2487" s="482" t="s">
        <v>172</v>
      </c>
      <c r="T2487" s="477">
        <f>AB68+AB2080</f>
        <v>4127.2089599999999</v>
      </c>
      <c r="U2487" s="455"/>
      <c r="V2487" s="455"/>
      <c r="W2487" s="455"/>
      <c r="X2487" s="455"/>
      <c r="Y2487" s="461"/>
      <c r="Z2487" s="455"/>
      <c r="AA2487" s="455"/>
      <c r="AB2487" s="455"/>
      <c r="AC2487" s="455"/>
      <c r="AD2487" s="455"/>
      <c r="AE2487" s="455"/>
      <c r="AF2487" s="455"/>
      <c r="AG2487" s="2"/>
    </row>
    <row r="2488" spans="1:33" ht="16.5" customHeight="1">
      <c r="A2488" s="455"/>
      <c r="B2488" s="455"/>
      <c r="C2488" s="459"/>
      <c r="D2488" s="459"/>
      <c r="E2488" s="459"/>
      <c r="F2488" s="459"/>
      <c r="G2488" s="459"/>
      <c r="H2488" s="459"/>
      <c r="I2488" s="459"/>
      <c r="J2488" s="459"/>
      <c r="K2488" s="459"/>
      <c r="L2488" s="459"/>
      <c r="M2488" s="459"/>
      <c r="N2488" s="459"/>
      <c r="O2488" s="459"/>
      <c r="P2488" s="459"/>
      <c r="Q2488" s="459"/>
      <c r="R2488" s="481" t="s">
        <v>3058</v>
      </c>
      <c r="S2488" s="482" t="s">
        <v>3059</v>
      </c>
      <c r="T2488" s="477">
        <f>+AB2363</f>
        <v>7213.85</v>
      </c>
      <c r="U2488" s="455"/>
      <c r="V2488" s="455"/>
      <c r="W2488" s="455"/>
      <c r="X2488" s="455"/>
      <c r="Y2488" s="461"/>
      <c r="Z2488" s="455"/>
      <c r="AA2488" s="455"/>
      <c r="AB2488" s="455"/>
      <c r="AC2488" s="455"/>
      <c r="AD2488" s="455"/>
      <c r="AE2488" s="455"/>
      <c r="AF2488" s="455"/>
      <c r="AG2488" s="2"/>
    </row>
    <row r="2489" spans="1:33" ht="16.5" customHeight="1">
      <c r="A2489" s="455"/>
      <c r="B2489" s="455"/>
      <c r="C2489" s="459"/>
      <c r="D2489" s="459"/>
      <c r="E2489" s="459"/>
      <c r="F2489" s="459"/>
      <c r="G2489" s="459"/>
      <c r="H2489" s="459"/>
      <c r="I2489" s="459"/>
      <c r="J2489" s="459"/>
      <c r="K2489" s="459"/>
      <c r="L2489" s="459"/>
      <c r="M2489" s="459"/>
      <c r="N2489" s="459"/>
      <c r="O2489" s="459"/>
      <c r="P2489" s="459"/>
      <c r="Q2489" s="459"/>
      <c r="R2489" s="481" t="s">
        <v>992</v>
      </c>
      <c r="S2489" s="482" t="s">
        <v>993</v>
      </c>
      <c r="T2489" s="477">
        <f>+AB705</f>
        <v>100.65664000000001</v>
      </c>
      <c r="U2489" s="455"/>
      <c r="V2489" s="455"/>
      <c r="W2489" s="455"/>
      <c r="X2489" s="455"/>
      <c r="Y2489" s="461"/>
      <c r="Z2489" s="455"/>
      <c r="AA2489" s="455"/>
      <c r="AB2489" s="455"/>
      <c r="AC2489" s="455"/>
      <c r="AD2489" s="455"/>
      <c r="AE2489" s="455"/>
      <c r="AF2489" s="455"/>
      <c r="AG2489" s="2"/>
    </row>
    <row r="2490" spans="1:33" ht="33">
      <c r="A2490" s="455"/>
      <c r="B2490" s="455"/>
      <c r="C2490" s="459"/>
      <c r="D2490" s="459"/>
      <c r="E2490" s="459"/>
      <c r="F2490" s="459"/>
      <c r="G2490" s="459"/>
      <c r="H2490" s="459"/>
      <c r="I2490" s="459"/>
      <c r="J2490" s="459"/>
      <c r="K2490" s="459"/>
      <c r="L2490" s="459"/>
      <c r="M2490" s="459"/>
      <c r="N2490" s="459"/>
      <c r="O2490" s="459"/>
      <c r="P2490" s="459"/>
      <c r="Q2490" s="459"/>
      <c r="R2490" s="485" t="s">
        <v>2216</v>
      </c>
      <c r="S2490" s="486" t="s">
        <v>2217</v>
      </c>
      <c r="T2490" s="474">
        <f>+AB1660</f>
        <v>34092.85</v>
      </c>
      <c r="U2490" s="455"/>
      <c r="V2490" s="455"/>
      <c r="W2490" s="455"/>
      <c r="X2490" s="455"/>
      <c r="Y2490" s="461"/>
      <c r="Z2490" s="455"/>
      <c r="AA2490" s="455"/>
      <c r="AB2490" s="455"/>
      <c r="AC2490" s="455"/>
      <c r="AD2490" s="455"/>
      <c r="AE2490" s="455"/>
      <c r="AF2490" s="455"/>
      <c r="AG2490" s="2"/>
    </row>
    <row r="2491" spans="1:33" ht="33">
      <c r="A2491" s="455"/>
      <c r="B2491" s="455"/>
      <c r="C2491" s="459"/>
      <c r="D2491" s="459"/>
      <c r="E2491" s="459"/>
      <c r="F2491" s="459"/>
      <c r="G2491" s="459"/>
      <c r="H2491" s="459"/>
      <c r="I2491" s="459"/>
      <c r="J2491" s="459"/>
      <c r="K2491" s="459"/>
      <c r="L2491" s="459"/>
      <c r="M2491" s="459"/>
      <c r="N2491" s="459"/>
      <c r="O2491" s="459"/>
      <c r="P2491" s="459"/>
      <c r="Q2491" s="459"/>
      <c r="R2491" s="485" t="s">
        <v>2221</v>
      </c>
      <c r="S2491" s="486" t="s">
        <v>2217</v>
      </c>
      <c r="T2491" s="487">
        <f>+AB1664</f>
        <v>16551.98</v>
      </c>
      <c r="U2491" s="455"/>
      <c r="V2491" s="455"/>
      <c r="W2491" s="455"/>
      <c r="X2491" s="455"/>
      <c r="Y2491" s="461"/>
      <c r="Z2491" s="455"/>
      <c r="AA2491" s="455"/>
      <c r="AB2491" s="455"/>
      <c r="AC2491" s="455"/>
      <c r="AD2491" s="455"/>
      <c r="AE2491" s="455"/>
      <c r="AF2491" s="455"/>
      <c r="AG2491" s="2"/>
    </row>
    <row r="2492" spans="1:33" ht="16.5" customHeight="1">
      <c r="A2492" s="455"/>
      <c r="B2492" s="455"/>
      <c r="C2492" s="459"/>
      <c r="D2492" s="459"/>
      <c r="E2492" s="459"/>
      <c r="F2492" s="459"/>
      <c r="G2492" s="459"/>
      <c r="H2492" s="459"/>
      <c r="I2492" s="459"/>
      <c r="J2492" s="459"/>
      <c r="K2492" s="459"/>
      <c r="L2492" s="459"/>
      <c r="M2492" s="459"/>
      <c r="N2492" s="459"/>
      <c r="O2492" s="459"/>
      <c r="P2492" s="459"/>
      <c r="Q2492" s="459"/>
      <c r="R2492" s="480" t="s">
        <v>1222</v>
      </c>
      <c r="S2492" s="488" t="s">
        <v>1223</v>
      </c>
      <c r="T2492" s="487">
        <f>+AB885+AB1632+AB2067</f>
        <v>19322.68</v>
      </c>
      <c r="U2492" s="455"/>
      <c r="V2492" s="455"/>
      <c r="W2492" s="455"/>
      <c r="X2492" s="455"/>
      <c r="Y2492" s="461"/>
      <c r="Z2492" s="455"/>
      <c r="AA2492" s="455"/>
      <c r="AB2492" s="455"/>
      <c r="AC2492" s="455"/>
      <c r="AD2492" s="455"/>
      <c r="AE2492" s="455"/>
      <c r="AF2492" s="455"/>
      <c r="AG2492" s="2"/>
    </row>
    <row r="2493" spans="1:33" ht="16.5" customHeight="1">
      <c r="A2493" s="455"/>
      <c r="B2493" s="455"/>
      <c r="C2493" s="459"/>
      <c r="D2493" s="459"/>
      <c r="E2493" s="459"/>
      <c r="F2493" s="459"/>
      <c r="G2493" s="459"/>
      <c r="H2493" s="459"/>
      <c r="I2493" s="459"/>
      <c r="J2493" s="459"/>
      <c r="K2493" s="459"/>
      <c r="L2493" s="459"/>
      <c r="M2493" s="459"/>
      <c r="N2493" s="459"/>
      <c r="O2493" s="459"/>
      <c r="P2493" s="459"/>
      <c r="Q2493" s="459"/>
      <c r="R2493" s="480" t="s">
        <v>2179</v>
      </c>
      <c r="S2493" s="488" t="s">
        <v>1223</v>
      </c>
      <c r="T2493" s="487">
        <f>+AB1634+AB2064</f>
        <v>176801.57</v>
      </c>
      <c r="U2493" s="455"/>
      <c r="V2493" s="455"/>
      <c r="W2493" s="455"/>
      <c r="X2493" s="455"/>
      <c r="Y2493" s="461"/>
      <c r="Z2493" s="455"/>
      <c r="AA2493" s="455"/>
      <c r="AB2493" s="455"/>
      <c r="AC2493" s="455"/>
      <c r="AD2493" s="455"/>
      <c r="AE2493" s="455"/>
      <c r="AF2493" s="455"/>
      <c r="AG2493" s="2"/>
    </row>
    <row r="2494" spans="1:33" ht="16.5" customHeight="1">
      <c r="A2494" s="455"/>
      <c r="B2494" s="455"/>
      <c r="C2494" s="459"/>
      <c r="D2494" s="459"/>
      <c r="E2494" s="459"/>
      <c r="F2494" s="459"/>
      <c r="G2494" s="459"/>
      <c r="H2494" s="459"/>
      <c r="I2494" s="459"/>
      <c r="J2494" s="459"/>
      <c r="K2494" s="459"/>
      <c r="L2494" s="459"/>
      <c r="M2494" s="459"/>
      <c r="N2494" s="459"/>
      <c r="O2494" s="459"/>
      <c r="P2494" s="459"/>
      <c r="Q2494" s="459"/>
      <c r="R2494" s="480" t="s">
        <v>1827</v>
      </c>
      <c r="S2494" s="488" t="s">
        <v>1828</v>
      </c>
      <c r="T2494" s="487">
        <f>+AB1366</f>
        <v>170</v>
      </c>
      <c r="U2494" s="455"/>
      <c r="V2494" s="455"/>
      <c r="W2494" s="455"/>
      <c r="X2494" s="455"/>
      <c r="Y2494" s="461"/>
      <c r="Z2494" s="455"/>
      <c r="AA2494" s="455"/>
      <c r="AB2494" s="455"/>
      <c r="AC2494" s="455"/>
      <c r="AD2494" s="455"/>
      <c r="AE2494" s="455"/>
      <c r="AF2494" s="455"/>
      <c r="AG2494" s="2"/>
    </row>
    <row r="2495" spans="1:33" ht="49.5">
      <c r="A2495" s="455"/>
      <c r="B2495" s="455"/>
      <c r="C2495" s="459"/>
      <c r="D2495" s="459"/>
      <c r="E2495" s="459"/>
      <c r="F2495" s="459"/>
      <c r="G2495" s="459"/>
      <c r="H2495" s="459"/>
      <c r="I2495" s="459"/>
      <c r="J2495" s="459"/>
      <c r="K2495" s="459"/>
      <c r="L2495" s="459"/>
      <c r="M2495" s="459"/>
      <c r="N2495" s="459"/>
      <c r="O2495" s="459"/>
      <c r="P2495" s="459"/>
      <c r="Q2495" s="459"/>
      <c r="R2495" s="480" t="s">
        <v>437</v>
      </c>
      <c r="S2495" s="488" t="s">
        <v>438</v>
      </c>
      <c r="T2495" s="487">
        <f>AB244</f>
        <v>900</v>
      </c>
      <c r="U2495" s="455"/>
      <c r="V2495" s="455"/>
      <c r="W2495" s="455"/>
      <c r="X2495" s="455"/>
      <c r="Y2495" s="461"/>
      <c r="Z2495" s="455"/>
      <c r="AA2495" s="455"/>
      <c r="AB2495" s="455"/>
      <c r="AC2495" s="455"/>
      <c r="AD2495" s="455"/>
      <c r="AE2495" s="455"/>
      <c r="AF2495" s="455"/>
      <c r="AG2495" s="2"/>
    </row>
    <row r="2496" spans="1:33" ht="49.5">
      <c r="A2496" s="455"/>
      <c r="B2496" s="455"/>
      <c r="C2496" s="459"/>
      <c r="D2496" s="459"/>
      <c r="E2496" s="459"/>
      <c r="F2496" s="459"/>
      <c r="G2496" s="459"/>
      <c r="H2496" s="459"/>
      <c r="I2496" s="459"/>
      <c r="J2496" s="459"/>
      <c r="K2496" s="459"/>
      <c r="L2496" s="459"/>
      <c r="M2496" s="459"/>
      <c r="N2496" s="459"/>
      <c r="O2496" s="459"/>
      <c r="P2496" s="459"/>
      <c r="Q2496" s="459"/>
      <c r="R2496" s="480" t="s">
        <v>439</v>
      </c>
      <c r="S2496" s="488" t="s">
        <v>438</v>
      </c>
      <c r="T2496" s="487">
        <f>AB246</f>
        <v>544</v>
      </c>
      <c r="U2496" s="455"/>
      <c r="V2496" s="455"/>
      <c r="W2496" s="455"/>
      <c r="X2496" s="455"/>
      <c r="Y2496" s="461"/>
      <c r="Z2496" s="455"/>
      <c r="AA2496" s="455"/>
      <c r="AB2496" s="455"/>
      <c r="AC2496" s="455"/>
      <c r="AD2496" s="455"/>
      <c r="AE2496" s="455"/>
      <c r="AF2496" s="455"/>
      <c r="AG2496" s="2"/>
    </row>
    <row r="2497" spans="1:33" ht="16.5" customHeight="1">
      <c r="A2497" s="455"/>
      <c r="B2497" s="455"/>
      <c r="C2497" s="459"/>
      <c r="D2497" s="459"/>
      <c r="E2497" s="459"/>
      <c r="F2497" s="459"/>
      <c r="G2497" s="459"/>
      <c r="H2497" s="459"/>
      <c r="I2497" s="459"/>
      <c r="J2497" s="459"/>
      <c r="K2497" s="459"/>
      <c r="L2497" s="459"/>
      <c r="M2497" s="459"/>
      <c r="N2497" s="459"/>
      <c r="O2497" s="459"/>
      <c r="P2497" s="459"/>
      <c r="Q2497" s="459"/>
      <c r="R2497" s="480" t="s">
        <v>1254</v>
      </c>
      <c r="S2497" s="488" t="s">
        <v>1255</v>
      </c>
      <c r="T2497" s="487">
        <f t="shared" ref="T2497:T2498" si="286">AB907</f>
        <v>31449.43</v>
      </c>
      <c r="U2497" s="455"/>
      <c r="V2497" s="455"/>
      <c r="W2497" s="455"/>
      <c r="X2497" s="455"/>
      <c r="Y2497" s="461"/>
      <c r="Z2497" s="455"/>
      <c r="AA2497" s="455"/>
      <c r="AB2497" s="455"/>
      <c r="AC2497" s="455"/>
      <c r="AD2497" s="455"/>
      <c r="AE2497" s="455"/>
      <c r="AF2497" s="455"/>
      <c r="AG2497" s="2"/>
    </row>
    <row r="2498" spans="1:33" ht="16.5" customHeight="1">
      <c r="A2498" s="455"/>
      <c r="B2498" s="455"/>
      <c r="C2498" s="459"/>
      <c r="D2498" s="459"/>
      <c r="E2498" s="459"/>
      <c r="F2498" s="459"/>
      <c r="G2498" s="459"/>
      <c r="H2498" s="459"/>
      <c r="I2498" s="459"/>
      <c r="J2498" s="459"/>
      <c r="K2498" s="459"/>
      <c r="L2498" s="459"/>
      <c r="M2498" s="459"/>
      <c r="N2498" s="459"/>
      <c r="O2498" s="459"/>
      <c r="P2498" s="459"/>
      <c r="Q2498" s="459"/>
      <c r="R2498" s="480" t="s">
        <v>1256</v>
      </c>
      <c r="S2498" s="488" t="s">
        <v>3140</v>
      </c>
      <c r="T2498" s="487">
        <f t="shared" si="286"/>
        <v>62543.71</v>
      </c>
      <c r="U2498" s="455"/>
      <c r="V2498" s="455"/>
      <c r="W2498" s="455"/>
      <c r="X2498" s="455"/>
      <c r="Y2498" s="461"/>
      <c r="Z2498" s="455"/>
      <c r="AA2498" s="455"/>
      <c r="AB2498" s="455"/>
      <c r="AC2498" s="455"/>
      <c r="AD2498" s="455"/>
      <c r="AE2498" s="455"/>
      <c r="AF2498" s="455"/>
      <c r="AG2498" s="2"/>
    </row>
    <row r="2499" spans="1:33" ht="16.5" customHeight="1">
      <c r="A2499" s="455"/>
      <c r="B2499" s="455"/>
      <c r="C2499" s="459"/>
      <c r="D2499" s="459"/>
      <c r="E2499" s="459"/>
      <c r="F2499" s="459"/>
      <c r="G2499" s="459"/>
      <c r="H2499" s="459"/>
      <c r="I2499" s="459"/>
      <c r="J2499" s="459"/>
      <c r="K2499" s="459"/>
      <c r="L2499" s="459"/>
      <c r="M2499" s="459"/>
      <c r="N2499" s="459"/>
      <c r="O2499" s="459"/>
      <c r="P2499" s="459"/>
      <c r="Q2499" s="459"/>
      <c r="R2499" s="480" t="s">
        <v>1641</v>
      </c>
      <c r="S2499" s="488" t="s">
        <v>1642</v>
      </c>
      <c r="T2499" s="487">
        <f>AB1234</f>
        <v>500</v>
      </c>
      <c r="U2499" s="455"/>
      <c r="V2499" s="455"/>
      <c r="W2499" s="455"/>
      <c r="X2499" s="455"/>
      <c r="Y2499" s="461"/>
      <c r="Z2499" s="455"/>
      <c r="AA2499" s="455"/>
      <c r="AB2499" s="455"/>
      <c r="AC2499" s="455"/>
      <c r="AD2499" s="455"/>
      <c r="AE2499" s="455"/>
      <c r="AF2499" s="455"/>
      <c r="AG2499" s="2"/>
    </row>
    <row r="2500" spans="1:33" ht="16.5" customHeight="1">
      <c r="A2500" s="455"/>
      <c r="B2500" s="455"/>
      <c r="C2500" s="459"/>
      <c r="D2500" s="459"/>
      <c r="E2500" s="459"/>
      <c r="F2500" s="459"/>
      <c r="G2500" s="459"/>
      <c r="H2500" s="459"/>
      <c r="I2500" s="459"/>
      <c r="J2500" s="459"/>
      <c r="K2500" s="459"/>
      <c r="L2500" s="459"/>
      <c r="M2500" s="459"/>
      <c r="N2500" s="459"/>
      <c r="O2500" s="459"/>
      <c r="P2500" s="459"/>
      <c r="Q2500" s="459"/>
      <c r="R2500" s="480" t="s">
        <v>2683</v>
      </c>
      <c r="S2500" s="488" t="s">
        <v>3141</v>
      </c>
      <c r="T2500" s="487">
        <f>+AB2056</f>
        <v>78200</v>
      </c>
      <c r="U2500" s="455"/>
      <c r="V2500" s="455"/>
      <c r="W2500" s="455"/>
      <c r="X2500" s="455"/>
      <c r="Y2500" s="461"/>
      <c r="Z2500" s="455"/>
      <c r="AA2500" s="455"/>
      <c r="AB2500" s="455"/>
      <c r="AC2500" s="455"/>
      <c r="AD2500" s="455"/>
      <c r="AE2500" s="455"/>
      <c r="AF2500" s="455"/>
      <c r="AG2500" s="2"/>
    </row>
    <row r="2501" spans="1:33" ht="16.5" customHeight="1">
      <c r="A2501" s="455"/>
      <c r="B2501" s="455"/>
      <c r="C2501" s="459"/>
      <c r="D2501" s="459"/>
      <c r="E2501" s="459"/>
      <c r="F2501" s="459"/>
      <c r="G2501" s="459"/>
      <c r="H2501" s="459"/>
      <c r="I2501" s="459"/>
      <c r="J2501" s="459"/>
      <c r="K2501" s="459"/>
      <c r="L2501" s="459"/>
      <c r="M2501" s="459"/>
      <c r="N2501" s="459"/>
      <c r="O2501" s="459"/>
      <c r="P2501" s="459"/>
      <c r="Q2501" s="459"/>
      <c r="R2501" s="480" t="s">
        <v>457</v>
      </c>
      <c r="S2501" s="488" t="s">
        <v>458</v>
      </c>
      <c r="T2501" s="477">
        <f>+AB253+AB1233</f>
        <v>1322854.46</v>
      </c>
      <c r="U2501" s="455"/>
      <c r="V2501" s="455"/>
      <c r="W2501" s="455"/>
      <c r="X2501" s="455"/>
      <c r="Y2501" s="461"/>
      <c r="Z2501" s="455"/>
      <c r="AA2501" s="455"/>
      <c r="AB2501" s="455"/>
      <c r="AC2501" s="455"/>
      <c r="AD2501" s="455"/>
      <c r="AE2501" s="455"/>
      <c r="AF2501" s="455"/>
      <c r="AG2501" s="2"/>
    </row>
    <row r="2502" spans="1:33" ht="16.5" customHeight="1">
      <c r="A2502" s="455"/>
      <c r="B2502" s="455"/>
      <c r="C2502" s="459"/>
      <c r="D2502" s="459"/>
      <c r="E2502" s="459"/>
      <c r="F2502" s="459"/>
      <c r="G2502" s="459"/>
      <c r="H2502" s="459"/>
      <c r="I2502" s="459"/>
      <c r="J2502" s="459"/>
      <c r="K2502" s="459"/>
      <c r="L2502" s="459"/>
      <c r="M2502" s="459"/>
      <c r="N2502" s="459"/>
      <c r="O2502" s="459"/>
      <c r="P2502" s="459"/>
      <c r="Q2502" s="459"/>
      <c r="R2502" s="480" t="s">
        <v>1231</v>
      </c>
      <c r="S2502" s="488" t="s">
        <v>1232</v>
      </c>
      <c r="T2502" s="487">
        <f>AB890</f>
        <v>15966</v>
      </c>
      <c r="U2502" s="455"/>
      <c r="V2502" s="455"/>
      <c r="W2502" s="2"/>
      <c r="X2502" s="2"/>
      <c r="Y2502" s="489"/>
      <c r="Z2502" s="2"/>
      <c r="AA2502" s="2"/>
      <c r="AB2502" s="2"/>
      <c r="AC2502" s="2"/>
      <c r="AD2502" s="2"/>
      <c r="AE2502" s="2"/>
      <c r="AF2502" s="2"/>
      <c r="AG2502" s="2"/>
    </row>
    <row r="2503" spans="1:33" ht="16.5" customHeight="1">
      <c r="A2503" s="455"/>
      <c r="B2503" s="455"/>
      <c r="C2503" s="459"/>
      <c r="D2503" s="459"/>
      <c r="E2503" s="459"/>
      <c r="F2503" s="459"/>
      <c r="G2503" s="459"/>
      <c r="H2503" s="459"/>
      <c r="I2503" s="459"/>
      <c r="J2503" s="459"/>
      <c r="K2503" s="459"/>
      <c r="L2503" s="459"/>
      <c r="M2503" s="459"/>
      <c r="N2503" s="459"/>
      <c r="O2503" s="459"/>
      <c r="P2503" s="459"/>
      <c r="Q2503" s="459"/>
      <c r="R2503" s="480" t="s">
        <v>1236</v>
      </c>
      <c r="S2503" s="488" t="s">
        <v>1237</v>
      </c>
      <c r="T2503" s="487">
        <f>AB892</f>
        <v>408033.4</v>
      </c>
      <c r="U2503" s="455"/>
      <c r="V2503" s="455"/>
      <c r="W2503" s="2"/>
      <c r="X2503" s="2"/>
      <c r="Y2503" s="489"/>
      <c r="Z2503" s="2"/>
      <c r="AA2503" s="2"/>
      <c r="AB2503" s="2"/>
      <c r="AC2503" s="2"/>
      <c r="AD2503" s="2"/>
      <c r="AE2503" s="2"/>
      <c r="AF2503" s="2"/>
      <c r="AG2503" s="2"/>
    </row>
    <row r="2504" spans="1:33" ht="16.5" customHeight="1">
      <c r="A2504" s="455"/>
      <c r="B2504" s="455"/>
      <c r="C2504" s="459"/>
      <c r="D2504" s="459"/>
      <c r="E2504" s="459"/>
      <c r="F2504" s="459"/>
      <c r="G2504" s="459"/>
      <c r="H2504" s="459"/>
      <c r="I2504" s="459"/>
      <c r="J2504" s="459"/>
      <c r="K2504" s="459"/>
      <c r="L2504" s="459"/>
      <c r="M2504" s="459"/>
      <c r="N2504" s="459"/>
      <c r="O2504" s="459"/>
      <c r="P2504" s="459"/>
      <c r="Q2504" s="459"/>
      <c r="R2504" s="480" t="s">
        <v>2190</v>
      </c>
      <c r="S2504" s="488" t="s">
        <v>2191</v>
      </c>
      <c r="T2504" s="487">
        <f>AB1645</f>
        <v>75157.11</v>
      </c>
      <c r="U2504" s="455"/>
      <c r="V2504" s="455"/>
      <c r="W2504" s="2"/>
      <c r="X2504" s="2"/>
      <c r="Y2504" s="489"/>
      <c r="Z2504" s="2"/>
      <c r="AA2504" s="2"/>
      <c r="AB2504" s="2"/>
      <c r="AC2504" s="2"/>
      <c r="AD2504" s="2"/>
      <c r="AE2504" s="2"/>
      <c r="AF2504" s="2"/>
      <c r="AG2504" s="2"/>
    </row>
    <row r="2505" spans="1:33" ht="49.5">
      <c r="A2505" s="455"/>
      <c r="B2505" s="455"/>
      <c r="C2505" s="459"/>
      <c r="D2505" s="459"/>
      <c r="E2505" s="459"/>
      <c r="F2505" s="459"/>
      <c r="G2505" s="459"/>
      <c r="H2505" s="459"/>
      <c r="I2505" s="459"/>
      <c r="J2505" s="459"/>
      <c r="K2505" s="459"/>
      <c r="L2505" s="459"/>
      <c r="M2505" s="459"/>
      <c r="N2505" s="459"/>
      <c r="O2505" s="459"/>
      <c r="P2505" s="459"/>
      <c r="Q2505" s="459"/>
      <c r="R2505" s="480" t="s">
        <v>2565</v>
      </c>
      <c r="S2505" s="482" t="s">
        <v>2158</v>
      </c>
      <c r="T2505" s="487">
        <f>AB1968</f>
        <v>60000</v>
      </c>
      <c r="U2505" s="479" t="s">
        <v>362</v>
      </c>
      <c r="V2505" s="455"/>
      <c r="W2505" s="2"/>
      <c r="X2505" s="2"/>
      <c r="Y2505" s="489"/>
      <c r="Z2505" s="2"/>
      <c r="AA2505" s="2"/>
      <c r="AB2505" s="2"/>
      <c r="AC2505" s="2"/>
      <c r="AD2505" s="2"/>
      <c r="AE2505" s="2"/>
      <c r="AF2505" s="2"/>
      <c r="AG2505" s="2"/>
    </row>
    <row r="2506" spans="1:33" ht="16.5" customHeight="1">
      <c r="A2506" s="455"/>
      <c r="B2506" s="455"/>
      <c r="C2506" s="459"/>
      <c r="D2506" s="459"/>
      <c r="E2506" s="459"/>
      <c r="F2506" s="459"/>
      <c r="G2506" s="459"/>
      <c r="H2506" s="459"/>
      <c r="I2506" s="459"/>
      <c r="J2506" s="459"/>
      <c r="K2506" s="459"/>
      <c r="L2506" s="459"/>
      <c r="M2506" s="459"/>
      <c r="N2506" s="459"/>
      <c r="O2506" s="459"/>
      <c r="P2506" s="459"/>
      <c r="Q2506" s="459"/>
      <c r="R2506" s="480" t="s">
        <v>676</v>
      </c>
      <c r="S2506" s="488" t="s">
        <v>677</v>
      </c>
      <c r="T2506" s="487">
        <f>AB451</f>
        <v>60000</v>
      </c>
      <c r="U2506" s="455" t="s">
        <v>435</v>
      </c>
      <c r="V2506" s="455"/>
      <c r="W2506" s="2"/>
      <c r="X2506" s="2"/>
      <c r="Y2506" s="489"/>
      <c r="Z2506" s="2"/>
      <c r="AA2506" s="2"/>
      <c r="AB2506" s="2"/>
      <c r="AC2506" s="2"/>
      <c r="AD2506" s="2"/>
      <c r="AE2506" s="2"/>
      <c r="AF2506" s="2"/>
      <c r="AG2506" s="2"/>
    </row>
    <row r="2507" spans="1:33" ht="16.5" customHeight="1">
      <c r="A2507" s="455"/>
      <c r="B2507" s="455"/>
      <c r="C2507" s="459"/>
      <c r="D2507" s="459"/>
      <c r="E2507" s="459"/>
      <c r="F2507" s="459"/>
      <c r="G2507" s="459"/>
      <c r="H2507" s="459"/>
      <c r="I2507" s="459"/>
      <c r="J2507" s="459"/>
      <c r="K2507" s="459"/>
      <c r="L2507" s="459"/>
      <c r="M2507" s="459"/>
      <c r="N2507" s="459"/>
      <c r="O2507" s="459"/>
      <c r="P2507" s="459"/>
      <c r="Q2507" s="459"/>
      <c r="R2507" s="480" t="s">
        <v>937</v>
      </c>
      <c r="S2507" s="488" t="s">
        <v>938</v>
      </c>
      <c r="T2507" s="487">
        <f>AB666</f>
        <v>243203.28</v>
      </c>
      <c r="U2507" s="455" t="s">
        <v>435</v>
      </c>
      <c r="V2507" s="455"/>
      <c r="W2507" s="2"/>
      <c r="X2507" s="2"/>
      <c r="Y2507" s="490"/>
      <c r="Z2507" s="491"/>
      <c r="AA2507" s="2"/>
      <c r="AB2507" s="2"/>
      <c r="AC2507" s="2"/>
      <c r="AD2507" s="2"/>
      <c r="AE2507" s="2"/>
      <c r="AF2507" s="2"/>
      <c r="AG2507" s="2"/>
    </row>
    <row r="2508" spans="1:33" ht="16.5" customHeight="1">
      <c r="A2508" s="455"/>
      <c r="B2508" s="455"/>
      <c r="C2508" s="459"/>
      <c r="D2508" s="459"/>
      <c r="E2508" s="459"/>
      <c r="F2508" s="459"/>
      <c r="G2508" s="459"/>
      <c r="H2508" s="459"/>
      <c r="I2508" s="459"/>
      <c r="J2508" s="459"/>
      <c r="K2508" s="459"/>
      <c r="L2508" s="459"/>
      <c r="M2508" s="459"/>
      <c r="N2508" s="459"/>
      <c r="O2508" s="459"/>
      <c r="P2508" s="459"/>
      <c r="Q2508" s="459"/>
      <c r="R2508" s="480" t="s">
        <v>1029</v>
      </c>
      <c r="S2508" s="488" t="s">
        <v>273</v>
      </c>
      <c r="T2508" s="487">
        <f>+AB727+AB1622+AB1624</f>
        <v>23517.889000000003</v>
      </c>
      <c r="U2508" s="492" t="s">
        <v>3142</v>
      </c>
      <c r="V2508" s="455"/>
      <c r="W2508" s="493"/>
      <c r="X2508" s="2"/>
      <c r="Y2508" s="494"/>
      <c r="Z2508" s="2"/>
      <c r="AA2508" s="490"/>
      <c r="AB2508" s="2"/>
      <c r="AC2508" s="2"/>
      <c r="AD2508" s="2"/>
      <c r="AE2508" s="2"/>
      <c r="AF2508" s="2"/>
      <c r="AG2508" s="2"/>
    </row>
    <row r="2509" spans="1:33" ht="16.5" customHeight="1">
      <c r="A2509" s="455"/>
      <c r="B2509" s="455"/>
      <c r="C2509" s="459"/>
      <c r="D2509" s="459"/>
      <c r="E2509" s="459"/>
      <c r="F2509" s="459"/>
      <c r="G2509" s="459"/>
      <c r="H2509" s="459"/>
      <c r="I2509" s="459"/>
      <c r="J2509" s="459"/>
      <c r="K2509" s="459"/>
      <c r="L2509" s="459"/>
      <c r="M2509" s="459"/>
      <c r="N2509" s="459"/>
      <c r="O2509" s="459"/>
      <c r="P2509" s="459"/>
      <c r="Q2509" s="459"/>
      <c r="R2509" s="480" t="s">
        <v>272</v>
      </c>
      <c r="S2509" s="488" t="s">
        <v>273</v>
      </c>
      <c r="T2509" s="487">
        <f>+AB133+AB545</f>
        <v>869.28800000000001</v>
      </c>
      <c r="U2509" s="460"/>
      <c r="V2509" s="455"/>
      <c r="W2509" s="2"/>
      <c r="X2509" s="2"/>
      <c r="Y2509" s="489"/>
      <c r="Z2509" s="2"/>
      <c r="AA2509" s="2"/>
      <c r="AB2509" s="2"/>
      <c r="AC2509" s="2"/>
      <c r="AD2509" s="2"/>
      <c r="AE2509" s="2"/>
      <c r="AF2509" s="2"/>
      <c r="AG2509" s="2"/>
    </row>
    <row r="2510" spans="1:33" ht="16.5" customHeight="1">
      <c r="A2510" s="455"/>
      <c r="B2510" s="455"/>
      <c r="C2510" s="459"/>
      <c r="D2510" s="459"/>
      <c r="E2510" s="459"/>
      <c r="F2510" s="459"/>
      <c r="G2510" s="459"/>
      <c r="H2510" s="459"/>
      <c r="I2510" s="459"/>
      <c r="J2510" s="459"/>
      <c r="K2510" s="459"/>
      <c r="L2510" s="459"/>
      <c r="M2510" s="459"/>
      <c r="N2510" s="459"/>
      <c r="O2510" s="459"/>
      <c r="P2510" s="459"/>
      <c r="Q2510" s="459"/>
      <c r="R2510" s="480" t="s">
        <v>354</v>
      </c>
      <c r="S2510" s="488" t="s">
        <v>273</v>
      </c>
      <c r="T2510" s="487">
        <f>+AB191+AB905+AB997+AB1076+AB1620</f>
        <v>8198.0619839999999</v>
      </c>
      <c r="U2510" s="492"/>
      <c r="V2510" s="455"/>
      <c r="W2510" s="2"/>
      <c r="X2510" s="2"/>
      <c r="Y2510" s="489"/>
      <c r="Z2510" s="2"/>
      <c r="AA2510" s="490"/>
      <c r="AB2510" s="2"/>
      <c r="AC2510" s="2"/>
      <c r="AD2510" s="2"/>
      <c r="AE2510" s="2"/>
      <c r="AF2510" s="2"/>
      <c r="AG2510" s="2"/>
    </row>
    <row r="2511" spans="1:33" ht="16.5" customHeight="1">
      <c r="A2511" s="455"/>
      <c r="B2511" s="455"/>
      <c r="C2511" s="459"/>
      <c r="D2511" s="459"/>
      <c r="E2511" s="459"/>
      <c r="F2511" s="459"/>
      <c r="G2511" s="459"/>
      <c r="H2511" s="459"/>
      <c r="I2511" s="459"/>
      <c r="J2511" s="459"/>
      <c r="K2511" s="459"/>
      <c r="L2511" s="459"/>
      <c r="M2511" s="459"/>
      <c r="N2511" s="459"/>
      <c r="O2511" s="459"/>
      <c r="P2511" s="459"/>
      <c r="Q2511" s="459"/>
      <c r="R2511" s="480" t="s">
        <v>957</v>
      </c>
      <c r="S2511" s="488" t="s">
        <v>217</v>
      </c>
      <c r="T2511" s="487">
        <f>+AB675+AB1643</f>
        <v>39927.76999999999</v>
      </c>
      <c r="U2511" s="495" t="s">
        <v>3143</v>
      </c>
      <c r="W2511" s="496"/>
      <c r="X2511" s="493"/>
      <c r="Y2511" s="493"/>
      <c r="Z2511" s="493"/>
      <c r="AA2511" s="490"/>
      <c r="AB2511" s="2"/>
      <c r="AC2511" s="493"/>
      <c r="AD2511" s="493"/>
      <c r="AE2511" s="2"/>
      <c r="AF2511" s="2"/>
      <c r="AG2511" s="2"/>
    </row>
    <row r="2512" spans="1:33" ht="16.5" customHeight="1">
      <c r="A2512" s="455"/>
      <c r="B2512" s="455"/>
      <c r="C2512" s="459"/>
      <c r="D2512" s="459"/>
      <c r="E2512" s="459"/>
      <c r="F2512" s="459"/>
      <c r="G2512" s="459"/>
      <c r="H2512" s="459"/>
      <c r="I2512" s="459"/>
      <c r="J2512" s="459"/>
      <c r="K2512" s="459"/>
      <c r="L2512" s="459"/>
      <c r="M2512" s="459"/>
      <c r="N2512" s="459"/>
      <c r="O2512" s="459"/>
      <c r="P2512" s="459"/>
      <c r="Q2512" s="459"/>
      <c r="R2512" s="480" t="s">
        <v>502</v>
      </c>
      <c r="S2512" s="488" t="s">
        <v>217</v>
      </c>
      <c r="T2512" s="487">
        <f>+AB1636+AB287+AB1639+AB677+AB679</f>
        <v>124178.82</v>
      </c>
      <c r="U2512" s="497" t="s">
        <v>3144</v>
      </c>
      <c r="W2512" s="498"/>
      <c r="X2512" s="499"/>
      <c r="Y2512" s="500"/>
      <c r="Z2512" s="500"/>
      <c r="AA2512" s="498"/>
      <c r="AB2512" s="499"/>
      <c r="AC2512" s="490"/>
      <c r="AD2512" s="493"/>
      <c r="AE2512" s="2"/>
      <c r="AF2512" s="2"/>
      <c r="AG2512" s="2"/>
    </row>
    <row r="2513" spans="1:33" ht="16.5" customHeight="1">
      <c r="A2513" s="455"/>
      <c r="B2513" s="455"/>
      <c r="C2513" s="459"/>
      <c r="D2513" s="459"/>
      <c r="E2513" s="459"/>
      <c r="F2513" s="459"/>
      <c r="G2513" s="459"/>
      <c r="H2513" s="459"/>
      <c r="I2513" s="459"/>
      <c r="J2513" s="459"/>
      <c r="K2513" s="459"/>
      <c r="L2513" s="459"/>
      <c r="M2513" s="459"/>
      <c r="N2513" s="459"/>
      <c r="O2513" s="459"/>
      <c r="P2513" s="459"/>
      <c r="Q2513" s="459"/>
      <c r="R2513" s="480" t="s">
        <v>961</v>
      </c>
      <c r="S2513" s="488" t="s">
        <v>217</v>
      </c>
      <c r="T2513" s="487">
        <f>+AB795+AB1641+AB685</f>
        <v>21139.440000000002</v>
      </c>
      <c r="U2513" s="501" t="s">
        <v>3145</v>
      </c>
      <c r="W2513" s="498"/>
      <c r="X2513" s="2"/>
      <c r="Y2513" s="500"/>
      <c r="Z2513" s="500"/>
      <c r="AA2513" s="493"/>
      <c r="AB2513" s="493"/>
      <c r="AC2513" s="490"/>
      <c r="AD2513" s="2"/>
      <c r="AE2513" s="2"/>
      <c r="AF2513" s="2"/>
      <c r="AG2513" s="2"/>
    </row>
    <row r="2514" spans="1:33" ht="16.5" customHeight="1">
      <c r="A2514" s="455"/>
      <c r="B2514" s="455"/>
      <c r="C2514" s="459"/>
      <c r="D2514" s="459"/>
      <c r="E2514" s="459"/>
      <c r="F2514" s="459"/>
      <c r="G2514" s="459"/>
      <c r="H2514" s="459"/>
      <c r="I2514" s="459"/>
      <c r="J2514" s="459"/>
      <c r="K2514" s="459"/>
      <c r="L2514" s="459"/>
      <c r="M2514" s="459"/>
      <c r="N2514" s="459"/>
      <c r="O2514" s="459"/>
      <c r="P2514" s="459"/>
      <c r="Q2514" s="459"/>
      <c r="R2514" s="480" t="s">
        <v>2570</v>
      </c>
      <c r="S2514" s="488" t="s">
        <v>217</v>
      </c>
      <c r="T2514" s="487">
        <f>+AB1972</f>
        <v>41849.31</v>
      </c>
      <c r="U2514" s="501" t="s">
        <v>362</v>
      </c>
      <c r="W2514" s="498"/>
      <c r="X2514" s="2"/>
      <c r="Y2514" s="500"/>
      <c r="Z2514" s="500"/>
      <c r="AA2514" s="493"/>
      <c r="AB2514" s="2"/>
      <c r="AC2514" s="490"/>
      <c r="AD2514" s="2"/>
      <c r="AE2514" s="2"/>
      <c r="AF2514" s="2"/>
      <c r="AG2514" s="2"/>
    </row>
    <row r="2515" spans="1:33" ht="16.5" customHeight="1">
      <c r="A2515" s="455"/>
      <c r="B2515" s="455"/>
      <c r="C2515" s="459"/>
      <c r="D2515" s="459"/>
      <c r="E2515" s="459"/>
      <c r="F2515" s="459"/>
      <c r="G2515" s="459"/>
      <c r="H2515" s="459"/>
      <c r="I2515" s="459"/>
      <c r="J2515" s="459"/>
      <c r="K2515" s="459"/>
      <c r="L2515" s="459"/>
      <c r="M2515" s="459"/>
      <c r="N2515" s="459"/>
      <c r="O2515" s="459"/>
      <c r="P2515" s="459"/>
      <c r="Q2515" s="459"/>
      <c r="R2515" s="480" t="s">
        <v>2569</v>
      </c>
      <c r="S2515" s="488" t="s">
        <v>217</v>
      </c>
      <c r="T2515" s="487">
        <f>AB1970</f>
        <v>162357.14000000001</v>
      </c>
      <c r="U2515" s="501" t="s">
        <v>362</v>
      </c>
      <c r="W2515" s="498"/>
      <c r="X2515" s="2"/>
      <c r="Y2515" s="500"/>
      <c r="Z2515" s="500"/>
      <c r="AA2515" s="493"/>
      <c r="AB2515" s="2"/>
      <c r="AC2515" s="490"/>
      <c r="AD2515" s="2"/>
      <c r="AE2515" s="2"/>
      <c r="AF2515" s="2"/>
      <c r="AG2515" s="2"/>
    </row>
    <row r="2516" spans="1:33" ht="16.5" customHeight="1">
      <c r="A2516" s="455"/>
      <c r="B2516" s="455"/>
      <c r="C2516" s="459"/>
      <c r="D2516" s="459"/>
      <c r="E2516" s="459"/>
      <c r="F2516" s="459"/>
      <c r="G2516" s="459"/>
      <c r="H2516" s="459"/>
      <c r="I2516" s="459"/>
      <c r="J2516" s="459"/>
      <c r="K2516" s="459"/>
      <c r="L2516" s="459"/>
      <c r="M2516" s="459"/>
      <c r="N2516" s="459"/>
      <c r="O2516" s="459"/>
      <c r="P2516" s="459"/>
      <c r="Q2516" s="459"/>
      <c r="R2516" s="480" t="s">
        <v>2194</v>
      </c>
      <c r="S2516" s="488" t="s">
        <v>217</v>
      </c>
      <c r="T2516" s="487">
        <f>AB1647</f>
        <v>80077.83</v>
      </c>
      <c r="W2516" s="499"/>
      <c r="X2516" s="2"/>
      <c r="Y2516" s="500"/>
      <c r="Z2516" s="500"/>
      <c r="AA2516" s="493"/>
      <c r="AB2516" s="2"/>
      <c r="AC2516" s="490"/>
      <c r="AD2516" s="2"/>
      <c r="AE2516" s="2"/>
      <c r="AF2516" s="2"/>
      <c r="AG2516" s="2"/>
    </row>
    <row r="2517" spans="1:33" ht="16.5" customHeight="1">
      <c r="A2517" s="455"/>
      <c r="B2517" s="455"/>
      <c r="C2517" s="459"/>
      <c r="D2517" s="459"/>
      <c r="E2517" s="459"/>
      <c r="F2517" s="459"/>
      <c r="G2517" s="459"/>
      <c r="H2517" s="459"/>
      <c r="I2517" s="459"/>
      <c r="J2517" s="459"/>
      <c r="K2517" s="459"/>
      <c r="L2517" s="459"/>
      <c r="M2517" s="459"/>
      <c r="N2517" s="459"/>
      <c r="O2517" s="459"/>
      <c r="P2517" s="459"/>
      <c r="Q2517" s="459"/>
      <c r="R2517" s="480" t="s">
        <v>2202</v>
      </c>
      <c r="S2517" s="488" t="s">
        <v>2203</v>
      </c>
      <c r="T2517" s="487">
        <f>+AB1651</f>
        <v>1993.6000000000001</v>
      </c>
      <c r="W2517" s="498"/>
      <c r="X2517" s="2"/>
      <c r="Y2517" s="500"/>
      <c r="Z2517" s="500"/>
      <c r="AA2517" s="493"/>
      <c r="AB2517" s="493"/>
      <c r="AC2517" s="490"/>
      <c r="AD2517" s="493"/>
      <c r="AE2517" s="2"/>
      <c r="AF2517" s="2"/>
      <c r="AG2517" s="2"/>
    </row>
    <row r="2518" spans="1:33" ht="16.5" customHeight="1">
      <c r="A2518" s="455"/>
      <c r="B2518" s="455"/>
      <c r="C2518" s="459"/>
      <c r="D2518" s="459"/>
      <c r="E2518" s="459"/>
      <c r="F2518" s="459"/>
      <c r="G2518" s="459"/>
      <c r="H2518" s="459"/>
      <c r="I2518" s="459"/>
      <c r="J2518" s="459"/>
      <c r="K2518" s="459"/>
      <c r="L2518" s="459"/>
      <c r="M2518" s="459"/>
      <c r="N2518" s="459"/>
      <c r="O2518" s="459"/>
      <c r="P2518" s="459"/>
      <c r="Q2518" s="459"/>
      <c r="R2518" s="480" t="s">
        <v>196</v>
      </c>
      <c r="S2518" s="488" t="s">
        <v>197</v>
      </c>
      <c r="T2518" s="487">
        <f>+AB82+AB385+AB510+AB547+AB842+AB1074+AB1241+AB1324+AB1356+AB1463+AB2053+AB683+AB242+AB681</f>
        <v>211143.558032</v>
      </c>
      <c r="U2518" s="497" t="s">
        <v>3146</v>
      </c>
      <c r="V2518" s="502"/>
      <c r="W2518" s="503"/>
      <c r="X2518" s="502"/>
      <c r="Y2518" s="504"/>
      <c r="Z2518" s="502"/>
      <c r="AA2518" s="502"/>
      <c r="AB2518" s="502"/>
      <c r="AC2518" s="504"/>
      <c r="AD2518" s="505"/>
      <c r="AE2518" s="502"/>
      <c r="AF2518" s="504"/>
      <c r="AG2518" s="502"/>
    </row>
    <row r="2519" spans="1:33" ht="16.5" customHeight="1">
      <c r="A2519" s="455"/>
      <c r="B2519" s="455"/>
      <c r="C2519" s="459"/>
      <c r="D2519" s="459"/>
      <c r="E2519" s="459"/>
      <c r="F2519" s="459"/>
      <c r="G2519" s="459"/>
      <c r="H2519" s="459"/>
      <c r="I2519" s="459"/>
      <c r="J2519" s="459"/>
      <c r="K2519" s="459"/>
      <c r="L2519" s="459"/>
      <c r="M2519" s="459"/>
      <c r="N2519" s="459"/>
      <c r="O2519" s="459"/>
      <c r="P2519" s="459"/>
      <c r="Q2519" s="459"/>
      <c r="R2519" s="480" t="s">
        <v>2451</v>
      </c>
      <c r="S2519" s="488" t="s">
        <v>197</v>
      </c>
      <c r="T2519" s="487">
        <f>AB1880</f>
        <v>2558</v>
      </c>
      <c r="U2519" s="501"/>
      <c r="V2519" s="500"/>
      <c r="W2519" s="493"/>
      <c r="X2519" s="2"/>
      <c r="Y2519" s="500"/>
      <c r="Z2519" s="493"/>
      <c r="AA2519" s="494"/>
      <c r="AB2519" s="506"/>
      <c r="AC2519" s="490"/>
      <c r="AD2519" s="493"/>
      <c r="AE2519" s="2"/>
      <c r="AF2519" s="2"/>
      <c r="AG2519" s="2"/>
    </row>
    <row r="2520" spans="1:33" ht="16.5" customHeight="1">
      <c r="A2520" s="455"/>
      <c r="B2520" s="455"/>
      <c r="C2520" s="459"/>
      <c r="D2520" s="459"/>
      <c r="E2520" s="459"/>
      <c r="F2520" s="459"/>
      <c r="G2520" s="459"/>
      <c r="H2520" s="459"/>
      <c r="I2520" s="459"/>
      <c r="J2520" s="459"/>
      <c r="K2520" s="459"/>
      <c r="L2520" s="459"/>
      <c r="M2520" s="459"/>
      <c r="N2520" s="459"/>
      <c r="O2520" s="459"/>
      <c r="P2520" s="459"/>
      <c r="Q2520" s="459"/>
      <c r="R2520" s="480" t="s">
        <v>433</v>
      </c>
      <c r="S2520" s="488" t="s">
        <v>197</v>
      </c>
      <c r="T2520" s="487">
        <f>+AB240</f>
        <v>344</v>
      </c>
      <c r="U2520" s="501"/>
      <c r="W2520" s="493"/>
      <c r="X2520" s="2"/>
      <c r="Y2520" s="500"/>
      <c r="Z2520" s="493"/>
      <c r="AA2520" s="494"/>
      <c r="AB2520" s="507"/>
      <c r="AC2520" s="490"/>
      <c r="AD2520" s="493"/>
      <c r="AE2520" s="2"/>
      <c r="AF2520" s="2"/>
      <c r="AG2520" s="2"/>
    </row>
    <row r="2521" spans="1:33" ht="16.5" customHeight="1">
      <c r="A2521" s="455"/>
      <c r="B2521" s="455"/>
      <c r="C2521" s="459"/>
      <c r="D2521" s="459"/>
      <c r="E2521" s="459"/>
      <c r="F2521" s="459"/>
      <c r="G2521" s="459"/>
      <c r="H2521" s="459"/>
      <c r="I2521" s="459"/>
      <c r="J2521" s="459"/>
      <c r="K2521" s="459"/>
      <c r="L2521" s="459"/>
      <c r="M2521" s="459"/>
      <c r="N2521" s="459"/>
      <c r="O2521" s="459"/>
      <c r="P2521" s="459"/>
      <c r="Q2521" s="459"/>
      <c r="R2521" s="480" t="s">
        <v>941</v>
      </c>
      <c r="S2521" s="488" t="s">
        <v>197</v>
      </c>
      <c r="T2521" s="487">
        <f>AB668</f>
        <v>238043.26</v>
      </c>
      <c r="U2521" s="501" t="s">
        <v>435</v>
      </c>
      <c r="W2521" s="2"/>
      <c r="X2521" s="2"/>
      <c r="Y2521" s="2"/>
      <c r="Z2521" s="2"/>
      <c r="AA2521" s="494"/>
      <c r="AB2521" s="2"/>
      <c r="AC2521" s="2"/>
      <c r="AD2521" s="2"/>
      <c r="AE2521" s="2"/>
      <c r="AF2521" s="2"/>
      <c r="AG2521" s="2"/>
    </row>
    <row r="2522" spans="1:33" ht="16.5" customHeight="1">
      <c r="A2522" s="455"/>
      <c r="B2522" s="455"/>
      <c r="C2522" s="459"/>
      <c r="D2522" s="459"/>
      <c r="E2522" s="459"/>
      <c r="F2522" s="459"/>
      <c r="G2522" s="459"/>
      <c r="H2522" s="459"/>
      <c r="I2522" s="459"/>
      <c r="J2522" s="459"/>
      <c r="K2522" s="459"/>
      <c r="L2522" s="459"/>
      <c r="M2522" s="459"/>
      <c r="N2522" s="459"/>
      <c r="O2522" s="459"/>
      <c r="P2522" s="459"/>
      <c r="Q2522" s="459"/>
      <c r="R2522" s="480" t="s">
        <v>2195</v>
      </c>
      <c r="S2522" s="488" t="s">
        <v>197</v>
      </c>
      <c r="T2522" s="487">
        <f>AB1649</f>
        <v>6100</v>
      </c>
      <c r="U2522" s="455"/>
      <c r="V2522" s="455"/>
      <c r="W2522" s="2"/>
      <c r="X2522" s="2"/>
      <c r="Y2522" s="489"/>
      <c r="Z2522" s="2"/>
      <c r="AA2522" s="2"/>
      <c r="AB2522" s="2"/>
      <c r="AC2522" s="2"/>
      <c r="AD2522" s="2"/>
      <c r="AE2522" s="2"/>
      <c r="AF2522" s="2"/>
      <c r="AG2522" s="2"/>
    </row>
    <row r="2523" spans="1:33" ht="33">
      <c r="A2523" s="455"/>
      <c r="B2523" s="455"/>
      <c r="C2523" s="459"/>
      <c r="D2523" s="459"/>
      <c r="E2523" s="459"/>
      <c r="F2523" s="459"/>
      <c r="G2523" s="459"/>
      <c r="H2523" s="459"/>
      <c r="I2523" s="459"/>
      <c r="J2523" s="459"/>
      <c r="K2523" s="459"/>
      <c r="L2523" s="459"/>
      <c r="M2523" s="459"/>
      <c r="N2523" s="459"/>
      <c r="O2523" s="459"/>
      <c r="P2523" s="459"/>
      <c r="Q2523" s="459"/>
      <c r="R2523" s="508" t="s">
        <v>447</v>
      </c>
      <c r="S2523" s="509" t="s">
        <v>448</v>
      </c>
      <c r="T2523" s="510">
        <f>+AB248+AB1235</f>
        <v>77056</v>
      </c>
      <c r="U2523" s="479" t="s">
        <v>3147</v>
      </c>
      <c r="V2523" s="455"/>
      <c r="W2523" s="2"/>
      <c r="X2523" s="493"/>
      <c r="Y2523" s="490"/>
      <c r="Z2523" s="2"/>
      <c r="AA2523" s="2"/>
      <c r="AB2523" s="2"/>
      <c r="AC2523" s="2"/>
      <c r="AD2523" s="2"/>
      <c r="AE2523" s="2"/>
      <c r="AF2523" s="2"/>
      <c r="AG2523" s="2"/>
    </row>
    <row r="2524" spans="1:33" ht="16.5" customHeight="1">
      <c r="A2524" s="455"/>
      <c r="B2524" s="455"/>
      <c r="C2524" s="459"/>
      <c r="D2524" s="459"/>
      <c r="E2524" s="459"/>
      <c r="F2524" s="459"/>
      <c r="G2524" s="459"/>
      <c r="H2524" s="459"/>
      <c r="I2524" s="459"/>
      <c r="J2524" s="459"/>
      <c r="K2524" s="459"/>
      <c r="L2524" s="459"/>
      <c r="M2524" s="459"/>
      <c r="N2524" s="459"/>
      <c r="O2524" s="459"/>
      <c r="P2524" s="459"/>
      <c r="Q2524" s="459"/>
      <c r="R2524" s="511"/>
      <c r="S2524" s="512" t="s">
        <v>3148</v>
      </c>
      <c r="T2524" s="513">
        <f>SUM(T2438:T2523)</f>
        <v>4188647.7437087996</v>
      </c>
      <c r="U2524" s="455"/>
      <c r="V2524" s="484"/>
      <c r="W2524" s="2"/>
      <c r="X2524" s="493"/>
      <c r="Y2524" s="490"/>
      <c r="Z2524" s="2"/>
      <c r="AA2524" s="2"/>
      <c r="AB2524" s="2"/>
      <c r="AC2524" s="2"/>
      <c r="AD2524" s="2"/>
      <c r="AE2524" s="2"/>
      <c r="AF2524" s="2"/>
      <c r="AG2524" s="2"/>
    </row>
    <row r="2525" spans="1:33" ht="16.5" customHeight="1">
      <c r="A2525" s="455"/>
      <c r="B2525" s="455"/>
      <c r="C2525" s="459"/>
      <c r="D2525" s="459"/>
      <c r="E2525" s="459"/>
      <c r="F2525" s="459"/>
      <c r="G2525" s="459"/>
      <c r="H2525" s="459"/>
      <c r="I2525" s="459"/>
      <c r="J2525" s="459"/>
      <c r="K2525" s="459"/>
      <c r="L2525" s="459"/>
      <c r="M2525" s="459"/>
      <c r="N2525" s="459"/>
      <c r="O2525" s="459"/>
      <c r="P2525" s="459"/>
      <c r="Q2525" s="459"/>
      <c r="R2525" s="460"/>
      <c r="S2525" s="455"/>
      <c r="T2525" s="455"/>
      <c r="U2525" s="455"/>
      <c r="V2525" s="484"/>
      <c r="W2525" s="2"/>
      <c r="X2525" s="2"/>
      <c r="Y2525" s="489"/>
      <c r="Z2525" s="2"/>
      <c r="AA2525" s="2"/>
      <c r="AB2525" s="2"/>
      <c r="AC2525" s="2"/>
      <c r="AD2525" s="2"/>
      <c r="AE2525" s="2"/>
      <c r="AF2525" s="2"/>
      <c r="AG2525" s="2"/>
    </row>
    <row r="2526" spans="1:33" ht="16.5" customHeight="1">
      <c r="A2526" s="455"/>
      <c r="B2526" s="455"/>
      <c r="C2526" s="459"/>
      <c r="D2526" s="459"/>
      <c r="E2526" s="459"/>
      <c r="F2526" s="459"/>
      <c r="G2526" s="459"/>
      <c r="H2526" s="459"/>
      <c r="I2526" s="459"/>
      <c r="J2526" s="459"/>
      <c r="K2526" s="459"/>
      <c r="L2526" s="459"/>
      <c r="M2526" s="459"/>
      <c r="N2526" s="459"/>
      <c r="O2526" s="459"/>
      <c r="P2526" s="459"/>
      <c r="Q2526" s="459"/>
      <c r="R2526" s="460"/>
      <c r="S2526" s="455"/>
      <c r="T2526" s="455"/>
      <c r="U2526" s="455"/>
      <c r="V2526" s="455"/>
      <c r="W2526" s="2"/>
      <c r="X2526" s="2"/>
      <c r="Y2526" s="489"/>
      <c r="Z2526" s="2"/>
      <c r="AA2526" s="2"/>
      <c r="AB2526" s="2"/>
      <c r="AC2526" s="2"/>
      <c r="AD2526" s="2"/>
      <c r="AE2526" s="2"/>
      <c r="AF2526" s="2"/>
      <c r="AG2526" s="2"/>
    </row>
    <row r="2527" spans="1:33" ht="16.5" customHeight="1">
      <c r="A2527" s="455"/>
      <c r="B2527" s="455"/>
      <c r="C2527" s="459"/>
      <c r="D2527" s="459"/>
      <c r="E2527" s="459"/>
      <c r="F2527" s="459"/>
      <c r="G2527" s="459"/>
      <c r="H2527" s="459"/>
      <c r="I2527" s="459"/>
      <c r="J2527" s="459"/>
      <c r="K2527" s="459"/>
      <c r="L2527" s="459"/>
      <c r="M2527" s="459"/>
      <c r="N2527" s="459"/>
      <c r="O2527" s="459"/>
      <c r="P2527" s="459"/>
      <c r="Q2527" s="459"/>
      <c r="R2527" s="514"/>
      <c r="S2527" s="515"/>
      <c r="T2527" s="516"/>
      <c r="U2527" s="455"/>
      <c r="V2527" s="455"/>
      <c r="W2527" s="2"/>
      <c r="X2527" s="2"/>
      <c r="Y2527" s="489"/>
      <c r="Z2527" s="2"/>
      <c r="AA2527" s="2"/>
      <c r="AB2527" s="2"/>
      <c r="AC2527" s="2"/>
      <c r="AD2527" s="2"/>
      <c r="AE2527" s="2"/>
      <c r="AF2527" s="2"/>
      <c r="AG2527" s="2"/>
    </row>
    <row r="2528" spans="1:33" ht="16.5" customHeight="1">
      <c r="A2528" s="455"/>
      <c r="B2528" s="455"/>
      <c r="C2528" s="459"/>
      <c r="D2528" s="459"/>
      <c r="E2528" s="459"/>
      <c r="F2528" s="459"/>
      <c r="G2528" s="459"/>
      <c r="H2528" s="459"/>
      <c r="I2528" s="459"/>
      <c r="J2528" s="459"/>
      <c r="K2528" s="459"/>
      <c r="L2528" s="459"/>
      <c r="M2528" s="459"/>
      <c r="N2528" s="459"/>
      <c r="O2528" s="459"/>
      <c r="P2528" s="459"/>
      <c r="Q2528" s="459"/>
      <c r="R2528" s="517" t="s">
        <v>3149</v>
      </c>
      <c r="S2528" s="518"/>
      <c r="T2528" s="519"/>
      <c r="U2528" s="455"/>
      <c r="V2528" s="455"/>
      <c r="W2528" s="2"/>
      <c r="X2528" s="2"/>
      <c r="Y2528" s="489"/>
      <c r="Z2528" s="2"/>
      <c r="AA2528" s="2"/>
      <c r="AB2528" s="2"/>
      <c r="AC2528" s="2"/>
      <c r="AD2528" s="2"/>
      <c r="AE2528" s="2"/>
      <c r="AF2528" s="2"/>
      <c r="AG2528" s="2"/>
    </row>
    <row r="2529" spans="1:33" ht="16.5" customHeight="1">
      <c r="A2529" s="455"/>
      <c r="B2529" s="455"/>
      <c r="C2529" s="459"/>
      <c r="D2529" s="459"/>
      <c r="E2529" s="459"/>
      <c r="F2529" s="459"/>
      <c r="G2529" s="459"/>
      <c r="H2529" s="459"/>
      <c r="I2529" s="459"/>
      <c r="J2529" s="459"/>
      <c r="K2529" s="459"/>
      <c r="L2529" s="459"/>
      <c r="M2529" s="459"/>
      <c r="N2529" s="459"/>
      <c r="O2529" s="459"/>
      <c r="P2529" s="459"/>
      <c r="Q2529" s="459"/>
      <c r="R2529" s="520" t="s">
        <v>3150</v>
      </c>
      <c r="S2529" s="521"/>
      <c r="T2529" s="522">
        <f>+T2438+T2440+T2441+T2442+T2444+T2445+T2447+T2448+T2449+T2451+T2452+T2456+T2458+T2460+T2462+T2465+T2467+T2469+T2471+T2473+T2474+T2476+T2478+T2480+T2482+T2485+T2489+T2490+T2492+T2495+T2498+T2500+T2501+T2508+T2511+T2514+T2518</f>
        <v>2135345.0792768002</v>
      </c>
      <c r="U2529" s="455"/>
      <c r="V2529" s="455"/>
      <c r="W2529" s="2"/>
      <c r="X2529" s="2"/>
      <c r="Y2529" s="489"/>
      <c r="Z2529" s="2"/>
      <c r="AA2529" s="2"/>
      <c r="AB2529" s="2"/>
      <c r="AC2529" s="2"/>
      <c r="AD2529" s="2"/>
      <c r="AE2529" s="2"/>
      <c r="AF2529" s="2"/>
      <c r="AG2529" s="2"/>
    </row>
    <row r="2530" spans="1:33" ht="16.5" customHeight="1">
      <c r="A2530" s="455"/>
      <c r="B2530" s="455"/>
      <c r="C2530" s="459"/>
      <c r="D2530" s="459"/>
      <c r="E2530" s="459"/>
      <c r="F2530" s="459"/>
      <c r="G2530" s="459"/>
      <c r="H2530" s="459"/>
      <c r="I2530" s="459"/>
      <c r="J2530" s="459"/>
      <c r="K2530" s="459"/>
      <c r="L2530" s="459"/>
      <c r="M2530" s="459"/>
      <c r="N2530" s="459"/>
      <c r="O2530" s="459"/>
      <c r="P2530" s="459"/>
      <c r="Q2530" s="459"/>
      <c r="R2530" s="523" t="s">
        <v>3151</v>
      </c>
      <c r="S2530" s="524"/>
      <c r="T2530" s="525">
        <f>+T2439+T2443+T2446+T2450+T2453+T2454+T2455+T2457+T2459+T2461+T2463+T2466+T2468+T2470+T2472+T2475+T2477+T2481+T2483+T2484+T2486+T2488+T2491+T2493+T2494+T2496+T2499+T2509+T2512+T2519</f>
        <v>541233.23068799998</v>
      </c>
      <c r="U2530" s="455"/>
      <c r="V2530" s="455"/>
      <c r="W2530" s="2"/>
      <c r="X2530" s="2"/>
      <c r="Y2530" s="489"/>
      <c r="Z2530" s="2"/>
      <c r="AA2530" s="2"/>
      <c r="AB2530" s="2"/>
      <c r="AC2530" s="2"/>
      <c r="AD2530" s="2"/>
      <c r="AE2530" s="2"/>
      <c r="AF2530" s="2"/>
      <c r="AG2530" s="2"/>
    </row>
    <row r="2531" spans="1:33" ht="16.5" customHeight="1">
      <c r="A2531" s="455"/>
      <c r="B2531" s="455"/>
      <c r="C2531" s="459"/>
      <c r="D2531" s="459"/>
      <c r="E2531" s="459"/>
      <c r="F2531" s="459"/>
      <c r="G2531" s="459"/>
      <c r="H2531" s="459"/>
      <c r="I2531" s="459"/>
      <c r="J2531" s="459"/>
      <c r="K2531" s="459"/>
      <c r="L2531" s="459"/>
      <c r="M2531" s="459"/>
      <c r="N2531" s="459"/>
      <c r="O2531" s="459"/>
      <c r="P2531" s="459"/>
      <c r="Q2531" s="459"/>
      <c r="R2531" s="523" t="s">
        <v>3152</v>
      </c>
      <c r="S2531" s="524"/>
      <c r="T2531" s="526">
        <f>+T2464+T2479+T2487+T2497+T2510+T2513+T2517+T2520+T2523</f>
        <v>163131.41374400002</v>
      </c>
      <c r="U2531" s="455"/>
      <c r="V2531" s="455"/>
      <c r="W2531" s="2"/>
      <c r="X2531" s="2"/>
      <c r="Y2531" s="489"/>
      <c r="Z2531" s="2"/>
      <c r="AA2531" s="2"/>
      <c r="AB2531" s="2"/>
      <c r="AC2531" s="2"/>
      <c r="AD2531" s="2"/>
      <c r="AE2531" s="2"/>
      <c r="AF2531" s="2"/>
      <c r="AG2531" s="2"/>
    </row>
    <row r="2532" spans="1:33" ht="16.5" customHeight="1">
      <c r="A2532" s="455"/>
      <c r="B2532" s="455"/>
      <c r="C2532" s="459"/>
      <c r="D2532" s="459"/>
      <c r="E2532" s="459"/>
      <c r="F2532" s="459"/>
      <c r="G2532" s="459"/>
      <c r="H2532" s="459"/>
      <c r="I2532" s="459"/>
      <c r="J2532" s="459"/>
      <c r="K2532" s="459"/>
      <c r="L2532" s="459"/>
      <c r="M2532" s="459"/>
      <c r="N2532" s="459"/>
      <c r="O2532" s="459"/>
      <c r="P2532" s="459"/>
      <c r="Q2532" s="459"/>
      <c r="R2532" s="523" t="s">
        <v>3153</v>
      </c>
      <c r="S2532" s="527"/>
      <c r="T2532" s="528">
        <f>+T2502+T2503+T2504+T2505+T2506+T2507+T2515+T2516+T2521+T2522</f>
        <v>1348938.02</v>
      </c>
      <c r="U2532" s="455"/>
      <c r="V2532" s="455"/>
      <c r="W2532" s="2"/>
      <c r="X2532" s="2"/>
      <c r="Y2532" s="489"/>
      <c r="Z2532" s="2"/>
      <c r="AA2532" s="2"/>
      <c r="AB2532" s="2"/>
      <c r="AC2532" s="2"/>
      <c r="AD2532" s="2"/>
      <c r="AE2532" s="2"/>
      <c r="AF2532" s="2"/>
      <c r="AG2532" s="2"/>
    </row>
    <row r="2533" spans="1:33" ht="16.5" customHeight="1">
      <c r="A2533" s="455"/>
      <c r="B2533" s="455"/>
      <c r="C2533" s="459"/>
      <c r="D2533" s="459"/>
      <c r="E2533" s="459"/>
      <c r="F2533" s="459"/>
      <c r="G2533" s="459"/>
      <c r="H2533" s="459"/>
      <c r="I2533" s="459"/>
      <c r="J2533" s="459"/>
      <c r="K2533" s="459"/>
      <c r="L2533" s="459"/>
      <c r="M2533" s="459"/>
      <c r="N2533" s="459"/>
      <c r="O2533" s="459"/>
      <c r="P2533" s="459"/>
      <c r="Q2533" s="459"/>
      <c r="R2533" s="529" t="s">
        <v>3154</v>
      </c>
      <c r="S2533" s="530"/>
      <c r="T2533" s="531">
        <f>SUM(T2529:T2532)</f>
        <v>4188647.7437088001</v>
      </c>
      <c r="U2533" s="532"/>
      <c r="V2533" s="455"/>
      <c r="W2533" s="2"/>
      <c r="X2533" s="2"/>
      <c r="Y2533" s="489"/>
      <c r="Z2533" s="2"/>
      <c r="AA2533" s="2"/>
      <c r="AB2533" s="2"/>
      <c r="AC2533" s="2"/>
      <c r="AD2533" s="2"/>
      <c r="AE2533" s="2"/>
      <c r="AF2533" s="2"/>
      <c r="AG2533" s="2"/>
    </row>
    <row r="2534" spans="1:33" ht="16.5" customHeight="1">
      <c r="A2534" s="455"/>
      <c r="B2534" s="455"/>
      <c r="C2534" s="459"/>
      <c r="D2534" s="459"/>
      <c r="E2534" s="459"/>
      <c r="F2534" s="459"/>
      <c r="G2534" s="459"/>
      <c r="H2534" s="459"/>
      <c r="I2534" s="459"/>
      <c r="J2534" s="459"/>
      <c r="K2534" s="459"/>
      <c r="L2534" s="459"/>
      <c r="M2534" s="459"/>
      <c r="N2534" s="459"/>
      <c r="O2534" s="459"/>
      <c r="P2534" s="459"/>
      <c r="Q2534" s="459"/>
      <c r="R2534" s="529"/>
      <c r="S2534" s="530"/>
      <c r="T2534" s="533"/>
      <c r="U2534" s="455"/>
      <c r="V2534" s="455"/>
      <c r="W2534" s="2"/>
      <c r="X2534" s="2"/>
      <c r="Y2534" s="489"/>
      <c r="Z2534" s="2"/>
      <c r="AA2534" s="2"/>
      <c r="AB2534" s="2"/>
      <c r="AC2534" s="2"/>
      <c r="AD2534" s="2"/>
      <c r="AE2534" s="2"/>
      <c r="AF2534" s="2"/>
      <c r="AG2534" s="2"/>
    </row>
    <row r="2535" spans="1:33" ht="16.5" customHeight="1">
      <c r="A2535" s="455"/>
      <c r="B2535" s="455"/>
      <c r="C2535" s="459"/>
      <c r="D2535" s="459"/>
      <c r="E2535" s="459"/>
      <c r="F2535" s="459"/>
      <c r="G2535" s="459"/>
      <c r="H2535" s="459"/>
      <c r="I2535" s="459"/>
      <c r="J2535" s="459"/>
      <c r="K2535" s="459"/>
      <c r="L2535" s="459"/>
      <c r="M2535" s="459"/>
      <c r="N2535" s="459"/>
      <c r="O2535" s="459"/>
      <c r="P2535" s="459"/>
      <c r="Q2535" s="459"/>
      <c r="R2535" s="517" t="s">
        <v>3155</v>
      </c>
      <c r="S2535" s="518"/>
      <c r="T2535" s="534"/>
      <c r="U2535" s="455"/>
      <c r="V2535" s="455"/>
      <c r="W2535" s="2"/>
      <c r="X2535" s="2"/>
      <c r="Y2535" s="489"/>
      <c r="Z2535" s="2"/>
      <c r="AA2535" s="2"/>
      <c r="AB2535" s="2"/>
      <c r="AC2535" s="2"/>
      <c r="AD2535" s="2"/>
      <c r="AE2535" s="2"/>
      <c r="AF2535" s="2"/>
      <c r="AG2535" s="2"/>
    </row>
    <row r="2536" spans="1:33" ht="16.5" customHeight="1">
      <c r="A2536" s="455"/>
      <c r="B2536" s="455"/>
      <c r="C2536" s="459"/>
      <c r="D2536" s="459"/>
      <c r="E2536" s="459"/>
      <c r="F2536" s="459"/>
      <c r="G2536" s="459"/>
      <c r="H2536" s="459"/>
      <c r="I2536" s="459"/>
      <c r="J2536" s="459"/>
      <c r="K2536" s="459"/>
      <c r="L2536" s="459"/>
      <c r="M2536" s="459"/>
      <c r="N2536" s="459"/>
      <c r="O2536" s="459"/>
      <c r="P2536" s="459"/>
      <c r="Q2536" s="459"/>
      <c r="R2536" s="535" t="s">
        <v>3156</v>
      </c>
      <c r="S2536" s="536"/>
      <c r="T2536" s="537">
        <f>+SUM(T2438:T2489)</f>
        <v>543003.30669280002</v>
      </c>
      <c r="U2536" s="455"/>
      <c r="V2536" s="455"/>
      <c r="W2536" s="2"/>
      <c r="X2536" s="2"/>
      <c r="Y2536" s="489"/>
      <c r="Z2536" s="2"/>
      <c r="AA2536" s="2"/>
      <c r="AB2536" s="2"/>
      <c r="AC2536" s="2"/>
      <c r="AD2536" s="2"/>
      <c r="AE2536" s="2"/>
      <c r="AF2536" s="2"/>
      <c r="AG2536" s="2"/>
    </row>
    <row r="2537" spans="1:33" ht="16.5" customHeight="1">
      <c r="A2537" s="455"/>
      <c r="B2537" s="455"/>
      <c r="C2537" s="459"/>
      <c r="D2537" s="459"/>
      <c r="E2537" s="459"/>
      <c r="F2537" s="459"/>
      <c r="G2537" s="459"/>
      <c r="H2537" s="459"/>
      <c r="I2537" s="459"/>
      <c r="J2537" s="459"/>
      <c r="K2537" s="459"/>
      <c r="L2537" s="459"/>
      <c r="M2537" s="459"/>
      <c r="N2537" s="459"/>
      <c r="O2537" s="459"/>
      <c r="P2537" s="459"/>
      <c r="Q2537" s="459"/>
      <c r="R2537" s="538" t="s">
        <v>3157</v>
      </c>
      <c r="S2537" s="539"/>
      <c r="T2537" s="522">
        <f>+SUM(T2490:T2498)</f>
        <v>342376.22000000003</v>
      </c>
      <c r="U2537" s="455"/>
      <c r="V2537" s="455"/>
      <c r="W2537" s="2"/>
      <c r="X2537" s="2"/>
      <c r="Y2537" s="489"/>
      <c r="Z2537" s="2"/>
      <c r="AA2537" s="2"/>
      <c r="AB2537" s="2"/>
      <c r="AC2537" s="2"/>
      <c r="AD2537" s="2"/>
      <c r="AE2537" s="2"/>
      <c r="AF2537" s="2"/>
      <c r="AG2537" s="2"/>
    </row>
    <row r="2538" spans="1:33" ht="16.5" customHeight="1">
      <c r="A2538" s="455"/>
      <c r="B2538" s="455"/>
      <c r="C2538" s="459"/>
      <c r="D2538" s="459"/>
      <c r="E2538" s="459"/>
      <c r="F2538" s="459"/>
      <c r="G2538" s="459"/>
      <c r="H2538" s="459"/>
      <c r="I2538" s="459"/>
      <c r="J2538" s="459"/>
      <c r="K2538" s="459"/>
      <c r="L2538" s="459"/>
      <c r="M2538" s="459"/>
      <c r="N2538" s="459"/>
      <c r="O2538" s="459"/>
      <c r="P2538" s="459"/>
      <c r="Q2538" s="459"/>
      <c r="R2538" s="538" t="s">
        <v>3158</v>
      </c>
      <c r="S2538" s="539"/>
      <c r="T2538" s="526">
        <f>+SUM(T2499:T2501)</f>
        <v>1401554.46</v>
      </c>
      <c r="U2538" s="455"/>
      <c r="V2538" s="455"/>
      <c r="W2538" s="2"/>
      <c r="X2538" s="2"/>
      <c r="Y2538" s="489"/>
      <c r="Z2538" s="2"/>
      <c r="AA2538" s="2"/>
      <c r="AB2538" s="2"/>
      <c r="AC2538" s="2"/>
      <c r="AD2538" s="2"/>
      <c r="AE2538" s="2"/>
      <c r="AF2538" s="2"/>
      <c r="AG2538" s="2"/>
    </row>
    <row r="2539" spans="1:33" ht="16.5" customHeight="1">
      <c r="A2539" s="455"/>
      <c r="B2539" s="455"/>
      <c r="C2539" s="459"/>
      <c r="D2539" s="459"/>
      <c r="E2539" s="459"/>
      <c r="F2539" s="459"/>
      <c r="G2539" s="459"/>
      <c r="H2539" s="459"/>
      <c r="I2539" s="459"/>
      <c r="J2539" s="459"/>
      <c r="K2539" s="459"/>
      <c r="L2539" s="459"/>
      <c r="M2539" s="459"/>
      <c r="N2539" s="459"/>
      <c r="O2539" s="459"/>
      <c r="P2539" s="459"/>
      <c r="Q2539" s="459"/>
      <c r="R2539" s="538" t="s">
        <v>3159</v>
      </c>
      <c r="S2539" s="539"/>
      <c r="T2539" s="526">
        <f>+SUM(T2502:T2503)</f>
        <v>423999.4</v>
      </c>
      <c r="U2539" s="455"/>
      <c r="V2539" s="455"/>
      <c r="W2539" s="2"/>
      <c r="X2539" s="2"/>
      <c r="Y2539" s="489"/>
      <c r="Z2539" s="2"/>
      <c r="AA2539" s="2"/>
      <c r="AB2539" s="2"/>
      <c r="AC2539" s="2"/>
      <c r="AD2539" s="2"/>
      <c r="AE2539" s="2"/>
      <c r="AF2539" s="2"/>
      <c r="AG2539" s="2"/>
    </row>
    <row r="2540" spans="1:33" ht="16.5" customHeight="1">
      <c r="A2540" s="455"/>
      <c r="B2540" s="455"/>
      <c r="C2540" s="459"/>
      <c r="D2540" s="459"/>
      <c r="E2540" s="459"/>
      <c r="F2540" s="459"/>
      <c r="G2540" s="459"/>
      <c r="H2540" s="459"/>
      <c r="I2540" s="459"/>
      <c r="J2540" s="459"/>
      <c r="K2540" s="459"/>
      <c r="L2540" s="459"/>
      <c r="M2540" s="459"/>
      <c r="N2540" s="459"/>
      <c r="O2540" s="459"/>
      <c r="P2540" s="459"/>
      <c r="Q2540" s="459"/>
      <c r="R2540" s="538" t="s">
        <v>3160</v>
      </c>
      <c r="S2540" s="539"/>
      <c r="T2540" s="526">
        <f>SUM(T2504:T2507)</f>
        <v>438360.39</v>
      </c>
      <c r="U2540" s="455"/>
      <c r="V2540" s="455"/>
      <c r="W2540" s="2"/>
      <c r="X2540" s="2"/>
      <c r="Y2540" s="489"/>
      <c r="Z2540" s="2"/>
      <c r="AA2540" s="2"/>
      <c r="AB2540" s="2"/>
      <c r="AC2540" s="2"/>
      <c r="AD2540" s="2"/>
      <c r="AE2540" s="2"/>
      <c r="AF2540" s="2"/>
      <c r="AG2540" s="2"/>
    </row>
    <row r="2541" spans="1:33" ht="16.5" customHeight="1">
      <c r="A2541" s="455"/>
      <c r="B2541" s="455"/>
      <c r="C2541" s="459"/>
      <c r="D2541" s="459"/>
      <c r="E2541" s="459"/>
      <c r="F2541" s="459"/>
      <c r="G2541" s="459"/>
      <c r="H2541" s="459"/>
      <c r="I2541" s="459"/>
      <c r="J2541" s="459"/>
      <c r="K2541" s="459"/>
      <c r="L2541" s="459"/>
      <c r="M2541" s="459"/>
      <c r="N2541" s="459"/>
      <c r="O2541" s="459"/>
      <c r="P2541" s="459"/>
      <c r="Q2541" s="459"/>
      <c r="R2541" s="540" t="s">
        <v>3161</v>
      </c>
      <c r="S2541" s="539"/>
      <c r="T2541" s="526">
        <f>+SUM(T2508:T2522)</f>
        <v>962297.96701600007</v>
      </c>
      <c r="U2541" s="455"/>
      <c r="V2541" s="455"/>
      <c r="W2541" s="2"/>
      <c r="X2541" s="2"/>
      <c r="Y2541" s="489"/>
      <c r="Z2541" s="2"/>
      <c r="AA2541" s="2"/>
      <c r="AB2541" s="2"/>
      <c r="AC2541" s="2"/>
      <c r="AD2541" s="2"/>
      <c r="AE2541" s="2"/>
      <c r="AF2541" s="2"/>
      <c r="AG2541" s="2"/>
    </row>
    <row r="2542" spans="1:33" ht="16.5" customHeight="1">
      <c r="A2542" s="455"/>
      <c r="B2542" s="455"/>
      <c r="C2542" s="459"/>
      <c r="D2542" s="459"/>
      <c r="E2542" s="459"/>
      <c r="F2542" s="459"/>
      <c r="G2542" s="459"/>
      <c r="H2542" s="459"/>
      <c r="I2542" s="459"/>
      <c r="J2542" s="459"/>
      <c r="K2542" s="459"/>
      <c r="L2542" s="459"/>
      <c r="M2542" s="459"/>
      <c r="N2542" s="459"/>
      <c r="O2542" s="459"/>
      <c r="P2542" s="459"/>
      <c r="Q2542" s="459"/>
      <c r="R2542" s="538" t="s">
        <v>3162</v>
      </c>
      <c r="S2542" s="539"/>
      <c r="T2542" s="528">
        <f>+SUM(T2523)</f>
        <v>77056</v>
      </c>
      <c r="U2542" s="455"/>
      <c r="V2542" s="455"/>
      <c r="W2542" s="2"/>
      <c r="X2542" s="2"/>
      <c r="Y2542" s="489"/>
      <c r="Z2542" s="2"/>
      <c r="AA2542" s="2"/>
      <c r="AB2542" s="2"/>
      <c r="AC2542" s="2"/>
      <c r="AD2542" s="2"/>
      <c r="AE2542" s="2"/>
      <c r="AF2542" s="2"/>
      <c r="AG2542" s="2"/>
    </row>
    <row r="2543" spans="1:33" ht="16.5" customHeight="1">
      <c r="A2543" s="455"/>
      <c r="B2543" s="455"/>
      <c r="C2543" s="459"/>
      <c r="D2543" s="459"/>
      <c r="E2543" s="459"/>
      <c r="F2543" s="459"/>
      <c r="G2543" s="459"/>
      <c r="H2543" s="459"/>
      <c r="I2543" s="459"/>
      <c r="J2543" s="459"/>
      <c r="K2543" s="459"/>
      <c r="L2543" s="459"/>
      <c r="M2543" s="459"/>
      <c r="N2543" s="459"/>
      <c r="O2543" s="459"/>
      <c r="P2543" s="459"/>
      <c r="Q2543" s="459"/>
      <c r="R2543" s="529" t="s">
        <v>3154</v>
      </c>
      <c r="S2543" s="530"/>
      <c r="T2543" s="531">
        <f>SUM(T2536:T2542)</f>
        <v>4188647.7437088005</v>
      </c>
      <c r="U2543" s="541"/>
      <c r="V2543" s="455"/>
      <c r="W2543" s="2"/>
      <c r="X2543" s="2"/>
      <c r="Y2543" s="489"/>
      <c r="Z2543" s="2"/>
      <c r="AA2543" s="2"/>
      <c r="AB2543" s="2"/>
      <c r="AC2543" s="2"/>
      <c r="AD2543" s="2"/>
      <c r="AE2543" s="2"/>
      <c r="AF2543" s="2"/>
      <c r="AG2543" s="2"/>
    </row>
    <row r="2544" spans="1:33" ht="16.5" customHeight="1">
      <c r="A2544" s="455"/>
      <c r="B2544" s="455"/>
      <c r="C2544" s="459"/>
      <c r="D2544" s="459"/>
      <c r="E2544" s="459"/>
      <c r="F2544" s="459"/>
      <c r="G2544" s="459"/>
      <c r="H2544" s="459"/>
      <c r="I2544" s="459"/>
      <c r="J2544" s="459"/>
      <c r="K2544" s="459"/>
      <c r="L2544" s="459"/>
      <c r="M2544" s="459"/>
      <c r="N2544" s="459"/>
      <c r="O2544" s="459"/>
      <c r="P2544" s="459"/>
      <c r="Q2544" s="459"/>
      <c r="R2544" s="542"/>
      <c r="S2544" s="543"/>
      <c r="T2544" s="544"/>
      <c r="U2544" s="455"/>
      <c r="V2544" s="455"/>
      <c r="W2544" s="2"/>
      <c r="X2544" s="2"/>
      <c r="Y2544" s="489"/>
      <c r="Z2544" s="2"/>
      <c r="AA2544" s="2"/>
      <c r="AB2544" s="2"/>
      <c r="AC2544" s="2"/>
      <c r="AD2544" s="2"/>
      <c r="AE2544" s="2"/>
      <c r="AF2544" s="2"/>
      <c r="AG2544" s="2"/>
    </row>
    <row r="2545" spans="1:33" ht="16.5" customHeight="1">
      <c r="A2545" s="455"/>
      <c r="B2545" s="455"/>
      <c r="C2545" s="459"/>
      <c r="D2545" s="459"/>
      <c r="E2545" s="459"/>
      <c r="F2545" s="459"/>
      <c r="G2545" s="459"/>
      <c r="H2545" s="459"/>
      <c r="I2545" s="459"/>
      <c r="J2545" s="459"/>
      <c r="K2545" s="459"/>
      <c r="L2545" s="459"/>
      <c r="M2545" s="459"/>
      <c r="N2545" s="459"/>
      <c r="O2545" s="459"/>
      <c r="P2545" s="459"/>
      <c r="Q2545" s="459"/>
      <c r="R2545" s="460"/>
      <c r="S2545" s="455"/>
      <c r="T2545" s="455"/>
      <c r="U2545" s="455"/>
      <c r="V2545" s="455"/>
      <c r="W2545" s="2"/>
      <c r="X2545" s="2"/>
      <c r="Y2545" s="2"/>
      <c r="Z2545" s="2"/>
      <c r="AA2545" s="2"/>
      <c r="AB2545" s="489"/>
      <c r="AC2545" s="2"/>
      <c r="AD2545" s="2"/>
      <c r="AE2545" s="2"/>
      <c r="AF2545" s="2"/>
      <c r="AG2545" s="2"/>
    </row>
    <row r="2546" spans="1:33" ht="96" customHeight="1">
      <c r="A2546" s="455"/>
      <c r="B2546" s="455"/>
      <c r="C2546" s="459"/>
      <c r="D2546" s="459"/>
      <c r="E2546" s="459"/>
      <c r="F2546" s="459"/>
      <c r="G2546" s="459"/>
      <c r="H2546" s="459"/>
      <c r="I2546" s="459"/>
      <c r="J2546" s="459"/>
      <c r="K2546" s="459"/>
      <c r="L2546" s="459"/>
      <c r="M2546" s="459"/>
      <c r="N2546" s="459"/>
      <c r="O2546" s="459"/>
      <c r="P2546" s="459"/>
      <c r="Q2546" s="459"/>
      <c r="R2546" s="690" t="s">
        <v>3163</v>
      </c>
      <c r="S2546" s="596"/>
      <c r="T2546" s="596"/>
      <c r="U2546" s="545"/>
      <c r="V2546" s="545"/>
      <c r="W2546" s="546"/>
      <c r="X2546" s="2"/>
      <c r="Y2546" s="2"/>
      <c r="Z2546" s="2"/>
      <c r="AA2546" s="2"/>
      <c r="AB2546" s="489"/>
      <c r="AC2546" s="2"/>
      <c r="AD2546" s="2"/>
      <c r="AE2546" s="2"/>
      <c r="AF2546" s="2"/>
      <c r="AG2546" s="2"/>
    </row>
    <row r="2547" spans="1:33">
      <c r="W2547" s="500"/>
      <c r="X2547" s="500"/>
      <c r="Y2547" s="500"/>
      <c r="Z2547" s="500"/>
      <c r="AA2547" s="500"/>
      <c r="AB2547" s="500"/>
      <c r="AC2547" s="500"/>
      <c r="AD2547" s="500"/>
      <c r="AE2547" s="500"/>
      <c r="AF2547" s="500"/>
      <c r="AG2547" s="500"/>
    </row>
    <row r="2548" spans="1:33">
      <c r="W2548" s="500"/>
      <c r="X2548" s="500"/>
      <c r="Y2548" s="500"/>
      <c r="Z2548" s="500"/>
      <c r="AA2548" s="500"/>
      <c r="AB2548" s="500"/>
      <c r="AC2548" s="500"/>
      <c r="AD2548" s="500"/>
      <c r="AE2548" s="500"/>
      <c r="AF2548" s="500"/>
      <c r="AG2548" s="500"/>
    </row>
    <row r="2549" spans="1:33">
      <c r="W2549" s="500"/>
      <c r="X2549" s="500"/>
      <c r="Y2549" s="500"/>
      <c r="Z2549" s="500"/>
      <c r="AA2549" s="500"/>
      <c r="AB2549" s="500"/>
      <c r="AC2549" s="500"/>
      <c r="AD2549" s="500"/>
      <c r="AE2549" s="500"/>
      <c r="AF2549" s="500"/>
      <c r="AG2549" s="500"/>
    </row>
    <row r="2550" spans="1:33">
      <c r="W2550" s="500"/>
      <c r="X2550" s="500"/>
      <c r="Y2550" s="500"/>
      <c r="Z2550" s="500"/>
      <c r="AA2550" s="500"/>
      <c r="AB2550" s="500"/>
      <c r="AC2550" s="500"/>
      <c r="AD2550" s="500"/>
      <c r="AE2550" s="500"/>
      <c r="AF2550" s="500"/>
      <c r="AG2550" s="500"/>
    </row>
    <row r="2551" spans="1:33">
      <c r="W2551" s="500"/>
      <c r="X2551" s="500"/>
      <c r="Y2551" s="500"/>
      <c r="Z2551" s="500"/>
      <c r="AA2551" s="500"/>
      <c r="AB2551" s="500"/>
      <c r="AC2551" s="500"/>
      <c r="AD2551" s="500"/>
      <c r="AE2551" s="500"/>
      <c r="AF2551" s="500"/>
      <c r="AG2551" s="500"/>
    </row>
    <row r="2552" spans="1:33">
      <c r="W2552" s="500"/>
      <c r="X2552" s="500"/>
      <c r="Y2552" s="500"/>
      <c r="Z2552" s="500"/>
      <c r="AA2552" s="500"/>
      <c r="AB2552" s="500"/>
      <c r="AC2552" s="500"/>
      <c r="AD2552" s="500"/>
      <c r="AE2552" s="500"/>
      <c r="AF2552" s="500"/>
      <c r="AG2552" s="500"/>
    </row>
    <row r="2553" spans="1:33">
      <c r="W2553" s="500"/>
      <c r="X2553" s="500"/>
      <c r="Y2553" s="500"/>
      <c r="Z2553" s="500"/>
      <c r="AA2553" s="500"/>
      <c r="AB2553" s="500"/>
      <c r="AC2553" s="500"/>
      <c r="AD2553" s="500"/>
      <c r="AE2553" s="500"/>
      <c r="AF2553" s="500"/>
      <c r="AG2553" s="500"/>
    </row>
    <row r="2554" spans="1:33">
      <c r="W2554" s="500"/>
      <c r="X2554" s="500"/>
      <c r="Y2554" s="500"/>
      <c r="Z2554" s="500"/>
      <c r="AA2554" s="500"/>
      <c r="AB2554" s="500"/>
      <c r="AC2554" s="500"/>
      <c r="AD2554" s="500"/>
      <c r="AE2554" s="500"/>
      <c r="AF2554" s="500"/>
      <c r="AG2554" s="500"/>
    </row>
    <row r="2555" spans="1:33">
      <c r="W2555" s="500"/>
      <c r="X2555" s="500"/>
      <c r="Y2555" s="500"/>
      <c r="Z2555" s="500"/>
      <c r="AA2555" s="500"/>
      <c r="AB2555" s="500"/>
      <c r="AC2555" s="500"/>
      <c r="AD2555" s="500"/>
      <c r="AE2555" s="500"/>
      <c r="AF2555" s="500"/>
      <c r="AG2555" s="500"/>
    </row>
    <row r="2556" spans="1:33">
      <c r="W2556" s="500"/>
      <c r="X2556" s="500"/>
      <c r="Y2556" s="500"/>
      <c r="Z2556" s="500"/>
      <c r="AA2556" s="500"/>
      <c r="AB2556" s="500"/>
      <c r="AC2556" s="500"/>
      <c r="AD2556" s="500"/>
      <c r="AE2556" s="500"/>
      <c r="AF2556" s="500"/>
      <c r="AG2556" s="500"/>
    </row>
    <row r="2557" spans="1:33">
      <c r="W2557" s="500"/>
      <c r="X2557" s="500"/>
      <c r="Y2557" s="500"/>
      <c r="Z2557" s="500"/>
      <c r="AA2557" s="500"/>
      <c r="AB2557" s="500"/>
      <c r="AC2557" s="500"/>
      <c r="AD2557" s="500"/>
      <c r="AE2557" s="500"/>
      <c r="AF2557" s="500"/>
      <c r="AG2557" s="500"/>
    </row>
    <row r="2558" spans="1:33">
      <c r="W2558" s="500"/>
      <c r="X2558" s="500"/>
      <c r="Y2558" s="500"/>
      <c r="Z2558" s="500"/>
      <c r="AA2558" s="500"/>
      <c r="AB2558" s="500"/>
      <c r="AC2558" s="500"/>
      <c r="AD2558" s="500"/>
      <c r="AE2558" s="500"/>
      <c r="AF2558" s="500"/>
      <c r="AG2558" s="500"/>
    </row>
    <row r="2559" spans="1:33">
      <c r="W2559" s="500"/>
      <c r="X2559" s="500"/>
      <c r="Y2559" s="500"/>
      <c r="Z2559" s="500"/>
      <c r="AA2559" s="500"/>
      <c r="AB2559" s="500"/>
      <c r="AC2559" s="500"/>
      <c r="AD2559" s="500"/>
      <c r="AE2559" s="500"/>
      <c r="AF2559" s="500"/>
      <c r="AG2559" s="500"/>
    </row>
    <row r="2560" spans="1:33">
      <c r="W2560" s="500"/>
      <c r="X2560" s="500"/>
      <c r="Y2560" s="500"/>
      <c r="Z2560" s="500"/>
      <c r="AA2560" s="500"/>
      <c r="AB2560" s="500"/>
      <c r="AC2560" s="500"/>
      <c r="AD2560" s="500"/>
      <c r="AE2560" s="500"/>
      <c r="AF2560" s="500"/>
      <c r="AG2560" s="500"/>
    </row>
    <row r="2561" spans="23:33">
      <c r="W2561" s="500"/>
      <c r="X2561" s="500"/>
      <c r="Y2561" s="500"/>
      <c r="Z2561" s="500"/>
      <c r="AA2561" s="500"/>
      <c r="AB2561" s="500"/>
      <c r="AC2561" s="500"/>
      <c r="AD2561" s="500"/>
      <c r="AE2561" s="500"/>
      <c r="AF2561" s="500"/>
      <c r="AG2561" s="500"/>
    </row>
    <row r="2562" spans="23:33">
      <c r="W2562" s="500"/>
      <c r="X2562" s="500"/>
      <c r="Y2562" s="500"/>
      <c r="Z2562" s="500"/>
      <c r="AA2562" s="500"/>
      <c r="AB2562" s="500"/>
      <c r="AC2562" s="500"/>
      <c r="AD2562" s="500"/>
      <c r="AE2562" s="500"/>
      <c r="AF2562" s="500"/>
      <c r="AG2562" s="500"/>
    </row>
    <row r="2563" spans="23:33">
      <c r="W2563" s="500"/>
      <c r="X2563" s="500"/>
      <c r="Y2563" s="500"/>
      <c r="Z2563" s="500"/>
      <c r="AA2563" s="500"/>
      <c r="AB2563" s="500"/>
      <c r="AC2563" s="500"/>
      <c r="AD2563" s="500"/>
      <c r="AE2563" s="500"/>
      <c r="AF2563" s="500"/>
      <c r="AG2563" s="500"/>
    </row>
    <row r="2564" spans="23:33">
      <c r="W2564" s="500"/>
      <c r="X2564" s="500"/>
      <c r="Y2564" s="500"/>
      <c r="Z2564" s="500"/>
      <c r="AA2564" s="500"/>
      <c r="AB2564" s="500"/>
      <c r="AC2564" s="500"/>
      <c r="AD2564" s="500"/>
      <c r="AE2564" s="500"/>
      <c r="AF2564" s="500"/>
      <c r="AG2564" s="500"/>
    </row>
    <row r="2565" spans="23:33">
      <c r="W2565" s="500"/>
      <c r="X2565" s="500"/>
      <c r="Y2565" s="500"/>
      <c r="Z2565" s="500"/>
      <c r="AA2565" s="500"/>
      <c r="AB2565" s="500"/>
      <c r="AC2565" s="500"/>
      <c r="AD2565" s="500"/>
      <c r="AE2565" s="500"/>
      <c r="AF2565" s="500"/>
      <c r="AG2565" s="500"/>
    </row>
    <row r="2566" spans="23:33">
      <c r="W2566" s="500"/>
      <c r="X2566" s="500"/>
      <c r="Y2566" s="500"/>
      <c r="Z2566" s="500"/>
      <c r="AA2566" s="500"/>
      <c r="AB2566" s="500"/>
      <c r="AC2566" s="500"/>
      <c r="AD2566" s="500"/>
      <c r="AE2566" s="500"/>
      <c r="AF2566" s="500"/>
      <c r="AG2566" s="500"/>
    </row>
    <row r="2567" spans="23:33">
      <c r="W2567" s="500"/>
      <c r="X2567" s="500"/>
      <c r="Y2567" s="500"/>
      <c r="Z2567" s="500"/>
      <c r="AA2567" s="500"/>
      <c r="AB2567" s="500"/>
      <c r="AC2567" s="500"/>
      <c r="AD2567" s="500"/>
      <c r="AE2567" s="500"/>
      <c r="AF2567" s="500"/>
      <c r="AG2567" s="500"/>
    </row>
    <row r="2568" spans="23:33">
      <c r="W2568" s="500"/>
      <c r="X2568" s="500"/>
      <c r="Y2568" s="500"/>
      <c r="Z2568" s="500"/>
      <c r="AA2568" s="500"/>
      <c r="AB2568" s="500"/>
      <c r="AC2568" s="500"/>
      <c r="AD2568" s="500"/>
      <c r="AE2568" s="500"/>
      <c r="AF2568" s="500"/>
      <c r="AG2568" s="500"/>
    </row>
    <row r="2569" spans="23:33">
      <c r="W2569" s="500"/>
      <c r="X2569" s="500"/>
      <c r="Y2569" s="500"/>
      <c r="Z2569" s="500"/>
      <c r="AA2569" s="500"/>
      <c r="AB2569" s="500"/>
      <c r="AC2569" s="500"/>
      <c r="AD2569" s="500"/>
      <c r="AE2569" s="500"/>
      <c r="AF2569" s="500"/>
      <c r="AG2569" s="500"/>
    </row>
    <row r="2570" spans="23:33">
      <c r="W2570" s="500"/>
      <c r="X2570" s="500"/>
      <c r="Y2570" s="500"/>
      <c r="Z2570" s="500"/>
      <c r="AA2570" s="500"/>
      <c r="AB2570" s="500"/>
      <c r="AC2570" s="500"/>
      <c r="AD2570" s="500"/>
      <c r="AE2570" s="500"/>
      <c r="AF2570" s="500"/>
      <c r="AG2570" s="500"/>
    </row>
    <row r="2571" spans="23:33">
      <c r="W2571" s="500"/>
      <c r="X2571" s="500"/>
      <c r="Y2571" s="500"/>
      <c r="Z2571" s="500"/>
      <c r="AA2571" s="500"/>
      <c r="AB2571" s="500"/>
      <c r="AC2571" s="500"/>
      <c r="AD2571" s="500"/>
      <c r="AE2571" s="500"/>
      <c r="AF2571" s="500"/>
      <c r="AG2571" s="500"/>
    </row>
    <row r="2572" spans="23:33">
      <c r="W2572" s="500"/>
      <c r="X2572" s="500"/>
      <c r="Y2572" s="500"/>
      <c r="Z2572" s="500"/>
      <c r="AA2572" s="500"/>
      <c r="AB2572" s="500"/>
      <c r="AC2572" s="500"/>
      <c r="AD2572" s="500"/>
      <c r="AE2572" s="500"/>
      <c r="AF2572" s="500"/>
      <c r="AG2572" s="500"/>
    </row>
    <row r="2573" spans="23:33">
      <c r="W2573" s="500"/>
      <c r="X2573" s="500"/>
      <c r="Y2573" s="500"/>
      <c r="Z2573" s="500"/>
      <c r="AA2573" s="500"/>
      <c r="AB2573" s="500"/>
      <c r="AC2573" s="500"/>
      <c r="AD2573" s="500"/>
      <c r="AE2573" s="500"/>
      <c r="AF2573" s="500"/>
      <c r="AG2573" s="500"/>
    </row>
    <row r="2574" spans="23:33">
      <c r="W2574" s="500"/>
      <c r="X2574" s="500"/>
      <c r="Y2574" s="500"/>
      <c r="Z2574" s="500"/>
      <c r="AA2574" s="500"/>
      <c r="AB2574" s="500"/>
      <c r="AC2574" s="500"/>
      <c r="AD2574" s="500"/>
      <c r="AE2574" s="500"/>
      <c r="AF2574" s="500"/>
      <c r="AG2574" s="500"/>
    </row>
    <row r="2575" spans="23:33">
      <c r="W2575" s="500"/>
      <c r="X2575" s="500"/>
      <c r="Y2575" s="500"/>
      <c r="Z2575" s="500"/>
      <c r="AA2575" s="500"/>
      <c r="AB2575" s="500"/>
      <c r="AC2575" s="500"/>
      <c r="AD2575" s="500"/>
      <c r="AE2575" s="500"/>
      <c r="AF2575" s="500"/>
      <c r="AG2575" s="500"/>
    </row>
    <row r="2576" spans="23:33">
      <c r="W2576" s="500"/>
      <c r="X2576" s="500"/>
      <c r="Y2576" s="500"/>
      <c r="Z2576" s="500"/>
      <c r="AA2576" s="500"/>
      <c r="AB2576" s="500"/>
      <c r="AC2576" s="500"/>
      <c r="AD2576" s="500"/>
      <c r="AE2576" s="500"/>
      <c r="AF2576" s="500"/>
      <c r="AG2576" s="500"/>
    </row>
    <row r="2577" spans="23:33">
      <c r="W2577" s="500"/>
      <c r="X2577" s="500"/>
      <c r="Y2577" s="500"/>
      <c r="Z2577" s="500"/>
      <c r="AA2577" s="500"/>
      <c r="AB2577" s="500"/>
      <c r="AC2577" s="500"/>
      <c r="AD2577" s="500"/>
      <c r="AE2577" s="500"/>
      <c r="AF2577" s="500"/>
      <c r="AG2577" s="500"/>
    </row>
    <row r="2578" spans="23:33">
      <c r="W2578" s="500"/>
      <c r="X2578" s="500"/>
      <c r="Y2578" s="500"/>
      <c r="Z2578" s="500"/>
      <c r="AA2578" s="500"/>
      <c r="AB2578" s="500"/>
      <c r="AC2578" s="500"/>
      <c r="AD2578" s="500"/>
      <c r="AE2578" s="500"/>
      <c r="AF2578" s="500"/>
      <c r="AG2578" s="500"/>
    </row>
    <row r="2579" spans="23:33">
      <c r="W2579" s="500"/>
      <c r="X2579" s="500"/>
      <c r="Y2579" s="500"/>
      <c r="Z2579" s="500"/>
      <c r="AA2579" s="500"/>
      <c r="AB2579" s="500"/>
      <c r="AC2579" s="500"/>
      <c r="AD2579" s="500"/>
      <c r="AE2579" s="500"/>
      <c r="AF2579" s="500"/>
      <c r="AG2579" s="500"/>
    </row>
    <row r="2580" spans="23:33">
      <c r="W2580" s="500"/>
      <c r="X2580" s="500"/>
      <c r="Y2580" s="500"/>
      <c r="Z2580" s="500"/>
      <c r="AA2580" s="500"/>
      <c r="AB2580" s="500"/>
      <c r="AC2580" s="500"/>
      <c r="AD2580" s="500"/>
      <c r="AE2580" s="500"/>
      <c r="AF2580" s="500"/>
      <c r="AG2580" s="500"/>
    </row>
    <row r="2581" spans="23:33">
      <c r="W2581" s="500"/>
      <c r="X2581" s="500"/>
      <c r="Y2581" s="500"/>
      <c r="Z2581" s="500"/>
      <c r="AA2581" s="500"/>
      <c r="AB2581" s="500"/>
      <c r="AC2581" s="500"/>
      <c r="AD2581" s="500"/>
      <c r="AE2581" s="500"/>
      <c r="AF2581" s="500"/>
      <c r="AG2581" s="500"/>
    </row>
    <row r="2582" spans="23:33">
      <c r="W2582" s="500"/>
      <c r="X2582" s="500"/>
      <c r="Y2582" s="500"/>
      <c r="Z2582" s="500"/>
      <c r="AA2582" s="500"/>
      <c r="AB2582" s="500"/>
      <c r="AC2582" s="500"/>
      <c r="AD2582" s="500"/>
      <c r="AE2582" s="500"/>
      <c r="AF2582" s="500"/>
      <c r="AG2582" s="500"/>
    </row>
    <row r="2583" spans="23:33">
      <c r="W2583" s="500"/>
      <c r="X2583" s="500"/>
      <c r="Y2583" s="500"/>
      <c r="Z2583" s="500"/>
      <c r="AA2583" s="500"/>
      <c r="AB2583" s="500"/>
      <c r="AC2583" s="500"/>
      <c r="AD2583" s="500"/>
      <c r="AE2583" s="500"/>
      <c r="AF2583" s="500"/>
      <c r="AG2583" s="500"/>
    </row>
    <row r="2584" spans="23:33">
      <c r="W2584" s="500"/>
      <c r="X2584" s="500"/>
      <c r="Y2584" s="500"/>
      <c r="Z2584" s="500"/>
      <c r="AA2584" s="500"/>
      <c r="AB2584" s="500"/>
      <c r="AC2584" s="500"/>
      <c r="AD2584" s="500"/>
      <c r="AE2584" s="500"/>
      <c r="AF2584" s="500"/>
      <c r="AG2584" s="500"/>
    </row>
    <row r="2585" spans="23:33">
      <c r="W2585" s="500"/>
      <c r="X2585" s="500"/>
      <c r="Y2585" s="500"/>
      <c r="Z2585" s="500"/>
      <c r="AA2585" s="500"/>
      <c r="AB2585" s="500"/>
      <c r="AC2585" s="500"/>
      <c r="AD2585" s="500"/>
      <c r="AE2585" s="500"/>
      <c r="AF2585" s="500"/>
      <c r="AG2585" s="500"/>
    </row>
    <row r="2586" spans="23:33">
      <c r="W2586" s="500"/>
      <c r="X2586" s="500"/>
      <c r="Y2586" s="500"/>
      <c r="Z2586" s="500"/>
      <c r="AA2586" s="500"/>
      <c r="AB2586" s="500"/>
      <c r="AC2586" s="500"/>
      <c r="AD2586" s="500"/>
      <c r="AE2586" s="500"/>
      <c r="AF2586" s="500"/>
      <c r="AG2586" s="500"/>
    </row>
    <row r="2587" spans="23:33">
      <c r="W2587" s="500"/>
      <c r="X2587" s="500"/>
      <c r="Y2587" s="500"/>
      <c r="Z2587" s="500"/>
      <c r="AA2587" s="500"/>
      <c r="AB2587" s="500"/>
      <c r="AC2587" s="500"/>
      <c r="AD2587" s="500"/>
      <c r="AE2587" s="500"/>
      <c r="AF2587" s="500"/>
      <c r="AG2587" s="500"/>
    </row>
    <row r="2588" spans="23:33">
      <c r="W2588" s="500"/>
      <c r="X2588" s="500"/>
      <c r="Y2588" s="500"/>
      <c r="Z2588" s="500"/>
      <c r="AA2588" s="500"/>
      <c r="AB2588" s="500"/>
      <c r="AC2588" s="500"/>
      <c r="AD2588" s="500"/>
      <c r="AE2588" s="500"/>
      <c r="AF2588" s="500"/>
      <c r="AG2588" s="500"/>
    </row>
    <row r="2589" spans="23:33">
      <c r="W2589" s="500"/>
      <c r="X2589" s="500"/>
      <c r="Y2589" s="500"/>
      <c r="Z2589" s="500"/>
      <c r="AA2589" s="500"/>
      <c r="AB2589" s="500"/>
      <c r="AC2589" s="500"/>
      <c r="AD2589" s="500"/>
      <c r="AE2589" s="500"/>
      <c r="AF2589" s="500"/>
      <c r="AG2589" s="500"/>
    </row>
    <row r="2590" spans="23:33">
      <c r="W2590" s="500"/>
      <c r="X2590" s="500"/>
      <c r="Y2590" s="500"/>
      <c r="Z2590" s="500"/>
      <c r="AA2590" s="500"/>
      <c r="AB2590" s="500"/>
      <c r="AC2590" s="500"/>
      <c r="AD2590" s="500"/>
      <c r="AE2590" s="500"/>
      <c r="AF2590" s="500"/>
      <c r="AG2590" s="500"/>
    </row>
    <row r="2591" spans="23:33">
      <c r="W2591" s="500"/>
      <c r="X2591" s="500"/>
      <c r="Y2591" s="500"/>
      <c r="Z2591" s="500"/>
      <c r="AA2591" s="500"/>
      <c r="AB2591" s="500"/>
      <c r="AC2591" s="500"/>
      <c r="AD2591" s="500"/>
      <c r="AE2591" s="500"/>
      <c r="AF2591" s="500"/>
      <c r="AG2591" s="500"/>
    </row>
    <row r="2592" spans="23:33">
      <c r="W2592" s="500"/>
      <c r="X2592" s="500"/>
      <c r="Y2592" s="500"/>
      <c r="Z2592" s="500"/>
      <c r="AA2592" s="500"/>
      <c r="AB2592" s="500"/>
      <c r="AC2592" s="500"/>
      <c r="AD2592" s="500"/>
      <c r="AE2592" s="500"/>
      <c r="AF2592" s="500"/>
      <c r="AG2592" s="500"/>
    </row>
    <row r="2593" spans="23:33">
      <c r="W2593" s="500"/>
      <c r="X2593" s="500"/>
      <c r="Y2593" s="500"/>
      <c r="Z2593" s="500"/>
      <c r="AA2593" s="500"/>
      <c r="AB2593" s="500"/>
      <c r="AC2593" s="500"/>
      <c r="AD2593" s="500"/>
      <c r="AE2593" s="500"/>
      <c r="AF2593" s="500"/>
      <c r="AG2593" s="500"/>
    </row>
    <row r="2594" spans="23:33">
      <c r="W2594" s="500"/>
      <c r="X2594" s="500"/>
      <c r="Y2594" s="500"/>
      <c r="Z2594" s="500"/>
      <c r="AA2594" s="500"/>
      <c r="AB2594" s="500"/>
      <c r="AC2594" s="500"/>
      <c r="AD2594" s="500"/>
      <c r="AE2594" s="500"/>
      <c r="AF2594" s="500"/>
      <c r="AG2594" s="500"/>
    </row>
    <row r="2595" spans="23:33">
      <c r="W2595" s="500"/>
      <c r="X2595" s="500"/>
      <c r="Y2595" s="500"/>
      <c r="Z2595" s="500"/>
      <c r="AA2595" s="500"/>
      <c r="AB2595" s="500"/>
      <c r="AC2595" s="500"/>
      <c r="AD2595" s="500"/>
      <c r="AE2595" s="500"/>
      <c r="AF2595" s="500"/>
      <c r="AG2595" s="500"/>
    </row>
    <row r="2596" spans="23:33">
      <c r="W2596" s="500"/>
      <c r="X2596" s="500"/>
      <c r="Y2596" s="500"/>
      <c r="Z2596" s="500"/>
      <c r="AA2596" s="500"/>
      <c r="AB2596" s="500"/>
      <c r="AC2596" s="500"/>
      <c r="AD2596" s="500"/>
      <c r="AE2596" s="500"/>
      <c r="AF2596" s="500"/>
      <c r="AG2596" s="500"/>
    </row>
    <row r="2597" spans="23:33">
      <c r="W2597" s="500"/>
      <c r="X2597" s="500"/>
      <c r="Y2597" s="500"/>
      <c r="Z2597" s="500"/>
      <c r="AA2597" s="500"/>
      <c r="AB2597" s="500"/>
      <c r="AC2597" s="500"/>
      <c r="AD2597" s="500"/>
      <c r="AE2597" s="500"/>
      <c r="AF2597" s="500"/>
      <c r="AG2597" s="500"/>
    </row>
    <row r="2598" spans="23:33">
      <c r="W2598" s="500"/>
      <c r="X2598" s="500"/>
      <c r="Y2598" s="500"/>
      <c r="Z2598" s="500"/>
      <c r="AA2598" s="500"/>
      <c r="AB2598" s="500"/>
      <c r="AC2598" s="500"/>
      <c r="AD2598" s="500"/>
      <c r="AE2598" s="500"/>
      <c r="AF2598" s="500"/>
      <c r="AG2598" s="500"/>
    </row>
    <row r="2599" spans="23:33">
      <c r="W2599" s="500"/>
      <c r="X2599" s="500"/>
      <c r="Y2599" s="500"/>
      <c r="Z2599" s="500"/>
      <c r="AA2599" s="500"/>
      <c r="AB2599" s="500"/>
      <c r="AC2599" s="500"/>
      <c r="AD2599" s="500"/>
      <c r="AE2599" s="500"/>
      <c r="AF2599" s="500"/>
      <c r="AG2599" s="500"/>
    </row>
  </sheetData>
  <mergeCells count="6386">
    <mergeCell ref="E2420:E2424"/>
    <mergeCell ref="F2420:F2424"/>
    <mergeCell ref="E2425:E2429"/>
    <mergeCell ref="F2425:F2429"/>
    <mergeCell ref="E2296:E2300"/>
    <mergeCell ref="E2301:E2305"/>
    <mergeCell ref="F2276:F2280"/>
    <mergeCell ref="F2281:F2285"/>
    <mergeCell ref="F2286:F2290"/>
    <mergeCell ref="F2291:F2295"/>
    <mergeCell ref="F2296:F2300"/>
    <mergeCell ref="F2301:F2305"/>
    <mergeCell ref="F2306:F2310"/>
    <mergeCell ref="E2306:E2310"/>
    <mergeCell ref="E2311:E2315"/>
    <mergeCell ref="E2317:E2321"/>
    <mergeCell ref="E2322:E2326"/>
    <mergeCell ref="E2327:E2331"/>
    <mergeCell ref="E2332:E2336"/>
    <mergeCell ref="E2337:E2341"/>
    <mergeCell ref="E2415:E2419"/>
    <mergeCell ref="F2415:F2419"/>
    <mergeCell ref="E2400:E2404"/>
    <mergeCell ref="F2400:F2404"/>
    <mergeCell ref="E2405:E2409"/>
    <mergeCell ref="F2405:F2409"/>
    <mergeCell ref="E2410:E2414"/>
    <mergeCell ref="F2410:F2414"/>
    <mergeCell ref="E2358:E2362"/>
    <mergeCell ref="F2358:F2362"/>
    <mergeCell ref="E2363:E2367"/>
    <mergeCell ref="F2363:F2367"/>
    <mergeCell ref="F2347:F2351"/>
    <mergeCell ref="F2352:F2357"/>
    <mergeCell ref="F2311:F2315"/>
    <mergeCell ref="F2317:F2321"/>
    <mergeCell ref="F2322:F2326"/>
    <mergeCell ref="F2327:F2331"/>
    <mergeCell ref="F2332:F2336"/>
    <mergeCell ref="F2337:F2341"/>
    <mergeCell ref="F2342:F2346"/>
    <mergeCell ref="E2342:E2346"/>
    <mergeCell ref="E2347:E2351"/>
    <mergeCell ref="E2352:E2357"/>
    <mergeCell ref="E2216:E2219"/>
    <mergeCell ref="F2216:F2219"/>
    <mergeCell ref="E2220:E2226"/>
    <mergeCell ref="F2220:F2226"/>
    <mergeCell ref="E2227:E2231"/>
    <mergeCell ref="F2227:F2231"/>
    <mergeCell ref="F2232:F2239"/>
    <mergeCell ref="E2232:E2239"/>
    <mergeCell ref="E2240:E2245"/>
    <mergeCell ref="E2246:E2249"/>
    <mergeCell ref="E2250:E2254"/>
    <mergeCell ref="E2255:E2259"/>
    <mergeCell ref="E2261:E2265"/>
    <mergeCell ref="E2266:E2270"/>
    <mergeCell ref="F2240:F2245"/>
    <mergeCell ref="F2246:F2249"/>
    <mergeCell ref="F2250:F2254"/>
    <mergeCell ref="F2255:F2259"/>
    <mergeCell ref="F2261:F2265"/>
    <mergeCell ref="F2266:F2270"/>
    <mergeCell ref="F2395:F2399"/>
    <mergeCell ref="E2395:E2399"/>
    <mergeCell ref="E2208:E2215"/>
    <mergeCell ref="C2227:C2231"/>
    <mergeCell ref="D2227:D2231"/>
    <mergeCell ref="D2232:D2239"/>
    <mergeCell ref="D2240:D2245"/>
    <mergeCell ref="D2246:D2249"/>
    <mergeCell ref="D2250:D2254"/>
    <mergeCell ref="D2255:D2259"/>
    <mergeCell ref="A2232:B2259"/>
    <mergeCell ref="C2232:C2239"/>
    <mergeCell ref="C2240:C2245"/>
    <mergeCell ref="C2246:C2249"/>
    <mergeCell ref="C2250:C2254"/>
    <mergeCell ref="B2261:B2280"/>
    <mergeCell ref="C2276:C2280"/>
    <mergeCell ref="C2255:C2259"/>
    <mergeCell ref="C2261:C2265"/>
    <mergeCell ref="D2261:D2265"/>
    <mergeCell ref="D2266:D2270"/>
    <mergeCell ref="C2266:C2270"/>
    <mergeCell ref="C2271:C2275"/>
    <mergeCell ref="D2271:D2275"/>
    <mergeCell ref="D2276:D2280"/>
    <mergeCell ref="E2368:E2372"/>
    <mergeCell ref="F2368:F2372"/>
    <mergeCell ref="E2373:E2377"/>
    <mergeCell ref="F2373:F2377"/>
    <mergeCell ref="E2378:E2382"/>
    <mergeCell ref="F2378:F2382"/>
    <mergeCell ref="F2384:F2389"/>
    <mergeCell ref="C2176:C2180"/>
    <mergeCell ref="D2176:D2180"/>
    <mergeCell ref="E2176:E2180"/>
    <mergeCell ref="F2176:F2180"/>
    <mergeCell ref="C2159:C2163"/>
    <mergeCell ref="D2159:D2163"/>
    <mergeCell ref="A2169:B2185"/>
    <mergeCell ref="C2171:C2175"/>
    <mergeCell ref="D2171:D2175"/>
    <mergeCell ref="E2171:E2175"/>
    <mergeCell ref="F2171:F2175"/>
    <mergeCell ref="C2196:C2200"/>
    <mergeCell ref="D2196:D2200"/>
    <mergeCell ref="E2196:E2200"/>
    <mergeCell ref="F2196:F2200"/>
    <mergeCell ref="A2202:B2205"/>
    <mergeCell ref="C2202:C2207"/>
    <mergeCell ref="D2202:D2207"/>
    <mergeCell ref="E2202:E2207"/>
    <mergeCell ref="F2202:F2207"/>
    <mergeCell ref="E2181:E2185"/>
    <mergeCell ref="F2181:F2185"/>
    <mergeCell ref="E2186:E2190"/>
    <mergeCell ref="F2186:F2190"/>
    <mergeCell ref="E2191:E2195"/>
    <mergeCell ref="F2191:F2195"/>
    <mergeCell ref="C2191:C2195"/>
    <mergeCell ref="K2415:K2419"/>
    <mergeCell ref="L2415:L2419"/>
    <mergeCell ref="M2415:M2419"/>
    <mergeCell ref="N2425:N2429"/>
    <mergeCell ref="O2425:O2429"/>
    <mergeCell ref="P2425:P2429"/>
    <mergeCell ref="Q2425:Q2429"/>
    <mergeCell ref="G2425:G2429"/>
    <mergeCell ref="H2425:H2429"/>
    <mergeCell ref="I2425:I2429"/>
    <mergeCell ref="J2425:J2429"/>
    <mergeCell ref="K2425:K2429"/>
    <mergeCell ref="L2425:L2429"/>
    <mergeCell ref="M2425:M2429"/>
    <mergeCell ref="N2420:N2424"/>
    <mergeCell ref="O2420:O2424"/>
    <mergeCell ref="P2420:P2424"/>
    <mergeCell ref="Q2420:Q2424"/>
    <mergeCell ref="G2420:G2424"/>
    <mergeCell ref="H2420:H2424"/>
    <mergeCell ref="I2420:I2424"/>
    <mergeCell ref="J2420:J2424"/>
    <mergeCell ref="K2420:K2424"/>
    <mergeCell ref="L2420:L2424"/>
    <mergeCell ref="M2420:M2424"/>
    <mergeCell ref="N2405:N2409"/>
    <mergeCell ref="O2405:O2409"/>
    <mergeCell ref="P2405:P2409"/>
    <mergeCell ref="Q2405:Q2409"/>
    <mergeCell ref="G2405:G2409"/>
    <mergeCell ref="H2405:H2409"/>
    <mergeCell ref="I2405:I2409"/>
    <mergeCell ref="J2405:J2409"/>
    <mergeCell ref="K2405:K2409"/>
    <mergeCell ref="L2405:L2409"/>
    <mergeCell ref="M2405:M2409"/>
    <mergeCell ref="N2410:N2414"/>
    <mergeCell ref="O2410:O2414"/>
    <mergeCell ref="P2410:P2414"/>
    <mergeCell ref="Q2410:Q2414"/>
    <mergeCell ref="G2410:G2414"/>
    <mergeCell ref="H2410:H2414"/>
    <mergeCell ref="I2410:I2414"/>
    <mergeCell ref="J2410:J2414"/>
    <mergeCell ref="K2410:K2414"/>
    <mergeCell ref="L2410:L2414"/>
    <mergeCell ref="M2410:M2414"/>
    <mergeCell ref="N2415:N2419"/>
    <mergeCell ref="O2415:O2419"/>
    <mergeCell ref="P2415:P2419"/>
    <mergeCell ref="Q2415:Q2419"/>
    <mergeCell ref="G2415:G2419"/>
    <mergeCell ref="H2415:H2419"/>
    <mergeCell ref="I2415:I2419"/>
    <mergeCell ref="J2415:J2419"/>
    <mergeCell ref="N2395:N2399"/>
    <mergeCell ref="O2395:O2399"/>
    <mergeCell ref="P2395:P2399"/>
    <mergeCell ref="Q2395:Q2399"/>
    <mergeCell ref="G2395:G2399"/>
    <mergeCell ref="H2395:H2399"/>
    <mergeCell ref="I2395:I2399"/>
    <mergeCell ref="J2395:J2399"/>
    <mergeCell ref="K2395:K2399"/>
    <mergeCell ref="L2395:L2399"/>
    <mergeCell ref="M2395:M2399"/>
    <mergeCell ref="N2400:N2404"/>
    <mergeCell ref="O2400:O2404"/>
    <mergeCell ref="P2400:P2404"/>
    <mergeCell ref="Q2400:Q2404"/>
    <mergeCell ref="G2400:G2404"/>
    <mergeCell ref="H2400:H2404"/>
    <mergeCell ref="I2400:I2404"/>
    <mergeCell ref="J2400:J2404"/>
    <mergeCell ref="K2400:K2404"/>
    <mergeCell ref="L2400:L2404"/>
    <mergeCell ref="M2400:M2404"/>
    <mergeCell ref="F2390:F2394"/>
    <mergeCell ref="L2390:L2394"/>
    <mergeCell ref="M2390:M2394"/>
    <mergeCell ref="N2390:N2394"/>
    <mergeCell ref="O2390:O2394"/>
    <mergeCell ref="P2390:P2394"/>
    <mergeCell ref="Q2390:Q2394"/>
    <mergeCell ref="E2384:E2389"/>
    <mergeCell ref="E2390:E2394"/>
    <mergeCell ref="G2390:G2394"/>
    <mergeCell ref="H2390:H2394"/>
    <mergeCell ref="I2390:I2394"/>
    <mergeCell ref="J2390:J2394"/>
    <mergeCell ref="K2390:K2394"/>
    <mergeCell ref="C2181:C2185"/>
    <mergeCell ref="D2181:D2185"/>
    <mergeCell ref="A2186:B2200"/>
    <mergeCell ref="C2186:C2190"/>
    <mergeCell ref="D2186:D2190"/>
    <mergeCell ref="D2191:D2195"/>
    <mergeCell ref="A2206:B2231"/>
    <mergeCell ref="C2286:C2290"/>
    <mergeCell ref="C2291:C2295"/>
    <mergeCell ref="C2296:C2300"/>
    <mergeCell ref="C2301:C2305"/>
    <mergeCell ref="C2306:C2310"/>
    <mergeCell ref="C2311:C2315"/>
    <mergeCell ref="C2317:C2321"/>
    <mergeCell ref="B2340:B2355"/>
    <mergeCell ref="B2356:B2372"/>
    <mergeCell ref="D2373:D2377"/>
    <mergeCell ref="C2281:C2285"/>
    <mergeCell ref="C2425:C2429"/>
    <mergeCell ref="D2415:D2419"/>
    <mergeCell ref="D2420:D2424"/>
    <mergeCell ref="D2425:D2429"/>
    <mergeCell ref="C2395:C2399"/>
    <mergeCell ref="D2395:D2399"/>
    <mergeCell ref="C2400:C2404"/>
    <mergeCell ref="D2400:D2404"/>
    <mergeCell ref="C2405:C2409"/>
    <mergeCell ref="D2405:D2409"/>
    <mergeCell ref="D2410:D2414"/>
    <mergeCell ref="C2384:C2389"/>
    <mergeCell ref="D2384:D2389"/>
    <mergeCell ref="C2390:C2394"/>
    <mergeCell ref="D2390:D2394"/>
    <mergeCell ref="C2410:C2414"/>
    <mergeCell ref="C2415:C2419"/>
    <mergeCell ref="C2420:C2424"/>
    <mergeCell ref="C2368:C2372"/>
    <mergeCell ref="C2373:C2377"/>
    <mergeCell ref="C2378:C2382"/>
    <mergeCell ref="D2281:D2285"/>
    <mergeCell ref="D2286:D2290"/>
    <mergeCell ref="D2327:D2331"/>
    <mergeCell ref="D2332:D2336"/>
    <mergeCell ref="D2291:D2295"/>
    <mergeCell ref="D2296:D2300"/>
    <mergeCell ref="D2301:D2305"/>
    <mergeCell ref="D2306:D2310"/>
    <mergeCell ref="D2311:D2315"/>
    <mergeCell ref="D2317:D2321"/>
    <mergeCell ref="D2322:D2326"/>
    <mergeCell ref="C2347:C2351"/>
    <mergeCell ref="D2347:D2351"/>
    <mergeCell ref="C2322:C2326"/>
    <mergeCell ref="A2390:A2409"/>
    <mergeCell ref="A2410:A2424"/>
    <mergeCell ref="A2425:A2430"/>
    <mergeCell ref="B2410:B2424"/>
    <mergeCell ref="B2425:B2429"/>
    <mergeCell ref="A2322:A2339"/>
    <mergeCell ref="A2340:A2355"/>
    <mergeCell ref="A2356:A2372"/>
    <mergeCell ref="A2373:A2389"/>
    <mergeCell ref="B2373:B2382"/>
    <mergeCell ref="B2384:B2389"/>
    <mergeCell ref="B2390:B2409"/>
    <mergeCell ref="C2208:C2215"/>
    <mergeCell ref="D2208:D2215"/>
    <mergeCell ref="C2216:C2219"/>
    <mergeCell ref="D2216:D2219"/>
    <mergeCell ref="C2220:C2226"/>
    <mergeCell ref="D2220:D2226"/>
    <mergeCell ref="D2378:D2382"/>
    <mergeCell ref="C2327:C2331"/>
    <mergeCell ref="C2332:C2336"/>
    <mergeCell ref="C2337:C2341"/>
    <mergeCell ref="D2337:D2341"/>
    <mergeCell ref="C2342:C2346"/>
    <mergeCell ref="D2342:D2346"/>
    <mergeCell ref="C2352:C2357"/>
    <mergeCell ref="D2352:D2357"/>
    <mergeCell ref="C2358:C2362"/>
    <mergeCell ref="D2358:D2362"/>
    <mergeCell ref="C2363:C2367"/>
    <mergeCell ref="D2363:D2367"/>
    <mergeCell ref="D2368:D2372"/>
    <mergeCell ref="N2342:N2346"/>
    <mergeCell ref="O2342:O2346"/>
    <mergeCell ref="P2342:P2346"/>
    <mergeCell ref="Q2342:Q2346"/>
    <mergeCell ref="G2342:G2346"/>
    <mergeCell ref="H2342:H2346"/>
    <mergeCell ref="I2342:I2346"/>
    <mergeCell ref="J2342:J2346"/>
    <mergeCell ref="K2342:K2346"/>
    <mergeCell ref="L2342:L2346"/>
    <mergeCell ref="M2342:M2346"/>
    <mergeCell ref="A2261:A2280"/>
    <mergeCell ref="A2281:A2303"/>
    <mergeCell ref="B2281:B2303"/>
    <mergeCell ref="A2304:A2321"/>
    <mergeCell ref="B2304:B2315"/>
    <mergeCell ref="B2317:B2321"/>
    <mergeCell ref="B2322:B2339"/>
    <mergeCell ref="F2271:F2275"/>
    <mergeCell ref="E2271:E2275"/>
    <mergeCell ref="E2276:E2280"/>
    <mergeCell ref="E2281:E2285"/>
    <mergeCell ref="E2286:E2290"/>
    <mergeCell ref="E2291:E2295"/>
    <mergeCell ref="N2332:N2336"/>
    <mergeCell ref="O2332:O2336"/>
    <mergeCell ref="P2332:P2336"/>
    <mergeCell ref="Q2332:Q2336"/>
    <mergeCell ref="G2332:G2336"/>
    <mergeCell ref="H2332:H2336"/>
    <mergeCell ref="I2332:I2336"/>
    <mergeCell ref="J2332:J2336"/>
    <mergeCell ref="K2332:K2336"/>
    <mergeCell ref="L2332:L2336"/>
    <mergeCell ref="M2332:M2336"/>
    <mergeCell ref="N2337:N2341"/>
    <mergeCell ref="O2337:O2341"/>
    <mergeCell ref="P2337:P2341"/>
    <mergeCell ref="Q2337:Q2341"/>
    <mergeCell ref="G2337:G2341"/>
    <mergeCell ref="H2337:H2341"/>
    <mergeCell ref="I2337:I2341"/>
    <mergeCell ref="J2337:J2341"/>
    <mergeCell ref="K2337:K2341"/>
    <mergeCell ref="L2337:L2341"/>
    <mergeCell ref="M2337:M2341"/>
    <mergeCell ref="N2322:N2326"/>
    <mergeCell ref="O2322:O2326"/>
    <mergeCell ref="P2322:P2326"/>
    <mergeCell ref="Q2322:Q2326"/>
    <mergeCell ref="G2322:G2326"/>
    <mergeCell ref="H2322:H2326"/>
    <mergeCell ref="I2322:I2326"/>
    <mergeCell ref="J2322:J2326"/>
    <mergeCell ref="K2322:K2326"/>
    <mergeCell ref="L2322:L2326"/>
    <mergeCell ref="M2322:M2326"/>
    <mergeCell ref="N2327:N2331"/>
    <mergeCell ref="O2327:O2331"/>
    <mergeCell ref="P2327:P2331"/>
    <mergeCell ref="Q2327:Q2331"/>
    <mergeCell ref="G2327:G2331"/>
    <mergeCell ref="H2327:H2331"/>
    <mergeCell ref="I2327:I2331"/>
    <mergeCell ref="J2327:J2331"/>
    <mergeCell ref="K2327:K2331"/>
    <mergeCell ref="L2327:L2331"/>
    <mergeCell ref="M2327:M2331"/>
    <mergeCell ref="N2311:N2315"/>
    <mergeCell ref="O2311:O2315"/>
    <mergeCell ref="P2311:P2315"/>
    <mergeCell ref="Q2311:Q2315"/>
    <mergeCell ref="G2311:G2315"/>
    <mergeCell ref="H2311:H2315"/>
    <mergeCell ref="I2311:I2315"/>
    <mergeCell ref="J2311:J2315"/>
    <mergeCell ref="K2311:K2315"/>
    <mergeCell ref="L2311:L2315"/>
    <mergeCell ref="M2311:M2315"/>
    <mergeCell ref="N2317:N2321"/>
    <mergeCell ref="O2317:O2321"/>
    <mergeCell ref="P2317:P2321"/>
    <mergeCell ref="Q2317:Q2321"/>
    <mergeCell ref="G2317:G2321"/>
    <mergeCell ref="H2317:H2321"/>
    <mergeCell ref="I2317:I2321"/>
    <mergeCell ref="J2317:J2321"/>
    <mergeCell ref="K2317:K2321"/>
    <mergeCell ref="L2317:L2321"/>
    <mergeCell ref="M2317:M2321"/>
    <mergeCell ref="N2301:N2305"/>
    <mergeCell ref="O2301:O2305"/>
    <mergeCell ref="P2301:P2305"/>
    <mergeCell ref="Q2301:Q2305"/>
    <mergeCell ref="G2301:G2305"/>
    <mergeCell ref="H2301:H2305"/>
    <mergeCell ref="I2301:I2305"/>
    <mergeCell ref="J2301:J2305"/>
    <mergeCell ref="K2301:K2305"/>
    <mergeCell ref="L2301:L2305"/>
    <mergeCell ref="M2301:M2305"/>
    <mergeCell ref="N2306:N2310"/>
    <mergeCell ref="O2306:O2310"/>
    <mergeCell ref="P2306:P2310"/>
    <mergeCell ref="Q2306:Q2310"/>
    <mergeCell ref="G2306:G2310"/>
    <mergeCell ref="H2306:H2310"/>
    <mergeCell ref="I2306:I2310"/>
    <mergeCell ref="J2306:J2310"/>
    <mergeCell ref="K2306:K2310"/>
    <mergeCell ref="L2306:L2310"/>
    <mergeCell ref="M2306:M2310"/>
    <mergeCell ref="N2291:N2295"/>
    <mergeCell ref="O2291:O2295"/>
    <mergeCell ref="P2291:P2295"/>
    <mergeCell ref="Q2291:Q2295"/>
    <mergeCell ref="G2291:G2295"/>
    <mergeCell ref="H2291:H2295"/>
    <mergeCell ref="I2291:I2295"/>
    <mergeCell ref="J2291:J2295"/>
    <mergeCell ref="K2291:K2295"/>
    <mergeCell ref="L2291:L2295"/>
    <mergeCell ref="M2291:M2295"/>
    <mergeCell ref="N2296:N2300"/>
    <mergeCell ref="O2296:O2300"/>
    <mergeCell ref="P2296:P2300"/>
    <mergeCell ref="Q2296:Q2300"/>
    <mergeCell ref="G2296:G2300"/>
    <mergeCell ref="H2296:H2300"/>
    <mergeCell ref="I2296:I2300"/>
    <mergeCell ref="J2296:J2300"/>
    <mergeCell ref="K2296:K2300"/>
    <mergeCell ref="L2296:L2300"/>
    <mergeCell ref="M2296:M2300"/>
    <mergeCell ref="N2281:N2285"/>
    <mergeCell ref="O2281:O2285"/>
    <mergeCell ref="P2281:P2285"/>
    <mergeCell ref="Q2281:Q2285"/>
    <mergeCell ref="G2281:G2285"/>
    <mergeCell ref="H2281:H2285"/>
    <mergeCell ref="I2281:I2285"/>
    <mergeCell ref="J2281:J2285"/>
    <mergeCell ref="K2281:K2285"/>
    <mergeCell ref="L2281:L2285"/>
    <mergeCell ref="M2281:M2285"/>
    <mergeCell ref="N2286:N2290"/>
    <mergeCell ref="O2286:O2290"/>
    <mergeCell ref="P2286:P2290"/>
    <mergeCell ref="Q2286:Q2290"/>
    <mergeCell ref="G2286:G2290"/>
    <mergeCell ref="H2286:H2290"/>
    <mergeCell ref="I2286:I2290"/>
    <mergeCell ref="J2286:J2290"/>
    <mergeCell ref="K2286:K2290"/>
    <mergeCell ref="L2286:L2290"/>
    <mergeCell ref="M2286:M2290"/>
    <mergeCell ref="N2271:N2275"/>
    <mergeCell ref="O2271:O2275"/>
    <mergeCell ref="P2271:P2275"/>
    <mergeCell ref="Q2271:Q2275"/>
    <mergeCell ref="G2271:G2275"/>
    <mergeCell ref="H2271:H2275"/>
    <mergeCell ref="I2271:I2275"/>
    <mergeCell ref="J2271:J2275"/>
    <mergeCell ref="K2271:K2275"/>
    <mergeCell ref="L2271:L2275"/>
    <mergeCell ref="M2271:M2275"/>
    <mergeCell ref="N2276:N2280"/>
    <mergeCell ref="O2276:O2280"/>
    <mergeCell ref="P2276:P2280"/>
    <mergeCell ref="Q2276:Q2280"/>
    <mergeCell ref="G2276:G2280"/>
    <mergeCell ref="H2276:H2280"/>
    <mergeCell ref="I2276:I2280"/>
    <mergeCell ref="J2276:J2280"/>
    <mergeCell ref="K2276:K2280"/>
    <mergeCell ref="L2276:L2280"/>
    <mergeCell ref="M2276:M2280"/>
    <mergeCell ref="N2261:N2265"/>
    <mergeCell ref="O2261:O2265"/>
    <mergeCell ref="P2261:P2265"/>
    <mergeCell ref="Q2261:Q2265"/>
    <mergeCell ref="G2261:G2265"/>
    <mergeCell ref="H2261:H2265"/>
    <mergeCell ref="I2261:I2265"/>
    <mergeCell ref="J2261:J2265"/>
    <mergeCell ref="K2261:K2265"/>
    <mergeCell ref="L2261:L2265"/>
    <mergeCell ref="M2261:M2265"/>
    <mergeCell ref="N2266:N2270"/>
    <mergeCell ref="O2266:O2270"/>
    <mergeCell ref="P2266:P2270"/>
    <mergeCell ref="Q2266:Q2270"/>
    <mergeCell ref="G2266:G2270"/>
    <mergeCell ref="H2266:H2270"/>
    <mergeCell ref="I2266:I2270"/>
    <mergeCell ref="J2266:J2270"/>
    <mergeCell ref="K2266:K2270"/>
    <mergeCell ref="L2266:L2270"/>
    <mergeCell ref="M2266:M2270"/>
    <mergeCell ref="N2250:N2254"/>
    <mergeCell ref="O2250:O2254"/>
    <mergeCell ref="P2250:P2254"/>
    <mergeCell ref="Q2250:Q2254"/>
    <mergeCell ref="G2250:G2254"/>
    <mergeCell ref="H2250:H2254"/>
    <mergeCell ref="I2250:I2254"/>
    <mergeCell ref="J2250:J2254"/>
    <mergeCell ref="K2250:K2254"/>
    <mergeCell ref="L2250:L2254"/>
    <mergeCell ref="M2250:M2254"/>
    <mergeCell ref="N2255:N2259"/>
    <mergeCell ref="O2255:O2259"/>
    <mergeCell ref="P2255:P2259"/>
    <mergeCell ref="Q2255:Q2259"/>
    <mergeCell ref="G2255:G2259"/>
    <mergeCell ref="H2255:H2259"/>
    <mergeCell ref="I2255:I2259"/>
    <mergeCell ref="J2255:J2259"/>
    <mergeCell ref="K2255:K2259"/>
    <mergeCell ref="L2255:L2259"/>
    <mergeCell ref="M2255:M2259"/>
    <mergeCell ref="M2227:M2231"/>
    <mergeCell ref="N2240:N2245"/>
    <mergeCell ref="O2240:O2245"/>
    <mergeCell ref="P2240:P2245"/>
    <mergeCell ref="Q2240:Q2245"/>
    <mergeCell ref="G2240:G2245"/>
    <mergeCell ref="H2240:H2245"/>
    <mergeCell ref="I2240:I2245"/>
    <mergeCell ref="J2240:J2245"/>
    <mergeCell ref="K2240:K2245"/>
    <mergeCell ref="L2240:L2245"/>
    <mergeCell ref="M2240:M2245"/>
    <mergeCell ref="N2246:N2249"/>
    <mergeCell ref="O2246:O2249"/>
    <mergeCell ref="P2246:P2249"/>
    <mergeCell ref="Q2246:Q2249"/>
    <mergeCell ref="G2246:G2249"/>
    <mergeCell ref="H2246:H2249"/>
    <mergeCell ref="I2246:I2249"/>
    <mergeCell ref="J2246:J2249"/>
    <mergeCell ref="K2246:K2249"/>
    <mergeCell ref="L2246:L2249"/>
    <mergeCell ref="M2246:M2249"/>
    <mergeCell ref="O2159:O2163"/>
    <mergeCell ref="P2159:P2163"/>
    <mergeCell ref="Q2159:Q2163"/>
    <mergeCell ref="H2159:H2163"/>
    <mergeCell ref="I2159:I2163"/>
    <mergeCell ref="J2159:J2163"/>
    <mergeCell ref="K2159:K2163"/>
    <mergeCell ref="L2159:L2163"/>
    <mergeCell ref="M2159:M2163"/>
    <mergeCell ref="N2159:N2163"/>
    <mergeCell ref="N2191:N2195"/>
    <mergeCell ref="O2191:O2195"/>
    <mergeCell ref="P2191:P2195"/>
    <mergeCell ref="Q2191:Q2195"/>
    <mergeCell ref="G2191:G2195"/>
    <mergeCell ref="H2191:H2195"/>
    <mergeCell ref="I2191:I2195"/>
    <mergeCell ref="J2191:J2195"/>
    <mergeCell ref="K2191:K2195"/>
    <mergeCell ref="L2191:L2195"/>
    <mergeCell ref="M2191:M2195"/>
    <mergeCell ref="H2166:H2170"/>
    <mergeCell ref="P2166:P2170"/>
    <mergeCell ref="Q2166:Q2170"/>
    <mergeCell ref="I2166:I2170"/>
    <mergeCell ref="J2166:J2170"/>
    <mergeCell ref="K2166:K2170"/>
    <mergeCell ref="L2166:L2170"/>
    <mergeCell ref="M2166:M2170"/>
    <mergeCell ref="N2166:N2170"/>
    <mergeCell ref="O2166:O2170"/>
    <mergeCell ref="N2176:N2180"/>
    <mergeCell ref="M2154:M2158"/>
    <mergeCell ref="N2154:N2158"/>
    <mergeCell ref="O2154:O2158"/>
    <mergeCell ref="P2154:P2158"/>
    <mergeCell ref="Q2154:Q2158"/>
    <mergeCell ref="C2154:C2158"/>
    <mergeCell ref="D2154:D2158"/>
    <mergeCell ref="H2154:H2158"/>
    <mergeCell ref="I2154:I2158"/>
    <mergeCell ref="J2154:J2158"/>
    <mergeCell ref="K2154:K2158"/>
    <mergeCell ref="L2154:L2158"/>
    <mergeCell ref="E2126:E2130"/>
    <mergeCell ref="F2126:F2130"/>
    <mergeCell ref="G2126:G2130"/>
    <mergeCell ref="C2131:C2148"/>
    <mergeCell ref="D2131:D2148"/>
    <mergeCell ref="E2131:E2148"/>
    <mergeCell ref="F2131:F2148"/>
    <mergeCell ref="G2131:G2148"/>
    <mergeCell ref="H2131:H2148"/>
    <mergeCell ref="I2131:I2148"/>
    <mergeCell ref="C2149:C2153"/>
    <mergeCell ref="D2149:D2153"/>
    <mergeCell ref="N2131:N2148"/>
    <mergeCell ref="N2149:N2153"/>
    <mergeCell ref="O2149:O2153"/>
    <mergeCell ref="P2149:P2153"/>
    <mergeCell ref="Q2149:Q2153"/>
    <mergeCell ref="J2131:J2148"/>
    <mergeCell ref="K2131:K2148"/>
    <mergeCell ref="L2131:L2148"/>
    <mergeCell ref="P2095:P2099"/>
    <mergeCell ref="Q2095:Q2099"/>
    <mergeCell ref="J2090:J2094"/>
    <mergeCell ref="K2090:K2094"/>
    <mergeCell ref="L2090:L2094"/>
    <mergeCell ref="N2090:N2094"/>
    <mergeCell ref="O2090:O2094"/>
    <mergeCell ref="P2090:P2094"/>
    <mergeCell ref="Q2090:Q2094"/>
    <mergeCell ref="L2149:L2153"/>
    <mergeCell ref="M2149:M2153"/>
    <mergeCell ref="E2149:E2153"/>
    <mergeCell ref="F2149:F2153"/>
    <mergeCell ref="G2149:G2153"/>
    <mergeCell ref="H2149:H2153"/>
    <mergeCell ref="I2149:I2153"/>
    <mergeCell ref="J2149:J2153"/>
    <mergeCell ref="K2149:K2153"/>
    <mergeCell ref="M2131:M2148"/>
    <mergeCell ref="O2131:O2148"/>
    <mergeCell ref="P2131:P2148"/>
    <mergeCell ref="Q2131:Q2148"/>
    <mergeCell ref="E2116:E2120"/>
    <mergeCell ref="F2116:F2120"/>
    <mergeCell ref="N2111:N2115"/>
    <mergeCell ref="O2111:O2115"/>
    <mergeCell ref="M2090:M2094"/>
    <mergeCell ref="M2095:M2099"/>
    <mergeCell ref="N2095:N2099"/>
    <mergeCell ref="O2095:O2099"/>
    <mergeCell ref="N2106:N2110"/>
    <mergeCell ref="O2106:O2110"/>
    <mergeCell ref="C2075:C2079"/>
    <mergeCell ref="M2075:M2079"/>
    <mergeCell ref="N2075:N2079"/>
    <mergeCell ref="O2075:O2079"/>
    <mergeCell ref="P2075:P2079"/>
    <mergeCell ref="Q2075:Q2079"/>
    <mergeCell ref="F2075:F2079"/>
    <mergeCell ref="G2075:G2079"/>
    <mergeCell ref="H2075:H2079"/>
    <mergeCell ref="I2075:I2079"/>
    <mergeCell ref="J2075:J2079"/>
    <mergeCell ref="K2075:K2079"/>
    <mergeCell ref="L2075:L2079"/>
    <mergeCell ref="M2080:M2089"/>
    <mergeCell ref="N2080:N2089"/>
    <mergeCell ref="O2080:O2089"/>
    <mergeCell ref="P2080:P2089"/>
    <mergeCell ref="Q2080:Q2089"/>
    <mergeCell ref="E2080:E2089"/>
    <mergeCell ref="F2080:F2089"/>
    <mergeCell ref="H2080:H2089"/>
    <mergeCell ref="I2080:I2089"/>
    <mergeCell ref="J2080:J2089"/>
    <mergeCell ref="K2080:K2089"/>
    <mergeCell ref="L2080:L2089"/>
    <mergeCell ref="P2106:P2110"/>
    <mergeCell ref="Q2106:Q2110"/>
    <mergeCell ref="B2106:B2113"/>
    <mergeCell ref="C2106:C2110"/>
    <mergeCell ref="E2106:E2110"/>
    <mergeCell ref="F2106:F2110"/>
    <mergeCell ref="G2106:G2110"/>
    <mergeCell ref="H2106:H2110"/>
    <mergeCell ref="I2106:I2110"/>
    <mergeCell ref="C2080:C2089"/>
    <mergeCell ref="D2080:D2089"/>
    <mergeCell ref="A2090:A2113"/>
    <mergeCell ref="B2090:B2104"/>
    <mergeCell ref="C2090:C2094"/>
    <mergeCell ref="D2090:D2094"/>
    <mergeCell ref="C2095:C2099"/>
    <mergeCell ref="D2106:D2110"/>
    <mergeCell ref="C2111:C2115"/>
    <mergeCell ref="D2111:D2115"/>
    <mergeCell ref="E2111:E2115"/>
    <mergeCell ref="F2111:F2115"/>
    <mergeCell ref="G2111:G2115"/>
    <mergeCell ref="H2111:H2115"/>
    <mergeCell ref="P2111:P2115"/>
    <mergeCell ref="Q2111:Q2115"/>
    <mergeCell ref="I2111:I2115"/>
    <mergeCell ref="J2111:J2115"/>
    <mergeCell ref="K2111:K2115"/>
    <mergeCell ref="L2111:L2115"/>
    <mergeCell ref="M2111:M2115"/>
    <mergeCell ref="F2100:F2104"/>
    <mergeCell ref="G2100:G2104"/>
    <mergeCell ref="O2176:O2180"/>
    <mergeCell ref="P2176:P2180"/>
    <mergeCell ref="Q2176:Q2180"/>
    <mergeCell ref="G2176:G2180"/>
    <mergeCell ref="H2176:H2180"/>
    <mergeCell ref="I2176:I2180"/>
    <mergeCell ref="J2176:J2180"/>
    <mergeCell ref="K2176:K2180"/>
    <mergeCell ref="L2176:L2180"/>
    <mergeCell ref="M2176:M2180"/>
    <mergeCell ref="B2063:B2089"/>
    <mergeCell ref="D2064:D2069"/>
    <mergeCell ref="E2064:E2069"/>
    <mergeCell ref="F2064:F2069"/>
    <mergeCell ref="G2064:G2069"/>
    <mergeCell ref="G2070:G2074"/>
    <mergeCell ref="G2080:G2089"/>
    <mergeCell ref="E2154:E2158"/>
    <mergeCell ref="F2154:F2158"/>
    <mergeCell ref="G2154:G2158"/>
    <mergeCell ref="E2159:E2163"/>
    <mergeCell ref="F2159:F2163"/>
    <mergeCell ref="G2159:G2163"/>
    <mergeCell ref="A2166:B2168"/>
    <mergeCell ref="C2166:C2170"/>
    <mergeCell ref="D2166:D2170"/>
    <mergeCell ref="E2166:E2170"/>
    <mergeCell ref="F2166:F2170"/>
    <mergeCell ref="G2166:G2170"/>
    <mergeCell ref="C2100:C2104"/>
    <mergeCell ref="D2100:D2104"/>
    <mergeCell ref="E2100:E2104"/>
    <mergeCell ref="B2114:B2139"/>
    <mergeCell ref="B2140:B2163"/>
    <mergeCell ref="A2063:A2089"/>
    <mergeCell ref="A2114:A2139"/>
    <mergeCell ref="C2116:C2120"/>
    <mergeCell ref="D2116:D2120"/>
    <mergeCell ref="A2140:A2164"/>
    <mergeCell ref="C2121:C2125"/>
    <mergeCell ref="D2121:D2125"/>
    <mergeCell ref="L2121:L2125"/>
    <mergeCell ref="M2121:M2125"/>
    <mergeCell ref="N2121:N2125"/>
    <mergeCell ref="O2121:O2125"/>
    <mergeCell ref="P2121:P2125"/>
    <mergeCell ref="Q2121:Q2125"/>
    <mergeCell ref="E2121:E2125"/>
    <mergeCell ref="F2121:F2125"/>
    <mergeCell ref="G2121:G2125"/>
    <mergeCell ref="H2121:H2125"/>
    <mergeCell ref="I2121:I2125"/>
    <mergeCell ref="J2121:J2125"/>
    <mergeCell ref="K2121:K2125"/>
    <mergeCell ref="M2126:M2130"/>
    <mergeCell ref="N2126:N2130"/>
    <mergeCell ref="O2126:O2130"/>
    <mergeCell ref="P2126:P2130"/>
    <mergeCell ref="Q2126:Q2130"/>
    <mergeCell ref="C2126:C2130"/>
    <mergeCell ref="D2126:D2130"/>
    <mergeCell ref="H2126:H2130"/>
    <mergeCell ref="I2126:I2130"/>
    <mergeCell ref="J2126:J2130"/>
    <mergeCell ref="K2126:K2130"/>
    <mergeCell ref="L2126:L2130"/>
    <mergeCell ref="D2075:D2079"/>
    <mergeCell ref="E2075:E2079"/>
    <mergeCell ref="E2090:E2094"/>
    <mergeCell ref="F2090:F2094"/>
    <mergeCell ref="G2090:G2094"/>
    <mergeCell ref="H2090:H2094"/>
    <mergeCell ref="I2090:I2094"/>
    <mergeCell ref="N2116:N2120"/>
    <mergeCell ref="O2116:O2120"/>
    <mergeCell ref="P2116:P2120"/>
    <mergeCell ref="Q2116:Q2120"/>
    <mergeCell ref="G2116:G2120"/>
    <mergeCell ref="H2116:H2120"/>
    <mergeCell ref="I2116:I2120"/>
    <mergeCell ref="J2116:J2120"/>
    <mergeCell ref="K2116:K2120"/>
    <mergeCell ref="L2116:L2120"/>
    <mergeCell ref="M2116:M2120"/>
    <mergeCell ref="J2100:J2104"/>
    <mergeCell ref="K2100:K2104"/>
    <mergeCell ref="L2100:L2104"/>
    <mergeCell ref="M2100:M2104"/>
    <mergeCell ref="N2100:N2104"/>
    <mergeCell ref="O2100:O2104"/>
    <mergeCell ref="P2100:P2104"/>
    <mergeCell ref="Q2100:Q2104"/>
    <mergeCell ref="H2100:H2104"/>
    <mergeCell ref="I2100:I2104"/>
    <mergeCell ref="J2106:J2110"/>
    <mergeCell ref="K2106:K2110"/>
    <mergeCell ref="L2106:L2110"/>
    <mergeCell ref="M2106:M2110"/>
    <mergeCell ref="N2373:N2377"/>
    <mergeCell ref="O2373:O2377"/>
    <mergeCell ref="P2373:P2377"/>
    <mergeCell ref="Q2373:Q2377"/>
    <mergeCell ref="G2373:G2377"/>
    <mergeCell ref="H2373:H2377"/>
    <mergeCell ref="I2373:I2377"/>
    <mergeCell ref="J2373:J2377"/>
    <mergeCell ref="K2373:K2377"/>
    <mergeCell ref="L2373:L2377"/>
    <mergeCell ref="M2373:M2377"/>
    <mergeCell ref="N2378:N2382"/>
    <mergeCell ref="O2378:O2382"/>
    <mergeCell ref="P2378:P2382"/>
    <mergeCell ref="Q2378:Q2382"/>
    <mergeCell ref="G2378:G2382"/>
    <mergeCell ref="H2378:H2382"/>
    <mergeCell ref="I2378:I2382"/>
    <mergeCell ref="J2378:J2382"/>
    <mergeCell ref="K2378:K2382"/>
    <mergeCell ref="L2378:L2382"/>
    <mergeCell ref="M2378:M2382"/>
    <mergeCell ref="N2363:N2367"/>
    <mergeCell ref="O2363:O2367"/>
    <mergeCell ref="P2363:P2367"/>
    <mergeCell ref="Q2363:Q2367"/>
    <mergeCell ref="G2363:G2367"/>
    <mergeCell ref="H2363:H2367"/>
    <mergeCell ref="I2363:I2367"/>
    <mergeCell ref="J2363:J2367"/>
    <mergeCell ref="Q2368:Q2372"/>
    <mergeCell ref="G2368:G2372"/>
    <mergeCell ref="H2368:H2372"/>
    <mergeCell ref="I2368:I2372"/>
    <mergeCell ref="J2368:J2372"/>
    <mergeCell ref="K2368:K2372"/>
    <mergeCell ref="L2368:L2372"/>
    <mergeCell ref="M2368:M2372"/>
    <mergeCell ref="K2347:K2351"/>
    <mergeCell ref="L2347:L2351"/>
    <mergeCell ref="M2347:M2351"/>
    <mergeCell ref="N2352:N2357"/>
    <mergeCell ref="O2352:O2357"/>
    <mergeCell ref="P2352:P2357"/>
    <mergeCell ref="Q2352:Q2357"/>
    <mergeCell ref="G2352:G2357"/>
    <mergeCell ref="H2352:H2357"/>
    <mergeCell ref="I2352:I2357"/>
    <mergeCell ref="J2352:J2357"/>
    <mergeCell ref="K2352:K2357"/>
    <mergeCell ref="L2352:L2357"/>
    <mergeCell ref="M2352:M2357"/>
    <mergeCell ref="N2358:N2362"/>
    <mergeCell ref="O2358:O2362"/>
    <mergeCell ref="P2358:P2362"/>
    <mergeCell ref="Q2358:Q2362"/>
    <mergeCell ref="N2220:N2226"/>
    <mergeCell ref="O2220:O2226"/>
    <mergeCell ref="P2220:P2226"/>
    <mergeCell ref="Q2220:Q2226"/>
    <mergeCell ref="G2220:G2226"/>
    <mergeCell ref="H2220:H2226"/>
    <mergeCell ref="I2220:I2226"/>
    <mergeCell ref="J2220:J2226"/>
    <mergeCell ref="K2220:K2226"/>
    <mergeCell ref="L2220:L2226"/>
    <mergeCell ref="M2220:M2226"/>
    <mergeCell ref="N2232:N2239"/>
    <mergeCell ref="O2232:O2239"/>
    <mergeCell ref="P2232:P2239"/>
    <mergeCell ref="Q2232:Q2239"/>
    <mergeCell ref="G2232:G2239"/>
    <mergeCell ref="H2232:H2239"/>
    <mergeCell ref="I2232:I2239"/>
    <mergeCell ref="J2232:J2239"/>
    <mergeCell ref="K2232:K2239"/>
    <mergeCell ref="L2232:L2239"/>
    <mergeCell ref="M2232:M2239"/>
    <mergeCell ref="N2227:N2231"/>
    <mergeCell ref="O2227:O2231"/>
    <mergeCell ref="P2227:P2231"/>
    <mergeCell ref="Q2227:Q2231"/>
    <mergeCell ref="G2227:G2231"/>
    <mergeCell ref="H2227:H2231"/>
    <mergeCell ref="I2227:I2231"/>
    <mergeCell ref="J2227:J2231"/>
    <mergeCell ref="K2227:K2231"/>
    <mergeCell ref="L2227:L2231"/>
    <mergeCell ref="N2384:N2389"/>
    <mergeCell ref="O2384:O2389"/>
    <mergeCell ref="P2384:P2389"/>
    <mergeCell ref="Q2384:Q2389"/>
    <mergeCell ref="G2384:G2389"/>
    <mergeCell ref="H2384:H2389"/>
    <mergeCell ref="I2384:I2389"/>
    <mergeCell ref="J2384:J2389"/>
    <mergeCell ref="K2384:K2389"/>
    <mergeCell ref="L2384:L2389"/>
    <mergeCell ref="M2384:M2389"/>
    <mergeCell ref="N2347:N2351"/>
    <mergeCell ref="O2347:O2351"/>
    <mergeCell ref="P2347:P2351"/>
    <mergeCell ref="Q2347:Q2351"/>
    <mergeCell ref="G2347:G2351"/>
    <mergeCell ref="H2347:H2351"/>
    <mergeCell ref="I2347:I2351"/>
    <mergeCell ref="J2347:J2351"/>
    <mergeCell ref="G2358:G2362"/>
    <mergeCell ref="H2358:H2362"/>
    <mergeCell ref="I2358:I2362"/>
    <mergeCell ref="J2358:J2362"/>
    <mergeCell ref="K2358:K2362"/>
    <mergeCell ref="L2358:L2362"/>
    <mergeCell ref="M2358:M2362"/>
    <mergeCell ref="K2363:K2367"/>
    <mergeCell ref="L2363:L2367"/>
    <mergeCell ref="M2363:M2367"/>
    <mergeCell ref="N2368:N2372"/>
    <mergeCell ref="O2368:O2372"/>
    <mergeCell ref="P2368:P2372"/>
    <mergeCell ref="M2208:M2215"/>
    <mergeCell ref="N2208:N2215"/>
    <mergeCell ref="O2208:O2215"/>
    <mergeCell ref="P2208:P2215"/>
    <mergeCell ref="Q2208:Q2215"/>
    <mergeCell ref="F2208:F2215"/>
    <mergeCell ref="G2208:G2215"/>
    <mergeCell ref="H2208:H2215"/>
    <mergeCell ref="I2208:I2215"/>
    <mergeCell ref="J2208:J2215"/>
    <mergeCell ref="K2208:K2215"/>
    <mergeCell ref="L2208:L2215"/>
    <mergeCell ref="N2216:N2219"/>
    <mergeCell ref="O2216:O2219"/>
    <mergeCell ref="P2216:P2219"/>
    <mergeCell ref="Q2216:Q2219"/>
    <mergeCell ref="G2216:G2219"/>
    <mergeCell ref="H2216:H2219"/>
    <mergeCell ref="I2216:I2219"/>
    <mergeCell ref="J2216:J2219"/>
    <mergeCell ref="K2216:K2219"/>
    <mergeCell ref="L2216:L2219"/>
    <mergeCell ref="M2216:M2219"/>
    <mergeCell ref="D1608:D1612"/>
    <mergeCell ref="H1608:H1612"/>
    <mergeCell ref="I1608:I1612"/>
    <mergeCell ref="J1608:J1612"/>
    <mergeCell ref="K1608:K1612"/>
    <mergeCell ref="L1608:L1612"/>
    <mergeCell ref="K1629:K1631"/>
    <mergeCell ref="L1629:L1631"/>
    <mergeCell ref="M1629:M1631"/>
    <mergeCell ref="N1629:N1631"/>
    <mergeCell ref="O1629:O1631"/>
    <mergeCell ref="P1629:P1631"/>
    <mergeCell ref="Q1629:Q1631"/>
    <mergeCell ref="D1629:D1631"/>
    <mergeCell ref="E1629:E1631"/>
    <mergeCell ref="F1629:F1631"/>
    <mergeCell ref="G1629:G1631"/>
    <mergeCell ref="H1629:H1631"/>
    <mergeCell ref="I1629:I1631"/>
    <mergeCell ref="J1629:J1631"/>
    <mergeCell ref="P1608:P1612"/>
    <mergeCell ref="Q1608:Q1612"/>
    <mergeCell ref="P1613:P1623"/>
    <mergeCell ref="Q1613:Q1623"/>
    <mergeCell ref="H1613:H1623"/>
    <mergeCell ref="I1613:I1623"/>
    <mergeCell ref="J1613:J1623"/>
    <mergeCell ref="K1613:K1623"/>
    <mergeCell ref="L1613:L1623"/>
    <mergeCell ref="P1624:P1628"/>
    <mergeCell ref="Q1624:Q1628"/>
    <mergeCell ref="I1624:I1628"/>
    <mergeCell ref="A1586:A1598"/>
    <mergeCell ref="B1586:B1598"/>
    <mergeCell ref="C1590:C1593"/>
    <mergeCell ref="D1590:D1593"/>
    <mergeCell ref="E1590:E1593"/>
    <mergeCell ref="F1590:F1593"/>
    <mergeCell ref="G1590:G1593"/>
    <mergeCell ref="O1603:O1607"/>
    <mergeCell ref="P1603:P1607"/>
    <mergeCell ref="Q1603:Q1607"/>
    <mergeCell ref="H1603:H1607"/>
    <mergeCell ref="I1603:I1607"/>
    <mergeCell ref="J1603:J1607"/>
    <mergeCell ref="K1603:K1607"/>
    <mergeCell ref="L1603:L1607"/>
    <mergeCell ref="M1603:M1607"/>
    <mergeCell ref="N1603:N1607"/>
    <mergeCell ref="C1586:C1589"/>
    <mergeCell ref="D1586:D1589"/>
    <mergeCell ref="E1586:E1589"/>
    <mergeCell ref="F1586:F1589"/>
    <mergeCell ref="G1586:G1589"/>
    <mergeCell ref="J1594:J1602"/>
    <mergeCell ref="K1594:K1602"/>
    <mergeCell ref="L1594:L1602"/>
    <mergeCell ref="M1594:M1602"/>
    <mergeCell ref="N1594:N1602"/>
    <mergeCell ref="O1594:O1602"/>
    <mergeCell ref="P1594:P1602"/>
    <mergeCell ref="Q1594:Q1602"/>
    <mergeCell ref="C1594:C1602"/>
    <mergeCell ref="D1594:D1602"/>
    <mergeCell ref="E1594:E1602"/>
    <mergeCell ref="F1594:F1602"/>
    <mergeCell ref="G1594:G1602"/>
    <mergeCell ref="H1594:H1602"/>
    <mergeCell ref="I1594:I1602"/>
    <mergeCell ref="O1586:O1589"/>
    <mergeCell ref="P1586:P1589"/>
    <mergeCell ref="Q1586:Q1589"/>
    <mergeCell ref="H1586:H1589"/>
    <mergeCell ref="I1586:I1589"/>
    <mergeCell ref="J1586:J1589"/>
    <mergeCell ref="K1586:K1589"/>
    <mergeCell ref="L1586:L1589"/>
    <mergeCell ref="M1586:M1589"/>
    <mergeCell ref="N1586:N1589"/>
    <mergeCell ref="O1590:O1593"/>
    <mergeCell ref="P1590:P1593"/>
    <mergeCell ref="Q1590:Q1593"/>
    <mergeCell ref="H1590:H1593"/>
    <mergeCell ref="I1590:I1593"/>
    <mergeCell ref="J1590:J1593"/>
    <mergeCell ref="K1590:K1593"/>
    <mergeCell ref="L1590:L1593"/>
    <mergeCell ref="M1590:M1593"/>
    <mergeCell ref="N1590:N1593"/>
    <mergeCell ref="P1579:P1583"/>
    <mergeCell ref="Q1579:Q1583"/>
    <mergeCell ref="D1579:D1583"/>
    <mergeCell ref="E1579:E1583"/>
    <mergeCell ref="F1579:F1583"/>
    <mergeCell ref="G1579:G1583"/>
    <mergeCell ref="H1579:H1583"/>
    <mergeCell ref="I1579:I1583"/>
    <mergeCell ref="J1579:J1583"/>
    <mergeCell ref="C1544:C1548"/>
    <mergeCell ref="C1554:C1558"/>
    <mergeCell ref="C1559:C1563"/>
    <mergeCell ref="A1562:A1584"/>
    <mergeCell ref="B1562:B1583"/>
    <mergeCell ref="C1564:C1568"/>
    <mergeCell ref="E1574:E1578"/>
    <mergeCell ref="C1569:C1573"/>
    <mergeCell ref="C1579:C1583"/>
    <mergeCell ref="C1574:C1578"/>
    <mergeCell ref="D1574:D1578"/>
    <mergeCell ref="F1574:F1578"/>
    <mergeCell ref="G1574:G1578"/>
    <mergeCell ref="H1574:H1578"/>
    <mergeCell ref="I1574:I1578"/>
    <mergeCell ref="J1574:J1578"/>
    <mergeCell ref="P1554:P1558"/>
    <mergeCell ref="Q1554:Q1558"/>
    <mergeCell ref="D1554:D1558"/>
    <mergeCell ref="E1554:E1558"/>
    <mergeCell ref="F1554:F1558"/>
    <mergeCell ref="A1539:A1561"/>
    <mergeCell ref="B1544:B1561"/>
    <mergeCell ref="D1544:D1548"/>
    <mergeCell ref="E1544:E1548"/>
    <mergeCell ref="E1549:E1553"/>
    <mergeCell ref="K1579:K1583"/>
    <mergeCell ref="L1579:L1583"/>
    <mergeCell ref="M1579:M1583"/>
    <mergeCell ref="M1569:M1573"/>
    <mergeCell ref="N1569:N1573"/>
    <mergeCell ref="O1569:O1573"/>
    <mergeCell ref="P1569:P1573"/>
    <mergeCell ref="Q1569:Q1573"/>
    <mergeCell ref="K1559:K1563"/>
    <mergeCell ref="L1559:L1563"/>
    <mergeCell ref="M1559:M1563"/>
    <mergeCell ref="N1559:N1563"/>
    <mergeCell ref="O1559:O1563"/>
    <mergeCell ref="P1559:P1563"/>
    <mergeCell ref="Q1559:Q1563"/>
    <mergeCell ref="K1574:K1578"/>
    <mergeCell ref="L1574:L1578"/>
    <mergeCell ref="M1574:M1578"/>
    <mergeCell ref="N1574:N1578"/>
    <mergeCell ref="O1574:O1578"/>
    <mergeCell ref="P1574:P1578"/>
    <mergeCell ref="Q1574:Q1578"/>
    <mergeCell ref="M1554:M1558"/>
    <mergeCell ref="N1554:N1558"/>
    <mergeCell ref="O1554:O1558"/>
    <mergeCell ref="N1579:N1583"/>
    <mergeCell ref="O1579:O1583"/>
    <mergeCell ref="H1554:H1558"/>
    <mergeCell ref="I1554:I1558"/>
    <mergeCell ref="J1554:J1558"/>
    <mergeCell ref="D1559:D1563"/>
    <mergeCell ref="E1559:E1563"/>
    <mergeCell ref="F1559:F1563"/>
    <mergeCell ref="G1559:G1563"/>
    <mergeCell ref="H1559:H1563"/>
    <mergeCell ref="I1559:I1563"/>
    <mergeCell ref="J1559:J1563"/>
    <mergeCell ref="C1549:C1553"/>
    <mergeCell ref="D1549:D1553"/>
    <mergeCell ref="F1549:F1553"/>
    <mergeCell ref="G1549:G1553"/>
    <mergeCell ref="H1549:H1553"/>
    <mergeCell ref="I1549:I1553"/>
    <mergeCell ref="J1549:J1553"/>
    <mergeCell ref="K1569:K1573"/>
    <mergeCell ref="L1569:L1573"/>
    <mergeCell ref="D1569:D1573"/>
    <mergeCell ref="E1569:E1573"/>
    <mergeCell ref="F1569:F1573"/>
    <mergeCell ref="G1569:G1573"/>
    <mergeCell ref="H1569:H1573"/>
    <mergeCell ref="I1569:I1573"/>
    <mergeCell ref="J1569:J1573"/>
    <mergeCell ref="C1510:C1515"/>
    <mergeCell ref="D1510:D1515"/>
    <mergeCell ref="D1521:D1525"/>
    <mergeCell ref="E1521:E1525"/>
    <mergeCell ref="E1526:E1536"/>
    <mergeCell ref="K1554:K1558"/>
    <mergeCell ref="L1554:L1558"/>
    <mergeCell ref="M1544:M1548"/>
    <mergeCell ref="K1526:K1536"/>
    <mergeCell ref="L1526:L1536"/>
    <mergeCell ref="M1526:M1536"/>
    <mergeCell ref="E1510:E1515"/>
    <mergeCell ref="F1510:F1515"/>
    <mergeCell ref="H1510:H1515"/>
    <mergeCell ref="I1510:I1515"/>
    <mergeCell ref="J1510:J1515"/>
    <mergeCell ref="K1510:K1515"/>
    <mergeCell ref="L1510:L1515"/>
    <mergeCell ref="L1516:L1520"/>
    <mergeCell ref="K1564:K1568"/>
    <mergeCell ref="L1564:L1568"/>
    <mergeCell ref="M1564:M1568"/>
    <mergeCell ref="G1554:G1558"/>
    <mergeCell ref="N1544:N1548"/>
    <mergeCell ref="O1544:O1548"/>
    <mergeCell ref="P1544:P1548"/>
    <mergeCell ref="Q1544:Q1548"/>
    <mergeCell ref="F1544:F1548"/>
    <mergeCell ref="G1544:G1548"/>
    <mergeCell ref="H1544:H1548"/>
    <mergeCell ref="I1544:I1548"/>
    <mergeCell ref="J1544:J1548"/>
    <mergeCell ref="K1544:K1548"/>
    <mergeCell ref="L1544:L1548"/>
    <mergeCell ref="K1549:K1553"/>
    <mergeCell ref="L1549:L1553"/>
    <mergeCell ref="M1549:M1553"/>
    <mergeCell ref="N1549:N1553"/>
    <mergeCell ref="O1549:O1553"/>
    <mergeCell ref="P1549:P1553"/>
    <mergeCell ref="Q1549:Q1553"/>
    <mergeCell ref="N1526:N1536"/>
    <mergeCell ref="O1526:O1536"/>
    <mergeCell ref="P1526:P1536"/>
    <mergeCell ref="Q1526:Q1536"/>
    <mergeCell ref="C1526:C1536"/>
    <mergeCell ref="D1526:D1536"/>
    <mergeCell ref="F1526:F1536"/>
    <mergeCell ref="G1526:G1536"/>
    <mergeCell ref="H1526:H1536"/>
    <mergeCell ref="I1526:I1536"/>
    <mergeCell ref="J1526:J1536"/>
    <mergeCell ref="K1537:K1542"/>
    <mergeCell ref="L1537:L1542"/>
    <mergeCell ref="M1537:M1542"/>
    <mergeCell ref="N1537:N1542"/>
    <mergeCell ref="O1537:O1542"/>
    <mergeCell ref="P1537:P1542"/>
    <mergeCell ref="Q1537:Q1542"/>
    <mergeCell ref="D1537:D1542"/>
    <mergeCell ref="E1537:E1542"/>
    <mergeCell ref="F1537:F1542"/>
    <mergeCell ref="G1537:G1542"/>
    <mergeCell ref="H1537:H1542"/>
    <mergeCell ref="I1537:I1542"/>
    <mergeCell ref="J1537:J1542"/>
    <mergeCell ref="C1537:C1542"/>
    <mergeCell ref="C1493:C1509"/>
    <mergeCell ref="C1516:C1520"/>
    <mergeCell ref="A1493:A1519"/>
    <mergeCell ref="B1493:B1519"/>
    <mergeCell ref="D1493:D1509"/>
    <mergeCell ref="E1493:E1509"/>
    <mergeCell ref="F1493:F1509"/>
    <mergeCell ref="G1493:G1509"/>
    <mergeCell ref="G1510:G1515"/>
    <mergeCell ref="D1516:D1520"/>
    <mergeCell ref="E1516:E1520"/>
    <mergeCell ref="F1516:F1520"/>
    <mergeCell ref="G1516:G1520"/>
    <mergeCell ref="H1516:H1520"/>
    <mergeCell ref="I1516:I1520"/>
    <mergeCell ref="J1516:J1520"/>
    <mergeCell ref="K1516:K1520"/>
    <mergeCell ref="A1520:A1538"/>
    <mergeCell ref="B1520:B1538"/>
    <mergeCell ref="C1521:C1525"/>
    <mergeCell ref="O1493:O1509"/>
    <mergeCell ref="P1493:P1509"/>
    <mergeCell ref="Q1493:Q1509"/>
    <mergeCell ref="H1493:H1509"/>
    <mergeCell ref="I1493:I1509"/>
    <mergeCell ref="J1493:J1509"/>
    <mergeCell ref="K1493:K1509"/>
    <mergeCell ref="L1493:L1509"/>
    <mergeCell ref="M1493:M1509"/>
    <mergeCell ref="N1493:N1509"/>
    <mergeCell ref="M1521:M1525"/>
    <mergeCell ref="N1521:N1525"/>
    <mergeCell ref="F1521:F1525"/>
    <mergeCell ref="G1521:G1525"/>
    <mergeCell ref="H1521:H1525"/>
    <mergeCell ref="I1521:I1525"/>
    <mergeCell ref="J1521:J1525"/>
    <mergeCell ref="K1521:K1525"/>
    <mergeCell ref="L1521:L1525"/>
    <mergeCell ref="M1510:M1515"/>
    <mergeCell ref="N1510:N1515"/>
    <mergeCell ref="O1510:O1515"/>
    <mergeCell ref="P1510:P1515"/>
    <mergeCell ref="Q1510:Q1515"/>
    <mergeCell ref="O1521:O1525"/>
    <mergeCell ref="P1521:P1525"/>
    <mergeCell ref="Q1521:Q1525"/>
    <mergeCell ref="M1516:M1520"/>
    <mergeCell ref="N1516:N1520"/>
    <mergeCell ref="O1516:O1520"/>
    <mergeCell ref="P1516:P1520"/>
    <mergeCell ref="Q1516:Q1520"/>
    <mergeCell ref="N1472:N1492"/>
    <mergeCell ref="O1472:O1492"/>
    <mergeCell ref="P1472:P1492"/>
    <mergeCell ref="Q1472:Q1492"/>
    <mergeCell ref="G1472:G1492"/>
    <mergeCell ref="H1472:H1492"/>
    <mergeCell ref="I1472:I1492"/>
    <mergeCell ref="J1472:J1492"/>
    <mergeCell ref="K1472:K1492"/>
    <mergeCell ref="L1472:L1492"/>
    <mergeCell ref="M1472:M1492"/>
    <mergeCell ref="A1451:A1467"/>
    <mergeCell ref="A1468:A1492"/>
    <mergeCell ref="B1472:B1492"/>
    <mergeCell ref="C1472:C1492"/>
    <mergeCell ref="D1472:D1492"/>
    <mergeCell ref="E1472:E1492"/>
    <mergeCell ref="F1472:F1492"/>
    <mergeCell ref="O1466:O1470"/>
    <mergeCell ref="P1466:P1470"/>
    <mergeCell ref="Q1466:Q1470"/>
    <mergeCell ref="H1466:H1470"/>
    <mergeCell ref="I1466:I1470"/>
    <mergeCell ref="J1466:J1470"/>
    <mergeCell ref="K1466:K1470"/>
    <mergeCell ref="L1466:L1470"/>
    <mergeCell ref="M1466:M1470"/>
    <mergeCell ref="N1466:N1470"/>
    <mergeCell ref="C1459:C1465"/>
    <mergeCell ref="D1459:D1465"/>
    <mergeCell ref="C1466:C1470"/>
    <mergeCell ref="D1466:D1470"/>
    <mergeCell ref="E1466:E1470"/>
    <mergeCell ref="F1466:F1470"/>
    <mergeCell ref="G1466:G1470"/>
    <mergeCell ref="G1459:G1465"/>
    <mergeCell ref="O1454:O1458"/>
    <mergeCell ref="P1454:P1458"/>
    <mergeCell ref="Q1454:Q1458"/>
    <mergeCell ref="H1454:H1458"/>
    <mergeCell ref="I1454:I1458"/>
    <mergeCell ref="J1454:J1458"/>
    <mergeCell ref="K1454:K1458"/>
    <mergeCell ref="L1454:L1458"/>
    <mergeCell ref="M1454:M1458"/>
    <mergeCell ref="N1454:N1458"/>
    <mergeCell ref="M1459:M1465"/>
    <mergeCell ref="N1459:N1465"/>
    <mergeCell ref="O1459:O1465"/>
    <mergeCell ref="P1459:P1465"/>
    <mergeCell ref="Q1459:Q1465"/>
    <mergeCell ref="E1459:E1465"/>
    <mergeCell ref="F1459:F1465"/>
    <mergeCell ref="H1459:H1465"/>
    <mergeCell ref="I1459:I1465"/>
    <mergeCell ref="J1459:J1465"/>
    <mergeCell ref="K1459:K1465"/>
    <mergeCell ref="L1459:L1465"/>
    <mergeCell ref="E1454:E1458"/>
    <mergeCell ref="F1454:F1458"/>
    <mergeCell ref="G1454:G1458"/>
    <mergeCell ref="B1326:B1350"/>
    <mergeCell ref="B1351:B1377"/>
    <mergeCell ref="B1179:B1202"/>
    <mergeCell ref="B1203:B1222"/>
    <mergeCell ref="B1225:B1228"/>
    <mergeCell ref="B1229:B1244"/>
    <mergeCell ref="B1250:B1273"/>
    <mergeCell ref="B1274:B1296"/>
    <mergeCell ref="B1297:B1306"/>
    <mergeCell ref="A1437:A1450"/>
    <mergeCell ref="B1437:B1450"/>
    <mergeCell ref="C1439:C1443"/>
    <mergeCell ref="D1439:D1443"/>
    <mergeCell ref="E1439:E1443"/>
    <mergeCell ref="F1439:F1443"/>
    <mergeCell ref="G1439:G1443"/>
    <mergeCell ref="G1444:G1448"/>
    <mergeCell ref="C1444:C1448"/>
    <mergeCell ref="D1444:D1448"/>
    <mergeCell ref="C1449:C1453"/>
    <mergeCell ref="D1449:D1453"/>
    <mergeCell ref="E1449:E1453"/>
    <mergeCell ref="F1449:F1453"/>
    <mergeCell ref="G1449:G1453"/>
    <mergeCell ref="B1451:B1467"/>
    <mergeCell ref="C1454:C1458"/>
    <mergeCell ref="D1454:D1458"/>
    <mergeCell ref="C1292:C1296"/>
    <mergeCell ref="D1292:D1296"/>
    <mergeCell ref="E1292:E1296"/>
    <mergeCell ref="F1292:F1296"/>
    <mergeCell ref="G1292:G1296"/>
    <mergeCell ref="B581:B605"/>
    <mergeCell ref="B606:B614"/>
    <mergeCell ref="A606:A615"/>
    <mergeCell ref="A617:A630"/>
    <mergeCell ref="B617:B630"/>
    <mergeCell ref="A631:A654"/>
    <mergeCell ref="B631:B654"/>
    <mergeCell ref="A655:A688"/>
    <mergeCell ref="B698:B711"/>
    <mergeCell ref="B788:B809"/>
    <mergeCell ref="B810:B825"/>
    <mergeCell ref="A738:A761"/>
    <mergeCell ref="B738:B761"/>
    <mergeCell ref="A762:A787"/>
    <mergeCell ref="B762:B771"/>
    <mergeCell ref="B773:B787"/>
    <mergeCell ref="A788:A809"/>
    <mergeCell ref="A810:A826"/>
    <mergeCell ref="J747:J751"/>
    <mergeCell ref="K747:K751"/>
    <mergeCell ref="L747:L751"/>
    <mergeCell ref="M747:M751"/>
    <mergeCell ref="N747:N751"/>
    <mergeCell ref="O747:O751"/>
    <mergeCell ref="P747:P751"/>
    <mergeCell ref="Q747:Q751"/>
    <mergeCell ref="C747:C751"/>
    <mergeCell ref="D747:D751"/>
    <mergeCell ref="E747:E751"/>
    <mergeCell ref="F747:F751"/>
    <mergeCell ref="G747:G751"/>
    <mergeCell ref="H747:H751"/>
    <mergeCell ref="I747:I751"/>
    <mergeCell ref="A1326:A1350"/>
    <mergeCell ref="A1351:A1377"/>
    <mergeCell ref="A1179:A1202"/>
    <mergeCell ref="A1203:A1223"/>
    <mergeCell ref="A1225:A1228"/>
    <mergeCell ref="A1229:A1244"/>
    <mergeCell ref="A1245:A1273"/>
    <mergeCell ref="A1274:A1296"/>
    <mergeCell ref="A1297:A1325"/>
    <mergeCell ref="A828:A832"/>
    <mergeCell ref="B828:B832"/>
    <mergeCell ref="A833:A856"/>
    <mergeCell ref="B833:B856"/>
    <mergeCell ref="A857:A872"/>
    <mergeCell ref="B857:B872"/>
    <mergeCell ref="B873:B889"/>
    <mergeCell ref="B1308:B1325"/>
    <mergeCell ref="C732:C736"/>
    <mergeCell ref="D732:D736"/>
    <mergeCell ref="A689:A711"/>
    <mergeCell ref="A712:A737"/>
    <mergeCell ref="B712:B737"/>
    <mergeCell ref="C713:C721"/>
    <mergeCell ref="D713:D721"/>
    <mergeCell ref="E713:E721"/>
    <mergeCell ref="F713:F721"/>
    <mergeCell ref="O732:O736"/>
    <mergeCell ref="P732:P736"/>
    <mergeCell ref="L727:L731"/>
    <mergeCell ref="M727:M731"/>
    <mergeCell ref="N727:N731"/>
    <mergeCell ref="O727:O731"/>
    <mergeCell ref="P727:P731"/>
    <mergeCell ref="Q727:Q731"/>
    <mergeCell ref="N732:N736"/>
    <mergeCell ref="Q732:Q736"/>
    <mergeCell ref="P713:P721"/>
    <mergeCell ref="Q713:Q721"/>
    <mergeCell ref="J708:J712"/>
    <mergeCell ref="K708:K712"/>
    <mergeCell ref="L708:L712"/>
    <mergeCell ref="M708:M712"/>
    <mergeCell ref="N708:N712"/>
    <mergeCell ref="O708:O712"/>
    <mergeCell ref="Q708:Q712"/>
    <mergeCell ref="C722:C726"/>
    <mergeCell ref="D722:D726"/>
    <mergeCell ref="E722:E726"/>
    <mergeCell ref="F722:F726"/>
    <mergeCell ref="C727:C731"/>
    <mergeCell ref="D727:D731"/>
    <mergeCell ref="E727:E731"/>
    <mergeCell ref="F727:F731"/>
    <mergeCell ref="G727:G731"/>
    <mergeCell ref="H727:H731"/>
    <mergeCell ref="I727:I731"/>
    <mergeCell ref="J727:J731"/>
    <mergeCell ref="K727:K731"/>
    <mergeCell ref="M692:M696"/>
    <mergeCell ref="N692:N696"/>
    <mergeCell ref="B655:B688"/>
    <mergeCell ref="B689:B696"/>
    <mergeCell ref="C692:C696"/>
    <mergeCell ref="D692:D696"/>
    <mergeCell ref="E692:E696"/>
    <mergeCell ref="F692:F696"/>
    <mergeCell ref="G692:G696"/>
    <mergeCell ref="L698:L702"/>
    <mergeCell ref="L703:L707"/>
    <mergeCell ref="M703:M707"/>
    <mergeCell ref="N703:N707"/>
    <mergeCell ref="N722:N726"/>
    <mergeCell ref="I698:I702"/>
    <mergeCell ref="J670:J674"/>
    <mergeCell ref="K670:K674"/>
    <mergeCell ref="L670:L674"/>
    <mergeCell ref="M670:M674"/>
    <mergeCell ref="N670:N674"/>
    <mergeCell ref="L657:L663"/>
    <mergeCell ref="M657:M663"/>
    <mergeCell ref="N657:N663"/>
    <mergeCell ref="O703:O707"/>
    <mergeCell ref="P703:P707"/>
    <mergeCell ref="Q703:Q707"/>
    <mergeCell ref="C708:C712"/>
    <mergeCell ref="D708:D712"/>
    <mergeCell ref="E708:E712"/>
    <mergeCell ref="F708:F712"/>
    <mergeCell ref="G708:G712"/>
    <mergeCell ref="H708:H712"/>
    <mergeCell ref="I708:I712"/>
    <mergeCell ref="P708:P712"/>
    <mergeCell ref="F610:F614"/>
    <mergeCell ref="G610:G614"/>
    <mergeCell ref="H610:H614"/>
    <mergeCell ref="I610:I614"/>
    <mergeCell ref="N713:N721"/>
    <mergeCell ref="O713:O721"/>
    <mergeCell ref="G713:G721"/>
    <mergeCell ref="H713:H721"/>
    <mergeCell ref="I713:I721"/>
    <mergeCell ref="J713:J721"/>
    <mergeCell ref="K713:K721"/>
    <mergeCell ref="L713:L721"/>
    <mergeCell ref="M713:M721"/>
    <mergeCell ref="C703:C707"/>
    <mergeCell ref="D703:D707"/>
    <mergeCell ref="E703:E707"/>
    <mergeCell ref="F703:F707"/>
    <mergeCell ref="C698:C702"/>
    <mergeCell ref="D698:D702"/>
    <mergeCell ref="E698:E702"/>
    <mergeCell ref="F698:F702"/>
    <mergeCell ref="O722:O726"/>
    <mergeCell ref="P722:P726"/>
    <mergeCell ref="Q722:Q726"/>
    <mergeCell ref="G722:G726"/>
    <mergeCell ref="H722:H726"/>
    <mergeCell ref="I722:I726"/>
    <mergeCell ref="J722:J726"/>
    <mergeCell ref="K722:K726"/>
    <mergeCell ref="L722:L726"/>
    <mergeCell ref="M722:M726"/>
    <mergeCell ref="O692:O696"/>
    <mergeCell ref="P692:P696"/>
    <mergeCell ref="Q692:Q696"/>
    <mergeCell ref="H692:H696"/>
    <mergeCell ref="I692:I696"/>
    <mergeCell ref="J692:J696"/>
    <mergeCell ref="K692:K696"/>
    <mergeCell ref="L692:L696"/>
    <mergeCell ref="J703:J707"/>
    <mergeCell ref="K703:K707"/>
    <mergeCell ref="G703:G707"/>
    <mergeCell ref="H703:H707"/>
    <mergeCell ref="I703:I707"/>
    <mergeCell ref="J698:J702"/>
    <mergeCell ref="K698:K702"/>
    <mergeCell ref="M698:M702"/>
    <mergeCell ref="N698:N702"/>
    <mergeCell ref="O698:O702"/>
    <mergeCell ref="P698:P702"/>
    <mergeCell ref="Q698:Q702"/>
    <mergeCell ref="G698:G702"/>
    <mergeCell ref="H698:H702"/>
    <mergeCell ref="A512:A530"/>
    <mergeCell ref="D513:D519"/>
    <mergeCell ref="E513:E519"/>
    <mergeCell ref="E520:E524"/>
    <mergeCell ref="A531:A553"/>
    <mergeCell ref="K566:K583"/>
    <mergeCell ref="L566:L583"/>
    <mergeCell ref="M566:M583"/>
    <mergeCell ref="N566:N583"/>
    <mergeCell ref="O566:O583"/>
    <mergeCell ref="P566:P583"/>
    <mergeCell ref="Q566:Q583"/>
    <mergeCell ref="C584:C588"/>
    <mergeCell ref="D584:D588"/>
    <mergeCell ref="E584:E588"/>
    <mergeCell ref="F584:F588"/>
    <mergeCell ref="G584:G588"/>
    <mergeCell ref="H584:H588"/>
    <mergeCell ref="I584:I588"/>
    <mergeCell ref="L584:L588"/>
    <mergeCell ref="J584:J588"/>
    <mergeCell ref="K584:K588"/>
    <mergeCell ref="M584:M588"/>
    <mergeCell ref="N584:N588"/>
    <mergeCell ref="O584:O588"/>
    <mergeCell ref="P584:P588"/>
    <mergeCell ref="Q584:Q588"/>
    <mergeCell ref="B512:B530"/>
    <mergeCell ref="B531:B549"/>
    <mergeCell ref="A554:A580"/>
    <mergeCell ref="B554:B580"/>
    <mergeCell ref="A581:A605"/>
    <mergeCell ref="C503:C507"/>
    <mergeCell ref="D503:D507"/>
    <mergeCell ref="L589:L593"/>
    <mergeCell ref="M589:M593"/>
    <mergeCell ref="N589:N593"/>
    <mergeCell ref="O589:O593"/>
    <mergeCell ref="P589:P593"/>
    <mergeCell ref="Q589:Q593"/>
    <mergeCell ref="J610:J614"/>
    <mergeCell ref="K610:K614"/>
    <mergeCell ref="L610:L614"/>
    <mergeCell ref="M610:M614"/>
    <mergeCell ref="N610:N614"/>
    <mergeCell ref="O610:O614"/>
    <mergeCell ref="P610:P614"/>
    <mergeCell ref="Q610:Q614"/>
    <mergeCell ref="C610:C614"/>
    <mergeCell ref="L1330:L1335"/>
    <mergeCell ref="M1330:M1335"/>
    <mergeCell ref="N1330:N1335"/>
    <mergeCell ref="O1330:O1335"/>
    <mergeCell ref="P1330:P1335"/>
    <mergeCell ref="Q1330:Q1335"/>
    <mergeCell ref="C1330:C1335"/>
    <mergeCell ref="D1330:D1335"/>
    <mergeCell ref="E1330:E1335"/>
    <mergeCell ref="F1330:F1335"/>
    <mergeCell ref="G1330:G1335"/>
    <mergeCell ref="H1330:H1335"/>
    <mergeCell ref="I1330:I1335"/>
    <mergeCell ref="J1346:J1357"/>
    <mergeCell ref="K1346:K1357"/>
    <mergeCell ref="L1346:L1357"/>
    <mergeCell ref="M1346:M1357"/>
    <mergeCell ref="N1346:N1357"/>
    <mergeCell ref="O1346:O1357"/>
    <mergeCell ref="P1346:P1357"/>
    <mergeCell ref="Q1346:Q1357"/>
    <mergeCell ref="C1346:C1357"/>
    <mergeCell ref="D1346:D1357"/>
    <mergeCell ref="E1346:E1357"/>
    <mergeCell ref="F1346:F1357"/>
    <mergeCell ref="G1346:G1357"/>
    <mergeCell ref="H1346:H1357"/>
    <mergeCell ref="I1346:I1357"/>
    <mergeCell ref="J1297:J1301"/>
    <mergeCell ref="K1297:K1301"/>
    <mergeCell ref="L1297:L1301"/>
    <mergeCell ref="M1297:M1301"/>
    <mergeCell ref="N1297:N1301"/>
    <mergeCell ref="O1297:O1301"/>
    <mergeCell ref="P1297:P1301"/>
    <mergeCell ref="Q1297:Q1301"/>
    <mergeCell ref="C1297:C1301"/>
    <mergeCell ref="D1297:D1301"/>
    <mergeCell ref="E1297:E1301"/>
    <mergeCell ref="F1297:F1301"/>
    <mergeCell ref="G1297:G1301"/>
    <mergeCell ref="H1297:H1301"/>
    <mergeCell ref="I1297:I1301"/>
    <mergeCell ref="J1326:J1329"/>
    <mergeCell ref="K1326:K1329"/>
    <mergeCell ref="L1326:L1329"/>
    <mergeCell ref="M1326:M1329"/>
    <mergeCell ref="N1326:N1329"/>
    <mergeCell ref="O1326:O1329"/>
    <mergeCell ref="P1326:P1329"/>
    <mergeCell ref="Q1326:Q1329"/>
    <mergeCell ref="C1326:C1329"/>
    <mergeCell ref="D1326:D1329"/>
    <mergeCell ref="E1326:E1329"/>
    <mergeCell ref="F1326:F1329"/>
    <mergeCell ref="G1326:G1329"/>
    <mergeCell ref="H1326:H1329"/>
    <mergeCell ref="I1326:I1329"/>
    <mergeCell ref="J1308:J1325"/>
    <mergeCell ref="K1308:K1325"/>
    <mergeCell ref="L1308:L1325"/>
    <mergeCell ref="M1308:M1325"/>
    <mergeCell ref="N1308:N1325"/>
    <mergeCell ref="O1308:O1325"/>
    <mergeCell ref="P1308:P1325"/>
    <mergeCell ref="Q1308:Q1325"/>
    <mergeCell ref="C1308:C1325"/>
    <mergeCell ref="D1308:D1325"/>
    <mergeCell ref="E1308:E1325"/>
    <mergeCell ref="F1308:F1325"/>
    <mergeCell ref="G1308:G1325"/>
    <mergeCell ref="H1308:H1325"/>
    <mergeCell ref="I1308:I1325"/>
    <mergeCell ref="J1336:J1342"/>
    <mergeCell ref="K1336:K1342"/>
    <mergeCell ref="L1336:L1342"/>
    <mergeCell ref="M1336:M1342"/>
    <mergeCell ref="N1336:N1342"/>
    <mergeCell ref="O1336:O1342"/>
    <mergeCell ref="P1336:P1342"/>
    <mergeCell ref="Q1336:Q1342"/>
    <mergeCell ref="C1336:C1342"/>
    <mergeCell ref="D1336:D1342"/>
    <mergeCell ref="E1336:E1342"/>
    <mergeCell ref="F1336:F1342"/>
    <mergeCell ref="G1336:G1342"/>
    <mergeCell ref="H1336:H1342"/>
    <mergeCell ref="I1336:I1342"/>
    <mergeCell ref="J1330:J1335"/>
    <mergeCell ref="K1330:K1335"/>
    <mergeCell ref="G1277:G1281"/>
    <mergeCell ref="H1277:H1281"/>
    <mergeCell ref="I1277:I1281"/>
    <mergeCell ref="L1287:L1291"/>
    <mergeCell ref="M1287:M1291"/>
    <mergeCell ref="N1287:N1291"/>
    <mergeCell ref="O1287:O1291"/>
    <mergeCell ref="P1287:P1291"/>
    <mergeCell ref="Q1287:Q1291"/>
    <mergeCell ref="E1287:E1291"/>
    <mergeCell ref="F1287:F1291"/>
    <mergeCell ref="G1287:G1291"/>
    <mergeCell ref="H1287:H1291"/>
    <mergeCell ref="I1287:I1291"/>
    <mergeCell ref="J1287:J1291"/>
    <mergeCell ref="K1287:K1291"/>
    <mergeCell ref="J1292:J1296"/>
    <mergeCell ref="K1292:K1296"/>
    <mergeCell ref="L1292:L1296"/>
    <mergeCell ref="M1292:M1296"/>
    <mergeCell ref="N1292:N1296"/>
    <mergeCell ref="O1292:O1296"/>
    <mergeCell ref="P1292:P1296"/>
    <mergeCell ref="Q1292:Q1296"/>
    <mergeCell ref="H1292:H1296"/>
    <mergeCell ref="I1292:I1296"/>
    <mergeCell ref="C1229:C1232"/>
    <mergeCell ref="D1229:D1232"/>
    <mergeCell ref="E1229:E1232"/>
    <mergeCell ref="F1229:F1232"/>
    <mergeCell ref="G1229:G1232"/>
    <mergeCell ref="H1229:H1232"/>
    <mergeCell ref="I1229:I1232"/>
    <mergeCell ref="J1302:J1306"/>
    <mergeCell ref="K1302:K1306"/>
    <mergeCell ref="L1302:L1306"/>
    <mergeCell ref="M1302:M1306"/>
    <mergeCell ref="N1302:N1306"/>
    <mergeCell ref="O1302:O1306"/>
    <mergeCell ref="P1302:P1306"/>
    <mergeCell ref="Q1302:Q1306"/>
    <mergeCell ref="C1302:C1306"/>
    <mergeCell ref="D1302:D1306"/>
    <mergeCell ref="E1302:E1306"/>
    <mergeCell ref="F1302:F1306"/>
    <mergeCell ref="G1302:G1306"/>
    <mergeCell ref="H1302:H1306"/>
    <mergeCell ref="I1302:I1306"/>
    <mergeCell ref="J1277:J1281"/>
    <mergeCell ref="K1277:K1281"/>
    <mergeCell ref="L1277:L1281"/>
    <mergeCell ref="M1277:M1281"/>
    <mergeCell ref="N1277:N1281"/>
    <mergeCell ref="O1277:O1281"/>
    <mergeCell ref="P1277:P1281"/>
    <mergeCell ref="Q1277:Q1281"/>
    <mergeCell ref="C1277:C1281"/>
    <mergeCell ref="D1277:D1281"/>
    <mergeCell ref="J1208:J1212"/>
    <mergeCell ref="K1208:K1212"/>
    <mergeCell ref="L1208:L1212"/>
    <mergeCell ref="M1208:M1212"/>
    <mergeCell ref="N1208:N1212"/>
    <mergeCell ref="O1208:O1212"/>
    <mergeCell ref="P1208:P1212"/>
    <mergeCell ref="Q1208:Q1212"/>
    <mergeCell ref="C1208:C1212"/>
    <mergeCell ref="D1208:D1212"/>
    <mergeCell ref="E1208:E1212"/>
    <mergeCell ref="F1208:F1212"/>
    <mergeCell ref="G1208:G1212"/>
    <mergeCell ref="H1208:H1212"/>
    <mergeCell ref="I1208:I1212"/>
    <mergeCell ref="J1213:J1217"/>
    <mergeCell ref="K1213:K1217"/>
    <mergeCell ref="L1213:L1217"/>
    <mergeCell ref="M1213:M1217"/>
    <mergeCell ref="N1213:N1217"/>
    <mergeCell ref="O1213:O1217"/>
    <mergeCell ref="P1213:P1217"/>
    <mergeCell ref="Q1213:Q1217"/>
    <mergeCell ref="C1213:C1217"/>
    <mergeCell ref="D1213:D1217"/>
    <mergeCell ref="E1213:E1217"/>
    <mergeCell ref="F1213:F1217"/>
    <mergeCell ref="G1213:G1217"/>
    <mergeCell ref="H1213:H1217"/>
    <mergeCell ref="I1213:I1217"/>
    <mergeCell ref="C1218:C1222"/>
    <mergeCell ref="D1218:D1222"/>
    <mergeCell ref="E1218:E1222"/>
    <mergeCell ref="F1218:F1222"/>
    <mergeCell ref="G1218:G1222"/>
    <mergeCell ref="H1218:H1222"/>
    <mergeCell ref="I1218:I1222"/>
    <mergeCell ref="A873:A889"/>
    <mergeCell ref="A890:A903"/>
    <mergeCell ref="A904:A926"/>
    <mergeCell ref="A927:A945"/>
    <mergeCell ref="A946:A960"/>
    <mergeCell ref="A961:A975"/>
    <mergeCell ref="A976:A989"/>
    <mergeCell ref="A990:A1012"/>
    <mergeCell ref="A1013:A1031"/>
    <mergeCell ref="A1032:A1053"/>
    <mergeCell ref="A1054:A1077"/>
    <mergeCell ref="B1055:B1077"/>
    <mergeCell ref="A1078:A1093"/>
    <mergeCell ref="B1078:B1093"/>
    <mergeCell ref="C1178:C1182"/>
    <mergeCell ref="D1178:D1182"/>
    <mergeCell ref="E1178:E1182"/>
    <mergeCell ref="F1178:F1182"/>
    <mergeCell ref="G1178:G1182"/>
    <mergeCell ref="H1178:H1182"/>
    <mergeCell ref="I1178:I1182"/>
    <mergeCell ref="C1173:C1177"/>
    <mergeCell ref="D1173:D1177"/>
    <mergeCell ref="E1173:E1177"/>
    <mergeCell ref="F1173:F1177"/>
    <mergeCell ref="N1564:N1568"/>
    <mergeCell ref="O1564:O1568"/>
    <mergeCell ref="P1564:P1568"/>
    <mergeCell ref="Q1564:Q1568"/>
    <mergeCell ref="D1564:D1568"/>
    <mergeCell ref="E1564:E1568"/>
    <mergeCell ref="F1564:F1568"/>
    <mergeCell ref="G1564:G1568"/>
    <mergeCell ref="H1564:H1568"/>
    <mergeCell ref="I1564:I1568"/>
    <mergeCell ref="J1564:J1568"/>
    <mergeCell ref="J1218:J1222"/>
    <mergeCell ref="K1218:K1222"/>
    <mergeCell ref="L1218:L1222"/>
    <mergeCell ref="M1218:M1222"/>
    <mergeCell ref="N1218:N1222"/>
    <mergeCell ref="O1218:O1222"/>
    <mergeCell ref="P1218:P1222"/>
    <mergeCell ref="Q1218:Q1222"/>
    <mergeCell ref="J1229:J1232"/>
    <mergeCell ref="K1229:K1232"/>
    <mergeCell ref="L1229:L1232"/>
    <mergeCell ref="M1229:M1232"/>
    <mergeCell ref="N1229:N1232"/>
    <mergeCell ref="O1229:O1232"/>
    <mergeCell ref="P1229:P1232"/>
    <mergeCell ref="Q1229:Q1232"/>
    <mergeCell ref="E1277:E1281"/>
    <mergeCell ref="F1277:F1281"/>
    <mergeCell ref="D1368:D1372"/>
    <mergeCell ref="E1368:E1372"/>
    <mergeCell ref="F1368:F1372"/>
    <mergeCell ref="C1434:C1438"/>
    <mergeCell ref="A1423:A1436"/>
    <mergeCell ref="B1423:B1436"/>
    <mergeCell ref="D1424:D1428"/>
    <mergeCell ref="E1424:E1428"/>
    <mergeCell ref="F1424:F1428"/>
    <mergeCell ref="G1424:G1428"/>
    <mergeCell ref="G1429:G1433"/>
    <mergeCell ref="K1434:K1438"/>
    <mergeCell ref="L1434:L1438"/>
    <mergeCell ref="M1434:M1438"/>
    <mergeCell ref="N1434:N1438"/>
    <mergeCell ref="O1434:O1438"/>
    <mergeCell ref="P1434:P1438"/>
    <mergeCell ref="Q1434:Q1438"/>
    <mergeCell ref="D1434:D1438"/>
    <mergeCell ref="E1434:E1438"/>
    <mergeCell ref="F1434:F1438"/>
    <mergeCell ref="G1434:G1438"/>
    <mergeCell ref="H1434:H1438"/>
    <mergeCell ref="I1434:I1438"/>
    <mergeCell ref="J1434:J1438"/>
    <mergeCell ref="C1419:C1423"/>
    <mergeCell ref="D1419:D1423"/>
    <mergeCell ref="E1419:E1423"/>
    <mergeCell ref="F1419:F1423"/>
    <mergeCell ref="M1429:M1433"/>
    <mergeCell ref="N1429:N1433"/>
    <mergeCell ref="O1429:O1433"/>
    <mergeCell ref="P1429:P1433"/>
    <mergeCell ref="Q1429:Q1433"/>
    <mergeCell ref="C1429:C1433"/>
    <mergeCell ref="G1368:G1372"/>
    <mergeCell ref="H1368:H1372"/>
    <mergeCell ref="I1368:I1372"/>
    <mergeCell ref="Q1368:Q1372"/>
    <mergeCell ref="Q1383:Q1405"/>
    <mergeCell ref="J1368:J1372"/>
    <mergeCell ref="K1368:K1372"/>
    <mergeCell ref="L1368:L1372"/>
    <mergeCell ref="M1368:M1372"/>
    <mergeCell ref="N1368:N1372"/>
    <mergeCell ref="O1368:O1372"/>
    <mergeCell ref="P1368:P1372"/>
    <mergeCell ref="O1424:O1428"/>
    <mergeCell ref="P1424:P1428"/>
    <mergeCell ref="H1424:H1428"/>
    <mergeCell ref="I1424:I1428"/>
    <mergeCell ref="J1424:J1428"/>
    <mergeCell ref="K1424:K1428"/>
    <mergeCell ref="L1424:L1428"/>
    <mergeCell ref="M1424:M1428"/>
    <mergeCell ref="N1424:N1428"/>
    <mergeCell ref="N1383:N1405"/>
    <mergeCell ref="G1419:G1423"/>
    <mergeCell ref="H1419:H1423"/>
    <mergeCell ref="I1419:I1423"/>
    <mergeCell ref="J1343:J1345"/>
    <mergeCell ref="K1343:K1345"/>
    <mergeCell ref="L1343:L1345"/>
    <mergeCell ref="M1343:M1345"/>
    <mergeCell ref="N1343:N1345"/>
    <mergeCell ref="O1343:O1345"/>
    <mergeCell ref="P1343:P1345"/>
    <mergeCell ref="Q1343:Q1345"/>
    <mergeCell ref="C1343:C1345"/>
    <mergeCell ref="D1343:D1345"/>
    <mergeCell ref="E1343:E1345"/>
    <mergeCell ref="F1343:F1345"/>
    <mergeCell ref="G1343:G1345"/>
    <mergeCell ref="H1343:H1345"/>
    <mergeCell ref="I1343:I1345"/>
    <mergeCell ref="J1358:J1367"/>
    <mergeCell ref="K1358:K1367"/>
    <mergeCell ref="L1358:L1367"/>
    <mergeCell ref="M1358:M1367"/>
    <mergeCell ref="N1358:N1367"/>
    <mergeCell ref="O1358:O1367"/>
    <mergeCell ref="P1358:P1367"/>
    <mergeCell ref="Q1358:Q1367"/>
    <mergeCell ref="C1358:C1367"/>
    <mergeCell ref="D1358:D1367"/>
    <mergeCell ref="E1358:E1367"/>
    <mergeCell ref="F1358:F1367"/>
    <mergeCell ref="G1358:G1367"/>
    <mergeCell ref="H1358:H1367"/>
    <mergeCell ref="I1358:I1367"/>
    <mergeCell ref="M1373:M1375"/>
    <mergeCell ref="N1373:N1375"/>
    <mergeCell ref="O1373:O1375"/>
    <mergeCell ref="P1373:P1375"/>
    <mergeCell ref="Q1373:Q1375"/>
    <mergeCell ref="C1373:C1375"/>
    <mergeCell ref="D1373:D1375"/>
    <mergeCell ref="E1373:E1375"/>
    <mergeCell ref="F1373:F1375"/>
    <mergeCell ref="G1373:G1375"/>
    <mergeCell ref="H1373:H1375"/>
    <mergeCell ref="I1373:I1375"/>
    <mergeCell ref="J1376:J1382"/>
    <mergeCell ref="K1376:K1382"/>
    <mergeCell ref="L1376:L1382"/>
    <mergeCell ref="M1376:M1382"/>
    <mergeCell ref="N1376:N1382"/>
    <mergeCell ref="O1376:O1382"/>
    <mergeCell ref="P1376:P1382"/>
    <mergeCell ref="Q1376:Q1382"/>
    <mergeCell ref="C1376:C1382"/>
    <mergeCell ref="D1376:D1382"/>
    <mergeCell ref="E1376:E1382"/>
    <mergeCell ref="F1376:F1382"/>
    <mergeCell ref="G1376:G1382"/>
    <mergeCell ref="H1376:H1382"/>
    <mergeCell ref="I1376:I1382"/>
    <mergeCell ref="M1444:M1448"/>
    <mergeCell ref="N1444:N1448"/>
    <mergeCell ref="O1444:O1448"/>
    <mergeCell ref="P1444:P1448"/>
    <mergeCell ref="Q1444:Q1448"/>
    <mergeCell ref="E1444:E1448"/>
    <mergeCell ref="F1444:F1448"/>
    <mergeCell ref="H1444:H1448"/>
    <mergeCell ref="I1444:I1448"/>
    <mergeCell ref="J1444:J1448"/>
    <mergeCell ref="K1444:K1448"/>
    <mergeCell ref="L1444:L1448"/>
    <mergeCell ref="O1449:O1453"/>
    <mergeCell ref="P1449:P1453"/>
    <mergeCell ref="Q1449:Q1453"/>
    <mergeCell ref="H1449:H1453"/>
    <mergeCell ref="I1449:I1453"/>
    <mergeCell ref="J1449:J1453"/>
    <mergeCell ref="K1449:K1453"/>
    <mergeCell ref="L1449:L1453"/>
    <mergeCell ref="M1449:M1453"/>
    <mergeCell ref="N1449:N1453"/>
    <mergeCell ref="A1378:A1407"/>
    <mergeCell ref="B1378:B1405"/>
    <mergeCell ref="C1383:C1405"/>
    <mergeCell ref="D1383:D1405"/>
    <mergeCell ref="E1383:E1405"/>
    <mergeCell ref="F1383:F1405"/>
    <mergeCell ref="G1383:G1405"/>
    <mergeCell ref="A1408:A1422"/>
    <mergeCell ref="B1408:B1422"/>
    <mergeCell ref="C1412:C1418"/>
    <mergeCell ref="D1412:D1418"/>
    <mergeCell ref="E1412:E1418"/>
    <mergeCell ref="F1412:F1418"/>
    <mergeCell ref="G1412:G1418"/>
    <mergeCell ref="O1439:O1443"/>
    <mergeCell ref="P1439:P1443"/>
    <mergeCell ref="Q1439:Q1443"/>
    <mergeCell ref="H1439:H1443"/>
    <mergeCell ref="I1439:I1443"/>
    <mergeCell ref="J1439:J1443"/>
    <mergeCell ref="K1439:K1443"/>
    <mergeCell ref="L1439:L1443"/>
    <mergeCell ref="M1439:M1443"/>
    <mergeCell ref="N1439:N1443"/>
    <mergeCell ref="O1383:O1405"/>
    <mergeCell ref="P1383:P1405"/>
    <mergeCell ref="H1383:H1405"/>
    <mergeCell ref="I1383:I1405"/>
    <mergeCell ref="J1383:J1405"/>
    <mergeCell ref="K1383:K1405"/>
    <mergeCell ref="L1383:L1405"/>
    <mergeCell ref="M1383:M1405"/>
    <mergeCell ref="D1429:D1433"/>
    <mergeCell ref="H1429:H1433"/>
    <mergeCell ref="I1429:I1433"/>
    <mergeCell ref="J1429:J1433"/>
    <mergeCell ref="K1429:K1433"/>
    <mergeCell ref="L1429:L1433"/>
    <mergeCell ref="E1429:E1433"/>
    <mergeCell ref="F1429:F1433"/>
    <mergeCell ref="C1424:C1428"/>
    <mergeCell ref="O1412:O1418"/>
    <mergeCell ref="P1412:P1418"/>
    <mergeCell ref="Q1412:Q1418"/>
    <mergeCell ref="Q1424:Q1428"/>
    <mergeCell ref="H1412:H1418"/>
    <mergeCell ref="I1412:I1418"/>
    <mergeCell ref="J1412:J1418"/>
    <mergeCell ref="K1412:K1418"/>
    <mergeCell ref="L1412:L1418"/>
    <mergeCell ref="M1412:M1418"/>
    <mergeCell ref="N1412:N1418"/>
    <mergeCell ref="J1419:J1423"/>
    <mergeCell ref="K1419:K1423"/>
    <mergeCell ref="L1419:L1423"/>
    <mergeCell ref="M1419:M1423"/>
    <mergeCell ref="N1419:N1423"/>
    <mergeCell ref="O1419:O1423"/>
    <mergeCell ref="P1419:P1423"/>
    <mergeCell ref="Q1419:Q1423"/>
    <mergeCell ref="N1274:N1276"/>
    <mergeCell ref="O1274:O1276"/>
    <mergeCell ref="P1274:P1276"/>
    <mergeCell ref="Q1274:Q1276"/>
    <mergeCell ref="C1274:C1276"/>
    <mergeCell ref="D1274:D1276"/>
    <mergeCell ref="E1274:E1276"/>
    <mergeCell ref="F1274:F1276"/>
    <mergeCell ref="G1274:G1276"/>
    <mergeCell ref="H1274:H1276"/>
    <mergeCell ref="I1274:I1276"/>
    <mergeCell ref="C1287:C1291"/>
    <mergeCell ref="D1287:D1291"/>
    <mergeCell ref="J1407:J1411"/>
    <mergeCell ref="K1407:K1411"/>
    <mergeCell ref="L1407:L1411"/>
    <mergeCell ref="M1407:M1411"/>
    <mergeCell ref="N1407:N1411"/>
    <mergeCell ref="O1407:O1411"/>
    <mergeCell ref="P1407:P1411"/>
    <mergeCell ref="Q1407:Q1411"/>
    <mergeCell ref="C1407:C1411"/>
    <mergeCell ref="D1407:D1411"/>
    <mergeCell ref="E1407:E1411"/>
    <mergeCell ref="F1407:F1411"/>
    <mergeCell ref="G1407:G1411"/>
    <mergeCell ref="H1407:H1411"/>
    <mergeCell ref="I1407:I1411"/>
    <mergeCell ref="J1373:J1375"/>
    <mergeCell ref="K1373:K1375"/>
    <mergeCell ref="C1368:C1372"/>
    <mergeCell ref="L1373:L1375"/>
    <mergeCell ref="J1241:J1248"/>
    <mergeCell ref="K1241:K1248"/>
    <mergeCell ref="L1241:L1248"/>
    <mergeCell ref="M1241:M1248"/>
    <mergeCell ref="N1241:N1248"/>
    <mergeCell ref="O1241:O1248"/>
    <mergeCell ref="P1241:P1248"/>
    <mergeCell ref="Q1241:Q1248"/>
    <mergeCell ref="C1241:C1248"/>
    <mergeCell ref="D1241:D1248"/>
    <mergeCell ref="E1241:E1248"/>
    <mergeCell ref="F1241:F1248"/>
    <mergeCell ref="G1241:G1248"/>
    <mergeCell ref="H1241:H1248"/>
    <mergeCell ref="I1241:I1248"/>
    <mergeCell ref="J1269:J1273"/>
    <mergeCell ref="K1269:K1273"/>
    <mergeCell ref="L1269:L1273"/>
    <mergeCell ref="M1269:M1273"/>
    <mergeCell ref="N1269:N1273"/>
    <mergeCell ref="O1269:O1273"/>
    <mergeCell ref="P1269:P1273"/>
    <mergeCell ref="Q1269:Q1273"/>
    <mergeCell ref="C1269:C1273"/>
    <mergeCell ref="D1269:D1273"/>
    <mergeCell ref="E1269:E1273"/>
    <mergeCell ref="F1269:F1273"/>
    <mergeCell ref="G1269:G1273"/>
    <mergeCell ref="H1269:H1273"/>
    <mergeCell ref="I1269:I1273"/>
    <mergeCell ref="J1263:J1268"/>
    <mergeCell ref="K1263:K1268"/>
    <mergeCell ref="L1263:L1268"/>
    <mergeCell ref="M1263:M1268"/>
    <mergeCell ref="N1263:N1268"/>
    <mergeCell ref="O1263:O1268"/>
    <mergeCell ref="P1263:P1268"/>
    <mergeCell ref="Q1263:Q1268"/>
    <mergeCell ref="C1263:C1268"/>
    <mergeCell ref="D1263:D1268"/>
    <mergeCell ref="E1263:E1268"/>
    <mergeCell ref="F1263:F1268"/>
    <mergeCell ref="G1263:G1268"/>
    <mergeCell ref="H1263:H1268"/>
    <mergeCell ref="I1263:I1268"/>
    <mergeCell ref="J1282:J1286"/>
    <mergeCell ref="K1282:K1286"/>
    <mergeCell ref="L1282:L1286"/>
    <mergeCell ref="M1282:M1286"/>
    <mergeCell ref="N1282:N1286"/>
    <mergeCell ref="O1282:O1286"/>
    <mergeCell ref="P1282:P1286"/>
    <mergeCell ref="Q1282:Q1286"/>
    <mergeCell ref="C1282:C1286"/>
    <mergeCell ref="D1282:D1286"/>
    <mergeCell ref="E1282:E1286"/>
    <mergeCell ref="F1282:F1286"/>
    <mergeCell ref="G1282:G1286"/>
    <mergeCell ref="H1282:H1286"/>
    <mergeCell ref="I1282:I1286"/>
    <mergeCell ref="J1274:J1276"/>
    <mergeCell ref="K1274:K1276"/>
    <mergeCell ref="L1274:L1276"/>
    <mergeCell ref="M1274:M1276"/>
    <mergeCell ref="D1233:D1235"/>
    <mergeCell ref="E1233:E1235"/>
    <mergeCell ref="F1233:F1235"/>
    <mergeCell ref="G1233:G1235"/>
    <mergeCell ref="H1233:H1235"/>
    <mergeCell ref="I1233:I1235"/>
    <mergeCell ref="J1236:J1240"/>
    <mergeCell ref="K1236:K1240"/>
    <mergeCell ref="L1236:L1240"/>
    <mergeCell ref="M1236:M1240"/>
    <mergeCell ref="N1236:N1240"/>
    <mergeCell ref="O1236:O1240"/>
    <mergeCell ref="P1236:P1240"/>
    <mergeCell ref="Q1236:Q1240"/>
    <mergeCell ref="C1236:C1240"/>
    <mergeCell ref="D1236:D1240"/>
    <mergeCell ref="E1236:E1240"/>
    <mergeCell ref="F1236:F1240"/>
    <mergeCell ref="G1236:G1240"/>
    <mergeCell ref="H1236:H1240"/>
    <mergeCell ref="I1236:I1240"/>
    <mergeCell ref="Q1250:Q1262"/>
    <mergeCell ref="C1250:C1262"/>
    <mergeCell ref="D1250:D1262"/>
    <mergeCell ref="E1250:E1262"/>
    <mergeCell ref="F1250:F1262"/>
    <mergeCell ref="G1250:G1262"/>
    <mergeCell ref="H1250:H1262"/>
    <mergeCell ref="I1250:I1262"/>
    <mergeCell ref="J1225:J1228"/>
    <mergeCell ref="K1225:K1228"/>
    <mergeCell ref="L1225:L1228"/>
    <mergeCell ref="M1225:M1228"/>
    <mergeCell ref="N1225:N1228"/>
    <mergeCell ref="O1225:O1228"/>
    <mergeCell ref="P1225:P1228"/>
    <mergeCell ref="Q1225:Q1228"/>
    <mergeCell ref="C1225:C1228"/>
    <mergeCell ref="D1225:D1228"/>
    <mergeCell ref="E1225:E1228"/>
    <mergeCell ref="F1225:F1228"/>
    <mergeCell ref="G1225:G1228"/>
    <mergeCell ref="H1225:H1228"/>
    <mergeCell ref="I1225:I1228"/>
    <mergeCell ref="J1233:J1235"/>
    <mergeCell ref="K1233:K1235"/>
    <mergeCell ref="L1233:L1235"/>
    <mergeCell ref="M1233:M1235"/>
    <mergeCell ref="N1233:N1235"/>
    <mergeCell ref="O1233:O1235"/>
    <mergeCell ref="P1233:P1235"/>
    <mergeCell ref="Q1233:Q1235"/>
    <mergeCell ref="C1233:C1235"/>
    <mergeCell ref="L1193:L1197"/>
    <mergeCell ref="M1193:M1197"/>
    <mergeCell ref="N1193:N1197"/>
    <mergeCell ref="O1193:O1197"/>
    <mergeCell ref="P1193:P1197"/>
    <mergeCell ref="Q1193:Q1197"/>
    <mergeCell ref="C1193:C1197"/>
    <mergeCell ref="D1193:D1197"/>
    <mergeCell ref="E1193:E1197"/>
    <mergeCell ref="F1193:F1197"/>
    <mergeCell ref="G1193:G1197"/>
    <mergeCell ref="H1193:H1197"/>
    <mergeCell ref="I1193:I1197"/>
    <mergeCell ref="J1203:J1207"/>
    <mergeCell ref="K1203:K1207"/>
    <mergeCell ref="L1203:L1207"/>
    <mergeCell ref="M1203:M1207"/>
    <mergeCell ref="N1203:N1207"/>
    <mergeCell ref="O1203:O1207"/>
    <mergeCell ref="P1203:P1207"/>
    <mergeCell ref="Q1203:Q1207"/>
    <mergeCell ref="C1203:C1207"/>
    <mergeCell ref="D1203:D1207"/>
    <mergeCell ref="E1203:E1207"/>
    <mergeCell ref="F1203:F1207"/>
    <mergeCell ref="G1203:G1207"/>
    <mergeCell ref="H1203:H1207"/>
    <mergeCell ref="I1203:I1207"/>
    <mergeCell ref="J1198:J1202"/>
    <mergeCell ref="K1198:K1202"/>
    <mergeCell ref="L1198:L1202"/>
    <mergeCell ref="M1198:M1202"/>
    <mergeCell ref="J1188:J1192"/>
    <mergeCell ref="K1188:K1192"/>
    <mergeCell ref="L1188:L1192"/>
    <mergeCell ref="M1188:M1192"/>
    <mergeCell ref="N1188:N1192"/>
    <mergeCell ref="O1188:O1192"/>
    <mergeCell ref="P1188:P1192"/>
    <mergeCell ref="Q1188:Q1192"/>
    <mergeCell ref="C1188:C1192"/>
    <mergeCell ref="D1188:D1192"/>
    <mergeCell ref="E1188:E1192"/>
    <mergeCell ref="F1188:F1192"/>
    <mergeCell ref="G1188:G1192"/>
    <mergeCell ref="H1188:H1192"/>
    <mergeCell ref="I1188:I1192"/>
    <mergeCell ref="J1183:J1187"/>
    <mergeCell ref="K1183:K1187"/>
    <mergeCell ref="L1183:L1187"/>
    <mergeCell ref="M1183:M1187"/>
    <mergeCell ref="N1183:N1187"/>
    <mergeCell ref="O1183:O1187"/>
    <mergeCell ref="P1183:P1187"/>
    <mergeCell ref="Q1183:Q1187"/>
    <mergeCell ref="C1183:C1187"/>
    <mergeCell ref="D1183:D1187"/>
    <mergeCell ref="E1183:E1187"/>
    <mergeCell ref="F1183:F1187"/>
    <mergeCell ref="G1183:G1187"/>
    <mergeCell ref="H1183:H1187"/>
    <mergeCell ref="I1183:I1187"/>
    <mergeCell ref="N1198:N1202"/>
    <mergeCell ref="O1198:O1202"/>
    <mergeCell ref="P1198:P1202"/>
    <mergeCell ref="Q1198:Q1202"/>
    <mergeCell ref="C1198:C1202"/>
    <mergeCell ref="D1198:D1202"/>
    <mergeCell ref="E1198:E1202"/>
    <mergeCell ref="F1198:F1202"/>
    <mergeCell ref="G1198:G1202"/>
    <mergeCell ref="H1198:H1202"/>
    <mergeCell ref="I1198:I1202"/>
    <mergeCell ref="J1193:J1197"/>
    <mergeCell ref="K1193:K1197"/>
    <mergeCell ref="A1094:A1110"/>
    <mergeCell ref="B1094:B1110"/>
    <mergeCell ref="A1111:A1135"/>
    <mergeCell ref="B1111:B1116"/>
    <mergeCell ref="B1118:B1135"/>
    <mergeCell ref="C1123:C1172"/>
    <mergeCell ref="D1123:D1172"/>
    <mergeCell ref="O1173:O1177"/>
    <mergeCell ref="P1173:P1177"/>
    <mergeCell ref="Q1173:Q1177"/>
    <mergeCell ref="H1173:H1177"/>
    <mergeCell ref="I1173:I1177"/>
    <mergeCell ref="J1173:J1177"/>
    <mergeCell ref="K1173:K1177"/>
    <mergeCell ref="L1173:L1177"/>
    <mergeCell ref="M1173:M1177"/>
    <mergeCell ref="N1173:N1177"/>
    <mergeCell ref="A1163:A1178"/>
    <mergeCell ref="B1163:B1178"/>
    <mergeCell ref="G1173:G1177"/>
    <mergeCell ref="J1178:J1182"/>
    <mergeCell ref="K1178:K1182"/>
    <mergeCell ref="L1178:L1182"/>
    <mergeCell ref="M1178:M1182"/>
    <mergeCell ref="N1178:N1182"/>
    <mergeCell ref="O1178:O1182"/>
    <mergeCell ref="P1178:P1182"/>
    <mergeCell ref="Q1178:Q1182"/>
    <mergeCell ref="J1118:J1122"/>
    <mergeCell ref="K1118:K1122"/>
    <mergeCell ref="L1118:L1122"/>
    <mergeCell ref="M1118:M1122"/>
    <mergeCell ref="N1118:N1122"/>
    <mergeCell ref="O1118:O1122"/>
    <mergeCell ref="P1118:P1122"/>
    <mergeCell ref="Q1118:Q1122"/>
    <mergeCell ref="C1118:C1122"/>
    <mergeCell ref="D1118:D1122"/>
    <mergeCell ref="E1118:E1122"/>
    <mergeCell ref="F1118:F1122"/>
    <mergeCell ref="G1118:G1122"/>
    <mergeCell ref="H1118:H1122"/>
    <mergeCell ref="I1118:I1122"/>
    <mergeCell ref="L1123:L1172"/>
    <mergeCell ref="M1123:M1172"/>
    <mergeCell ref="N1123:N1172"/>
    <mergeCell ref="O1123:O1172"/>
    <mergeCell ref="P1123:P1172"/>
    <mergeCell ref="Q1123:Q1172"/>
    <mergeCell ref="E1123:E1172"/>
    <mergeCell ref="F1123:F1172"/>
    <mergeCell ref="G1123:G1172"/>
    <mergeCell ref="H1123:H1172"/>
    <mergeCell ref="I1123:I1172"/>
    <mergeCell ref="J1123:J1172"/>
    <mergeCell ref="K1123:K1172"/>
    <mergeCell ref="J1112:J1116"/>
    <mergeCell ref="K1112:K1116"/>
    <mergeCell ref="L1112:L1116"/>
    <mergeCell ref="M1112:M1116"/>
    <mergeCell ref="N1112:N1116"/>
    <mergeCell ref="O1112:O1116"/>
    <mergeCell ref="P1112:P1116"/>
    <mergeCell ref="Q1112:Q1116"/>
    <mergeCell ref="C1112:C1116"/>
    <mergeCell ref="D1112:D1116"/>
    <mergeCell ref="E1112:E1116"/>
    <mergeCell ref="F1112:F1116"/>
    <mergeCell ref="G1112:G1116"/>
    <mergeCell ref="H1112:H1116"/>
    <mergeCell ref="I1112:I1116"/>
    <mergeCell ref="J1102:J1106"/>
    <mergeCell ref="K1102:K1106"/>
    <mergeCell ref="L1102:L1106"/>
    <mergeCell ref="M1102:M1106"/>
    <mergeCell ref="N1102:N1106"/>
    <mergeCell ref="O1102:O1106"/>
    <mergeCell ref="P1102:P1106"/>
    <mergeCell ref="Q1102:Q1106"/>
    <mergeCell ref="C1102:C1106"/>
    <mergeCell ref="D1102:D1106"/>
    <mergeCell ref="E1102:E1106"/>
    <mergeCell ref="F1102:F1106"/>
    <mergeCell ref="G1102:G1106"/>
    <mergeCell ref="H1102:H1106"/>
    <mergeCell ref="I1102:I1106"/>
    <mergeCell ref="J1107:J1111"/>
    <mergeCell ref="K1107:K1111"/>
    <mergeCell ref="N1090:N1094"/>
    <mergeCell ref="O1090:O1094"/>
    <mergeCell ref="P1090:P1094"/>
    <mergeCell ref="Q1090:Q1094"/>
    <mergeCell ref="C1090:C1094"/>
    <mergeCell ref="D1090:D1094"/>
    <mergeCell ref="E1090:E1094"/>
    <mergeCell ref="F1090:F1094"/>
    <mergeCell ref="G1090:G1094"/>
    <mergeCell ref="H1090:H1094"/>
    <mergeCell ref="I1090:I1094"/>
    <mergeCell ref="J1095:J1101"/>
    <mergeCell ref="K1095:K1101"/>
    <mergeCell ref="L1095:L1101"/>
    <mergeCell ref="M1095:M1101"/>
    <mergeCell ref="N1095:N1101"/>
    <mergeCell ref="O1095:O1101"/>
    <mergeCell ref="P1095:P1101"/>
    <mergeCell ref="Q1095:Q1101"/>
    <mergeCell ref="C1095:C1101"/>
    <mergeCell ref="D1095:D1101"/>
    <mergeCell ref="E1095:E1101"/>
    <mergeCell ref="F1095:F1101"/>
    <mergeCell ref="G1095:G1101"/>
    <mergeCell ref="H1095:H1101"/>
    <mergeCell ref="I1095:I1101"/>
    <mergeCell ref="L1107:L1111"/>
    <mergeCell ref="M1107:M1111"/>
    <mergeCell ref="N1107:N1111"/>
    <mergeCell ref="O1107:O1111"/>
    <mergeCell ref="P1107:P1111"/>
    <mergeCell ref="Q1107:Q1111"/>
    <mergeCell ref="C1107:C1111"/>
    <mergeCell ref="D1107:D1111"/>
    <mergeCell ref="E1107:E1111"/>
    <mergeCell ref="F1107:F1111"/>
    <mergeCell ref="G1107:G1111"/>
    <mergeCell ref="H1107:H1111"/>
    <mergeCell ref="I1107:I1111"/>
    <mergeCell ref="J1080:J1084"/>
    <mergeCell ref="K1080:K1084"/>
    <mergeCell ref="L1080:L1084"/>
    <mergeCell ref="M1080:M1084"/>
    <mergeCell ref="N1080:N1084"/>
    <mergeCell ref="O1080:O1084"/>
    <mergeCell ref="P1080:P1084"/>
    <mergeCell ref="Q1080:Q1084"/>
    <mergeCell ref="C1080:C1084"/>
    <mergeCell ref="D1080:D1084"/>
    <mergeCell ref="E1080:E1084"/>
    <mergeCell ref="F1080:F1084"/>
    <mergeCell ref="G1080:G1084"/>
    <mergeCell ref="H1080:H1084"/>
    <mergeCell ref="I1080:I1084"/>
    <mergeCell ref="J1090:J1094"/>
    <mergeCell ref="K1090:K1094"/>
    <mergeCell ref="L1090:L1094"/>
    <mergeCell ref="M1090:M1094"/>
    <mergeCell ref="J1059:J1079"/>
    <mergeCell ref="K1059:K1079"/>
    <mergeCell ref="L1059:L1079"/>
    <mergeCell ref="M1059:M1079"/>
    <mergeCell ref="N1059:N1079"/>
    <mergeCell ref="O1059:O1079"/>
    <mergeCell ref="P1059:P1079"/>
    <mergeCell ref="Q1059:Q1079"/>
    <mergeCell ref="C1059:C1079"/>
    <mergeCell ref="D1059:D1079"/>
    <mergeCell ref="E1059:E1079"/>
    <mergeCell ref="F1059:F1079"/>
    <mergeCell ref="G1059:G1079"/>
    <mergeCell ref="H1059:H1079"/>
    <mergeCell ref="I1059:I1079"/>
    <mergeCell ref="J1085:J1089"/>
    <mergeCell ref="K1085:K1089"/>
    <mergeCell ref="L1085:L1089"/>
    <mergeCell ref="M1085:M1089"/>
    <mergeCell ref="N1085:N1089"/>
    <mergeCell ref="O1085:O1089"/>
    <mergeCell ref="P1085:P1089"/>
    <mergeCell ref="Q1085:Q1089"/>
    <mergeCell ref="C1085:C1089"/>
    <mergeCell ref="D1085:D1089"/>
    <mergeCell ref="E1085:E1089"/>
    <mergeCell ref="F1085:F1089"/>
    <mergeCell ref="G1085:G1089"/>
    <mergeCell ref="H1085:H1089"/>
    <mergeCell ref="I1085:I1089"/>
    <mergeCell ref="H1049:H1053"/>
    <mergeCell ref="I1049:I1053"/>
    <mergeCell ref="J1055:J1058"/>
    <mergeCell ref="K1055:K1058"/>
    <mergeCell ref="L1055:L1058"/>
    <mergeCell ref="M1055:M1058"/>
    <mergeCell ref="N1055:N1058"/>
    <mergeCell ref="O1055:O1058"/>
    <mergeCell ref="P1055:P1058"/>
    <mergeCell ref="Q1055:Q1058"/>
    <mergeCell ref="C1055:C1058"/>
    <mergeCell ref="D1055:D1058"/>
    <mergeCell ref="E1055:E1058"/>
    <mergeCell ref="F1055:F1058"/>
    <mergeCell ref="G1055:G1058"/>
    <mergeCell ref="H1055:H1058"/>
    <mergeCell ref="I1055:I1058"/>
    <mergeCell ref="D1049:D1053"/>
    <mergeCell ref="O1044:O1048"/>
    <mergeCell ref="P1044:P1048"/>
    <mergeCell ref="Q1044:Q1048"/>
    <mergeCell ref="G1044:G1048"/>
    <mergeCell ref="H1044:H1048"/>
    <mergeCell ref="J1044:J1048"/>
    <mergeCell ref="K1044:K1048"/>
    <mergeCell ref="L1044:L1048"/>
    <mergeCell ref="M1044:M1048"/>
    <mergeCell ref="N1044:N1048"/>
    <mergeCell ref="B1032:B1053"/>
    <mergeCell ref="C1049:C1053"/>
    <mergeCell ref="J1049:J1053"/>
    <mergeCell ref="K1049:K1053"/>
    <mergeCell ref="L1049:L1053"/>
    <mergeCell ref="M1049:M1053"/>
    <mergeCell ref="N1049:N1053"/>
    <mergeCell ref="O1049:O1053"/>
    <mergeCell ref="P1049:P1053"/>
    <mergeCell ref="Q1049:Q1053"/>
    <mergeCell ref="E1039:E1043"/>
    <mergeCell ref="F1039:F1043"/>
    <mergeCell ref="G1039:G1043"/>
    <mergeCell ref="H1039:H1043"/>
    <mergeCell ref="I1039:I1043"/>
    <mergeCell ref="I1044:I1048"/>
    <mergeCell ref="E1044:E1048"/>
    <mergeCell ref="F1044:F1048"/>
    <mergeCell ref="E1049:E1053"/>
    <mergeCell ref="F1049:F1053"/>
    <mergeCell ref="G1049:G1053"/>
    <mergeCell ref="D1039:D1043"/>
    <mergeCell ref="B890:B903"/>
    <mergeCell ref="B904:B925"/>
    <mergeCell ref="B927:B945"/>
    <mergeCell ref="B946:B960"/>
    <mergeCell ref="B961:B975"/>
    <mergeCell ref="B976:B990"/>
    <mergeCell ref="B992:B1012"/>
    <mergeCell ref="J1039:J1043"/>
    <mergeCell ref="K1039:K1043"/>
    <mergeCell ref="L1039:L1043"/>
    <mergeCell ref="M1039:M1043"/>
    <mergeCell ref="N1039:N1043"/>
    <mergeCell ref="O1039:O1043"/>
    <mergeCell ref="P1039:P1043"/>
    <mergeCell ref="Q1039:Q1043"/>
    <mergeCell ref="C1044:C1048"/>
    <mergeCell ref="D1044:D1048"/>
    <mergeCell ref="B1013:B1031"/>
    <mergeCell ref="L1021:L1033"/>
    <mergeCell ref="M1021:M1033"/>
    <mergeCell ref="N1021:N1033"/>
    <mergeCell ref="O1021:O1033"/>
    <mergeCell ref="P1021:P1033"/>
    <mergeCell ref="Q1021:Q1033"/>
    <mergeCell ref="C1021:C1033"/>
    <mergeCell ref="D1021:D1033"/>
    <mergeCell ref="E1021:E1033"/>
    <mergeCell ref="F1021:F1033"/>
    <mergeCell ref="G1021:G1033"/>
    <mergeCell ref="H1021:H1033"/>
    <mergeCell ref="I1021:I1033"/>
    <mergeCell ref="C1039:C1043"/>
    <mergeCell ref="J637:J641"/>
    <mergeCell ref="K637:K641"/>
    <mergeCell ref="L637:L641"/>
    <mergeCell ref="M637:M641"/>
    <mergeCell ref="N637:N641"/>
    <mergeCell ref="O637:O641"/>
    <mergeCell ref="P637:P641"/>
    <mergeCell ref="Q637:Q641"/>
    <mergeCell ref="C637:C641"/>
    <mergeCell ref="D637:D641"/>
    <mergeCell ref="E637:E641"/>
    <mergeCell ref="F637:F641"/>
    <mergeCell ref="G637:G641"/>
    <mergeCell ref="H637:H641"/>
    <mergeCell ref="I637:I641"/>
    <mergeCell ref="J642:J646"/>
    <mergeCell ref="K642:K646"/>
    <mergeCell ref="L642:L646"/>
    <mergeCell ref="M642:M646"/>
    <mergeCell ref="N642:N646"/>
    <mergeCell ref="O642:O646"/>
    <mergeCell ref="P642:P646"/>
    <mergeCell ref="Q642:Q646"/>
    <mergeCell ref="C642:C646"/>
    <mergeCell ref="D642:D646"/>
    <mergeCell ref="E642:E646"/>
    <mergeCell ref="F642:F646"/>
    <mergeCell ref="G642:G646"/>
    <mergeCell ref="H642:H646"/>
    <mergeCell ref="I642:I646"/>
    <mergeCell ref="J604:J609"/>
    <mergeCell ref="K604:K609"/>
    <mergeCell ref="L604:L609"/>
    <mergeCell ref="M604:M609"/>
    <mergeCell ref="N604:N609"/>
    <mergeCell ref="O604:O609"/>
    <mergeCell ref="P604:P609"/>
    <mergeCell ref="Q604:Q609"/>
    <mergeCell ref="C604:C609"/>
    <mergeCell ref="D604:D609"/>
    <mergeCell ref="E604:E609"/>
    <mergeCell ref="F604:F609"/>
    <mergeCell ref="G604:G609"/>
    <mergeCell ref="H604:H609"/>
    <mergeCell ref="I604:I609"/>
    <mergeCell ref="J632:J636"/>
    <mergeCell ref="K632:K636"/>
    <mergeCell ref="L632:L636"/>
    <mergeCell ref="M632:M636"/>
    <mergeCell ref="N632:N636"/>
    <mergeCell ref="O632:O636"/>
    <mergeCell ref="P632:P636"/>
    <mergeCell ref="Q632:Q636"/>
    <mergeCell ref="C632:C636"/>
    <mergeCell ref="D632:D636"/>
    <mergeCell ref="E632:E636"/>
    <mergeCell ref="F632:F636"/>
    <mergeCell ref="G632:G636"/>
    <mergeCell ref="H632:H636"/>
    <mergeCell ref="I632:I636"/>
    <mergeCell ref="D610:D614"/>
    <mergeCell ref="E610:E614"/>
    <mergeCell ref="E535:E544"/>
    <mergeCell ref="C545:C549"/>
    <mergeCell ref="D545:D549"/>
    <mergeCell ref="E545:E549"/>
    <mergeCell ref="F545:F549"/>
    <mergeCell ref="G545:G549"/>
    <mergeCell ref="H545:H549"/>
    <mergeCell ref="P545:P549"/>
    <mergeCell ref="Q545:Q549"/>
    <mergeCell ref="I545:I549"/>
    <mergeCell ref="J545:J549"/>
    <mergeCell ref="K545:K549"/>
    <mergeCell ref="L545:L549"/>
    <mergeCell ref="M545:M549"/>
    <mergeCell ref="N545:N549"/>
    <mergeCell ref="O545:O549"/>
    <mergeCell ref="B551:B553"/>
    <mergeCell ref="C551:C555"/>
    <mergeCell ref="D551:D555"/>
    <mergeCell ref="E551:E555"/>
    <mergeCell ref="F551:F555"/>
    <mergeCell ref="G551:G555"/>
    <mergeCell ref="H551:H555"/>
    <mergeCell ref="A498:A511"/>
    <mergeCell ref="B498:B511"/>
    <mergeCell ref="D498:D502"/>
    <mergeCell ref="E498:E502"/>
    <mergeCell ref="F498:F502"/>
    <mergeCell ref="G498:G502"/>
    <mergeCell ref="G503:G507"/>
    <mergeCell ref="K535:K544"/>
    <mergeCell ref="L535:L544"/>
    <mergeCell ref="M535:M544"/>
    <mergeCell ref="N535:N544"/>
    <mergeCell ref="O535:O544"/>
    <mergeCell ref="P535:P544"/>
    <mergeCell ref="Q535:Q544"/>
    <mergeCell ref="C535:C544"/>
    <mergeCell ref="D535:D544"/>
    <mergeCell ref="F535:F544"/>
    <mergeCell ref="H535:H544"/>
    <mergeCell ref="I535:I544"/>
    <mergeCell ref="J535:J544"/>
    <mergeCell ref="C520:C524"/>
    <mergeCell ref="D520:D524"/>
    <mergeCell ref="F520:F524"/>
    <mergeCell ref="G520:G524"/>
    <mergeCell ref="H520:H524"/>
    <mergeCell ref="I520:I524"/>
    <mergeCell ref="J520:J524"/>
    <mergeCell ref="C513:C519"/>
    <mergeCell ref="C525:C529"/>
    <mergeCell ref="C530:C534"/>
    <mergeCell ref="M525:M529"/>
    <mergeCell ref="N525:N529"/>
    <mergeCell ref="J1002:J1006"/>
    <mergeCell ref="K1002:K1006"/>
    <mergeCell ref="L1002:L1006"/>
    <mergeCell ref="M1002:M1006"/>
    <mergeCell ref="N1002:N1006"/>
    <mergeCell ref="O1002:O1006"/>
    <mergeCell ref="P1002:P1006"/>
    <mergeCell ref="Q1002:Q1006"/>
    <mergeCell ref="C1002:C1006"/>
    <mergeCell ref="D1002:D1006"/>
    <mergeCell ref="E1002:E1006"/>
    <mergeCell ref="F1002:F1006"/>
    <mergeCell ref="G1002:G1006"/>
    <mergeCell ref="H1002:H1006"/>
    <mergeCell ref="I1002:I1006"/>
    <mergeCell ref="J1017:J1020"/>
    <mergeCell ref="K1017:K1020"/>
    <mergeCell ref="L1017:L1020"/>
    <mergeCell ref="M1017:M1020"/>
    <mergeCell ref="N1017:N1020"/>
    <mergeCell ref="O1017:O1020"/>
    <mergeCell ref="P1017:P1020"/>
    <mergeCell ref="Q1017:Q1020"/>
    <mergeCell ref="C1017:C1020"/>
    <mergeCell ref="D1017:D1020"/>
    <mergeCell ref="E1017:E1020"/>
    <mergeCell ref="F1017:F1020"/>
    <mergeCell ref="G1017:G1020"/>
    <mergeCell ref="H1017:H1020"/>
    <mergeCell ref="I1017:I1020"/>
    <mergeCell ref="J1012:J1016"/>
    <mergeCell ref="K1012:K1016"/>
    <mergeCell ref="L1012:L1016"/>
    <mergeCell ref="M1012:M1016"/>
    <mergeCell ref="N1012:N1016"/>
    <mergeCell ref="O1012:O1016"/>
    <mergeCell ref="P1012:P1016"/>
    <mergeCell ref="Q1012:Q1016"/>
    <mergeCell ref="C1012:C1016"/>
    <mergeCell ref="D1012:D1016"/>
    <mergeCell ref="E1012:E1016"/>
    <mergeCell ref="F1012:F1016"/>
    <mergeCell ref="G1012:G1016"/>
    <mergeCell ref="H1012:H1016"/>
    <mergeCell ref="I1012:I1016"/>
    <mergeCell ref="J1034:J1038"/>
    <mergeCell ref="K1034:K1038"/>
    <mergeCell ref="L1034:L1038"/>
    <mergeCell ref="M1034:M1038"/>
    <mergeCell ref="N1034:N1038"/>
    <mergeCell ref="O1034:O1038"/>
    <mergeCell ref="P1034:P1038"/>
    <mergeCell ref="Q1034:Q1038"/>
    <mergeCell ref="C1034:C1038"/>
    <mergeCell ref="D1034:D1038"/>
    <mergeCell ref="E1034:E1038"/>
    <mergeCell ref="F1034:F1038"/>
    <mergeCell ref="G1034:G1038"/>
    <mergeCell ref="H1034:H1038"/>
    <mergeCell ref="I1034:I1038"/>
    <mergeCell ref="J1021:J1033"/>
    <mergeCell ref="K1021:K1033"/>
    <mergeCell ref="F992:F996"/>
    <mergeCell ref="G992:G996"/>
    <mergeCell ref="H992:H996"/>
    <mergeCell ref="I992:I996"/>
    <mergeCell ref="J997:J1001"/>
    <mergeCell ref="K997:K1001"/>
    <mergeCell ref="L997:L1001"/>
    <mergeCell ref="M997:M1001"/>
    <mergeCell ref="N997:N1001"/>
    <mergeCell ref="O997:O1001"/>
    <mergeCell ref="P997:P1001"/>
    <mergeCell ref="Q997:Q1001"/>
    <mergeCell ref="C997:C1001"/>
    <mergeCell ref="D997:D1001"/>
    <mergeCell ref="E997:E1001"/>
    <mergeCell ref="F997:F1001"/>
    <mergeCell ref="G997:G1001"/>
    <mergeCell ref="H997:H1001"/>
    <mergeCell ref="I997:I1001"/>
    <mergeCell ref="D1007:D1011"/>
    <mergeCell ref="E1007:E1011"/>
    <mergeCell ref="F1007:F1011"/>
    <mergeCell ref="G1007:G1011"/>
    <mergeCell ref="H1007:H1011"/>
    <mergeCell ref="I1007:I1011"/>
    <mergeCell ref="J976:J980"/>
    <mergeCell ref="K976:K980"/>
    <mergeCell ref="L976:L980"/>
    <mergeCell ref="M976:M980"/>
    <mergeCell ref="N976:N980"/>
    <mergeCell ref="O976:O980"/>
    <mergeCell ref="P976:P980"/>
    <mergeCell ref="Q976:Q980"/>
    <mergeCell ref="C976:C980"/>
    <mergeCell ref="D976:D980"/>
    <mergeCell ref="E976:E980"/>
    <mergeCell ref="F976:F980"/>
    <mergeCell ref="G976:G980"/>
    <mergeCell ref="H976:H980"/>
    <mergeCell ref="I976:I980"/>
    <mergeCell ref="J992:J996"/>
    <mergeCell ref="K992:K996"/>
    <mergeCell ref="L992:L996"/>
    <mergeCell ref="M992:M996"/>
    <mergeCell ref="N992:N996"/>
    <mergeCell ref="O992:O996"/>
    <mergeCell ref="P992:P996"/>
    <mergeCell ref="Q992:Q996"/>
    <mergeCell ref="C992:C996"/>
    <mergeCell ref="D992:D996"/>
    <mergeCell ref="E992:E996"/>
    <mergeCell ref="N971:N975"/>
    <mergeCell ref="O971:O975"/>
    <mergeCell ref="P971:P975"/>
    <mergeCell ref="Q971:Q975"/>
    <mergeCell ref="C971:C975"/>
    <mergeCell ref="D971:D975"/>
    <mergeCell ref="E971:E975"/>
    <mergeCell ref="F971:F975"/>
    <mergeCell ref="G971:G975"/>
    <mergeCell ref="H971:H975"/>
    <mergeCell ref="I971:I975"/>
    <mergeCell ref="J986:J990"/>
    <mergeCell ref="K986:K990"/>
    <mergeCell ref="L986:L990"/>
    <mergeCell ref="M986:M990"/>
    <mergeCell ref="N986:N990"/>
    <mergeCell ref="O986:O990"/>
    <mergeCell ref="P986:P990"/>
    <mergeCell ref="Q986:Q990"/>
    <mergeCell ref="C986:C990"/>
    <mergeCell ref="D986:D990"/>
    <mergeCell ref="E986:E990"/>
    <mergeCell ref="F986:F990"/>
    <mergeCell ref="G986:G990"/>
    <mergeCell ref="H986:H990"/>
    <mergeCell ref="I986:I990"/>
    <mergeCell ref="J951:J955"/>
    <mergeCell ref="K951:K955"/>
    <mergeCell ref="L951:L955"/>
    <mergeCell ref="M951:M955"/>
    <mergeCell ref="N951:N955"/>
    <mergeCell ref="O951:O955"/>
    <mergeCell ref="P951:P955"/>
    <mergeCell ref="Q951:Q955"/>
    <mergeCell ref="C951:C955"/>
    <mergeCell ref="D951:D955"/>
    <mergeCell ref="E951:E955"/>
    <mergeCell ref="F951:F955"/>
    <mergeCell ref="G951:G955"/>
    <mergeCell ref="H951:H955"/>
    <mergeCell ref="I951:I955"/>
    <mergeCell ref="J966:J970"/>
    <mergeCell ref="K966:K970"/>
    <mergeCell ref="L966:L970"/>
    <mergeCell ref="M966:M970"/>
    <mergeCell ref="N966:N970"/>
    <mergeCell ref="O966:O970"/>
    <mergeCell ref="P966:P970"/>
    <mergeCell ref="Q966:Q970"/>
    <mergeCell ref="C966:C970"/>
    <mergeCell ref="D966:D970"/>
    <mergeCell ref="E966:E970"/>
    <mergeCell ref="F966:F970"/>
    <mergeCell ref="G966:G970"/>
    <mergeCell ref="H966:H970"/>
    <mergeCell ref="I966:I970"/>
    <mergeCell ref="J961:J965"/>
    <mergeCell ref="K961:K965"/>
    <mergeCell ref="L961:L965"/>
    <mergeCell ref="M961:M965"/>
    <mergeCell ref="N961:N965"/>
    <mergeCell ref="O961:O965"/>
    <mergeCell ref="P961:P965"/>
    <mergeCell ref="Q961:Q965"/>
    <mergeCell ref="C961:C965"/>
    <mergeCell ref="D961:D965"/>
    <mergeCell ref="E961:E965"/>
    <mergeCell ref="F961:F965"/>
    <mergeCell ref="G961:G965"/>
    <mergeCell ref="H961:H965"/>
    <mergeCell ref="I961:I965"/>
    <mergeCell ref="J981:J985"/>
    <mergeCell ref="K981:K985"/>
    <mergeCell ref="L981:L985"/>
    <mergeCell ref="M981:M985"/>
    <mergeCell ref="N981:N985"/>
    <mergeCell ref="O981:O985"/>
    <mergeCell ref="P981:P985"/>
    <mergeCell ref="Q981:Q985"/>
    <mergeCell ref="C981:C985"/>
    <mergeCell ref="D981:D985"/>
    <mergeCell ref="E981:E985"/>
    <mergeCell ref="F981:F985"/>
    <mergeCell ref="G981:G985"/>
    <mergeCell ref="H981:H985"/>
    <mergeCell ref="I981:I985"/>
    <mergeCell ref="J971:J975"/>
    <mergeCell ref="K971:K975"/>
    <mergeCell ref="L971:L975"/>
    <mergeCell ref="M971:M975"/>
    <mergeCell ref="L941:L945"/>
    <mergeCell ref="M941:M945"/>
    <mergeCell ref="N941:N945"/>
    <mergeCell ref="O941:O945"/>
    <mergeCell ref="P941:P945"/>
    <mergeCell ref="Q941:Q945"/>
    <mergeCell ref="C941:C945"/>
    <mergeCell ref="D941:D945"/>
    <mergeCell ref="E941:E945"/>
    <mergeCell ref="F941:F945"/>
    <mergeCell ref="G941:G945"/>
    <mergeCell ref="H941:H945"/>
    <mergeCell ref="I941:I945"/>
    <mergeCell ref="J946:J950"/>
    <mergeCell ref="K946:K950"/>
    <mergeCell ref="L946:L950"/>
    <mergeCell ref="M946:M950"/>
    <mergeCell ref="N946:N950"/>
    <mergeCell ref="O946:O950"/>
    <mergeCell ref="P946:P950"/>
    <mergeCell ref="Q946:Q950"/>
    <mergeCell ref="C946:C950"/>
    <mergeCell ref="D946:D950"/>
    <mergeCell ref="E946:E950"/>
    <mergeCell ref="F946:F950"/>
    <mergeCell ref="G946:G950"/>
    <mergeCell ref="H946:H950"/>
    <mergeCell ref="I946:I950"/>
    <mergeCell ref="J956:J960"/>
    <mergeCell ref="K956:K960"/>
    <mergeCell ref="L956:L960"/>
    <mergeCell ref="M956:M960"/>
    <mergeCell ref="N956:N960"/>
    <mergeCell ref="O956:O960"/>
    <mergeCell ref="P956:P960"/>
    <mergeCell ref="Q956:Q960"/>
    <mergeCell ref="C956:C960"/>
    <mergeCell ref="D956:D960"/>
    <mergeCell ref="E956:E960"/>
    <mergeCell ref="F956:F960"/>
    <mergeCell ref="G956:G960"/>
    <mergeCell ref="H956:H960"/>
    <mergeCell ref="I956:I960"/>
    <mergeCell ref="J921:J925"/>
    <mergeCell ref="K921:K925"/>
    <mergeCell ref="L921:L925"/>
    <mergeCell ref="M921:M925"/>
    <mergeCell ref="N921:N925"/>
    <mergeCell ref="O921:O925"/>
    <mergeCell ref="P921:P925"/>
    <mergeCell ref="Q921:Q925"/>
    <mergeCell ref="C921:C925"/>
    <mergeCell ref="D921:D925"/>
    <mergeCell ref="E921:E925"/>
    <mergeCell ref="F921:F925"/>
    <mergeCell ref="G921:G925"/>
    <mergeCell ref="H921:H925"/>
    <mergeCell ref="I921:I925"/>
    <mergeCell ref="J941:J945"/>
    <mergeCell ref="K941:K945"/>
    <mergeCell ref="N916:N920"/>
    <mergeCell ref="O916:O920"/>
    <mergeCell ref="P916:P920"/>
    <mergeCell ref="Q916:Q920"/>
    <mergeCell ref="C916:C920"/>
    <mergeCell ref="D916:D920"/>
    <mergeCell ref="E916:E920"/>
    <mergeCell ref="F916:F920"/>
    <mergeCell ref="G916:G920"/>
    <mergeCell ref="H916:H920"/>
    <mergeCell ref="I916:I920"/>
    <mergeCell ref="J936:J940"/>
    <mergeCell ref="K936:K940"/>
    <mergeCell ref="L936:L940"/>
    <mergeCell ref="M936:M940"/>
    <mergeCell ref="N936:N940"/>
    <mergeCell ref="O936:O940"/>
    <mergeCell ref="P936:P940"/>
    <mergeCell ref="Q936:Q940"/>
    <mergeCell ref="C936:C940"/>
    <mergeCell ref="D936:D940"/>
    <mergeCell ref="E936:E940"/>
    <mergeCell ref="F936:F940"/>
    <mergeCell ref="G936:G940"/>
    <mergeCell ref="H936:H940"/>
    <mergeCell ref="I936:I940"/>
    <mergeCell ref="J895:J899"/>
    <mergeCell ref="K895:K899"/>
    <mergeCell ref="L895:L899"/>
    <mergeCell ref="M895:M899"/>
    <mergeCell ref="N895:N899"/>
    <mergeCell ref="O895:O899"/>
    <mergeCell ref="P895:P899"/>
    <mergeCell ref="Q895:Q899"/>
    <mergeCell ref="C895:C899"/>
    <mergeCell ref="D895:D899"/>
    <mergeCell ref="E895:E899"/>
    <mergeCell ref="F895:F899"/>
    <mergeCell ref="G895:G899"/>
    <mergeCell ref="H895:H899"/>
    <mergeCell ref="I895:I899"/>
    <mergeCell ref="J911:J915"/>
    <mergeCell ref="K911:K915"/>
    <mergeCell ref="L911:L915"/>
    <mergeCell ref="M911:M915"/>
    <mergeCell ref="N911:N915"/>
    <mergeCell ref="O911:O915"/>
    <mergeCell ref="P911:P915"/>
    <mergeCell ref="Q911:Q915"/>
    <mergeCell ref="C911:C915"/>
    <mergeCell ref="D911:D915"/>
    <mergeCell ref="E911:E915"/>
    <mergeCell ref="F911:F915"/>
    <mergeCell ref="G911:G915"/>
    <mergeCell ref="H911:H915"/>
    <mergeCell ref="I911:I915"/>
    <mergeCell ref="J905:J910"/>
    <mergeCell ref="K905:K910"/>
    <mergeCell ref="L905:L910"/>
    <mergeCell ref="M905:M910"/>
    <mergeCell ref="N905:N910"/>
    <mergeCell ref="O905:O910"/>
    <mergeCell ref="P905:P910"/>
    <mergeCell ref="Q905:Q910"/>
    <mergeCell ref="C905:C910"/>
    <mergeCell ref="D905:D910"/>
    <mergeCell ref="E905:E910"/>
    <mergeCell ref="F905:F910"/>
    <mergeCell ref="G905:G910"/>
    <mergeCell ref="H905:H910"/>
    <mergeCell ref="I905:I910"/>
    <mergeCell ref="J927:J935"/>
    <mergeCell ref="K927:K935"/>
    <mergeCell ref="L927:L935"/>
    <mergeCell ref="M927:M935"/>
    <mergeCell ref="N927:N935"/>
    <mergeCell ref="O927:O935"/>
    <mergeCell ref="P927:P935"/>
    <mergeCell ref="Q927:Q935"/>
    <mergeCell ref="C927:C935"/>
    <mergeCell ref="D927:D935"/>
    <mergeCell ref="E927:E935"/>
    <mergeCell ref="F927:F935"/>
    <mergeCell ref="G927:G935"/>
    <mergeCell ref="H927:H935"/>
    <mergeCell ref="I927:I935"/>
    <mergeCell ref="J916:J920"/>
    <mergeCell ref="K916:K920"/>
    <mergeCell ref="L916:L920"/>
    <mergeCell ref="M916:M920"/>
    <mergeCell ref="L885:L889"/>
    <mergeCell ref="M885:M889"/>
    <mergeCell ref="N885:N889"/>
    <mergeCell ref="O885:O889"/>
    <mergeCell ref="P885:P889"/>
    <mergeCell ref="Q885:Q889"/>
    <mergeCell ref="C885:C889"/>
    <mergeCell ref="D885:D889"/>
    <mergeCell ref="E885:E889"/>
    <mergeCell ref="F885:F889"/>
    <mergeCell ref="G885:G889"/>
    <mergeCell ref="H885:H889"/>
    <mergeCell ref="I885:I889"/>
    <mergeCell ref="J890:J894"/>
    <mergeCell ref="K890:K894"/>
    <mergeCell ref="L890:L894"/>
    <mergeCell ref="M890:M894"/>
    <mergeCell ref="N890:N894"/>
    <mergeCell ref="O890:O894"/>
    <mergeCell ref="P890:P894"/>
    <mergeCell ref="Q890:Q894"/>
    <mergeCell ref="C890:C894"/>
    <mergeCell ref="D890:D894"/>
    <mergeCell ref="E890:E894"/>
    <mergeCell ref="F890:F894"/>
    <mergeCell ref="G890:G894"/>
    <mergeCell ref="H890:H894"/>
    <mergeCell ref="I890:I894"/>
    <mergeCell ref="J900:J904"/>
    <mergeCell ref="K900:K904"/>
    <mergeCell ref="L900:L904"/>
    <mergeCell ref="M900:M904"/>
    <mergeCell ref="N900:N904"/>
    <mergeCell ref="O900:O904"/>
    <mergeCell ref="P900:P904"/>
    <mergeCell ref="Q900:Q904"/>
    <mergeCell ref="C900:C904"/>
    <mergeCell ref="D900:D904"/>
    <mergeCell ref="E900:E904"/>
    <mergeCell ref="F900:F904"/>
    <mergeCell ref="G900:G904"/>
    <mergeCell ref="H900:H904"/>
    <mergeCell ref="I900:I904"/>
    <mergeCell ref="J871:J874"/>
    <mergeCell ref="K871:K874"/>
    <mergeCell ref="L871:L874"/>
    <mergeCell ref="M871:M874"/>
    <mergeCell ref="N871:N874"/>
    <mergeCell ref="O871:O874"/>
    <mergeCell ref="P871:P874"/>
    <mergeCell ref="Q871:Q874"/>
    <mergeCell ref="C871:C874"/>
    <mergeCell ref="D871:D874"/>
    <mergeCell ref="E871:E874"/>
    <mergeCell ref="F871:F874"/>
    <mergeCell ref="G871:G874"/>
    <mergeCell ref="H871:H874"/>
    <mergeCell ref="I871:I874"/>
    <mergeCell ref="J885:J889"/>
    <mergeCell ref="K885:K889"/>
    <mergeCell ref="J866:J870"/>
    <mergeCell ref="K866:K870"/>
    <mergeCell ref="L866:L870"/>
    <mergeCell ref="M866:M870"/>
    <mergeCell ref="N866:N870"/>
    <mergeCell ref="O866:O870"/>
    <mergeCell ref="P866:P870"/>
    <mergeCell ref="Q866:Q870"/>
    <mergeCell ref="C866:C870"/>
    <mergeCell ref="D866:D870"/>
    <mergeCell ref="E866:E870"/>
    <mergeCell ref="F866:F870"/>
    <mergeCell ref="G866:G870"/>
    <mergeCell ref="H866:H870"/>
    <mergeCell ref="I866:I870"/>
    <mergeCell ref="J880:J884"/>
    <mergeCell ref="K880:K884"/>
    <mergeCell ref="L880:L884"/>
    <mergeCell ref="M880:M884"/>
    <mergeCell ref="N880:N884"/>
    <mergeCell ref="O880:O884"/>
    <mergeCell ref="P880:P884"/>
    <mergeCell ref="Q880:Q884"/>
    <mergeCell ref="C880:C884"/>
    <mergeCell ref="D880:D884"/>
    <mergeCell ref="E880:E884"/>
    <mergeCell ref="F880:F884"/>
    <mergeCell ref="G880:G884"/>
    <mergeCell ref="H880:H884"/>
    <mergeCell ref="I880:I884"/>
    <mergeCell ref="N849:N853"/>
    <mergeCell ref="O849:O853"/>
    <mergeCell ref="P849:P853"/>
    <mergeCell ref="Q849:Q853"/>
    <mergeCell ref="C849:C853"/>
    <mergeCell ref="D849:D853"/>
    <mergeCell ref="E849:E853"/>
    <mergeCell ref="F849:F853"/>
    <mergeCell ref="G849:G853"/>
    <mergeCell ref="H849:H853"/>
    <mergeCell ref="I849:I853"/>
    <mergeCell ref="L861:L865"/>
    <mergeCell ref="M861:M865"/>
    <mergeCell ref="N861:N865"/>
    <mergeCell ref="O861:O865"/>
    <mergeCell ref="P861:P865"/>
    <mergeCell ref="Q861:Q865"/>
    <mergeCell ref="E861:E865"/>
    <mergeCell ref="F861:F865"/>
    <mergeCell ref="G861:G865"/>
    <mergeCell ref="H861:H865"/>
    <mergeCell ref="I861:I865"/>
    <mergeCell ref="J861:J865"/>
    <mergeCell ref="K861:K865"/>
    <mergeCell ref="N838:N848"/>
    <mergeCell ref="O838:O848"/>
    <mergeCell ref="P838:P848"/>
    <mergeCell ref="Q838:Q848"/>
    <mergeCell ref="C838:C848"/>
    <mergeCell ref="D838:D848"/>
    <mergeCell ref="E838:E848"/>
    <mergeCell ref="F838:F848"/>
    <mergeCell ref="G838:G848"/>
    <mergeCell ref="H838:H848"/>
    <mergeCell ref="I838:I848"/>
    <mergeCell ref="C861:C865"/>
    <mergeCell ref="D861:D865"/>
    <mergeCell ref="J875:J879"/>
    <mergeCell ref="K875:K879"/>
    <mergeCell ref="L875:L879"/>
    <mergeCell ref="M875:M879"/>
    <mergeCell ref="N875:N879"/>
    <mergeCell ref="O875:O879"/>
    <mergeCell ref="P875:P879"/>
    <mergeCell ref="Q875:Q879"/>
    <mergeCell ref="C875:C879"/>
    <mergeCell ref="D875:D879"/>
    <mergeCell ref="E875:E879"/>
    <mergeCell ref="F875:F879"/>
    <mergeCell ref="G875:G879"/>
    <mergeCell ref="H875:H879"/>
    <mergeCell ref="I875:I879"/>
    <mergeCell ref="J849:J853"/>
    <mergeCell ref="K849:K853"/>
    <mergeCell ref="L849:L853"/>
    <mergeCell ref="M849:M853"/>
    <mergeCell ref="J816:J820"/>
    <mergeCell ref="K816:K820"/>
    <mergeCell ref="L816:L820"/>
    <mergeCell ref="M816:M820"/>
    <mergeCell ref="N816:N820"/>
    <mergeCell ref="O816:O820"/>
    <mergeCell ref="P816:P820"/>
    <mergeCell ref="Q816:Q820"/>
    <mergeCell ref="C816:C820"/>
    <mergeCell ref="D816:D820"/>
    <mergeCell ref="E816:E820"/>
    <mergeCell ref="F816:F820"/>
    <mergeCell ref="G816:G820"/>
    <mergeCell ref="H816:H820"/>
    <mergeCell ref="I816:I820"/>
    <mergeCell ref="J833:J837"/>
    <mergeCell ref="K833:K837"/>
    <mergeCell ref="L833:L837"/>
    <mergeCell ref="M833:M837"/>
    <mergeCell ref="N833:N837"/>
    <mergeCell ref="O833:O837"/>
    <mergeCell ref="P833:P837"/>
    <mergeCell ref="Q833:Q837"/>
    <mergeCell ref="C833:C837"/>
    <mergeCell ref="D833:D837"/>
    <mergeCell ref="E833:E837"/>
    <mergeCell ref="F833:F837"/>
    <mergeCell ref="G833:G837"/>
    <mergeCell ref="H833:H837"/>
    <mergeCell ref="I833:I837"/>
    <mergeCell ref="J828:J832"/>
    <mergeCell ref="K828:K832"/>
    <mergeCell ref="L828:L832"/>
    <mergeCell ref="M828:M832"/>
    <mergeCell ref="N828:N832"/>
    <mergeCell ref="O828:O832"/>
    <mergeCell ref="P828:P832"/>
    <mergeCell ref="Q828:Q832"/>
    <mergeCell ref="C828:C832"/>
    <mergeCell ref="D828:D832"/>
    <mergeCell ref="E828:E832"/>
    <mergeCell ref="F828:F832"/>
    <mergeCell ref="G828:G832"/>
    <mergeCell ref="H828:H832"/>
    <mergeCell ref="I828:I832"/>
    <mergeCell ref="J854:J860"/>
    <mergeCell ref="K854:K860"/>
    <mergeCell ref="L854:L860"/>
    <mergeCell ref="M854:M860"/>
    <mergeCell ref="N854:N860"/>
    <mergeCell ref="O854:O860"/>
    <mergeCell ref="P854:P860"/>
    <mergeCell ref="Q854:Q860"/>
    <mergeCell ref="C854:C860"/>
    <mergeCell ref="D854:D860"/>
    <mergeCell ref="E854:E860"/>
    <mergeCell ref="F854:F860"/>
    <mergeCell ref="G854:G860"/>
    <mergeCell ref="H854:H860"/>
    <mergeCell ref="I854:I860"/>
    <mergeCell ref="J838:J848"/>
    <mergeCell ref="K838:K848"/>
    <mergeCell ref="L838:L848"/>
    <mergeCell ref="M838:M848"/>
    <mergeCell ref="L806:L810"/>
    <mergeCell ref="M806:M810"/>
    <mergeCell ref="N806:N810"/>
    <mergeCell ref="O806:O810"/>
    <mergeCell ref="P806:P810"/>
    <mergeCell ref="Q806:Q810"/>
    <mergeCell ref="C806:C810"/>
    <mergeCell ref="D806:D810"/>
    <mergeCell ref="E806:E810"/>
    <mergeCell ref="F806:F810"/>
    <mergeCell ref="G806:G810"/>
    <mergeCell ref="H806:H810"/>
    <mergeCell ref="I806:I810"/>
    <mergeCell ref="J811:J815"/>
    <mergeCell ref="K811:K815"/>
    <mergeCell ref="L811:L815"/>
    <mergeCell ref="M811:M815"/>
    <mergeCell ref="N811:N815"/>
    <mergeCell ref="O811:O815"/>
    <mergeCell ref="P811:P815"/>
    <mergeCell ref="Q811:Q815"/>
    <mergeCell ref="C811:C815"/>
    <mergeCell ref="D811:D815"/>
    <mergeCell ref="E811:E815"/>
    <mergeCell ref="F811:F815"/>
    <mergeCell ref="G811:G815"/>
    <mergeCell ref="H811:H815"/>
    <mergeCell ref="I811:I815"/>
    <mergeCell ref="J821:J825"/>
    <mergeCell ref="K821:K825"/>
    <mergeCell ref="L821:L825"/>
    <mergeCell ref="M821:M825"/>
    <mergeCell ref="N821:N825"/>
    <mergeCell ref="O821:O825"/>
    <mergeCell ref="P821:P825"/>
    <mergeCell ref="Q821:Q825"/>
    <mergeCell ref="C821:C825"/>
    <mergeCell ref="D821:D825"/>
    <mergeCell ref="E821:E825"/>
    <mergeCell ref="F821:F825"/>
    <mergeCell ref="G821:G825"/>
    <mergeCell ref="H821:H825"/>
    <mergeCell ref="I821:I825"/>
    <mergeCell ref="J786:J790"/>
    <mergeCell ref="K786:K790"/>
    <mergeCell ref="L786:L790"/>
    <mergeCell ref="M786:M790"/>
    <mergeCell ref="N786:N790"/>
    <mergeCell ref="O786:O790"/>
    <mergeCell ref="P786:P790"/>
    <mergeCell ref="Q786:Q790"/>
    <mergeCell ref="C786:C790"/>
    <mergeCell ref="D786:D790"/>
    <mergeCell ref="E786:E790"/>
    <mergeCell ref="F786:F790"/>
    <mergeCell ref="G786:G790"/>
    <mergeCell ref="H786:H790"/>
    <mergeCell ref="I786:I790"/>
    <mergeCell ref="J806:J810"/>
    <mergeCell ref="K806:K810"/>
    <mergeCell ref="N773:N785"/>
    <mergeCell ref="O773:O785"/>
    <mergeCell ref="P773:P785"/>
    <mergeCell ref="Q773:Q785"/>
    <mergeCell ref="C773:C785"/>
    <mergeCell ref="D773:D785"/>
    <mergeCell ref="E773:E785"/>
    <mergeCell ref="F773:F785"/>
    <mergeCell ref="G773:G785"/>
    <mergeCell ref="H773:H785"/>
    <mergeCell ref="I773:I785"/>
    <mergeCell ref="J801:J805"/>
    <mergeCell ref="K801:K805"/>
    <mergeCell ref="L801:L805"/>
    <mergeCell ref="M801:M805"/>
    <mergeCell ref="N801:N805"/>
    <mergeCell ref="O801:O805"/>
    <mergeCell ref="P801:P805"/>
    <mergeCell ref="Q801:Q805"/>
    <mergeCell ref="C801:C805"/>
    <mergeCell ref="D801:D805"/>
    <mergeCell ref="E801:E805"/>
    <mergeCell ref="F801:F805"/>
    <mergeCell ref="G801:G805"/>
    <mergeCell ref="H801:H805"/>
    <mergeCell ref="I801:I805"/>
    <mergeCell ref="J752:J756"/>
    <mergeCell ref="K752:K756"/>
    <mergeCell ref="L752:L756"/>
    <mergeCell ref="M752:M756"/>
    <mergeCell ref="N752:N756"/>
    <mergeCell ref="O752:O756"/>
    <mergeCell ref="P752:P756"/>
    <mergeCell ref="Q752:Q756"/>
    <mergeCell ref="C752:C756"/>
    <mergeCell ref="D752:D756"/>
    <mergeCell ref="E752:E756"/>
    <mergeCell ref="F752:F756"/>
    <mergeCell ref="G752:G756"/>
    <mergeCell ref="H752:H756"/>
    <mergeCell ref="I752:I756"/>
    <mergeCell ref="J767:J771"/>
    <mergeCell ref="K767:K771"/>
    <mergeCell ref="L767:L771"/>
    <mergeCell ref="M767:M771"/>
    <mergeCell ref="N767:N771"/>
    <mergeCell ref="O767:O771"/>
    <mergeCell ref="P767:P771"/>
    <mergeCell ref="Q767:Q771"/>
    <mergeCell ref="C767:C771"/>
    <mergeCell ref="D767:D771"/>
    <mergeCell ref="E767:E771"/>
    <mergeCell ref="F767:F771"/>
    <mergeCell ref="G767:G771"/>
    <mergeCell ref="H767:H771"/>
    <mergeCell ref="I767:I771"/>
    <mergeCell ref="J762:J766"/>
    <mergeCell ref="K762:K766"/>
    <mergeCell ref="L762:L766"/>
    <mergeCell ref="M762:M766"/>
    <mergeCell ref="N762:N766"/>
    <mergeCell ref="O762:O766"/>
    <mergeCell ref="P762:P766"/>
    <mergeCell ref="Q762:Q766"/>
    <mergeCell ref="C762:C766"/>
    <mergeCell ref="D762:D766"/>
    <mergeCell ref="E762:E766"/>
    <mergeCell ref="F762:F766"/>
    <mergeCell ref="G762:G766"/>
    <mergeCell ref="H762:H766"/>
    <mergeCell ref="I762:I766"/>
    <mergeCell ref="J791:J800"/>
    <mergeCell ref="K791:K800"/>
    <mergeCell ref="L791:L800"/>
    <mergeCell ref="M791:M800"/>
    <mergeCell ref="N791:N800"/>
    <mergeCell ref="O791:O800"/>
    <mergeCell ref="P791:P800"/>
    <mergeCell ref="Q791:Q800"/>
    <mergeCell ref="C791:C800"/>
    <mergeCell ref="D791:D800"/>
    <mergeCell ref="E791:E800"/>
    <mergeCell ref="F791:F800"/>
    <mergeCell ref="G791:G800"/>
    <mergeCell ref="H791:H800"/>
    <mergeCell ref="I791:I800"/>
    <mergeCell ref="J773:J785"/>
    <mergeCell ref="K773:K785"/>
    <mergeCell ref="L773:L785"/>
    <mergeCell ref="M773:M785"/>
    <mergeCell ref="C737:C741"/>
    <mergeCell ref="D737:D741"/>
    <mergeCell ref="E737:E741"/>
    <mergeCell ref="F737:F741"/>
    <mergeCell ref="G737:G741"/>
    <mergeCell ref="H737:H741"/>
    <mergeCell ref="I737:I741"/>
    <mergeCell ref="J742:J746"/>
    <mergeCell ref="K742:K746"/>
    <mergeCell ref="L742:L746"/>
    <mergeCell ref="M742:M746"/>
    <mergeCell ref="N742:N746"/>
    <mergeCell ref="O742:O746"/>
    <mergeCell ref="P742:P746"/>
    <mergeCell ref="Q742:Q746"/>
    <mergeCell ref="C742:C746"/>
    <mergeCell ref="D742:D746"/>
    <mergeCell ref="E742:E746"/>
    <mergeCell ref="F742:F746"/>
    <mergeCell ref="G742:G746"/>
    <mergeCell ref="H742:H746"/>
    <mergeCell ref="I742:I746"/>
    <mergeCell ref="J757:J761"/>
    <mergeCell ref="K757:K761"/>
    <mergeCell ref="L757:L761"/>
    <mergeCell ref="M757:M761"/>
    <mergeCell ref="N757:N761"/>
    <mergeCell ref="O757:O761"/>
    <mergeCell ref="P757:P761"/>
    <mergeCell ref="Q757:Q761"/>
    <mergeCell ref="C757:C761"/>
    <mergeCell ref="D757:D761"/>
    <mergeCell ref="E757:E761"/>
    <mergeCell ref="F757:F761"/>
    <mergeCell ref="G757:G761"/>
    <mergeCell ref="H757:H761"/>
    <mergeCell ref="I757:I761"/>
    <mergeCell ref="L732:L736"/>
    <mergeCell ref="M732:M736"/>
    <mergeCell ref="E732:E736"/>
    <mergeCell ref="F732:F736"/>
    <mergeCell ref="G732:G736"/>
    <mergeCell ref="H732:H736"/>
    <mergeCell ref="I732:I736"/>
    <mergeCell ref="J732:J736"/>
    <mergeCell ref="K732:K736"/>
    <mergeCell ref="J737:J741"/>
    <mergeCell ref="K737:K741"/>
    <mergeCell ref="L737:L741"/>
    <mergeCell ref="M737:M741"/>
    <mergeCell ref="N737:N741"/>
    <mergeCell ref="O737:O741"/>
    <mergeCell ref="P737:P741"/>
    <mergeCell ref="Q737:Q741"/>
    <mergeCell ref="O670:O674"/>
    <mergeCell ref="P670:P674"/>
    <mergeCell ref="Q670:Q674"/>
    <mergeCell ref="C670:C674"/>
    <mergeCell ref="D670:D674"/>
    <mergeCell ref="E670:E674"/>
    <mergeCell ref="F670:F674"/>
    <mergeCell ref="G670:G674"/>
    <mergeCell ref="H670:H674"/>
    <mergeCell ref="I670:I674"/>
    <mergeCell ref="J687:J691"/>
    <mergeCell ref="K687:K691"/>
    <mergeCell ref="L687:L691"/>
    <mergeCell ref="M687:M691"/>
    <mergeCell ref="N687:N691"/>
    <mergeCell ref="O687:O691"/>
    <mergeCell ref="P687:P691"/>
    <mergeCell ref="Q687:Q691"/>
    <mergeCell ref="C687:C691"/>
    <mergeCell ref="D687:D691"/>
    <mergeCell ref="E687:E691"/>
    <mergeCell ref="F687:F691"/>
    <mergeCell ref="G687:G691"/>
    <mergeCell ref="H687:H691"/>
    <mergeCell ref="I687:I691"/>
    <mergeCell ref="O657:O663"/>
    <mergeCell ref="P657:P663"/>
    <mergeCell ref="Q657:Q663"/>
    <mergeCell ref="C657:C663"/>
    <mergeCell ref="D657:D663"/>
    <mergeCell ref="E657:E663"/>
    <mergeCell ref="F657:F663"/>
    <mergeCell ref="G657:G663"/>
    <mergeCell ref="H657:H663"/>
    <mergeCell ref="I657:I663"/>
    <mergeCell ref="J664:J669"/>
    <mergeCell ref="K664:K669"/>
    <mergeCell ref="L664:L669"/>
    <mergeCell ref="M664:M669"/>
    <mergeCell ref="N664:N669"/>
    <mergeCell ref="O664:O669"/>
    <mergeCell ref="P664:P669"/>
    <mergeCell ref="Q664:Q669"/>
    <mergeCell ref="C664:C669"/>
    <mergeCell ref="D664:D669"/>
    <mergeCell ref="E664:E669"/>
    <mergeCell ref="F664:F669"/>
    <mergeCell ref="G664:G669"/>
    <mergeCell ref="H664:H669"/>
    <mergeCell ref="I664:I669"/>
    <mergeCell ref="J652:J656"/>
    <mergeCell ref="K652:K656"/>
    <mergeCell ref="L652:L656"/>
    <mergeCell ref="M652:M656"/>
    <mergeCell ref="N652:N656"/>
    <mergeCell ref="O652:O656"/>
    <mergeCell ref="P652:P656"/>
    <mergeCell ref="Q652:Q656"/>
    <mergeCell ref="C652:C656"/>
    <mergeCell ref="D652:D656"/>
    <mergeCell ref="E652:E656"/>
    <mergeCell ref="F652:F656"/>
    <mergeCell ref="G652:G656"/>
    <mergeCell ref="H652:H656"/>
    <mergeCell ref="I652:I656"/>
    <mergeCell ref="J675:J686"/>
    <mergeCell ref="K675:K686"/>
    <mergeCell ref="L675:L686"/>
    <mergeCell ref="M675:M686"/>
    <mergeCell ref="N675:N686"/>
    <mergeCell ref="O675:O686"/>
    <mergeCell ref="P675:P686"/>
    <mergeCell ref="Q675:Q686"/>
    <mergeCell ref="C675:C686"/>
    <mergeCell ref="D675:D686"/>
    <mergeCell ref="E675:E686"/>
    <mergeCell ref="F675:F686"/>
    <mergeCell ref="G675:G686"/>
    <mergeCell ref="H675:H686"/>
    <mergeCell ref="I675:I686"/>
    <mergeCell ref="J657:J663"/>
    <mergeCell ref="K657:K663"/>
    <mergeCell ref="L622:L626"/>
    <mergeCell ref="M622:M626"/>
    <mergeCell ref="N622:N626"/>
    <mergeCell ref="O622:O626"/>
    <mergeCell ref="P622:P626"/>
    <mergeCell ref="Q622:Q626"/>
    <mergeCell ref="C622:C626"/>
    <mergeCell ref="D622:D626"/>
    <mergeCell ref="E622:E626"/>
    <mergeCell ref="F622:F626"/>
    <mergeCell ref="G622:G626"/>
    <mergeCell ref="H622:H626"/>
    <mergeCell ref="I622:I626"/>
    <mergeCell ref="J627:J631"/>
    <mergeCell ref="K627:K631"/>
    <mergeCell ref="L627:L631"/>
    <mergeCell ref="M627:M631"/>
    <mergeCell ref="N627:N631"/>
    <mergeCell ref="O627:O631"/>
    <mergeCell ref="P627:P631"/>
    <mergeCell ref="Q627:Q631"/>
    <mergeCell ref="C627:C631"/>
    <mergeCell ref="D627:D631"/>
    <mergeCell ref="E627:E631"/>
    <mergeCell ref="F627:F631"/>
    <mergeCell ref="G627:G631"/>
    <mergeCell ref="H627:H631"/>
    <mergeCell ref="I627:I631"/>
    <mergeCell ref="J647:J651"/>
    <mergeCell ref="K647:K651"/>
    <mergeCell ref="L647:L651"/>
    <mergeCell ref="M647:M651"/>
    <mergeCell ref="N647:N651"/>
    <mergeCell ref="O647:O651"/>
    <mergeCell ref="P647:P651"/>
    <mergeCell ref="Q647:Q651"/>
    <mergeCell ref="C647:C651"/>
    <mergeCell ref="D647:D651"/>
    <mergeCell ref="E647:E651"/>
    <mergeCell ref="F647:F651"/>
    <mergeCell ref="G647:G651"/>
    <mergeCell ref="H647:H651"/>
    <mergeCell ref="I647:I651"/>
    <mergeCell ref="J617:J621"/>
    <mergeCell ref="K617:K621"/>
    <mergeCell ref="L617:L621"/>
    <mergeCell ref="M617:M621"/>
    <mergeCell ref="N617:N621"/>
    <mergeCell ref="O617:O621"/>
    <mergeCell ref="P617:P621"/>
    <mergeCell ref="Q617:Q621"/>
    <mergeCell ref="C617:C621"/>
    <mergeCell ref="D617:D621"/>
    <mergeCell ref="E617:E621"/>
    <mergeCell ref="F617:F621"/>
    <mergeCell ref="G617:G621"/>
    <mergeCell ref="H617:H621"/>
    <mergeCell ref="I617:I621"/>
    <mergeCell ref="J622:J626"/>
    <mergeCell ref="K622:K626"/>
    <mergeCell ref="J594:J598"/>
    <mergeCell ref="K594:K598"/>
    <mergeCell ref="L594:L598"/>
    <mergeCell ref="M594:M598"/>
    <mergeCell ref="N594:N598"/>
    <mergeCell ref="O594:O598"/>
    <mergeCell ref="P594:P598"/>
    <mergeCell ref="Q594:Q598"/>
    <mergeCell ref="C594:C598"/>
    <mergeCell ref="D594:D598"/>
    <mergeCell ref="E594:E598"/>
    <mergeCell ref="F594:F598"/>
    <mergeCell ref="G594:G598"/>
    <mergeCell ref="H594:H598"/>
    <mergeCell ref="I594:I598"/>
    <mergeCell ref="J599:J603"/>
    <mergeCell ref="K599:K603"/>
    <mergeCell ref="L599:L603"/>
    <mergeCell ref="M599:M603"/>
    <mergeCell ref="N599:N603"/>
    <mergeCell ref="O599:O603"/>
    <mergeCell ref="P599:P603"/>
    <mergeCell ref="Q599:Q603"/>
    <mergeCell ref="C599:C603"/>
    <mergeCell ref="D599:D603"/>
    <mergeCell ref="E599:E603"/>
    <mergeCell ref="F599:F603"/>
    <mergeCell ref="G599:G603"/>
    <mergeCell ref="H599:H603"/>
    <mergeCell ref="I599:I603"/>
    <mergeCell ref="J589:J593"/>
    <mergeCell ref="K589:K593"/>
    <mergeCell ref="C589:C593"/>
    <mergeCell ref="D589:D593"/>
    <mergeCell ref="E589:E593"/>
    <mergeCell ref="F589:F593"/>
    <mergeCell ref="G589:G593"/>
    <mergeCell ref="H589:H593"/>
    <mergeCell ref="I589:I593"/>
    <mergeCell ref="D566:D583"/>
    <mergeCell ref="E566:E583"/>
    <mergeCell ref="F566:F583"/>
    <mergeCell ref="G566:G583"/>
    <mergeCell ref="H566:H583"/>
    <mergeCell ref="I566:I583"/>
    <mergeCell ref="J566:J583"/>
    <mergeCell ref="C556:C560"/>
    <mergeCell ref="D556:D560"/>
    <mergeCell ref="E556:E560"/>
    <mergeCell ref="C561:C565"/>
    <mergeCell ref="D561:D565"/>
    <mergeCell ref="E561:E565"/>
    <mergeCell ref="C566:C583"/>
    <mergeCell ref="F556:F560"/>
    <mergeCell ref="G556:G560"/>
    <mergeCell ref="H556:H560"/>
    <mergeCell ref="I556:I560"/>
    <mergeCell ref="J556:J560"/>
    <mergeCell ref="K556:K560"/>
    <mergeCell ref="F561:F565"/>
    <mergeCell ref="G561:G565"/>
    <mergeCell ref="H561:H565"/>
    <mergeCell ref="I561:I565"/>
    <mergeCell ref="J561:J565"/>
    <mergeCell ref="K561:K565"/>
    <mergeCell ref="L561:L565"/>
    <mergeCell ref="G530:G534"/>
    <mergeCell ref="H530:H534"/>
    <mergeCell ref="I530:I534"/>
    <mergeCell ref="J530:J534"/>
    <mergeCell ref="P551:P555"/>
    <mergeCell ref="Q551:Q555"/>
    <mergeCell ref="I551:I555"/>
    <mergeCell ref="J551:J555"/>
    <mergeCell ref="K551:K555"/>
    <mergeCell ref="L551:L555"/>
    <mergeCell ref="M551:M555"/>
    <mergeCell ref="N551:N555"/>
    <mergeCell ref="O551:O555"/>
    <mergeCell ref="M556:M560"/>
    <mergeCell ref="N556:N560"/>
    <mergeCell ref="O556:O560"/>
    <mergeCell ref="P556:P560"/>
    <mergeCell ref="Q556:Q560"/>
    <mergeCell ref="G535:G544"/>
    <mergeCell ref="Q525:Q529"/>
    <mergeCell ref="K520:K524"/>
    <mergeCell ref="L520:L524"/>
    <mergeCell ref="M520:M524"/>
    <mergeCell ref="N520:N524"/>
    <mergeCell ref="O520:O524"/>
    <mergeCell ref="P520:P524"/>
    <mergeCell ref="Q520:Q524"/>
    <mergeCell ref="K530:K534"/>
    <mergeCell ref="L530:L534"/>
    <mergeCell ref="M530:M534"/>
    <mergeCell ref="N530:N534"/>
    <mergeCell ref="O530:O534"/>
    <mergeCell ref="P530:P534"/>
    <mergeCell ref="Q530:Q534"/>
    <mergeCell ref="L556:L560"/>
    <mergeCell ref="M561:M565"/>
    <mergeCell ref="N561:N565"/>
    <mergeCell ref="O561:O565"/>
    <mergeCell ref="P561:P565"/>
    <mergeCell ref="Q561:Q565"/>
    <mergeCell ref="C498:C502"/>
    <mergeCell ref="D530:D534"/>
    <mergeCell ref="E530:E534"/>
    <mergeCell ref="F530:F534"/>
    <mergeCell ref="D508:D512"/>
    <mergeCell ref="E508:E512"/>
    <mergeCell ref="F508:F512"/>
    <mergeCell ref="G508:G512"/>
    <mergeCell ref="H508:H512"/>
    <mergeCell ref="M513:M519"/>
    <mergeCell ref="N513:N519"/>
    <mergeCell ref="O513:O519"/>
    <mergeCell ref="P513:P519"/>
    <mergeCell ref="Q513:Q519"/>
    <mergeCell ref="F513:F519"/>
    <mergeCell ref="G513:G519"/>
    <mergeCell ref="H513:H519"/>
    <mergeCell ref="I513:I519"/>
    <mergeCell ref="J513:J519"/>
    <mergeCell ref="K513:K519"/>
    <mergeCell ref="L513:L519"/>
    <mergeCell ref="K525:K529"/>
    <mergeCell ref="L525:L529"/>
    <mergeCell ref="D525:D529"/>
    <mergeCell ref="E525:E529"/>
    <mergeCell ref="F525:F529"/>
    <mergeCell ref="G525:G529"/>
    <mergeCell ref="H525:H529"/>
    <mergeCell ref="I525:I529"/>
    <mergeCell ref="J525:J529"/>
    <mergeCell ref="O525:O529"/>
    <mergeCell ref="P525:P529"/>
    <mergeCell ref="D493:D497"/>
    <mergeCell ref="F493:F497"/>
    <mergeCell ref="G493:G497"/>
    <mergeCell ref="H493:H497"/>
    <mergeCell ref="I493:I497"/>
    <mergeCell ref="J493:J497"/>
    <mergeCell ref="H498:H502"/>
    <mergeCell ref="I498:I502"/>
    <mergeCell ref="J498:J502"/>
    <mergeCell ref="K498:K502"/>
    <mergeCell ref="L498:L502"/>
    <mergeCell ref="E503:E507"/>
    <mergeCell ref="F503:F507"/>
    <mergeCell ref="H503:H507"/>
    <mergeCell ref="I503:I507"/>
    <mergeCell ref="J503:J507"/>
    <mergeCell ref="K503:K507"/>
    <mergeCell ref="L503:L507"/>
    <mergeCell ref="C508:C512"/>
    <mergeCell ref="P493:P497"/>
    <mergeCell ref="M488:M492"/>
    <mergeCell ref="N488:N492"/>
    <mergeCell ref="O488:O492"/>
    <mergeCell ref="P488:P492"/>
    <mergeCell ref="Q488:Q492"/>
    <mergeCell ref="M493:M497"/>
    <mergeCell ref="N493:N497"/>
    <mergeCell ref="Q493:Q497"/>
    <mergeCell ref="P508:P512"/>
    <mergeCell ref="Q508:Q512"/>
    <mergeCell ref="I508:I512"/>
    <mergeCell ref="J508:J512"/>
    <mergeCell ref="K508:K512"/>
    <mergeCell ref="L508:L512"/>
    <mergeCell ref="M508:M512"/>
    <mergeCell ref="N508:N512"/>
    <mergeCell ref="O508:O512"/>
    <mergeCell ref="O498:O502"/>
    <mergeCell ref="P498:P502"/>
    <mergeCell ref="Q498:Q502"/>
    <mergeCell ref="M498:M502"/>
    <mergeCell ref="N498:N502"/>
    <mergeCell ref="M503:M507"/>
    <mergeCell ref="N503:N507"/>
    <mergeCell ref="O503:O507"/>
    <mergeCell ref="P503:P507"/>
    <mergeCell ref="Q503:Q507"/>
    <mergeCell ref="K493:K497"/>
    <mergeCell ref="L493:L497"/>
    <mergeCell ref="C493:C497"/>
    <mergeCell ref="O466:O470"/>
    <mergeCell ref="K481:K485"/>
    <mergeCell ref="L481:L485"/>
    <mergeCell ref="M481:M485"/>
    <mergeCell ref="N481:N485"/>
    <mergeCell ref="O481:O485"/>
    <mergeCell ref="F488:F492"/>
    <mergeCell ref="G488:G492"/>
    <mergeCell ref="H488:H492"/>
    <mergeCell ref="I488:I492"/>
    <mergeCell ref="J488:J492"/>
    <mergeCell ref="K488:K492"/>
    <mergeCell ref="L488:L492"/>
    <mergeCell ref="B461:B474"/>
    <mergeCell ref="B475:B485"/>
    <mergeCell ref="A488:A497"/>
    <mergeCell ref="B488:B497"/>
    <mergeCell ref="C488:C492"/>
    <mergeCell ref="D488:D492"/>
    <mergeCell ref="E488:E492"/>
    <mergeCell ref="E493:E497"/>
    <mergeCell ref="O493:O497"/>
    <mergeCell ref="K476:K480"/>
    <mergeCell ref="L476:L480"/>
    <mergeCell ref="M476:M480"/>
    <mergeCell ref="N476:N480"/>
    <mergeCell ref="O476:O480"/>
    <mergeCell ref="H461:H465"/>
    <mergeCell ref="I461:I465"/>
    <mergeCell ref="J461:J465"/>
    <mergeCell ref="K461:K465"/>
    <mergeCell ref="L461:L465"/>
    <mergeCell ref="G461:G465"/>
    <mergeCell ref="P476:P480"/>
    <mergeCell ref="Q476:Q480"/>
    <mergeCell ref="C476:C480"/>
    <mergeCell ref="D476:D480"/>
    <mergeCell ref="F476:F480"/>
    <mergeCell ref="G476:G480"/>
    <mergeCell ref="H476:H480"/>
    <mergeCell ref="I476:I480"/>
    <mergeCell ref="J476:J480"/>
    <mergeCell ref="C456:C460"/>
    <mergeCell ref="D456:D460"/>
    <mergeCell ref="A461:A474"/>
    <mergeCell ref="D461:D465"/>
    <mergeCell ref="E461:E465"/>
    <mergeCell ref="E466:E470"/>
    <mergeCell ref="E476:E480"/>
    <mergeCell ref="A475:A486"/>
    <mergeCell ref="C481:C485"/>
    <mergeCell ref="D481:D485"/>
    <mergeCell ref="E481:E485"/>
    <mergeCell ref="F481:F485"/>
    <mergeCell ref="G481:G485"/>
    <mergeCell ref="H481:H485"/>
    <mergeCell ref="P481:P485"/>
    <mergeCell ref="Q481:Q485"/>
    <mergeCell ref="I481:I485"/>
    <mergeCell ref="J481:J485"/>
    <mergeCell ref="K466:K470"/>
    <mergeCell ref="L466:L470"/>
    <mergeCell ref="M466:M470"/>
    <mergeCell ref="N466:N470"/>
    <mergeCell ref="D446:D450"/>
    <mergeCell ref="P466:P470"/>
    <mergeCell ref="Q466:Q470"/>
    <mergeCell ref="C466:C470"/>
    <mergeCell ref="D466:D470"/>
    <mergeCell ref="F466:F470"/>
    <mergeCell ref="G466:G470"/>
    <mergeCell ref="H466:H470"/>
    <mergeCell ref="I466:I470"/>
    <mergeCell ref="J466:J470"/>
    <mergeCell ref="C461:C465"/>
    <mergeCell ref="C471:C475"/>
    <mergeCell ref="K471:K475"/>
    <mergeCell ref="L471:L475"/>
    <mergeCell ref="M471:M475"/>
    <mergeCell ref="N471:N475"/>
    <mergeCell ref="O471:O475"/>
    <mergeCell ref="P471:P475"/>
    <mergeCell ref="Q471:Q475"/>
    <mergeCell ref="D471:D475"/>
    <mergeCell ref="E471:E475"/>
    <mergeCell ref="F471:F475"/>
    <mergeCell ref="G471:G475"/>
    <mergeCell ref="H471:H475"/>
    <mergeCell ref="I471:I475"/>
    <mergeCell ref="J471:J475"/>
    <mergeCell ref="M461:M465"/>
    <mergeCell ref="N461:N465"/>
    <mergeCell ref="O461:O465"/>
    <mergeCell ref="P461:P465"/>
    <mergeCell ref="Q461:Q465"/>
    <mergeCell ref="F461:F465"/>
    <mergeCell ref="O451:O455"/>
    <mergeCell ref="P451:P455"/>
    <mergeCell ref="Q451:Q455"/>
    <mergeCell ref="H451:H455"/>
    <mergeCell ref="I451:I455"/>
    <mergeCell ref="J451:J455"/>
    <mergeCell ref="K451:K455"/>
    <mergeCell ref="L451:L455"/>
    <mergeCell ref="M451:M455"/>
    <mergeCell ref="N451:N455"/>
    <mergeCell ref="M456:M460"/>
    <mergeCell ref="N456:N460"/>
    <mergeCell ref="O456:O460"/>
    <mergeCell ref="P456:P460"/>
    <mergeCell ref="Q456:Q460"/>
    <mergeCell ref="E456:E460"/>
    <mergeCell ref="F456:F460"/>
    <mergeCell ref="H456:H460"/>
    <mergeCell ref="I456:I460"/>
    <mergeCell ref="J456:J460"/>
    <mergeCell ref="K456:K460"/>
    <mergeCell ref="L456:L460"/>
    <mergeCell ref="E446:E450"/>
    <mergeCell ref="F446:F450"/>
    <mergeCell ref="G446:G450"/>
    <mergeCell ref="H446:H450"/>
    <mergeCell ref="I446:I450"/>
    <mergeCell ref="B412:B427"/>
    <mergeCell ref="C415:C419"/>
    <mergeCell ref="D415:D419"/>
    <mergeCell ref="E415:E419"/>
    <mergeCell ref="F415:F419"/>
    <mergeCell ref="G415:G419"/>
    <mergeCell ref="G420:G424"/>
    <mergeCell ref="A412:A427"/>
    <mergeCell ref="A428:A446"/>
    <mergeCell ref="B428:B439"/>
    <mergeCell ref="B441:B446"/>
    <mergeCell ref="C441:C445"/>
    <mergeCell ref="D441:D445"/>
    <mergeCell ref="E441:E445"/>
    <mergeCell ref="F441:F445"/>
    <mergeCell ref="G441:G445"/>
    <mergeCell ref="H441:H445"/>
    <mergeCell ref="I441:I445"/>
    <mergeCell ref="A447:A460"/>
    <mergeCell ref="B447:B460"/>
    <mergeCell ref="C451:C455"/>
    <mergeCell ref="D451:D455"/>
    <mergeCell ref="E451:E455"/>
    <mergeCell ref="F451:F455"/>
    <mergeCell ref="G451:G455"/>
    <mergeCell ref="G456:G460"/>
    <mergeCell ref="C446:C450"/>
    <mergeCell ref="O441:O445"/>
    <mergeCell ref="P441:P445"/>
    <mergeCell ref="Q441:Q445"/>
    <mergeCell ref="J435:J439"/>
    <mergeCell ref="K435:K439"/>
    <mergeCell ref="L435:L439"/>
    <mergeCell ref="M435:M439"/>
    <mergeCell ref="N435:N439"/>
    <mergeCell ref="P435:P439"/>
    <mergeCell ref="Q435:Q439"/>
    <mergeCell ref="J446:J450"/>
    <mergeCell ref="K446:K450"/>
    <mergeCell ref="L446:L450"/>
    <mergeCell ref="M446:M450"/>
    <mergeCell ref="N446:N450"/>
    <mergeCell ref="O446:O450"/>
    <mergeCell ref="P446:P450"/>
    <mergeCell ref="Q446:Q450"/>
    <mergeCell ref="M441:M445"/>
    <mergeCell ref="N441:N445"/>
    <mergeCell ref="J441:J445"/>
    <mergeCell ref="K441:K445"/>
    <mergeCell ref="L441:L445"/>
    <mergeCell ref="O430:O434"/>
    <mergeCell ref="P430:P434"/>
    <mergeCell ref="Q430:Q434"/>
    <mergeCell ref="C430:C434"/>
    <mergeCell ref="D430:D434"/>
    <mergeCell ref="E430:E434"/>
    <mergeCell ref="F430:F434"/>
    <mergeCell ref="G430:G434"/>
    <mergeCell ref="H430:H434"/>
    <mergeCell ref="I430:I434"/>
    <mergeCell ref="C435:C439"/>
    <mergeCell ref="D435:D439"/>
    <mergeCell ref="E435:E439"/>
    <mergeCell ref="F435:F439"/>
    <mergeCell ref="G435:G439"/>
    <mergeCell ref="H435:H439"/>
    <mergeCell ref="I435:I439"/>
    <mergeCell ref="O435:O439"/>
    <mergeCell ref="M430:M434"/>
    <mergeCell ref="N430:N434"/>
    <mergeCell ref="O425:O429"/>
    <mergeCell ref="P425:P429"/>
    <mergeCell ref="Q425:Q429"/>
    <mergeCell ref="H425:H429"/>
    <mergeCell ref="I425:I429"/>
    <mergeCell ref="J425:J429"/>
    <mergeCell ref="K425:K429"/>
    <mergeCell ref="L425:L429"/>
    <mergeCell ref="M425:M429"/>
    <mergeCell ref="N425:N429"/>
    <mergeCell ref="C420:C424"/>
    <mergeCell ref="D420:D424"/>
    <mergeCell ref="C425:C429"/>
    <mergeCell ref="D425:D429"/>
    <mergeCell ref="E425:E429"/>
    <mergeCell ref="F425:F429"/>
    <mergeCell ref="G425:G429"/>
    <mergeCell ref="O415:O419"/>
    <mergeCell ref="P415:P419"/>
    <mergeCell ref="Q415:Q419"/>
    <mergeCell ref="H415:H419"/>
    <mergeCell ref="I415:I419"/>
    <mergeCell ref="J415:J419"/>
    <mergeCell ref="K415:K419"/>
    <mergeCell ref="L415:L419"/>
    <mergeCell ref="M415:M419"/>
    <mergeCell ref="N415:N419"/>
    <mergeCell ref="M420:M424"/>
    <mergeCell ref="N420:N424"/>
    <mergeCell ref="O420:O424"/>
    <mergeCell ref="P420:P424"/>
    <mergeCell ref="Q420:Q424"/>
    <mergeCell ref="E420:E424"/>
    <mergeCell ref="F420:F424"/>
    <mergeCell ref="H420:H424"/>
    <mergeCell ref="I420:I424"/>
    <mergeCell ref="J420:J424"/>
    <mergeCell ref="K420:K424"/>
    <mergeCell ref="L420:L424"/>
    <mergeCell ref="A380:A393"/>
    <mergeCell ref="B380:B393"/>
    <mergeCell ref="D380:D384"/>
    <mergeCell ref="E380:E384"/>
    <mergeCell ref="F380:F384"/>
    <mergeCell ref="G380:G384"/>
    <mergeCell ref="G385:G389"/>
    <mergeCell ref="C385:C389"/>
    <mergeCell ref="D385:D389"/>
    <mergeCell ref="A394:A411"/>
    <mergeCell ref="B394:B411"/>
    <mergeCell ref="D395:D399"/>
    <mergeCell ref="E395:E399"/>
    <mergeCell ref="E400:E404"/>
    <mergeCell ref="J430:J434"/>
    <mergeCell ref="K430:K434"/>
    <mergeCell ref="L430:L434"/>
    <mergeCell ref="C410:C414"/>
    <mergeCell ref="D410:D414"/>
    <mergeCell ref="E410:E414"/>
    <mergeCell ref="F410:F414"/>
    <mergeCell ref="G410:G414"/>
    <mergeCell ref="H410:H414"/>
    <mergeCell ref="I410:I414"/>
    <mergeCell ref="J410:J414"/>
    <mergeCell ref="C380:C384"/>
    <mergeCell ref="C390:C394"/>
    <mergeCell ref="D390:D394"/>
    <mergeCell ref="E390:E394"/>
    <mergeCell ref="F390:F394"/>
    <mergeCell ref="G390:G394"/>
    <mergeCell ref="H390:H394"/>
    <mergeCell ref="O405:O409"/>
    <mergeCell ref="P405:P409"/>
    <mergeCell ref="Q405:Q409"/>
    <mergeCell ref="K400:K404"/>
    <mergeCell ref="L400:L404"/>
    <mergeCell ref="M400:M404"/>
    <mergeCell ref="N400:N404"/>
    <mergeCell ref="O400:O404"/>
    <mergeCell ref="P400:P404"/>
    <mergeCell ref="Q400:Q404"/>
    <mergeCell ref="K410:K414"/>
    <mergeCell ref="L410:L414"/>
    <mergeCell ref="M410:M414"/>
    <mergeCell ref="N410:N414"/>
    <mergeCell ref="O410:O414"/>
    <mergeCell ref="P410:P414"/>
    <mergeCell ref="Q410:Q414"/>
    <mergeCell ref="K405:K409"/>
    <mergeCell ref="L405:L409"/>
    <mergeCell ref="O395:O399"/>
    <mergeCell ref="P395:P399"/>
    <mergeCell ref="Q395:Q399"/>
    <mergeCell ref="F395:F399"/>
    <mergeCell ref="G395:G399"/>
    <mergeCell ref="H395:H399"/>
    <mergeCell ref="I395:I399"/>
    <mergeCell ref="J395:J399"/>
    <mergeCell ref="K395:K399"/>
    <mergeCell ref="L395:L399"/>
    <mergeCell ref="C400:C404"/>
    <mergeCell ref="D400:D404"/>
    <mergeCell ref="F400:F404"/>
    <mergeCell ref="G400:G404"/>
    <mergeCell ref="H400:H404"/>
    <mergeCell ref="I400:I404"/>
    <mergeCell ref="J400:J404"/>
    <mergeCell ref="C395:C399"/>
    <mergeCell ref="D405:D409"/>
    <mergeCell ref="E405:E409"/>
    <mergeCell ref="F405:F409"/>
    <mergeCell ref="G405:G409"/>
    <mergeCell ref="H405:H409"/>
    <mergeCell ref="I405:I409"/>
    <mergeCell ref="J405:J409"/>
    <mergeCell ref="M395:M399"/>
    <mergeCell ref="C405:C409"/>
    <mergeCell ref="H380:H384"/>
    <mergeCell ref="I380:I384"/>
    <mergeCell ref="J380:J384"/>
    <mergeCell ref="K380:K384"/>
    <mergeCell ref="L380:L384"/>
    <mergeCell ref="M380:M384"/>
    <mergeCell ref="N380:N384"/>
    <mergeCell ref="M385:M389"/>
    <mergeCell ref="N385:N389"/>
    <mergeCell ref="N395:N399"/>
    <mergeCell ref="M405:M409"/>
    <mergeCell ref="N405:N409"/>
    <mergeCell ref="O385:O389"/>
    <mergeCell ref="P385:P389"/>
    <mergeCell ref="Q385:Q389"/>
    <mergeCell ref="E385:E389"/>
    <mergeCell ref="F385:F389"/>
    <mergeCell ref="H385:H389"/>
    <mergeCell ref="I385:I389"/>
    <mergeCell ref="J385:J389"/>
    <mergeCell ref="K385:K389"/>
    <mergeCell ref="L385:L389"/>
    <mergeCell ref="N373:N377"/>
    <mergeCell ref="O373:O377"/>
    <mergeCell ref="P373:P377"/>
    <mergeCell ref="Q373:Q377"/>
    <mergeCell ref="N358:N362"/>
    <mergeCell ref="O358:O362"/>
    <mergeCell ref="P358:P362"/>
    <mergeCell ref="Q358:Q362"/>
    <mergeCell ref="O363:O367"/>
    <mergeCell ref="P363:P367"/>
    <mergeCell ref="Q363:Q367"/>
    <mergeCell ref="M373:M377"/>
    <mergeCell ref="M363:M367"/>
    <mergeCell ref="N363:N367"/>
    <mergeCell ref="F363:F367"/>
    <mergeCell ref="G363:G367"/>
    <mergeCell ref="H363:H367"/>
    <mergeCell ref="I363:I367"/>
    <mergeCell ref="J363:J367"/>
    <mergeCell ref="K363:K367"/>
    <mergeCell ref="L363:L367"/>
    <mergeCell ref="P390:P394"/>
    <mergeCell ref="Q390:Q394"/>
    <mergeCell ref="I390:I394"/>
    <mergeCell ref="J390:J394"/>
    <mergeCell ref="K390:K394"/>
    <mergeCell ref="L390:L394"/>
    <mergeCell ref="M390:M394"/>
    <mergeCell ref="N390:N394"/>
    <mergeCell ref="O390:O394"/>
    <mergeCell ref="K373:K377"/>
    <mergeCell ref="L373:L377"/>
    <mergeCell ref="I373:I377"/>
    <mergeCell ref="J373:J377"/>
    <mergeCell ref="O380:O384"/>
    <mergeCell ref="P380:P384"/>
    <mergeCell ref="Q380:Q384"/>
    <mergeCell ref="A349:A370"/>
    <mergeCell ref="D363:D367"/>
    <mergeCell ref="E363:E367"/>
    <mergeCell ref="D368:D372"/>
    <mergeCell ref="E368:E372"/>
    <mergeCell ref="F368:F372"/>
    <mergeCell ref="G368:G372"/>
    <mergeCell ref="H368:H372"/>
    <mergeCell ref="B358:B370"/>
    <mergeCell ref="C358:C362"/>
    <mergeCell ref="C363:C367"/>
    <mergeCell ref="C368:C372"/>
    <mergeCell ref="A371:A378"/>
    <mergeCell ref="B371:B377"/>
    <mergeCell ref="C373:C377"/>
    <mergeCell ref="M358:M362"/>
    <mergeCell ref="D373:D377"/>
    <mergeCell ref="E373:E377"/>
    <mergeCell ref="F373:F377"/>
    <mergeCell ref="G373:G377"/>
    <mergeCell ref="H373:H377"/>
    <mergeCell ref="P368:P372"/>
    <mergeCell ref="Q368:Q372"/>
    <mergeCell ref="I368:I372"/>
    <mergeCell ref="J368:J372"/>
    <mergeCell ref="K368:K372"/>
    <mergeCell ref="L368:L372"/>
    <mergeCell ref="M368:M372"/>
    <mergeCell ref="N368:N372"/>
    <mergeCell ref="O368:O372"/>
    <mergeCell ref="A332:A348"/>
    <mergeCell ref="B332:B348"/>
    <mergeCell ref="C337:C341"/>
    <mergeCell ref="D337:D341"/>
    <mergeCell ref="E337:E341"/>
    <mergeCell ref="F337:F341"/>
    <mergeCell ref="G337:G341"/>
    <mergeCell ref="G342:G346"/>
    <mergeCell ref="D358:D362"/>
    <mergeCell ref="E358:E362"/>
    <mergeCell ref="F358:F362"/>
    <mergeCell ref="G358:G362"/>
    <mergeCell ref="H358:H362"/>
    <mergeCell ref="I358:I362"/>
    <mergeCell ref="J358:J362"/>
    <mergeCell ref="K358:K362"/>
    <mergeCell ref="L358:L362"/>
    <mergeCell ref="C342:C346"/>
    <mergeCell ref="D342:D346"/>
    <mergeCell ref="D347:D351"/>
    <mergeCell ref="E347:E351"/>
    <mergeCell ref="F347:F351"/>
    <mergeCell ref="G347:G351"/>
    <mergeCell ref="E316:E320"/>
    <mergeCell ref="F316:F320"/>
    <mergeCell ref="K321:K325"/>
    <mergeCell ref="L321:L325"/>
    <mergeCell ref="M321:M325"/>
    <mergeCell ref="N321:N325"/>
    <mergeCell ref="O321:O325"/>
    <mergeCell ref="P321:P325"/>
    <mergeCell ref="Q321:Q325"/>
    <mergeCell ref="D321:D325"/>
    <mergeCell ref="E321:E325"/>
    <mergeCell ref="F321:F325"/>
    <mergeCell ref="G321:G325"/>
    <mergeCell ref="H321:H325"/>
    <mergeCell ref="I321:I325"/>
    <mergeCell ref="J321:J325"/>
    <mergeCell ref="M342:M346"/>
    <mergeCell ref="N342:N346"/>
    <mergeCell ref="O342:O346"/>
    <mergeCell ref="P342:P346"/>
    <mergeCell ref="Q342:Q346"/>
    <mergeCell ref="E342:E346"/>
    <mergeCell ref="F342:F346"/>
    <mergeCell ref="H342:H346"/>
    <mergeCell ref="I342:I346"/>
    <mergeCell ref="J342:J346"/>
    <mergeCell ref="K342:K346"/>
    <mergeCell ref="D284:D300"/>
    <mergeCell ref="E284:E300"/>
    <mergeCell ref="G284:G300"/>
    <mergeCell ref="H284:H300"/>
    <mergeCell ref="I284:I300"/>
    <mergeCell ref="J284:J300"/>
    <mergeCell ref="K284:K300"/>
    <mergeCell ref="E268:E272"/>
    <mergeCell ref="F268:F272"/>
    <mergeCell ref="A274:A307"/>
    <mergeCell ref="E274:E278"/>
    <mergeCell ref="F274:F278"/>
    <mergeCell ref="F279:F283"/>
    <mergeCell ref="F284:F300"/>
    <mergeCell ref="D274:D278"/>
    <mergeCell ref="D301:D305"/>
    <mergeCell ref="D306:D310"/>
    <mergeCell ref="G268:G272"/>
    <mergeCell ref="H268:H272"/>
    <mergeCell ref="G274:G278"/>
    <mergeCell ref="H274:H278"/>
    <mergeCell ref="I274:I278"/>
    <mergeCell ref="J274:J278"/>
    <mergeCell ref="K274:K278"/>
    <mergeCell ref="C274:C278"/>
    <mergeCell ref="C279:C283"/>
    <mergeCell ref="L279:L283"/>
    <mergeCell ref="M279:M283"/>
    <mergeCell ref="N279:N283"/>
    <mergeCell ref="O279:O283"/>
    <mergeCell ref="P279:P283"/>
    <mergeCell ref="Q279:Q283"/>
    <mergeCell ref="D279:D283"/>
    <mergeCell ref="E279:E283"/>
    <mergeCell ref="G279:G283"/>
    <mergeCell ref="H279:H283"/>
    <mergeCell ref="I279:I283"/>
    <mergeCell ref="J279:J283"/>
    <mergeCell ref="K279:K283"/>
    <mergeCell ref="A248:B256"/>
    <mergeCell ref="P258:P262"/>
    <mergeCell ref="Q258:Q262"/>
    <mergeCell ref="P263:P267"/>
    <mergeCell ref="Q263:Q267"/>
    <mergeCell ref="I258:I262"/>
    <mergeCell ref="J258:J262"/>
    <mergeCell ref="K258:K262"/>
    <mergeCell ref="L258:L262"/>
    <mergeCell ref="M258:M262"/>
    <mergeCell ref="N258:N262"/>
    <mergeCell ref="O258:O262"/>
    <mergeCell ref="C263:C267"/>
    <mergeCell ref="D263:D267"/>
    <mergeCell ref="E263:E267"/>
    <mergeCell ref="F263:F267"/>
    <mergeCell ref="N268:N272"/>
    <mergeCell ref="O268:O272"/>
    <mergeCell ref="P268:P272"/>
    <mergeCell ref="Q268:Q272"/>
    <mergeCell ref="C268:C272"/>
    <mergeCell ref="D268:D272"/>
    <mergeCell ref="I268:I272"/>
    <mergeCell ref="J268:J272"/>
    <mergeCell ref="K268:K272"/>
    <mergeCell ref="L268:L272"/>
    <mergeCell ref="M268:M272"/>
    <mergeCell ref="A257:B272"/>
    <mergeCell ref="C258:C262"/>
    <mergeCell ref="D258:D262"/>
    <mergeCell ref="E258:E262"/>
    <mergeCell ref="F258:F262"/>
    <mergeCell ref="C253:C257"/>
    <mergeCell ref="D253:D257"/>
    <mergeCell ref="E253:E257"/>
    <mergeCell ref="F253:F257"/>
    <mergeCell ref="G253:G257"/>
    <mergeCell ref="H253:H257"/>
    <mergeCell ref="I253:I257"/>
    <mergeCell ref="N263:N267"/>
    <mergeCell ref="O263:O267"/>
    <mergeCell ref="G263:G267"/>
    <mergeCell ref="H263:H267"/>
    <mergeCell ref="I263:I267"/>
    <mergeCell ref="J263:J267"/>
    <mergeCell ref="K263:K267"/>
    <mergeCell ref="L263:L267"/>
    <mergeCell ref="M263:M267"/>
    <mergeCell ref="G258:G262"/>
    <mergeCell ref="H258:H262"/>
    <mergeCell ref="O248:O252"/>
    <mergeCell ref="P248:P252"/>
    <mergeCell ref="M240:M247"/>
    <mergeCell ref="N240:N247"/>
    <mergeCell ref="O240:O247"/>
    <mergeCell ref="P240:P247"/>
    <mergeCell ref="Q240:Q247"/>
    <mergeCell ref="M248:M252"/>
    <mergeCell ref="N248:N252"/>
    <mergeCell ref="Q248:Q252"/>
    <mergeCell ref="J253:J257"/>
    <mergeCell ref="K253:K257"/>
    <mergeCell ref="L253:L257"/>
    <mergeCell ref="M253:M257"/>
    <mergeCell ref="N253:N257"/>
    <mergeCell ref="O253:O257"/>
    <mergeCell ref="P253:P257"/>
    <mergeCell ref="Q253:Q257"/>
    <mergeCell ref="F230:F234"/>
    <mergeCell ref="G230:G234"/>
    <mergeCell ref="F235:F239"/>
    <mergeCell ref="G235:G239"/>
    <mergeCell ref="H235:H239"/>
    <mergeCell ref="I235:I239"/>
    <mergeCell ref="J235:J239"/>
    <mergeCell ref="F240:F247"/>
    <mergeCell ref="G240:G247"/>
    <mergeCell ref="H240:H247"/>
    <mergeCell ref="I240:I247"/>
    <mergeCell ref="J240:J247"/>
    <mergeCell ref="K240:K247"/>
    <mergeCell ref="L240:L247"/>
    <mergeCell ref="C240:C247"/>
    <mergeCell ref="C248:C252"/>
    <mergeCell ref="D240:D247"/>
    <mergeCell ref="E240:E247"/>
    <mergeCell ref="O225:O229"/>
    <mergeCell ref="C225:C229"/>
    <mergeCell ref="C230:C234"/>
    <mergeCell ref="N230:N234"/>
    <mergeCell ref="O230:O234"/>
    <mergeCell ref="P230:P234"/>
    <mergeCell ref="Q230:Q234"/>
    <mergeCell ref="D230:D234"/>
    <mergeCell ref="E230:E234"/>
    <mergeCell ref="I230:I234"/>
    <mergeCell ref="J230:J234"/>
    <mergeCell ref="K230:K234"/>
    <mergeCell ref="L230:L234"/>
    <mergeCell ref="M230:M234"/>
    <mergeCell ref="A225:B229"/>
    <mergeCell ref="D225:D229"/>
    <mergeCell ref="E225:E229"/>
    <mergeCell ref="F225:F229"/>
    <mergeCell ref="G225:G229"/>
    <mergeCell ref="H225:H229"/>
    <mergeCell ref="H230:H234"/>
    <mergeCell ref="A230:B247"/>
    <mergeCell ref="C235:C239"/>
    <mergeCell ref="D235:D239"/>
    <mergeCell ref="E235:E239"/>
    <mergeCell ref="K235:K239"/>
    <mergeCell ref="L235:L239"/>
    <mergeCell ref="M235:M239"/>
    <mergeCell ref="N235:N239"/>
    <mergeCell ref="O235:O239"/>
    <mergeCell ref="P235:P239"/>
    <mergeCell ref="Q235:Q239"/>
    <mergeCell ref="C347:C351"/>
    <mergeCell ref="B349:B356"/>
    <mergeCell ref="C352:C356"/>
    <mergeCell ref="K352:K356"/>
    <mergeCell ref="L352:L356"/>
    <mergeCell ref="M352:M356"/>
    <mergeCell ref="N352:N356"/>
    <mergeCell ref="O352:O356"/>
    <mergeCell ref="P352:P356"/>
    <mergeCell ref="Q352:Q356"/>
    <mergeCell ref="D352:D356"/>
    <mergeCell ref="E352:E356"/>
    <mergeCell ref="F352:F356"/>
    <mergeCell ref="G352:G356"/>
    <mergeCell ref="H352:H356"/>
    <mergeCell ref="I352:I356"/>
    <mergeCell ref="J352:J356"/>
    <mergeCell ref="L342:L346"/>
    <mergeCell ref="O347:O351"/>
    <mergeCell ref="P347:P351"/>
    <mergeCell ref="Q347:Q351"/>
    <mergeCell ref="H347:H351"/>
    <mergeCell ref="I347:I351"/>
    <mergeCell ref="J347:J351"/>
    <mergeCell ref="K347:K351"/>
    <mergeCell ref="L347:L351"/>
    <mergeCell ref="M347:M351"/>
    <mergeCell ref="N347:N351"/>
    <mergeCell ref="A308:A331"/>
    <mergeCell ref="B308:B325"/>
    <mergeCell ref="C311:C315"/>
    <mergeCell ref="O332:O336"/>
    <mergeCell ref="P332:P336"/>
    <mergeCell ref="Q332:Q336"/>
    <mergeCell ref="H332:H336"/>
    <mergeCell ref="I332:I336"/>
    <mergeCell ref="J332:J336"/>
    <mergeCell ref="K332:K336"/>
    <mergeCell ref="L332:L336"/>
    <mergeCell ref="M332:M336"/>
    <mergeCell ref="N332:N336"/>
    <mergeCell ref="O337:O341"/>
    <mergeCell ref="P337:P341"/>
    <mergeCell ref="Q337:Q341"/>
    <mergeCell ref="H337:H341"/>
    <mergeCell ref="I337:I341"/>
    <mergeCell ref="J337:J341"/>
    <mergeCell ref="K337:K341"/>
    <mergeCell ref="L337:L341"/>
    <mergeCell ref="M337:M341"/>
    <mergeCell ref="N337:N341"/>
    <mergeCell ref="C316:C320"/>
    <mergeCell ref="C321:C325"/>
    <mergeCell ref="C332:C336"/>
    <mergeCell ref="D332:D336"/>
    <mergeCell ref="E332:E336"/>
    <mergeCell ref="F332:F336"/>
    <mergeCell ref="G332:G336"/>
    <mergeCell ref="D311:D315"/>
    <mergeCell ref="D316:D320"/>
    <mergeCell ref="B327:B331"/>
    <mergeCell ref="C327:C331"/>
    <mergeCell ref="D327:D331"/>
    <mergeCell ref="E327:E331"/>
    <mergeCell ref="F327:F331"/>
    <mergeCell ref="G327:G331"/>
    <mergeCell ref="H327:H331"/>
    <mergeCell ref="N316:N320"/>
    <mergeCell ref="P327:P331"/>
    <mergeCell ref="Q327:Q331"/>
    <mergeCell ref="I327:I331"/>
    <mergeCell ref="J327:J331"/>
    <mergeCell ref="K327:K331"/>
    <mergeCell ref="L327:L331"/>
    <mergeCell ref="M327:M331"/>
    <mergeCell ref="N327:N331"/>
    <mergeCell ref="O327:O331"/>
    <mergeCell ref="B274:B307"/>
    <mergeCell ref="C284:C300"/>
    <mergeCell ref="C301:C305"/>
    <mergeCell ref="C306:C310"/>
    <mergeCell ref="L274:L278"/>
    <mergeCell ref="M274:M278"/>
    <mergeCell ref="N274:N278"/>
    <mergeCell ref="O274:O278"/>
    <mergeCell ref="P274:P278"/>
    <mergeCell ref="Q274:Q278"/>
    <mergeCell ref="L284:L300"/>
    <mergeCell ref="M284:M300"/>
    <mergeCell ref="N284:N300"/>
    <mergeCell ref="O284:O300"/>
    <mergeCell ref="P284:P300"/>
    <mergeCell ref="Q284:Q300"/>
    <mergeCell ref="M306:M310"/>
    <mergeCell ref="N306:N310"/>
    <mergeCell ref="O306:O310"/>
    <mergeCell ref="P306:P310"/>
    <mergeCell ref="Q306:Q310"/>
    <mergeCell ref="N311:N315"/>
    <mergeCell ref="Q311:Q315"/>
    <mergeCell ref="O316:O320"/>
    <mergeCell ref="P316:P320"/>
    <mergeCell ref="Q316:Q320"/>
    <mergeCell ref="G316:G320"/>
    <mergeCell ref="H316:H320"/>
    <mergeCell ref="I316:I320"/>
    <mergeCell ref="J316:J320"/>
    <mergeCell ref="K316:K320"/>
    <mergeCell ref="L316:L320"/>
    <mergeCell ref="M316:M320"/>
    <mergeCell ref="L311:L315"/>
    <mergeCell ref="M311:M315"/>
    <mergeCell ref="E311:E315"/>
    <mergeCell ref="F311:F315"/>
    <mergeCell ref="G311:G315"/>
    <mergeCell ref="H311:H315"/>
    <mergeCell ref="I311:I315"/>
    <mergeCell ref="J311:J315"/>
    <mergeCell ref="K311:K315"/>
    <mergeCell ref="O311:O315"/>
    <mergeCell ref="P311:P315"/>
    <mergeCell ref="L301:L305"/>
    <mergeCell ref="M301:M305"/>
    <mergeCell ref="N301:N305"/>
    <mergeCell ref="O301:O305"/>
    <mergeCell ref="P301:P305"/>
    <mergeCell ref="Q301:Q305"/>
    <mergeCell ref="E301:E305"/>
    <mergeCell ref="F301:F305"/>
    <mergeCell ref="G301:G305"/>
    <mergeCell ref="H301:H305"/>
    <mergeCell ref="I301:I305"/>
    <mergeCell ref="J301:J305"/>
    <mergeCell ref="K301:K305"/>
    <mergeCell ref="E306:E310"/>
    <mergeCell ref="F306:F310"/>
    <mergeCell ref="G306:G310"/>
    <mergeCell ref="H306:H310"/>
    <mergeCell ref="I306:I310"/>
    <mergeCell ref="J306:J310"/>
    <mergeCell ref="K306:K310"/>
    <mergeCell ref="L306:L310"/>
    <mergeCell ref="N219:N223"/>
    <mergeCell ref="O219:O223"/>
    <mergeCell ref="P219:P223"/>
    <mergeCell ref="Q219:Q223"/>
    <mergeCell ref="C219:C223"/>
    <mergeCell ref="D219:D223"/>
    <mergeCell ref="I219:I223"/>
    <mergeCell ref="J219:J223"/>
    <mergeCell ref="K219:K223"/>
    <mergeCell ref="L219:L223"/>
    <mergeCell ref="M219:M223"/>
    <mergeCell ref="K248:K252"/>
    <mergeCell ref="L248:L252"/>
    <mergeCell ref="D248:D252"/>
    <mergeCell ref="E248:E252"/>
    <mergeCell ref="F248:F252"/>
    <mergeCell ref="G248:G252"/>
    <mergeCell ref="H248:H252"/>
    <mergeCell ref="I248:I252"/>
    <mergeCell ref="J248:J252"/>
    <mergeCell ref="E219:E223"/>
    <mergeCell ref="F219:F223"/>
    <mergeCell ref="G219:G223"/>
    <mergeCell ref="H219:H223"/>
    <mergeCell ref="P225:P229"/>
    <mergeCell ref="Q225:Q229"/>
    <mergeCell ref="I225:I229"/>
    <mergeCell ref="J225:J229"/>
    <mergeCell ref="K225:K229"/>
    <mergeCell ref="L225:L229"/>
    <mergeCell ref="M225:M229"/>
    <mergeCell ref="N225:N229"/>
    <mergeCell ref="K209:K213"/>
    <mergeCell ref="L209:L213"/>
    <mergeCell ref="M209:M213"/>
    <mergeCell ref="N209:N213"/>
    <mergeCell ref="O209:O213"/>
    <mergeCell ref="P209:P213"/>
    <mergeCell ref="Q209:Q213"/>
    <mergeCell ref="D209:D213"/>
    <mergeCell ref="E209:E213"/>
    <mergeCell ref="F209:F213"/>
    <mergeCell ref="G209:G213"/>
    <mergeCell ref="H209:H213"/>
    <mergeCell ref="I209:I213"/>
    <mergeCell ref="J209:J213"/>
    <mergeCell ref="P214:P218"/>
    <mergeCell ref="Q214:Q218"/>
    <mergeCell ref="I214:I218"/>
    <mergeCell ref="J214:J218"/>
    <mergeCell ref="K214:K218"/>
    <mergeCell ref="L214:L218"/>
    <mergeCell ref="M214:M218"/>
    <mergeCell ref="N214:N218"/>
    <mergeCell ref="O214:O218"/>
    <mergeCell ref="D214:D218"/>
    <mergeCell ref="E214:E218"/>
    <mergeCell ref="F214:F218"/>
    <mergeCell ref="G214:G218"/>
    <mergeCell ref="H214:H218"/>
    <mergeCell ref="J199:J203"/>
    <mergeCell ref="M204:M208"/>
    <mergeCell ref="N204:N208"/>
    <mergeCell ref="O204:O208"/>
    <mergeCell ref="P204:P208"/>
    <mergeCell ref="Q204:Q208"/>
    <mergeCell ref="K199:K203"/>
    <mergeCell ref="L199:L203"/>
    <mergeCell ref="M199:M203"/>
    <mergeCell ref="N199:N203"/>
    <mergeCell ref="O199:O203"/>
    <mergeCell ref="P199:P203"/>
    <mergeCell ref="Q199:Q203"/>
    <mergeCell ref="K204:K208"/>
    <mergeCell ref="L204:L208"/>
    <mergeCell ref="D204:D208"/>
    <mergeCell ref="E204:E208"/>
    <mergeCell ref="F204:F208"/>
    <mergeCell ref="G204:G208"/>
    <mergeCell ref="H204:H208"/>
    <mergeCell ref="I204:I208"/>
    <mergeCell ref="J204:J208"/>
    <mergeCell ref="I143:I158"/>
    <mergeCell ref="A136:B158"/>
    <mergeCell ref="A160:B187"/>
    <mergeCell ref="A188:B210"/>
    <mergeCell ref="A115:B135"/>
    <mergeCell ref="C128:C132"/>
    <mergeCell ref="D128:D132"/>
    <mergeCell ref="C133:C137"/>
    <mergeCell ref="D133:D137"/>
    <mergeCell ref="D138:D142"/>
    <mergeCell ref="D143:D158"/>
    <mergeCell ref="D199:D203"/>
    <mergeCell ref="E199:E203"/>
    <mergeCell ref="F199:F203"/>
    <mergeCell ref="G199:G203"/>
    <mergeCell ref="H199:H203"/>
    <mergeCell ref="I199:I203"/>
    <mergeCell ref="C199:C203"/>
    <mergeCell ref="C204:C208"/>
    <mergeCell ref="C209:C213"/>
    <mergeCell ref="E188:E190"/>
    <mergeCell ref="F188:F190"/>
    <mergeCell ref="G188:G190"/>
    <mergeCell ref="H188:H190"/>
    <mergeCell ref="I188:I190"/>
    <mergeCell ref="I160:I169"/>
    <mergeCell ref="G133:G137"/>
    <mergeCell ref="H133:H137"/>
    <mergeCell ref="I133:I137"/>
    <mergeCell ref="C66:C70"/>
    <mergeCell ref="C97:C127"/>
    <mergeCell ref="C160:C169"/>
    <mergeCell ref="C170:C182"/>
    <mergeCell ref="C183:C187"/>
    <mergeCell ref="C188:C190"/>
    <mergeCell ref="C191:C198"/>
    <mergeCell ref="C60:C65"/>
    <mergeCell ref="D60:D65"/>
    <mergeCell ref="D66:D70"/>
    <mergeCell ref="A67:B86"/>
    <mergeCell ref="D71:D76"/>
    <mergeCell ref="A88:B114"/>
    <mergeCell ref="D88:D96"/>
    <mergeCell ref="C138:C142"/>
    <mergeCell ref="C143:C158"/>
    <mergeCell ref="A211:B223"/>
    <mergeCell ref="C214:C218"/>
    <mergeCell ref="D188:D190"/>
    <mergeCell ref="C82:C86"/>
    <mergeCell ref="D82:D86"/>
    <mergeCell ref="J188:J190"/>
    <mergeCell ref="K191:K198"/>
    <mergeCell ref="L191:L198"/>
    <mergeCell ref="M191:M198"/>
    <mergeCell ref="N191:N198"/>
    <mergeCell ref="O191:O198"/>
    <mergeCell ref="P191:P198"/>
    <mergeCell ref="Q191:Q198"/>
    <mergeCell ref="D191:D198"/>
    <mergeCell ref="E191:E198"/>
    <mergeCell ref="F191:F198"/>
    <mergeCell ref="G191:G198"/>
    <mergeCell ref="H191:H198"/>
    <mergeCell ref="I191:I198"/>
    <mergeCell ref="J191:J198"/>
    <mergeCell ref="L138:L142"/>
    <mergeCell ref="M138:M142"/>
    <mergeCell ref="N138:N142"/>
    <mergeCell ref="O138:O142"/>
    <mergeCell ref="P138:P142"/>
    <mergeCell ref="Q138:Q142"/>
    <mergeCell ref="E138:E142"/>
    <mergeCell ref="F138:F142"/>
    <mergeCell ref="G138:G142"/>
    <mergeCell ref="H138:H142"/>
    <mergeCell ref="I138:I142"/>
    <mergeCell ref="J138:J142"/>
    <mergeCell ref="K138:K142"/>
    <mergeCell ref="K188:K190"/>
    <mergeCell ref="L188:L190"/>
    <mergeCell ref="M188:M190"/>
    <mergeCell ref="N188:N190"/>
    <mergeCell ref="O188:O190"/>
    <mergeCell ref="P188:P190"/>
    <mergeCell ref="Q188:Q190"/>
    <mergeCell ref="J143:J158"/>
    <mergeCell ref="K143:K158"/>
    <mergeCell ref="L143:L158"/>
    <mergeCell ref="M143:M158"/>
    <mergeCell ref="N143:N158"/>
    <mergeCell ref="O143:O158"/>
    <mergeCell ref="P143:P158"/>
    <mergeCell ref="Q143:Q158"/>
    <mergeCell ref="E143:E158"/>
    <mergeCell ref="F143:F158"/>
    <mergeCell ref="G143:G158"/>
    <mergeCell ref="H143:H158"/>
    <mergeCell ref="C77:C81"/>
    <mergeCell ref="D77:D81"/>
    <mergeCell ref="E77:E81"/>
    <mergeCell ref="F77:F81"/>
    <mergeCell ref="G77:G81"/>
    <mergeCell ref="H77:H81"/>
    <mergeCell ref="I77:I81"/>
    <mergeCell ref="J82:J86"/>
    <mergeCell ref="K82:K86"/>
    <mergeCell ref="L82:L86"/>
    <mergeCell ref="M82:M86"/>
    <mergeCell ref="N82:N86"/>
    <mergeCell ref="O82:O86"/>
    <mergeCell ref="P82:P86"/>
    <mergeCell ref="Q82:Q86"/>
    <mergeCell ref="J88:J96"/>
    <mergeCell ref="K88:K96"/>
    <mergeCell ref="L88:L96"/>
    <mergeCell ref="M88:M96"/>
    <mergeCell ref="N88:N96"/>
    <mergeCell ref="O88:O96"/>
    <mergeCell ref="P88:P96"/>
    <mergeCell ref="Q88:Q96"/>
    <mergeCell ref="K183:K187"/>
    <mergeCell ref="L183:L187"/>
    <mergeCell ref="M183:M187"/>
    <mergeCell ref="N183:N187"/>
    <mergeCell ref="O183:O187"/>
    <mergeCell ref="P183:P187"/>
    <mergeCell ref="Q183:Q187"/>
    <mergeCell ref="D183:D187"/>
    <mergeCell ref="E183:E187"/>
    <mergeCell ref="F183:F187"/>
    <mergeCell ref="G183:G187"/>
    <mergeCell ref="H183:H187"/>
    <mergeCell ref="I183:I187"/>
    <mergeCell ref="J183:J187"/>
    <mergeCell ref="K160:K169"/>
    <mergeCell ref="L160:L169"/>
    <mergeCell ref="M160:M169"/>
    <mergeCell ref="N160:N169"/>
    <mergeCell ref="O160:O169"/>
    <mergeCell ref="P160:P169"/>
    <mergeCell ref="Q160:Q169"/>
    <mergeCell ref="D160:D169"/>
    <mergeCell ref="E160:E169"/>
    <mergeCell ref="F160:F169"/>
    <mergeCell ref="G160:G169"/>
    <mergeCell ref="H160:H169"/>
    <mergeCell ref="N71:N76"/>
    <mergeCell ref="O71:O76"/>
    <mergeCell ref="P71:P76"/>
    <mergeCell ref="Q71:Q76"/>
    <mergeCell ref="E71:E76"/>
    <mergeCell ref="F71:F76"/>
    <mergeCell ref="G71:G76"/>
    <mergeCell ref="H71:H76"/>
    <mergeCell ref="I71:I76"/>
    <mergeCell ref="J71:J76"/>
    <mergeCell ref="K71:K76"/>
    <mergeCell ref="J77:J81"/>
    <mergeCell ref="K77:K81"/>
    <mergeCell ref="L77:L81"/>
    <mergeCell ref="M77:M81"/>
    <mergeCell ref="N77:N81"/>
    <mergeCell ref="P77:P81"/>
    <mergeCell ref="Q77:Q81"/>
    <mergeCell ref="J160:J169"/>
    <mergeCell ref="K170:K182"/>
    <mergeCell ref="L170:L182"/>
    <mergeCell ref="M170:M182"/>
    <mergeCell ref="N170:N182"/>
    <mergeCell ref="O170:O182"/>
    <mergeCell ref="P170:P182"/>
    <mergeCell ref="Q170:Q182"/>
    <mergeCell ref="D170:D182"/>
    <mergeCell ref="E170:E182"/>
    <mergeCell ref="F170:F182"/>
    <mergeCell ref="G170:G182"/>
    <mergeCell ref="H170:H182"/>
    <mergeCell ref="I170:I182"/>
    <mergeCell ref="J170:J182"/>
    <mergeCell ref="P128:P132"/>
    <mergeCell ref="Q128:Q132"/>
    <mergeCell ref="E128:E132"/>
    <mergeCell ref="F128:F132"/>
    <mergeCell ref="G128:G132"/>
    <mergeCell ref="H128:H132"/>
    <mergeCell ref="I128:I132"/>
    <mergeCell ref="J128:J132"/>
    <mergeCell ref="K128:K132"/>
    <mergeCell ref="L133:L137"/>
    <mergeCell ref="M133:M137"/>
    <mergeCell ref="N133:N137"/>
    <mergeCell ref="O133:O137"/>
    <mergeCell ref="P133:P137"/>
    <mergeCell ref="Q133:Q137"/>
    <mergeCell ref="E133:E137"/>
    <mergeCell ref="F133:F137"/>
    <mergeCell ref="M60:M65"/>
    <mergeCell ref="J66:J70"/>
    <mergeCell ref="K66:K70"/>
    <mergeCell ref="L66:L70"/>
    <mergeCell ref="M66:M70"/>
    <mergeCell ref="N66:N70"/>
    <mergeCell ref="O66:O70"/>
    <mergeCell ref="P66:P70"/>
    <mergeCell ref="Q66:Q70"/>
    <mergeCell ref="E60:E65"/>
    <mergeCell ref="F60:F65"/>
    <mergeCell ref="E66:E70"/>
    <mergeCell ref="F66:F70"/>
    <mergeCell ref="G66:G70"/>
    <mergeCell ref="H66:H70"/>
    <mergeCell ref="I66:I70"/>
    <mergeCell ref="K97:K127"/>
    <mergeCell ref="L97:L127"/>
    <mergeCell ref="M97:M127"/>
    <mergeCell ref="N97:N127"/>
    <mergeCell ref="O97:O127"/>
    <mergeCell ref="P97:P127"/>
    <mergeCell ref="Q97:Q127"/>
    <mergeCell ref="E97:E127"/>
    <mergeCell ref="F97:F127"/>
    <mergeCell ref="G97:G127"/>
    <mergeCell ref="H97:H127"/>
    <mergeCell ref="I97:I127"/>
    <mergeCell ref="J97:J127"/>
    <mergeCell ref="O77:O81"/>
    <mergeCell ref="L71:L76"/>
    <mergeCell ref="M71:M76"/>
    <mergeCell ref="N2202:N2207"/>
    <mergeCell ref="O2202:O2207"/>
    <mergeCell ref="P2202:P2207"/>
    <mergeCell ref="Q2202:Q2207"/>
    <mergeCell ref="G2202:G2207"/>
    <mergeCell ref="H2202:H2207"/>
    <mergeCell ref="I2202:I2207"/>
    <mergeCell ref="J2202:J2207"/>
    <mergeCell ref="K2202:K2207"/>
    <mergeCell ref="L2202:L2207"/>
    <mergeCell ref="M2202:M2207"/>
    <mergeCell ref="E55:E59"/>
    <mergeCell ref="F55:F59"/>
    <mergeCell ref="G55:G59"/>
    <mergeCell ref="H55:H59"/>
    <mergeCell ref="A45:B66"/>
    <mergeCell ref="C47:C54"/>
    <mergeCell ref="D47:D54"/>
    <mergeCell ref="E47:E54"/>
    <mergeCell ref="F47:F54"/>
    <mergeCell ref="G47:G54"/>
    <mergeCell ref="H47:H54"/>
    <mergeCell ref="N60:N65"/>
    <mergeCell ref="O60:O65"/>
    <mergeCell ref="P60:P65"/>
    <mergeCell ref="Q60:Q65"/>
    <mergeCell ref="G60:G65"/>
    <mergeCell ref="H60:H65"/>
    <mergeCell ref="I60:I65"/>
    <mergeCell ref="J60:J65"/>
    <mergeCell ref="K60:K65"/>
    <mergeCell ref="L60:L65"/>
    <mergeCell ref="O2181:O2185"/>
    <mergeCell ref="P2181:P2185"/>
    <mergeCell ref="Q2181:Q2185"/>
    <mergeCell ref="G2181:G2185"/>
    <mergeCell ref="H2181:H2185"/>
    <mergeCell ref="I2181:I2185"/>
    <mergeCell ref="J2181:J2185"/>
    <mergeCell ref="K2181:K2185"/>
    <mergeCell ref="L2181:L2185"/>
    <mergeCell ref="M2181:M2185"/>
    <mergeCell ref="N2186:N2190"/>
    <mergeCell ref="O2186:O2190"/>
    <mergeCell ref="P2186:P2190"/>
    <mergeCell ref="Q2186:Q2190"/>
    <mergeCell ref="G2186:G2190"/>
    <mergeCell ref="H2186:H2190"/>
    <mergeCell ref="I2186:I2190"/>
    <mergeCell ref="J2186:J2190"/>
    <mergeCell ref="K2186:K2190"/>
    <mergeCell ref="L2186:L2190"/>
    <mergeCell ref="M2186:M2190"/>
    <mergeCell ref="K2095:K2099"/>
    <mergeCell ref="L2095:L2099"/>
    <mergeCell ref="D2095:D2099"/>
    <mergeCell ref="E2095:E2099"/>
    <mergeCell ref="F2095:F2099"/>
    <mergeCell ref="G2095:G2099"/>
    <mergeCell ref="H2095:H2099"/>
    <mergeCell ref="I2095:I2099"/>
    <mergeCell ref="J2095:J2099"/>
    <mergeCell ref="N2196:N2200"/>
    <mergeCell ref="O2196:O2200"/>
    <mergeCell ref="P2196:P2200"/>
    <mergeCell ref="Q2196:Q2200"/>
    <mergeCell ref="G2196:G2200"/>
    <mergeCell ref="H2196:H2200"/>
    <mergeCell ref="I2196:I2200"/>
    <mergeCell ref="J2196:J2200"/>
    <mergeCell ref="K2196:K2200"/>
    <mergeCell ref="L2196:L2200"/>
    <mergeCell ref="M2196:M2200"/>
    <mergeCell ref="N2171:N2175"/>
    <mergeCell ref="O2171:O2175"/>
    <mergeCell ref="P2171:P2175"/>
    <mergeCell ref="Q2171:Q2175"/>
    <mergeCell ref="G2171:G2175"/>
    <mergeCell ref="H2171:H2175"/>
    <mergeCell ref="I2171:I2175"/>
    <mergeCell ref="J2171:J2175"/>
    <mergeCell ref="K2171:K2175"/>
    <mergeCell ref="L2171:L2175"/>
    <mergeCell ref="M2171:M2175"/>
    <mergeCell ref="N2181:N2185"/>
    <mergeCell ref="K2064:K2069"/>
    <mergeCell ref="L2064:L2069"/>
    <mergeCell ref="M2064:M2069"/>
    <mergeCell ref="N2064:N2069"/>
    <mergeCell ref="C2070:C2074"/>
    <mergeCell ref="D2070:D2074"/>
    <mergeCell ref="M2070:M2074"/>
    <mergeCell ref="N2070:N2074"/>
    <mergeCell ref="O2070:O2074"/>
    <mergeCell ref="P2070:P2074"/>
    <mergeCell ref="Q2070:Q2074"/>
    <mergeCell ref="E2070:E2074"/>
    <mergeCell ref="F2070:F2074"/>
    <mergeCell ref="H2070:H2074"/>
    <mergeCell ref="I2070:I2074"/>
    <mergeCell ref="J2070:J2074"/>
    <mergeCell ref="K2070:K2074"/>
    <mergeCell ref="L2070:L2074"/>
    <mergeCell ref="C2064:C2069"/>
    <mergeCell ref="O2064:O2069"/>
    <mergeCell ref="P2064:P2069"/>
    <mergeCell ref="Q2064:Q2069"/>
    <mergeCell ref="H2064:H2069"/>
    <mergeCell ref="I2064:I2069"/>
    <mergeCell ref="J2064:J2069"/>
    <mergeCell ref="O2053:O2058"/>
    <mergeCell ref="P2053:P2058"/>
    <mergeCell ref="Q2053:Q2058"/>
    <mergeCell ref="H2053:H2058"/>
    <mergeCell ref="I2053:I2058"/>
    <mergeCell ref="J2053:J2058"/>
    <mergeCell ref="K2053:K2058"/>
    <mergeCell ref="L2053:L2058"/>
    <mergeCell ref="M2053:M2058"/>
    <mergeCell ref="N2053:N2058"/>
    <mergeCell ref="A2032:A2062"/>
    <mergeCell ref="B2032:B2062"/>
    <mergeCell ref="C2053:C2058"/>
    <mergeCell ref="D2053:D2058"/>
    <mergeCell ref="E2053:E2058"/>
    <mergeCell ref="F2053:F2058"/>
    <mergeCell ref="G2053:G2058"/>
    <mergeCell ref="J2059:J2063"/>
    <mergeCell ref="K2059:K2063"/>
    <mergeCell ref="L2059:L2063"/>
    <mergeCell ref="M2059:M2063"/>
    <mergeCell ref="N2059:N2063"/>
    <mergeCell ref="O2059:O2063"/>
    <mergeCell ref="P2059:P2063"/>
    <mergeCell ref="Q2059:Q2063"/>
    <mergeCell ref="C2059:C2063"/>
    <mergeCell ref="D2059:D2063"/>
    <mergeCell ref="E2059:E2063"/>
    <mergeCell ref="F2059:F2063"/>
    <mergeCell ref="G2059:G2063"/>
    <mergeCell ref="H2059:H2063"/>
    <mergeCell ref="I2059:I2063"/>
    <mergeCell ref="C2022:C2026"/>
    <mergeCell ref="C2027:C2052"/>
    <mergeCell ref="D2027:D2052"/>
    <mergeCell ref="E2027:E2052"/>
    <mergeCell ref="F2027:F2052"/>
    <mergeCell ref="G2027:G2052"/>
    <mergeCell ref="H2027:H2052"/>
    <mergeCell ref="P2027:P2052"/>
    <mergeCell ref="Q2027:Q2052"/>
    <mergeCell ref="I2027:I2052"/>
    <mergeCell ref="J2027:J2052"/>
    <mergeCell ref="K2027:K2052"/>
    <mergeCell ref="L2027:L2052"/>
    <mergeCell ref="M2027:M2052"/>
    <mergeCell ref="N2027:N2052"/>
    <mergeCell ref="O2027:O2052"/>
    <mergeCell ref="A1980:A1989"/>
    <mergeCell ref="A1990:A2000"/>
    <mergeCell ref="A2002:A2031"/>
    <mergeCell ref="B2002:B2031"/>
    <mergeCell ref="C2017:C2021"/>
    <mergeCell ref="D2017:D2021"/>
    <mergeCell ref="D2022:D2026"/>
    <mergeCell ref="D2007:D2011"/>
    <mergeCell ref="E2007:E2011"/>
    <mergeCell ref="F2007:F2011"/>
    <mergeCell ref="G2007:G2011"/>
    <mergeCell ref="H2007:H2011"/>
    <mergeCell ref="I2007:I2011"/>
    <mergeCell ref="J2007:J2011"/>
    <mergeCell ref="L2022:L2026"/>
    <mergeCell ref="M2022:M2026"/>
    <mergeCell ref="N1998:N1999"/>
    <mergeCell ref="E1968:E1973"/>
    <mergeCell ref="F1968:F1973"/>
    <mergeCell ref="M1974:M1979"/>
    <mergeCell ref="N2022:N2026"/>
    <mergeCell ref="O2022:O2026"/>
    <mergeCell ref="P2022:P2026"/>
    <mergeCell ref="Q2022:Q2026"/>
    <mergeCell ref="E2022:E2026"/>
    <mergeCell ref="F2022:F2026"/>
    <mergeCell ref="G2022:G2026"/>
    <mergeCell ref="H2022:H2026"/>
    <mergeCell ref="I2022:I2026"/>
    <mergeCell ref="J2022:J2026"/>
    <mergeCell ref="K2022:K2026"/>
    <mergeCell ref="L2017:L2021"/>
    <mergeCell ref="M2017:M2021"/>
    <mergeCell ref="N2017:N2021"/>
    <mergeCell ref="O2017:O2021"/>
    <mergeCell ref="P2017:P2021"/>
    <mergeCell ref="Q2017:Q2021"/>
    <mergeCell ref="E2017:E2021"/>
    <mergeCell ref="F2017:F2021"/>
    <mergeCell ref="G2017:G2021"/>
    <mergeCell ref="H2017:H2021"/>
    <mergeCell ref="I2017:I2021"/>
    <mergeCell ref="J2017:J2021"/>
    <mergeCell ref="K2017:K2021"/>
    <mergeCell ref="C2007:C2011"/>
    <mergeCell ref="C2012:C2016"/>
    <mergeCell ref="D2012:D2016"/>
    <mergeCell ref="E2012:E2016"/>
    <mergeCell ref="A1959:A1979"/>
    <mergeCell ref="B1959:B1979"/>
    <mergeCell ref="D1963:D1967"/>
    <mergeCell ref="E1963:E1967"/>
    <mergeCell ref="F1963:F1967"/>
    <mergeCell ref="G1963:G1967"/>
    <mergeCell ref="G1968:G1973"/>
    <mergeCell ref="P2002:P2006"/>
    <mergeCell ref="Q2002:Q2006"/>
    <mergeCell ref="I2002:I2006"/>
    <mergeCell ref="J2002:J2006"/>
    <mergeCell ref="K2002:K2006"/>
    <mergeCell ref="L2002:L2006"/>
    <mergeCell ref="M2002:M2006"/>
    <mergeCell ref="N2002:N2006"/>
    <mergeCell ref="O2002:O2006"/>
    <mergeCell ref="K2007:K2011"/>
    <mergeCell ref="L2007:L2011"/>
    <mergeCell ref="M2007:M2011"/>
    <mergeCell ref="O1998:O1999"/>
    <mergeCell ref="P1998:P1999"/>
    <mergeCell ref="Q1998:Q1999"/>
    <mergeCell ref="H1998:H1999"/>
    <mergeCell ref="I1998:I1999"/>
    <mergeCell ref="J1998:J1999"/>
    <mergeCell ref="K1998:K1999"/>
    <mergeCell ref="L1998:L1999"/>
    <mergeCell ref="M1998:M1999"/>
    <mergeCell ref="K1974:K1979"/>
    <mergeCell ref="L1974:L1979"/>
    <mergeCell ref="D1974:D1979"/>
    <mergeCell ref="E1974:E1979"/>
    <mergeCell ref="D1980:D1983"/>
    <mergeCell ref="E1980:E1983"/>
    <mergeCell ref="F1980:F1983"/>
    <mergeCell ref="G1980:G1983"/>
    <mergeCell ref="H1980:H1983"/>
    <mergeCell ref="P1980:P1983"/>
    <mergeCell ref="Q1980:Q1983"/>
    <mergeCell ref="I1980:I1983"/>
    <mergeCell ref="J1980:J1983"/>
    <mergeCell ref="K1980:K1983"/>
    <mergeCell ref="L1980:L1983"/>
    <mergeCell ref="M1980:M1983"/>
    <mergeCell ref="M2012:M2016"/>
    <mergeCell ref="N2012:N2016"/>
    <mergeCell ref="O2012:O2016"/>
    <mergeCell ref="P2012:P2016"/>
    <mergeCell ref="Q2012:Q2016"/>
    <mergeCell ref="F2012:F2016"/>
    <mergeCell ref="G2012:G2016"/>
    <mergeCell ref="H2012:H2016"/>
    <mergeCell ref="I2012:I2016"/>
    <mergeCell ref="J2012:J2016"/>
    <mergeCell ref="K2012:K2016"/>
    <mergeCell ref="L2012:L2016"/>
    <mergeCell ref="N2007:N2011"/>
    <mergeCell ref="O2007:O2011"/>
    <mergeCell ref="P2007:P2011"/>
    <mergeCell ref="Q2007:Q2011"/>
    <mergeCell ref="F1998:F1999"/>
    <mergeCell ref="G1998:G1999"/>
    <mergeCell ref="D1998:D1999"/>
    <mergeCell ref="E1998:E1999"/>
    <mergeCell ref="D2002:D2006"/>
    <mergeCell ref="E2002:E2006"/>
    <mergeCell ref="F2002:F2006"/>
    <mergeCell ref="G2002:G2006"/>
    <mergeCell ref="H2002:H2006"/>
    <mergeCell ref="C1963:C1967"/>
    <mergeCell ref="C1974:C1979"/>
    <mergeCell ref="B1980:B1989"/>
    <mergeCell ref="C1980:C1983"/>
    <mergeCell ref="D1984:D1997"/>
    <mergeCell ref="G1984:G1997"/>
    <mergeCell ref="B1990:B1999"/>
    <mergeCell ref="C1984:C1997"/>
    <mergeCell ref="C1998:C1999"/>
    <mergeCell ref="C2002:C2006"/>
    <mergeCell ref="F1974:F1979"/>
    <mergeCell ref="G1974:G1979"/>
    <mergeCell ref="H1974:H1979"/>
    <mergeCell ref="M1968:M1973"/>
    <mergeCell ref="N1968:N1973"/>
    <mergeCell ref="O1968:O1973"/>
    <mergeCell ref="P1968:P1973"/>
    <mergeCell ref="Q1968:Q1973"/>
    <mergeCell ref="C1968:C1973"/>
    <mergeCell ref="D1968:D1973"/>
    <mergeCell ref="H1968:H1973"/>
    <mergeCell ref="I1968:I1973"/>
    <mergeCell ref="J1968:J1973"/>
    <mergeCell ref="K1968:K1973"/>
    <mergeCell ref="L1968:L1973"/>
    <mergeCell ref="M1984:M1997"/>
    <mergeCell ref="N1984:N1997"/>
    <mergeCell ref="O1984:O1997"/>
    <mergeCell ref="P1984:P1997"/>
    <mergeCell ref="Q1984:Q1997"/>
    <mergeCell ref="E1984:E1997"/>
    <mergeCell ref="F1984:F1997"/>
    <mergeCell ref="H1984:H1997"/>
    <mergeCell ref="I1984:I1997"/>
    <mergeCell ref="J1984:J1997"/>
    <mergeCell ref="K1984:K1997"/>
    <mergeCell ref="L1984:L1997"/>
    <mergeCell ref="N1980:N1983"/>
    <mergeCell ref="O1980:O1983"/>
    <mergeCell ref="N1974:N1979"/>
    <mergeCell ref="O1974:O1979"/>
    <mergeCell ref="P1974:P1979"/>
    <mergeCell ref="Q1974:Q1979"/>
    <mergeCell ref="I1974:I1979"/>
    <mergeCell ref="J1974:J1979"/>
    <mergeCell ref="A1935:A1958"/>
    <mergeCell ref="B1935:B1958"/>
    <mergeCell ref="C1951:C1955"/>
    <mergeCell ref="D1951:D1955"/>
    <mergeCell ref="E1951:E1955"/>
    <mergeCell ref="F1951:F1955"/>
    <mergeCell ref="G1951:G1955"/>
    <mergeCell ref="O1963:O1967"/>
    <mergeCell ref="P1963:P1967"/>
    <mergeCell ref="Q1963:Q1967"/>
    <mergeCell ref="H1963:H1967"/>
    <mergeCell ref="I1963:I1967"/>
    <mergeCell ref="J1963:J1967"/>
    <mergeCell ref="K1963:K1967"/>
    <mergeCell ref="L1963:L1967"/>
    <mergeCell ref="M1963:M1967"/>
    <mergeCell ref="N1963:N1967"/>
    <mergeCell ref="D1932:D1950"/>
    <mergeCell ref="E1932:E1950"/>
    <mergeCell ref="F1932:F1950"/>
    <mergeCell ref="G1932:G1950"/>
    <mergeCell ref="H1932:H1950"/>
    <mergeCell ref="J1956:J1962"/>
    <mergeCell ref="K1956:K1962"/>
    <mergeCell ref="L1956:L1962"/>
    <mergeCell ref="M1956:M1962"/>
    <mergeCell ref="N1956:N1962"/>
    <mergeCell ref="O1956:O1962"/>
    <mergeCell ref="P1956:P1962"/>
    <mergeCell ref="Q1956:Q1962"/>
    <mergeCell ref="C1956:C1962"/>
    <mergeCell ref="D1956:D1962"/>
    <mergeCell ref="E1956:E1962"/>
    <mergeCell ref="F1956:F1962"/>
    <mergeCell ref="G1956:G1962"/>
    <mergeCell ref="H1956:H1962"/>
    <mergeCell ref="I1956:I1962"/>
    <mergeCell ref="Q1922:Q1923"/>
    <mergeCell ref="Q1924:Q1930"/>
    <mergeCell ref="J1922:J1923"/>
    <mergeCell ref="K1922:K1923"/>
    <mergeCell ref="L1922:L1923"/>
    <mergeCell ref="M1922:M1923"/>
    <mergeCell ref="N1922:N1923"/>
    <mergeCell ref="O1922:O1923"/>
    <mergeCell ref="P1922:P1923"/>
    <mergeCell ref="O1951:O1955"/>
    <mergeCell ref="P1951:P1955"/>
    <mergeCell ref="Q1951:Q1955"/>
    <mergeCell ref="H1951:H1955"/>
    <mergeCell ref="I1951:I1955"/>
    <mergeCell ref="J1951:J1955"/>
    <mergeCell ref="K1951:K1955"/>
    <mergeCell ref="L1951:L1955"/>
    <mergeCell ref="M1951:M1955"/>
    <mergeCell ref="N1951:N1955"/>
    <mergeCell ref="Q1932:Q1950"/>
    <mergeCell ref="I1932:I1950"/>
    <mergeCell ref="J1932:J1950"/>
    <mergeCell ref="K1932:K1950"/>
    <mergeCell ref="L1932:L1950"/>
    <mergeCell ref="M1932:M1950"/>
    <mergeCell ref="N1932:N1950"/>
    <mergeCell ref="O1932:O1950"/>
    <mergeCell ref="A1890:A1914"/>
    <mergeCell ref="B1890:B1914"/>
    <mergeCell ref="C1901:C1907"/>
    <mergeCell ref="D1901:D1907"/>
    <mergeCell ref="E1901:E1907"/>
    <mergeCell ref="F1901:F1907"/>
    <mergeCell ref="G1901:G1907"/>
    <mergeCell ref="G1908:G1910"/>
    <mergeCell ref="J1919:J1921"/>
    <mergeCell ref="K1919:K1921"/>
    <mergeCell ref="L1919:L1921"/>
    <mergeCell ref="M1919:M1921"/>
    <mergeCell ref="N1919:N1921"/>
    <mergeCell ref="O1919:O1921"/>
    <mergeCell ref="P1919:P1921"/>
    <mergeCell ref="Q1919:Q1921"/>
    <mergeCell ref="C1919:C1921"/>
    <mergeCell ref="D1919:D1921"/>
    <mergeCell ref="E1919:E1921"/>
    <mergeCell ref="F1919:F1921"/>
    <mergeCell ref="G1919:G1921"/>
    <mergeCell ref="H1919:H1921"/>
    <mergeCell ref="I1919:I1921"/>
    <mergeCell ref="A1915:A1934"/>
    <mergeCell ref="B1915:B1930"/>
    <mergeCell ref="B1932:B1934"/>
    <mergeCell ref="P1932:P1950"/>
    <mergeCell ref="C1932:C1950"/>
    <mergeCell ref="Q1911:Q1918"/>
    <mergeCell ref="J1911:J1918"/>
    <mergeCell ref="K1911:K1918"/>
    <mergeCell ref="L1911:L1918"/>
    <mergeCell ref="C1922:C1923"/>
    <mergeCell ref="O1924:O1930"/>
    <mergeCell ref="P1924:P1930"/>
    <mergeCell ref="H1924:H1930"/>
    <mergeCell ref="I1924:I1930"/>
    <mergeCell ref="J1924:J1930"/>
    <mergeCell ref="K1924:K1930"/>
    <mergeCell ref="L1924:L1930"/>
    <mergeCell ref="M1924:M1930"/>
    <mergeCell ref="N1924:N1930"/>
    <mergeCell ref="C1908:C1910"/>
    <mergeCell ref="D1908:D1910"/>
    <mergeCell ref="C1911:C1918"/>
    <mergeCell ref="D1911:D1918"/>
    <mergeCell ref="E1911:E1918"/>
    <mergeCell ref="F1911:F1918"/>
    <mergeCell ref="G1911:G1918"/>
    <mergeCell ref="D1924:D1930"/>
    <mergeCell ref="E1924:E1930"/>
    <mergeCell ref="F1924:F1930"/>
    <mergeCell ref="G1924:G1930"/>
    <mergeCell ref="D1922:D1923"/>
    <mergeCell ref="E1922:E1923"/>
    <mergeCell ref="F1922:F1923"/>
    <mergeCell ref="G1922:G1923"/>
    <mergeCell ref="H1922:H1923"/>
    <mergeCell ref="I1922:I1923"/>
    <mergeCell ref="C1924:C1930"/>
    <mergeCell ref="O1911:O1918"/>
    <mergeCell ref="P1911:P1918"/>
    <mergeCell ref="H1911:H1918"/>
    <mergeCell ref="I1911:I1918"/>
    <mergeCell ref="A1842:A1862"/>
    <mergeCell ref="B1842:B1864"/>
    <mergeCell ref="D1845:D1849"/>
    <mergeCell ref="E1845:E1849"/>
    <mergeCell ref="F1845:F1849"/>
    <mergeCell ref="G1845:G1849"/>
    <mergeCell ref="G1850:G1854"/>
    <mergeCell ref="G1860:G1864"/>
    <mergeCell ref="M1850:M1854"/>
    <mergeCell ref="N1850:N1854"/>
    <mergeCell ref="O1850:O1854"/>
    <mergeCell ref="P1850:P1854"/>
    <mergeCell ref="Q1850:Q1854"/>
    <mergeCell ref="C1850:C1854"/>
    <mergeCell ref="D1850:D1854"/>
    <mergeCell ref="H1850:H1854"/>
    <mergeCell ref="I1850:I1854"/>
    <mergeCell ref="J1850:J1854"/>
    <mergeCell ref="K1850:K1854"/>
    <mergeCell ref="L1850:L1854"/>
    <mergeCell ref="O1855:O1859"/>
    <mergeCell ref="P1855:P1859"/>
    <mergeCell ref="Q1855:Q1859"/>
    <mergeCell ref="P1835:P1839"/>
    <mergeCell ref="Q1835:Q1839"/>
    <mergeCell ref="E1835:E1839"/>
    <mergeCell ref="F1835:F1839"/>
    <mergeCell ref="H1835:H1839"/>
    <mergeCell ref="I1835:I1839"/>
    <mergeCell ref="J1835:J1839"/>
    <mergeCell ref="K1835:K1839"/>
    <mergeCell ref="L1835:L1839"/>
    <mergeCell ref="O1840:O1844"/>
    <mergeCell ref="P1840:P1844"/>
    <mergeCell ref="Q1840:Q1844"/>
    <mergeCell ref="Q1845:Q1849"/>
    <mergeCell ref="H1840:H1844"/>
    <mergeCell ref="I1840:I1844"/>
    <mergeCell ref="J1840:J1844"/>
    <mergeCell ref="K1840:K1844"/>
    <mergeCell ref="L1840:L1844"/>
    <mergeCell ref="M1840:M1844"/>
    <mergeCell ref="N1840:N1844"/>
    <mergeCell ref="F1855:F1859"/>
    <mergeCell ref="G1855:G1859"/>
    <mergeCell ref="H1855:H1859"/>
    <mergeCell ref="I1855:I1859"/>
    <mergeCell ref="J1855:J1859"/>
    <mergeCell ref="K1855:K1859"/>
    <mergeCell ref="L1855:L1859"/>
    <mergeCell ref="E1791:E1807"/>
    <mergeCell ref="F1791:F1807"/>
    <mergeCell ref="G1791:G1807"/>
    <mergeCell ref="O1791:O1807"/>
    <mergeCell ref="P1791:P1807"/>
    <mergeCell ref="H1791:H1807"/>
    <mergeCell ref="I1791:I1807"/>
    <mergeCell ref="J1791:J1807"/>
    <mergeCell ref="K1791:K1807"/>
    <mergeCell ref="L1791:L1807"/>
    <mergeCell ref="M1791:M1807"/>
    <mergeCell ref="N1791:N1807"/>
    <mergeCell ref="A1799:A1825"/>
    <mergeCell ref="B1799:B1825"/>
    <mergeCell ref="C1808:C1829"/>
    <mergeCell ref="D1808:D1829"/>
    <mergeCell ref="E1808:E1829"/>
    <mergeCell ref="F1808:F1829"/>
    <mergeCell ref="A1826:A1841"/>
    <mergeCell ref="B1826:B1841"/>
    <mergeCell ref="C1830:C1834"/>
    <mergeCell ref="D1830:D1834"/>
    <mergeCell ref="E1830:E1834"/>
    <mergeCell ref="F1830:F1834"/>
    <mergeCell ref="G1830:G1834"/>
    <mergeCell ref="G1835:G1839"/>
    <mergeCell ref="C1835:C1839"/>
    <mergeCell ref="D1835:D1839"/>
    <mergeCell ref="C1840:C1844"/>
    <mergeCell ref="D1840:D1844"/>
    <mergeCell ref="E1840:E1844"/>
    <mergeCell ref="F1840:F1844"/>
    <mergeCell ref="O1808:O1829"/>
    <mergeCell ref="G1808:G1829"/>
    <mergeCell ref="H1808:H1829"/>
    <mergeCell ref="I1808:I1829"/>
    <mergeCell ref="J1808:J1829"/>
    <mergeCell ref="K1808:K1829"/>
    <mergeCell ref="L1808:L1829"/>
    <mergeCell ref="M1808:M1829"/>
    <mergeCell ref="P1808:P1829"/>
    <mergeCell ref="Q1808:Q1829"/>
    <mergeCell ref="O1845:O1849"/>
    <mergeCell ref="P1845:P1849"/>
    <mergeCell ref="H1845:H1849"/>
    <mergeCell ref="I1845:I1849"/>
    <mergeCell ref="J1845:J1849"/>
    <mergeCell ref="K1845:K1849"/>
    <mergeCell ref="L1845:L1849"/>
    <mergeCell ref="M1845:M1849"/>
    <mergeCell ref="N1845:N1849"/>
    <mergeCell ref="O1830:O1834"/>
    <mergeCell ref="P1830:P1834"/>
    <mergeCell ref="G1840:G1844"/>
    <mergeCell ref="E1908:E1910"/>
    <mergeCell ref="F1908:F1910"/>
    <mergeCell ref="H1908:H1910"/>
    <mergeCell ref="I1908:I1910"/>
    <mergeCell ref="J1908:J1910"/>
    <mergeCell ref="K1908:K1910"/>
    <mergeCell ref="L1908:L1910"/>
    <mergeCell ref="C1886:C1900"/>
    <mergeCell ref="D1886:D1900"/>
    <mergeCell ref="E1886:E1900"/>
    <mergeCell ref="F1886:F1900"/>
    <mergeCell ref="G1886:G1900"/>
    <mergeCell ref="H1886:H1900"/>
    <mergeCell ref="I1886:I1900"/>
    <mergeCell ref="M1911:M1918"/>
    <mergeCell ref="N1911:N1918"/>
    <mergeCell ref="N1808:N1829"/>
    <mergeCell ref="H1901:H1907"/>
    <mergeCell ref="I1901:I1907"/>
    <mergeCell ref="J1901:J1907"/>
    <mergeCell ref="K1901:K1907"/>
    <mergeCell ref="L1901:L1907"/>
    <mergeCell ref="E1850:E1854"/>
    <mergeCell ref="F1850:F1854"/>
    <mergeCell ref="C1845:C1849"/>
    <mergeCell ref="C1855:C1859"/>
    <mergeCell ref="D1855:D1859"/>
    <mergeCell ref="E1855:E1859"/>
    <mergeCell ref="M1855:M1859"/>
    <mergeCell ref="N1855:N1859"/>
    <mergeCell ref="C1860:C1864"/>
    <mergeCell ref="D1860:D1864"/>
    <mergeCell ref="K1882:K1885"/>
    <mergeCell ref="L1882:L1885"/>
    <mergeCell ref="M1882:M1885"/>
    <mergeCell ref="N1882:N1885"/>
    <mergeCell ref="J1886:J1900"/>
    <mergeCell ref="K1886:K1900"/>
    <mergeCell ref="L1886:L1900"/>
    <mergeCell ref="M1886:M1900"/>
    <mergeCell ref="N1886:N1900"/>
    <mergeCell ref="O1886:O1900"/>
    <mergeCell ref="P1886:P1900"/>
    <mergeCell ref="Q1886:Q1900"/>
    <mergeCell ref="M1901:M1907"/>
    <mergeCell ref="N1901:N1907"/>
    <mergeCell ref="M1908:M1910"/>
    <mergeCell ref="N1908:N1910"/>
    <mergeCell ref="O1908:O1910"/>
    <mergeCell ref="P1908:P1910"/>
    <mergeCell ref="Q1908:Q1910"/>
    <mergeCell ref="O1901:O1907"/>
    <mergeCell ref="P1901:P1907"/>
    <mergeCell ref="Q1901:Q1907"/>
    <mergeCell ref="Q1791:Q1807"/>
    <mergeCell ref="Q1830:Q1834"/>
    <mergeCell ref="H1830:H1834"/>
    <mergeCell ref="I1830:I1834"/>
    <mergeCell ref="J1830:J1834"/>
    <mergeCell ref="K1830:K1834"/>
    <mergeCell ref="L1830:L1834"/>
    <mergeCell ref="M1830:M1834"/>
    <mergeCell ref="N1830:N1834"/>
    <mergeCell ref="M1835:M1839"/>
    <mergeCell ref="N1835:N1839"/>
    <mergeCell ref="O1835:O1839"/>
    <mergeCell ref="A1863:A1880"/>
    <mergeCell ref="B1866:B1880"/>
    <mergeCell ref="C1866:C1881"/>
    <mergeCell ref="D1866:D1881"/>
    <mergeCell ref="E1866:E1881"/>
    <mergeCell ref="F1866:F1881"/>
    <mergeCell ref="G1866:G1881"/>
    <mergeCell ref="A1881:A1889"/>
    <mergeCell ref="B1881:B1889"/>
    <mergeCell ref="C1882:C1885"/>
    <mergeCell ref="D1882:D1885"/>
    <mergeCell ref="E1882:E1885"/>
    <mergeCell ref="F1882:F1885"/>
    <mergeCell ref="G1882:G1885"/>
    <mergeCell ref="O1882:O1885"/>
    <mergeCell ref="P1882:P1885"/>
    <mergeCell ref="Q1882:Q1885"/>
    <mergeCell ref="H1882:H1885"/>
    <mergeCell ref="I1882:I1885"/>
    <mergeCell ref="J1882:J1885"/>
    <mergeCell ref="M1860:M1864"/>
    <mergeCell ref="N1860:N1864"/>
    <mergeCell ref="E1860:E1864"/>
    <mergeCell ref="F1860:F1864"/>
    <mergeCell ref="H1860:H1864"/>
    <mergeCell ref="I1860:I1864"/>
    <mergeCell ref="J1860:J1864"/>
    <mergeCell ref="K1860:K1864"/>
    <mergeCell ref="L1860:L1864"/>
    <mergeCell ref="O1866:O1881"/>
    <mergeCell ref="P1866:P1881"/>
    <mergeCell ref="Q1866:Q1881"/>
    <mergeCell ref="H1866:H1881"/>
    <mergeCell ref="I1866:I1881"/>
    <mergeCell ref="J1866:J1881"/>
    <mergeCell ref="K1866:K1881"/>
    <mergeCell ref="L1866:L1881"/>
    <mergeCell ref="M1866:M1881"/>
    <mergeCell ref="N1866:N1881"/>
    <mergeCell ref="O1860:O1864"/>
    <mergeCell ref="P1860:P1864"/>
    <mergeCell ref="Q1860:Q1864"/>
    <mergeCell ref="A1692:A1713"/>
    <mergeCell ref="B1692:B1713"/>
    <mergeCell ref="C1711:C1742"/>
    <mergeCell ref="D1711:D1742"/>
    <mergeCell ref="E1711:E1742"/>
    <mergeCell ref="F1711:F1742"/>
    <mergeCell ref="G1711:G1742"/>
    <mergeCell ref="A1714:A1743"/>
    <mergeCell ref="A1744:A1772"/>
    <mergeCell ref="C1749:C1770"/>
    <mergeCell ref="D1749:D1770"/>
    <mergeCell ref="E1749:E1770"/>
    <mergeCell ref="F1749:F1770"/>
    <mergeCell ref="A1773:A1798"/>
    <mergeCell ref="B1744:B1772"/>
    <mergeCell ref="B1773:B1789"/>
    <mergeCell ref="C1786:C1789"/>
    <mergeCell ref="D1786:D1789"/>
    <mergeCell ref="E1786:E1789"/>
    <mergeCell ref="B1791:B1798"/>
    <mergeCell ref="C1776:C1780"/>
    <mergeCell ref="D1776:D1780"/>
    <mergeCell ref="E1776:E1780"/>
    <mergeCell ref="F1776:F1780"/>
    <mergeCell ref="G1776:G1780"/>
    <mergeCell ref="E1781:E1785"/>
    <mergeCell ref="F1781:F1785"/>
    <mergeCell ref="G1781:G1785"/>
    <mergeCell ref="C1781:C1785"/>
    <mergeCell ref="D1781:D1785"/>
    <mergeCell ref="C1791:C1807"/>
    <mergeCell ref="D1791:D1807"/>
    <mergeCell ref="J1660:J1667"/>
    <mergeCell ref="K1660:K1667"/>
    <mergeCell ref="L1660:L1667"/>
    <mergeCell ref="M1660:M1667"/>
    <mergeCell ref="N1660:N1667"/>
    <mergeCell ref="O1660:O1667"/>
    <mergeCell ref="O1673:O1677"/>
    <mergeCell ref="P1673:P1677"/>
    <mergeCell ref="Q1673:Q1677"/>
    <mergeCell ref="E1673:E1677"/>
    <mergeCell ref="F1673:F1677"/>
    <mergeCell ref="H1673:H1677"/>
    <mergeCell ref="I1673:I1677"/>
    <mergeCell ref="J1673:J1677"/>
    <mergeCell ref="K1673:K1677"/>
    <mergeCell ref="L1673:L1677"/>
    <mergeCell ref="O1711:O1742"/>
    <mergeCell ref="P1711:P1742"/>
    <mergeCell ref="Q1711:Q1742"/>
    <mergeCell ref="H1711:H1742"/>
    <mergeCell ref="I1711:I1742"/>
    <mergeCell ref="J1711:J1742"/>
    <mergeCell ref="K1711:K1742"/>
    <mergeCell ref="L1711:L1742"/>
    <mergeCell ref="M1711:M1742"/>
    <mergeCell ref="N1711:N1742"/>
    <mergeCell ref="D1651:D1654"/>
    <mergeCell ref="E1651:E1654"/>
    <mergeCell ref="F1651:F1654"/>
    <mergeCell ref="G1651:G1654"/>
    <mergeCell ref="H1651:H1654"/>
    <mergeCell ref="I1651:I1654"/>
    <mergeCell ref="Q1651:Q1654"/>
    <mergeCell ref="A1637:A1665"/>
    <mergeCell ref="B1637:B1665"/>
    <mergeCell ref="C1655:C1659"/>
    <mergeCell ref="D1655:D1659"/>
    <mergeCell ref="E1655:E1659"/>
    <mergeCell ref="F1655:F1659"/>
    <mergeCell ref="G1655:G1659"/>
    <mergeCell ref="O1668:O1672"/>
    <mergeCell ref="P1668:P1672"/>
    <mergeCell ref="Q1668:Q1672"/>
    <mergeCell ref="H1668:H1672"/>
    <mergeCell ref="I1668:I1672"/>
    <mergeCell ref="J1668:J1672"/>
    <mergeCell ref="K1668:K1672"/>
    <mergeCell ref="L1668:L1672"/>
    <mergeCell ref="M1668:M1672"/>
    <mergeCell ref="N1668:N1672"/>
    <mergeCell ref="O1655:O1659"/>
    <mergeCell ref="P1655:P1659"/>
    <mergeCell ref="H1655:H1659"/>
    <mergeCell ref="I1655:I1659"/>
    <mergeCell ref="J1655:J1659"/>
    <mergeCell ref="K1655:K1659"/>
    <mergeCell ref="L1655:L1659"/>
    <mergeCell ref="M1655:M1659"/>
    <mergeCell ref="D1632:D1635"/>
    <mergeCell ref="E1632:E1635"/>
    <mergeCell ref="F1632:F1635"/>
    <mergeCell ref="G1632:G1635"/>
    <mergeCell ref="H1632:H1635"/>
    <mergeCell ref="I1632:I1635"/>
    <mergeCell ref="J1632:J1635"/>
    <mergeCell ref="P1660:P1667"/>
    <mergeCell ref="Q1660:Q1667"/>
    <mergeCell ref="C1660:C1667"/>
    <mergeCell ref="D1660:D1667"/>
    <mergeCell ref="E1660:E1667"/>
    <mergeCell ref="F1660:F1667"/>
    <mergeCell ref="G1660:G1667"/>
    <mergeCell ref="H1660:H1667"/>
    <mergeCell ref="I1660:I1667"/>
    <mergeCell ref="C1636:C1650"/>
    <mergeCell ref="D1636:D1650"/>
    <mergeCell ref="E1636:E1650"/>
    <mergeCell ref="F1636:F1650"/>
    <mergeCell ref="G1636:G1650"/>
    <mergeCell ref="H1636:H1650"/>
    <mergeCell ref="I1636:I1650"/>
    <mergeCell ref="J1636:J1650"/>
    <mergeCell ref="K1636:K1650"/>
    <mergeCell ref="L1636:L1650"/>
    <mergeCell ref="M1636:M1650"/>
    <mergeCell ref="N1636:N1650"/>
    <mergeCell ref="O1636:O1650"/>
    <mergeCell ref="P1636:P1650"/>
    <mergeCell ref="Q1636:Q1650"/>
    <mergeCell ref="C1651:C1654"/>
    <mergeCell ref="A1599:A1625"/>
    <mergeCell ref="B1599:B1625"/>
    <mergeCell ref="D1603:D1607"/>
    <mergeCell ref="E1603:E1607"/>
    <mergeCell ref="F1603:F1607"/>
    <mergeCell ref="G1603:G1607"/>
    <mergeCell ref="G1608:G1612"/>
    <mergeCell ref="D1613:D1623"/>
    <mergeCell ref="E1613:E1623"/>
    <mergeCell ref="D1624:D1628"/>
    <mergeCell ref="E1624:E1628"/>
    <mergeCell ref="F1624:F1628"/>
    <mergeCell ref="G1624:G1628"/>
    <mergeCell ref="H1624:H1628"/>
    <mergeCell ref="M1608:M1612"/>
    <mergeCell ref="N1608:N1612"/>
    <mergeCell ref="O1608:O1612"/>
    <mergeCell ref="C1608:C1612"/>
    <mergeCell ref="E1608:E1612"/>
    <mergeCell ref="F1608:F1612"/>
    <mergeCell ref="C1603:C1607"/>
    <mergeCell ref="C1613:C1623"/>
    <mergeCell ref="C1624:C1628"/>
    <mergeCell ref="A1626:A1636"/>
    <mergeCell ref="B1626:B1636"/>
    <mergeCell ref="C1629:C1631"/>
    <mergeCell ref="C1632:C1635"/>
    <mergeCell ref="M1613:M1623"/>
    <mergeCell ref="N1613:N1623"/>
    <mergeCell ref="O1613:O1623"/>
    <mergeCell ref="F1613:F1623"/>
    <mergeCell ref="G1613:G1623"/>
    <mergeCell ref="J1624:J1628"/>
    <mergeCell ref="K1624:K1628"/>
    <mergeCell ref="L1624:L1628"/>
    <mergeCell ref="M1624:M1628"/>
    <mergeCell ref="N1624:N1628"/>
    <mergeCell ref="O1624:O1628"/>
    <mergeCell ref="K1632:K1635"/>
    <mergeCell ref="L1632:L1635"/>
    <mergeCell ref="O1749:O1770"/>
    <mergeCell ref="P1749:P1770"/>
    <mergeCell ref="Q1749:Q1770"/>
    <mergeCell ref="G1749:G1770"/>
    <mergeCell ref="H1749:H1770"/>
    <mergeCell ref="I1749:I1770"/>
    <mergeCell ref="J1749:J1770"/>
    <mergeCell ref="K1749:K1770"/>
    <mergeCell ref="L1749:L1770"/>
    <mergeCell ref="M1749:M1770"/>
    <mergeCell ref="Q1655:Q1659"/>
    <mergeCell ref="J1651:J1654"/>
    <mergeCell ref="K1651:K1654"/>
    <mergeCell ref="L1651:L1654"/>
    <mergeCell ref="M1651:M1654"/>
    <mergeCell ref="N1651:N1654"/>
    <mergeCell ref="O1651:O1654"/>
    <mergeCell ref="P1651:P1654"/>
    <mergeCell ref="M1632:M1635"/>
    <mergeCell ref="N1632:N1635"/>
    <mergeCell ref="O1632:O1635"/>
    <mergeCell ref="P1632:P1635"/>
    <mergeCell ref="Q1632:Q1635"/>
    <mergeCell ref="N1655:N1659"/>
    <mergeCell ref="Q1776:Q1780"/>
    <mergeCell ref="M1786:M1789"/>
    <mergeCell ref="N1786:N1789"/>
    <mergeCell ref="O1786:O1789"/>
    <mergeCell ref="P1786:P1789"/>
    <mergeCell ref="Q1786:Q1789"/>
    <mergeCell ref="F1786:F1789"/>
    <mergeCell ref="G1786:G1789"/>
    <mergeCell ref="H1786:H1789"/>
    <mergeCell ref="I1786:I1789"/>
    <mergeCell ref="J1786:J1789"/>
    <mergeCell ref="K1786:K1789"/>
    <mergeCell ref="L1786:L1789"/>
    <mergeCell ref="O1776:O1780"/>
    <mergeCell ref="P1776:P1780"/>
    <mergeCell ref="H1776:H1780"/>
    <mergeCell ref="H1781:H1785"/>
    <mergeCell ref="I1781:I1785"/>
    <mergeCell ref="J1781:J1785"/>
    <mergeCell ref="K1781:K1785"/>
    <mergeCell ref="L1781:L1785"/>
    <mergeCell ref="M1781:M1785"/>
    <mergeCell ref="N1781:N1785"/>
    <mergeCell ref="I1776:I1780"/>
    <mergeCell ref="J1776:J1780"/>
    <mergeCell ref="K1776:K1780"/>
    <mergeCell ref="L1776:L1780"/>
    <mergeCell ref="M1776:M1780"/>
    <mergeCell ref="N1776:N1780"/>
    <mergeCell ref="C1678:C1682"/>
    <mergeCell ref="C1683:C1710"/>
    <mergeCell ref="D1683:D1710"/>
    <mergeCell ref="E1683:E1710"/>
    <mergeCell ref="F1683:F1710"/>
    <mergeCell ref="G1683:G1710"/>
    <mergeCell ref="C1744:C1748"/>
    <mergeCell ref="D1744:D1748"/>
    <mergeCell ref="E1744:E1748"/>
    <mergeCell ref="F1744:F1748"/>
    <mergeCell ref="G1744:G1748"/>
    <mergeCell ref="N1749:N1770"/>
    <mergeCell ref="C1673:C1677"/>
    <mergeCell ref="D1673:D1677"/>
    <mergeCell ref="M1673:M1677"/>
    <mergeCell ref="N1673:N1677"/>
    <mergeCell ref="Q1771:Q1775"/>
    <mergeCell ref="J1771:J1775"/>
    <mergeCell ref="K1771:K1775"/>
    <mergeCell ref="L1771:L1775"/>
    <mergeCell ref="M1771:M1775"/>
    <mergeCell ref="N1771:N1775"/>
    <mergeCell ref="O1771:O1775"/>
    <mergeCell ref="P1771:P1775"/>
    <mergeCell ref="C1771:C1775"/>
    <mergeCell ref="D1771:D1775"/>
    <mergeCell ref="E1771:E1775"/>
    <mergeCell ref="F1771:F1775"/>
    <mergeCell ref="G1771:G1775"/>
    <mergeCell ref="H1771:H1775"/>
    <mergeCell ref="I1771:I1775"/>
    <mergeCell ref="D1678:D1682"/>
    <mergeCell ref="E1678:E1682"/>
    <mergeCell ref="A1666:A1691"/>
    <mergeCell ref="B1666:B1691"/>
    <mergeCell ref="D1668:D1672"/>
    <mergeCell ref="E1668:E1672"/>
    <mergeCell ref="F1668:F1672"/>
    <mergeCell ref="G1668:G1672"/>
    <mergeCell ref="G1673:G1677"/>
    <mergeCell ref="M1678:M1682"/>
    <mergeCell ref="N1678:N1682"/>
    <mergeCell ref="O1678:O1682"/>
    <mergeCell ref="P1678:P1682"/>
    <mergeCell ref="Q1678:Q1682"/>
    <mergeCell ref="F1678:F1682"/>
    <mergeCell ref="G1678:G1682"/>
    <mergeCell ref="H1678:H1682"/>
    <mergeCell ref="I1678:I1682"/>
    <mergeCell ref="J1678:J1682"/>
    <mergeCell ref="K1678:K1682"/>
    <mergeCell ref="L1678:L1682"/>
    <mergeCell ref="O1683:O1710"/>
    <mergeCell ref="P1683:P1710"/>
    <mergeCell ref="Q1683:Q1710"/>
    <mergeCell ref="H1683:H1710"/>
    <mergeCell ref="I1683:I1710"/>
    <mergeCell ref="J1683:J1710"/>
    <mergeCell ref="K1683:K1710"/>
    <mergeCell ref="L1683:L1710"/>
    <mergeCell ref="M1683:M1710"/>
    <mergeCell ref="N1683:N1710"/>
    <mergeCell ref="C1668:C1672"/>
    <mergeCell ref="AG1711:AG1742"/>
    <mergeCell ref="B1714:B1742"/>
    <mergeCell ref="R1743:Z1743"/>
    <mergeCell ref="AC1743:AF1743"/>
    <mergeCell ref="AF1744:AF1748"/>
    <mergeCell ref="AF1749:AF1770"/>
    <mergeCell ref="AF1771:AF1775"/>
    <mergeCell ref="AF1776:AF1780"/>
    <mergeCell ref="AF1781:AF1785"/>
    <mergeCell ref="AF1786:AF1789"/>
    <mergeCell ref="R1790:Z1790"/>
    <mergeCell ref="AC1790:AF1790"/>
    <mergeCell ref="AF1668:AF1672"/>
    <mergeCell ref="AG1668:AG1672"/>
    <mergeCell ref="AF1673:AF1677"/>
    <mergeCell ref="AG1673:AG1677"/>
    <mergeCell ref="AF1678:AF1682"/>
    <mergeCell ref="AG1678:AG1682"/>
    <mergeCell ref="AG1683:AG1710"/>
    <mergeCell ref="O1744:O1748"/>
    <mergeCell ref="P1744:P1748"/>
    <mergeCell ref="Q1744:Q1748"/>
    <mergeCell ref="H1744:H1748"/>
    <mergeCell ref="I1744:I1748"/>
    <mergeCell ref="J1744:J1748"/>
    <mergeCell ref="K1744:K1748"/>
    <mergeCell ref="L1744:L1748"/>
    <mergeCell ref="M1744:M1748"/>
    <mergeCell ref="N1744:N1748"/>
    <mergeCell ref="O1781:O1785"/>
    <mergeCell ref="P1781:P1785"/>
    <mergeCell ref="Q1781:Q1785"/>
    <mergeCell ref="AG1629:AG1631"/>
    <mergeCell ref="AG1632:AG1635"/>
    <mergeCell ref="AF1586:AF1589"/>
    <mergeCell ref="AG1586:AG1589"/>
    <mergeCell ref="AF1590:AF1593"/>
    <mergeCell ref="AG1590:AG1593"/>
    <mergeCell ref="AG1603:AG1607"/>
    <mergeCell ref="AG1608:AG1612"/>
    <mergeCell ref="AG1624:AG1628"/>
    <mergeCell ref="AF1636:AF1650"/>
    <mergeCell ref="AF1651:AF1654"/>
    <mergeCell ref="AG1651:AG1654"/>
    <mergeCell ref="AF1655:AF1659"/>
    <mergeCell ref="AG1655:AG1659"/>
    <mergeCell ref="AF1660:AF1667"/>
    <mergeCell ref="AG1660:AG1667"/>
    <mergeCell ref="AF1683:AF1710"/>
    <mergeCell ref="AF1594:AF1602"/>
    <mergeCell ref="AF1603:AF1607"/>
    <mergeCell ref="AF1608:AF1612"/>
    <mergeCell ref="AF1613:AF1623"/>
    <mergeCell ref="AF1624:AF1628"/>
    <mergeCell ref="AF1629:AF1631"/>
    <mergeCell ref="AF1632:AF1635"/>
    <mergeCell ref="B1245:B1248"/>
    <mergeCell ref="R1249:Z1249"/>
    <mergeCell ref="AC1249:AF1249"/>
    <mergeCell ref="AF1208:AF1212"/>
    <mergeCell ref="AF1213:AF1217"/>
    <mergeCell ref="AF1218:AF1222"/>
    <mergeCell ref="R1223:Z1223"/>
    <mergeCell ref="AC1223:AF1223"/>
    <mergeCell ref="R1224:Z1224"/>
    <mergeCell ref="AC1224:AF1224"/>
    <mergeCell ref="AF1564:AF1568"/>
    <mergeCell ref="AF1569:AF1573"/>
    <mergeCell ref="AF1574:AF1578"/>
    <mergeCell ref="AF1579:AF1583"/>
    <mergeCell ref="R1584:Z1584"/>
    <mergeCell ref="AC1584:AF1584"/>
    <mergeCell ref="R1585:Z1585"/>
    <mergeCell ref="AC1585:AF1585"/>
    <mergeCell ref="AF1521:AF1525"/>
    <mergeCell ref="AF1526:AF1536"/>
    <mergeCell ref="AF1537:AF1542"/>
    <mergeCell ref="AF1544:AF1548"/>
    <mergeCell ref="AF1549:AF1553"/>
    <mergeCell ref="AF1554:AF1558"/>
    <mergeCell ref="AF1559:AF1563"/>
    <mergeCell ref="J1250:J1262"/>
    <mergeCell ref="K1250:K1262"/>
    <mergeCell ref="L1250:L1262"/>
    <mergeCell ref="M1250:M1262"/>
    <mergeCell ref="N1250:N1262"/>
    <mergeCell ref="O1250:O1262"/>
    <mergeCell ref="P1250:P1262"/>
    <mergeCell ref="R991:Z991"/>
    <mergeCell ref="AC991:AF991"/>
    <mergeCell ref="R1054:Z1054"/>
    <mergeCell ref="AC1054:AF1054"/>
    <mergeCell ref="AF274:AF278"/>
    <mergeCell ref="AF279:AF283"/>
    <mergeCell ref="R326:Z326"/>
    <mergeCell ref="AC326:AF326"/>
    <mergeCell ref="R357:Z357"/>
    <mergeCell ref="AC357:AF357"/>
    <mergeCell ref="AC378:AF378"/>
    <mergeCell ref="R378:Z378"/>
    <mergeCell ref="R379:Z379"/>
    <mergeCell ref="AC379:AF379"/>
    <mergeCell ref="R440:Z440"/>
    <mergeCell ref="AC440:AF440"/>
    <mergeCell ref="R486:Z486"/>
    <mergeCell ref="R487:Y487"/>
    <mergeCell ref="AF525:AF529"/>
    <mergeCell ref="AF530:AF534"/>
    <mergeCell ref="AF535:AF544"/>
    <mergeCell ref="AF545:AF549"/>
    <mergeCell ref="R550:Z550"/>
    <mergeCell ref="AC550:AF550"/>
    <mergeCell ref="AF488:AF492"/>
    <mergeCell ref="AF493:AF497"/>
    <mergeCell ref="AF498:AF502"/>
    <mergeCell ref="AF503:AF507"/>
    <mergeCell ref="AF508:AF512"/>
    <mergeCell ref="AF513:AF519"/>
    <mergeCell ref="AF520:AF524"/>
    <mergeCell ref="AF599:AF603"/>
    <mergeCell ref="R697:Z697"/>
    <mergeCell ref="AC697:AF697"/>
    <mergeCell ref="R772:Z772"/>
    <mergeCell ref="AC772:AF772"/>
    <mergeCell ref="R826:Z826"/>
    <mergeCell ref="AC826:AF826"/>
    <mergeCell ref="AC827:AF827"/>
    <mergeCell ref="R827:Z827"/>
    <mergeCell ref="R926:Z926"/>
    <mergeCell ref="AC926:AF926"/>
    <mergeCell ref="AF752:AF756"/>
    <mergeCell ref="AF757:AF761"/>
    <mergeCell ref="AF762:AF766"/>
    <mergeCell ref="AF767:AF771"/>
    <mergeCell ref="AF773:AF785"/>
    <mergeCell ref="AF786:AF790"/>
    <mergeCell ref="AF791:AF800"/>
    <mergeCell ref="AF801:AF805"/>
    <mergeCell ref="AF806:AF810"/>
    <mergeCell ref="AF811:AF815"/>
    <mergeCell ref="AF816:AF820"/>
    <mergeCell ref="AF821:AF825"/>
    <mergeCell ref="AF828:AF832"/>
    <mergeCell ref="AF833:AF837"/>
    <mergeCell ref="R224:Z224"/>
    <mergeCell ref="AC224:AF224"/>
    <mergeCell ref="AF263:AF267"/>
    <mergeCell ref="AF268:AF272"/>
    <mergeCell ref="R273:Z273"/>
    <mergeCell ref="AC273:AF273"/>
    <mergeCell ref="AC486:AF486"/>
    <mergeCell ref="AC487:AF487"/>
    <mergeCell ref="AF617:AF621"/>
    <mergeCell ref="AF622:AF626"/>
    <mergeCell ref="AF627:AF631"/>
    <mergeCell ref="AF632:AF636"/>
    <mergeCell ref="AF637:AF641"/>
    <mergeCell ref="AF642:AF646"/>
    <mergeCell ref="AF647:AF651"/>
    <mergeCell ref="AF652:AF656"/>
    <mergeCell ref="AF657:AF663"/>
    <mergeCell ref="AF604:AF609"/>
    <mergeCell ref="AF610:AF614"/>
    <mergeCell ref="R615:Z615"/>
    <mergeCell ref="AC615:AF615"/>
    <mergeCell ref="R616:Z616"/>
    <mergeCell ref="AC616:AF616"/>
    <mergeCell ref="AF551:AF555"/>
    <mergeCell ref="AF556:AF560"/>
    <mergeCell ref="AF561:AF565"/>
    <mergeCell ref="AF566:AF583"/>
    <mergeCell ref="AF584:AF588"/>
    <mergeCell ref="AF589:AF593"/>
    <mergeCell ref="R2431:Z2431"/>
    <mergeCell ref="R2432:Z2432"/>
    <mergeCell ref="AC2432:AF2432"/>
    <mergeCell ref="R2435:T2435"/>
    <mergeCell ref="R2546:T2546"/>
    <mergeCell ref="AF2317:AF2321"/>
    <mergeCell ref="AF2322:AF2326"/>
    <mergeCell ref="R2383:Z2383"/>
    <mergeCell ref="AC2383:AF2383"/>
    <mergeCell ref="R2430:Z2430"/>
    <mergeCell ref="AC2430:AF2430"/>
    <mergeCell ref="AC2431:AF2431"/>
    <mergeCell ref="I47:I54"/>
    <mergeCell ref="J47:J54"/>
    <mergeCell ref="K47:K54"/>
    <mergeCell ref="L47:L54"/>
    <mergeCell ref="M47:M54"/>
    <mergeCell ref="N47:N54"/>
    <mergeCell ref="O47:O54"/>
    <mergeCell ref="P47:P54"/>
    <mergeCell ref="Q47:Q54"/>
    <mergeCell ref="AF47:AF54"/>
    <mergeCell ref="AF55:AF59"/>
    <mergeCell ref="AF60:AF65"/>
    <mergeCell ref="AF66:AF70"/>
    <mergeCell ref="AF71:AF76"/>
    <mergeCell ref="AF77:AF81"/>
    <mergeCell ref="AF82:AF86"/>
    <mergeCell ref="R87:Z87"/>
    <mergeCell ref="AF838:AF848"/>
    <mergeCell ref="AF849:AF853"/>
    <mergeCell ref="AF854:AF860"/>
    <mergeCell ref="AF2405:AF2409"/>
    <mergeCell ref="AF2410:AF2414"/>
    <mergeCell ref="AF2415:AF2419"/>
    <mergeCell ref="AF2420:AF2424"/>
    <mergeCell ref="AF2425:AF2429"/>
    <mergeCell ref="AF2363:AF2367"/>
    <mergeCell ref="AF2368:AF2372"/>
    <mergeCell ref="AF2373:AF2377"/>
    <mergeCell ref="AF2378:AF2382"/>
    <mergeCell ref="AF2384:AF2389"/>
    <mergeCell ref="AF2390:AF2394"/>
    <mergeCell ref="AF2395:AF2399"/>
    <mergeCell ref="AF2154:AF2158"/>
    <mergeCell ref="AF2159:AF2163"/>
    <mergeCell ref="R2164:Z2164"/>
    <mergeCell ref="AC2164:AF2164"/>
    <mergeCell ref="R2165:Z2165"/>
    <mergeCell ref="AC2165:AF2165"/>
    <mergeCell ref="R2201:Z2201"/>
    <mergeCell ref="AC2201:AF2201"/>
    <mergeCell ref="AF2166:AF2170"/>
    <mergeCell ref="AF2171:AF2175"/>
    <mergeCell ref="AF2176:AF2180"/>
    <mergeCell ref="AF2181:AF2185"/>
    <mergeCell ref="AF2186:AF2190"/>
    <mergeCell ref="AF2191:AF2195"/>
    <mergeCell ref="AF2196:AF2200"/>
    <mergeCell ref="AF2246:AF2249"/>
    <mergeCell ref="AF2250:AF2254"/>
    <mergeCell ref="AF2255:AF2259"/>
    <mergeCell ref="R2316:Z2316"/>
    <mergeCell ref="AC2316:AF2316"/>
    <mergeCell ref="AF2232:AF2239"/>
    <mergeCell ref="AF2240:AF2245"/>
    <mergeCell ref="AF2261:AF2265"/>
    <mergeCell ref="AF2266:AF2270"/>
    <mergeCell ref="AF2271:AF2275"/>
    <mergeCell ref="AF2276:AF2280"/>
    <mergeCell ref="AF2281:AF2285"/>
    <mergeCell ref="AF2286:AF2290"/>
    <mergeCell ref="AF2291:AF2295"/>
    <mergeCell ref="AF2327:AF2331"/>
    <mergeCell ref="AF2332:AF2336"/>
    <mergeCell ref="AF2337:AF2341"/>
    <mergeCell ref="AF2342:AF2346"/>
    <mergeCell ref="AF2347:AF2351"/>
    <mergeCell ref="AF2352:AF2357"/>
    <mergeCell ref="AC87:AF87"/>
    <mergeCell ref="AF2400:AF2404"/>
    <mergeCell ref="AF594:AF598"/>
    <mergeCell ref="AF861:AF865"/>
    <mergeCell ref="AF866:AF870"/>
    <mergeCell ref="AF871:AF874"/>
    <mergeCell ref="AF875:AF879"/>
    <mergeCell ref="AF880:AF884"/>
    <mergeCell ref="AF885:AF889"/>
    <mergeCell ref="AF890:AF894"/>
    <mergeCell ref="AF895:AF899"/>
    <mergeCell ref="AF1850:AF1854"/>
    <mergeCell ref="AF2358:AF2362"/>
    <mergeCell ref="AC2260:AF2260"/>
    <mergeCell ref="AF2296:AF2300"/>
    <mergeCell ref="AF2301:AF2305"/>
    <mergeCell ref="AF2306:AF2310"/>
    <mergeCell ref="AF2311:AF2315"/>
    <mergeCell ref="AF2022:AF2026"/>
    <mergeCell ref="AF2027:AF2052"/>
    <mergeCell ref="AF2053:AF2058"/>
    <mergeCell ref="AF2100:AF2104"/>
    <mergeCell ref="R2105:Z2105"/>
    <mergeCell ref="AC2105:AF2105"/>
    <mergeCell ref="AF2059:AF2063"/>
    <mergeCell ref="AF2064:AF2069"/>
    <mergeCell ref="AF2070:AF2074"/>
    <mergeCell ref="AF2075:AF2079"/>
    <mergeCell ref="AF2080:AF2089"/>
    <mergeCell ref="AF2090:AF2094"/>
    <mergeCell ref="AF2095:AF2099"/>
    <mergeCell ref="AF2202:AF2207"/>
    <mergeCell ref="AF2208:AF2215"/>
    <mergeCell ref="AF2216:AF2219"/>
    <mergeCell ref="AF2220:AF2226"/>
    <mergeCell ref="AF2106:AF2110"/>
    <mergeCell ref="AF2111:AF2115"/>
    <mergeCell ref="AF2116:AF2120"/>
    <mergeCell ref="AF2121:AF2125"/>
    <mergeCell ref="AF2126:AF2130"/>
    <mergeCell ref="AF2131:AF2148"/>
    <mergeCell ref="AF2149:AF2153"/>
    <mergeCell ref="R2260:Z2260"/>
    <mergeCell ref="AF2227:AF2231"/>
    <mergeCell ref="AF1984:AF1997"/>
    <mergeCell ref="AF1998:AF1999"/>
    <mergeCell ref="R2000:Z2000"/>
    <mergeCell ref="AC2000:AF2000"/>
    <mergeCell ref="R2001:Z2001"/>
    <mergeCell ref="AC2001:AF2001"/>
    <mergeCell ref="AF1932:AF1950"/>
    <mergeCell ref="AF1951:AF1955"/>
    <mergeCell ref="AF1956:AF1962"/>
    <mergeCell ref="AF1963:AF1967"/>
    <mergeCell ref="AF1968:AF1973"/>
    <mergeCell ref="AF1974:AF1979"/>
    <mergeCell ref="AF1980:AF1983"/>
    <mergeCell ref="AF2002:AF2006"/>
    <mergeCell ref="AF2007:AF2011"/>
    <mergeCell ref="AF2012:AF2016"/>
    <mergeCell ref="AF2017:AF2021"/>
    <mergeCell ref="AF1439:AF1443"/>
    <mergeCell ref="AF1444:AF1448"/>
    <mergeCell ref="AF1449:AF1453"/>
    <mergeCell ref="AF1454:AF1458"/>
    <mergeCell ref="AF1459:AF1465"/>
    <mergeCell ref="AF1466:AF1470"/>
    <mergeCell ref="AF1472:AF1492"/>
    <mergeCell ref="AF1493:AF1509"/>
    <mergeCell ref="AF1510:AF1515"/>
    <mergeCell ref="AF1516:AF1520"/>
    <mergeCell ref="AF1922:AF1923"/>
    <mergeCell ref="AF1924:AF1930"/>
    <mergeCell ref="R1931:Z1931"/>
    <mergeCell ref="AC1931:AF1931"/>
    <mergeCell ref="AF1866:AF1881"/>
    <mergeCell ref="AF1882:AF1885"/>
    <mergeCell ref="AF1886:AF1900"/>
    <mergeCell ref="AF1901:AF1907"/>
    <mergeCell ref="AF1908:AF1910"/>
    <mergeCell ref="AF1911:AF1918"/>
    <mergeCell ref="AF1919:AF1921"/>
    <mergeCell ref="AF1711:AF1742"/>
    <mergeCell ref="AF1855:AF1859"/>
    <mergeCell ref="AF1860:AF1864"/>
    <mergeCell ref="R1865:Z1865"/>
    <mergeCell ref="AC1865:AF1865"/>
    <mergeCell ref="AF1791:AF1807"/>
    <mergeCell ref="AF1808:AF1829"/>
    <mergeCell ref="AF1830:AF1834"/>
    <mergeCell ref="AF1835:AF1839"/>
    <mergeCell ref="AF1840:AF1844"/>
    <mergeCell ref="AF1845:AF1849"/>
    <mergeCell ref="AF1308:AF1325"/>
    <mergeCell ref="AF1326:AF1329"/>
    <mergeCell ref="AF1330:AF1335"/>
    <mergeCell ref="AF1336:AF1342"/>
    <mergeCell ref="AF1343:AF1345"/>
    <mergeCell ref="AF1346:AF1357"/>
    <mergeCell ref="AF1358:AF1367"/>
    <mergeCell ref="AF1368:AF1372"/>
    <mergeCell ref="AF1373:AF1375"/>
    <mergeCell ref="AF1376:AF1382"/>
    <mergeCell ref="AF1383:AF1405"/>
    <mergeCell ref="AF1407:AF1411"/>
    <mergeCell ref="AF1412:AF1418"/>
    <mergeCell ref="AF1419:AF1423"/>
    <mergeCell ref="AF1424:AF1428"/>
    <mergeCell ref="AF1429:AF1433"/>
    <mergeCell ref="AF1434:AF1438"/>
    <mergeCell ref="B1539:B1542"/>
    <mergeCell ref="R1543:Z1543"/>
    <mergeCell ref="AC1543:AF1543"/>
    <mergeCell ref="R1307:Z1307"/>
    <mergeCell ref="AC1307:AF1307"/>
    <mergeCell ref="R1406:Z1406"/>
    <mergeCell ref="AC1406:AF1406"/>
    <mergeCell ref="B1468:B1470"/>
    <mergeCell ref="R1471:Z1471"/>
    <mergeCell ref="AC1471:AF1471"/>
    <mergeCell ref="AF1173:AF1177"/>
    <mergeCell ref="AF1178:AF1182"/>
    <mergeCell ref="AF1183:AF1187"/>
    <mergeCell ref="AF1188:AF1192"/>
    <mergeCell ref="AF1193:AF1197"/>
    <mergeCell ref="AF1198:AF1202"/>
    <mergeCell ref="AF1203:AF1207"/>
    <mergeCell ref="AF1225:AF1228"/>
    <mergeCell ref="AF1229:AF1232"/>
    <mergeCell ref="AF1233:AF1235"/>
    <mergeCell ref="AF1236:AF1240"/>
    <mergeCell ref="AF1241:AF1248"/>
    <mergeCell ref="AF1250:AF1262"/>
    <mergeCell ref="AF1263:AF1268"/>
    <mergeCell ref="AF1269:AF1273"/>
    <mergeCell ref="AF1274:AF1276"/>
    <mergeCell ref="AF1277:AF1281"/>
    <mergeCell ref="AF1282:AF1286"/>
    <mergeCell ref="AF1287:AF1291"/>
    <mergeCell ref="AF1292:AF1296"/>
    <mergeCell ref="AF1297:AF1301"/>
    <mergeCell ref="AF1302:AF1306"/>
    <mergeCell ref="AF1007:AF1011"/>
    <mergeCell ref="AF1012:AF1016"/>
    <mergeCell ref="AF1017:AF1020"/>
    <mergeCell ref="AF1021:AF1033"/>
    <mergeCell ref="AF1034:AF1038"/>
    <mergeCell ref="AF1039:AF1043"/>
    <mergeCell ref="AF1044:AF1048"/>
    <mergeCell ref="AF1049:AF1053"/>
    <mergeCell ref="AF1107:AF1111"/>
    <mergeCell ref="AF1112:AF1116"/>
    <mergeCell ref="AF1118:AF1122"/>
    <mergeCell ref="AF1123:AF1172"/>
    <mergeCell ref="A1136:A1162"/>
    <mergeCell ref="B1136:B1162"/>
    <mergeCell ref="AF1055:AF1058"/>
    <mergeCell ref="AF1059:AF1079"/>
    <mergeCell ref="AF1080:AF1084"/>
    <mergeCell ref="AF1085:AF1089"/>
    <mergeCell ref="AF1090:AF1094"/>
    <mergeCell ref="AF1095:AF1101"/>
    <mergeCell ref="AF1102:AF1106"/>
    <mergeCell ref="R1117:Z1117"/>
    <mergeCell ref="AC1117:AF1117"/>
    <mergeCell ref="J1007:J1011"/>
    <mergeCell ref="K1007:K1011"/>
    <mergeCell ref="L1007:L1011"/>
    <mergeCell ref="M1007:M1011"/>
    <mergeCell ref="N1007:N1011"/>
    <mergeCell ref="O1007:O1011"/>
    <mergeCell ref="P1007:P1011"/>
    <mergeCell ref="Q1007:Q1011"/>
    <mergeCell ref="C1007:C1011"/>
    <mergeCell ref="AF916:AF920"/>
    <mergeCell ref="AF921:AF925"/>
    <mergeCell ref="AF927:AF935"/>
    <mergeCell ref="AF936:AF940"/>
    <mergeCell ref="AF941:AF945"/>
    <mergeCell ref="AF946:AF950"/>
    <mergeCell ref="AF951:AF955"/>
    <mergeCell ref="AF956:AF960"/>
    <mergeCell ref="AF961:AF965"/>
    <mergeCell ref="AF966:AF970"/>
    <mergeCell ref="AF971:AF975"/>
    <mergeCell ref="AF976:AF980"/>
    <mergeCell ref="AF981:AF985"/>
    <mergeCell ref="AF986:AF990"/>
    <mergeCell ref="AF992:AF996"/>
    <mergeCell ref="AF997:AF1001"/>
    <mergeCell ref="AF1002:AF1006"/>
    <mergeCell ref="AF415:AF419"/>
    <mergeCell ref="AF420:AF424"/>
    <mergeCell ref="AF425:AF429"/>
    <mergeCell ref="AF430:AF434"/>
    <mergeCell ref="AF435:AF439"/>
    <mergeCell ref="AF476:AF480"/>
    <mergeCell ref="AF481:AF485"/>
    <mergeCell ref="AF441:AF445"/>
    <mergeCell ref="AF446:AF450"/>
    <mergeCell ref="AF451:AF455"/>
    <mergeCell ref="AF456:AF460"/>
    <mergeCell ref="AF461:AF465"/>
    <mergeCell ref="AF466:AF470"/>
    <mergeCell ref="AF471:AF475"/>
    <mergeCell ref="AF900:AF904"/>
    <mergeCell ref="AF905:AF910"/>
    <mergeCell ref="AF911:AF915"/>
    <mergeCell ref="AF664:AF669"/>
    <mergeCell ref="AF670:AF674"/>
    <mergeCell ref="AF675:AF686"/>
    <mergeCell ref="AF687:AF691"/>
    <mergeCell ref="AF692:AF696"/>
    <mergeCell ref="AF698:AF702"/>
    <mergeCell ref="AF703:AF707"/>
    <mergeCell ref="AF708:AF712"/>
    <mergeCell ref="AF713:AF721"/>
    <mergeCell ref="AF722:AF726"/>
    <mergeCell ref="AF727:AF731"/>
    <mergeCell ref="AF732:AF736"/>
    <mergeCell ref="AF737:AF741"/>
    <mergeCell ref="AF742:AF746"/>
    <mergeCell ref="AF747:AF751"/>
    <mergeCell ref="AF327:AF331"/>
    <mergeCell ref="AF332:AF336"/>
    <mergeCell ref="AF337:AF341"/>
    <mergeCell ref="AF342:AF346"/>
    <mergeCell ref="AF347:AF351"/>
    <mergeCell ref="AF352:AF356"/>
    <mergeCell ref="AF358:AF362"/>
    <mergeCell ref="AF363:AF367"/>
    <mergeCell ref="AF368:AF372"/>
    <mergeCell ref="AF373:AF377"/>
    <mergeCell ref="AF380:AF384"/>
    <mergeCell ref="AF385:AF389"/>
    <mergeCell ref="AF390:AF394"/>
    <mergeCell ref="AF395:AF399"/>
    <mergeCell ref="AF400:AF404"/>
    <mergeCell ref="AF405:AF409"/>
    <mergeCell ref="AF410:AF414"/>
    <mergeCell ref="AF199:AF203"/>
    <mergeCell ref="AF204:AF208"/>
    <mergeCell ref="AF209:AF213"/>
    <mergeCell ref="AF214:AF218"/>
    <mergeCell ref="AF225:AF229"/>
    <mergeCell ref="AF230:AF234"/>
    <mergeCell ref="AF235:AF239"/>
    <mergeCell ref="AF240:AF247"/>
    <mergeCell ref="AF248:AF252"/>
    <mergeCell ref="AF253:AF257"/>
    <mergeCell ref="AF258:AF262"/>
    <mergeCell ref="AF284:AF300"/>
    <mergeCell ref="AF301:AF305"/>
    <mergeCell ref="AF306:AF310"/>
    <mergeCell ref="AF311:AF315"/>
    <mergeCell ref="AF316:AF320"/>
    <mergeCell ref="AF321:AF325"/>
    <mergeCell ref="AF219:AF223"/>
    <mergeCell ref="E82:E86"/>
    <mergeCell ref="F82:F86"/>
    <mergeCell ref="G82:G86"/>
    <mergeCell ref="H82:H86"/>
    <mergeCell ref="I82:I86"/>
    <mergeCell ref="C71:C76"/>
    <mergeCell ref="C88:C96"/>
    <mergeCell ref="E88:E96"/>
    <mergeCell ref="F88:F96"/>
    <mergeCell ref="G88:G96"/>
    <mergeCell ref="H88:H96"/>
    <mergeCell ref="I88:I96"/>
    <mergeCell ref="AF183:AF187"/>
    <mergeCell ref="AF188:AF190"/>
    <mergeCell ref="AF191:AF198"/>
    <mergeCell ref="AF88:AF96"/>
    <mergeCell ref="AF97:AF127"/>
    <mergeCell ref="AF128:AF132"/>
    <mergeCell ref="AF133:AF137"/>
    <mergeCell ref="AF138:AF142"/>
    <mergeCell ref="AF143:AF158"/>
    <mergeCell ref="R159:Z159"/>
    <mergeCell ref="AC159:AF159"/>
    <mergeCell ref="AF160:AF169"/>
    <mergeCell ref="AF170:AF182"/>
    <mergeCell ref="D97:D127"/>
    <mergeCell ref="L128:L132"/>
    <mergeCell ref="M128:M132"/>
    <mergeCell ref="N128:N132"/>
    <mergeCell ref="O128:O132"/>
    <mergeCell ref="J133:J137"/>
    <mergeCell ref="K133:K137"/>
    <mergeCell ref="C42:C46"/>
    <mergeCell ref="D42:D46"/>
    <mergeCell ref="E42:E46"/>
    <mergeCell ref="F42:F46"/>
    <mergeCell ref="G42:G46"/>
    <mergeCell ref="H42:H46"/>
    <mergeCell ref="I42:I46"/>
    <mergeCell ref="N55:N59"/>
    <mergeCell ref="O55:O59"/>
    <mergeCell ref="P55:P59"/>
    <mergeCell ref="Q55:Q59"/>
    <mergeCell ref="C55:C59"/>
    <mergeCell ref="D55:D59"/>
    <mergeCell ref="I55:I59"/>
    <mergeCell ref="J55:J59"/>
    <mergeCell ref="K55:K59"/>
    <mergeCell ref="L55:L59"/>
    <mergeCell ref="M55:M59"/>
    <mergeCell ref="P35:P41"/>
    <mergeCell ref="Q35:Q41"/>
    <mergeCell ref="I35:I41"/>
    <mergeCell ref="J35:J41"/>
    <mergeCell ref="K35:K41"/>
    <mergeCell ref="L35:L41"/>
    <mergeCell ref="M35:M41"/>
    <mergeCell ref="N35:N41"/>
    <mergeCell ref="O35:O41"/>
    <mergeCell ref="J42:J46"/>
    <mergeCell ref="K42:K46"/>
    <mergeCell ref="L42:L46"/>
    <mergeCell ref="M42:M46"/>
    <mergeCell ref="N42:N46"/>
    <mergeCell ref="O42:O46"/>
    <mergeCell ref="P42:P46"/>
    <mergeCell ref="Q42:Q46"/>
    <mergeCell ref="Q20:Q24"/>
    <mergeCell ref="M25:M29"/>
    <mergeCell ref="N25:N29"/>
    <mergeCell ref="Q25:Q29"/>
    <mergeCell ref="A23:B44"/>
    <mergeCell ref="C35:C41"/>
    <mergeCell ref="D35:D41"/>
    <mergeCell ref="E35:E41"/>
    <mergeCell ref="F35:F41"/>
    <mergeCell ref="G35:G41"/>
    <mergeCell ref="H35:H41"/>
    <mergeCell ref="A10:B22"/>
    <mergeCell ref="C15:C19"/>
    <mergeCell ref="D15:D19"/>
    <mergeCell ref="E15:E19"/>
    <mergeCell ref="D20:D24"/>
    <mergeCell ref="E20:E24"/>
    <mergeCell ref="E30:E34"/>
    <mergeCell ref="K30:K34"/>
    <mergeCell ref="L30:L34"/>
    <mergeCell ref="M30:M34"/>
    <mergeCell ref="N30:N34"/>
    <mergeCell ref="O30:O34"/>
    <mergeCell ref="P30:P34"/>
    <mergeCell ref="Q30:Q34"/>
    <mergeCell ref="C30:C34"/>
    <mergeCell ref="D30:D34"/>
    <mergeCell ref="F30:F34"/>
    <mergeCell ref="G30:G34"/>
    <mergeCell ref="H30:H34"/>
    <mergeCell ref="I30:I34"/>
    <mergeCell ref="J30:J34"/>
    <mergeCell ref="AF30:AF34"/>
    <mergeCell ref="AF35:AF41"/>
    <mergeCell ref="AF42:AF46"/>
    <mergeCell ref="D25:D29"/>
    <mergeCell ref="E25:E29"/>
    <mergeCell ref="F25:F29"/>
    <mergeCell ref="G25:G29"/>
    <mergeCell ref="H25:H29"/>
    <mergeCell ref="I25:I29"/>
    <mergeCell ref="J25:J29"/>
    <mergeCell ref="A7:B9"/>
    <mergeCell ref="D8:D9"/>
    <mergeCell ref="E8:E9"/>
    <mergeCell ref="F8:F9"/>
    <mergeCell ref="G8:G9"/>
    <mergeCell ref="H8:H9"/>
    <mergeCell ref="H10:H14"/>
    <mergeCell ref="K15:K19"/>
    <mergeCell ref="L15:L19"/>
    <mergeCell ref="M15:M19"/>
    <mergeCell ref="N15:N19"/>
    <mergeCell ref="O15:O19"/>
    <mergeCell ref="P15:P19"/>
    <mergeCell ref="Q15:Q19"/>
    <mergeCell ref="F10:F14"/>
    <mergeCell ref="G10:G14"/>
    <mergeCell ref="F15:F19"/>
    <mergeCell ref="G15:G19"/>
    <mergeCell ref="H15:H19"/>
    <mergeCell ref="I15:I19"/>
    <mergeCell ref="J15:J19"/>
    <mergeCell ref="F20:F24"/>
    <mergeCell ref="C10:C14"/>
    <mergeCell ref="N10:N14"/>
    <mergeCell ref="O10:O14"/>
    <mergeCell ref="P10:P14"/>
    <mergeCell ref="Q10:Q14"/>
    <mergeCell ref="AF10:AF14"/>
    <mergeCell ref="AF15:AF19"/>
    <mergeCell ref="AF20:AF24"/>
    <mergeCell ref="D10:D14"/>
    <mergeCell ref="E10:E14"/>
    <mergeCell ref="I10:I14"/>
    <mergeCell ref="J10:J14"/>
    <mergeCell ref="K10:K14"/>
    <mergeCell ref="L10:L14"/>
    <mergeCell ref="M10:M14"/>
    <mergeCell ref="K25:K29"/>
    <mergeCell ref="L25:L29"/>
    <mergeCell ref="AF25:AF29"/>
    <mergeCell ref="G20:G24"/>
    <mergeCell ref="H20:H24"/>
    <mergeCell ref="I20:I24"/>
    <mergeCell ref="J20:J24"/>
    <mergeCell ref="K20:K24"/>
    <mergeCell ref="L20:L24"/>
    <mergeCell ref="C20:C24"/>
    <mergeCell ref="C25:C29"/>
    <mergeCell ref="O25:O29"/>
    <mergeCell ref="P25:P29"/>
    <mergeCell ref="M20:M24"/>
    <mergeCell ref="N20:N24"/>
    <mergeCell ref="O20:O24"/>
    <mergeCell ref="P20:P24"/>
    <mergeCell ref="J3:Q3"/>
    <mergeCell ref="R3:AF3"/>
    <mergeCell ref="A1:I1"/>
    <mergeCell ref="J1:Q1"/>
    <mergeCell ref="R1:AF1"/>
    <mergeCell ref="A2:I2"/>
    <mergeCell ref="J2:Q2"/>
    <mergeCell ref="R2:AF2"/>
    <mergeCell ref="A3:I3"/>
    <mergeCell ref="A4:I4"/>
    <mergeCell ref="J4:Q4"/>
    <mergeCell ref="R4:AF4"/>
    <mergeCell ref="C7:D7"/>
    <mergeCell ref="E7:I7"/>
    <mergeCell ref="J7:Q7"/>
    <mergeCell ref="R7:AF7"/>
    <mergeCell ref="M8:N8"/>
    <mergeCell ref="R8:Y8"/>
    <mergeCell ref="Z8:AB8"/>
    <mergeCell ref="AC8:AE8"/>
    <mergeCell ref="AF8:AF9"/>
    <mergeCell ref="I8:I9"/>
    <mergeCell ref="J8:J9"/>
    <mergeCell ref="K8:K9"/>
    <mergeCell ref="L8:L9"/>
    <mergeCell ref="O8:O9"/>
    <mergeCell ref="P8:P9"/>
    <mergeCell ref="Q8:Q9"/>
    <mergeCell ref="C8:C9"/>
  </mergeCells>
  <dataValidations count="3">
    <dataValidation type="list" allowBlank="1" showErrorMessage="1" sqref="F10 F15 F20 F25 F30 F35 F42 F47 F55 F60 F66 F71 F77 F82 F88 F97 F128 F133 F138 F143 F160 F170 F183 F188 F191 F199 F204 F209 F214 F219 F225 F230 F235 F240 F248 F253 F258 F263 F268 F274 F279 F284 F301 F306 F311 F316 F321 F327 F332 F337 F342 F347 F352 F358 F363 F368 F373 F380 F385 F390 F395 F400 F405 F410 F415 F420 F425 F430 F435 F441 F446 F451 F456 F461 F466 F471 F476 F481 F488 F493 F498 F503 F508 F513 F520 F525 F530 F535 F545 F551 F556 F561 F566 F584 F589 F594 F599 F604 F610 F617 F622 F627 F632 F637 F642 F647 F652 F657 F664 F670 F675 F687 F692 F698 F703 F708 F713 F722 F727 F732 F737 F742 F747 F752 F757 F762 F767 F773 F786 F791 F801 F806 F811 F816 F821 F828 F833 F838 F849 F854 F861 F866 F871 F875 F880 F885 F890 F895 F900 F905 F911 F916 F921 F927 F936 F941 F946 F951 F956 F961 F966 F971 F976 F981 F986 F992 F997 F1002 F1007 F1012 F1017 F1021 F1034 F1039 F1044 F1049 F1055 F1059 F1080 F1085 F1090 F1095 F1102 F1107 F1112 F1118 F1123 F1173 F1178 F1183 F1188 F1193 F1198 F1203 F1208 F1213 F1218 F1225 F1229 F1233 F1236 F1241 F1250 F1263 F1269 F1274 F1277 F1282 F1287 F1292 F1297 F1302 F1308 F1326 F1330 F1336 F1343 F1346 F1358 F1368 F1373 F1376 F1383 F1407 F1412 F1419 F1424 F1429 F1434 F1439 F1444 F1449 F1454 F1459 F1466 F1472 F1493 F1510 F1516 F1521 F1526 F1537 F1544 F1549 F1554 F1559 F1564 F1569 F1574 F1579 F1586 F1590 F1594 F1603 F1608 F1613 F1624 F1629 F1632 F1636 F1651 F1655 F1660 F1668 F1673 F1678 F1683 F1711 F1744 F1749 F1771 F1776 F1781 F1786 F1791 F1808 F1830 F1835 F1840 F1845 F1850 F1855 F1860 F1866 F1882 F1886 F1901 F1908 F1911 F1919 F1922 F1924 F1932 F1951 F1956 F1963 F1968 F1974 F1980 F1984 F1998 F2002 F2007 F2012 F2017 F2022 F2027 F2053 F2059 F2064 F2070 F2075 F2080 F2090 F2095 F2100 F2106 F2111 F2116 F2121 F2126 F2131 F2149 F2154 F2159 F2166 F2171 F2176 F2181 F2186 F2191 F2196 F2202 F2208 F2216 F2220 F2227 F2232 F2240 F2246 F2250 F2255 F2261 F2266 F2271 F2276 F2281 F2286 F2291 F2296 F2301 F2306 F2311 F2317 F2322 F2327 F2332 F2337 F2342 F2347 F2352 F2358 F2363 F2368 F2373 F2378 F2384 F2390 F2395 F2400 F2405 F2410 F2415 F2420 F2425">
      <formula1>INDIRECT($E10)</formula1>
    </dataValidation>
    <dataValidation type="list" allowBlank="1" showErrorMessage="1" sqref="E10 E15 E20 E25 E30 E35 E42 E47 E55 E60 E66 E71 E77 E82 E88 E97 E128 E133 E138 E143 E160 E170 E183 E188 E191 E199 E204 E209 E214 E219 E225 E230 E235 E240 E248 E253 E258 E263 E268 E274 E279 E284 E301 E306 E311 E316 E321 E327 E332 E337 E342 E347 E352 E358 E363 E368 E373 E380 E385 E390 E395 E400 E405 E410 E415 E420 E425 E430 E435 E441 E446 E451 E456 E461 E466 E471 E476 E481 E488 E493 E498 E503 E508 E513 E520 E525 E530 E535 E545 E551 E556 E561 E566 E584 E589 E594 E599 E604 E610 E617 E622 E627 E632 E637 E642 E647 E652 E657 E664 E670 E675 E687 E692 E698 E703 E708 E713 E722 E727 E732 E737 E742 E747 E752 E757 E762 E767 E773 E786 E791 E801 E806 E811 E816 E821 E828 E833 E838 E849 E854 E861 E866 E871 E875 E880 E885 E890 E895 E900 E905 E911 E916 E921 E927 E936 E941 E946 E951 E956 E961 E966 E971 E976 E981 E986 E992 E997 E1002 E1007 E1012 E1017 E1021 E1034 E1039 E1044 E1049 E1055 E1059 E1080 E1085 E1090 E1095 E1102 E1107 E1112 E1118 E1123 E1173 E1178 E1183 E1188 E1193 E1198 E1203 E1208 E1213 E1218 E1225 E1229 E1233 E1236 E1241 E1250 E1263 E1269 E1274 E1277 E1282 E1287 E1292 E1297 E1302 E1308 E1326 E1330 E1336 E1343 E1346 E1358 E1368 E1373 E1376 E1383 E1407 E1412 E1419 E1424 E1429 E1434 E1439 E1444 E1449 E1454 E1459 E1466 E1472 E1493 E1510 E1516 E1521 E1526 E1537 E1544 E1549 E1554 E1559 E1564 E1569 E1574 E1579 E1586 E1590 E1594 E1603 E1608 E1613 E1624 E1629 E1632 E1636 E1651 E1655 E1660 E1668 E1673 E1678 E1683 E1711 E1744 E1749 E1771 E1776 E1781 E1786 E1791 E1808 E1830 E1835 E1840 E1845 E1850 E1855 E1860 E1866 E1882 E1886 E1901 E1908 E1911 E1919 E1922 E1924 E1932 E1951 E1956 E1963 E1968 E1974 E1980 E1984 E1998 E2002 E2007 E2012 E2017 E2022 E2027 E2053 E2059 E2064 E2070 E2075 E2080 E2090 E2095 E2100 E2106 E2111 E2116 E2121 E2126 E2131 E2149 E2154 E2159 E2166 E2171 E2176 E2181 E2186 E2191 E2196 E2202 E2208 E2216 E2220 E2227 E2232 E2240 E2246 E2250 E2255 E2261 E2266 E2271 E2276 E2281 E2286 E2291 E2296 E2301 E2306 E2311 E2317 E2322 E2327 E2332 E2337 E2342 E2347 E2352 E2358 E2363 E2368 E2373 E2378 E2384 E2390 E2395 E2400 E2405 E2410 E2415 E2420 E2425">
      <formula1>INDIRECT($G10)</formula1>
    </dataValidation>
    <dataValidation type="decimal" allowBlank="1" showInputMessage="1" showErrorMessage="1" prompt="DPLAN - Sólo debe ingresar valores, NO porcentajes." sqref="M15:N15 M20:N20 M25:N25 M30:N30 M35:N35 M42:N42 M47:N47 M55:N55 M60:N60 M66:N66 M71:N71 M77:N77 M82:N82 M88:N88 M97:N97 M128:N128 M133:N133 M138:N138 M143:N143 M170:N170 M183:N183 M188:N188 M191:N191 M199:N199 M204:N204 M209:N209 M214:N214 M219:N219 M230:N230 M235:N235 M240:N240 M248:N248 M258:N258 M263:N263 M268:N268 M279:N279 M284:N284 M301:N301 M306:N306 M316:N316 M321:N321 M332:N332 M337:N337 M342:N342 M347:N347 M363:N363 M368:N368 M373:N373 M385:N385 M390:N390 M395:N395 M400:N400 M410:N410 M415:N415 M420:N420 M425:N425 M430:N430 M435:N435 M446:N446 M451:N451 M456:N456 M461:N461 M471:N471 M476:N476 M481:N481 M493:N493 M498:N498 M503:N503 M508:N508 M520:N520 M525:N525 M530:N530 M535:N535 M545:N545 M556:N556 M561:N561 M566:N566 M584:N584 M589:N589 M594:N594 M599:N599 M604:N604 M622:N622 M627:N627 M632:N632 M637:N637 M647:N647 M652:N652 M657:N657 M664:N664 M670:N670 M675:N675 M687:N687 M692:N692 M703:N703 M708:N708 M713:N713 M722:N722 M732:N732 M737:N737 M742:N742 M747:N747 M752:N752 M757:N757 M762:N762 M767:N767 M786:N786 M791:N791 M801:N801 M806:N806 M816:N816 M821:N821 M838:N838 M849:N849 M854:N854 M861:N861 M871:N871 M875:N875 M885:N885 M890:N890 M895:N895 M900:N900 M905:N905 M911:N911 M916:N916 M921:N921 M936:N936 M941:N941 M946:N946 M951:N951 M961:N961 M966:N966 M971:N971 M976:N976 M981:N981 M986:N986 M997:N997 M1002:N1002 M1007:N1007 M1012:N1012 M1021:N1021 M1034:N1034 M1039:N1039 M1044:N1044 M1049:N1049 M1059:N1059 M1080:N1080 M1085:N1085 M1090:N1090 M1102:N1102 M1107:N1107 M1112:N1112 M1123:N1123 M1173:N1173 M1178:N1178 M1183:N1183 M1193:N1193 M1198:N1198 M1203:N1203 M1208:N1208 M1213:N1213 M1218:N1218 M1229:N1229 M1233:N1233 M1236:N1236 M1241:N1241 M1263:N1263 M1269:N1269 M1274:N1274 M1277:N1277 M1287:N1287 M1292:N1292 M1297:N1297 M1302:N1302 M1326:N1326 M1330:N1330 M1336:N1336 M1343:N1343 M1358:N1358 M1368:N1368 M1373:N1373 M1376:N1376 M1383:N1383 M1407:N1407 M1412:N1412 M1419:N1419 M1429:N1429 M1434:N1434 M1439:N1439 M1444:N1444 M1449:N1449 M1454:N1454 M1459:N1459 M1466:N1466 M1493:N1493 M1510:N1510 M1516:N1516 M1521:N1521 M1537:N1537 M1549:N1549 M1554:N1554 M1559:N1559 M1564:N1564 M1579:N1579 M1590:N1590 M1594:N1594 M1608:N1608 M1613:N1613 M1624:N1624 M1629:N1629 M1632:N1632 M1636:N1636 M1651:N1651 M1655:N1655 M1660:N1660 M1668:N1668 M1673:N1673 M1678:N1678 M1683:N1683 M1711:N1711 M1749:N1749 M1771:N1771 M1776:N1776 M1786:N1786 M1808:N1808 M1830:N1830 M1835:N1835 M1840:N1840 M1850:N1850 M1855:N1855 M1860:N1860 M1882:N1882 M1886:N1886 M1901:N1901 M1908:N1908 M1919:N1919 M1922:N1922 M1924:N1924 M1951:N1951 M1956:N1956 M1963:N1963 M1968:N1968 M1980:N1980 M1984:N1984 M1998:N1998 M2022:N2022 M2027:N2027 M2059:N2059 M2064:N2064 M2070:N2070 M2075:N2075 M2080:N2080 M2090:N2090 M2095:N2095 M2100:N2100 M2111:N2111 M2116:N2116 M2121:N2121 M2126:N2126 M2131:N2131 M2149:N2149 M2154:N2154 M2159:N2159 M2171:N2171 M2176:N2176 M2181:N2181 M2186:N2186 M2196:N2196 M2220:N2220 M2227:N2227 M2232:N2232 M2240:N2240 M2250:N2250 M2255:N2255 M2281:N2281 M2286:N2286 M2291:N2291 M2296:N2296 M2306:N2306 M2311:N2311 M2322:N2322 M2327:N2327 M2332:N2332 M2342:N2342 M2347:N2347 M2352:N2352 M2358:N2358 M2363:N2363 M2368:N2368 M2373:N2373 M2378:N2378 M2390:N2390 M2395:N2395 M2400:N2400 M2405:N2405 M2415:N2415 M2420:N2420 M2425:N2425">
      <formula1>0</formula1>
      <formula2>1000000</formula2>
    </dataValidation>
  </dataValidations>
  <printOptions horizontalCentered="1"/>
  <pageMargins left="0" right="0" top="0.78740157480314965" bottom="0.35433070866141736" header="0" footer="0"/>
  <pageSetup paperSize="9" scale="70" pageOrder="overThenDown" orientation="landscape" r:id="rId1"/>
  <headerFooter>
    <oddHeader>&amp;L&amp;"Britannic Bold,Normal"&amp;12&amp;K002060POA 2022 conforme a la Reforma Presupuestaria N° 008/2022&amp;"-,Normal"&amp;11&amp;K01+000
&amp;"Cambria,Cursiva"&amp;12&amp;K0070C0Administración Central&amp;C&amp;"Century Schoolbook,Normal"&amp;12&amp;K002060&amp;P</oddHead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ErrorMessage="1">
          <x14:formula1>
            <xm:f>PEDI!$A$2:$D$2</xm:f>
          </x14:formula1>
          <xm:sqref>G10 G88 G97 G128 G133 G138 G143 G160 G170 G183 G188 G191 G199 G204 G209 G214 G219 G274 G279 G301 G306 G311 G316 G321 G327 G332 G337 G342 G347 G352 G358 G363 G368 G373 G488 G493 G498 G503 G508 G513 G520 G525 G530 G535 G545 G551 G556 G561 G566 G584 G589 G594 G599 G604 G610 G617 G622 G627 G632 G637 G642 G647 G652 G657 G664 G670 G675 G687 G692 G698 G703 G708 G713 G722 G727 G732 G737 G742 G747 G752 G757 G762 G767 G773 G786 G791 G801 G806 G811 G816 G821 G828 G833 G838 G849 G854 G861 G866 G871 G875 G880 G885 G890 G895 G900 G905 G911 G916 G921 G927 G936 G941 G946 G951 G956 G961 G966 G971 G976 G981 G986 G997 G1012 G1017 G1021 G1034 G1039 G1044 G1049 G1055 G1059 G1080 G1085 G1090 G1095 G1102 G1107 G1112 G1118 G1123 G1173 G1178 G1183 G1188 G1193 G1198 G1203 G1208 G1213 G1218 G1225 G1229 G1233 G1236 G1241 G1308 G1326 G1330 G1336 G1343 G1346 G1358 G1368 G1373 G1376 G1383 G1472 G1493 G1510 G1516 G1521 G1526 G1537 G1544 G1549 G1554 G1559 G1564 G1569 G1574 G1579 G1586 G1590 G1594 G1603 G1608 G1613 G1624 G1629 G1632 G1636 G1651 G1655 G1660 G1668 G1673 G1678 G1683 G1711 G1744 G1749 G1771 G1786 G1791 G1808 G1830 G1835 G1840 G1845 G1850 G1855 G1860 G1932 G1951 G1956 G1963 G1968 G1974 G1980 G1984 G1998 G2002 G2007 G2012 G2017 G2022 G2027 G2053 G2059 G2064 G2070 G2075 G2080 G2090 G2095 G2100 G2106 G2111 G2116 G2121 G2126 G2131 G2149 G2154 G2159 G2166 G2171 G2176 G2181 G2186 G2191 G2196 G2202 G2208 G2261 G2266 G2271 G2317 G2322 G2327 G2332 G2337 G2342 G2347 G2352 G2358 G2363 G2368 G2373 G2378</xm:sqref>
        </x14:dataValidation>
        <x14:dataValidation type="list" allowBlank="1" showErrorMessage="1">
          <x14:formula1>
            <xm:f>(PEDI!$O$3:$O$11)</xm:f>
          </x14:formula1>
          <xm:sqref>H10 H88 H97 H128 H133 H138 H143 H160 H170 H183 H188 H191 H199 H204 H209 H214 H219 H274 H279 H284 H301 H306 H311 H316 H321 H327 H332 H337 H342 H347 H352 H358 H363 H368 H373 H488 H493 H498 H503 H508 H513 H520 H525 H530 H535 H545 H551 H556 H561 H566 H584 H589 H594 H599 H604 H610 H617 H622 H627 H632 H637 H642 H647 H652 H657 H664 H670 H675 H687 H692 H698 H703 H708 H713 H722 H727 H732 H737 H742 H747 H752 H757 H762 H767 H773 H786 H791 H801 H806 H811 H816 H821 H828 H833 H838 H849 H854 H861 H866 H871 H875 H880 H885 H890 H895 H900 H905 H911 H916 H921 H927 H936 H941 H946 H951 H956 H961 H966 H971 H976 H981 H986 H997 H1012 H1017 H1021 H1034 H1039 H1044 H1049 H1055 H1059 H1080 H1085 H1090 H1095 H1102 H1107 H1112 H1118 H1123 H1173 H1178 H1183 H1188 H1193 H1198 H1203 H1208 H1213 H1218 H1225 H1229 H1233 H1236 H1241 H1308 H1326 H1330 H1336 H1343 H1346 H1358 H1368 H1373 H1376 H1383 H1472 H1493 H1510 H1516 H1521 H1526 H1537 H1544 H1549 H1554 H1559 H1564 H1569 H1574 H1579 H1586 H1590 H1594 H1603 H1608 H1613 H1624 H1629 H1632 H1636 H1651 H1655 H1660 H1668 H1673 H1678 H1683 H1711 H1744 H1749 H1771 H1786 H1791 H1808 H1830 H1835 H1840 H1845 H1850 H1855 H1860 H1932 H1951 H1956 H1963 H1968 H1974 H1980 H1984 H1998 H2002 H2007 H2012 H2017 H2022 H2027 H2053 H2059 H2064 H2070 H2075 H2080 H2090 H2095 H2100 H2106 H2111 H2116 H2121 H2126 H2131 H2149 H2154 H2159 H2166 H2171 H2176 H2181 H2186 H2191 H2196 H2202 H2208 H2261 H2266 H2271 H2317 H2322 H2327 H2332 H2337 H2342 H2347 H2352 H2358 H2363 H2368 H2373 H2378</xm:sqref>
        </x14:dataValidation>
        <x14:dataValidation type="list" allowBlank="1" showErrorMessage="1">
          <x14:formula1>
            <xm:f>PEDI!Q$3:Q$6</xm:f>
          </x14:formula1>
          <xm:sqref>E5</xm:sqref>
        </x14:dataValidation>
        <x14:dataValidation type="list" allowBlank="1" showErrorMessage="1">
          <x14:formula1>
            <xm:f>INDIRECT('Estrategias DAFO'!$A$3)</xm:f>
          </x14:formula1>
          <xm:sqref>I10 I88 I97 I128 I133 I138 I143 I160 I170 I183 I188 I191 I199 I204 I209 I214 I219 I274 I279 I284 I301 I306 I311 I316 I321 I327 I332 I337 I342 I347 I352 I358 I363 I368 I373 I488 I493 I498 I503 I508 I513 I520 I525 I530 I535 I545 I551 I556 I561 I566 I584 I589 I594 I599 I604 I610 I617 I622 I627 I632 I637 I642 I647 I652 I657 I664 I670 I675 I687 I692 I698 I703 I708 I713 I722 I727 I732 I737 I742 I747 I752 I757 I762 I767 I773 I786 I791 I801 I806 I811 I816 I821 I828 I833 I838 I849 I854 I861 I866 I871 I875 I880 I885 I890 I895 I900 I905 I911 I916 I921 I927 I936 I941 I946 I951 I956 I961 I966 I971 I976 I981 I986 I997 I1012 I1017 I1021 I1034 I1039 I1044 I1049 I1055 I1059 I1080 I1085 I1090 I1095 I1102 I1107 I1112 I1118 I1123 I1173 I1178 I1183 I1188 I1193 I1198 I1203 I1208 I1213 I1218 I1225 I1229 I1233 I1236 I1241 I1308 I1326 I1330 I1336 I1343 I1346 I1358 I1368 I1373 I1376 I1383 I1472 I1493 I1510 I1516 I1521 I1526 I1537 I1544 I1549 I1554 I1559 I1564 I1569 I1574 I1579 I1586 I1590 I1594 I1603 I1608 I1613 I1624 I1629 I1632 I1636 I1651 I1655 I1660 I1668 I1673 I1678 I1683 I1711 I1744 I1749 I1771 I1786 I1791 I1808 I1830 I1835 I1840 I1845 I1850 I1855 I1860 I1932 I1951 I1956 I1963 I1968 I1974 I1980 I1984 I1998 I2002 I2007 I2012 I2017 I2022 I2027 I2053 I2059 I2064 I2070 I2075 I2080 I2090 I2095 I2100 I2106 I2111 I2116 I2121 I2126 I2131 I2149 I2154 I2159 I2166 I2171 I2176 I2181 I2186 I2191 I2196 I2317 I2322 I2327 I2332 I2337 I2342 I2347 I2352 I2358 I2363 I2368 I2373 I2378</xm:sqref>
        </x14:dataValidation>
        <x14:dataValidation type="list" allowBlank="1" showErrorMessage="1">
          <x14:formula1>
            <xm:f>PND!$C$3:$C$6</xm:f>
          </x14:formula1>
          <xm:sqref>D88 D97 D128 D133 D138 D143 D160 D170 D183 D188 D191 D199 D204 D209 D214 D219 D274 D279 D284 D301 D306 D311 D316 D321 D327 D332 D337 D342 D347 D352 D358 D363 D368 D373 D488 D493 D498 D503 D508 D513 D520 D525 D530 D535 D545 D551 D556 D561 D566 D584 D589 D594 D599 D604 D610 D617 D622 D627 D632 D637 D642 D647 D652 D657 D664 D670 D675 D687 D692 D698 D703 D708 D713 D722 D727 D732 D737 D742 D747 D752 D757 D762 D767 D773 D786 D791 D801 D806 D811 D816 D821 D828 D833 D838 D849 D854 D861 D866 D871 D875 D880 D885 D890 D895 D900 D905 D911 D916 D921 D927 D936 D941 D946 D951 D956 D961 D966 D971 D976 D981 D986 D997 D1012 D1017 D1021 D1034 D1039 D1044 D1049 D1055 D1059 D1080 D1085 D1090 D1095 D1102 D1107 D1112 D1118 D1123 D1173 D1178 D1183 D1188 D1193 D1198 D1203 D1208 D1213 D1218 D1225 D1229 D1233 D1236 D1241 D1308 D1326 D1330 D1336 D1343 D1346 D1358 D1368 D1373 D1376 D1383 D1472 D1493 D1510 D1516 D1521 D1526 D1537 D1544 D1549 D1554 D1559 D1564 D1569 D1574 D1579 D1586 D1590 D1594 D1603 D1608 D1613 D1624 D1629 D1632 D1636 D1651 D1655 D1660 D1668 D1673 D1678 D1683 D1711 D1744 D1749 D1771 D1786 D1791 D1808 D1830 D1835 D1840 D1845 D1850 D1855 D1860 D1932 D1951 D1956 D1963 D1968 D1974 D1980 D1984 D1998 D2002 D2007 D2012 D2017 D2022 D2027 D2053 D2059 D2064 D2070 D2075 D2080 D2090 D2095 D2100 D2106 D2111 D2116 D2121 D2126 D2131 D2149 D2154 D2159 D2166 D2171 D2176 D2181 D2186 D2191 D2196 D2317 D2322 D2327 D2332 D2337 D2342 D2347 D2352 D2358 D2363 D2368 D2373 D2378</xm:sqref>
        </x14:dataValidation>
        <x14:dataValidation type="list" allowBlank="1" showErrorMessage="1">
          <x14:formula1>
            <xm:f>PND!$B$3:$B$6</xm:f>
          </x14:formula1>
          <xm:sqref>C88 C97 C128 C133 C138 C143 C160 C170 C183 C188 C191 C199 C204 C209 C214 C219 C274 C279 C284 C301 C306 C311 C316 C321 C327 C332 C337 C342 C347 C352 C358 C363 C368 C373 C488 C493 C498 C503 C508 C513 C520 C525 C530 C535 C545 C551 C556 C561 C566 C584 C589 C594 C599 C604 C610 C617 C622 C627 C632 C637 C642 C647 C652 C657 C664 C670 C675 C687 C692 C698 C703 C708 C713 C722 C727 C732 C737 C742 C747 C752 C757 C762 C767 C773 C786 C791 C801 C806 C811 C816 C821 C828 C833 C838 C849 C854 C861 C866 C871 C875 C880 C885 C890 C895 C900 C905 C911 C916 C921 C927 C936 C941 C946 C951 C956 C961 C966 C971 C976 C981 C986 C997 C1012 C1017 C1021 C1034 C1039 C1044 C1049 C1055 C1059 C1080 C1085 C1090 C1095 C1102 C1107 C1112 C1118 C1123 C1173 C1178 C1183 C1188 C1193 C1198 C1203 C1208 C1213 C1218 C1225 C1229 C1233 C1236 C1241 C1308 C1326 C1330 C1336 C1343 C1346 C1358 C1368 C1373 C1376 C1383 C1472 C1493 C1510 C1516 C1521 C1526 C1537 C1544 C1549 C1554 C1559 C1564 C1569 C1574 C1579 C1586 C1590 C1594 C1603 C1608 C1613 C1624 C1629 C1632 C1636 C1651 C1655 C1660 C1668 C1673 C1678 C1683 C1711 C1744 C1749 C1771 C1786 C1791 C1808 C1830 C1835 C1840 C1845 C1850 C1855 C1860 C1932 C1951 C1956 C1963 C1968 C1974 C1980 C1984 C1998 C2002 C2007 C2012 C2017 C2022 C2027 C2053 C2059 C2064 C2070 C2075 C2080 C2090 C2095 C2100 C2106 C2111 C2116 C2121 C2126 C2131 C2149 C2154 C2159 C2166 C2171 C2176 C2181 C2186 C2191 C2196 C2317 C2322 C2327 C2332 C2337 C2342 C2347 C2352 C2358 C2363 C2368 C2373 C2378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6"/>
  </sheetPr>
  <dimension ref="A1:Z1000"/>
  <sheetViews>
    <sheetView showGridLines="0" workbookViewId="0"/>
  </sheetViews>
  <sheetFormatPr baseColWidth="10" defaultColWidth="14.42578125" defaultRowHeight="15" customHeight="1"/>
  <cols>
    <col min="1" max="1" width="26.5703125" customWidth="1"/>
    <col min="2" max="2" width="38.5703125" customWidth="1"/>
    <col min="3" max="3" width="38.85546875" customWidth="1"/>
    <col min="4" max="6" width="11.42578125" customWidth="1"/>
    <col min="7" max="26" width="10.7109375" customWidth="1"/>
  </cols>
  <sheetData>
    <row r="1" spans="1:26" ht="22.5">
      <c r="A1" s="726" t="s">
        <v>3164</v>
      </c>
      <c r="B1" s="727"/>
      <c r="C1" s="727"/>
      <c r="D1" s="455"/>
      <c r="E1" s="455"/>
      <c r="F1" s="455"/>
      <c r="G1" s="455"/>
      <c r="H1" s="455"/>
      <c r="I1" s="455"/>
      <c r="J1" s="455"/>
      <c r="K1" s="455"/>
      <c r="L1" s="455"/>
      <c r="M1" s="455"/>
      <c r="N1" s="455"/>
      <c r="O1" s="455"/>
      <c r="P1" s="455"/>
      <c r="Q1" s="455"/>
      <c r="R1" s="455"/>
      <c r="S1" s="455"/>
      <c r="T1" s="455"/>
      <c r="U1" s="455"/>
      <c r="V1" s="455"/>
      <c r="W1" s="455"/>
      <c r="X1" s="455"/>
      <c r="Y1" s="455"/>
      <c r="Z1" s="455"/>
    </row>
    <row r="2" spans="1:26" ht="25.5">
      <c r="A2" s="547" t="s">
        <v>3165</v>
      </c>
      <c r="B2" s="548" t="s">
        <v>3166</v>
      </c>
      <c r="C2" s="548" t="s">
        <v>3167</v>
      </c>
      <c r="D2" s="455"/>
      <c r="E2" s="455"/>
      <c r="F2" s="455"/>
      <c r="G2" s="455"/>
      <c r="H2" s="455"/>
      <c r="I2" s="455"/>
      <c r="J2" s="455"/>
      <c r="K2" s="455"/>
      <c r="L2" s="455"/>
      <c r="M2" s="455"/>
      <c r="N2" s="455"/>
      <c r="O2" s="455"/>
      <c r="P2" s="455"/>
      <c r="Q2" s="455"/>
      <c r="R2" s="455"/>
      <c r="S2" s="455"/>
      <c r="T2" s="455"/>
      <c r="U2" s="455"/>
      <c r="V2" s="455"/>
      <c r="W2" s="455"/>
      <c r="X2" s="455"/>
      <c r="Y2" s="455"/>
      <c r="Z2" s="455"/>
    </row>
    <row r="3" spans="1:26" ht="69.75" customHeight="1">
      <c r="A3" s="549" t="s">
        <v>50</v>
      </c>
      <c r="B3" s="550" t="s">
        <v>46</v>
      </c>
      <c r="C3" s="549" t="s">
        <v>47</v>
      </c>
      <c r="D3" s="455"/>
      <c r="E3" s="455"/>
      <c r="F3" s="455"/>
      <c r="G3" s="455"/>
      <c r="H3" s="455"/>
      <c r="I3" s="455"/>
      <c r="J3" s="455"/>
      <c r="K3" s="455"/>
      <c r="L3" s="455"/>
      <c r="M3" s="455"/>
      <c r="N3" s="455"/>
      <c r="O3" s="455"/>
      <c r="P3" s="455"/>
      <c r="Q3" s="455"/>
      <c r="R3" s="455"/>
      <c r="S3" s="455"/>
      <c r="T3" s="455"/>
      <c r="U3" s="455"/>
      <c r="V3" s="455"/>
      <c r="W3" s="455"/>
      <c r="X3" s="455"/>
      <c r="Y3" s="455"/>
      <c r="Z3" s="455"/>
    </row>
    <row r="4" spans="1:26" ht="60" customHeight="1">
      <c r="A4" s="551" t="s">
        <v>83</v>
      </c>
      <c r="B4" s="552" t="s">
        <v>79</v>
      </c>
      <c r="C4" s="551" t="s">
        <v>80</v>
      </c>
      <c r="D4" s="455"/>
      <c r="E4" s="455"/>
      <c r="F4" s="455"/>
      <c r="G4" s="455"/>
      <c r="H4" s="455"/>
      <c r="I4" s="455"/>
      <c r="J4" s="455"/>
      <c r="K4" s="455"/>
      <c r="L4" s="455"/>
      <c r="M4" s="455"/>
      <c r="N4" s="455"/>
      <c r="O4" s="455"/>
      <c r="P4" s="455"/>
      <c r="Q4" s="455"/>
      <c r="R4" s="455"/>
      <c r="S4" s="455"/>
      <c r="T4" s="455"/>
      <c r="U4" s="455"/>
      <c r="V4" s="455"/>
      <c r="W4" s="455"/>
      <c r="X4" s="455"/>
      <c r="Y4" s="455"/>
      <c r="Z4" s="455"/>
    </row>
    <row r="5" spans="1:26" ht="62.25" customHeight="1">
      <c r="A5" s="551" t="s">
        <v>99</v>
      </c>
      <c r="B5" s="552" t="s">
        <v>79</v>
      </c>
      <c r="C5" s="551" t="s">
        <v>96</v>
      </c>
      <c r="D5" s="455"/>
      <c r="E5" s="455"/>
      <c r="F5" s="455"/>
      <c r="G5" s="455"/>
      <c r="H5" s="455"/>
      <c r="I5" s="455"/>
      <c r="J5" s="455"/>
      <c r="K5" s="455"/>
      <c r="L5" s="455"/>
      <c r="M5" s="455"/>
      <c r="N5" s="455"/>
      <c r="O5" s="455"/>
      <c r="P5" s="455"/>
      <c r="Q5" s="455"/>
      <c r="R5" s="455"/>
      <c r="S5" s="455"/>
      <c r="T5" s="455"/>
      <c r="U5" s="455"/>
      <c r="V5" s="455"/>
      <c r="W5" s="455"/>
      <c r="X5" s="455"/>
      <c r="Y5" s="455"/>
      <c r="Z5" s="455"/>
    </row>
    <row r="6" spans="1:26" ht="69.75" customHeight="1">
      <c r="A6" s="551" t="s">
        <v>108</v>
      </c>
      <c r="B6" s="552" t="s">
        <v>79</v>
      </c>
      <c r="C6" s="551" t="s">
        <v>106</v>
      </c>
      <c r="D6" s="455"/>
      <c r="E6" s="455"/>
      <c r="F6" s="455"/>
      <c r="G6" s="455"/>
      <c r="H6" s="455"/>
      <c r="I6" s="455"/>
      <c r="J6" s="455"/>
      <c r="K6" s="455"/>
      <c r="L6" s="455"/>
      <c r="M6" s="455"/>
      <c r="N6" s="455"/>
      <c r="O6" s="455"/>
      <c r="P6" s="455"/>
      <c r="Q6" s="455"/>
      <c r="R6" s="455"/>
      <c r="S6" s="455"/>
      <c r="T6" s="455"/>
      <c r="U6" s="455"/>
      <c r="V6" s="455"/>
      <c r="W6" s="455"/>
      <c r="X6" s="455"/>
      <c r="Y6" s="455"/>
      <c r="Z6" s="455"/>
    </row>
    <row r="7" spans="1:26">
      <c r="A7" s="455"/>
      <c r="B7" s="455"/>
      <c r="C7" s="455"/>
      <c r="D7" s="455"/>
      <c r="E7" s="455"/>
      <c r="F7" s="455"/>
      <c r="G7" s="455"/>
      <c r="H7" s="455"/>
      <c r="I7" s="455"/>
      <c r="J7" s="455"/>
      <c r="K7" s="455"/>
      <c r="L7" s="455"/>
      <c r="M7" s="455"/>
      <c r="N7" s="455"/>
      <c r="O7" s="455"/>
      <c r="P7" s="455"/>
      <c r="Q7" s="455"/>
      <c r="R7" s="455"/>
      <c r="S7" s="455"/>
      <c r="T7" s="455"/>
      <c r="U7" s="455"/>
      <c r="V7" s="455"/>
      <c r="W7" s="455"/>
      <c r="X7" s="455"/>
      <c r="Y7" s="455"/>
      <c r="Z7" s="455"/>
    </row>
    <row r="8" spans="1:26">
      <c r="A8" s="455"/>
      <c r="B8" s="455"/>
      <c r="C8" s="455"/>
      <c r="D8" s="455"/>
      <c r="E8" s="455"/>
      <c r="F8" s="455"/>
      <c r="G8" s="455"/>
      <c r="H8" s="455"/>
      <c r="I8" s="455"/>
      <c r="J8" s="455"/>
      <c r="K8" s="455"/>
      <c r="L8" s="455"/>
      <c r="M8" s="455"/>
      <c r="N8" s="455"/>
      <c r="O8" s="455"/>
      <c r="P8" s="455"/>
      <c r="Q8" s="455"/>
      <c r="R8" s="455"/>
      <c r="S8" s="455"/>
      <c r="T8" s="455"/>
      <c r="U8" s="455"/>
      <c r="V8" s="455"/>
      <c r="W8" s="455"/>
      <c r="X8" s="455"/>
      <c r="Y8" s="455"/>
      <c r="Z8" s="455"/>
    </row>
    <row r="9" spans="1:26">
      <c r="A9" s="455"/>
      <c r="B9" s="455"/>
      <c r="C9" s="455"/>
      <c r="D9" s="455"/>
      <c r="E9" s="455"/>
      <c r="F9" s="455"/>
      <c r="G9" s="455"/>
      <c r="H9" s="455"/>
      <c r="I9" s="455"/>
      <c r="J9" s="455"/>
      <c r="K9" s="455"/>
      <c r="L9" s="455"/>
      <c r="M9" s="455"/>
      <c r="N9" s="455"/>
      <c r="O9" s="455"/>
      <c r="P9" s="455"/>
      <c r="Q9" s="455"/>
      <c r="R9" s="455"/>
      <c r="S9" s="455"/>
      <c r="T9" s="455"/>
      <c r="U9" s="455"/>
      <c r="V9" s="455"/>
      <c r="W9" s="455"/>
      <c r="X9" s="455"/>
      <c r="Y9" s="455"/>
      <c r="Z9" s="455"/>
    </row>
    <row r="10" spans="1:26">
      <c r="A10" s="455"/>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row>
    <row r="11" spans="1:26">
      <c r="A11" s="455"/>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row>
    <row r="12" spans="1:26">
      <c r="A12" s="455"/>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row>
    <row r="13" spans="1:26">
      <c r="A13" s="455"/>
      <c r="B13" s="455"/>
      <c r="C13" s="455"/>
      <c r="D13" s="455"/>
      <c r="E13" s="455"/>
      <c r="F13" s="455"/>
      <c r="G13" s="455"/>
      <c r="H13" s="455"/>
      <c r="I13" s="455"/>
      <c r="J13" s="455"/>
      <c r="K13" s="455"/>
      <c r="L13" s="455"/>
      <c r="M13" s="455"/>
      <c r="N13" s="455"/>
      <c r="O13" s="455"/>
      <c r="P13" s="455"/>
      <c r="Q13" s="455"/>
      <c r="R13" s="455"/>
      <c r="S13" s="455"/>
      <c r="T13" s="455"/>
      <c r="U13" s="455"/>
      <c r="V13" s="455"/>
      <c r="W13" s="455"/>
      <c r="X13" s="455"/>
      <c r="Y13" s="455"/>
      <c r="Z13" s="455"/>
    </row>
    <row r="14" spans="1:26">
      <c r="A14" s="455"/>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row>
    <row r="15" spans="1:26">
      <c r="A15" s="455"/>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row>
    <row r="16" spans="1:26">
      <c r="A16" s="455"/>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row>
    <row r="17" spans="1:26">
      <c r="A17" s="45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row>
    <row r="18" spans="1:26">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row>
    <row r="19" spans="1:26">
      <c r="A19" s="45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row>
    <row r="20" spans="1:26">
      <c r="A20" s="455"/>
      <c r="B20" s="455"/>
      <c r="C20" s="455"/>
      <c r="D20" s="455"/>
      <c r="E20" s="455"/>
      <c r="F20" s="455"/>
      <c r="G20" s="455"/>
      <c r="H20" s="455"/>
      <c r="I20" s="455"/>
      <c r="J20" s="455"/>
      <c r="K20" s="455"/>
      <c r="L20" s="455"/>
      <c r="M20" s="455"/>
      <c r="N20" s="455"/>
      <c r="O20" s="455"/>
      <c r="P20" s="455"/>
      <c r="Q20" s="455"/>
      <c r="R20" s="455"/>
      <c r="S20" s="455"/>
      <c r="T20" s="455"/>
      <c r="U20" s="455"/>
      <c r="V20" s="455"/>
      <c r="W20" s="455"/>
      <c r="X20" s="455"/>
      <c r="Y20" s="455"/>
      <c r="Z20" s="455"/>
    </row>
    <row r="21" spans="1:26" ht="15.75" customHeight="1">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row>
    <row r="22" spans="1:26" ht="15.75" customHeight="1">
      <c r="A22" s="455"/>
      <c r="B22" s="455"/>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row>
    <row r="23" spans="1:26" ht="15.75" customHeight="1">
      <c r="A23" s="455"/>
      <c r="B23" s="455"/>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row>
    <row r="24" spans="1:26" ht="15.75" customHeight="1">
      <c r="A24" s="455"/>
      <c r="B24" s="455"/>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455"/>
    </row>
    <row r="25" spans="1:26" ht="15.75" customHeight="1">
      <c r="A25" s="455"/>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row>
    <row r="26" spans="1:26" ht="15.75" customHeight="1">
      <c r="A26" s="455"/>
      <c r="B26" s="455"/>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row>
    <row r="27" spans="1:26" ht="15.75" customHeight="1">
      <c r="A27" s="455"/>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row>
    <row r="28" spans="1:26" ht="15.75" customHeight="1">
      <c r="A28" s="455"/>
      <c r="B28" s="455"/>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row>
    <row r="29" spans="1:26" ht="15.75" customHeight="1">
      <c r="A29" s="455"/>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row>
    <row r="30" spans="1:26" ht="15.75" customHeight="1">
      <c r="A30" s="455"/>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row>
    <row r="31" spans="1:26" ht="15.75" customHeight="1">
      <c r="A31" s="455"/>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row>
    <row r="32" spans="1:26" ht="15.75" customHeight="1">
      <c r="A32" s="455"/>
      <c r="B32" s="455"/>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row>
    <row r="33" spans="1:26" ht="15.75" customHeight="1">
      <c r="A33" s="455"/>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row>
    <row r="34" spans="1:26" ht="15.75" customHeight="1">
      <c r="A34" s="455"/>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row>
    <row r="35" spans="1:26" ht="15.75" customHeight="1">
      <c r="A35" s="455"/>
      <c r="B35" s="455"/>
      <c r="C35" s="455"/>
      <c r="D35" s="455"/>
      <c r="E35" s="455"/>
      <c r="F35" s="455"/>
      <c r="G35" s="455"/>
      <c r="H35" s="455"/>
      <c r="I35" s="455"/>
      <c r="J35" s="455"/>
      <c r="K35" s="455"/>
      <c r="L35" s="455"/>
      <c r="M35" s="455"/>
      <c r="N35" s="455"/>
      <c r="O35" s="455"/>
      <c r="P35" s="455"/>
      <c r="Q35" s="455"/>
      <c r="R35" s="455"/>
      <c r="S35" s="455"/>
      <c r="T35" s="455"/>
      <c r="U35" s="455"/>
      <c r="V35" s="455"/>
      <c r="W35" s="455"/>
      <c r="X35" s="455"/>
      <c r="Y35" s="455"/>
      <c r="Z35" s="455"/>
    </row>
    <row r="36" spans="1:26" ht="15.75" customHeight="1">
      <c r="A36" s="455"/>
      <c r="B36" s="455"/>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row>
    <row r="37" spans="1:26" ht="15.75" customHeight="1">
      <c r="A37" s="455"/>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row>
    <row r="38" spans="1:26" ht="15.75" customHeight="1">
      <c r="A38" s="455"/>
      <c r="B38" s="455"/>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row>
    <row r="39" spans="1:26" ht="15.75" customHeight="1">
      <c r="A39" s="455"/>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row>
    <row r="40" spans="1:26" ht="15.75" customHeight="1">
      <c r="A40" s="455"/>
      <c r="B40" s="455"/>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row>
    <row r="41" spans="1:26" ht="15.75" customHeight="1">
      <c r="A41" s="455"/>
      <c r="B41" s="455"/>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row>
    <row r="42" spans="1:26" ht="15.75" customHeight="1">
      <c r="A42" s="455"/>
      <c r="B42" s="455"/>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row>
    <row r="43" spans="1:26" ht="15.75" customHeight="1">
      <c r="A43" s="455"/>
      <c r="B43" s="455"/>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row>
    <row r="44" spans="1:26" ht="15.75" customHeight="1">
      <c r="A44" s="455"/>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row>
    <row r="45" spans="1:26" ht="15.75" customHeight="1">
      <c r="A45" s="455"/>
      <c r="B45" s="455"/>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row>
    <row r="46" spans="1:26" ht="15.75" customHeight="1">
      <c r="A46" s="455"/>
      <c r="B46" s="455"/>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row>
    <row r="47" spans="1:26" ht="15.75" customHeight="1">
      <c r="A47" s="455"/>
      <c r="B47" s="455"/>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row>
    <row r="48" spans="1:26" ht="15.75" customHeight="1">
      <c r="A48" s="455"/>
      <c r="B48" s="455"/>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row>
    <row r="49" spans="1:26" ht="15.75" customHeight="1">
      <c r="A49" s="455"/>
      <c r="B49" s="455"/>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c r="A50" s="455"/>
      <c r="B50" s="455"/>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c r="A51" s="455"/>
      <c r="B51" s="455"/>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c r="A52" s="455"/>
      <c r="B52" s="455"/>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c r="A53" s="455"/>
      <c r="B53" s="455"/>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row>
    <row r="54" spans="1:26" ht="15.75" customHeight="1">
      <c r="A54" s="455"/>
      <c r="B54" s="455"/>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row>
    <row r="55" spans="1:26" ht="15.75" customHeight="1">
      <c r="A55" s="455"/>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c r="A56" s="455"/>
      <c r="B56" s="455"/>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c r="A57" s="455"/>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c r="A58" s="455"/>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c r="A59" s="455"/>
      <c r="B59" s="455"/>
      <c r="C59" s="455"/>
      <c r="D59" s="455"/>
      <c r="E59" s="455"/>
      <c r="F59" s="455"/>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c r="A60" s="455"/>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c r="A61" s="455"/>
      <c r="B61" s="455"/>
      <c r="C61" s="455"/>
      <c r="D61" s="455"/>
      <c r="E61" s="455"/>
      <c r="F61" s="455"/>
      <c r="G61" s="455"/>
      <c r="H61" s="455"/>
      <c r="I61" s="455"/>
      <c r="J61" s="455"/>
      <c r="K61" s="455"/>
      <c r="L61" s="455"/>
      <c r="M61" s="455"/>
      <c r="N61" s="455"/>
      <c r="O61" s="455"/>
      <c r="P61" s="455"/>
      <c r="Q61" s="455"/>
      <c r="R61" s="455"/>
      <c r="S61" s="455"/>
      <c r="T61" s="455"/>
      <c r="U61" s="455"/>
      <c r="V61" s="455"/>
      <c r="W61" s="455"/>
      <c r="X61" s="455"/>
      <c r="Y61" s="455"/>
      <c r="Z61" s="455"/>
    </row>
    <row r="62" spans="1:26" ht="15.75" customHeight="1">
      <c r="A62" s="455"/>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row>
    <row r="63" spans="1:26" ht="15.75" customHeight="1">
      <c r="A63" s="455"/>
      <c r="B63" s="455"/>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row>
    <row r="64" spans="1:26" ht="15.75" customHeight="1">
      <c r="A64" s="455"/>
      <c r="B64" s="455"/>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row>
    <row r="65" spans="1:26" ht="15.75" customHeight="1">
      <c r="A65" s="455"/>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row>
    <row r="66" spans="1:26" ht="15.75" customHeight="1">
      <c r="A66" s="455"/>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row>
    <row r="67" spans="1:26" ht="15.75" customHeight="1">
      <c r="A67" s="455"/>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row>
    <row r="68" spans="1:26" ht="15.75" customHeight="1">
      <c r="A68" s="455"/>
      <c r="B68" s="455"/>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row>
    <row r="69" spans="1:26" ht="15.75" customHeight="1">
      <c r="A69" s="455"/>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row>
    <row r="70" spans="1:26" ht="15.75" customHeight="1">
      <c r="A70" s="455"/>
      <c r="B70" s="455"/>
      <c r="C70" s="455"/>
      <c r="D70" s="455"/>
      <c r="E70" s="455"/>
      <c r="F70" s="455"/>
      <c r="G70" s="455"/>
      <c r="H70" s="455"/>
      <c r="I70" s="455"/>
      <c r="J70" s="455"/>
      <c r="K70" s="455"/>
      <c r="L70" s="455"/>
      <c r="M70" s="455"/>
      <c r="N70" s="455"/>
      <c r="O70" s="455"/>
      <c r="P70" s="455"/>
      <c r="Q70" s="455"/>
      <c r="R70" s="455"/>
      <c r="S70" s="455"/>
      <c r="T70" s="455"/>
      <c r="U70" s="455"/>
      <c r="V70" s="455"/>
      <c r="W70" s="455"/>
      <c r="X70" s="455"/>
      <c r="Y70" s="455"/>
      <c r="Z70" s="455"/>
    </row>
    <row r="71" spans="1:26" ht="15.75" customHeight="1">
      <c r="A71" s="455"/>
      <c r="B71" s="455"/>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row>
    <row r="72" spans="1:26" ht="15.75" customHeight="1">
      <c r="A72" s="455"/>
      <c r="B72" s="455"/>
      <c r="C72" s="455"/>
      <c r="D72" s="455"/>
      <c r="E72" s="455"/>
      <c r="F72" s="455"/>
      <c r="G72" s="455"/>
      <c r="H72" s="455"/>
      <c r="I72" s="455"/>
      <c r="J72" s="455"/>
      <c r="K72" s="455"/>
      <c r="L72" s="455"/>
      <c r="M72" s="455"/>
      <c r="N72" s="455"/>
      <c r="O72" s="455"/>
      <c r="P72" s="455"/>
      <c r="Q72" s="455"/>
      <c r="R72" s="455"/>
      <c r="S72" s="455"/>
      <c r="T72" s="455"/>
      <c r="U72" s="455"/>
      <c r="V72" s="455"/>
      <c r="W72" s="455"/>
      <c r="X72" s="455"/>
      <c r="Y72" s="455"/>
      <c r="Z72" s="455"/>
    </row>
    <row r="73" spans="1:26" ht="15.75" customHeight="1">
      <c r="A73" s="455"/>
      <c r="B73" s="455"/>
      <c r="C73" s="455"/>
      <c r="D73" s="455"/>
      <c r="E73" s="455"/>
      <c r="F73" s="455"/>
      <c r="G73" s="455"/>
      <c r="H73" s="455"/>
      <c r="I73" s="455"/>
      <c r="J73" s="455"/>
      <c r="K73" s="455"/>
      <c r="L73" s="455"/>
      <c r="M73" s="455"/>
      <c r="N73" s="455"/>
      <c r="O73" s="455"/>
      <c r="P73" s="455"/>
      <c r="Q73" s="455"/>
      <c r="R73" s="455"/>
      <c r="S73" s="455"/>
      <c r="T73" s="455"/>
      <c r="U73" s="455"/>
      <c r="V73" s="455"/>
      <c r="W73" s="455"/>
      <c r="X73" s="455"/>
      <c r="Y73" s="455"/>
      <c r="Z73" s="455"/>
    </row>
    <row r="74" spans="1:26" ht="15.75" customHeight="1">
      <c r="A74" s="455"/>
      <c r="B74" s="455"/>
      <c r="C74" s="455"/>
      <c r="D74" s="455"/>
      <c r="E74" s="455"/>
      <c r="F74" s="455"/>
      <c r="G74" s="455"/>
      <c r="H74" s="455"/>
      <c r="I74" s="455"/>
      <c r="J74" s="455"/>
      <c r="K74" s="455"/>
      <c r="L74" s="455"/>
      <c r="M74" s="455"/>
      <c r="N74" s="455"/>
      <c r="O74" s="455"/>
      <c r="P74" s="455"/>
      <c r="Q74" s="455"/>
      <c r="R74" s="455"/>
      <c r="S74" s="455"/>
      <c r="T74" s="455"/>
      <c r="U74" s="455"/>
      <c r="V74" s="455"/>
      <c r="W74" s="455"/>
      <c r="X74" s="455"/>
      <c r="Y74" s="455"/>
      <c r="Z74" s="455"/>
    </row>
    <row r="75" spans="1:26" ht="15.75" customHeight="1">
      <c r="A75" s="455"/>
      <c r="B75" s="455"/>
      <c r="C75" s="455"/>
      <c r="D75" s="455"/>
      <c r="E75" s="455"/>
      <c r="F75" s="455"/>
      <c r="G75" s="455"/>
      <c r="H75" s="455"/>
      <c r="I75" s="455"/>
      <c r="J75" s="455"/>
      <c r="K75" s="455"/>
      <c r="L75" s="455"/>
      <c r="M75" s="455"/>
      <c r="N75" s="455"/>
      <c r="O75" s="455"/>
      <c r="P75" s="455"/>
      <c r="Q75" s="455"/>
      <c r="R75" s="455"/>
      <c r="S75" s="455"/>
      <c r="T75" s="455"/>
      <c r="U75" s="455"/>
      <c r="V75" s="455"/>
      <c r="W75" s="455"/>
      <c r="X75" s="455"/>
      <c r="Y75" s="455"/>
      <c r="Z75" s="455"/>
    </row>
    <row r="76" spans="1:26" ht="15.75" customHeight="1">
      <c r="A76" s="455"/>
      <c r="B76" s="455"/>
      <c r="C76" s="455"/>
      <c r="D76" s="455"/>
      <c r="E76" s="455"/>
      <c r="F76" s="455"/>
      <c r="G76" s="455"/>
      <c r="H76" s="455"/>
      <c r="I76" s="455"/>
      <c r="J76" s="455"/>
      <c r="K76" s="455"/>
      <c r="L76" s="455"/>
      <c r="M76" s="455"/>
      <c r="N76" s="455"/>
      <c r="O76" s="455"/>
      <c r="P76" s="455"/>
      <c r="Q76" s="455"/>
      <c r="R76" s="455"/>
      <c r="S76" s="455"/>
      <c r="T76" s="455"/>
      <c r="U76" s="455"/>
      <c r="V76" s="455"/>
      <c r="W76" s="455"/>
      <c r="X76" s="455"/>
      <c r="Y76" s="455"/>
      <c r="Z76" s="455"/>
    </row>
    <row r="77" spans="1:26" ht="15.75" customHeight="1">
      <c r="A77" s="455"/>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row>
    <row r="78" spans="1:26" ht="15.75" customHeight="1">
      <c r="A78" s="455"/>
      <c r="B78" s="455"/>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row>
    <row r="79" spans="1:26" ht="15.75" customHeight="1">
      <c r="A79" s="455"/>
      <c r="B79" s="455"/>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row>
    <row r="80" spans="1:26" ht="15.75" customHeight="1">
      <c r="A80" s="455"/>
      <c r="B80" s="455"/>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row>
    <row r="81" spans="1:26" ht="15.75" customHeight="1">
      <c r="A81" s="455"/>
      <c r="B81" s="455"/>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c r="A82" s="455"/>
      <c r="B82" s="455"/>
      <c r="C82" s="455"/>
      <c r="D82" s="455"/>
      <c r="E82" s="455"/>
      <c r="F82" s="455"/>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c r="A83" s="455"/>
      <c r="B83" s="455"/>
      <c r="C83" s="455"/>
      <c r="D83" s="455"/>
      <c r="E83" s="455"/>
      <c r="F83" s="455"/>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c r="A84" s="455"/>
      <c r="B84" s="455"/>
      <c r="C84" s="455"/>
      <c r="D84" s="455"/>
      <c r="E84" s="455"/>
      <c r="F84" s="455"/>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c r="A85" s="455"/>
      <c r="B85" s="455"/>
      <c r="C85" s="455"/>
      <c r="D85" s="455"/>
      <c r="E85" s="455"/>
      <c r="F85" s="455"/>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c r="A86" s="455"/>
      <c r="B86" s="455"/>
      <c r="C86" s="455"/>
      <c r="D86" s="455"/>
      <c r="E86" s="455"/>
      <c r="F86" s="455"/>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c r="A87" s="455"/>
      <c r="B87" s="455"/>
      <c r="C87" s="455"/>
      <c r="D87" s="455"/>
      <c r="E87" s="455"/>
      <c r="F87" s="455"/>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c r="A88" s="455"/>
      <c r="B88" s="455"/>
      <c r="C88" s="455"/>
      <c r="D88" s="455"/>
      <c r="E88" s="455"/>
      <c r="F88" s="455"/>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c r="A89" s="455"/>
      <c r="B89" s="455"/>
      <c r="C89" s="455"/>
      <c r="D89" s="455"/>
      <c r="E89" s="455"/>
      <c r="F89" s="455"/>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c r="A90" s="455"/>
      <c r="B90" s="455"/>
      <c r="C90" s="455"/>
      <c r="D90" s="455"/>
      <c r="E90" s="455"/>
      <c r="F90" s="455"/>
      <c r="G90" s="455"/>
      <c r="H90" s="455"/>
      <c r="I90" s="455"/>
      <c r="J90" s="455"/>
      <c r="K90" s="455"/>
      <c r="L90" s="455"/>
      <c r="M90" s="455"/>
      <c r="N90" s="455"/>
      <c r="O90" s="455"/>
      <c r="P90" s="455"/>
      <c r="Q90" s="455"/>
      <c r="R90" s="455"/>
      <c r="S90" s="455"/>
      <c r="T90" s="455"/>
      <c r="U90" s="455"/>
      <c r="V90" s="455"/>
      <c r="W90" s="455"/>
      <c r="X90" s="455"/>
      <c r="Y90" s="455"/>
      <c r="Z90" s="455"/>
    </row>
    <row r="91" spans="1:26" ht="15.75" customHeight="1">
      <c r="A91" s="455"/>
      <c r="B91" s="455"/>
      <c r="C91" s="455"/>
      <c r="D91" s="455"/>
      <c r="E91" s="455"/>
      <c r="F91" s="455"/>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c r="A92" s="455"/>
      <c r="B92" s="455"/>
      <c r="C92" s="455"/>
      <c r="D92" s="455"/>
      <c r="E92" s="455"/>
      <c r="F92" s="455"/>
      <c r="G92" s="455"/>
      <c r="H92" s="455"/>
      <c r="I92" s="455"/>
      <c r="J92" s="455"/>
      <c r="K92" s="455"/>
      <c r="L92" s="455"/>
      <c r="M92" s="455"/>
      <c r="N92" s="455"/>
      <c r="O92" s="455"/>
      <c r="P92" s="455"/>
      <c r="Q92" s="455"/>
      <c r="R92" s="455"/>
      <c r="S92" s="455"/>
      <c r="T92" s="455"/>
      <c r="U92" s="455"/>
      <c r="V92" s="455"/>
      <c r="W92" s="455"/>
      <c r="X92" s="455"/>
      <c r="Y92" s="455"/>
      <c r="Z92" s="455"/>
    </row>
    <row r="93" spans="1:26" ht="15.75" customHeight="1">
      <c r="A93" s="455"/>
      <c r="B93" s="455"/>
      <c r="C93" s="455"/>
      <c r="D93" s="455"/>
      <c r="E93" s="455"/>
      <c r="F93" s="455"/>
      <c r="G93" s="455"/>
      <c r="H93" s="455"/>
      <c r="I93" s="455"/>
      <c r="J93" s="455"/>
      <c r="K93" s="455"/>
      <c r="L93" s="455"/>
      <c r="M93" s="455"/>
      <c r="N93" s="455"/>
      <c r="O93" s="455"/>
      <c r="P93" s="455"/>
      <c r="Q93" s="455"/>
      <c r="R93" s="455"/>
      <c r="S93" s="455"/>
      <c r="T93" s="455"/>
      <c r="U93" s="455"/>
      <c r="V93" s="455"/>
      <c r="W93" s="455"/>
      <c r="X93" s="455"/>
      <c r="Y93" s="455"/>
      <c r="Z93" s="455"/>
    </row>
    <row r="94" spans="1:26" ht="15.75" customHeight="1">
      <c r="A94" s="455"/>
      <c r="B94" s="455"/>
      <c r="C94" s="455"/>
      <c r="D94" s="455"/>
      <c r="E94" s="455"/>
      <c r="F94" s="455"/>
      <c r="G94" s="455"/>
      <c r="H94" s="455"/>
      <c r="I94" s="455"/>
      <c r="J94" s="455"/>
      <c r="K94" s="455"/>
      <c r="L94" s="455"/>
      <c r="M94" s="455"/>
      <c r="N94" s="455"/>
      <c r="O94" s="455"/>
      <c r="P94" s="455"/>
      <c r="Q94" s="455"/>
      <c r="R94" s="455"/>
      <c r="S94" s="455"/>
      <c r="T94" s="455"/>
      <c r="U94" s="455"/>
      <c r="V94" s="455"/>
      <c r="W94" s="455"/>
      <c r="X94" s="455"/>
      <c r="Y94" s="455"/>
      <c r="Z94" s="455"/>
    </row>
    <row r="95" spans="1:26" ht="15.75" customHeight="1">
      <c r="A95" s="455"/>
      <c r="B95" s="455"/>
      <c r="C95" s="455"/>
      <c r="D95" s="455"/>
      <c r="E95" s="455"/>
      <c r="F95" s="455"/>
      <c r="G95" s="455"/>
      <c r="H95" s="455"/>
      <c r="I95" s="455"/>
      <c r="J95" s="455"/>
      <c r="K95" s="455"/>
      <c r="L95" s="455"/>
      <c r="M95" s="455"/>
      <c r="N95" s="455"/>
      <c r="O95" s="455"/>
      <c r="P95" s="455"/>
      <c r="Q95" s="455"/>
      <c r="R95" s="455"/>
      <c r="S95" s="455"/>
      <c r="T95" s="455"/>
      <c r="U95" s="455"/>
      <c r="V95" s="455"/>
      <c r="W95" s="455"/>
      <c r="X95" s="455"/>
      <c r="Y95" s="455"/>
      <c r="Z95" s="455"/>
    </row>
    <row r="96" spans="1:26" ht="15.75" customHeight="1">
      <c r="A96" s="455"/>
      <c r="B96" s="455"/>
      <c r="C96" s="455"/>
      <c r="D96" s="455"/>
      <c r="E96" s="455"/>
      <c r="F96" s="455"/>
      <c r="G96" s="455"/>
      <c r="H96" s="455"/>
      <c r="I96" s="455"/>
      <c r="J96" s="455"/>
      <c r="K96" s="455"/>
      <c r="L96" s="455"/>
      <c r="M96" s="455"/>
      <c r="N96" s="455"/>
      <c r="O96" s="455"/>
      <c r="P96" s="455"/>
      <c r="Q96" s="455"/>
      <c r="R96" s="455"/>
      <c r="S96" s="455"/>
      <c r="T96" s="455"/>
      <c r="U96" s="455"/>
      <c r="V96" s="455"/>
      <c r="W96" s="455"/>
      <c r="X96" s="455"/>
      <c r="Y96" s="455"/>
      <c r="Z96" s="455"/>
    </row>
    <row r="97" spans="1:26" ht="15.75" customHeight="1">
      <c r="A97" s="455"/>
      <c r="B97" s="455"/>
      <c r="C97" s="455"/>
      <c r="D97" s="455"/>
      <c r="E97" s="455"/>
      <c r="F97" s="455"/>
      <c r="G97" s="455"/>
      <c r="H97" s="455"/>
      <c r="I97" s="455"/>
      <c r="J97" s="455"/>
      <c r="K97" s="455"/>
      <c r="L97" s="455"/>
      <c r="M97" s="455"/>
      <c r="N97" s="455"/>
      <c r="O97" s="455"/>
      <c r="P97" s="455"/>
      <c r="Q97" s="455"/>
      <c r="R97" s="455"/>
      <c r="S97" s="455"/>
      <c r="T97" s="455"/>
      <c r="U97" s="455"/>
      <c r="V97" s="455"/>
      <c r="W97" s="455"/>
      <c r="X97" s="455"/>
      <c r="Y97" s="455"/>
      <c r="Z97" s="455"/>
    </row>
    <row r="98" spans="1:26" ht="15.75" customHeight="1">
      <c r="A98" s="455"/>
      <c r="B98" s="455"/>
      <c r="C98" s="455"/>
      <c r="D98" s="455"/>
      <c r="E98" s="455"/>
      <c r="F98" s="455"/>
      <c r="G98" s="455"/>
      <c r="H98" s="455"/>
      <c r="I98" s="455"/>
      <c r="J98" s="455"/>
      <c r="K98" s="455"/>
      <c r="L98" s="455"/>
      <c r="M98" s="455"/>
      <c r="N98" s="455"/>
      <c r="O98" s="455"/>
      <c r="P98" s="455"/>
      <c r="Q98" s="455"/>
      <c r="R98" s="455"/>
      <c r="S98" s="455"/>
      <c r="T98" s="455"/>
      <c r="U98" s="455"/>
      <c r="V98" s="455"/>
      <c r="W98" s="455"/>
      <c r="X98" s="455"/>
      <c r="Y98" s="455"/>
      <c r="Z98" s="455"/>
    </row>
    <row r="99" spans="1:26" ht="15.75" customHeight="1">
      <c r="A99" s="455"/>
      <c r="B99" s="455"/>
      <c r="C99" s="455"/>
      <c r="D99" s="455"/>
      <c r="E99" s="455"/>
      <c r="F99" s="455"/>
      <c r="G99" s="455"/>
      <c r="H99" s="455"/>
      <c r="I99" s="455"/>
      <c r="J99" s="455"/>
      <c r="K99" s="455"/>
      <c r="L99" s="455"/>
      <c r="M99" s="455"/>
      <c r="N99" s="455"/>
      <c r="O99" s="455"/>
      <c r="P99" s="455"/>
      <c r="Q99" s="455"/>
      <c r="R99" s="455"/>
      <c r="S99" s="455"/>
      <c r="T99" s="455"/>
      <c r="U99" s="455"/>
      <c r="V99" s="455"/>
      <c r="W99" s="455"/>
      <c r="X99" s="455"/>
      <c r="Y99" s="455"/>
      <c r="Z99" s="455"/>
    </row>
    <row r="100" spans="1:26" ht="15.75" customHeight="1">
      <c r="A100" s="455"/>
      <c r="B100" s="455"/>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c r="A101" s="455"/>
      <c r="B101" s="455"/>
      <c r="C101" s="455"/>
      <c r="D101" s="455"/>
      <c r="E101" s="455"/>
      <c r="F101" s="455"/>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c r="A102" s="455"/>
      <c r="B102" s="455"/>
      <c r="C102" s="455"/>
      <c r="D102" s="455"/>
      <c r="E102" s="455"/>
      <c r="F102" s="455"/>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c r="A103" s="455"/>
      <c r="B103" s="455"/>
      <c r="C103" s="455"/>
      <c r="D103" s="455"/>
      <c r="E103" s="455"/>
      <c r="F103" s="455"/>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c r="A104" s="455"/>
      <c r="B104" s="455"/>
      <c r="C104" s="455"/>
      <c r="D104" s="455"/>
      <c r="E104" s="455"/>
      <c r="F104" s="455"/>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c r="A105" s="455"/>
      <c r="B105" s="455"/>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c r="A106" s="455"/>
      <c r="B106" s="455"/>
      <c r="C106" s="455"/>
      <c r="D106" s="455"/>
      <c r="E106" s="455"/>
      <c r="F106" s="455"/>
      <c r="G106" s="455"/>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c r="A107" s="455"/>
      <c r="B107" s="455"/>
      <c r="C107" s="455"/>
      <c r="D107" s="455"/>
      <c r="E107" s="455"/>
      <c r="F107" s="455"/>
      <c r="G107" s="455"/>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c r="A108" s="455"/>
      <c r="B108" s="455"/>
      <c r="C108" s="455"/>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c r="A109" s="455"/>
      <c r="B109" s="455"/>
      <c r="C109" s="455"/>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c r="A110" s="455"/>
      <c r="B110" s="455"/>
      <c r="C110" s="455"/>
      <c r="D110" s="455"/>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c r="A111" s="455"/>
      <c r="B111" s="455"/>
      <c r="C111" s="455"/>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c r="A112" s="455"/>
      <c r="B112" s="455"/>
      <c r="C112" s="455"/>
      <c r="D112" s="455"/>
      <c r="E112" s="455"/>
      <c r="F112" s="455"/>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c r="A113" s="455"/>
      <c r="B113" s="455"/>
      <c r="C113" s="455"/>
      <c r="D113" s="455"/>
      <c r="E113" s="455"/>
      <c r="F113" s="455"/>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c r="A114" s="455"/>
      <c r="B114" s="455"/>
      <c r="C114" s="455"/>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c r="A115" s="455"/>
      <c r="B115" s="455"/>
      <c r="C115" s="455"/>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c r="A116" s="455"/>
      <c r="B116" s="455"/>
      <c r="C116" s="455"/>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c r="A117" s="455"/>
      <c r="B117" s="455"/>
      <c r="C117" s="455"/>
      <c r="D117" s="455"/>
      <c r="E117" s="455"/>
      <c r="F117" s="455"/>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c r="A118" s="455"/>
      <c r="B118" s="455"/>
      <c r="C118" s="455"/>
      <c r="D118" s="455"/>
      <c r="E118" s="455"/>
      <c r="F118" s="455"/>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c r="A119" s="455"/>
      <c r="B119" s="455"/>
      <c r="C119" s="455"/>
      <c r="D119" s="455"/>
      <c r="E119" s="455"/>
      <c r="F119" s="455"/>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c r="A120" s="455"/>
      <c r="B120" s="455"/>
      <c r="C120" s="455"/>
      <c r="D120" s="455"/>
      <c r="E120" s="455"/>
      <c r="F120" s="455"/>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c r="A121" s="455"/>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c r="A122" s="455"/>
      <c r="B122" s="455"/>
      <c r="C122" s="455"/>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c r="A123" s="455"/>
      <c r="B123" s="455"/>
      <c r="C123" s="455"/>
      <c r="D123" s="455"/>
      <c r="E123" s="455"/>
      <c r="F123" s="455"/>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c r="A124" s="455"/>
      <c r="B124" s="455"/>
      <c r="C124" s="455"/>
      <c r="D124" s="455"/>
      <c r="E124" s="455"/>
      <c r="F124" s="455"/>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c r="A125" s="455"/>
      <c r="B125" s="455"/>
      <c r="C125" s="455"/>
      <c r="D125" s="455"/>
      <c r="E125" s="455"/>
      <c r="F125" s="455"/>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c r="A126" s="455"/>
      <c r="B126" s="455"/>
      <c r="C126" s="455"/>
      <c r="D126" s="455"/>
      <c r="E126" s="455"/>
      <c r="F126" s="455"/>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c r="A127" s="455"/>
      <c r="B127" s="455"/>
      <c r="C127" s="455"/>
      <c r="D127" s="455"/>
      <c r="E127" s="455"/>
      <c r="F127" s="455"/>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c r="A128" s="455"/>
      <c r="B128" s="455"/>
      <c r="C128" s="455"/>
      <c r="D128" s="455"/>
      <c r="E128" s="455"/>
      <c r="F128" s="455"/>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c r="A129" s="455"/>
      <c r="B129" s="455"/>
      <c r="C129" s="455"/>
      <c r="D129" s="455"/>
      <c r="E129" s="455"/>
      <c r="F129" s="455"/>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c r="A130" s="455"/>
      <c r="B130" s="455"/>
      <c r="C130" s="455"/>
      <c r="D130" s="455"/>
      <c r="E130" s="455"/>
      <c r="F130" s="455"/>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c r="A131" s="455"/>
      <c r="B131" s="455"/>
      <c r="C131" s="455"/>
      <c r="D131" s="455"/>
      <c r="E131" s="455"/>
      <c r="F131" s="455"/>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c r="A132" s="455"/>
      <c r="B132" s="455"/>
      <c r="C132" s="455"/>
      <c r="D132" s="455"/>
      <c r="E132" s="455"/>
      <c r="F132" s="455"/>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c r="A133" s="455"/>
      <c r="B133" s="455"/>
      <c r="C133" s="455"/>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c r="A134" s="455"/>
      <c r="B134" s="455"/>
      <c r="C134" s="455"/>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c r="A135" s="455"/>
      <c r="B135" s="455"/>
      <c r="C135" s="455"/>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c r="A136" s="455"/>
      <c r="B136" s="455"/>
      <c r="C136" s="455"/>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c r="A137" s="455"/>
      <c r="B137" s="455"/>
      <c r="C137" s="455"/>
      <c r="D137" s="455"/>
      <c r="E137" s="455"/>
      <c r="F137" s="455"/>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c r="A138" s="455"/>
      <c r="B138" s="455"/>
      <c r="C138" s="455"/>
      <c r="D138" s="455"/>
      <c r="E138" s="455"/>
      <c r="F138" s="455"/>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c r="A139" s="455"/>
      <c r="B139" s="455"/>
      <c r="C139" s="455"/>
      <c r="D139" s="455"/>
      <c r="E139" s="455"/>
      <c r="F139" s="455"/>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c r="A140" s="455"/>
      <c r="B140" s="455"/>
      <c r="C140" s="455"/>
      <c r="D140" s="455"/>
      <c r="E140" s="455"/>
      <c r="F140" s="455"/>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c r="A141" s="455"/>
      <c r="B141" s="455"/>
      <c r="C141" s="455"/>
      <c r="D141" s="455"/>
      <c r="E141" s="455"/>
      <c r="F141" s="455"/>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c r="A142" s="455"/>
      <c r="B142" s="455"/>
      <c r="C142" s="455"/>
      <c r="D142" s="455"/>
      <c r="E142" s="455"/>
      <c r="F142" s="455"/>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c r="A143" s="455"/>
      <c r="B143" s="455"/>
      <c r="C143" s="455"/>
      <c r="D143" s="455"/>
      <c r="E143" s="455"/>
      <c r="F143" s="455"/>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c r="A144" s="455"/>
      <c r="B144" s="455"/>
      <c r="C144" s="455"/>
      <c r="D144" s="455"/>
      <c r="E144" s="455"/>
      <c r="F144" s="455"/>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c r="A145" s="455"/>
      <c r="B145" s="455"/>
      <c r="C145" s="455"/>
      <c r="D145" s="455"/>
      <c r="E145" s="455"/>
      <c r="F145" s="455"/>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c r="A146" s="455"/>
      <c r="B146" s="455"/>
      <c r="C146" s="455"/>
      <c r="D146" s="455"/>
      <c r="E146" s="455"/>
      <c r="F146" s="455"/>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c r="A147" s="455"/>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c r="A148" s="455"/>
      <c r="B148" s="455"/>
      <c r="C148" s="455"/>
      <c r="D148" s="455"/>
      <c r="E148" s="455"/>
      <c r="F148" s="455"/>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c r="A149" s="455"/>
      <c r="B149" s="455"/>
      <c r="C149" s="455"/>
      <c r="D149" s="455"/>
      <c r="E149" s="455"/>
      <c r="F149" s="455"/>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c r="A150" s="455"/>
      <c r="B150" s="455"/>
      <c r="C150" s="455"/>
      <c r="D150" s="455"/>
      <c r="E150" s="455"/>
      <c r="F150" s="455"/>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c r="A151" s="455"/>
      <c r="B151" s="455"/>
      <c r="C151" s="455"/>
      <c r="D151" s="455"/>
      <c r="E151" s="455"/>
      <c r="F151" s="455"/>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c r="A152" s="455"/>
      <c r="B152" s="455"/>
      <c r="C152" s="455"/>
      <c r="D152" s="455"/>
      <c r="E152" s="455"/>
      <c r="F152" s="455"/>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c r="A153" s="455"/>
      <c r="B153" s="455"/>
      <c r="C153" s="455"/>
      <c r="D153" s="455"/>
      <c r="E153" s="455"/>
      <c r="F153" s="455"/>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c r="A154" s="455"/>
      <c r="B154" s="455"/>
      <c r="C154" s="455"/>
      <c r="D154" s="455"/>
      <c r="E154" s="455"/>
      <c r="F154" s="455"/>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c r="A155" s="455"/>
      <c r="B155" s="455"/>
      <c r="C155" s="455"/>
      <c r="D155" s="455"/>
      <c r="E155" s="455"/>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c r="A156" s="455"/>
      <c r="B156" s="455"/>
      <c r="C156" s="455"/>
      <c r="D156" s="455"/>
      <c r="E156" s="455"/>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c r="A157" s="455"/>
      <c r="B157" s="455"/>
      <c r="C157" s="455"/>
      <c r="D157" s="455"/>
      <c r="E157" s="455"/>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c r="A158" s="455"/>
      <c r="B158" s="455"/>
      <c r="C158" s="455"/>
      <c r="D158" s="455"/>
      <c r="E158" s="455"/>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c r="A159" s="455"/>
      <c r="B159" s="455"/>
      <c r="C159" s="455"/>
      <c r="D159" s="455"/>
      <c r="E159" s="455"/>
      <c r="F159" s="455"/>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c r="A160" s="455"/>
      <c r="B160" s="455"/>
      <c r="C160" s="455"/>
      <c r="D160" s="455"/>
      <c r="E160" s="455"/>
      <c r="F160" s="455"/>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c r="A161" s="455"/>
      <c r="B161" s="455"/>
      <c r="C161" s="455"/>
      <c r="D161" s="455"/>
      <c r="E161" s="455"/>
      <c r="F161" s="455"/>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c r="A162" s="455"/>
      <c r="B162" s="455"/>
      <c r="C162" s="455"/>
      <c r="D162" s="455"/>
      <c r="E162" s="455"/>
      <c r="F162" s="455"/>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c r="A163" s="455"/>
      <c r="B163" s="455"/>
      <c r="C163" s="455"/>
      <c r="D163" s="455"/>
      <c r="E163" s="455"/>
      <c r="F163" s="455"/>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c r="A164" s="455"/>
      <c r="B164" s="455"/>
      <c r="C164" s="455"/>
      <c r="D164" s="455"/>
      <c r="E164" s="455"/>
      <c r="F164" s="455"/>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c r="A165" s="455"/>
      <c r="B165" s="455"/>
      <c r="C165" s="455"/>
      <c r="D165" s="455"/>
      <c r="E165" s="455"/>
      <c r="F165" s="455"/>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c r="A166" s="455"/>
      <c r="B166" s="455"/>
      <c r="C166" s="455"/>
      <c r="D166" s="455"/>
      <c r="E166" s="455"/>
      <c r="F166" s="455"/>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c r="A167" s="455"/>
      <c r="B167" s="455"/>
      <c r="C167" s="455"/>
      <c r="D167" s="455"/>
      <c r="E167" s="455"/>
      <c r="F167" s="455"/>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ht="15.75" customHeight="1">
      <c r="A168" s="455"/>
      <c r="B168" s="455"/>
      <c r="C168" s="455"/>
      <c r="D168" s="455"/>
      <c r="E168" s="455"/>
      <c r="F168" s="455"/>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c r="A169" s="455"/>
      <c r="B169" s="455"/>
      <c r="C169" s="455"/>
      <c r="D169" s="455"/>
      <c r="E169" s="455"/>
      <c r="F169" s="455"/>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c r="A170" s="455"/>
      <c r="B170" s="455"/>
      <c r="C170" s="455"/>
      <c r="D170" s="455"/>
      <c r="E170" s="455"/>
      <c r="F170" s="455"/>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75" customHeight="1">
      <c r="A171" s="455"/>
      <c r="B171" s="455"/>
      <c r="C171" s="455"/>
      <c r="D171" s="455"/>
      <c r="E171" s="455"/>
      <c r="F171" s="455"/>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c r="A172" s="455"/>
      <c r="B172" s="455"/>
      <c r="C172" s="455"/>
      <c r="D172" s="455"/>
      <c r="E172" s="455"/>
      <c r="F172" s="455"/>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c r="A173" s="455"/>
      <c r="B173" s="455"/>
      <c r="C173" s="455"/>
      <c r="D173" s="455"/>
      <c r="E173" s="455"/>
      <c r="F173" s="455"/>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c r="A174" s="455"/>
      <c r="B174" s="455"/>
      <c r="C174" s="455"/>
      <c r="D174" s="455"/>
      <c r="E174" s="455"/>
      <c r="F174" s="455"/>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c r="A175" s="455"/>
      <c r="B175" s="455"/>
      <c r="C175" s="455"/>
      <c r="D175" s="455"/>
      <c r="E175" s="455"/>
      <c r="F175" s="455"/>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c r="A176" s="455"/>
      <c r="B176" s="455"/>
      <c r="C176" s="455"/>
      <c r="D176" s="455"/>
      <c r="E176" s="455"/>
      <c r="F176" s="455"/>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c r="A177" s="455"/>
      <c r="B177" s="455"/>
      <c r="C177" s="455"/>
      <c r="D177" s="455"/>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c r="A178" s="455"/>
      <c r="B178" s="455"/>
      <c r="C178" s="455"/>
      <c r="D178" s="455"/>
      <c r="E178" s="455"/>
      <c r="F178" s="455"/>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c r="A179" s="455"/>
      <c r="B179" s="455"/>
      <c r="C179" s="455"/>
      <c r="D179" s="455"/>
      <c r="E179" s="455"/>
      <c r="F179" s="455"/>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c r="A180" s="455"/>
      <c r="B180" s="455"/>
      <c r="C180" s="455"/>
      <c r="D180" s="455"/>
      <c r="E180" s="455"/>
      <c r="F180" s="455"/>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c r="A181" s="455"/>
      <c r="B181" s="455"/>
      <c r="C181" s="455"/>
      <c r="D181" s="455"/>
      <c r="E181" s="455"/>
      <c r="F181" s="455"/>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c r="A182" s="455"/>
      <c r="B182" s="455"/>
      <c r="C182" s="455"/>
      <c r="D182" s="455"/>
      <c r="E182" s="455"/>
      <c r="F182" s="455"/>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c r="A183" s="455"/>
      <c r="B183" s="455"/>
      <c r="C183" s="455"/>
      <c r="D183" s="455"/>
      <c r="E183" s="455"/>
      <c r="F183" s="455"/>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c r="A184" s="455"/>
      <c r="B184" s="455"/>
      <c r="C184" s="455"/>
      <c r="D184" s="455"/>
      <c r="E184" s="455"/>
      <c r="F184" s="455"/>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c r="A185" s="455"/>
      <c r="B185" s="455"/>
      <c r="C185" s="455"/>
      <c r="D185" s="455"/>
      <c r="E185" s="455"/>
      <c r="F185" s="455"/>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c r="A186" s="455"/>
      <c r="B186" s="455"/>
      <c r="C186" s="455"/>
      <c r="D186" s="455"/>
      <c r="E186" s="455"/>
      <c r="F186" s="455"/>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c r="A187" s="455"/>
      <c r="B187" s="455"/>
      <c r="C187" s="455"/>
      <c r="D187" s="455"/>
      <c r="E187" s="455"/>
      <c r="F187" s="455"/>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c r="A188" s="455"/>
      <c r="B188" s="455"/>
      <c r="C188" s="455"/>
      <c r="D188" s="455"/>
      <c r="E188" s="455"/>
      <c r="F188" s="455"/>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c r="A189" s="455"/>
      <c r="B189" s="455"/>
      <c r="C189" s="455"/>
      <c r="D189" s="455"/>
      <c r="E189" s="455"/>
      <c r="F189" s="455"/>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c r="A190" s="455"/>
      <c r="B190" s="455"/>
      <c r="C190" s="455"/>
      <c r="D190" s="455"/>
      <c r="E190" s="455"/>
      <c r="F190" s="455"/>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c r="A191" s="455"/>
      <c r="B191" s="455"/>
      <c r="C191" s="455"/>
      <c r="D191" s="455"/>
      <c r="E191" s="455"/>
      <c r="F191" s="455"/>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c r="A192" s="455"/>
      <c r="B192" s="455"/>
      <c r="C192" s="455"/>
      <c r="D192" s="455"/>
      <c r="E192" s="455"/>
      <c r="F192" s="455"/>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c r="A193" s="455"/>
      <c r="B193" s="455"/>
      <c r="C193" s="455"/>
      <c r="D193" s="455"/>
      <c r="E193" s="455"/>
      <c r="F193" s="455"/>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c r="A194" s="455"/>
      <c r="B194" s="455"/>
      <c r="C194" s="455"/>
      <c r="D194" s="455"/>
      <c r="E194" s="455"/>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c r="A195" s="455"/>
      <c r="B195" s="455"/>
      <c r="C195" s="455"/>
      <c r="D195" s="455"/>
      <c r="E195" s="455"/>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c r="A196" s="455"/>
      <c r="B196" s="455"/>
      <c r="C196" s="455"/>
      <c r="D196" s="455"/>
      <c r="E196" s="455"/>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c r="A197" s="455"/>
      <c r="B197" s="455"/>
      <c r="C197" s="455"/>
      <c r="D197" s="455"/>
      <c r="E197" s="455"/>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c r="A198" s="455"/>
      <c r="B198" s="455"/>
      <c r="C198" s="455"/>
      <c r="D198" s="455"/>
      <c r="E198" s="455"/>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c r="A199" s="455"/>
      <c r="B199" s="455"/>
      <c r="C199" s="455"/>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c r="A200" s="455"/>
      <c r="B200" s="455"/>
      <c r="C200" s="455"/>
      <c r="D200" s="455"/>
      <c r="E200" s="455"/>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c r="A201" s="455"/>
      <c r="B201" s="455"/>
      <c r="C201" s="455"/>
      <c r="D201" s="455"/>
      <c r="E201" s="455"/>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c r="A202" s="455"/>
      <c r="B202" s="455"/>
      <c r="C202" s="455"/>
      <c r="D202" s="455"/>
      <c r="E202" s="455"/>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c r="A203" s="455"/>
      <c r="B203" s="455"/>
      <c r="C203" s="455"/>
      <c r="D203" s="455"/>
      <c r="E203" s="455"/>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c r="A204" s="455"/>
      <c r="B204" s="455"/>
      <c r="C204" s="455"/>
      <c r="D204" s="455"/>
      <c r="E204" s="455"/>
      <c r="F204" s="455"/>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c r="A205" s="455"/>
      <c r="B205" s="455"/>
      <c r="C205" s="455"/>
      <c r="D205" s="455"/>
      <c r="E205" s="455"/>
      <c r="F205" s="455"/>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c r="A206" s="455"/>
      <c r="B206" s="455"/>
      <c r="C206" s="455"/>
      <c r="D206" s="455"/>
      <c r="E206" s="455"/>
      <c r="F206" s="455"/>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c r="A207" s="455"/>
      <c r="B207" s="455"/>
      <c r="C207" s="455"/>
      <c r="D207" s="455"/>
      <c r="E207" s="455"/>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c r="A208" s="455"/>
      <c r="B208" s="455"/>
      <c r="C208" s="455"/>
      <c r="D208" s="455"/>
      <c r="E208" s="455"/>
      <c r="F208" s="455"/>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c r="A209" s="455"/>
      <c r="B209" s="455"/>
      <c r="C209" s="455"/>
      <c r="D209" s="455"/>
      <c r="E209" s="455"/>
      <c r="F209" s="455"/>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c r="A210" s="455"/>
      <c r="B210" s="455"/>
      <c r="C210" s="455"/>
      <c r="D210" s="455"/>
      <c r="E210" s="455"/>
      <c r="F210" s="455"/>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c r="A211" s="455"/>
      <c r="B211" s="455"/>
      <c r="C211" s="455"/>
      <c r="D211" s="455"/>
      <c r="E211" s="455"/>
      <c r="F211" s="455"/>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c r="A212" s="455"/>
      <c r="B212" s="455"/>
      <c r="C212" s="455"/>
      <c r="D212" s="455"/>
      <c r="E212" s="455"/>
      <c r="F212" s="455"/>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c r="A213" s="455"/>
      <c r="B213" s="455"/>
      <c r="C213" s="455"/>
      <c r="D213" s="455"/>
      <c r="E213" s="455"/>
      <c r="F213" s="455"/>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ht="15.75" customHeight="1">
      <c r="A214" s="455"/>
      <c r="B214" s="455"/>
      <c r="C214" s="455"/>
      <c r="D214" s="455"/>
      <c r="E214" s="455"/>
      <c r="F214" s="455"/>
      <c r="G214" s="455"/>
      <c r="H214" s="455"/>
      <c r="I214" s="455"/>
      <c r="J214" s="455"/>
      <c r="K214" s="455"/>
      <c r="L214" s="455"/>
      <c r="M214" s="455"/>
      <c r="N214" s="455"/>
      <c r="O214" s="455"/>
      <c r="P214" s="455"/>
      <c r="Q214" s="455"/>
      <c r="R214" s="455"/>
      <c r="S214" s="455"/>
      <c r="T214" s="455"/>
      <c r="U214" s="455"/>
      <c r="V214" s="455"/>
      <c r="W214" s="455"/>
      <c r="X214" s="455"/>
      <c r="Y214" s="455"/>
      <c r="Z214" s="455"/>
    </row>
    <row r="215" spans="1:26" ht="15.75" customHeight="1">
      <c r="A215" s="455"/>
      <c r="B215" s="455"/>
      <c r="C215" s="455"/>
      <c r="D215" s="455"/>
      <c r="E215" s="455"/>
      <c r="F215" s="455"/>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c r="A216" s="455"/>
      <c r="B216" s="455"/>
      <c r="C216" s="455"/>
      <c r="D216" s="455"/>
      <c r="E216" s="455"/>
      <c r="F216" s="455"/>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c r="A217" s="455"/>
      <c r="B217" s="455"/>
      <c r="C217" s="455"/>
      <c r="D217" s="455"/>
      <c r="E217" s="455"/>
      <c r="F217" s="455"/>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c r="A218" s="455"/>
      <c r="B218" s="455"/>
      <c r="C218" s="455"/>
      <c r="D218" s="455"/>
      <c r="E218" s="455"/>
      <c r="F218" s="455"/>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c r="A219" s="455"/>
      <c r="B219" s="455"/>
      <c r="C219" s="455"/>
      <c r="D219" s="455"/>
      <c r="E219" s="455"/>
      <c r="F219" s="455"/>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c r="A220" s="455"/>
      <c r="B220" s="455"/>
      <c r="C220" s="455"/>
      <c r="D220" s="455"/>
      <c r="E220" s="455"/>
      <c r="F220" s="455"/>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c r="A221" s="455"/>
      <c r="B221" s="455"/>
      <c r="C221" s="455"/>
      <c r="D221" s="455"/>
      <c r="E221" s="455"/>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c r="A222" s="455"/>
      <c r="B222" s="455"/>
      <c r="C222" s="455"/>
      <c r="D222" s="455"/>
      <c r="E222" s="455"/>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c r="A223" s="455"/>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c r="A224" s="455"/>
      <c r="B224" s="455"/>
      <c r="C224" s="455"/>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c r="A225" s="455"/>
      <c r="B225" s="455"/>
      <c r="C225" s="455"/>
      <c r="D225" s="455"/>
      <c r="E225" s="455"/>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c r="A226" s="455"/>
      <c r="B226" s="455"/>
      <c r="C226" s="455"/>
      <c r="D226" s="455"/>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c r="A227" s="455"/>
      <c r="B227" s="455"/>
      <c r="C227" s="455"/>
      <c r="D227" s="455"/>
      <c r="E227" s="455"/>
      <c r="F227" s="455"/>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c r="A228" s="455"/>
      <c r="B228" s="455"/>
      <c r="C228" s="455"/>
      <c r="D228" s="455"/>
      <c r="E228" s="455"/>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c r="A229" s="455"/>
      <c r="B229" s="455"/>
      <c r="C229" s="455"/>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c r="A230" s="455"/>
      <c r="B230" s="455"/>
      <c r="C230" s="455"/>
      <c r="D230" s="455"/>
      <c r="E230" s="455"/>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c r="A231" s="455"/>
      <c r="B231" s="455"/>
      <c r="C231" s="455"/>
      <c r="D231" s="455"/>
      <c r="E231" s="455"/>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c r="A232" s="455"/>
      <c r="B232" s="455"/>
      <c r="C232" s="455"/>
      <c r="D232" s="455"/>
      <c r="E232" s="455"/>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c r="A233" s="455"/>
      <c r="B233" s="455"/>
      <c r="C233" s="455"/>
      <c r="D233" s="455"/>
      <c r="E233" s="455"/>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c r="A234" s="455"/>
      <c r="B234" s="455"/>
      <c r="C234" s="455"/>
      <c r="D234" s="455"/>
      <c r="E234" s="455"/>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c r="A235" s="455"/>
      <c r="B235" s="455"/>
      <c r="C235" s="455"/>
      <c r="D235" s="455"/>
      <c r="E235" s="455"/>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c r="A236" s="455"/>
      <c r="B236" s="455"/>
      <c r="C236" s="455"/>
      <c r="D236" s="455"/>
      <c r="E236" s="455"/>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c r="A237" s="455"/>
      <c r="B237" s="455"/>
      <c r="C237" s="455"/>
      <c r="D237" s="455"/>
      <c r="E237" s="455"/>
      <c r="F237" s="455"/>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c r="A238" s="455"/>
      <c r="B238" s="455"/>
      <c r="C238" s="455"/>
      <c r="D238" s="455"/>
      <c r="E238" s="455"/>
      <c r="F238" s="455"/>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c r="A239" s="455"/>
      <c r="B239" s="455"/>
      <c r="C239" s="455"/>
      <c r="D239" s="455"/>
      <c r="E239" s="455"/>
      <c r="F239" s="455"/>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c r="A240" s="455"/>
      <c r="B240" s="455"/>
      <c r="C240" s="455"/>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c r="A241" s="455"/>
      <c r="B241" s="455"/>
      <c r="C241" s="455"/>
      <c r="D241" s="455"/>
      <c r="E241" s="455"/>
      <c r="F241" s="455"/>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c r="A242" s="455"/>
      <c r="B242" s="455"/>
      <c r="C242" s="455"/>
      <c r="D242" s="455"/>
      <c r="E242" s="455"/>
      <c r="F242" s="455"/>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c r="A243" s="455"/>
      <c r="B243" s="455"/>
      <c r="C243" s="455"/>
      <c r="D243" s="455"/>
      <c r="E243" s="455"/>
      <c r="F243" s="455"/>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c r="A244" s="455"/>
      <c r="B244" s="455"/>
      <c r="C244" s="455"/>
      <c r="D244" s="455"/>
      <c r="E244" s="455"/>
      <c r="F244" s="455"/>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c r="A245" s="455"/>
      <c r="B245" s="455"/>
      <c r="C245" s="455"/>
      <c r="D245" s="455"/>
      <c r="E245" s="455"/>
      <c r="F245" s="455"/>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c r="A246" s="455"/>
      <c r="B246" s="455"/>
      <c r="C246" s="455"/>
      <c r="D246" s="455"/>
      <c r="E246" s="455"/>
      <c r="F246" s="455"/>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c r="A247" s="455"/>
      <c r="B247" s="455"/>
      <c r="C247" s="455"/>
      <c r="D247" s="455"/>
      <c r="E247" s="455"/>
      <c r="F247" s="455"/>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c r="A248" s="455"/>
      <c r="B248" s="455"/>
      <c r="C248" s="455"/>
      <c r="D248" s="455"/>
      <c r="E248" s="455"/>
      <c r="F248" s="455"/>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c r="A249" s="455"/>
      <c r="B249" s="455"/>
      <c r="C249" s="455"/>
      <c r="D249" s="455"/>
      <c r="E249" s="455"/>
      <c r="F249" s="455"/>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c r="A250" s="455"/>
      <c r="B250" s="455"/>
      <c r="C250" s="455"/>
      <c r="D250" s="455"/>
      <c r="E250" s="455"/>
      <c r="F250" s="455"/>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c r="A251" s="455"/>
      <c r="B251" s="455"/>
      <c r="C251" s="455"/>
      <c r="D251" s="455"/>
      <c r="E251" s="455"/>
      <c r="F251" s="455"/>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c r="A252" s="455"/>
      <c r="B252" s="455"/>
      <c r="C252" s="455"/>
      <c r="D252" s="455"/>
      <c r="E252" s="455"/>
      <c r="F252" s="455"/>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c r="A253" s="455"/>
      <c r="B253" s="455"/>
      <c r="C253" s="455"/>
      <c r="D253" s="455"/>
      <c r="E253" s="455"/>
      <c r="F253" s="455"/>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c r="A254" s="455"/>
      <c r="B254" s="455"/>
      <c r="C254" s="455"/>
      <c r="D254" s="455"/>
      <c r="E254" s="455"/>
      <c r="F254" s="455"/>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c r="A255" s="455"/>
      <c r="B255" s="455"/>
      <c r="C255" s="455"/>
      <c r="D255" s="455"/>
      <c r="E255" s="455"/>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c r="A256" s="455"/>
      <c r="B256" s="455"/>
      <c r="C256" s="455"/>
      <c r="D256" s="455"/>
      <c r="E256" s="455"/>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c r="A257" s="455"/>
      <c r="B257" s="455"/>
      <c r="C257" s="455"/>
      <c r="D257" s="455"/>
      <c r="E257" s="455"/>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c r="A258" s="455"/>
      <c r="B258" s="455"/>
      <c r="C258" s="455"/>
      <c r="D258" s="455"/>
      <c r="E258" s="455"/>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c r="A259" s="455"/>
      <c r="B259" s="455"/>
      <c r="C259" s="455"/>
      <c r="D259" s="455"/>
      <c r="E259" s="455"/>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c r="A260" s="455"/>
      <c r="B260" s="455"/>
      <c r="C260" s="455"/>
      <c r="D260" s="455"/>
      <c r="E260" s="455"/>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c r="A261" s="455"/>
      <c r="B261" s="455"/>
      <c r="C261" s="455"/>
      <c r="D261" s="455"/>
      <c r="E261" s="455"/>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c r="A262" s="455"/>
      <c r="B262" s="455"/>
      <c r="C262" s="455"/>
      <c r="D262" s="455"/>
      <c r="E262" s="455"/>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c r="A263" s="455"/>
      <c r="B263" s="455"/>
      <c r="C263" s="455"/>
      <c r="D263" s="455"/>
      <c r="E263" s="455"/>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c r="A264" s="455"/>
      <c r="B264" s="455"/>
      <c r="C264" s="455"/>
      <c r="D264" s="455"/>
      <c r="E264" s="455"/>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c r="A265" s="455"/>
      <c r="B265" s="455"/>
      <c r="C265" s="455"/>
      <c r="D265" s="455"/>
      <c r="E265" s="455"/>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c r="A266" s="455"/>
      <c r="B266" s="455"/>
      <c r="C266" s="455"/>
      <c r="D266" s="455"/>
      <c r="E266" s="455"/>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c r="A267" s="455"/>
      <c r="B267" s="455"/>
      <c r="C267" s="455"/>
      <c r="D267" s="455"/>
      <c r="E267" s="455"/>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c r="A268" s="455"/>
      <c r="B268" s="455"/>
      <c r="C268" s="455"/>
      <c r="D268" s="455"/>
      <c r="E268" s="455"/>
      <c r="F268" s="455"/>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c r="A269" s="455"/>
      <c r="B269" s="455"/>
      <c r="C269" s="455"/>
      <c r="D269" s="455"/>
      <c r="E269" s="455"/>
      <c r="F269" s="455"/>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c r="A270" s="455"/>
      <c r="B270" s="455"/>
      <c r="C270" s="455"/>
      <c r="D270" s="455"/>
      <c r="E270" s="455"/>
      <c r="F270" s="455"/>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c r="A271" s="455"/>
      <c r="B271" s="455"/>
      <c r="C271" s="455"/>
      <c r="D271" s="455"/>
      <c r="E271" s="455"/>
      <c r="F271" s="455"/>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c r="A272" s="455"/>
      <c r="B272" s="455"/>
      <c r="C272" s="455"/>
      <c r="D272" s="455"/>
      <c r="E272" s="455"/>
      <c r="F272" s="455"/>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c r="A273" s="455"/>
      <c r="B273" s="455"/>
      <c r="C273" s="455"/>
      <c r="D273" s="455"/>
      <c r="E273" s="455"/>
      <c r="F273" s="455"/>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c r="A274" s="455"/>
      <c r="B274" s="455"/>
      <c r="C274" s="455"/>
      <c r="D274" s="455"/>
      <c r="E274" s="455"/>
      <c r="F274" s="455"/>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c r="A275" s="455"/>
      <c r="B275" s="455"/>
      <c r="C275" s="455"/>
      <c r="D275" s="455"/>
      <c r="E275" s="455"/>
      <c r="F275" s="455"/>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c r="A276" s="455"/>
      <c r="B276" s="455"/>
      <c r="C276" s="455"/>
      <c r="D276" s="455"/>
      <c r="E276" s="455"/>
      <c r="F276" s="455"/>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c r="A277" s="455"/>
      <c r="B277" s="455"/>
      <c r="C277" s="455"/>
      <c r="D277" s="455"/>
      <c r="E277" s="455"/>
      <c r="F277" s="455"/>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c r="A278" s="455"/>
      <c r="B278" s="455"/>
      <c r="C278" s="455"/>
      <c r="D278" s="455"/>
      <c r="E278" s="455"/>
      <c r="F278" s="455"/>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c r="A279" s="455"/>
      <c r="B279" s="455"/>
      <c r="C279" s="455"/>
      <c r="D279" s="455"/>
      <c r="E279" s="455"/>
      <c r="F279" s="455"/>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c r="A280" s="455"/>
      <c r="B280" s="455"/>
      <c r="C280" s="455"/>
      <c r="D280" s="455"/>
      <c r="E280" s="455"/>
      <c r="F280" s="455"/>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c r="A281" s="455"/>
      <c r="B281" s="455"/>
      <c r="C281" s="455"/>
      <c r="D281" s="455"/>
      <c r="E281" s="455"/>
      <c r="F281" s="455"/>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c r="A282" s="455"/>
      <c r="B282" s="455"/>
      <c r="C282" s="455"/>
      <c r="D282" s="455"/>
      <c r="E282" s="455"/>
      <c r="F282" s="455"/>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c r="A283" s="455"/>
      <c r="B283" s="455"/>
      <c r="C283" s="455"/>
      <c r="D283" s="455"/>
      <c r="E283" s="455"/>
      <c r="F283" s="455"/>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c r="A284" s="455"/>
      <c r="B284" s="455"/>
      <c r="C284" s="455"/>
      <c r="D284" s="455"/>
      <c r="E284" s="455"/>
      <c r="F284" s="455"/>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c r="A285" s="455"/>
      <c r="B285" s="455"/>
      <c r="C285" s="455"/>
      <c r="D285" s="455"/>
      <c r="E285" s="455"/>
      <c r="F285" s="455"/>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c r="A286" s="455"/>
      <c r="B286" s="455"/>
      <c r="C286" s="455"/>
      <c r="D286" s="455"/>
      <c r="E286" s="455"/>
      <c r="F286" s="455"/>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c r="A287" s="455"/>
      <c r="B287" s="455"/>
      <c r="C287" s="455"/>
      <c r="D287" s="455"/>
      <c r="E287" s="455"/>
      <c r="F287" s="455"/>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c r="A288" s="455"/>
      <c r="B288" s="455"/>
      <c r="C288" s="455"/>
      <c r="D288" s="455"/>
      <c r="E288" s="455"/>
      <c r="F288" s="455"/>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c r="A289" s="455"/>
      <c r="B289" s="455"/>
      <c r="C289" s="455"/>
      <c r="D289" s="455"/>
      <c r="E289" s="455"/>
      <c r="F289" s="455"/>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c r="A290" s="455"/>
      <c r="B290" s="455"/>
      <c r="C290" s="455"/>
      <c r="D290" s="455"/>
      <c r="E290" s="455"/>
      <c r="F290" s="455"/>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c r="A291" s="455"/>
      <c r="B291" s="455"/>
      <c r="C291" s="455"/>
      <c r="D291" s="455"/>
      <c r="E291" s="455"/>
      <c r="F291" s="455"/>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c r="A292" s="455"/>
      <c r="B292" s="455"/>
      <c r="C292" s="455"/>
      <c r="D292" s="455"/>
      <c r="E292" s="455"/>
      <c r="F292" s="455"/>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c r="A293" s="455"/>
      <c r="B293" s="455"/>
      <c r="C293" s="455"/>
      <c r="D293" s="455"/>
      <c r="E293" s="455"/>
      <c r="F293" s="455"/>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c r="A294" s="455"/>
      <c r="B294" s="455"/>
      <c r="C294" s="455"/>
      <c r="D294" s="455"/>
      <c r="E294" s="455"/>
      <c r="F294" s="455"/>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c r="A295" s="455"/>
      <c r="B295" s="455"/>
      <c r="C295" s="455"/>
      <c r="D295" s="455"/>
      <c r="E295" s="455"/>
      <c r="F295" s="455"/>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c r="A296" s="455"/>
      <c r="B296" s="455"/>
      <c r="C296" s="455"/>
      <c r="D296" s="455"/>
      <c r="E296" s="455"/>
      <c r="F296" s="455"/>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15.75" customHeight="1">
      <c r="A297" s="455"/>
      <c r="B297" s="455"/>
      <c r="C297" s="455"/>
      <c r="D297" s="455"/>
      <c r="E297" s="455"/>
      <c r="F297" s="455"/>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c r="A298" s="455"/>
      <c r="B298" s="455"/>
      <c r="C298" s="455"/>
      <c r="D298" s="455"/>
      <c r="E298" s="455"/>
      <c r="F298" s="455"/>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c r="A299" s="455"/>
      <c r="B299" s="455"/>
      <c r="C299" s="455"/>
      <c r="D299" s="455"/>
      <c r="E299" s="455"/>
      <c r="F299" s="455"/>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c r="A300" s="455"/>
      <c r="B300" s="455"/>
      <c r="C300" s="455"/>
      <c r="D300" s="455"/>
      <c r="E300" s="455"/>
      <c r="F300" s="455"/>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c r="A301" s="455"/>
      <c r="B301" s="455"/>
      <c r="C301" s="455"/>
      <c r="D301" s="455"/>
      <c r="E301" s="455"/>
      <c r="F301" s="455"/>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c r="A302" s="455"/>
      <c r="B302" s="455"/>
      <c r="C302" s="455"/>
      <c r="D302" s="455"/>
      <c r="E302" s="455"/>
      <c r="F302" s="455"/>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c r="A303" s="455"/>
      <c r="B303" s="455"/>
      <c r="C303" s="455"/>
      <c r="D303" s="455"/>
      <c r="E303" s="455"/>
      <c r="F303" s="455"/>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c r="A304" s="455"/>
      <c r="B304" s="455"/>
      <c r="C304" s="455"/>
      <c r="D304" s="455"/>
      <c r="E304" s="455"/>
      <c r="F304" s="455"/>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c r="A305" s="455"/>
      <c r="B305" s="455"/>
      <c r="C305" s="455"/>
      <c r="D305" s="455"/>
      <c r="E305" s="455"/>
      <c r="F305" s="455"/>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c r="A306" s="455"/>
      <c r="B306" s="455"/>
      <c r="C306" s="455"/>
      <c r="D306" s="455"/>
      <c r="E306" s="455"/>
      <c r="F306" s="455"/>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c r="A307" s="455"/>
      <c r="B307" s="455"/>
      <c r="C307" s="455"/>
      <c r="D307" s="455"/>
      <c r="E307" s="455"/>
      <c r="F307" s="455"/>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c r="A308" s="455"/>
      <c r="B308" s="455"/>
      <c r="C308" s="455"/>
      <c r="D308" s="455"/>
      <c r="E308" s="455"/>
      <c r="F308" s="455"/>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c r="A309" s="455"/>
      <c r="B309" s="455"/>
      <c r="C309" s="455"/>
      <c r="D309" s="455"/>
      <c r="E309" s="455"/>
      <c r="F309" s="455"/>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c r="A310" s="455"/>
      <c r="B310" s="455"/>
      <c r="C310" s="455"/>
      <c r="D310" s="455"/>
      <c r="E310" s="455"/>
      <c r="F310" s="455"/>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c r="A311" s="455"/>
      <c r="B311" s="455"/>
      <c r="C311" s="455"/>
      <c r="D311" s="455"/>
      <c r="E311" s="455"/>
      <c r="F311" s="455"/>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c r="A312" s="455"/>
      <c r="B312" s="455"/>
      <c r="C312" s="455"/>
      <c r="D312" s="455"/>
      <c r="E312" s="455"/>
      <c r="F312" s="455"/>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c r="A313" s="455"/>
      <c r="B313" s="455"/>
      <c r="C313" s="455"/>
      <c r="D313" s="455"/>
      <c r="E313" s="455"/>
      <c r="F313" s="455"/>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c r="A314" s="455"/>
      <c r="B314" s="455"/>
      <c r="C314" s="455"/>
      <c r="D314" s="455"/>
      <c r="E314" s="455"/>
      <c r="F314" s="455"/>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c r="A315" s="455"/>
      <c r="B315" s="455"/>
      <c r="C315" s="455"/>
      <c r="D315" s="455"/>
      <c r="E315" s="455"/>
      <c r="F315" s="455"/>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c r="A316" s="455"/>
      <c r="B316" s="455"/>
      <c r="C316" s="455"/>
      <c r="D316" s="455"/>
      <c r="E316" s="455"/>
      <c r="F316" s="455"/>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c r="A317" s="455"/>
      <c r="B317" s="455"/>
      <c r="C317" s="455"/>
      <c r="D317" s="455"/>
      <c r="E317" s="455"/>
      <c r="F317" s="455"/>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c r="A318" s="455"/>
      <c r="B318" s="455"/>
      <c r="C318" s="455"/>
      <c r="D318" s="455"/>
      <c r="E318" s="455"/>
      <c r="F318" s="455"/>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c r="A319" s="455"/>
      <c r="B319" s="455"/>
      <c r="C319" s="455"/>
      <c r="D319" s="455"/>
      <c r="E319" s="455"/>
      <c r="F319" s="455"/>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c r="A320" s="455"/>
      <c r="B320" s="455"/>
      <c r="C320" s="455"/>
      <c r="D320" s="455"/>
      <c r="E320" s="455"/>
      <c r="F320" s="455"/>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c r="A321" s="455"/>
      <c r="B321" s="455"/>
      <c r="C321" s="455"/>
      <c r="D321" s="455"/>
      <c r="E321" s="455"/>
      <c r="F321" s="455"/>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c r="A322" s="455"/>
      <c r="B322" s="455"/>
      <c r="C322" s="455"/>
      <c r="D322" s="455"/>
      <c r="E322" s="455"/>
      <c r="F322" s="455"/>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c r="A323" s="455"/>
      <c r="B323" s="455"/>
      <c r="C323" s="455"/>
      <c r="D323" s="455"/>
      <c r="E323" s="455"/>
      <c r="F323" s="455"/>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c r="A324" s="455"/>
      <c r="B324" s="455"/>
      <c r="C324" s="455"/>
      <c r="D324" s="455"/>
      <c r="E324" s="455"/>
      <c r="F324" s="455"/>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c r="A325" s="455"/>
      <c r="B325" s="455"/>
      <c r="C325" s="455"/>
      <c r="D325" s="455"/>
      <c r="E325" s="455"/>
      <c r="F325" s="455"/>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c r="A326" s="455"/>
      <c r="B326" s="455"/>
      <c r="C326" s="455"/>
      <c r="D326" s="455"/>
      <c r="E326" s="455"/>
      <c r="F326" s="455"/>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c r="A327" s="455"/>
      <c r="B327" s="455"/>
      <c r="C327" s="455"/>
      <c r="D327" s="455"/>
      <c r="E327" s="455"/>
      <c r="F327" s="455"/>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c r="A328" s="455"/>
      <c r="B328" s="455"/>
      <c r="C328" s="455"/>
      <c r="D328" s="455"/>
      <c r="E328" s="455"/>
      <c r="F328" s="455"/>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c r="A329" s="455"/>
      <c r="B329" s="455"/>
      <c r="C329" s="455"/>
      <c r="D329" s="455"/>
      <c r="E329" s="455"/>
      <c r="F329" s="455"/>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c r="A330" s="455"/>
      <c r="B330" s="455"/>
      <c r="C330" s="455"/>
      <c r="D330" s="455"/>
      <c r="E330" s="455"/>
      <c r="F330" s="455"/>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c r="A331" s="455"/>
      <c r="B331" s="455"/>
      <c r="C331" s="455"/>
      <c r="D331" s="455"/>
      <c r="E331" s="455"/>
      <c r="F331" s="455"/>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c r="A332" s="455"/>
      <c r="B332" s="455"/>
      <c r="C332" s="455"/>
      <c r="D332" s="455"/>
      <c r="E332" s="455"/>
      <c r="F332" s="455"/>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c r="A333" s="455"/>
      <c r="B333" s="455"/>
      <c r="C333" s="455"/>
      <c r="D333" s="455"/>
      <c r="E333" s="455"/>
      <c r="F333" s="455"/>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c r="A334" s="455"/>
      <c r="B334" s="455"/>
      <c r="C334" s="455"/>
      <c r="D334" s="455"/>
      <c r="E334" s="455"/>
      <c r="F334" s="455"/>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c r="A335" s="455"/>
      <c r="B335" s="455"/>
      <c r="C335" s="455"/>
      <c r="D335" s="455"/>
      <c r="E335" s="455"/>
      <c r="F335" s="455"/>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c r="A336" s="455"/>
      <c r="B336" s="455"/>
      <c r="C336" s="455"/>
      <c r="D336" s="455"/>
      <c r="E336" s="455"/>
      <c r="F336" s="455"/>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c r="A337" s="455"/>
      <c r="B337" s="455"/>
      <c r="C337" s="455"/>
      <c r="D337" s="455"/>
      <c r="E337" s="455"/>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c r="A338" s="455"/>
      <c r="B338" s="455"/>
      <c r="C338" s="455"/>
      <c r="D338" s="455"/>
      <c r="E338" s="455"/>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c r="A339" s="455"/>
      <c r="B339" s="455"/>
      <c r="C339" s="455"/>
      <c r="D339" s="455"/>
      <c r="E339" s="455"/>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c r="A340" s="455"/>
      <c r="B340" s="455"/>
      <c r="C340" s="455"/>
      <c r="D340" s="455"/>
      <c r="E340" s="455"/>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c r="A341" s="455"/>
      <c r="B341" s="455"/>
      <c r="C341" s="455"/>
      <c r="D341" s="455"/>
      <c r="E341" s="455"/>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c r="A342" s="455"/>
      <c r="B342" s="455"/>
      <c r="C342" s="455"/>
      <c r="D342" s="455"/>
      <c r="E342" s="455"/>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c r="A343" s="455"/>
      <c r="B343" s="455"/>
      <c r="C343" s="455"/>
      <c r="D343" s="455"/>
      <c r="E343" s="455"/>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c r="A344" s="455"/>
      <c r="B344" s="455"/>
      <c r="C344" s="455"/>
      <c r="D344" s="455"/>
      <c r="E344" s="455"/>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c r="A345" s="455"/>
      <c r="B345" s="455"/>
      <c r="C345" s="455"/>
      <c r="D345" s="455"/>
      <c r="E345" s="455"/>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c r="A346" s="455"/>
      <c r="B346" s="455"/>
      <c r="C346" s="455"/>
      <c r="D346" s="455"/>
      <c r="E346" s="455"/>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c r="A347" s="455"/>
      <c r="B347" s="455"/>
      <c r="C347" s="455"/>
      <c r="D347" s="455"/>
      <c r="E347" s="455"/>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c r="A348" s="455"/>
      <c r="B348" s="455"/>
      <c r="C348" s="455"/>
      <c r="D348" s="455"/>
      <c r="E348" s="455"/>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c r="A349" s="455"/>
      <c r="B349" s="455"/>
      <c r="C349" s="455"/>
      <c r="D349" s="455"/>
      <c r="E349" s="455"/>
      <c r="F349" s="455"/>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c r="A350" s="455"/>
      <c r="B350" s="455"/>
      <c r="C350" s="455"/>
      <c r="D350" s="455"/>
      <c r="E350" s="455"/>
      <c r="F350" s="455"/>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c r="A351" s="455"/>
      <c r="B351" s="455"/>
      <c r="C351" s="455"/>
      <c r="D351" s="455"/>
      <c r="E351" s="455"/>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c r="A352" s="455"/>
      <c r="B352" s="455"/>
      <c r="C352" s="455"/>
      <c r="D352" s="455"/>
      <c r="E352" s="455"/>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c r="A353" s="455"/>
      <c r="B353" s="455"/>
      <c r="C353" s="455"/>
      <c r="D353" s="455"/>
      <c r="E353" s="455"/>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c r="A354" s="455"/>
      <c r="B354" s="455"/>
      <c r="C354" s="455"/>
      <c r="D354" s="455"/>
      <c r="E354" s="455"/>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c r="A355" s="455"/>
      <c r="B355" s="455"/>
      <c r="C355" s="455"/>
      <c r="D355" s="455"/>
      <c r="E355" s="455"/>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c r="A356" s="455"/>
      <c r="B356" s="455"/>
      <c r="C356" s="455"/>
      <c r="D356" s="455"/>
      <c r="E356" s="455"/>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c r="A357" s="455"/>
      <c r="B357" s="455"/>
      <c r="C357" s="455"/>
      <c r="D357" s="455"/>
      <c r="E357" s="455"/>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c r="A358" s="455"/>
      <c r="B358" s="455"/>
      <c r="C358" s="455"/>
      <c r="D358" s="455"/>
      <c r="E358" s="455"/>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c r="A359" s="455"/>
      <c r="B359" s="455"/>
      <c r="C359" s="455"/>
      <c r="D359" s="455"/>
      <c r="E359" s="455"/>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c r="A360" s="455"/>
      <c r="B360" s="455"/>
      <c r="C360" s="455"/>
      <c r="D360" s="455"/>
      <c r="E360" s="455"/>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c r="A361" s="455"/>
      <c r="B361" s="455"/>
      <c r="C361" s="455"/>
      <c r="D361" s="455"/>
      <c r="E361" s="455"/>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c r="A362" s="455"/>
      <c r="B362" s="455"/>
      <c r="C362" s="455"/>
      <c r="D362" s="455"/>
      <c r="E362" s="455"/>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c r="A363" s="455"/>
      <c r="B363" s="455"/>
      <c r="C363" s="455"/>
      <c r="D363" s="455"/>
      <c r="E363" s="455"/>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c r="A364" s="455"/>
      <c r="B364" s="455"/>
      <c r="C364" s="455"/>
      <c r="D364" s="455"/>
      <c r="E364" s="455"/>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c r="A365" s="455"/>
      <c r="B365" s="455"/>
      <c r="C365" s="455"/>
      <c r="D365" s="455"/>
      <c r="E365" s="455"/>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c r="A366" s="455"/>
      <c r="B366" s="455"/>
      <c r="C366" s="455"/>
      <c r="D366" s="455"/>
      <c r="E366" s="455"/>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c r="A367" s="455"/>
      <c r="B367" s="455"/>
      <c r="C367" s="455"/>
      <c r="D367" s="455"/>
      <c r="E367" s="455"/>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c r="A368" s="455"/>
      <c r="B368" s="455"/>
      <c r="C368" s="455"/>
      <c r="D368" s="455"/>
      <c r="E368" s="455"/>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c r="A369" s="455"/>
      <c r="B369" s="455"/>
      <c r="C369" s="455"/>
      <c r="D369" s="455"/>
      <c r="E369" s="455"/>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c r="A370" s="455"/>
      <c r="B370" s="455"/>
      <c r="C370" s="455"/>
      <c r="D370" s="455"/>
      <c r="E370" s="455"/>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c r="A371" s="455"/>
      <c r="B371" s="455"/>
      <c r="C371" s="455"/>
      <c r="D371" s="455"/>
      <c r="E371" s="455"/>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c r="A372" s="455"/>
      <c r="B372" s="455"/>
      <c r="C372" s="455"/>
      <c r="D372" s="455"/>
      <c r="E372" s="455"/>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c r="A373" s="455"/>
      <c r="B373" s="455"/>
      <c r="C373" s="455"/>
      <c r="D373" s="455"/>
      <c r="E373" s="455"/>
      <c r="F373" s="455"/>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c r="A374" s="455"/>
      <c r="B374" s="455"/>
      <c r="C374" s="455"/>
      <c r="D374" s="455"/>
      <c r="E374" s="455"/>
      <c r="F374" s="455"/>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c r="A375" s="455"/>
      <c r="B375" s="455"/>
      <c r="C375" s="455"/>
      <c r="D375" s="455"/>
      <c r="E375" s="455"/>
      <c r="F375" s="455"/>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c r="A376" s="455"/>
      <c r="B376" s="455"/>
      <c r="C376" s="455"/>
      <c r="D376" s="455"/>
      <c r="E376" s="455"/>
      <c r="F376" s="455"/>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c r="A377" s="455"/>
      <c r="B377" s="455"/>
      <c r="C377" s="455"/>
      <c r="D377" s="455"/>
      <c r="E377" s="455"/>
      <c r="F377" s="455"/>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c r="A378" s="455"/>
      <c r="B378" s="455"/>
      <c r="C378" s="455"/>
      <c r="D378" s="455"/>
      <c r="E378" s="455"/>
      <c r="F378" s="455"/>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c r="A379" s="455"/>
      <c r="B379" s="455"/>
      <c r="C379" s="455"/>
      <c r="D379" s="455"/>
      <c r="E379" s="455"/>
      <c r="F379" s="455"/>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c r="A380" s="455"/>
      <c r="B380" s="455"/>
      <c r="C380" s="455"/>
      <c r="D380" s="455"/>
      <c r="E380" s="455"/>
      <c r="F380" s="455"/>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c r="A381" s="455"/>
      <c r="B381" s="455"/>
      <c r="C381" s="455"/>
      <c r="D381" s="455"/>
      <c r="E381" s="455"/>
      <c r="F381" s="455"/>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c r="A382" s="455"/>
      <c r="B382" s="455"/>
      <c r="C382" s="455"/>
      <c r="D382" s="455"/>
      <c r="E382" s="455"/>
      <c r="F382" s="455"/>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c r="A383" s="455"/>
      <c r="B383" s="455"/>
      <c r="C383" s="455"/>
      <c r="D383" s="455"/>
      <c r="E383" s="455"/>
      <c r="F383" s="455"/>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c r="A384" s="455"/>
      <c r="B384" s="455"/>
      <c r="C384" s="455"/>
      <c r="D384" s="455"/>
      <c r="E384" s="455"/>
      <c r="F384" s="455"/>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c r="A385" s="455"/>
      <c r="B385" s="455"/>
      <c r="C385" s="455"/>
      <c r="D385" s="455"/>
      <c r="E385" s="455"/>
      <c r="F385" s="455"/>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c r="A386" s="455"/>
      <c r="B386" s="455"/>
      <c r="C386" s="455"/>
      <c r="D386" s="455"/>
      <c r="E386" s="455"/>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c r="A387" s="455"/>
      <c r="B387" s="455"/>
      <c r="C387" s="455"/>
      <c r="D387" s="455"/>
      <c r="E387" s="455"/>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c r="A388" s="455"/>
      <c r="B388" s="455"/>
      <c r="C388" s="455"/>
      <c r="D388" s="455"/>
      <c r="E388" s="455"/>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c r="A389" s="455"/>
      <c r="B389" s="455"/>
      <c r="C389" s="455"/>
      <c r="D389" s="455"/>
      <c r="E389" s="455"/>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c r="A390" s="455"/>
      <c r="B390" s="455"/>
      <c r="C390" s="455"/>
      <c r="D390" s="455"/>
      <c r="E390" s="455"/>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c r="A391" s="455"/>
      <c r="B391" s="455"/>
      <c r="C391" s="455"/>
      <c r="D391" s="455"/>
      <c r="E391" s="455"/>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c r="A392" s="455"/>
      <c r="B392" s="455"/>
      <c r="C392" s="455"/>
      <c r="D392" s="455"/>
      <c r="E392" s="455"/>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c r="A393" s="455"/>
      <c r="B393" s="455"/>
      <c r="C393" s="455"/>
      <c r="D393" s="455"/>
      <c r="E393" s="455"/>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c r="A394" s="455"/>
      <c r="B394" s="455"/>
      <c r="C394" s="455"/>
      <c r="D394" s="455"/>
      <c r="E394" s="455"/>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c r="A395" s="455"/>
      <c r="B395" s="455"/>
      <c r="C395" s="455"/>
      <c r="D395" s="455"/>
      <c r="E395" s="455"/>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c r="A396" s="455"/>
      <c r="B396" s="455"/>
      <c r="C396" s="455"/>
      <c r="D396" s="455"/>
      <c r="E396" s="455"/>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c r="A397" s="455"/>
      <c r="B397" s="455"/>
      <c r="C397" s="455"/>
      <c r="D397" s="455"/>
      <c r="E397" s="455"/>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c r="A398" s="455"/>
      <c r="B398" s="455"/>
      <c r="C398" s="455"/>
      <c r="D398" s="455"/>
      <c r="E398" s="455"/>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c r="A399" s="455"/>
      <c r="B399" s="455"/>
      <c r="C399" s="455"/>
      <c r="D399" s="455"/>
      <c r="E399" s="455"/>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c r="A400" s="455"/>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c r="A401" s="455"/>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c r="A402" s="455"/>
      <c r="B402" s="455"/>
      <c r="C402" s="455"/>
      <c r="D402" s="455"/>
      <c r="E402" s="455"/>
      <c r="F402" s="455"/>
      <c r="G402" s="455"/>
      <c r="H402" s="455"/>
      <c r="I402" s="455"/>
      <c r="J402" s="455"/>
      <c r="K402" s="455"/>
      <c r="L402" s="455"/>
      <c r="M402" s="455"/>
      <c r="N402" s="455"/>
      <c r="O402" s="455"/>
      <c r="P402" s="455"/>
      <c r="Q402" s="455"/>
      <c r="R402" s="455"/>
      <c r="S402" s="455"/>
      <c r="T402" s="455"/>
      <c r="U402" s="455"/>
      <c r="V402" s="455"/>
      <c r="W402" s="455"/>
      <c r="X402" s="455"/>
      <c r="Y402" s="455"/>
      <c r="Z402" s="455"/>
    </row>
    <row r="403" spans="1:26" ht="15.75" customHeight="1">
      <c r="A403" s="455"/>
      <c r="B403" s="455"/>
      <c r="C403" s="455"/>
      <c r="D403" s="455"/>
      <c r="E403" s="455"/>
      <c r="F403" s="455"/>
      <c r="G403" s="455"/>
      <c r="H403" s="455"/>
      <c r="I403" s="455"/>
      <c r="J403" s="455"/>
      <c r="K403" s="455"/>
      <c r="L403" s="455"/>
      <c r="M403" s="455"/>
      <c r="N403" s="455"/>
      <c r="O403" s="455"/>
      <c r="P403" s="455"/>
      <c r="Q403" s="455"/>
      <c r="R403" s="455"/>
      <c r="S403" s="455"/>
      <c r="T403" s="455"/>
      <c r="U403" s="455"/>
      <c r="V403" s="455"/>
      <c r="W403" s="455"/>
      <c r="X403" s="455"/>
      <c r="Y403" s="455"/>
      <c r="Z403" s="455"/>
    </row>
    <row r="404" spans="1:26" ht="15.75" customHeight="1">
      <c r="A404" s="455"/>
      <c r="B404" s="455"/>
      <c r="C404" s="455"/>
      <c r="D404" s="455"/>
      <c r="E404" s="455"/>
      <c r="F404" s="455"/>
      <c r="G404" s="455"/>
      <c r="H404" s="455"/>
      <c r="I404" s="455"/>
      <c r="J404" s="455"/>
      <c r="K404" s="455"/>
      <c r="L404" s="455"/>
      <c r="M404" s="455"/>
      <c r="N404" s="455"/>
      <c r="O404" s="455"/>
      <c r="P404" s="455"/>
      <c r="Q404" s="455"/>
      <c r="R404" s="455"/>
      <c r="S404" s="455"/>
      <c r="T404" s="455"/>
      <c r="U404" s="455"/>
      <c r="V404" s="455"/>
      <c r="W404" s="455"/>
      <c r="X404" s="455"/>
      <c r="Y404" s="455"/>
      <c r="Z404" s="455"/>
    </row>
    <row r="405" spans="1:26" ht="15.75" customHeight="1">
      <c r="A405" s="455"/>
      <c r="B405" s="455"/>
      <c r="C405" s="455"/>
      <c r="D405" s="455"/>
      <c r="E405" s="455"/>
      <c r="F405" s="455"/>
      <c r="G405" s="455"/>
      <c r="H405" s="455"/>
      <c r="I405" s="455"/>
      <c r="J405" s="455"/>
      <c r="K405" s="455"/>
      <c r="L405" s="455"/>
      <c r="M405" s="455"/>
      <c r="N405" s="455"/>
      <c r="O405" s="455"/>
      <c r="P405" s="455"/>
      <c r="Q405" s="455"/>
      <c r="R405" s="455"/>
      <c r="S405" s="455"/>
      <c r="T405" s="455"/>
      <c r="U405" s="455"/>
      <c r="V405" s="455"/>
      <c r="W405" s="455"/>
      <c r="X405" s="455"/>
      <c r="Y405" s="455"/>
      <c r="Z405" s="455"/>
    </row>
    <row r="406" spans="1:26" ht="15.75" customHeight="1">
      <c r="A406" s="455"/>
      <c r="B406" s="455"/>
      <c r="C406" s="455"/>
      <c r="D406" s="455"/>
      <c r="E406" s="455"/>
      <c r="F406" s="455"/>
      <c r="G406" s="455"/>
      <c r="H406" s="455"/>
      <c r="I406" s="455"/>
      <c r="J406" s="455"/>
      <c r="K406" s="455"/>
      <c r="L406" s="455"/>
      <c r="M406" s="455"/>
      <c r="N406" s="455"/>
      <c r="O406" s="455"/>
      <c r="P406" s="455"/>
      <c r="Q406" s="455"/>
      <c r="R406" s="455"/>
      <c r="S406" s="455"/>
      <c r="T406" s="455"/>
      <c r="U406" s="455"/>
      <c r="V406" s="455"/>
      <c r="W406" s="455"/>
      <c r="X406" s="455"/>
      <c r="Y406" s="455"/>
      <c r="Z406" s="455"/>
    </row>
    <row r="407" spans="1:26" ht="15.75" customHeight="1">
      <c r="A407" s="455"/>
      <c r="B407" s="455"/>
      <c r="C407" s="455"/>
      <c r="D407" s="455"/>
      <c r="E407" s="455"/>
      <c r="F407" s="455"/>
      <c r="G407" s="455"/>
      <c r="H407" s="455"/>
      <c r="I407" s="455"/>
      <c r="J407" s="455"/>
      <c r="K407" s="455"/>
      <c r="L407" s="455"/>
      <c r="M407" s="455"/>
      <c r="N407" s="455"/>
      <c r="O407" s="455"/>
      <c r="P407" s="455"/>
      <c r="Q407" s="455"/>
      <c r="R407" s="455"/>
      <c r="S407" s="455"/>
      <c r="T407" s="455"/>
      <c r="U407" s="455"/>
      <c r="V407" s="455"/>
      <c r="W407" s="455"/>
      <c r="X407" s="455"/>
      <c r="Y407" s="455"/>
      <c r="Z407" s="455"/>
    </row>
    <row r="408" spans="1:26" ht="15.75" customHeight="1">
      <c r="A408" s="455"/>
      <c r="B408" s="455"/>
      <c r="C408" s="455"/>
      <c r="D408" s="455"/>
      <c r="E408" s="455"/>
      <c r="F408" s="455"/>
      <c r="G408" s="455"/>
      <c r="H408" s="455"/>
      <c r="I408" s="455"/>
      <c r="J408" s="455"/>
      <c r="K408" s="455"/>
      <c r="L408" s="455"/>
      <c r="M408" s="455"/>
      <c r="N408" s="455"/>
      <c r="O408" s="455"/>
      <c r="P408" s="455"/>
      <c r="Q408" s="455"/>
      <c r="R408" s="455"/>
      <c r="S408" s="455"/>
      <c r="T408" s="455"/>
      <c r="U408" s="455"/>
      <c r="V408" s="455"/>
      <c r="W408" s="455"/>
      <c r="X408" s="455"/>
      <c r="Y408" s="455"/>
      <c r="Z408" s="455"/>
    </row>
    <row r="409" spans="1:26" ht="15.75" customHeight="1">
      <c r="A409" s="455"/>
      <c r="B409" s="455"/>
      <c r="C409" s="455"/>
      <c r="D409" s="455"/>
      <c r="E409" s="455"/>
      <c r="F409" s="455"/>
      <c r="G409" s="455"/>
      <c r="H409" s="455"/>
      <c r="I409" s="455"/>
      <c r="J409" s="455"/>
      <c r="K409" s="455"/>
      <c r="L409" s="455"/>
      <c r="M409" s="455"/>
      <c r="N409" s="455"/>
      <c r="O409" s="455"/>
      <c r="P409" s="455"/>
      <c r="Q409" s="455"/>
      <c r="R409" s="455"/>
      <c r="S409" s="455"/>
      <c r="T409" s="455"/>
      <c r="U409" s="455"/>
      <c r="V409" s="455"/>
      <c r="W409" s="455"/>
      <c r="X409" s="455"/>
      <c r="Y409" s="455"/>
      <c r="Z409" s="455"/>
    </row>
    <row r="410" spans="1:26" ht="15.75" customHeight="1">
      <c r="A410" s="455"/>
      <c r="B410" s="455"/>
      <c r="C410" s="455"/>
      <c r="D410" s="455"/>
      <c r="E410" s="455"/>
      <c r="F410" s="455"/>
      <c r="G410" s="455"/>
      <c r="H410" s="455"/>
      <c r="I410" s="455"/>
      <c r="J410" s="455"/>
      <c r="K410" s="455"/>
      <c r="L410" s="455"/>
      <c r="M410" s="455"/>
      <c r="N410" s="455"/>
      <c r="O410" s="455"/>
      <c r="P410" s="455"/>
      <c r="Q410" s="455"/>
      <c r="R410" s="455"/>
      <c r="S410" s="455"/>
      <c r="T410" s="455"/>
      <c r="U410" s="455"/>
      <c r="V410" s="455"/>
      <c r="W410" s="455"/>
      <c r="X410" s="455"/>
      <c r="Y410" s="455"/>
      <c r="Z410" s="455"/>
    </row>
    <row r="411" spans="1:26" ht="15.75" customHeight="1">
      <c r="A411" s="455"/>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row>
    <row r="412" spans="1:26" ht="15.75" customHeight="1">
      <c r="A412" s="455"/>
      <c r="B412" s="455"/>
      <c r="C412" s="455"/>
      <c r="D412" s="455"/>
      <c r="E412" s="455"/>
      <c r="F412" s="455"/>
      <c r="G412" s="455"/>
      <c r="H412" s="455"/>
      <c r="I412" s="455"/>
      <c r="J412" s="455"/>
      <c r="K412" s="455"/>
      <c r="L412" s="455"/>
      <c r="M412" s="455"/>
      <c r="N412" s="455"/>
      <c r="O412" s="455"/>
      <c r="P412" s="455"/>
      <c r="Q412" s="455"/>
      <c r="R412" s="455"/>
      <c r="S412" s="455"/>
      <c r="T412" s="455"/>
      <c r="U412" s="455"/>
      <c r="V412" s="455"/>
      <c r="W412" s="455"/>
      <c r="X412" s="455"/>
      <c r="Y412" s="455"/>
      <c r="Z412" s="455"/>
    </row>
    <row r="413" spans="1:26" ht="15.75" customHeight="1">
      <c r="A413" s="455"/>
      <c r="B413" s="455"/>
      <c r="C413" s="455"/>
      <c r="D413" s="455"/>
      <c r="E413" s="455"/>
      <c r="F413" s="455"/>
      <c r="G413" s="455"/>
      <c r="H413" s="455"/>
      <c r="I413" s="455"/>
      <c r="J413" s="455"/>
      <c r="K413" s="455"/>
      <c r="L413" s="455"/>
      <c r="M413" s="455"/>
      <c r="N413" s="455"/>
      <c r="O413" s="455"/>
      <c r="P413" s="455"/>
      <c r="Q413" s="455"/>
      <c r="R413" s="455"/>
      <c r="S413" s="455"/>
      <c r="T413" s="455"/>
      <c r="U413" s="455"/>
      <c r="V413" s="455"/>
      <c r="W413" s="455"/>
      <c r="X413" s="455"/>
      <c r="Y413" s="455"/>
      <c r="Z413" s="455"/>
    </row>
    <row r="414" spans="1:26" ht="15.75" customHeight="1">
      <c r="A414" s="455"/>
      <c r="B414" s="455"/>
      <c r="C414" s="455"/>
      <c r="D414" s="455"/>
      <c r="E414" s="455"/>
      <c r="F414" s="455"/>
      <c r="G414" s="455"/>
      <c r="H414" s="455"/>
      <c r="I414" s="455"/>
      <c r="J414" s="455"/>
      <c r="K414" s="455"/>
      <c r="L414" s="455"/>
      <c r="M414" s="455"/>
      <c r="N414" s="455"/>
      <c r="O414" s="455"/>
      <c r="P414" s="455"/>
      <c r="Q414" s="455"/>
      <c r="R414" s="455"/>
      <c r="S414" s="455"/>
      <c r="T414" s="455"/>
      <c r="U414" s="455"/>
      <c r="V414" s="455"/>
      <c r="W414" s="455"/>
      <c r="X414" s="455"/>
      <c r="Y414" s="455"/>
      <c r="Z414" s="455"/>
    </row>
    <row r="415" spans="1:26" ht="15.75" customHeight="1">
      <c r="A415" s="455"/>
      <c r="B415" s="455"/>
      <c r="C415" s="455"/>
      <c r="D415" s="455"/>
      <c r="E415" s="455"/>
      <c r="F415" s="455"/>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c r="A416" s="455"/>
      <c r="B416" s="455"/>
      <c r="C416" s="455"/>
      <c r="D416" s="455"/>
      <c r="E416" s="455"/>
      <c r="F416" s="455"/>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c r="A417" s="455"/>
      <c r="B417" s="455"/>
      <c r="C417" s="455"/>
      <c r="D417" s="455"/>
      <c r="E417" s="455"/>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c r="A418" s="455"/>
      <c r="B418" s="455"/>
      <c r="C418" s="455"/>
      <c r="D418" s="455"/>
      <c r="E418" s="455"/>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c r="A419" s="455"/>
      <c r="B419" s="455"/>
      <c r="C419" s="455"/>
      <c r="D419" s="455"/>
      <c r="E419" s="455"/>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c r="A420" s="455"/>
      <c r="B420" s="455"/>
      <c r="C420" s="455"/>
      <c r="D420" s="455"/>
      <c r="E420" s="455"/>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c r="A421" s="455"/>
      <c r="B421" s="455"/>
      <c r="C421" s="455"/>
      <c r="D421" s="455"/>
      <c r="E421" s="455"/>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c r="A422" s="455"/>
      <c r="B422" s="455"/>
      <c r="C422" s="455"/>
      <c r="D422" s="455"/>
      <c r="E422" s="455"/>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c r="A423" s="455"/>
      <c r="B423" s="455"/>
      <c r="C423" s="455"/>
      <c r="D423" s="455"/>
      <c r="E423" s="455"/>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c r="A424" s="455"/>
      <c r="B424" s="455"/>
      <c r="C424" s="455"/>
      <c r="D424" s="455"/>
      <c r="E424" s="455"/>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c r="A425" s="455"/>
      <c r="B425" s="455"/>
      <c r="C425" s="455"/>
      <c r="D425" s="455"/>
      <c r="E425" s="455"/>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c r="A426" s="455"/>
      <c r="B426" s="455"/>
      <c r="C426" s="455"/>
      <c r="D426" s="455"/>
      <c r="E426" s="455"/>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c r="A427" s="455"/>
      <c r="B427" s="455"/>
      <c r="C427" s="455"/>
      <c r="D427" s="455"/>
      <c r="E427" s="455"/>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c r="A428" s="455"/>
      <c r="B428" s="455"/>
      <c r="C428" s="455"/>
      <c r="D428" s="455"/>
      <c r="E428" s="455"/>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c r="A429" s="455"/>
      <c r="B429" s="455"/>
      <c r="C429" s="455"/>
      <c r="D429" s="455"/>
      <c r="E429" s="455"/>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c r="A430" s="455"/>
      <c r="B430" s="455"/>
      <c r="C430" s="455"/>
      <c r="D430" s="455"/>
      <c r="E430" s="455"/>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c r="A431" s="455"/>
      <c r="B431" s="455"/>
      <c r="C431" s="455"/>
      <c r="D431" s="455"/>
      <c r="E431" s="455"/>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c r="A432" s="455"/>
      <c r="B432" s="455"/>
      <c r="C432" s="455"/>
      <c r="D432" s="455"/>
      <c r="E432" s="455"/>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c r="A433" s="455"/>
      <c r="B433" s="455"/>
      <c r="C433" s="455"/>
      <c r="D433" s="455"/>
      <c r="E433" s="455"/>
      <c r="F433" s="455"/>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c r="A434" s="455"/>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c r="A435" s="455"/>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c r="A436" s="455"/>
      <c r="B436" s="455"/>
      <c r="C436" s="455"/>
      <c r="D436" s="455"/>
      <c r="E436" s="455"/>
      <c r="F436" s="455"/>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c r="A437" s="455"/>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c r="A438" s="455"/>
      <c r="B438" s="455"/>
      <c r="C438" s="455"/>
      <c r="D438" s="455"/>
      <c r="E438" s="455"/>
      <c r="F438" s="455"/>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c r="A439" s="455"/>
      <c r="B439" s="455"/>
      <c r="C439" s="455"/>
      <c r="D439" s="455"/>
      <c r="E439" s="455"/>
      <c r="F439" s="455"/>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c r="A440" s="455"/>
      <c r="B440" s="455"/>
      <c r="C440" s="455"/>
      <c r="D440" s="455"/>
      <c r="E440" s="455"/>
      <c r="F440" s="455"/>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c r="A441" s="455"/>
      <c r="B441" s="455"/>
      <c r="C441" s="455"/>
      <c r="D441" s="455"/>
      <c r="E441" s="455"/>
      <c r="F441" s="455"/>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c r="A442" s="455"/>
      <c r="B442" s="455"/>
      <c r="C442" s="455"/>
      <c r="D442" s="455"/>
      <c r="E442" s="455"/>
      <c r="F442" s="455"/>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c r="A443" s="455"/>
      <c r="B443" s="455"/>
      <c r="C443" s="455"/>
      <c r="D443" s="455"/>
      <c r="E443" s="455"/>
      <c r="F443" s="455"/>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c r="A444" s="455"/>
      <c r="B444" s="455"/>
      <c r="C444" s="455"/>
      <c r="D444" s="455"/>
      <c r="E444" s="455"/>
      <c r="F444" s="455"/>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c r="A445" s="455"/>
      <c r="B445" s="455"/>
      <c r="C445" s="455"/>
      <c r="D445" s="455"/>
      <c r="E445" s="455"/>
      <c r="F445" s="455"/>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c r="A446" s="455"/>
      <c r="B446" s="455"/>
      <c r="C446" s="455"/>
      <c r="D446" s="455"/>
      <c r="E446" s="455"/>
      <c r="F446" s="455"/>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c r="A447" s="455"/>
      <c r="B447" s="455"/>
      <c r="C447" s="455"/>
      <c r="D447" s="455"/>
      <c r="E447" s="455"/>
      <c r="F447" s="455"/>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c r="A448" s="455"/>
      <c r="B448" s="455"/>
      <c r="C448" s="455"/>
      <c r="D448" s="455"/>
      <c r="E448" s="455"/>
      <c r="F448" s="455"/>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c r="A449" s="455"/>
      <c r="B449" s="455"/>
      <c r="C449" s="455"/>
      <c r="D449" s="455"/>
      <c r="E449" s="455"/>
      <c r="F449" s="455"/>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c r="A450" s="455"/>
      <c r="B450" s="455"/>
      <c r="C450" s="455"/>
      <c r="D450" s="455"/>
      <c r="E450" s="455"/>
      <c r="F450" s="455"/>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c r="A451" s="455"/>
      <c r="B451" s="455"/>
      <c r="C451" s="455"/>
      <c r="D451" s="455"/>
      <c r="E451" s="455"/>
      <c r="F451" s="455"/>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c r="A452" s="455"/>
      <c r="B452" s="455"/>
      <c r="C452" s="455"/>
      <c r="D452" s="455"/>
      <c r="E452" s="455"/>
      <c r="F452" s="455"/>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c r="A453" s="455"/>
      <c r="B453" s="455"/>
      <c r="C453" s="455"/>
      <c r="D453" s="455"/>
      <c r="E453" s="455"/>
      <c r="F453" s="455"/>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c r="A454" s="455"/>
      <c r="B454" s="455"/>
      <c r="C454" s="455"/>
      <c r="D454" s="455"/>
      <c r="E454" s="455"/>
      <c r="F454" s="455"/>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c r="A455" s="455"/>
      <c r="B455" s="455"/>
      <c r="C455" s="455"/>
      <c r="D455" s="455"/>
      <c r="E455" s="455"/>
      <c r="F455" s="455"/>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c r="A456" s="455"/>
      <c r="B456" s="455"/>
      <c r="C456" s="455"/>
      <c r="D456" s="455"/>
      <c r="E456" s="455"/>
      <c r="F456" s="455"/>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c r="A457" s="455"/>
      <c r="B457" s="455"/>
      <c r="C457" s="455"/>
      <c r="D457" s="455"/>
      <c r="E457" s="455"/>
      <c r="F457" s="455"/>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c r="A458" s="455"/>
      <c r="B458" s="455"/>
      <c r="C458" s="455"/>
      <c r="D458" s="455"/>
      <c r="E458" s="455"/>
      <c r="F458" s="455"/>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c r="A459" s="455"/>
      <c r="B459" s="455"/>
      <c r="C459" s="455"/>
      <c r="D459" s="455"/>
      <c r="E459" s="455"/>
      <c r="F459" s="455"/>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c r="A460" s="455"/>
      <c r="B460" s="455"/>
      <c r="C460" s="455"/>
      <c r="D460" s="455"/>
      <c r="E460" s="455"/>
      <c r="F460" s="455"/>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c r="A461" s="455"/>
      <c r="B461" s="455"/>
      <c r="C461" s="455"/>
      <c r="D461" s="455"/>
      <c r="E461" s="455"/>
      <c r="F461" s="455"/>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c r="A462" s="455"/>
      <c r="B462" s="455"/>
      <c r="C462" s="455"/>
      <c r="D462" s="455"/>
      <c r="E462" s="455"/>
      <c r="F462" s="455"/>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c r="A463" s="455"/>
      <c r="B463" s="455"/>
      <c r="C463" s="455"/>
      <c r="D463" s="455"/>
      <c r="E463" s="455"/>
      <c r="F463" s="455"/>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c r="A464" s="455"/>
      <c r="B464" s="455"/>
      <c r="C464" s="455"/>
      <c r="D464" s="455"/>
      <c r="E464" s="455"/>
      <c r="F464" s="455"/>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c r="A465" s="455"/>
      <c r="B465" s="455"/>
      <c r="C465" s="455"/>
      <c r="D465" s="455"/>
      <c r="E465" s="455"/>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c r="A466" s="455"/>
      <c r="B466" s="455"/>
      <c r="C466" s="455"/>
      <c r="D466" s="455"/>
      <c r="E466" s="455"/>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c r="A467" s="455"/>
      <c r="B467" s="455"/>
      <c r="C467" s="455"/>
      <c r="D467" s="455"/>
      <c r="E467" s="455"/>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c r="A468" s="455"/>
      <c r="B468" s="455"/>
      <c r="C468" s="455"/>
      <c r="D468" s="455"/>
      <c r="E468" s="455"/>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c r="A469" s="455"/>
      <c r="B469" s="455"/>
      <c r="C469" s="455"/>
      <c r="D469" s="455"/>
      <c r="E469" s="455"/>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c r="A470" s="455"/>
      <c r="B470" s="455"/>
      <c r="C470" s="455"/>
      <c r="D470" s="455"/>
      <c r="E470" s="455"/>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c r="A471" s="455"/>
      <c r="B471" s="455"/>
      <c r="C471" s="455"/>
      <c r="D471" s="455"/>
      <c r="E471" s="455"/>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c r="A472" s="455"/>
      <c r="B472" s="455"/>
      <c r="C472" s="455"/>
      <c r="D472" s="455"/>
      <c r="E472" s="455"/>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c r="A473" s="455"/>
      <c r="B473" s="455"/>
      <c r="C473" s="455"/>
      <c r="D473" s="455"/>
      <c r="E473" s="455"/>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c r="A474" s="455"/>
      <c r="B474" s="455"/>
      <c r="C474" s="455"/>
      <c r="D474" s="455"/>
      <c r="E474" s="455"/>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c r="A475" s="455"/>
      <c r="B475" s="455"/>
      <c r="C475" s="455"/>
      <c r="D475" s="455"/>
      <c r="E475" s="455"/>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c r="A476" s="455"/>
      <c r="B476" s="455"/>
      <c r="C476" s="455"/>
      <c r="D476" s="455"/>
      <c r="E476" s="455"/>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c r="A477" s="455"/>
      <c r="B477" s="455"/>
      <c r="C477" s="455"/>
      <c r="D477" s="455"/>
      <c r="E477" s="455"/>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c r="A478" s="455"/>
      <c r="B478" s="455"/>
      <c r="C478" s="455"/>
      <c r="D478" s="455"/>
      <c r="E478" s="455"/>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c r="A479" s="455"/>
      <c r="B479" s="455"/>
      <c r="C479" s="455"/>
      <c r="D479" s="455"/>
      <c r="E479" s="455"/>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c r="A480" s="455"/>
      <c r="B480" s="455"/>
      <c r="C480" s="455"/>
      <c r="D480" s="455"/>
      <c r="E480" s="455"/>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c r="A481" s="455"/>
      <c r="B481" s="455"/>
      <c r="C481" s="455"/>
      <c r="D481" s="455"/>
      <c r="E481" s="455"/>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c r="A482" s="455"/>
      <c r="B482" s="455"/>
      <c r="C482" s="455"/>
      <c r="D482" s="455"/>
      <c r="E482" s="455"/>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c r="A483" s="455"/>
      <c r="B483" s="455"/>
      <c r="C483" s="455"/>
      <c r="D483" s="455"/>
      <c r="E483" s="455"/>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c r="A484" s="455"/>
      <c r="B484" s="455"/>
      <c r="C484" s="455"/>
      <c r="D484" s="455"/>
      <c r="E484" s="455"/>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c r="A485" s="455"/>
      <c r="B485" s="455"/>
      <c r="C485" s="455"/>
      <c r="D485" s="455"/>
      <c r="E485" s="455"/>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c r="A486" s="455"/>
      <c r="B486" s="455"/>
      <c r="C486" s="455"/>
      <c r="D486" s="455"/>
      <c r="E486" s="455"/>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c r="A487" s="455"/>
      <c r="B487" s="455"/>
      <c r="C487" s="455"/>
      <c r="D487" s="455"/>
      <c r="E487" s="455"/>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c r="A488" s="455"/>
      <c r="B488" s="455"/>
      <c r="C488" s="455"/>
      <c r="D488" s="455"/>
      <c r="E488" s="455"/>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c r="A489" s="455"/>
      <c r="B489" s="455"/>
      <c r="C489" s="455"/>
      <c r="D489" s="455"/>
      <c r="E489" s="455"/>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c r="A490" s="455"/>
      <c r="B490" s="455"/>
      <c r="C490" s="455"/>
      <c r="D490" s="455"/>
      <c r="E490" s="455"/>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c r="A491" s="455"/>
      <c r="B491" s="455"/>
      <c r="C491" s="455"/>
      <c r="D491" s="455"/>
      <c r="E491" s="455"/>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c r="A492" s="455"/>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c r="A493" s="455"/>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c r="A494" s="455"/>
      <c r="B494" s="455"/>
      <c r="C494" s="455"/>
      <c r="D494" s="455"/>
      <c r="E494" s="455"/>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c r="A495" s="455"/>
      <c r="B495" s="455"/>
      <c r="C495" s="455"/>
      <c r="D495" s="455"/>
      <c r="E495" s="455"/>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c r="A496" s="455"/>
      <c r="B496" s="455"/>
      <c r="C496" s="455"/>
      <c r="D496" s="455"/>
      <c r="E496" s="455"/>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c r="A497" s="455"/>
      <c r="B497" s="455"/>
      <c r="C497" s="455"/>
      <c r="D497" s="455"/>
      <c r="E497" s="455"/>
      <c r="F497" s="455"/>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c r="A498" s="455"/>
      <c r="B498" s="455"/>
      <c r="C498" s="455"/>
      <c r="D498" s="455"/>
      <c r="E498" s="455"/>
      <c r="F498" s="455"/>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c r="A499" s="455"/>
      <c r="B499" s="455"/>
      <c r="C499" s="455"/>
      <c r="D499" s="455"/>
      <c r="E499" s="455"/>
      <c r="F499" s="455"/>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c r="A500" s="455"/>
      <c r="B500" s="455"/>
      <c r="C500" s="455"/>
      <c r="D500" s="455"/>
      <c r="E500" s="455"/>
      <c r="F500" s="455"/>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c r="A501" s="455"/>
      <c r="B501" s="455"/>
      <c r="C501" s="455"/>
      <c r="D501" s="455"/>
      <c r="E501" s="455"/>
      <c r="F501" s="455"/>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c r="A502" s="455"/>
      <c r="B502" s="455"/>
      <c r="C502" s="455"/>
      <c r="D502" s="455"/>
      <c r="E502" s="455"/>
      <c r="F502" s="455"/>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c r="A503" s="455"/>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c r="A504" s="455"/>
      <c r="B504" s="455"/>
      <c r="C504" s="455"/>
      <c r="D504" s="455"/>
      <c r="E504" s="455"/>
      <c r="F504" s="455"/>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c r="A505" s="455"/>
      <c r="B505" s="455"/>
      <c r="C505" s="455"/>
      <c r="D505" s="455"/>
      <c r="E505" s="455"/>
      <c r="F505" s="455"/>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c r="A506" s="455"/>
      <c r="B506" s="455"/>
      <c r="C506" s="455"/>
      <c r="D506" s="455"/>
      <c r="E506" s="455"/>
      <c r="F506" s="455"/>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c r="A507" s="455"/>
      <c r="B507" s="455"/>
      <c r="C507" s="455"/>
      <c r="D507" s="455"/>
      <c r="E507" s="455"/>
      <c r="F507" s="455"/>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c r="A508" s="455"/>
      <c r="B508" s="455"/>
      <c r="C508" s="455"/>
      <c r="D508" s="455"/>
      <c r="E508" s="455"/>
      <c r="F508" s="455"/>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c r="A509" s="455"/>
      <c r="B509" s="455"/>
      <c r="C509" s="455"/>
      <c r="D509" s="455"/>
      <c r="E509" s="455"/>
      <c r="F509" s="455"/>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c r="A510" s="455"/>
      <c r="B510" s="455"/>
      <c r="C510" s="455"/>
      <c r="D510" s="455"/>
      <c r="E510" s="455"/>
      <c r="F510" s="455"/>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c r="A511" s="455"/>
      <c r="B511" s="455"/>
      <c r="C511" s="455"/>
      <c r="D511" s="455"/>
      <c r="E511" s="455"/>
      <c r="F511" s="455"/>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c r="A512" s="455"/>
      <c r="B512" s="455"/>
      <c r="C512" s="455"/>
      <c r="D512" s="455"/>
      <c r="E512" s="455"/>
      <c r="F512" s="455"/>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c r="A513" s="455"/>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c r="A514" s="455"/>
      <c r="B514" s="455"/>
      <c r="C514" s="455"/>
      <c r="D514" s="455"/>
      <c r="E514" s="455"/>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c r="A515" s="455"/>
      <c r="B515" s="455"/>
      <c r="C515" s="455"/>
      <c r="D515" s="455"/>
      <c r="E515" s="455"/>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c r="A516" s="455"/>
      <c r="B516" s="455"/>
      <c r="C516" s="455"/>
      <c r="D516" s="455"/>
      <c r="E516" s="455"/>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c r="A517" s="455"/>
      <c r="B517" s="455"/>
      <c r="C517" s="455"/>
      <c r="D517" s="455"/>
      <c r="E517" s="455"/>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c r="A518" s="455"/>
      <c r="B518" s="455"/>
      <c r="C518" s="455"/>
      <c r="D518" s="455"/>
      <c r="E518" s="455"/>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c r="A519" s="455"/>
      <c r="B519" s="455"/>
      <c r="C519" s="455"/>
      <c r="D519" s="455"/>
      <c r="E519" s="455"/>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c r="A520" s="455"/>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c r="A521" s="455"/>
      <c r="B521" s="455"/>
      <c r="C521" s="455"/>
      <c r="D521" s="455"/>
      <c r="E521" s="45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c r="A522" s="455"/>
      <c r="B522" s="455"/>
      <c r="C522" s="455"/>
      <c r="D522" s="455"/>
      <c r="E522" s="455"/>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c r="A523" s="455"/>
      <c r="B523" s="455"/>
      <c r="C523" s="455"/>
      <c r="D523" s="455"/>
      <c r="E523" s="455"/>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c r="A524" s="455"/>
      <c r="B524" s="455"/>
      <c r="C524" s="455"/>
      <c r="D524" s="455"/>
      <c r="E524" s="455"/>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c r="A525" s="455"/>
      <c r="B525" s="455"/>
      <c r="C525" s="455"/>
      <c r="D525" s="455"/>
      <c r="E525" s="4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c r="A526" s="455"/>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c r="A971" s="455"/>
      <c r="B971" s="455"/>
      <c r="C971" s="455"/>
      <c r="D971" s="455"/>
      <c r="E971" s="45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c r="A972" s="455"/>
      <c r="B972" s="455"/>
      <c r="C972" s="455"/>
      <c r="D972" s="455"/>
      <c r="E972" s="45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c r="A973" s="455"/>
      <c r="B973" s="455"/>
      <c r="C973" s="455"/>
      <c r="D973" s="455"/>
      <c r="E973" s="45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c r="A974" s="455"/>
      <c r="B974" s="455"/>
      <c r="C974" s="455"/>
      <c r="D974" s="455"/>
      <c r="E974" s="45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c r="A975" s="455"/>
      <c r="B975" s="455"/>
      <c r="C975" s="455"/>
      <c r="D975" s="455"/>
      <c r="E975" s="45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c r="A976" s="455"/>
      <c r="B976" s="455"/>
      <c r="C976" s="455"/>
      <c r="D976" s="455"/>
      <c r="E976" s="45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1:26" ht="15.75" customHeight="1">
      <c r="A977" s="455"/>
      <c r="B977" s="455"/>
      <c r="C977" s="455"/>
      <c r="D977" s="455"/>
      <c r="E977" s="45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1:26" ht="15.75" customHeight="1">
      <c r="A978" s="455"/>
      <c r="B978" s="455"/>
      <c r="C978" s="455"/>
      <c r="D978" s="455"/>
      <c r="E978" s="45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1:26" ht="15.75" customHeight="1">
      <c r="A979" s="455"/>
      <c r="B979" s="455"/>
      <c r="C979" s="455"/>
      <c r="D979" s="455"/>
      <c r="E979" s="45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1:26" ht="15.75" customHeight="1">
      <c r="A980" s="455"/>
      <c r="B980" s="455"/>
      <c r="C980" s="455"/>
      <c r="D980" s="455"/>
      <c r="E980" s="45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1:26" ht="15.75" customHeight="1">
      <c r="A981" s="455"/>
      <c r="B981" s="455"/>
      <c r="C981" s="455"/>
      <c r="D981" s="455"/>
      <c r="E981" s="45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1:26" ht="15.75" customHeight="1">
      <c r="A982" s="455"/>
      <c r="B982" s="455"/>
      <c r="C982" s="455"/>
      <c r="D982" s="455"/>
      <c r="E982" s="45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1:26" ht="15.75" customHeight="1">
      <c r="A983" s="455"/>
      <c r="B983" s="455"/>
      <c r="C983" s="455"/>
      <c r="D983" s="455"/>
      <c r="E983" s="45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1:26" ht="15.75" customHeight="1">
      <c r="A984" s="455"/>
      <c r="B984" s="455"/>
      <c r="C984" s="455"/>
      <c r="D984" s="455"/>
      <c r="E984" s="45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1:26" ht="15.75" customHeight="1">
      <c r="A985" s="455"/>
      <c r="B985" s="455"/>
      <c r="C985" s="455"/>
      <c r="D985" s="455"/>
      <c r="E985" s="45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1:26" ht="15.75" customHeight="1">
      <c r="A986" s="455"/>
      <c r="B986" s="455"/>
      <c r="C986" s="455"/>
      <c r="D986" s="455"/>
      <c r="E986" s="45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1:26" ht="15.75" customHeight="1">
      <c r="A987" s="455"/>
      <c r="B987" s="455"/>
      <c r="C987" s="455"/>
      <c r="D987" s="455"/>
      <c r="E987" s="45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1:26" ht="15.75" customHeight="1">
      <c r="A988" s="455"/>
      <c r="B988" s="455"/>
      <c r="C988" s="455"/>
      <c r="D988" s="455"/>
      <c r="E988" s="45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1:26" ht="15.75" customHeight="1">
      <c r="A989" s="455"/>
      <c r="B989" s="455"/>
      <c r="C989" s="455"/>
      <c r="D989" s="455"/>
      <c r="E989" s="45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1:26" ht="15.75" customHeight="1">
      <c r="A990" s="455"/>
      <c r="B990" s="455"/>
      <c r="C990" s="455"/>
      <c r="D990" s="455"/>
      <c r="E990" s="45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1:26" ht="15.75" customHeight="1">
      <c r="A991" s="455"/>
      <c r="B991" s="455"/>
      <c r="C991" s="455"/>
      <c r="D991" s="455"/>
      <c r="E991" s="45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1:26" ht="15.75" customHeight="1">
      <c r="A992" s="455"/>
      <c r="B992" s="455"/>
      <c r="C992" s="455"/>
      <c r="D992" s="455"/>
      <c r="E992" s="45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1:26" ht="15.75" customHeight="1">
      <c r="A993" s="455"/>
      <c r="B993" s="455"/>
      <c r="C993" s="455"/>
      <c r="D993" s="455"/>
      <c r="E993" s="45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1:26" ht="15.75" customHeight="1">
      <c r="A994" s="455"/>
      <c r="B994" s="455"/>
      <c r="C994" s="455"/>
      <c r="D994" s="455"/>
      <c r="E994" s="45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1:26" ht="15.75" customHeight="1">
      <c r="A995" s="455"/>
      <c r="B995" s="455"/>
      <c r="C995" s="455"/>
      <c r="D995" s="455"/>
      <c r="E995" s="45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1:26" ht="15.75" customHeight="1">
      <c r="A996" s="455"/>
      <c r="B996" s="455"/>
      <c r="C996" s="455"/>
      <c r="D996" s="455"/>
      <c r="E996" s="45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1:26" ht="15.75" customHeight="1">
      <c r="A997" s="455"/>
      <c r="B997" s="455"/>
      <c r="C997" s="455"/>
      <c r="D997" s="455"/>
      <c r="E997" s="45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1:26" ht="15.75" customHeight="1">
      <c r="A998" s="455"/>
      <c r="B998" s="455"/>
      <c r="C998" s="455"/>
      <c r="D998" s="455"/>
      <c r="E998" s="45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1:26" ht="15.75" customHeight="1">
      <c r="A999" s="455"/>
      <c r="B999" s="455"/>
      <c r="C999" s="455"/>
      <c r="D999" s="455"/>
      <c r="E999" s="45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1:26" ht="15.75" customHeight="1">
      <c r="A1000" s="455"/>
      <c r="B1000" s="455"/>
      <c r="C1000" s="455"/>
      <c r="D1000" s="455"/>
      <c r="E1000" s="45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sheetData>
  <mergeCells count="1">
    <mergeCell ref="A1:C1"/>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Z1000"/>
  <sheetViews>
    <sheetView showGridLines="0" workbookViewId="0"/>
  </sheetViews>
  <sheetFormatPr baseColWidth="10" defaultColWidth="14.42578125" defaultRowHeight="15" customHeight="1"/>
  <cols>
    <col min="1" max="1" width="5.140625" customWidth="1"/>
    <col min="2" max="2" width="32.140625" customWidth="1"/>
    <col min="3" max="3" width="22.5703125" customWidth="1"/>
    <col min="4" max="4" width="37.85546875" customWidth="1"/>
    <col min="5" max="5" width="22.5703125" customWidth="1"/>
    <col min="6" max="6" width="16.5703125" customWidth="1"/>
    <col min="7" max="7" width="18.7109375" customWidth="1"/>
    <col min="8" max="26" width="10.7109375" customWidth="1"/>
  </cols>
  <sheetData>
    <row r="1" spans="1:26">
      <c r="A1" s="728" t="s">
        <v>3168</v>
      </c>
      <c r="B1" s="596"/>
      <c r="C1" s="596"/>
      <c r="D1" s="596"/>
      <c r="E1" s="596"/>
      <c r="F1" s="596"/>
      <c r="G1" s="596"/>
      <c r="H1" s="479"/>
      <c r="I1" s="479"/>
      <c r="J1" s="479"/>
      <c r="K1" s="479"/>
      <c r="L1" s="479"/>
      <c r="M1" s="479"/>
      <c r="N1" s="479"/>
      <c r="O1" s="479"/>
      <c r="P1" s="479"/>
      <c r="Q1" s="479"/>
      <c r="R1" s="479"/>
      <c r="S1" s="479"/>
      <c r="T1" s="479"/>
      <c r="U1" s="479"/>
      <c r="V1" s="479"/>
      <c r="W1" s="479"/>
      <c r="X1" s="479"/>
      <c r="Y1" s="479"/>
      <c r="Z1" s="479"/>
    </row>
    <row r="2" spans="1:26">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row>
    <row r="3" spans="1:26" ht="30.75" customHeight="1">
      <c r="A3" s="553" t="s">
        <v>3169</v>
      </c>
      <c r="B3" s="554" t="s">
        <v>3170</v>
      </c>
      <c r="C3" s="554" t="s">
        <v>3171</v>
      </c>
      <c r="D3" s="554" t="s">
        <v>3172</v>
      </c>
      <c r="E3" s="554" t="s">
        <v>3173</v>
      </c>
      <c r="F3" s="554" t="s">
        <v>3174</v>
      </c>
      <c r="G3" s="554" t="s">
        <v>3175</v>
      </c>
      <c r="H3" s="479"/>
      <c r="I3" s="479"/>
      <c r="J3" s="479"/>
      <c r="K3" s="479"/>
      <c r="L3" s="479"/>
      <c r="M3" s="479"/>
      <c r="N3" s="479"/>
      <c r="O3" s="479"/>
      <c r="P3" s="479"/>
      <c r="Q3" s="479"/>
      <c r="R3" s="479"/>
      <c r="S3" s="479"/>
      <c r="T3" s="479"/>
      <c r="U3" s="479"/>
      <c r="V3" s="479"/>
      <c r="W3" s="479"/>
      <c r="X3" s="479"/>
      <c r="Y3" s="479"/>
      <c r="Z3" s="479"/>
    </row>
    <row r="4" spans="1:26" ht="60" customHeight="1">
      <c r="A4" s="729">
        <v>1</v>
      </c>
      <c r="B4" s="555" t="s">
        <v>3176</v>
      </c>
      <c r="C4" s="731" t="s">
        <v>3177</v>
      </c>
      <c r="D4" s="731" t="s">
        <v>3178</v>
      </c>
      <c r="E4" s="731" t="s">
        <v>3179</v>
      </c>
      <c r="F4" s="731" t="s">
        <v>5</v>
      </c>
      <c r="G4" s="731" t="s">
        <v>3180</v>
      </c>
      <c r="H4" s="479"/>
      <c r="I4" s="479"/>
      <c r="J4" s="479"/>
      <c r="K4" s="479"/>
      <c r="L4" s="479"/>
      <c r="M4" s="479"/>
      <c r="N4" s="479"/>
      <c r="O4" s="479"/>
      <c r="P4" s="479"/>
      <c r="Q4" s="479"/>
      <c r="R4" s="479"/>
      <c r="S4" s="479"/>
      <c r="T4" s="479"/>
      <c r="U4" s="479"/>
      <c r="V4" s="479"/>
      <c r="W4" s="479"/>
      <c r="X4" s="479"/>
      <c r="Y4" s="479"/>
      <c r="Z4" s="479"/>
    </row>
    <row r="5" spans="1:26" ht="83.25" customHeight="1">
      <c r="A5" s="730"/>
      <c r="B5" s="555" t="s">
        <v>3181</v>
      </c>
      <c r="C5" s="730"/>
      <c r="D5" s="730"/>
      <c r="E5" s="730"/>
      <c r="F5" s="730"/>
      <c r="G5" s="730"/>
      <c r="H5" s="479"/>
      <c r="I5" s="479"/>
      <c r="J5" s="479"/>
      <c r="K5" s="479"/>
      <c r="L5" s="479"/>
      <c r="M5" s="479"/>
      <c r="N5" s="479"/>
      <c r="O5" s="479"/>
      <c r="P5" s="479"/>
      <c r="Q5" s="479"/>
      <c r="R5" s="479"/>
      <c r="S5" s="479"/>
      <c r="T5" s="479"/>
      <c r="U5" s="479"/>
      <c r="V5" s="479"/>
      <c r="W5" s="479"/>
      <c r="X5" s="479"/>
      <c r="Y5" s="479"/>
      <c r="Z5" s="479"/>
    </row>
    <row r="6" spans="1:26" ht="75" customHeight="1">
      <c r="A6" s="729">
        <v>2</v>
      </c>
      <c r="B6" s="731" t="s">
        <v>3182</v>
      </c>
      <c r="C6" s="555" t="s">
        <v>3183</v>
      </c>
      <c r="D6" s="555" t="s">
        <v>3184</v>
      </c>
      <c r="E6" s="731" t="s">
        <v>3185</v>
      </c>
      <c r="F6" s="731" t="s">
        <v>3186</v>
      </c>
      <c r="G6" s="731" t="s">
        <v>3187</v>
      </c>
      <c r="H6" s="479"/>
      <c r="I6" s="479"/>
      <c r="J6" s="479"/>
      <c r="K6" s="479"/>
      <c r="L6" s="479"/>
      <c r="M6" s="479"/>
      <c r="N6" s="479"/>
      <c r="O6" s="479"/>
      <c r="P6" s="479"/>
      <c r="Q6" s="479"/>
      <c r="R6" s="479"/>
      <c r="S6" s="479"/>
      <c r="T6" s="479"/>
      <c r="U6" s="479"/>
      <c r="V6" s="479"/>
      <c r="W6" s="479"/>
      <c r="X6" s="479"/>
      <c r="Y6" s="479"/>
      <c r="Z6" s="479"/>
    </row>
    <row r="7" spans="1:26" ht="75" customHeight="1">
      <c r="A7" s="732"/>
      <c r="B7" s="730"/>
      <c r="C7" s="555" t="s">
        <v>3188</v>
      </c>
      <c r="D7" s="555" t="s">
        <v>3189</v>
      </c>
      <c r="E7" s="732"/>
      <c r="F7" s="732"/>
      <c r="G7" s="732"/>
      <c r="H7" s="479"/>
      <c r="I7" s="479"/>
      <c r="J7" s="479"/>
      <c r="K7" s="479"/>
      <c r="L7" s="479"/>
      <c r="M7" s="479"/>
      <c r="N7" s="479"/>
      <c r="O7" s="479"/>
      <c r="P7" s="479"/>
      <c r="Q7" s="479"/>
      <c r="R7" s="479"/>
      <c r="S7" s="479"/>
      <c r="T7" s="479"/>
      <c r="U7" s="479"/>
      <c r="V7" s="479"/>
      <c r="W7" s="479"/>
      <c r="X7" s="479"/>
      <c r="Y7" s="479"/>
      <c r="Z7" s="479"/>
    </row>
    <row r="8" spans="1:26" ht="75" customHeight="1">
      <c r="A8" s="732"/>
      <c r="B8" s="731" t="s">
        <v>3176</v>
      </c>
      <c r="C8" s="555" t="s">
        <v>3183</v>
      </c>
      <c r="D8" s="555" t="s">
        <v>3184</v>
      </c>
      <c r="E8" s="732"/>
      <c r="F8" s="732"/>
      <c r="G8" s="732"/>
      <c r="H8" s="479"/>
      <c r="I8" s="479"/>
      <c r="J8" s="479"/>
      <c r="K8" s="479"/>
      <c r="L8" s="479"/>
      <c r="M8" s="479"/>
      <c r="N8" s="479"/>
      <c r="O8" s="479"/>
      <c r="P8" s="479"/>
      <c r="Q8" s="479"/>
      <c r="R8" s="479"/>
      <c r="S8" s="479"/>
      <c r="T8" s="479"/>
      <c r="U8" s="479"/>
      <c r="V8" s="479"/>
      <c r="W8" s="479"/>
      <c r="X8" s="479"/>
      <c r="Y8" s="479"/>
      <c r="Z8" s="479"/>
    </row>
    <row r="9" spans="1:26" ht="75" customHeight="1">
      <c r="A9" s="732"/>
      <c r="B9" s="730"/>
      <c r="C9" s="555" t="s">
        <v>3188</v>
      </c>
      <c r="D9" s="555" t="s">
        <v>3189</v>
      </c>
      <c r="E9" s="732"/>
      <c r="F9" s="732"/>
      <c r="G9" s="732"/>
      <c r="H9" s="479"/>
      <c r="I9" s="479"/>
      <c r="J9" s="479"/>
      <c r="K9" s="479"/>
      <c r="L9" s="479"/>
      <c r="M9" s="479"/>
      <c r="N9" s="479"/>
      <c r="O9" s="479"/>
      <c r="P9" s="479"/>
      <c r="Q9" s="479"/>
      <c r="R9" s="479"/>
      <c r="S9" s="479"/>
      <c r="T9" s="479"/>
      <c r="U9" s="479"/>
      <c r="V9" s="479"/>
      <c r="W9" s="479"/>
      <c r="X9" s="479"/>
      <c r="Y9" s="479"/>
      <c r="Z9" s="479"/>
    </row>
    <row r="10" spans="1:26" ht="75" customHeight="1">
      <c r="A10" s="732"/>
      <c r="B10" s="555" t="s">
        <v>3190</v>
      </c>
      <c r="C10" s="555" t="s">
        <v>3183</v>
      </c>
      <c r="D10" s="555" t="s">
        <v>3184</v>
      </c>
      <c r="E10" s="732"/>
      <c r="F10" s="732"/>
      <c r="G10" s="732"/>
      <c r="H10" s="479"/>
      <c r="I10" s="479"/>
      <c r="J10" s="479"/>
      <c r="K10" s="479"/>
      <c r="L10" s="479"/>
      <c r="M10" s="479"/>
      <c r="N10" s="479"/>
      <c r="O10" s="479"/>
      <c r="P10" s="479"/>
      <c r="Q10" s="479"/>
      <c r="R10" s="479"/>
      <c r="S10" s="479"/>
      <c r="T10" s="479"/>
      <c r="U10" s="479"/>
      <c r="V10" s="479"/>
      <c r="W10" s="479"/>
      <c r="X10" s="479"/>
      <c r="Y10" s="479"/>
      <c r="Z10" s="479"/>
    </row>
    <row r="11" spans="1:26" ht="75" customHeight="1">
      <c r="A11" s="730"/>
      <c r="B11" s="555" t="s">
        <v>3191</v>
      </c>
      <c r="C11" s="555" t="s">
        <v>3183</v>
      </c>
      <c r="D11" s="555" t="s">
        <v>3184</v>
      </c>
      <c r="E11" s="730"/>
      <c r="F11" s="730"/>
      <c r="G11" s="730"/>
      <c r="H11" s="479"/>
      <c r="I11" s="479"/>
      <c r="J11" s="479"/>
      <c r="K11" s="479"/>
      <c r="L11" s="479"/>
      <c r="M11" s="479"/>
      <c r="N11" s="479"/>
      <c r="O11" s="479"/>
      <c r="P11" s="479"/>
      <c r="Q11" s="479"/>
      <c r="R11" s="479"/>
      <c r="S11" s="479"/>
      <c r="T11" s="479"/>
      <c r="U11" s="479"/>
      <c r="V11" s="479"/>
      <c r="W11" s="479"/>
      <c r="X11" s="479"/>
      <c r="Y11" s="479"/>
      <c r="Z11" s="479"/>
    </row>
    <row r="12" spans="1:26" ht="45.75" customHeight="1">
      <c r="A12" s="729">
        <v>3</v>
      </c>
      <c r="B12" s="555" t="s">
        <v>3182</v>
      </c>
      <c r="C12" s="731" t="s">
        <v>3192</v>
      </c>
      <c r="D12" s="731" t="s">
        <v>3193</v>
      </c>
      <c r="E12" s="731" t="s">
        <v>3194</v>
      </c>
      <c r="F12" s="731" t="s">
        <v>3195</v>
      </c>
      <c r="G12" s="731" t="s">
        <v>3196</v>
      </c>
      <c r="H12" s="479"/>
      <c r="I12" s="479"/>
      <c r="J12" s="479"/>
      <c r="K12" s="479"/>
      <c r="L12" s="479"/>
      <c r="M12" s="479"/>
      <c r="N12" s="479"/>
      <c r="O12" s="479"/>
      <c r="P12" s="479"/>
      <c r="Q12" s="479"/>
      <c r="R12" s="479"/>
      <c r="S12" s="479"/>
      <c r="T12" s="479"/>
      <c r="U12" s="479"/>
      <c r="V12" s="479"/>
      <c r="W12" s="479"/>
      <c r="X12" s="479"/>
      <c r="Y12" s="479"/>
      <c r="Z12" s="479"/>
    </row>
    <row r="13" spans="1:26" ht="61.5" customHeight="1">
      <c r="A13" s="732"/>
      <c r="B13" s="555" t="s">
        <v>3176</v>
      </c>
      <c r="C13" s="732"/>
      <c r="D13" s="732"/>
      <c r="E13" s="732"/>
      <c r="F13" s="732"/>
      <c r="G13" s="732"/>
      <c r="H13" s="479"/>
      <c r="I13" s="479"/>
      <c r="J13" s="479"/>
      <c r="K13" s="479"/>
      <c r="L13" s="479"/>
      <c r="M13" s="479"/>
      <c r="N13" s="479"/>
      <c r="O13" s="479"/>
      <c r="P13" s="479"/>
      <c r="Q13" s="479"/>
      <c r="R13" s="479"/>
      <c r="S13" s="479"/>
      <c r="T13" s="479"/>
      <c r="U13" s="479"/>
      <c r="V13" s="479"/>
      <c r="W13" s="479"/>
      <c r="X13" s="479"/>
      <c r="Y13" s="479"/>
      <c r="Z13" s="479"/>
    </row>
    <row r="14" spans="1:26" ht="48.75" customHeight="1">
      <c r="A14" s="732"/>
      <c r="B14" s="555" t="s">
        <v>3197</v>
      </c>
      <c r="C14" s="732"/>
      <c r="D14" s="732"/>
      <c r="E14" s="732"/>
      <c r="F14" s="732"/>
      <c r="G14" s="732"/>
      <c r="H14" s="479"/>
      <c r="I14" s="479"/>
      <c r="J14" s="479"/>
      <c r="K14" s="479"/>
      <c r="L14" s="479"/>
      <c r="M14" s="479"/>
      <c r="N14" s="479"/>
      <c r="O14" s="479"/>
      <c r="P14" s="479"/>
      <c r="Q14" s="479"/>
      <c r="R14" s="479"/>
      <c r="S14" s="479"/>
      <c r="T14" s="479"/>
      <c r="U14" s="479"/>
      <c r="V14" s="479"/>
      <c r="W14" s="479"/>
      <c r="X14" s="479"/>
      <c r="Y14" s="479"/>
      <c r="Z14" s="479"/>
    </row>
    <row r="15" spans="1:26" ht="32.25" customHeight="1">
      <c r="A15" s="732"/>
      <c r="B15" s="555" t="s">
        <v>3191</v>
      </c>
      <c r="C15" s="732"/>
      <c r="D15" s="732"/>
      <c r="E15" s="732"/>
      <c r="F15" s="732"/>
      <c r="G15" s="732"/>
      <c r="H15" s="479"/>
      <c r="I15" s="479"/>
      <c r="J15" s="479"/>
      <c r="K15" s="479"/>
      <c r="L15" s="479"/>
      <c r="M15" s="479"/>
      <c r="N15" s="479"/>
      <c r="O15" s="479"/>
      <c r="P15" s="479"/>
      <c r="Q15" s="479"/>
      <c r="R15" s="479"/>
      <c r="S15" s="479"/>
      <c r="T15" s="479"/>
      <c r="U15" s="479"/>
      <c r="V15" s="479"/>
      <c r="W15" s="479"/>
      <c r="X15" s="479"/>
      <c r="Y15" s="479"/>
      <c r="Z15" s="479"/>
    </row>
    <row r="16" spans="1:26" ht="63" customHeight="1">
      <c r="A16" s="730"/>
      <c r="B16" s="555" t="s">
        <v>3198</v>
      </c>
      <c r="C16" s="730"/>
      <c r="D16" s="730"/>
      <c r="E16" s="730"/>
      <c r="F16" s="730"/>
      <c r="G16" s="730"/>
      <c r="H16" s="479"/>
      <c r="I16" s="479"/>
      <c r="J16" s="479"/>
      <c r="K16" s="479"/>
      <c r="L16" s="479"/>
      <c r="M16" s="479"/>
      <c r="N16" s="479"/>
      <c r="O16" s="479"/>
      <c r="P16" s="479"/>
      <c r="Q16" s="479"/>
      <c r="R16" s="479"/>
      <c r="S16" s="479"/>
      <c r="T16" s="479"/>
      <c r="U16" s="479"/>
      <c r="V16" s="479"/>
      <c r="W16" s="479"/>
      <c r="X16" s="479"/>
      <c r="Y16" s="479"/>
      <c r="Z16" s="479"/>
    </row>
    <row r="17" spans="1:26" ht="90.75" customHeight="1">
      <c r="A17" s="729">
        <v>4</v>
      </c>
      <c r="B17" s="555" t="s">
        <v>3182</v>
      </c>
      <c r="C17" s="555" t="s">
        <v>3199</v>
      </c>
      <c r="D17" s="555" t="s">
        <v>3200</v>
      </c>
      <c r="E17" s="555" t="s">
        <v>3185</v>
      </c>
      <c r="F17" s="731" t="s">
        <v>3201</v>
      </c>
      <c r="G17" s="731" t="s">
        <v>3202</v>
      </c>
      <c r="H17" s="479"/>
      <c r="I17" s="479"/>
      <c r="J17" s="479"/>
      <c r="K17" s="479"/>
      <c r="L17" s="479"/>
      <c r="M17" s="479"/>
      <c r="N17" s="479"/>
      <c r="O17" s="479"/>
      <c r="P17" s="479"/>
      <c r="Q17" s="479"/>
      <c r="R17" s="479"/>
      <c r="S17" s="479"/>
      <c r="T17" s="479"/>
      <c r="U17" s="479"/>
      <c r="V17" s="479"/>
      <c r="W17" s="479"/>
      <c r="X17" s="479"/>
      <c r="Y17" s="479"/>
      <c r="Z17" s="479"/>
    </row>
    <row r="18" spans="1:26" ht="64.5" customHeight="1">
      <c r="A18" s="732"/>
      <c r="B18" s="555" t="s">
        <v>3176</v>
      </c>
      <c r="C18" s="731" t="s">
        <v>3177</v>
      </c>
      <c r="D18" s="731" t="s">
        <v>3203</v>
      </c>
      <c r="E18" s="731" t="s">
        <v>3204</v>
      </c>
      <c r="F18" s="732"/>
      <c r="G18" s="732"/>
      <c r="H18" s="479"/>
      <c r="I18" s="479"/>
      <c r="J18" s="479"/>
      <c r="K18" s="479"/>
      <c r="L18" s="479"/>
      <c r="M18" s="479"/>
      <c r="N18" s="479"/>
      <c r="O18" s="479"/>
      <c r="P18" s="479"/>
      <c r="Q18" s="479"/>
      <c r="R18" s="479"/>
      <c r="S18" s="479"/>
      <c r="T18" s="479"/>
      <c r="U18" s="479"/>
      <c r="V18" s="479"/>
      <c r="W18" s="479"/>
      <c r="X18" s="479"/>
      <c r="Y18" s="479"/>
      <c r="Z18" s="479"/>
    </row>
    <row r="19" spans="1:26" ht="37.5" customHeight="1">
      <c r="A19" s="732"/>
      <c r="B19" s="555" t="s">
        <v>3205</v>
      </c>
      <c r="C19" s="730"/>
      <c r="D19" s="730"/>
      <c r="E19" s="730"/>
      <c r="F19" s="732"/>
      <c r="G19" s="732"/>
      <c r="H19" s="479"/>
      <c r="I19" s="479"/>
      <c r="J19" s="479"/>
      <c r="K19" s="479"/>
      <c r="L19" s="479"/>
      <c r="M19" s="479"/>
      <c r="N19" s="479"/>
      <c r="O19" s="479"/>
      <c r="P19" s="479"/>
      <c r="Q19" s="479"/>
      <c r="R19" s="479"/>
      <c r="S19" s="479"/>
      <c r="T19" s="479"/>
      <c r="U19" s="479"/>
      <c r="V19" s="479"/>
      <c r="W19" s="479"/>
      <c r="X19" s="479"/>
      <c r="Y19" s="479"/>
      <c r="Z19" s="479"/>
    </row>
    <row r="20" spans="1:26" ht="84" customHeight="1">
      <c r="A20" s="732"/>
      <c r="B20" s="731" t="s">
        <v>3206</v>
      </c>
      <c r="C20" s="555" t="s">
        <v>3199</v>
      </c>
      <c r="D20" s="555" t="s">
        <v>3200</v>
      </c>
      <c r="E20" s="555" t="s">
        <v>3185</v>
      </c>
      <c r="F20" s="732"/>
      <c r="G20" s="732"/>
      <c r="H20" s="479"/>
      <c r="I20" s="479"/>
      <c r="J20" s="479"/>
      <c r="K20" s="479"/>
      <c r="L20" s="479"/>
      <c r="M20" s="479"/>
      <c r="N20" s="479"/>
      <c r="O20" s="479"/>
      <c r="P20" s="479"/>
      <c r="Q20" s="479"/>
      <c r="R20" s="479"/>
      <c r="S20" s="479"/>
      <c r="T20" s="479"/>
      <c r="U20" s="479"/>
      <c r="V20" s="479"/>
      <c r="W20" s="479"/>
      <c r="X20" s="479"/>
      <c r="Y20" s="479"/>
      <c r="Z20" s="479"/>
    </row>
    <row r="21" spans="1:26" ht="99.75" customHeight="1">
      <c r="A21" s="732"/>
      <c r="B21" s="730"/>
      <c r="C21" s="555" t="s">
        <v>3177</v>
      </c>
      <c r="D21" s="555" t="s">
        <v>3203</v>
      </c>
      <c r="E21" s="555" t="s">
        <v>3204</v>
      </c>
      <c r="F21" s="732"/>
      <c r="G21" s="732"/>
      <c r="H21" s="479"/>
      <c r="I21" s="479"/>
      <c r="J21" s="479"/>
      <c r="K21" s="479"/>
      <c r="L21" s="479"/>
      <c r="M21" s="479"/>
      <c r="N21" s="479"/>
      <c r="O21" s="479"/>
      <c r="P21" s="479"/>
      <c r="Q21" s="479"/>
      <c r="R21" s="479"/>
      <c r="S21" s="479"/>
      <c r="T21" s="479"/>
      <c r="U21" s="479"/>
      <c r="V21" s="479"/>
      <c r="W21" s="479"/>
      <c r="X21" s="479"/>
      <c r="Y21" s="479"/>
      <c r="Z21" s="479"/>
    </row>
    <row r="22" spans="1:26" ht="101.25" customHeight="1">
      <c r="A22" s="730"/>
      <c r="B22" s="555" t="s">
        <v>3181</v>
      </c>
      <c r="C22" s="555" t="s">
        <v>3177</v>
      </c>
      <c r="D22" s="555" t="s">
        <v>3203</v>
      </c>
      <c r="E22" s="555" t="s">
        <v>3204</v>
      </c>
      <c r="F22" s="730"/>
      <c r="G22" s="730"/>
      <c r="H22" s="479"/>
      <c r="I22" s="479"/>
      <c r="J22" s="479"/>
      <c r="K22" s="479"/>
      <c r="L22" s="479"/>
      <c r="M22" s="479"/>
      <c r="N22" s="479"/>
      <c r="O22" s="479"/>
      <c r="P22" s="479"/>
      <c r="Q22" s="479"/>
      <c r="R22" s="479"/>
      <c r="S22" s="479"/>
      <c r="T22" s="479"/>
      <c r="U22" s="479"/>
      <c r="V22" s="479"/>
      <c r="W22" s="479"/>
      <c r="X22" s="479"/>
      <c r="Y22" s="479"/>
      <c r="Z22" s="479"/>
    </row>
    <row r="23" spans="1:26" ht="15.75" customHeight="1">
      <c r="A23" s="556" t="s">
        <v>3207</v>
      </c>
      <c r="B23" s="556"/>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row>
    <row r="24" spans="1:26" ht="15.75" customHeight="1">
      <c r="A24" s="479"/>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row>
    <row r="25" spans="1:26" ht="15.75" customHeight="1">
      <c r="A25" s="479"/>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row>
    <row r="26" spans="1:26" ht="15.75" customHeight="1">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row>
    <row r="27" spans="1:26" ht="15.75" customHeight="1">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row>
    <row r="28" spans="1:26" ht="15.75" customHeight="1">
      <c r="A28" s="479"/>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row>
    <row r="29" spans="1:26" ht="15.75" customHeight="1">
      <c r="A29" s="479"/>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row>
    <row r="30" spans="1:26" ht="15.75" customHeight="1">
      <c r="A30" s="479"/>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row>
    <row r="31" spans="1:26" ht="15.75" customHeight="1">
      <c r="A31" s="479"/>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row>
    <row r="32" spans="1:26" ht="15.75" customHeight="1">
      <c r="A32" s="479"/>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row>
    <row r="33" spans="1:26" ht="15.75" customHeight="1">
      <c r="A33" s="479"/>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row>
    <row r="34" spans="1:26" ht="15.75" customHeight="1">
      <c r="A34" s="479"/>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row>
    <row r="35" spans="1:26" ht="15.75" customHeight="1">
      <c r="A35" s="479"/>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row>
    <row r="36" spans="1:26" ht="15.75" customHeight="1">
      <c r="A36" s="479"/>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row>
    <row r="37" spans="1:26" ht="15.75" customHeight="1">
      <c r="A37" s="479"/>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row>
    <row r="38" spans="1:26" ht="15.75" customHeight="1">
      <c r="A38" s="479"/>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row>
    <row r="39" spans="1:26" ht="15.75" customHeight="1">
      <c r="A39" s="479"/>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row>
    <row r="40" spans="1:26" ht="15.75" customHeight="1">
      <c r="A40" s="479"/>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row>
    <row r="41" spans="1:26" ht="15.75" customHeight="1">
      <c r="A41" s="479"/>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row>
    <row r="42" spans="1:26" ht="15.75" customHeight="1">
      <c r="A42" s="479"/>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row>
    <row r="43" spans="1:26" ht="15.75" customHeight="1">
      <c r="A43" s="479"/>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row>
    <row r="44" spans="1:26" ht="15.75" customHeight="1">
      <c r="A44" s="479"/>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row>
    <row r="45" spans="1:26" ht="15.75" customHeight="1">
      <c r="A45" s="479"/>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row>
    <row r="46" spans="1:26" ht="15.75" customHeight="1">
      <c r="A46" s="479"/>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row>
    <row r="47" spans="1:26" ht="15.75" customHeight="1">
      <c r="A47" s="479"/>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row>
    <row r="48" spans="1:26" ht="15.75" customHeight="1">
      <c r="A48" s="479"/>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row>
    <row r="49" spans="1:26" ht="15.75" customHeight="1">
      <c r="A49" s="479"/>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row>
    <row r="50" spans="1:26" ht="15.75" customHeight="1">
      <c r="A50" s="479"/>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row>
    <row r="51" spans="1:26" ht="15.75" customHeight="1">
      <c r="A51" s="479"/>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row>
    <row r="52" spans="1:26" ht="15.75" customHeight="1">
      <c r="A52" s="479"/>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row>
    <row r="53" spans="1:26" ht="15.75" customHeight="1">
      <c r="A53" s="479"/>
      <c r="B53" s="479"/>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row>
    <row r="54" spans="1:26" ht="15.75" customHeight="1">
      <c r="A54" s="479"/>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row>
    <row r="55" spans="1:26" ht="15.75" customHeight="1">
      <c r="A55" s="479"/>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row>
    <row r="56" spans="1:26" ht="15.75" customHeight="1">
      <c r="A56" s="479"/>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row>
    <row r="57" spans="1:26" ht="15.75" customHeight="1">
      <c r="A57" s="479"/>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row>
    <row r="58" spans="1:26" ht="15.75" customHeight="1">
      <c r="A58" s="479"/>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row>
    <row r="59" spans="1:26" ht="15.75" customHeight="1">
      <c r="A59" s="479"/>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row>
    <row r="60" spans="1:26" ht="15.75" customHeight="1">
      <c r="A60" s="479"/>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row>
    <row r="61" spans="1:26" ht="15.75" customHeight="1">
      <c r="A61" s="479"/>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row>
    <row r="62" spans="1:26" ht="15.75" customHeight="1">
      <c r="A62" s="479"/>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row>
    <row r="63" spans="1:26" ht="15.75" customHeight="1">
      <c r="A63" s="479"/>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row>
    <row r="64" spans="1:26" ht="15.75" customHeight="1">
      <c r="A64" s="479"/>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row>
    <row r="65" spans="1:26" ht="15.75" customHeight="1">
      <c r="A65" s="479"/>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row>
    <row r="66" spans="1:26" ht="15.75" customHeight="1">
      <c r="A66" s="479"/>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row>
    <row r="67" spans="1:26" ht="15.75" customHeight="1">
      <c r="A67" s="479"/>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row>
    <row r="68" spans="1:26" ht="15.75" customHeight="1">
      <c r="A68" s="479"/>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row>
    <row r="69" spans="1:26" ht="15.75" customHeight="1">
      <c r="A69" s="479"/>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row>
    <row r="70" spans="1:26" ht="15.75" customHeight="1">
      <c r="A70" s="479"/>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row>
    <row r="71" spans="1:26" ht="15.75" customHeight="1">
      <c r="A71" s="479"/>
      <c r="B71" s="479"/>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row>
    <row r="72" spans="1:26" ht="15.75" customHeight="1">
      <c r="A72" s="479"/>
      <c r="B72" s="479"/>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row>
    <row r="73" spans="1:26" ht="15.75" customHeight="1">
      <c r="A73" s="479"/>
      <c r="B73" s="479"/>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row>
    <row r="74" spans="1:26" ht="15.75" customHeight="1">
      <c r="A74" s="479"/>
      <c r="B74" s="479"/>
      <c r="C74" s="479"/>
      <c r="D74" s="479"/>
      <c r="E74" s="479"/>
      <c r="F74" s="479"/>
      <c r="G74" s="479"/>
      <c r="H74" s="479"/>
      <c r="I74" s="479"/>
      <c r="J74" s="479"/>
      <c r="K74" s="479"/>
      <c r="L74" s="479"/>
      <c r="M74" s="479"/>
      <c r="N74" s="479"/>
      <c r="O74" s="479"/>
      <c r="P74" s="479"/>
      <c r="Q74" s="479"/>
      <c r="R74" s="479"/>
      <c r="S74" s="479"/>
      <c r="T74" s="479"/>
      <c r="U74" s="479"/>
      <c r="V74" s="479"/>
      <c r="W74" s="479"/>
      <c r="X74" s="479"/>
      <c r="Y74" s="479"/>
      <c r="Z74" s="479"/>
    </row>
    <row r="75" spans="1:26" ht="15.75" customHeight="1">
      <c r="A75" s="479"/>
      <c r="B75" s="479"/>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row>
    <row r="76" spans="1:26" ht="15.75" customHeight="1">
      <c r="A76" s="479"/>
      <c r="B76" s="479"/>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row>
    <row r="77" spans="1:26" ht="15.75" customHeight="1">
      <c r="A77" s="479"/>
      <c r="B77" s="479"/>
      <c r="C77" s="479"/>
      <c r="D77" s="479"/>
      <c r="E77" s="479"/>
      <c r="F77" s="479"/>
      <c r="G77" s="479"/>
      <c r="H77" s="479"/>
      <c r="I77" s="479"/>
      <c r="J77" s="479"/>
      <c r="K77" s="479"/>
      <c r="L77" s="479"/>
      <c r="M77" s="479"/>
      <c r="N77" s="479"/>
      <c r="O77" s="479"/>
      <c r="P77" s="479"/>
      <c r="Q77" s="479"/>
      <c r="R77" s="479"/>
      <c r="S77" s="479"/>
      <c r="T77" s="479"/>
      <c r="U77" s="479"/>
      <c r="V77" s="479"/>
      <c r="W77" s="479"/>
      <c r="X77" s="479"/>
      <c r="Y77" s="479"/>
      <c r="Z77" s="479"/>
    </row>
    <row r="78" spans="1:26" ht="15.75" customHeight="1">
      <c r="A78" s="479"/>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row>
    <row r="79" spans="1:26" ht="15.75" customHeight="1">
      <c r="A79" s="479"/>
      <c r="B79" s="479"/>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row>
    <row r="80" spans="1:26" ht="15.75" customHeight="1">
      <c r="A80" s="479"/>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row>
    <row r="81" spans="1:26" ht="15.75" customHeight="1">
      <c r="A81" s="479"/>
      <c r="B81" s="479"/>
      <c r="C81" s="479"/>
      <c r="D81" s="479"/>
      <c r="E81" s="479"/>
      <c r="F81" s="479"/>
      <c r="G81" s="479"/>
      <c r="H81" s="479"/>
      <c r="I81" s="479"/>
      <c r="J81" s="479"/>
      <c r="K81" s="479"/>
      <c r="L81" s="479"/>
      <c r="M81" s="479"/>
      <c r="N81" s="479"/>
      <c r="O81" s="479"/>
      <c r="P81" s="479"/>
      <c r="Q81" s="479"/>
      <c r="R81" s="479"/>
      <c r="S81" s="479"/>
      <c r="T81" s="479"/>
      <c r="U81" s="479"/>
      <c r="V81" s="479"/>
      <c r="W81" s="479"/>
      <c r="X81" s="479"/>
      <c r="Y81" s="479"/>
      <c r="Z81" s="479"/>
    </row>
    <row r="82" spans="1:26" ht="15.75" customHeight="1">
      <c r="A82" s="479"/>
      <c r="B82" s="479"/>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row>
    <row r="83" spans="1:26" ht="15.75" customHeight="1">
      <c r="A83" s="479"/>
      <c r="B83" s="479"/>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row>
    <row r="84" spans="1:26" ht="15.75" customHeight="1">
      <c r="A84" s="479"/>
      <c r="B84" s="479"/>
      <c r="C84" s="479"/>
      <c r="D84" s="479"/>
      <c r="E84" s="479"/>
      <c r="F84" s="479"/>
      <c r="G84" s="479"/>
      <c r="H84" s="479"/>
      <c r="I84" s="479"/>
      <c r="J84" s="479"/>
      <c r="K84" s="479"/>
      <c r="L84" s="479"/>
      <c r="M84" s="479"/>
      <c r="N84" s="479"/>
      <c r="O84" s="479"/>
      <c r="P84" s="479"/>
      <c r="Q84" s="479"/>
      <c r="R84" s="479"/>
      <c r="S84" s="479"/>
      <c r="T84" s="479"/>
      <c r="U84" s="479"/>
      <c r="V84" s="479"/>
      <c r="W84" s="479"/>
      <c r="X84" s="479"/>
      <c r="Y84" s="479"/>
      <c r="Z84" s="479"/>
    </row>
    <row r="85" spans="1:26" ht="15.75" customHeight="1">
      <c r="A85" s="479"/>
      <c r="B85" s="479"/>
      <c r="C85" s="479"/>
      <c r="D85" s="479"/>
      <c r="E85" s="479"/>
      <c r="F85" s="479"/>
      <c r="G85" s="479"/>
      <c r="H85" s="479"/>
      <c r="I85" s="479"/>
      <c r="J85" s="479"/>
      <c r="K85" s="479"/>
      <c r="L85" s="479"/>
      <c r="M85" s="479"/>
      <c r="N85" s="479"/>
      <c r="O85" s="479"/>
      <c r="P85" s="479"/>
      <c r="Q85" s="479"/>
      <c r="R85" s="479"/>
      <c r="S85" s="479"/>
      <c r="T85" s="479"/>
      <c r="U85" s="479"/>
      <c r="V85" s="479"/>
      <c r="W85" s="479"/>
      <c r="X85" s="479"/>
      <c r="Y85" s="479"/>
      <c r="Z85" s="479"/>
    </row>
    <row r="86" spans="1:26" ht="15.75" customHeight="1">
      <c r="A86" s="479"/>
      <c r="B86" s="479"/>
      <c r="C86" s="479"/>
      <c r="D86" s="479"/>
      <c r="E86" s="479"/>
      <c r="F86" s="479"/>
      <c r="G86" s="479"/>
      <c r="H86" s="479"/>
      <c r="I86" s="479"/>
      <c r="J86" s="479"/>
      <c r="K86" s="479"/>
      <c r="L86" s="479"/>
      <c r="M86" s="479"/>
      <c r="N86" s="479"/>
      <c r="O86" s="479"/>
      <c r="P86" s="479"/>
      <c r="Q86" s="479"/>
      <c r="R86" s="479"/>
      <c r="S86" s="479"/>
      <c r="T86" s="479"/>
      <c r="U86" s="479"/>
      <c r="V86" s="479"/>
      <c r="W86" s="479"/>
      <c r="X86" s="479"/>
      <c r="Y86" s="479"/>
      <c r="Z86" s="479"/>
    </row>
    <row r="87" spans="1:26" ht="15.75" customHeight="1">
      <c r="A87" s="479"/>
      <c r="B87" s="479"/>
      <c r="C87" s="479"/>
      <c r="D87" s="479"/>
      <c r="E87" s="479"/>
      <c r="F87" s="479"/>
      <c r="G87" s="479"/>
      <c r="H87" s="479"/>
      <c r="I87" s="479"/>
      <c r="J87" s="479"/>
      <c r="K87" s="479"/>
      <c r="L87" s="479"/>
      <c r="M87" s="479"/>
      <c r="N87" s="479"/>
      <c r="O87" s="479"/>
      <c r="P87" s="479"/>
      <c r="Q87" s="479"/>
      <c r="R87" s="479"/>
      <c r="S87" s="479"/>
      <c r="T87" s="479"/>
      <c r="U87" s="479"/>
      <c r="V87" s="479"/>
      <c r="W87" s="479"/>
      <c r="X87" s="479"/>
      <c r="Y87" s="479"/>
      <c r="Z87" s="479"/>
    </row>
    <row r="88" spans="1:26" ht="15.75" customHeight="1">
      <c r="A88" s="479"/>
      <c r="B88" s="479"/>
      <c r="C88" s="479"/>
      <c r="D88" s="479"/>
      <c r="E88" s="479"/>
      <c r="F88" s="479"/>
      <c r="G88" s="479"/>
      <c r="H88" s="479"/>
      <c r="I88" s="479"/>
      <c r="J88" s="479"/>
      <c r="K88" s="479"/>
      <c r="L88" s="479"/>
      <c r="M88" s="479"/>
      <c r="N88" s="479"/>
      <c r="O88" s="479"/>
      <c r="P88" s="479"/>
      <c r="Q88" s="479"/>
      <c r="R88" s="479"/>
      <c r="S88" s="479"/>
      <c r="T88" s="479"/>
      <c r="U88" s="479"/>
      <c r="V88" s="479"/>
      <c r="W88" s="479"/>
      <c r="X88" s="479"/>
      <c r="Y88" s="479"/>
      <c r="Z88" s="479"/>
    </row>
    <row r="89" spans="1:26" ht="15.75" customHeight="1">
      <c r="A89" s="479"/>
      <c r="B89" s="479"/>
      <c r="C89" s="479"/>
      <c r="D89" s="479"/>
      <c r="E89" s="479"/>
      <c r="F89" s="479"/>
      <c r="G89" s="479"/>
      <c r="H89" s="479"/>
      <c r="I89" s="479"/>
      <c r="J89" s="479"/>
      <c r="K89" s="479"/>
      <c r="L89" s="479"/>
      <c r="M89" s="479"/>
      <c r="N89" s="479"/>
      <c r="O89" s="479"/>
      <c r="P89" s="479"/>
      <c r="Q89" s="479"/>
      <c r="R89" s="479"/>
      <c r="S89" s="479"/>
      <c r="T89" s="479"/>
      <c r="U89" s="479"/>
      <c r="V89" s="479"/>
      <c r="W89" s="479"/>
      <c r="X89" s="479"/>
      <c r="Y89" s="479"/>
      <c r="Z89" s="479"/>
    </row>
    <row r="90" spans="1:26" ht="15.75" customHeight="1">
      <c r="A90" s="479"/>
      <c r="B90" s="479"/>
      <c r="C90" s="479"/>
      <c r="D90" s="479"/>
      <c r="E90" s="479"/>
      <c r="F90" s="479"/>
      <c r="G90" s="479"/>
      <c r="H90" s="479"/>
      <c r="I90" s="479"/>
      <c r="J90" s="479"/>
      <c r="K90" s="479"/>
      <c r="L90" s="479"/>
      <c r="M90" s="479"/>
      <c r="N90" s="479"/>
      <c r="O90" s="479"/>
      <c r="P90" s="479"/>
      <c r="Q90" s="479"/>
      <c r="R90" s="479"/>
      <c r="S90" s="479"/>
      <c r="T90" s="479"/>
      <c r="U90" s="479"/>
      <c r="V90" s="479"/>
      <c r="W90" s="479"/>
      <c r="X90" s="479"/>
      <c r="Y90" s="479"/>
      <c r="Z90" s="479"/>
    </row>
    <row r="91" spans="1:26" ht="15.75" customHeight="1">
      <c r="A91" s="479"/>
      <c r="B91" s="479"/>
      <c r="C91" s="479"/>
      <c r="D91" s="479"/>
      <c r="E91" s="479"/>
      <c r="F91" s="479"/>
      <c r="G91" s="479"/>
      <c r="H91" s="479"/>
      <c r="I91" s="479"/>
      <c r="J91" s="479"/>
      <c r="K91" s="479"/>
      <c r="L91" s="479"/>
      <c r="M91" s="479"/>
      <c r="N91" s="479"/>
      <c r="O91" s="479"/>
      <c r="P91" s="479"/>
      <c r="Q91" s="479"/>
      <c r="R91" s="479"/>
      <c r="S91" s="479"/>
      <c r="T91" s="479"/>
      <c r="U91" s="479"/>
      <c r="V91" s="479"/>
      <c r="W91" s="479"/>
      <c r="X91" s="479"/>
      <c r="Y91" s="479"/>
      <c r="Z91" s="479"/>
    </row>
    <row r="92" spans="1:26" ht="15.75" customHeight="1">
      <c r="A92" s="479"/>
      <c r="B92" s="479"/>
      <c r="C92" s="479"/>
      <c r="D92" s="479"/>
      <c r="E92" s="479"/>
      <c r="F92" s="479"/>
      <c r="G92" s="479"/>
      <c r="H92" s="479"/>
      <c r="I92" s="479"/>
      <c r="J92" s="479"/>
      <c r="K92" s="479"/>
      <c r="L92" s="479"/>
      <c r="M92" s="479"/>
      <c r="N92" s="479"/>
      <c r="O92" s="479"/>
      <c r="P92" s="479"/>
      <c r="Q92" s="479"/>
      <c r="R92" s="479"/>
      <c r="S92" s="479"/>
      <c r="T92" s="479"/>
      <c r="U92" s="479"/>
      <c r="V92" s="479"/>
      <c r="W92" s="479"/>
      <c r="X92" s="479"/>
      <c r="Y92" s="479"/>
      <c r="Z92" s="479"/>
    </row>
    <row r="93" spans="1:26" ht="15.75" customHeight="1">
      <c r="A93" s="479"/>
      <c r="B93" s="479"/>
      <c r="C93" s="479"/>
      <c r="D93" s="479"/>
      <c r="E93" s="479"/>
      <c r="F93" s="479"/>
      <c r="G93" s="479"/>
      <c r="H93" s="479"/>
      <c r="I93" s="479"/>
      <c r="J93" s="479"/>
      <c r="K93" s="479"/>
      <c r="L93" s="479"/>
      <c r="M93" s="479"/>
      <c r="N93" s="479"/>
      <c r="O93" s="479"/>
      <c r="P93" s="479"/>
      <c r="Q93" s="479"/>
      <c r="R93" s="479"/>
      <c r="S93" s="479"/>
      <c r="T93" s="479"/>
      <c r="U93" s="479"/>
      <c r="V93" s="479"/>
      <c r="W93" s="479"/>
      <c r="X93" s="479"/>
      <c r="Y93" s="479"/>
      <c r="Z93" s="479"/>
    </row>
    <row r="94" spans="1:26" ht="15.75" customHeight="1">
      <c r="A94" s="479"/>
      <c r="B94" s="479"/>
      <c r="C94" s="479"/>
      <c r="D94" s="479"/>
      <c r="E94" s="479"/>
      <c r="F94" s="479"/>
      <c r="G94" s="479"/>
      <c r="H94" s="479"/>
      <c r="I94" s="479"/>
      <c r="J94" s="479"/>
      <c r="K94" s="479"/>
      <c r="L94" s="479"/>
      <c r="M94" s="479"/>
      <c r="N94" s="479"/>
      <c r="O94" s="479"/>
      <c r="P94" s="479"/>
      <c r="Q94" s="479"/>
      <c r="R94" s="479"/>
      <c r="S94" s="479"/>
      <c r="T94" s="479"/>
      <c r="U94" s="479"/>
      <c r="V94" s="479"/>
      <c r="W94" s="479"/>
      <c r="X94" s="479"/>
      <c r="Y94" s="479"/>
      <c r="Z94" s="479"/>
    </row>
    <row r="95" spans="1:26" ht="15.75" customHeight="1">
      <c r="A95" s="479"/>
      <c r="B95" s="479"/>
      <c r="C95" s="479"/>
      <c r="D95" s="479"/>
      <c r="E95" s="479"/>
      <c r="F95" s="479"/>
      <c r="G95" s="479"/>
      <c r="H95" s="479"/>
      <c r="I95" s="479"/>
      <c r="J95" s="479"/>
      <c r="K95" s="479"/>
      <c r="L95" s="479"/>
      <c r="M95" s="479"/>
      <c r="N95" s="479"/>
      <c r="O95" s="479"/>
      <c r="P95" s="479"/>
      <c r="Q95" s="479"/>
      <c r="R95" s="479"/>
      <c r="S95" s="479"/>
      <c r="T95" s="479"/>
      <c r="U95" s="479"/>
      <c r="V95" s="479"/>
      <c r="W95" s="479"/>
      <c r="X95" s="479"/>
      <c r="Y95" s="479"/>
      <c r="Z95" s="479"/>
    </row>
    <row r="96" spans="1:26" ht="15.75" customHeight="1">
      <c r="A96" s="479"/>
      <c r="B96" s="479"/>
      <c r="C96" s="479"/>
      <c r="D96" s="479"/>
      <c r="E96" s="479"/>
      <c r="F96" s="479"/>
      <c r="G96" s="479"/>
      <c r="H96" s="479"/>
      <c r="I96" s="479"/>
      <c r="J96" s="479"/>
      <c r="K96" s="479"/>
      <c r="L96" s="479"/>
      <c r="M96" s="479"/>
      <c r="N96" s="479"/>
      <c r="O96" s="479"/>
      <c r="P96" s="479"/>
      <c r="Q96" s="479"/>
      <c r="R96" s="479"/>
      <c r="S96" s="479"/>
      <c r="T96" s="479"/>
      <c r="U96" s="479"/>
      <c r="V96" s="479"/>
      <c r="W96" s="479"/>
      <c r="X96" s="479"/>
      <c r="Y96" s="479"/>
      <c r="Z96" s="479"/>
    </row>
    <row r="97" spans="1:26" ht="15.75" customHeight="1">
      <c r="A97" s="479"/>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row>
    <row r="98" spans="1:26" ht="15.75" customHeight="1">
      <c r="A98" s="479"/>
      <c r="B98" s="479"/>
      <c r="C98" s="479"/>
      <c r="D98" s="479"/>
      <c r="E98" s="479"/>
      <c r="F98" s="479"/>
      <c r="G98" s="479"/>
      <c r="H98" s="479"/>
      <c r="I98" s="479"/>
      <c r="J98" s="479"/>
      <c r="K98" s="479"/>
      <c r="L98" s="479"/>
      <c r="M98" s="479"/>
      <c r="N98" s="479"/>
      <c r="O98" s="479"/>
      <c r="P98" s="479"/>
      <c r="Q98" s="479"/>
      <c r="R98" s="479"/>
      <c r="S98" s="479"/>
      <c r="T98" s="479"/>
      <c r="U98" s="479"/>
      <c r="V98" s="479"/>
      <c r="W98" s="479"/>
      <c r="X98" s="479"/>
      <c r="Y98" s="479"/>
      <c r="Z98" s="479"/>
    </row>
    <row r="99" spans="1:26" ht="15.75" customHeight="1">
      <c r="A99" s="479"/>
      <c r="B99" s="479"/>
      <c r="C99" s="479"/>
      <c r="D99" s="479"/>
      <c r="E99" s="479"/>
      <c r="F99" s="479"/>
      <c r="G99" s="479"/>
      <c r="H99" s="479"/>
      <c r="I99" s="479"/>
      <c r="J99" s="479"/>
      <c r="K99" s="479"/>
      <c r="L99" s="479"/>
      <c r="M99" s="479"/>
      <c r="N99" s="479"/>
      <c r="O99" s="479"/>
      <c r="P99" s="479"/>
      <c r="Q99" s="479"/>
      <c r="R99" s="479"/>
      <c r="S99" s="479"/>
      <c r="T99" s="479"/>
      <c r="U99" s="479"/>
      <c r="V99" s="479"/>
      <c r="W99" s="479"/>
      <c r="X99" s="479"/>
      <c r="Y99" s="479"/>
      <c r="Z99" s="479"/>
    </row>
    <row r="100" spans="1:26" ht="15.75" customHeight="1">
      <c r="A100" s="479"/>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row>
    <row r="101" spans="1:26" ht="15.75" customHeight="1">
      <c r="A101" s="479"/>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row>
    <row r="102" spans="1:26" ht="15.75" customHeight="1">
      <c r="A102" s="479"/>
      <c r="B102" s="479"/>
      <c r="C102" s="479"/>
      <c r="D102" s="479"/>
      <c r="E102" s="479"/>
      <c r="F102" s="479"/>
      <c r="G102" s="479"/>
      <c r="H102" s="479"/>
      <c r="I102" s="479"/>
      <c r="J102" s="479"/>
      <c r="K102" s="479"/>
      <c r="L102" s="479"/>
      <c r="M102" s="479"/>
      <c r="N102" s="479"/>
      <c r="O102" s="479"/>
      <c r="P102" s="479"/>
      <c r="Q102" s="479"/>
      <c r="R102" s="479"/>
      <c r="S102" s="479"/>
      <c r="T102" s="479"/>
      <c r="U102" s="479"/>
      <c r="V102" s="479"/>
      <c r="W102" s="479"/>
      <c r="X102" s="479"/>
      <c r="Y102" s="479"/>
      <c r="Z102" s="479"/>
    </row>
    <row r="103" spans="1:26" ht="15.75" customHeight="1">
      <c r="A103" s="479"/>
      <c r="B103" s="479"/>
      <c r="C103" s="479"/>
      <c r="D103" s="479"/>
      <c r="E103" s="479"/>
      <c r="F103" s="479"/>
      <c r="G103" s="479"/>
      <c r="H103" s="479"/>
      <c r="I103" s="479"/>
      <c r="J103" s="479"/>
      <c r="K103" s="479"/>
      <c r="L103" s="479"/>
      <c r="M103" s="479"/>
      <c r="N103" s="479"/>
      <c r="O103" s="479"/>
      <c r="P103" s="479"/>
      <c r="Q103" s="479"/>
      <c r="R103" s="479"/>
      <c r="S103" s="479"/>
      <c r="T103" s="479"/>
      <c r="U103" s="479"/>
      <c r="V103" s="479"/>
      <c r="W103" s="479"/>
      <c r="X103" s="479"/>
      <c r="Y103" s="479"/>
      <c r="Z103" s="479"/>
    </row>
    <row r="104" spans="1:26" ht="15.75" customHeight="1">
      <c r="A104" s="479"/>
      <c r="B104" s="479"/>
      <c r="C104" s="479"/>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row>
    <row r="105" spans="1:26" ht="15.75" customHeight="1">
      <c r="A105" s="479"/>
      <c r="B105" s="479"/>
      <c r="C105" s="479"/>
      <c r="D105" s="479"/>
      <c r="E105" s="479"/>
      <c r="F105" s="479"/>
      <c r="G105" s="479"/>
      <c r="H105" s="479"/>
      <c r="I105" s="479"/>
      <c r="J105" s="479"/>
      <c r="K105" s="479"/>
      <c r="L105" s="479"/>
      <c r="M105" s="479"/>
      <c r="N105" s="479"/>
      <c r="O105" s="479"/>
      <c r="P105" s="479"/>
      <c r="Q105" s="479"/>
      <c r="R105" s="479"/>
      <c r="S105" s="479"/>
      <c r="T105" s="479"/>
      <c r="U105" s="479"/>
      <c r="V105" s="479"/>
      <c r="W105" s="479"/>
      <c r="X105" s="479"/>
      <c r="Y105" s="479"/>
      <c r="Z105" s="479"/>
    </row>
    <row r="106" spans="1:26" ht="15.75" customHeight="1">
      <c r="A106" s="479"/>
      <c r="B106" s="479"/>
      <c r="C106" s="479"/>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row>
    <row r="107" spans="1:26" ht="15.75" customHeight="1">
      <c r="A107" s="479"/>
      <c r="B107" s="479"/>
      <c r="C107" s="479"/>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row>
    <row r="108" spans="1:26" ht="15.75" customHeight="1">
      <c r="A108" s="479"/>
      <c r="B108" s="479"/>
      <c r="C108" s="479"/>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row>
    <row r="109" spans="1:26" ht="15.75" customHeight="1">
      <c r="A109" s="479"/>
      <c r="B109" s="479"/>
      <c r="C109" s="479"/>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row>
    <row r="110" spans="1:26" ht="15.75" customHeight="1">
      <c r="A110" s="479"/>
      <c r="B110" s="479"/>
      <c r="C110" s="479"/>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9"/>
    </row>
    <row r="111" spans="1:26" ht="15.75" customHeight="1">
      <c r="A111" s="479"/>
      <c r="B111" s="479"/>
      <c r="C111" s="479"/>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row>
    <row r="112" spans="1:26" ht="15.75" customHeight="1">
      <c r="A112" s="479"/>
      <c r="B112" s="479"/>
      <c r="C112" s="479"/>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row>
    <row r="113" spans="1:26" ht="15.75" customHeight="1">
      <c r="A113" s="479"/>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row>
    <row r="114" spans="1:26" ht="15.75" customHeight="1">
      <c r="A114" s="479"/>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row>
    <row r="115" spans="1:26" ht="15.75" customHeight="1">
      <c r="A115" s="479"/>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row>
    <row r="116" spans="1:26" ht="15.75" customHeight="1">
      <c r="A116" s="479"/>
      <c r="B116" s="479"/>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row>
    <row r="117" spans="1:26" ht="15.75" customHeight="1">
      <c r="A117" s="479"/>
      <c r="B117" s="479"/>
      <c r="C117" s="479"/>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row>
    <row r="118" spans="1:26" ht="15.75" customHeight="1">
      <c r="A118" s="479"/>
      <c r="B118" s="479"/>
      <c r="C118" s="479"/>
      <c r="D118" s="479"/>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row>
    <row r="119" spans="1:26" ht="15.75" customHeight="1">
      <c r="A119" s="479"/>
      <c r="B119" s="479"/>
      <c r="C119" s="479"/>
      <c r="D119" s="479"/>
      <c r="E119" s="479"/>
      <c r="F119" s="479"/>
      <c r="G119" s="479"/>
      <c r="H119" s="479"/>
      <c r="I119" s="479"/>
      <c r="J119" s="479"/>
      <c r="K119" s="479"/>
      <c r="L119" s="479"/>
      <c r="M119" s="479"/>
      <c r="N119" s="479"/>
      <c r="O119" s="479"/>
      <c r="P119" s="479"/>
      <c r="Q119" s="479"/>
      <c r="R119" s="479"/>
      <c r="S119" s="479"/>
      <c r="T119" s="479"/>
      <c r="U119" s="479"/>
      <c r="V119" s="479"/>
      <c r="W119" s="479"/>
      <c r="X119" s="479"/>
      <c r="Y119" s="479"/>
      <c r="Z119" s="479"/>
    </row>
    <row r="120" spans="1:26" ht="15.75" customHeight="1">
      <c r="A120" s="479"/>
      <c r="B120" s="479"/>
      <c r="C120" s="479"/>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row>
    <row r="121" spans="1:26" ht="15.75" customHeight="1">
      <c r="A121" s="479"/>
      <c r="B121" s="479"/>
      <c r="C121" s="479"/>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row>
    <row r="122" spans="1:26" ht="15.75" customHeight="1">
      <c r="A122" s="479"/>
      <c r="B122" s="479"/>
      <c r="C122" s="479"/>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row>
    <row r="123" spans="1:26" ht="15.75" customHeight="1">
      <c r="A123" s="479"/>
      <c r="B123" s="479"/>
      <c r="C123" s="479"/>
      <c r="D123" s="479"/>
      <c r="E123" s="479"/>
      <c r="F123" s="479"/>
      <c r="G123" s="479"/>
      <c r="H123" s="479"/>
      <c r="I123" s="479"/>
      <c r="J123" s="479"/>
      <c r="K123" s="479"/>
      <c r="L123" s="479"/>
      <c r="M123" s="479"/>
      <c r="N123" s="479"/>
      <c r="O123" s="479"/>
      <c r="P123" s="479"/>
      <c r="Q123" s="479"/>
      <c r="R123" s="479"/>
      <c r="S123" s="479"/>
      <c r="T123" s="479"/>
      <c r="U123" s="479"/>
      <c r="V123" s="479"/>
      <c r="W123" s="479"/>
      <c r="X123" s="479"/>
      <c r="Y123" s="479"/>
      <c r="Z123" s="479"/>
    </row>
    <row r="124" spans="1:26" ht="15.75" customHeight="1">
      <c r="A124" s="479"/>
      <c r="B124" s="479"/>
      <c r="C124" s="479"/>
      <c r="D124" s="479"/>
      <c r="E124" s="479"/>
      <c r="F124" s="479"/>
      <c r="G124" s="479"/>
      <c r="H124" s="479"/>
      <c r="I124" s="479"/>
      <c r="J124" s="479"/>
      <c r="K124" s="479"/>
      <c r="L124" s="479"/>
      <c r="M124" s="479"/>
      <c r="N124" s="479"/>
      <c r="O124" s="479"/>
      <c r="P124" s="479"/>
      <c r="Q124" s="479"/>
      <c r="R124" s="479"/>
      <c r="S124" s="479"/>
      <c r="T124" s="479"/>
      <c r="U124" s="479"/>
      <c r="V124" s="479"/>
      <c r="W124" s="479"/>
      <c r="X124" s="479"/>
      <c r="Y124" s="479"/>
      <c r="Z124" s="479"/>
    </row>
    <row r="125" spans="1:26" ht="15.75" customHeight="1">
      <c r="A125" s="479"/>
      <c r="B125" s="479"/>
      <c r="C125" s="479"/>
      <c r="D125" s="479"/>
      <c r="E125" s="479"/>
      <c r="F125" s="479"/>
      <c r="G125" s="479"/>
      <c r="H125" s="479"/>
      <c r="I125" s="479"/>
      <c r="J125" s="479"/>
      <c r="K125" s="479"/>
      <c r="L125" s="479"/>
      <c r="M125" s="479"/>
      <c r="N125" s="479"/>
      <c r="O125" s="479"/>
      <c r="P125" s="479"/>
      <c r="Q125" s="479"/>
      <c r="R125" s="479"/>
      <c r="S125" s="479"/>
      <c r="T125" s="479"/>
      <c r="U125" s="479"/>
      <c r="V125" s="479"/>
      <c r="W125" s="479"/>
      <c r="X125" s="479"/>
      <c r="Y125" s="479"/>
      <c r="Z125" s="479"/>
    </row>
    <row r="126" spans="1:26" ht="15.75" customHeight="1">
      <c r="A126" s="479"/>
      <c r="B126" s="479"/>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c r="Y126" s="479"/>
      <c r="Z126" s="479"/>
    </row>
    <row r="127" spans="1:26" ht="15.75" customHeight="1">
      <c r="A127" s="479"/>
      <c r="B127" s="479"/>
      <c r="C127" s="479"/>
      <c r="D127" s="479"/>
      <c r="E127" s="479"/>
      <c r="F127" s="479"/>
      <c r="G127" s="479"/>
      <c r="H127" s="479"/>
      <c r="I127" s="479"/>
      <c r="J127" s="479"/>
      <c r="K127" s="479"/>
      <c r="L127" s="479"/>
      <c r="M127" s="479"/>
      <c r="N127" s="479"/>
      <c r="O127" s="479"/>
      <c r="P127" s="479"/>
      <c r="Q127" s="479"/>
      <c r="R127" s="479"/>
      <c r="S127" s="479"/>
      <c r="T127" s="479"/>
      <c r="U127" s="479"/>
      <c r="V127" s="479"/>
      <c r="W127" s="479"/>
      <c r="X127" s="479"/>
      <c r="Y127" s="479"/>
      <c r="Z127" s="479"/>
    </row>
    <row r="128" spans="1:26" ht="15.75" customHeight="1">
      <c r="A128" s="479"/>
      <c r="B128" s="479"/>
      <c r="C128" s="479"/>
      <c r="D128" s="479"/>
      <c r="E128" s="479"/>
      <c r="F128" s="479"/>
      <c r="G128" s="479"/>
      <c r="H128" s="479"/>
      <c r="I128" s="479"/>
      <c r="J128" s="479"/>
      <c r="K128" s="479"/>
      <c r="L128" s="479"/>
      <c r="M128" s="479"/>
      <c r="N128" s="479"/>
      <c r="O128" s="479"/>
      <c r="P128" s="479"/>
      <c r="Q128" s="479"/>
      <c r="R128" s="479"/>
      <c r="S128" s="479"/>
      <c r="T128" s="479"/>
      <c r="U128" s="479"/>
      <c r="V128" s="479"/>
      <c r="W128" s="479"/>
      <c r="X128" s="479"/>
      <c r="Y128" s="479"/>
      <c r="Z128" s="479"/>
    </row>
    <row r="129" spans="1:26" ht="15.75" customHeight="1">
      <c r="A129" s="479"/>
      <c r="B129" s="479"/>
      <c r="C129" s="479"/>
      <c r="D129" s="479"/>
      <c r="E129" s="479"/>
      <c r="F129" s="479"/>
      <c r="G129" s="479"/>
      <c r="H129" s="479"/>
      <c r="I129" s="479"/>
      <c r="J129" s="479"/>
      <c r="K129" s="479"/>
      <c r="L129" s="479"/>
      <c r="M129" s="479"/>
      <c r="N129" s="479"/>
      <c r="O129" s="479"/>
      <c r="P129" s="479"/>
      <c r="Q129" s="479"/>
      <c r="R129" s="479"/>
      <c r="S129" s="479"/>
      <c r="T129" s="479"/>
      <c r="U129" s="479"/>
      <c r="V129" s="479"/>
      <c r="W129" s="479"/>
      <c r="X129" s="479"/>
      <c r="Y129" s="479"/>
      <c r="Z129" s="479"/>
    </row>
    <row r="130" spans="1:26" ht="15.75" customHeight="1">
      <c r="A130" s="479"/>
      <c r="B130" s="479"/>
      <c r="C130" s="479"/>
      <c r="D130" s="479"/>
      <c r="E130" s="479"/>
      <c r="F130" s="479"/>
      <c r="G130" s="479"/>
      <c r="H130" s="479"/>
      <c r="I130" s="479"/>
      <c r="J130" s="479"/>
      <c r="K130" s="479"/>
      <c r="L130" s="479"/>
      <c r="M130" s="479"/>
      <c r="N130" s="479"/>
      <c r="O130" s="479"/>
      <c r="P130" s="479"/>
      <c r="Q130" s="479"/>
      <c r="R130" s="479"/>
      <c r="S130" s="479"/>
      <c r="T130" s="479"/>
      <c r="U130" s="479"/>
      <c r="V130" s="479"/>
      <c r="W130" s="479"/>
      <c r="X130" s="479"/>
      <c r="Y130" s="479"/>
      <c r="Z130" s="479"/>
    </row>
    <row r="131" spans="1:26" ht="15.75" customHeight="1">
      <c r="A131" s="479"/>
      <c r="B131" s="479"/>
      <c r="C131" s="479"/>
      <c r="D131" s="479"/>
      <c r="E131" s="479"/>
      <c r="F131" s="479"/>
      <c r="G131" s="479"/>
      <c r="H131" s="479"/>
      <c r="I131" s="479"/>
      <c r="J131" s="479"/>
      <c r="K131" s="479"/>
      <c r="L131" s="479"/>
      <c r="M131" s="479"/>
      <c r="N131" s="479"/>
      <c r="O131" s="479"/>
      <c r="P131" s="479"/>
      <c r="Q131" s="479"/>
      <c r="R131" s="479"/>
      <c r="S131" s="479"/>
      <c r="T131" s="479"/>
      <c r="U131" s="479"/>
      <c r="V131" s="479"/>
      <c r="W131" s="479"/>
      <c r="X131" s="479"/>
      <c r="Y131" s="479"/>
      <c r="Z131" s="479"/>
    </row>
    <row r="132" spans="1:26" ht="15.75" customHeight="1">
      <c r="A132" s="479"/>
      <c r="B132" s="479"/>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row>
    <row r="133" spans="1:26" ht="15.75" customHeight="1">
      <c r="A133" s="479"/>
      <c r="B133" s="479"/>
      <c r="C133" s="479"/>
      <c r="D133" s="479"/>
      <c r="E133" s="479"/>
      <c r="F133" s="479"/>
      <c r="G133" s="479"/>
      <c r="H133" s="479"/>
      <c r="I133" s="479"/>
      <c r="J133" s="479"/>
      <c r="K133" s="479"/>
      <c r="L133" s="479"/>
      <c r="M133" s="479"/>
      <c r="N133" s="479"/>
      <c r="O133" s="479"/>
      <c r="P133" s="479"/>
      <c r="Q133" s="479"/>
      <c r="R133" s="479"/>
      <c r="S133" s="479"/>
      <c r="T133" s="479"/>
      <c r="U133" s="479"/>
      <c r="V133" s="479"/>
      <c r="W133" s="479"/>
      <c r="X133" s="479"/>
      <c r="Y133" s="479"/>
      <c r="Z133" s="479"/>
    </row>
    <row r="134" spans="1:26" ht="15.75" customHeight="1">
      <c r="A134" s="479"/>
      <c r="B134" s="479"/>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row>
    <row r="135" spans="1:26" ht="15.75" customHeight="1">
      <c r="A135" s="479"/>
      <c r="B135" s="479"/>
      <c r="C135" s="479"/>
      <c r="D135" s="479"/>
      <c r="E135" s="479"/>
      <c r="F135" s="479"/>
      <c r="G135" s="479"/>
      <c r="H135" s="479"/>
      <c r="I135" s="479"/>
      <c r="J135" s="479"/>
      <c r="K135" s="479"/>
      <c r="L135" s="479"/>
      <c r="M135" s="479"/>
      <c r="N135" s="479"/>
      <c r="O135" s="479"/>
      <c r="P135" s="479"/>
      <c r="Q135" s="479"/>
      <c r="R135" s="479"/>
      <c r="S135" s="479"/>
      <c r="T135" s="479"/>
      <c r="U135" s="479"/>
      <c r="V135" s="479"/>
      <c r="W135" s="479"/>
      <c r="X135" s="479"/>
      <c r="Y135" s="479"/>
      <c r="Z135" s="479"/>
    </row>
    <row r="136" spans="1:26" ht="15.75" customHeight="1">
      <c r="A136" s="479"/>
      <c r="B136" s="479"/>
      <c r="C136" s="479"/>
      <c r="D136" s="479"/>
      <c r="E136" s="479"/>
      <c r="F136" s="479"/>
      <c r="G136" s="479"/>
      <c r="H136" s="479"/>
      <c r="I136" s="479"/>
      <c r="J136" s="479"/>
      <c r="K136" s="479"/>
      <c r="L136" s="479"/>
      <c r="M136" s="479"/>
      <c r="N136" s="479"/>
      <c r="O136" s="479"/>
      <c r="P136" s="479"/>
      <c r="Q136" s="479"/>
      <c r="R136" s="479"/>
      <c r="S136" s="479"/>
      <c r="T136" s="479"/>
      <c r="U136" s="479"/>
      <c r="V136" s="479"/>
      <c r="W136" s="479"/>
      <c r="X136" s="479"/>
      <c r="Y136" s="479"/>
      <c r="Z136" s="479"/>
    </row>
    <row r="137" spans="1:26" ht="15.75" customHeight="1">
      <c r="A137" s="479"/>
      <c r="B137" s="479"/>
      <c r="C137" s="479"/>
      <c r="D137" s="479"/>
      <c r="E137" s="479"/>
      <c r="F137" s="479"/>
      <c r="G137" s="479"/>
      <c r="H137" s="479"/>
      <c r="I137" s="479"/>
      <c r="J137" s="479"/>
      <c r="K137" s="479"/>
      <c r="L137" s="479"/>
      <c r="M137" s="479"/>
      <c r="N137" s="479"/>
      <c r="O137" s="479"/>
      <c r="P137" s="479"/>
      <c r="Q137" s="479"/>
      <c r="R137" s="479"/>
      <c r="S137" s="479"/>
      <c r="T137" s="479"/>
      <c r="U137" s="479"/>
      <c r="V137" s="479"/>
      <c r="W137" s="479"/>
      <c r="X137" s="479"/>
      <c r="Y137" s="479"/>
      <c r="Z137" s="479"/>
    </row>
    <row r="138" spans="1:26" ht="15.75" customHeight="1">
      <c r="A138" s="479"/>
      <c r="B138" s="479"/>
      <c r="C138" s="479"/>
      <c r="D138" s="479"/>
      <c r="E138" s="479"/>
      <c r="F138" s="479"/>
      <c r="G138" s="479"/>
      <c r="H138" s="479"/>
      <c r="I138" s="479"/>
      <c r="J138" s="479"/>
      <c r="K138" s="479"/>
      <c r="L138" s="479"/>
      <c r="M138" s="479"/>
      <c r="N138" s="479"/>
      <c r="O138" s="479"/>
      <c r="P138" s="479"/>
      <c r="Q138" s="479"/>
      <c r="R138" s="479"/>
      <c r="S138" s="479"/>
      <c r="T138" s="479"/>
      <c r="U138" s="479"/>
      <c r="V138" s="479"/>
      <c r="W138" s="479"/>
      <c r="X138" s="479"/>
      <c r="Y138" s="479"/>
      <c r="Z138" s="479"/>
    </row>
    <row r="139" spans="1:26" ht="15.75" customHeight="1">
      <c r="A139" s="479"/>
      <c r="B139" s="479"/>
      <c r="C139" s="479"/>
      <c r="D139" s="479"/>
      <c r="E139" s="479"/>
      <c r="F139" s="479"/>
      <c r="G139" s="479"/>
      <c r="H139" s="479"/>
      <c r="I139" s="479"/>
      <c r="J139" s="479"/>
      <c r="K139" s="479"/>
      <c r="L139" s="479"/>
      <c r="M139" s="479"/>
      <c r="N139" s="479"/>
      <c r="O139" s="479"/>
      <c r="P139" s="479"/>
      <c r="Q139" s="479"/>
      <c r="R139" s="479"/>
      <c r="S139" s="479"/>
      <c r="T139" s="479"/>
      <c r="U139" s="479"/>
      <c r="V139" s="479"/>
      <c r="W139" s="479"/>
      <c r="X139" s="479"/>
      <c r="Y139" s="479"/>
      <c r="Z139" s="479"/>
    </row>
    <row r="140" spans="1:26" ht="15.75" customHeight="1">
      <c r="A140" s="479"/>
      <c r="B140" s="479"/>
      <c r="C140" s="479"/>
      <c r="D140" s="479"/>
      <c r="E140" s="479"/>
      <c r="F140" s="479"/>
      <c r="G140" s="479"/>
      <c r="H140" s="479"/>
      <c r="I140" s="479"/>
      <c r="J140" s="479"/>
      <c r="K140" s="479"/>
      <c r="L140" s="479"/>
      <c r="M140" s="479"/>
      <c r="N140" s="479"/>
      <c r="O140" s="479"/>
      <c r="P140" s="479"/>
      <c r="Q140" s="479"/>
      <c r="R140" s="479"/>
      <c r="S140" s="479"/>
      <c r="T140" s="479"/>
      <c r="U140" s="479"/>
      <c r="V140" s="479"/>
      <c r="W140" s="479"/>
      <c r="X140" s="479"/>
      <c r="Y140" s="479"/>
      <c r="Z140" s="479"/>
    </row>
    <row r="141" spans="1:26" ht="15.75" customHeight="1">
      <c r="A141" s="479"/>
      <c r="B141" s="479"/>
      <c r="C141" s="479"/>
      <c r="D141" s="479"/>
      <c r="E141" s="479"/>
      <c r="F141" s="479"/>
      <c r="G141" s="479"/>
      <c r="H141" s="479"/>
      <c r="I141" s="479"/>
      <c r="J141" s="479"/>
      <c r="K141" s="479"/>
      <c r="L141" s="479"/>
      <c r="M141" s="479"/>
      <c r="N141" s="479"/>
      <c r="O141" s="479"/>
      <c r="P141" s="479"/>
      <c r="Q141" s="479"/>
      <c r="R141" s="479"/>
      <c r="S141" s="479"/>
      <c r="T141" s="479"/>
      <c r="U141" s="479"/>
      <c r="V141" s="479"/>
      <c r="W141" s="479"/>
      <c r="X141" s="479"/>
      <c r="Y141" s="479"/>
      <c r="Z141" s="479"/>
    </row>
    <row r="142" spans="1:26" ht="15.75" customHeight="1">
      <c r="A142" s="479"/>
      <c r="B142" s="479"/>
      <c r="C142" s="479"/>
      <c r="D142" s="479"/>
      <c r="E142" s="479"/>
      <c r="F142" s="479"/>
      <c r="G142" s="479"/>
      <c r="H142" s="479"/>
      <c r="I142" s="479"/>
      <c r="J142" s="479"/>
      <c r="K142" s="479"/>
      <c r="L142" s="479"/>
      <c r="M142" s="479"/>
      <c r="N142" s="479"/>
      <c r="O142" s="479"/>
      <c r="P142" s="479"/>
      <c r="Q142" s="479"/>
      <c r="R142" s="479"/>
      <c r="S142" s="479"/>
      <c r="T142" s="479"/>
      <c r="U142" s="479"/>
      <c r="V142" s="479"/>
      <c r="W142" s="479"/>
      <c r="X142" s="479"/>
      <c r="Y142" s="479"/>
      <c r="Z142" s="479"/>
    </row>
    <row r="143" spans="1:26" ht="15.75" customHeight="1">
      <c r="A143" s="479"/>
      <c r="B143" s="479"/>
      <c r="C143" s="479"/>
      <c r="D143" s="479"/>
      <c r="E143" s="479"/>
      <c r="F143" s="479"/>
      <c r="G143" s="479"/>
      <c r="H143" s="479"/>
      <c r="I143" s="479"/>
      <c r="J143" s="479"/>
      <c r="K143" s="479"/>
      <c r="L143" s="479"/>
      <c r="M143" s="479"/>
      <c r="N143" s="479"/>
      <c r="O143" s="479"/>
      <c r="P143" s="479"/>
      <c r="Q143" s="479"/>
      <c r="R143" s="479"/>
      <c r="S143" s="479"/>
      <c r="T143" s="479"/>
      <c r="U143" s="479"/>
      <c r="V143" s="479"/>
      <c r="W143" s="479"/>
      <c r="X143" s="479"/>
      <c r="Y143" s="479"/>
      <c r="Z143" s="479"/>
    </row>
    <row r="144" spans="1:26" ht="15.75" customHeight="1">
      <c r="A144" s="479"/>
      <c r="B144" s="479"/>
      <c r="C144" s="479"/>
      <c r="D144" s="479"/>
      <c r="E144" s="479"/>
      <c r="F144" s="479"/>
      <c r="G144" s="479"/>
      <c r="H144" s="479"/>
      <c r="I144" s="479"/>
      <c r="J144" s="479"/>
      <c r="K144" s="479"/>
      <c r="L144" s="479"/>
      <c r="M144" s="479"/>
      <c r="N144" s="479"/>
      <c r="O144" s="479"/>
      <c r="P144" s="479"/>
      <c r="Q144" s="479"/>
      <c r="R144" s="479"/>
      <c r="S144" s="479"/>
      <c r="T144" s="479"/>
      <c r="U144" s="479"/>
      <c r="V144" s="479"/>
      <c r="W144" s="479"/>
      <c r="X144" s="479"/>
      <c r="Y144" s="479"/>
      <c r="Z144" s="479"/>
    </row>
    <row r="145" spans="1:26" ht="15.75" customHeight="1">
      <c r="A145" s="479"/>
      <c r="B145" s="479"/>
      <c r="C145" s="479"/>
      <c r="D145" s="479"/>
      <c r="E145" s="479"/>
      <c r="F145" s="479"/>
      <c r="G145" s="479"/>
      <c r="H145" s="479"/>
      <c r="I145" s="479"/>
      <c r="J145" s="479"/>
      <c r="K145" s="479"/>
      <c r="L145" s="479"/>
      <c r="M145" s="479"/>
      <c r="N145" s="479"/>
      <c r="O145" s="479"/>
      <c r="P145" s="479"/>
      <c r="Q145" s="479"/>
      <c r="R145" s="479"/>
      <c r="S145" s="479"/>
      <c r="T145" s="479"/>
      <c r="U145" s="479"/>
      <c r="V145" s="479"/>
      <c r="W145" s="479"/>
      <c r="X145" s="479"/>
      <c r="Y145" s="479"/>
      <c r="Z145" s="479"/>
    </row>
    <row r="146" spans="1:26" ht="15.75" customHeight="1">
      <c r="A146" s="479"/>
      <c r="B146" s="479"/>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row>
    <row r="147" spans="1:26" ht="15.75" customHeight="1">
      <c r="A147" s="479"/>
      <c r="B147" s="479"/>
      <c r="C147" s="479"/>
      <c r="D147" s="479"/>
      <c r="E147" s="479"/>
      <c r="F147" s="479"/>
      <c r="G147" s="479"/>
      <c r="H147" s="479"/>
      <c r="I147" s="479"/>
      <c r="J147" s="479"/>
      <c r="K147" s="479"/>
      <c r="L147" s="479"/>
      <c r="M147" s="479"/>
      <c r="N147" s="479"/>
      <c r="O147" s="479"/>
      <c r="P147" s="479"/>
      <c r="Q147" s="479"/>
      <c r="R147" s="479"/>
      <c r="S147" s="479"/>
      <c r="T147" s="479"/>
      <c r="U147" s="479"/>
      <c r="V147" s="479"/>
      <c r="W147" s="479"/>
      <c r="X147" s="479"/>
      <c r="Y147" s="479"/>
      <c r="Z147" s="479"/>
    </row>
    <row r="148" spans="1:26" ht="15.75" customHeight="1">
      <c r="A148" s="479"/>
      <c r="B148" s="479"/>
      <c r="C148" s="479"/>
      <c r="D148" s="479"/>
      <c r="E148" s="479"/>
      <c r="F148" s="479"/>
      <c r="G148" s="479"/>
      <c r="H148" s="479"/>
      <c r="I148" s="479"/>
      <c r="J148" s="479"/>
      <c r="K148" s="479"/>
      <c r="L148" s="479"/>
      <c r="M148" s="479"/>
      <c r="N148" s="479"/>
      <c r="O148" s="479"/>
      <c r="P148" s="479"/>
      <c r="Q148" s="479"/>
      <c r="R148" s="479"/>
      <c r="S148" s="479"/>
      <c r="T148" s="479"/>
      <c r="U148" s="479"/>
      <c r="V148" s="479"/>
      <c r="W148" s="479"/>
      <c r="X148" s="479"/>
      <c r="Y148" s="479"/>
      <c r="Z148" s="479"/>
    </row>
    <row r="149" spans="1:26" ht="15.75" customHeight="1">
      <c r="A149" s="479"/>
      <c r="B149" s="479"/>
      <c r="C149" s="479"/>
      <c r="D149" s="479"/>
      <c r="E149" s="479"/>
      <c r="F149" s="479"/>
      <c r="G149" s="479"/>
      <c r="H149" s="479"/>
      <c r="I149" s="479"/>
      <c r="J149" s="479"/>
      <c r="K149" s="479"/>
      <c r="L149" s="479"/>
      <c r="M149" s="479"/>
      <c r="N149" s="479"/>
      <c r="O149" s="479"/>
      <c r="P149" s="479"/>
      <c r="Q149" s="479"/>
      <c r="R149" s="479"/>
      <c r="S149" s="479"/>
      <c r="T149" s="479"/>
      <c r="U149" s="479"/>
      <c r="V149" s="479"/>
      <c r="W149" s="479"/>
      <c r="X149" s="479"/>
      <c r="Y149" s="479"/>
      <c r="Z149" s="479"/>
    </row>
    <row r="150" spans="1:26" ht="15.75" customHeight="1">
      <c r="A150" s="479"/>
      <c r="B150" s="479"/>
      <c r="C150" s="479"/>
      <c r="D150" s="479"/>
      <c r="E150" s="479"/>
      <c r="F150" s="479"/>
      <c r="G150" s="479"/>
      <c r="H150" s="479"/>
      <c r="I150" s="479"/>
      <c r="J150" s="479"/>
      <c r="K150" s="479"/>
      <c r="L150" s="479"/>
      <c r="M150" s="479"/>
      <c r="N150" s="479"/>
      <c r="O150" s="479"/>
      <c r="P150" s="479"/>
      <c r="Q150" s="479"/>
      <c r="R150" s="479"/>
      <c r="S150" s="479"/>
      <c r="T150" s="479"/>
      <c r="U150" s="479"/>
      <c r="V150" s="479"/>
      <c r="W150" s="479"/>
      <c r="X150" s="479"/>
      <c r="Y150" s="479"/>
      <c r="Z150" s="479"/>
    </row>
    <row r="151" spans="1:26" ht="15.75" customHeight="1">
      <c r="A151" s="479"/>
      <c r="B151" s="479"/>
      <c r="C151" s="479"/>
      <c r="D151" s="479"/>
      <c r="E151" s="479"/>
      <c r="F151" s="479"/>
      <c r="G151" s="479"/>
      <c r="H151" s="479"/>
      <c r="I151" s="479"/>
      <c r="J151" s="479"/>
      <c r="K151" s="479"/>
      <c r="L151" s="479"/>
      <c r="M151" s="479"/>
      <c r="N151" s="479"/>
      <c r="O151" s="479"/>
      <c r="P151" s="479"/>
      <c r="Q151" s="479"/>
      <c r="R151" s="479"/>
      <c r="S151" s="479"/>
      <c r="T151" s="479"/>
      <c r="U151" s="479"/>
      <c r="V151" s="479"/>
      <c r="W151" s="479"/>
      <c r="X151" s="479"/>
      <c r="Y151" s="479"/>
      <c r="Z151" s="479"/>
    </row>
    <row r="152" spans="1:26" ht="15.75" customHeight="1">
      <c r="A152" s="479"/>
      <c r="B152" s="479"/>
      <c r="C152" s="479"/>
      <c r="D152" s="479"/>
      <c r="E152" s="479"/>
      <c r="F152" s="479"/>
      <c r="G152" s="479"/>
      <c r="H152" s="479"/>
      <c r="I152" s="479"/>
      <c r="J152" s="479"/>
      <c r="K152" s="479"/>
      <c r="L152" s="479"/>
      <c r="M152" s="479"/>
      <c r="N152" s="479"/>
      <c r="O152" s="479"/>
      <c r="P152" s="479"/>
      <c r="Q152" s="479"/>
      <c r="R152" s="479"/>
      <c r="S152" s="479"/>
      <c r="T152" s="479"/>
      <c r="U152" s="479"/>
      <c r="V152" s="479"/>
      <c r="W152" s="479"/>
      <c r="X152" s="479"/>
      <c r="Y152" s="479"/>
      <c r="Z152" s="479"/>
    </row>
    <row r="153" spans="1:26" ht="15.75" customHeight="1">
      <c r="A153" s="479"/>
      <c r="B153" s="479"/>
      <c r="C153" s="479"/>
      <c r="D153" s="479"/>
      <c r="E153" s="479"/>
      <c r="F153" s="479"/>
      <c r="G153" s="479"/>
      <c r="H153" s="479"/>
      <c r="I153" s="479"/>
      <c r="J153" s="479"/>
      <c r="K153" s="479"/>
      <c r="L153" s="479"/>
      <c r="M153" s="479"/>
      <c r="N153" s="479"/>
      <c r="O153" s="479"/>
      <c r="P153" s="479"/>
      <c r="Q153" s="479"/>
      <c r="R153" s="479"/>
      <c r="S153" s="479"/>
      <c r="T153" s="479"/>
      <c r="U153" s="479"/>
      <c r="V153" s="479"/>
      <c r="W153" s="479"/>
      <c r="X153" s="479"/>
      <c r="Y153" s="479"/>
      <c r="Z153" s="479"/>
    </row>
    <row r="154" spans="1:26" ht="15.75" customHeight="1">
      <c r="A154" s="479"/>
      <c r="B154" s="479"/>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79"/>
      <c r="Z154" s="479"/>
    </row>
    <row r="155" spans="1:26" ht="15.75" customHeight="1">
      <c r="A155" s="479"/>
      <c r="B155" s="479"/>
      <c r="C155" s="479"/>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79"/>
      <c r="Z155" s="479"/>
    </row>
    <row r="156" spans="1:26" ht="15.75" customHeight="1">
      <c r="A156" s="479"/>
      <c r="B156" s="479"/>
      <c r="C156" s="479"/>
      <c r="D156" s="479"/>
      <c r="E156" s="479"/>
      <c r="F156" s="479"/>
      <c r="G156" s="479"/>
      <c r="H156" s="479"/>
      <c r="I156" s="479"/>
      <c r="J156" s="479"/>
      <c r="K156" s="479"/>
      <c r="L156" s="479"/>
      <c r="M156" s="479"/>
      <c r="N156" s="479"/>
      <c r="O156" s="479"/>
      <c r="P156" s="479"/>
      <c r="Q156" s="479"/>
      <c r="R156" s="479"/>
      <c r="S156" s="479"/>
      <c r="T156" s="479"/>
      <c r="U156" s="479"/>
      <c r="V156" s="479"/>
      <c r="W156" s="479"/>
      <c r="X156" s="479"/>
      <c r="Y156" s="479"/>
      <c r="Z156" s="479"/>
    </row>
    <row r="157" spans="1:26" ht="15.75" customHeight="1">
      <c r="A157" s="479"/>
      <c r="B157" s="479"/>
      <c r="C157" s="479"/>
      <c r="D157" s="479"/>
      <c r="E157" s="479"/>
      <c r="F157" s="479"/>
      <c r="G157" s="479"/>
      <c r="H157" s="479"/>
      <c r="I157" s="479"/>
      <c r="J157" s="479"/>
      <c r="K157" s="479"/>
      <c r="L157" s="479"/>
      <c r="M157" s="479"/>
      <c r="N157" s="479"/>
      <c r="O157" s="479"/>
      <c r="P157" s="479"/>
      <c r="Q157" s="479"/>
      <c r="R157" s="479"/>
      <c r="S157" s="479"/>
      <c r="T157" s="479"/>
      <c r="U157" s="479"/>
      <c r="V157" s="479"/>
      <c r="W157" s="479"/>
      <c r="X157" s="479"/>
      <c r="Y157" s="479"/>
      <c r="Z157" s="479"/>
    </row>
    <row r="158" spans="1:26" ht="15.75" customHeight="1">
      <c r="A158" s="479"/>
      <c r="B158" s="479"/>
      <c r="C158" s="479"/>
      <c r="D158" s="479"/>
      <c r="E158" s="479"/>
      <c r="F158" s="479"/>
      <c r="G158" s="479"/>
      <c r="H158" s="479"/>
      <c r="I158" s="479"/>
      <c r="J158" s="479"/>
      <c r="K158" s="479"/>
      <c r="L158" s="479"/>
      <c r="M158" s="479"/>
      <c r="N158" s="479"/>
      <c r="O158" s="479"/>
      <c r="P158" s="479"/>
      <c r="Q158" s="479"/>
      <c r="R158" s="479"/>
      <c r="S158" s="479"/>
      <c r="T158" s="479"/>
      <c r="U158" s="479"/>
      <c r="V158" s="479"/>
      <c r="W158" s="479"/>
      <c r="X158" s="479"/>
      <c r="Y158" s="479"/>
      <c r="Z158" s="479"/>
    </row>
    <row r="159" spans="1:26" ht="15.75" customHeight="1">
      <c r="A159" s="479"/>
      <c r="B159" s="479"/>
      <c r="C159" s="479"/>
      <c r="D159" s="479"/>
      <c r="E159" s="479"/>
      <c r="F159" s="479"/>
      <c r="G159" s="479"/>
      <c r="H159" s="479"/>
      <c r="I159" s="479"/>
      <c r="J159" s="479"/>
      <c r="K159" s="479"/>
      <c r="L159" s="479"/>
      <c r="M159" s="479"/>
      <c r="N159" s="479"/>
      <c r="O159" s="479"/>
      <c r="P159" s="479"/>
      <c r="Q159" s="479"/>
      <c r="R159" s="479"/>
      <c r="S159" s="479"/>
      <c r="T159" s="479"/>
      <c r="U159" s="479"/>
      <c r="V159" s="479"/>
      <c r="W159" s="479"/>
      <c r="X159" s="479"/>
      <c r="Y159" s="479"/>
      <c r="Z159" s="479"/>
    </row>
    <row r="160" spans="1:26" ht="15.75" customHeight="1">
      <c r="A160" s="479"/>
      <c r="B160" s="479"/>
      <c r="C160" s="479"/>
      <c r="D160" s="479"/>
      <c r="E160" s="479"/>
      <c r="F160" s="479"/>
      <c r="G160" s="479"/>
      <c r="H160" s="479"/>
      <c r="I160" s="479"/>
      <c r="J160" s="479"/>
      <c r="K160" s="479"/>
      <c r="L160" s="479"/>
      <c r="M160" s="479"/>
      <c r="N160" s="479"/>
      <c r="O160" s="479"/>
      <c r="P160" s="479"/>
      <c r="Q160" s="479"/>
      <c r="R160" s="479"/>
      <c r="S160" s="479"/>
      <c r="T160" s="479"/>
      <c r="U160" s="479"/>
      <c r="V160" s="479"/>
      <c r="W160" s="479"/>
      <c r="X160" s="479"/>
      <c r="Y160" s="479"/>
      <c r="Z160" s="479"/>
    </row>
    <row r="161" spans="1:26" ht="15.75" customHeight="1">
      <c r="A161" s="479"/>
      <c r="B161" s="479"/>
      <c r="C161" s="479"/>
      <c r="D161" s="479"/>
      <c r="E161" s="479"/>
      <c r="F161" s="479"/>
      <c r="G161" s="479"/>
      <c r="H161" s="479"/>
      <c r="I161" s="479"/>
      <c r="J161" s="479"/>
      <c r="K161" s="479"/>
      <c r="L161" s="479"/>
      <c r="M161" s="479"/>
      <c r="N161" s="479"/>
      <c r="O161" s="479"/>
      <c r="P161" s="479"/>
      <c r="Q161" s="479"/>
      <c r="R161" s="479"/>
      <c r="S161" s="479"/>
      <c r="T161" s="479"/>
      <c r="U161" s="479"/>
      <c r="V161" s="479"/>
      <c r="W161" s="479"/>
      <c r="X161" s="479"/>
      <c r="Y161" s="479"/>
      <c r="Z161" s="479"/>
    </row>
    <row r="162" spans="1:26" ht="15.75" customHeight="1">
      <c r="A162" s="479"/>
      <c r="B162" s="479"/>
      <c r="C162" s="479"/>
      <c r="D162" s="479"/>
      <c r="E162" s="479"/>
      <c r="F162" s="479"/>
      <c r="G162" s="479"/>
      <c r="H162" s="479"/>
      <c r="I162" s="479"/>
      <c r="J162" s="479"/>
      <c r="K162" s="479"/>
      <c r="L162" s="479"/>
      <c r="M162" s="479"/>
      <c r="N162" s="479"/>
      <c r="O162" s="479"/>
      <c r="P162" s="479"/>
      <c r="Q162" s="479"/>
      <c r="R162" s="479"/>
      <c r="S162" s="479"/>
      <c r="T162" s="479"/>
      <c r="U162" s="479"/>
      <c r="V162" s="479"/>
      <c r="W162" s="479"/>
      <c r="X162" s="479"/>
      <c r="Y162" s="479"/>
      <c r="Z162" s="479"/>
    </row>
    <row r="163" spans="1:26" ht="15.75" customHeight="1">
      <c r="A163" s="479"/>
      <c r="B163" s="479"/>
      <c r="C163" s="479"/>
      <c r="D163" s="479"/>
      <c r="E163" s="479"/>
      <c r="F163" s="479"/>
      <c r="G163" s="479"/>
      <c r="H163" s="479"/>
      <c r="I163" s="479"/>
      <c r="J163" s="479"/>
      <c r="K163" s="479"/>
      <c r="L163" s="479"/>
      <c r="M163" s="479"/>
      <c r="N163" s="479"/>
      <c r="O163" s="479"/>
      <c r="P163" s="479"/>
      <c r="Q163" s="479"/>
      <c r="R163" s="479"/>
      <c r="S163" s="479"/>
      <c r="T163" s="479"/>
      <c r="U163" s="479"/>
      <c r="V163" s="479"/>
      <c r="W163" s="479"/>
      <c r="X163" s="479"/>
      <c r="Y163" s="479"/>
      <c r="Z163" s="479"/>
    </row>
    <row r="164" spans="1:26" ht="15.75" customHeight="1">
      <c r="A164" s="479"/>
      <c r="B164" s="47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row>
    <row r="165" spans="1:26" ht="15.75" customHeight="1">
      <c r="A165" s="479"/>
      <c r="B165" s="47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row>
    <row r="166" spans="1:26" ht="15.75" customHeight="1">
      <c r="A166" s="479"/>
      <c r="B166" s="479"/>
      <c r="C166" s="479"/>
      <c r="D166" s="479"/>
      <c r="E166" s="479"/>
      <c r="F166" s="479"/>
      <c r="G166" s="479"/>
      <c r="H166" s="479"/>
      <c r="I166" s="479"/>
      <c r="J166" s="479"/>
      <c r="K166" s="479"/>
      <c r="L166" s="479"/>
      <c r="M166" s="479"/>
      <c r="N166" s="479"/>
      <c r="O166" s="479"/>
      <c r="P166" s="479"/>
      <c r="Q166" s="479"/>
      <c r="R166" s="479"/>
      <c r="S166" s="479"/>
      <c r="T166" s="479"/>
      <c r="U166" s="479"/>
      <c r="V166" s="479"/>
      <c r="W166" s="479"/>
      <c r="X166" s="479"/>
      <c r="Y166" s="479"/>
      <c r="Z166" s="479"/>
    </row>
    <row r="167" spans="1:26" ht="15.75" customHeight="1">
      <c r="A167" s="479"/>
      <c r="B167" s="479"/>
      <c r="C167" s="479"/>
      <c r="D167" s="479"/>
      <c r="E167" s="479"/>
      <c r="F167" s="479"/>
      <c r="G167" s="479"/>
      <c r="H167" s="479"/>
      <c r="I167" s="479"/>
      <c r="J167" s="479"/>
      <c r="K167" s="479"/>
      <c r="L167" s="479"/>
      <c r="M167" s="479"/>
      <c r="N167" s="479"/>
      <c r="O167" s="479"/>
      <c r="P167" s="479"/>
      <c r="Q167" s="479"/>
      <c r="R167" s="479"/>
      <c r="S167" s="479"/>
      <c r="T167" s="479"/>
      <c r="U167" s="479"/>
      <c r="V167" s="479"/>
      <c r="W167" s="479"/>
      <c r="X167" s="479"/>
      <c r="Y167" s="479"/>
      <c r="Z167" s="479"/>
    </row>
    <row r="168" spans="1:26" ht="15.75" customHeight="1">
      <c r="A168" s="479"/>
      <c r="B168" s="479"/>
      <c r="C168" s="479"/>
      <c r="D168" s="479"/>
      <c r="E168" s="479"/>
      <c r="F168" s="479"/>
      <c r="G168" s="479"/>
      <c r="H168" s="479"/>
      <c r="I168" s="479"/>
      <c r="J168" s="479"/>
      <c r="K168" s="479"/>
      <c r="L168" s="479"/>
      <c r="M168" s="479"/>
      <c r="N168" s="479"/>
      <c r="O168" s="479"/>
      <c r="P168" s="479"/>
      <c r="Q168" s="479"/>
      <c r="R168" s="479"/>
      <c r="S168" s="479"/>
      <c r="T168" s="479"/>
      <c r="U168" s="479"/>
      <c r="V168" s="479"/>
      <c r="W168" s="479"/>
      <c r="X168" s="479"/>
      <c r="Y168" s="479"/>
      <c r="Z168" s="479"/>
    </row>
    <row r="169" spans="1:26" ht="15.75" customHeight="1">
      <c r="A169" s="479"/>
      <c r="B169" s="479"/>
      <c r="C169" s="479"/>
      <c r="D169" s="479"/>
      <c r="E169" s="479"/>
      <c r="F169" s="479"/>
      <c r="G169" s="479"/>
      <c r="H169" s="479"/>
      <c r="I169" s="479"/>
      <c r="J169" s="479"/>
      <c r="K169" s="479"/>
      <c r="L169" s="479"/>
      <c r="M169" s="479"/>
      <c r="N169" s="479"/>
      <c r="O169" s="479"/>
      <c r="P169" s="479"/>
      <c r="Q169" s="479"/>
      <c r="R169" s="479"/>
      <c r="S169" s="479"/>
      <c r="T169" s="479"/>
      <c r="U169" s="479"/>
      <c r="V169" s="479"/>
      <c r="W169" s="479"/>
      <c r="X169" s="479"/>
      <c r="Y169" s="479"/>
      <c r="Z169" s="479"/>
    </row>
    <row r="170" spans="1:26" ht="15.75" customHeight="1">
      <c r="A170" s="479"/>
      <c r="B170" s="479"/>
      <c r="C170" s="479"/>
      <c r="D170" s="479"/>
      <c r="E170" s="479"/>
      <c r="F170" s="479"/>
      <c r="G170" s="479"/>
      <c r="H170" s="479"/>
      <c r="I170" s="479"/>
      <c r="J170" s="479"/>
      <c r="K170" s="479"/>
      <c r="L170" s="479"/>
      <c r="M170" s="479"/>
      <c r="N170" s="479"/>
      <c r="O170" s="479"/>
      <c r="P170" s="479"/>
      <c r="Q170" s="479"/>
      <c r="R170" s="479"/>
      <c r="S170" s="479"/>
      <c r="T170" s="479"/>
      <c r="U170" s="479"/>
      <c r="V170" s="479"/>
      <c r="W170" s="479"/>
      <c r="X170" s="479"/>
      <c r="Y170" s="479"/>
      <c r="Z170" s="479"/>
    </row>
    <row r="171" spans="1:26" ht="15.75" customHeight="1">
      <c r="A171" s="479"/>
      <c r="B171" s="479"/>
      <c r="C171" s="479"/>
      <c r="D171" s="479"/>
      <c r="E171" s="479"/>
      <c r="F171" s="479"/>
      <c r="G171" s="479"/>
      <c r="H171" s="479"/>
      <c r="I171" s="479"/>
      <c r="J171" s="479"/>
      <c r="K171" s="479"/>
      <c r="L171" s="479"/>
      <c r="M171" s="479"/>
      <c r="N171" s="479"/>
      <c r="O171" s="479"/>
      <c r="P171" s="479"/>
      <c r="Q171" s="479"/>
      <c r="R171" s="479"/>
      <c r="S171" s="479"/>
      <c r="T171" s="479"/>
      <c r="U171" s="479"/>
      <c r="V171" s="479"/>
      <c r="W171" s="479"/>
      <c r="X171" s="479"/>
      <c r="Y171" s="479"/>
      <c r="Z171" s="479"/>
    </row>
    <row r="172" spans="1:26" ht="15.75" customHeight="1">
      <c r="A172" s="479"/>
      <c r="B172" s="479"/>
      <c r="C172" s="479"/>
      <c r="D172" s="479"/>
      <c r="E172" s="479"/>
      <c r="F172" s="479"/>
      <c r="G172" s="479"/>
      <c r="H172" s="479"/>
      <c r="I172" s="479"/>
      <c r="J172" s="479"/>
      <c r="K172" s="479"/>
      <c r="L172" s="479"/>
      <c r="M172" s="479"/>
      <c r="N172" s="479"/>
      <c r="O172" s="479"/>
      <c r="P172" s="479"/>
      <c r="Q172" s="479"/>
      <c r="R172" s="479"/>
      <c r="S172" s="479"/>
      <c r="T172" s="479"/>
      <c r="U172" s="479"/>
      <c r="V172" s="479"/>
      <c r="W172" s="479"/>
      <c r="X172" s="479"/>
      <c r="Y172" s="479"/>
      <c r="Z172" s="479"/>
    </row>
    <row r="173" spans="1:26" ht="15.75" customHeight="1">
      <c r="A173" s="479"/>
      <c r="B173" s="479"/>
      <c r="C173" s="479"/>
      <c r="D173" s="479"/>
      <c r="E173" s="479"/>
      <c r="F173" s="479"/>
      <c r="G173" s="479"/>
      <c r="H173" s="479"/>
      <c r="I173" s="479"/>
      <c r="J173" s="479"/>
      <c r="K173" s="479"/>
      <c r="L173" s="479"/>
      <c r="M173" s="479"/>
      <c r="N173" s="479"/>
      <c r="O173" s="479"/>
      <c r="P173" s="479"/>
      <c r="Q173" s="479"/>
      <c r="R173" s="479"/>
      <c r="S173" s="479"/>
      <c r="T173" s="479"/>
      <c r="U173" s="479"/>
      <c r="V173" s="479"/>
      <c r="W173" s="479"/>
      <c r="X173" s="479"/>
      <c r="Y173" s="479"/>
      <c r="Z173" s="479"/>
    </row>
    <row r="174" spans="1:26" ht="15.75" customHeight="1">
      <c r="A174" s="479"/>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row>
    <row r="175" spans="1:26" ht="15.75" customHeight="1">
      <c r="A175" s="479"/>
      <c r="B175" s="479"/>
      <c r="C175" s="479"/>
      <c r="D175" s="479"/>
      <c r="E175" s="479"/>
      <c r="F175" s="479"/>
      <c r="G175" s="479"/>
      <c r="H175" s="479"/>
      <c r="I175" s="479"/>
      <c r="J175" s="479"/>
      <c r="K175" s="479"/>
      <c r="L175" s="479"/>
      <c r="M175" s="479"/>
      <c r="N175" s="479"/>
      <c r="O175" s="479"/>
      <c r="P175" s="479"/>
      <c r="Q175" s="479"/>
      <c r="R175" s="479"/>
      <c r="S175" s="479"/>
      <c r="T175" s="479"/>
      <c r="U175" s="479"/>
      <c r="V175" s="479"/>
      <c r="W175" s="479"/>
      <c r="X175" s="479"/>
      <c r="Y175" s="479"/>
      <c r="Z175" s="479"/>
    </row>
    <row r="176" spans="1:26" ht="15.75" customHeight="1">
      <c r="A176" s="479"/>
      <c r="B176" s="479"/>
      <c r="C176" s="479"/>
      <c r="D176" s="479"/>
      <c r="E176" s="479"/>
      <c r="F176" s="479"/>
      <c r="G176" s="479"/>
      <c r="H176" s="479"/>
      <c r="I176" s="479"/>
      <c r="J176" s="479"/>
      <c r="K176" s="479"/>
      <c r="L176" s="479"/>
      <c r="M176" s="479"/>
      <c r="N176" s="479"/>
      <c r="O176" s="479"/>
      <c r="P176" s="479"/>
      <c r="Q176" s="479"/>
      <c r="R176" s="479"/>
      <c r="S176" s="479"/>
      <c r="T176" s="479"/>
      <c r="U176" s="479"/>
      <c r="V176" s="479"/>
      <c r="W176" s="479"/>
      <c r="X176" s="479"/>
      <c r="Y176" s="479"/>
      <c r="Z176" s="479"/>
    </row>
    <row r="177" spans="1:26" ht="15.75" customHeight="1">
      <c r="A177" s="479"/>
      <c r="B177" s="479"/>
      <c r="C177" s="479"/>
      <c r="D177" s="479"/>
      <c r="E177" s="479"/>
      <c r="F177" s="479"/>
      <c r="G177" s="479"/>
      <c r="H177" s="479"/>
      <c r="I177" s="479"/>
      <c r="J177" s="479"/>
      <c r="K177" s="479"/>
      <c r="L177" s="479"/>
      <c r="M177" s="479"/>
      <c r="N177" s="479"/>
      <c r="O177" s="479"/>
      <c r="P177" s="479"/>
      <c r="Q177" s="479"/>
      <c r="R177" s="479"/>
      <c r="S177" s="479"/>
      <c r="T177" s="479"/>
      <c r="U177" s="479"/>
      <c r="V177" s="479"/>
      <c r="W177" s="479"/>
      <c r="X177" s="479"/>
      <c r="Y177" s="479"/>
      <c r="Z177" s="479"/>
    </row>
    <row r="178" spans="1:26" ht="15.75" customHeight="1">
      <c r="A178" s="479"/>
      <c r="B178" s="479"/>
      <c r="C178" s="479"/>
      <c r="D178" s="479"/>
      <c r="E178" s="479"/>
      <c r="F178" s="479"/>
      <c r="G178" s="479"/>
      <c r="H178" s="479"/>
      <c r="I178" s="479"/>
      <c r="J178" s="479"/>
      <c r="K178" s="479"/>
      <c r="L178" s="479"/>
      <c r="M178" s="479"/>
      <c r="N178" s="479"/>
      <c r="O178" s="479"/>
      <c r="P178" s="479"/>
      <c r="Q178" s="479"/>
      <c r="R178" s="479"/>
      <c r="S178" s="479"/>
      <c r="T178" s="479"/>
      <c r="U178" s="479"/>
      <c r="V178" s="479"/>
      <c r="W178" s="479"/>
      <c r="X178" s="479"/>
      <c r="Y178" s="479"/>
      <c r="Z178" s="479"/>
    </row>
    <row r="179" spans="1:26" ht="15.75" customHeight="1">
      <c r="A179" s="479"/>
      <c r="B179" s="479"/>
      <c r="C179" s="479"/>
      <c r="D179" s="479"/>
      <c r="E179" s="479"/>
      <c r="F179" s="479"/>
      <c r="G179" s="479"/>
      <c r="H179" s="479"/>
      <c r="I179" s="479"/>
      <c r="J179" s="479"/>
      <c r="K179" s="479"/>
      <c r="L179" s="479"/>
      <c r="M179" s="479"/>
      <c r="N179" s="479"/>
      <c r="O179" s="479"/>
      <c r="P179" s="479"/>
      <c r="Q179" s="479"/>
      <c r="R179" s="479"/>
      <c r="S179" s="479"/>
      <c r="T179" s="479"/>
      <c r="U179" s="479"/>
      <c r="V179" s="479"/>
      <c r="W179" s="479"/>
      <c r="X179" s="479"/>
      <c r="Y179" s="479"/>
      <c r="Z179" s="479"/>
    </row>
    <row r="180" spans="1:26" ht="15.75" customHeight="1">
      <c r="A180" s="479"/>
      <c r="B180" s="479"/>
      <c r="C180" s="479"/>
      <c r="D180" s="479"/>
      <c r="E180" s="479"/>
      <c r="F180" s="479"/>
      <c r="G180" s="479"/>
      <c r="H180" s="479"/>
      <c r="I180" s="479"/>
      <c r="J180" s="479"/>
      <c r="K180" s="479"/>
      <c r="L180" s="479"/>
      <c r="M180" s="479"/>
      <c r="N180" s="479"/>
      <c r="O180" s="479"/>
      <c r="P180" s="479"/>
      <c r="Q180" s="479"/>
      <c r="R180" s="479"/>
      <c r="S180" s="479"/>
      <c r="T180" s="479"/>
      <c r="U180" s="479"/>
      <c r="V180" s="479"/>
      <c r="W180" s="479"/>
      <c r="X180" s="479"/>
      <c r="Y180" s="479"/>
      <c r="Z180" s="479"/>
    </row>
    <row r="181" spans="1:26" ht="15.75" customHeight="1">
      <c r="A181" s="479"/>
      <c r="B181" s="479"/>
      <c r="C181" s="479"/>
      <c r="D181" s="479"/>
      <c r="E181" s="479"/>
      <c r="F181" s="479"/>
      <c r="G181" s="479"/>
      <c r="H181" s="479"/>
      <c r="I181" s="479"/>
      <c r="J181" s="479"/>
      <c r="K181" s="479"/>
      <c r="L181" s="479"/>
      <c r="M181" s="479"/>
      <c r="N181" s="479"/>
      <c r="O181" s="479"/>
      <c r="P181" s="479"/>
      <c r="Q181" s="479"/>
      <c r="R181" s="479"/>
      <c r="S181" s="479"/>
      <c r="T181" s="479"/>
      <c r="U181" s="479"/>
      <c r="V181" s="479"/>
      <c r="W181" s="479"/>
      <c r="X181" s="479"/>
      <c r="Y181" s="479"/>
      <c r="Z181" s="479"/>
    </row>
    <row r="182" spans="1:26" ht="15.75" customHeight="1">
      <c r="A182" s="479"/>
      <c r="B182" s="479"/>
      <c r="C182" s="479"/>
      <c r="D182" s="479"/>
      <c r="E182" s="479"/>
      <c r="F182" s="479"/>
      <c r="G182" s="479"/>
      <c r="H182" s="479"/>
      <c r="I182" s="479"/>
      <c r="J182" s="479"/>
      <c r="K182" s="479"/>
      <c r="L182" s="479"/>
      <c r="M182" s="479"/>
      <c r="N182" s="479"/>
      <c r="O182" s="479"/>
      <c r="P182" s="479"/>
      <c r="Q182" s="479"/>
      <c r="R182" s="479"/>
      <c r="S182" s="479"/>
      <c r="T182" s="479"/>
      <c r="U182" s="479"/>
      <c r="V182" s="479"/>
      <c r="W182" s="479"/>
      <c r="X182" s="479"/>
      <c r="Y182" s="479"/>
      <c r="Z182" s="479"/>
    </row>
    <row r="183" spans="1:26" ht="15.75" customHeight="1">
      <c r="A183" s="479"/>
      <c r="B183" s="479"/>
      <c r="C183" s="479"/>
      <c r="D183" s="479"/>
      <c r="E183" s="479"/>
      <c r="F183" s="479"/>
      <c r="G183" s="479"/>
      <c r="H183" s="479"/>
      <c r="I183" s="479"/>
      <c r="J183" s="479"/>
      <c r="K183" s="479"/>
      <c r="L183" s="479"/>
      <c r="M183" s="479"/>
      <c r="N183" s="479"/>
      <c r="O183" s="479"/>
      <c r="P183" s="479"/>
      <c r="Q183" s="479"/>
      <c r="R183" s="479"/>
      <c r="S183" s="479"/>
      <c r="T183" s="479"/>
      <c r="U183" s="479"/>
      <c r="V183" s="479"/>
      <c r="W183" s="479"/>
      <c r="X183" s="479"/>
      <c r="Y183" s="479"/>
      <c r="Z183" s="479"/>
    </row>
    <row r="184" spans="1:26" ht="15.75" customHeight="1">
      <c r="A184" s="479"/>
      <c r="B184" s="479"/>
      <c r="C184" s="479"/>
      <c r="D184" s="479"/>
      <c r="E184" s="479"/>
      <c r="F184" s="479"/>
      <c r="G184" s="479"/>
      <c r="H184" s="479"/>
      <c r="I184" s="479"/>
      <c r="J184" s="479"/>
      <c r="K184" s="479"/>
      <c r="L184" s="479"/>
      <c r="M184" s="479"/>
      <c r="N184" s="479"/>
      <c r="O184" s="479"/>
      <c r="P184" s="479"/>
      <c r="Q184" s="479"/>
      <c r="R184" s="479"/>
      <c r="S184" s="479"/>
      <c r="T184" s="479"/>
      <c r="U184" s="479"/>
      <c r="V184" s="479"/>
      <c r="W184" s="479"/>
      <c r="X184" s="479"/>
      <c r="Y184" s="479"/>
      <c r="Z184" s="479"/>
    </row>
    <row r="185" spans="1:26" ht="15.75" customHeight="1">
      <c r="A185" s="479"/>
      <c r="B185" s="479"/>
      <c r="C185" s="479"/>
      <c r="D185" s="479"/>
      <c r="E185" s="479"/>
      <c r="F185" s="479"/>
      <c r="G185" s="479"/>
      <c r="H185" s="479"/>
      <c r="I185" s="479"/>
      <c r="J185" s="479"/>
      <c r="K185" s="479"/>
      <c r="L185" s="479"/>
      <c r="M185" s="479"/>
      <c r="N185" s="479"/>
      <c r="O185" s="479"/>
      <c r="P185" s="479"/>
      <c r="Q185" s="479"/>
      <c r="R185" s="479"/>
      <c r="S185" s="479"/>
      <c r="T185" s="479"/>
      <c r="U185" s="479"/>
      <c r="V185" s="479"/>
      <c r="W185" s="479"/>
      <c r="X185" s="479"/>
      <c r="Y185" s="479"/>
      <c r="Z185" s="479"/>
    </row>
    <row r="186" spans="1:26" ht="15.75" customHeight="1">
      <c r="A186" s="479"/>
      <c r="B186" s="479"/>
      <c r="C186" s="479"/>
      <c r="D186" s="479"/>
      <c r="E186" s="479"/>
      <c r="F186" s="479"/>
      <c r="G186" s="479"/>
      <c r="H186" s="479"/>
      <c r="I186" s="479"/>
      <c r="J186" s="479"/>
      <c r="K186" s="479"/>
      <c r="L186" s="479"/>
      <c r="M186" s="479"/>
      <c r="N186" s="479"/>
      <c r="O186" s="479"/>
      <c r="P186" s="479"/>
      <c r="Q186" s="479"/>
      <c r="R186" s="479"/>
      <c r="S186" s="479"/>
      <c r="T186" s="479"/>
      <c r="U186" s="479"/>
      <c r="V186" s="479"/>
      <c r="W186" s="479"/>
      <c r="X186" s="479"/>
      <c r="Y186" s="479"/>
      <c r="Z186" s="479"/>
    </row>
    <row r="187" spans="1:26" ht="15.75" customHeight="1">
      <c r="A187" s="479"/>
      <c r="B187" s="479"/>
      <c r="C187" s="479"/>
      <c r="D187" s="479"/>
      <c r="E187" s="479"/>
      <c r="F187" s="479"/>
      <c r="G187" s="479"/>
      <c r="H187" s="479"/>
      <c r="I187" s="479"/>
      <c r="J187" s="479"/>
      <c r="K187" s="479"/>
      <c r="L187" s="479"/>
      <c r="M187" s="479"/>
      <c r="N187" s="479"/>
      <c r="O187" s="479"/>
      <c r="P187" s="479"/>
      <c r="Q187" s="479"/>
      <c r="R187" s="479"/>
      <c r="S187" s="479"/>
      <c r="T187" s="479"/>
      <c r="U187" s="479"/>
      <c r="V187" s="479"/>
      <c r="W187" s="479"/>
      <c r="X187" s="479"/>
      <c r="Y187" s="479"/>
      <c r="Z187" s="479"/>
    </row>
    <row r="188" spans="1:26" ht="15.75" customHeight="1">
      <c r="A188" s="479"/>
      <c r="B188" s="479"/>
      <c r="C188" s="479"/>
      <c r="D188" s="479"/>
      <c r="E188" s="479"/>
      <c r="F188" s="479"/>
      <c r="G188" s="479"/>
      <c r="H188" s="479"/>
      <c r="I188" s="479"/>
      <c r="J188" s="479"/>
      <c r="K188" s="479"/>
      <c r="L188" s="479"/>
      <c r="M188" s="479"/>
      <c r="N188" s="479"/>
      <c r="O188" s="479"/>
      <c r="P188" s="479"/>
      <c r="Q188" s="479"/>
      <c r="R188" s="479"/>
      <c r="S188" s="479"/>
      <c r="T188" s="479"/>
      <c r="U188" s="479"/>
      <c r="V188" s="479"/>
      <c r="W188" s="479"/>
      <c r="X188" s="479"/>
      <c r="Y188" s="479"/>
      <c r="Z188" s="479"/>
    </row>
    <row r="189" spans="1:26" ht="15.75" customHeight="1">
      <c r="A189" s="479"/>
      <c r="B189" s="479"/>
      <c r="C189" s="479"/>
      <c r="D189" s="479"/>
      <c r="E189" s="479"/>
      <c r="F189" s="479"/>
      <c r="G189" s="479"/>
      <c r="H189" s="479"/>
      <c r="I189" s="479"/>
      <c r="J189" s="479"/>
      <c r="K189" s="479"/>
      <c r="L189" s="479"/>
      <c r="M189" s="479"/>
      <c r="N189" s="479"/>
      <c r="O189" s="479"/>
      <c r="P189" s="479"/>
      <c r="Q189" s="479"/>
      <c r="R189" s="479"/>
      <c r="S189" s="479"/>
      <c r="T189" s="479"/>
      <c r="U189" s="479"/>
      <c r="V189" s="479"/>
      <c r="W189" s="479"/>
      <c r="X189" s="479"/>
      <c r="Y189" s="479"/>
      <c r="Z189" s="479"/>
    </row>
    <row r="190" spans="1:26" ht="15.75" customHeight="1">
      <c r="A190" s="479"/>
      <c r="B190" s="479"/>
      <c r="C190" s="479"/>
      <c r="D190" s="479"/>
      <c r="E190" s="479"/>
      <c r="F190" s="479"/>
      <c r="G190" s="479"/>
      <c r="H190" s="479"/>
      <c r="I190" s="479"/>
      <c r="J190" s="479"/>
      <c r="K190" s="479"/>
      <c r="L190" s="479"/>
      <c r="M190" s="479"/>
      <c r="N190" s="479"/>
      <c r="O190" s="479"/>
      <c r="P190" s="479"/>
      <c r="Q190" s="479"/>
      <c r="R190" s="479"/>
      <c r="S190" s="479"/>
      <c r="T190" s="479"/>
      <c r="U190" s="479"/>
      <c r="V190" s="479"/>
      <c r="W190" s="479"/>
      <c r="X190" s="479"/>
      <c r="Y190" s="479"/>
      <c r="Z190" s="479"/>
    </row>
    <row r="191" spans="1:26" ht="15.75" customHeight="1">
      <c r="A191" s="479"/>
      <c r="B191" s="479"/>
      <c r="C191" s="479"/>
      <c r="D191" s="479"/>
      <c r="E191" s="479"/>
      <c r="F191" s="479"/>
      <c r="G191" s="479"/>
      <c r="H191" s="479"/>
      <c r="I191" s="479"/>
      <c r="J191" s="479"/>
      <c r="K191" s="479"/>
      <c r="L191" s="479"/>
      <c r="M191" s="479"/>
      <c r="N191" s="479"/>
      <c r="O191" s="479"/>
      <c r="P191" s="479"/>
      <c r="Q191" s="479"/>
      <c r="R191" s="479"/>
      <c r="S191" s="479"/>
      <c r="T191" s="479"/>
      <c r="U191" s="479"/>
      <c r="V191" s="479"/>
      <c r="W191" s="479"/>
      <c r="X191" s="479"/>
      <c r="Y191" s="479"/>
      <c r="Z191" s="479"/>
    </row>
    <row r="192" spans="1:26" ht="15.75" customHeight="1">
      <c r="A192" s="479"/>
      <c r="B192" s="479"/>
      <c r="C192" s="479"/>
      <c r="D192" s="479"/>
      <c r="E192" s="479"/>
      <c r="F192" s="479"/>
      <c r="G192" s="479"/>
      <c r="H192" s="479"/>
      <c r="I192" s="479"/>
      <c r="J192" s="479"/>
      <c r="K192" s="479"/>
      <c r="L192" s="479"/>
      <c r="M192" s="479"/>
      <c r="N192" s="479"/>
      <c r="O192" s="479"/>
      <c r="P192" s="479"/>
      <c r="Q192" s="479"/>
      <c r="R192" s="479"/>
      <c r="S192" s="479"/>
      <c r="T192" s="479"/>
      <c r="U192" s="479"/>
      <c r="V192" s="479"/>
      <c r="W192" s="479"/>
      <c r="X192" s="479"/>
      <c r="Y192" s="479"/>
      <c r="Z192" s="479"/>
    </row>
    <row r="193" spans="1:26" ht="15.75" customHeight="1">
      <c r="A193" s="479"/>
      <c r="B193" s="479"/>
      <c r="C193" s="479"/>
      <c r="D193" s="479"/>
      <c r="E193" s="479"/>
      <c r="F193" s="479"/>
      <c r="G193" s="479"/>
      <c r="H193" s="479"/>
      <c r="I193" s="479"/>
      <c r="J193" s="479"/>
      <c r="K193" s="479"/>
      <c r="L193" s="479"/>
      <c r="M193" s="479"/>
      <c r="N193" s="479"/>
      <c r="O193" s="479"/>
      <c r="P193" s="479"/>
      <c r="Q193" s="479"/>
      <c r="R193" s="479"/>
      <c r="S193" s="479"/>
      <c r="T193" s="479"/>
      <c r="U193" s="479"/>
      <c r="V193" s="479"/>
      <c r="W193" s="479"/>
      <c r="X193" s="479"/>
      <c r="Y193" s="479"/>
      <c r="Z193" s="479"/>
    </row>
    <row r="194" spans="1:26" ht="15.75" customHeight="1">
      <c r="A194" s="479"/>
      <c r="B194" s="479"/>
      <c r="C194" s="479"/>
      <c r="D194" s="479"/>
      <c r="E194" s="479"/>
      <c r="F194" s="479"/>
      <c r="G194" s="479"/>
      <c r="H194" s="479"/>
      <c r="I194" s="479"/>
      <c r="J194" s="479"/>
      <c r="K194" s="479"/>
      <c r="L194" s="479"/>
      <c r="M194" s="479"/>
      <c r="N194" s="479"/>
      <c r="O194" s="479"/>
      <c r="P194" s="479"/>
      <c r="Q194" s="479"/>
      <c r="R194" s="479"/>
      <c r="S194" s="479"/>
      <c r="T194" s="479"/>
      <c r="U194" s="479"/>
      <c r="V194" s="479"/>
      <c r="W194" s="479"/>
      <c r="X194" s="479"/>
      <c r="Y194" s="479"/>
      <c r="Z194" s="479"/>
    </row>
    <row r="195" spans="1:26" ht="15.75" customHeight="1">
      <c r="A195" s="479"/>
      <c r="B195" s="479"/>
      <c r="C195" s="479"/>
      <c r="D195" s="479"/>
      <c r="E195" s="479"/>
      <c r="F195" s="479"/>
      <c r="G195" s="479"/>
      <c r="H195" s="479"/>
      <c r="I195" s="479"/>
      <c r="J195" s="479"/>
      <c r="K195" s="479"/>
      <c r="L195" s="479"/>
      <c r="M195" s="479"/>
      <c r="N195" s="479"/>
      <c r="O195" s="479"/>
      <c r="P195" s="479"/>
      <c r="Q195" s="479"/>
      <c r="R195" s="479"/>
      <c r="S195" s="479"/>
      <c r="T195" s="479"/>
      <c r="U195" s="479"/>
      <c r="V195" s="479"/>
      <c r="W195" s="479"/>
      <c r="X195" s="479"/>
      <c r="Y195" s="479"/>
      <c r="Z195" s="479"/>
    </row>
    <row r="196" spans="1:26" ht="15.75" customHeight="1">
      <c r="A196" s="479"/>
      <c r="B196" s="479"/>
      <c r="C196" s="479"/>
      <c r="D196" s="479"/>
      <c r="E196" s="479"/>
      <c r="F196" s="479"/>
      <c r="G196" s="479"/>
      <c r="H196" s="479"/>
      <c r="I196" s="479"/>
      <c r="J196" s="479"/>
      <c r="K196" s="479"/>
      <c r="L196" s="479"/>
      <c r="M196" s="479"/>
      <c r="N196" s="479"/>
      <c r="O196" s="479"/>
      <c r="P196" s="479"/>
      <c r="Q196" s="479"/>
      <c r="R196" s="479"/>
      <c r="S196" s="479"/>
      <c r="T196" s="479"/>
      <c r="U196" s="479"/>
      <c r="V196" s="479"/>
      <c r="W196" s="479"/>
      <c r="X196" s="479"/>
      <c r="Y196" s="479"/>
      <c r="Z196" s="479"/>
    </row>
    <row r="197" spans="1:26" ht="15.75" customHeight="1">
      <c r="A197" s="479"/>
      <c r="B197" s="479"/>
      <c r="C197" s="479"/>
      <c r="D197" s="479"/>
      <c r="E197" s="479"/>
      <c r="F197" s="479"/>
      <c r="G197" s="479"/>
      <c r="H197" s="479"/>
      <c r="I197" s="479"/>
      <c r="J197" s="479"/>
      <c r="K197" s="479"/>
      <c r="L197" s="479"/>
      <c r="M197" s="479"/>
      <c r="N197" s="479"/>
      <c r="O197" s="479"/>
      <c r="P197" s="479"/>
      <c r="Q197" s="479"/>
      <c r="R197" s="479"/>
      <c r="S197" s="479"/>
      <c r="T197" s="479"/>
      <c r="U197" s="479"/>
      <c r="V197" s="479"/>
      <c r="W197" s="479"/>
      <c r="X197" s="479"/>
      <c r="Y197" s="479"/>
      <c r="Z197" s="479"/>
    </row>
    <row r="198" spans="1:26" ht="15.75" customHeight="1">
      <c r="A198" s="479"/>
      <c r="B198" s="479"/>
      <c r="C198" s="479"/>
      <c r="D198" s="479"/>
      <c r="E198" s="479"/>
      <c r="F198" s="479"/>
      <c r="G198" s="479"/>
      <c r="H198" s="479"/>
      <c r="I198" s="479"/>
      <c r="J198" s="479"/>
      <c r="K198" s="479"/>
      <c r="L198" s="479"/>
      <c r="M198" s="479"/>
      <c r="N198" s="479"/>
      <c r="O198" s="479"/>
      <c r="P198" s="479"/>
      <c r="Q198" s="479"/>
      <c r="R198" s="479"/>
      <c r="S198" s="479"/>
      <c r="T198" s="479"/>
      <c r="U198" s="479"/>
      <c r="V198" s="479"/>
      <c r="W198" s="479"/>
      <c r="X198" s="479"/>
      <c r="Y198" s="479"/>
      <c r="Z198" s="479"/>
    </row>
    <row r="199" spans="1:26" ht="15.75" customHeight="1">
      <c r="A199" s="479"/>
      <c r="B199" s="479"/>
      <c r="C199" s="479"/>
      <c r="D199" s="479"/>
      <c r="E199" s="479"/>
      <c r="F199" s="479"/>
      <c r="G199" s="479"/>
      <c r="H199" s="479"/>
      <c r="I199" s="479"/>
      <c r="J199" s="479"/>
      <c r="K199" s="479"/>
      <c r="L199" s="479"/>
      <c r="M199" s="479"/>
      <c r="N199" s="479"/>
      <c r="O199" s="479"/>
      <c r="P199" s="479"/>
      <c r="Q199" s="479"/>
      <c r="R199" s="479"/>
      <c r="S199" s="479"/>
      <c r="T199" s="479"/>
      <c r="U199" s="479"/>
      <c r="V199" s="479"/>
      <c r="W199" s="479"/>
      <c r="X199" s="479"/>
      <c r="Y199" s="479"/>
      <c r="Z199" s="479"/>
    </row>
    <row r="200" spans="1:26" ht="15.75" customHeight="1">
      <c r="A200" s="479"/>
      <c r="B200" s="479"/>
      <c r="C200" s="479"/>
      <c r="D200" s="479"/>
      <c r="E200" s="479"/>
      <c r="F200" s="479"/>
      <c r="G200" s="479"/>
      <c r="H200" s="479"/>
      <c r="I200" s="479"/>
      <c r="J200" s="479"/>
      <c r="K200" s="479"/>
      <c r="L200" s="479"/>
      <c r="M200" s="479"/>
      <c r="N200" s="479"/>
      <c r="O200" s="479"/>
      <c r="P200" s="479"/>
      <c r="Q200" s="479"/>
      <c r="R200" s="479"/>
      <c r="S200" s="479"/>
      <c r="T200" s="479"/>
      <c r="U200" s="479"/>
      <c r="V200" s="479"/>
      <c r="W200" s="479"/>
      <c r="X200" s="479"/>
      <c r="Y200" s="479"/>
      <c r="Z200" s="479"/>
    </row>
    <row r="201" spans="1:26" ht="15.75" customHeight="1">
      <c r="A201" s="479"/>
      <c r="B201" s="479"/>
      <c r="C201" s="479"/>
      <c r="D201" s="479"/>
      <c r="E201" s="479"/>
      <c r="F201" s="479"/>
      <c r="G201" s="479"/>
      <c r="H201" s="479"/>
      <c r="I201" s="479"/>
      <c r="J201" s="479"/>
      <c r="K201" s="479"/>
      <c r="L201" s="479"/>
      <c r="M201" s="479"/>
      <c r="N201" s="479"/>
      <c r="O201" s="479"/>
      <c r="P201" s="479"/>
      <c r="Q201" s="479"/>
      <c r="R201" s="479"/>
      <c r="S201" s="479"/>
      <c r="T201" s="479"/>
      <c r="U201" s="479"/>
      <c r="V201" s="479"/>
      <c r="W201" s="479"/>
      <c r="X201" s="479"/>
      <c r="Y201" s="479"/>
      <c r="Z201" s="479"/>
    </row>
    <row r="202" spans="1:26" ht="15.75" customHeight="1">
      <c r="A202" s="479"/>
      <c r="B202" s="479"/>
      <c r="C202" s="479"/>
      <c r="D202" s="479"/>
      <c r="E202" s="479"/>
      <c r="F202" s="479"/>
      <c r="G202" s="479"/>
      <c r="H202" s="479"/>
      <c r="I202" s="479"/>
      <c r="J202" s="479"/>
      <c r="K202" s="479"/>
      <c r="L202" s="479"/>
      <c r="M202" s="479"/>
      <c r="N202" s="479"/>
      <c r="O202" s="479"/>
      <c r="P202" s="479"/>
      <c r="Q202" s="479"/>
      <c r="R202" s="479"/>
      <c r="S202" s="479"/>
      <c r="T202" s="479"/>
      <c r="U202" s="479"/>
      <c r="V202" s="479"/>
      <c r="W202" s="479"/>
      <c r="X202" s="479"/>
      <c r="Y202" s="479"/>
      <c r="Z202" s="479"/>
    </row>
    <row r="203" spans="1:26" ht="15.75" customHeight="1">
      <c r="A203" s="479"/>
      <c r="B203" s="479"/>
      <c r="C203" s="479"/>
      <c r="D203" s="479"/>
      <c r="E203" s="479"/>
      <c r="F203" s="479"/>
      <c r="G203" s="479"/>
      <c r="H203" s="479"/>
      <c r="I203" s="479"/>
      <c r="J203" s="479"/>
      <c r="K203" s="479"/>
      <c r="L203" s="479"/>
      <c r="M203" s="479"/>
      <c r="N203" s="479"/>
      <c r="O203" s="479"/>
      <c r="P203" s="479"/>
      <c r="Q203" s="479"/>
      <c r="R203" s="479"/>
      <c r="S203" s="479"/>
      <c r="T203" s="479"/>
      <c r="U203" s="479"/>
      <c r="V203" s="479"/>
      <c r="W203" s="479"/>
      <c r="X203" s="479"/>
      <c r="Y203" s="479"/>
      <c r="Z203" s="479"/>
    </row>
    <row r="204" spans="1:26" ht="15.75" customHeight="1">
      <c r="A204" s="479"/>
      <c r="B204" s="479"/>
      <c r="C204" s="479"/>
      <c r="D204" s="479"/>
      <c r="E204" s="479"/>
      <c r="F204" s="479"/>
      <c r="G204" s="479"/>
      <c r="H204" s="479"/>
      <c r="I204" s="479"/>
      <c r="J204" s="479"/>
      <c r="K204" s="479"/>
      <c r="L204" s="479"/>
      <c r="M204" s="479"/>
      <c r="N204" s="479"/>
      <c r="O204" s="479"/>
      <c r="P204" s="479"/>
      <c r="Q204" s="479"/>
      <c r="R204" s="479"/>
      <c r="S204" s="479"/>
      <c r="T204" s="479"/>
      <c r="U204" s="479"/>
      <c r="V204" s="479"/>
      <c r="W204" s="479"/>
      <c r="X204" s="479"/>
      <c r="Y204" s="479"/>
      <c r="Z204" s="479"/>
    </row>
    <row r="205" spans="1:26" ht="15.75" customHeight="1">
      <c r="A205" s="479"/>
      <c r="B205" s="479"/>
      <c r="C205" s="479"/>
      <c r="D205" s="479"/>
      <c r="E205" s="479"/>
      <c r="F205" s="479"/>
      <c r="G205" s="479"/>
      <c r="H205" s="479"/>
      <c r="I205" s="479"/>
      <c r="J205" s="479"/>
      <c r="K205" s="479"/>
      <c r="L205" s="479"/>
      <c r="M205" s="479"/>
      <c r="N205" s="479"/>
      <c r="O205" s="479"/>
      <c r="P205" s="479"/>
      <c r="Q205" s="479"/>
      <c r="R205" s="479"/>
      <c r="S205" s="479"/>
      <c r="T205" s="479"/>
      <c r="U205" s="479"/>
      <c r="V205" s="479"/>
      <c r="W205" s="479"/>
      <c r="X205" s="479"/>
      <c r="Y205" s="479"/>
      <c r="Z205" s="479"/>
    </row>
    <row r="206" spans="1:26" ht="15.75" customHeight="1">
      <c r="A206" s="479"/>
      <c r="B206" s="479"/>
      <c r="C206" s="479"/>
      <c r="D206" s="479"/>
      <c r="E206" s="479"/>
      <c r="F206" s="479"/>
      <c r="G206" s="479"/>
      <c r="H206" s="479"/>
      <c r="I206" s="479"/>
      <c r="J206" s="479"/>
      <c r="K206" s="479"/>
      <c r="L206" s="479"/>
      <c r="M206" s="479"/>
      <c r="N206" s="479"/>
      <c r="O206" s="479"/>
      <c r="P206" s="479"/>
      <c r="Q206" s="479"/>
      <c r="R206" s="479"/>
      <c r="S206" s="479"/>
      <c r="T206" s="479"/>
      <c r="U206" s="479"/>
      <c r="V206" s="479"/>
      <c r="W206" s="479"/>
      <c r="X206" s="479"/>
      <c r="Y206" s="479"/>
      <c r="Z206" s="479"/>
    </row>
    <row r="207" spans="1:26" ht="15.75" customHeight="1">
      <c r="A207" s="479"/>
      <c r="B207" s="479"/>
      <c r="C207" s="479"/>
      <c r="D207" s="479"/>
      <c r="E207" s="479"/>
      <c r="F207" s="479"/>
      <c r="G207" s="479"/>
      <c r="H207" s="479"/>
      <c r="I207" s="479"/>
      <c r="J207" s="479"/>
      <c r="K207" s="479"/>
      <c r="L207" s="479"/>
      <c r="M207" s="479"/>
      <c r="N207" s="479"/>
      <c r="O207" s="479"/>
      <c r="P207" s="479"/>
      <c r="Q207" s="479"/>
      <c r="R207" s="479"/>
      <c r="S207" s="479"/>
      <c r="T207" s="479"/>
      <c r="U207" s="479"/>
      <c r="V207" s="479"/>
      <c r="W207" s="479"/>
      <c r="X207" s="479"/>
      <c r="Y207" s="479"/>
      <c r="Z207" s="479"/>
    </row>
    <row r="208" spans="1:26" ht="15.75" customHeight="1">
      <c r="A208" s="479"/>
      <c r="B208" s="479"/>
      <c r="C208" s="479"/>
      <c r="D208" s="479"/>
      <c r="E208" s="479"/>
      <c r="F208" s="479"/>
      <c r="G208" s="479"/>
      <c r="H208" s="479"/>
      <c r="I208" s="479"/>
      <c r="J208" s="479"/>
      <c r="K208" s="479"/>
      <c r="L208" s="479"/>
      <c r="M208" s="479"/>
      <c r="N208" s="479"/>
      <c r="O208" s="479"/>
      <c r="P208" s="479"/>
      <c r="Q208" s="479"/>
      <c r="R208" s="479"/>
      <c r="S208" s="479"/>
      <c r="T208" s="479"/>
      <c r="U208" s="479"/>
      <c r="V208" s="479"/>
      <c r="W208" s="479"/>
      <c r="X208" s="479"/>
      <c r="Y208" s="479"/>
      <c r="Z208" s="479"/>
    </row>
    <row r="209" spans="1:26" ht="15.75" customHeight="1">
      <c r="A209" s="479"/>
      <c r="B209" s="479"/>
      <c r="C209" s="479"/>
      <c r="D209" s="479"/>
      <c r="E209" s="479"/>
      <c r="F209" s="479"/>
      <c r="G209" s="479"/>
      <c r="H209" s="479"/>
      <c r="I209" s="479"/>
      <c r="J209" s="479"/>
      <c r="K209" s="479"/>
      <c r="L209" s="479"/>
      <c r="M209" s="479"/>
      <c r="N209" s="479"/>
      <c r="O209" s="479"/>
      <c r="P209" s="479"/>
      <c r="Q209" s="479"/>
      <c r="R209" s="479"/>
      <c r="S209" s="479"/>
      <c r="T209" s="479"/>
      <c r="U209" s="479"/>
      <c r="V209" s="479"/>
      <c r="W209" s="479"/>
      <c r="X209" s="479"/>
      <c r="Y209" s="479"/>
      <c r="Z209" s="479"/>
    </row>
    <row r="210" spans="1:26" ht="15.75" customHeight="1">
      <c r="A210" s="479"/>
      <c r="B210" s="479"/>
      <c r="C210" s="479"/>
      <c r="D210" s="479"/>
      <c r="E210" s="479"/>
      <c r="F210" s="479"/>
      <c r="G210" s="479"/>
      <c r="H210" s="479"/>
      <c r="I210" s="479"/>
      <c r="J210" s="479"/>
      <c r="K210" s="479"/>
      <c r="L210" s="479"/>
      <c r="M210" s="479"/>
      <c r="N210" s="479"/>
      <c r="O210" s="479"/>
      <c r="P210" s="479"/>
      <c r="Q210" s="479"/>
      <c r="R210" s="479"/>
      <c r="S210" s="479"/>
      <c r="T210" s="479"/>
      <c r="U210" s="479"/>
      <c r="V210" s="479"/>
      <c r="W210" s="479"/>
      <c r="X210" s="479"/>
      <c r="Y210" s="479"/>
      <c r="Z210" s="479"/>
    </row>
    <row r="211" spans="1:26" ht="15.75" customHeight="1">
      <c r="A211" s="479"/>
      <c r="B211" s="479"/>
      <c r="C211" s="479"/>
      <c r="D211" s="479"/>
      <c r="E211" s="479"/>
      <c r="F211" s="479"/>
      <c r="G211" s="479"/>
      <c r="H211" s="479"/>
      <c r="I211" s="479"/>
      <c r="J211" s="479"/>
      <c r="K211" s="479"/>
      <c r="L211" s="479"/>
      <c r="M211" s="479"/>
      <c r="N211" s="479"/>
      <c r="O211" s="479"/>
      <c r="P211" s="479"/>
      <c r="Q211" s="479"/>
      <c r="R211" s="479"/>
      <c r="S211" s="479"/>
      <c r="T211" s="479"/>
      <c r="U211" s="479"/>
      <c r="V211" s="479"/>
      <c r="W211" s="479"/>
      <c r="X211" s="479"/>
      <c r="Y211" s="479"/>
      <c r="Z211" s="479"/>
    </row>
    <row r="212" spans="1:26" ht="15.75" customHeight="1">
      <c r="A212" s="479"/>
      <c r="B212" s="479"/>
      <c r="C212" s="479"/>
      <c r="D212" s="479"/>
      <c r="E212" s="479"/>
      <c r="F212" s="479"/>
      <c r="G212" s="479"/>
      <c r="H212" s="479"/>
      <c r="I212" s="479"/>
      <c r="J212" s="479"/>
      <c r="K212" s="479"/>
      <c r="L212" s="479"/>
      <c r="M212" s="479"/>
      <c r="N212" s="479"/>
      <c r="O212" s="479"/>
      <c r="P212" s="479"/>
      <c r="Q212" s="479"/>
      <c r="R212" s="479"/>
      <c r="S212" s="479"/>
      <c r="T212" s="479"/>
      <c r="U212" s="479"/>
      <c r="V212" s="479"/>
      <c r="W212" s="479"/>
      <c r="X212" s="479"/>
      <c r="Y212" s="479"/>
      <c r="Z212" s="479"/>
    </row>
    <row r="213" spans="1:26" ht="15.75" customHeight="1">
      <c r="A213" s="479"/>
      <c r="B213" s="479"/>
      <c r="C213" s="479"/>
      <c r="D213" s="479"/>
      <c r="E213" s="479"/>
      <c r="F213" s="479"/>
      <c r="G213" s="479"/>
      <c r="H213" s="479"/>
      <c r="I213" s="479"/>
      <c r="J213" s="479"/>
      <c r="K213" s="479"/>
      <c r="L213" s="479"/>
      <c r="M213" s="479"/>
      <c r="N213" s="479"/>
      <c r="O213" s="479"/>
      <c r="P213" s="479"/>
      <c r="Q213" s="479"/>
      <c r="R213" s="479"/>
      <c r="S213" s="479"/>
      <c r="T213" s="479"/>
      <c r="U213" s="479"/>
      <c r="V213" s="479"/>
      <c r="W213" s="479"/>
      <c r="X213" s="479"/>
      <c r="Y213" s="479"/>
      <c r="Z213" s="479"/>
    </row>
    <row r="214" spans="1:26" ht="15.75" customHeight="1">
      <c r="A214" s="479"/>
      <c r="B214" s="479"/>
      <c r="C214" s="479"/>
      <c r="D214" s="479"/>
      <c r="E214" s="479"/>
      <c r="F214" s="479"/>
      <c r="G214" s="479"/>
      <c r="H214" s="479"/>
      <c r="I214" s="479"/>
      <c r="J214" s="479"/>
      <c r="K214" s="479"/>
      <c r="L214" s="479"/>
      <c r="M214" s="479"/>
      <c r="N214" s="479"/>
      <c r="O214" s="479"/>
      <c r="P214" s="479"/>
      <c r="Q214" s="479"/>
      <c r="R214" s="479"/>
      <c r="S214" s="479"/>
      <c r="T214" s="479"/>
      <c r="U214" s="479"/>
      <c r="V214" s="479"/>
      <c r="W214" s="479"/>
      <c r="X214" s="479"/>
      <c r="Y214" s="479"/>
      <c r="Z214" s="479"/>
    </row>
    <row r="215" spans="1:26" ht="15.75" customHeight="1">
      <c r="A215" s="479"/>
      <c r="B215" s="479"/>
      <c r="C215" s="479"/>
      <c r="D215" s="479"/>
      <c r="E215" s="479"/>
      <c r="F215" s="479"/>
      <c r="G215" s="479"/>
      <c r="H215" s="479"/>
      <c r="I215" s="479"/>
      <c r="J215" s="479"/>
      <c r="K215" s="479"/>
      <c r="L215" s="479"/>
      <c r="M215" s="479"/>
      <c r="N215" s="479"/>
      <c r="O215" s="479"/>
      <c r="P215" s="479"/>
      <c r="Q215" s="479"/>
      <c r="R215" s="479"/>
      <c r="S215" s="479"/>
      <c r="T215" s="479"/>
      <c r="U215" s="479"/>
      <c r="V215" s="479"/>
      <c r="W215" s="479"/>
      <c r="X215" s="479"/>
      <c r="Y215" s="479"/>
      <c r="Z215" s="479"/>
    </row>
    <row r="216" spans="1:26" ht="15.75" customHeight="1">
      <c r="A216" s="479"/>
      <c r="B216" s="479"/>
      <c r="C216" s="479"/>
      <c r="D216" s="479"/>
      <c r="E216" s="479"/>
      <c r="F216" s="479"/>
      <c r="G216" s="479"/>
      <c r="H216" s="479"/>
      <c r="I216" s="479"/>
      <c r="J216" s="479"/>
      <c r="K216" s="479"/>
      <c r="L216" s="479"/>
      <c r="M216" s="479"/>
      <c r="N216" s="479"/>
      <c r="O216" s="479"/>
      <c r="P216" s="479"/>
      <c r="Q216" s="479"/>
      <c r="R216" s="479"/>
      <c r="S216" s="479"/>
      <c r="T216" s="479"/>
      <c r="U216" s="479"/>
      <c r="V216" s="479"/>
      <c r="W216" s="479"/>
      <c r="X216" s="479"/>
      <c r="Y216" s="479"/>
      <c r="Z216" s="479"/>
    </row>
    <row r="217" spans="1:26" ht="15.75" customHeight="1">
      <c r="A217" s="479"/>
      <c r="B217" s="479"/>
      <c r="C217" s="479"/>
      <c r="D217" s="479"/>
      <c r="E217" s="479"/>
      <c r="F217" s="479"/>
      <c r="G217" s="479"/>
      <c r="H217" s="479"/>
      <c r="I217" s="479"/>
      <c r="J217" s="479"/>
      <c r="K217" s="479"/>
      <c r="L217" s="479"/>
      <c r="M217" s="479"/>
      <c r="N217" s="479"/>
      <c r="O217" s="479"/>
      <c r="P217" s="479"/>
      <c r="Q217" s="479"/>
      <c r="R217" s="479"/>
      <c r="S217" s="479"/>
      <c r="T217" s="479"/>
      <c r="U217" s="479"/>
      <c r="V217" s="479"/>
      <c r="W217" s="479"/>
      <c r="X217" s="479"/>
      <c r="Y217" s="479"/>
      <c r="Z217" s="479"/>
    </row>
    <row r="218" spans="1:26" ht="15.75" customHeight="1">
      <c r="A218" s="479"/>
      <c r="B218" s="479"/>
      <c r="C218" s="479"/>
      <c r="D218" s="479"/>
      <c r="E218" s="479"/>
      <c r="F218" s="479"/>
      <c r="G218" s="479"/>
      <c r="H218" s="479"/>
      <c r="I218" s="479"/>
      <c r="J218" s="479"/>
      <c r="K218" s="479"/>
      <c r="L218" s="479"/>
      <c r="M218" s="479"/>
      <c r="N218" s="479"/>
      <c r="O218" s="479"/>
      <c r="P218" s="479"/>
      <c r="Q218" s="479"/>
      <c r="R218" s="479"/>
      <c r="S218" s="479"/>
      <c r="T218" s="479"/>
      <c r="U218" s="479"/>
      <c r="V218" s="479"/>
      <c r="W218" s="479"/>
      <c r="X218" s="479"/>
      <c r="Y218" s="479"/>
      <c r="Z218" s="479"/>
    </row>
    <row r="219" spans="1:26" ht="15.75" customHeight="1">
      <c r="A219" s="479"/>
      <c r="B219" s="479"/>
      <c r="C219" s="479"/>
      <c r="D219" s="479"/>
      <c r="E219" s="479"/>
      <c r="F219" s="479"/>
      <c r="G219" s="479"/>
      <c r="H219" s="479"/>
      <c r="I219" s="479"/>
      <c r="J219" s="479"/>
      <c r="K219" s="479"/>
      <c r="L219" s="479"/>
      <c r="M219" s="479"/>
      <c r="N219" s="479"/>
      <c r="O219" s="479"/>
      <c r="P219" s="479"/>
      <c r="Q219" s="479"/>
      <c r="R219" s="479"/>
      <c r="S219" s="479"/>
      <c r="T219" s="479"/>
      <c r="U219" s="479"/>
      <c r="V219" s="479"/>
      <c r="W219" s="479"/>
      <c r="X219" s="479"/>
      <c r="Y219" s="479"/>
      <c r="Z219" s="479"/>
    </row>
    <row r="220" spans="1:26" ht="15.75" customHeight="1">
      <c r="A220" s="479"/>
      <c r="B220" s="479"/>
      <c r="C220" s="479"/>
      <c r="D220" s="479"/>
      <c r="E220" s="479"/>
      <c r="F220" s="479"/>
      <c r="G220" s="479"/>
      <c r="H220" s="479"/>
      <c r="I220" s="479"/>
      <c r="J220" s="479"/>
      <c r="K220" s="479"/>
      <c r="L220" s="479"/>
      <c r="M220" s="479"/>
      <c r="N220" s="479"/>
      <c r="O220" s="479"/>
      <c r="P220" s="479"/>
      <c r="Q220" s="479"/>
      <c r="R220" s="479"/>
      <c r="S220" s="479"/>
      <c r="T220" s="479"/>
      <c r="U220" s="479"/>
      <c r="V220" s="479"/>
      <c r="W220" s="479"/>
      <c r="X220" s="479"/>
      <c r="Y220" s="479"/>
      <c r="Z220" s="479"/>
    </row>
    <row r="221" spans="1:26" ht="15.75" customHeight="1">
      <c r="A221" s="479"/>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row>
    <row r="222" spans="1:26" ht="15.75" customHeight="1">
      <c r="A222" s="479"/>
      <c r="B222" s="479"/>
      <c r="C222" s="479"/>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row>
    <row r="223" spans="1:26" ht="15.75" customHeight="1">
      <c r="A223" s="479"/>
      <c r="B223" s="479"/>
      <c r="C223" s="479"/>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row>
    <row r="224" spans="1:26" ht="15.75" customHeight="1">
      <c r="A224" s="479"/>
      <c r="B224" s="479"/>
      <c r="C224" s="479"/>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row>
    <row r="225" spans="1:26" ht="15.75" customHeight="1">
      <c r="A225" s="479"/>
      <c r="B225" s="479"/>
      <c r="C225" s="479"/>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row>
    <row r="226" spans="1:26" ht="15.75" customHeight="1">
      <c r="A226" s="479"/>
      <c r="B226" s="479"/>
      <c r="C226" s="479"/>
      <c r="D226" s="479"/>
      <c r="E226" s="479"/>
      <c r="F226" s="479"/>
      <c r="G226" s="479"/>
      <c r="H226" s="479"/>
      <c r="I226" s="479"/>
      <c r="J226" s="479"/>
      <c r="K226" s="479"/>
      <c r="L226" s="479"/>
      <c r="M226" s="479"/>
      <c r="N226" s="479"/>
      <c r="O226" s="479"/>
      <c r="P226" s="479"/>
      <c r="Q226" s="479"/>
      <c r="R226" s="479"/>
      <c r="S226" s="479"/>
      <c r="T226" s="479"/>
      <c r="U226" s="479"/>
      <c r="V226" s="479"/>
      <c r="W226" s="479"/>
      <c r="X226" s="479"/>
      <c r="Y226" s="479"/>
      <c r="Z226" s="479"/>
    </row>
    <row r="227" spans="1:26" ht="15.75" customHeight="1">
      <c r="A227" s="479"/>
      <c r="B227" s="479"/>
      <c r="C227" s="479"/>
      <c r="D227" s="479"/>
      <c r="E227" s="479"/>
      <c r="F227" s="479"/>
      <c r="G227" s="479"/>
      <c r="H227" s="479"/>
      <c r="I227" s="479"/>
      <c r="J227" s="479"/>
      <c r="K227" s="479"/>
      <c r="L227" s="479"/>
      <c r="M227" s="479"/>
      <c r="N227" s="479"/>
      <c r="O227" s="479"/>
      <c r="P227" s="479"/>
      <c r="Q227" s="479"/>
      <c r="R227" s="479"/>
      <c r="S227" s="479"/>
      <c r="T227" s="479"/>
      <c r="U227" s="479"/>
      <c r="V227" s="479"/>
      <c r="W227" s="479"/>
      <c r="X227" s="479"/>
      <c r="Y227" s="479"/>
      <c r="Z227" s="479"/>
    </row>
    <row r="228" spans="1:26" ht="15.75" customHeight="1">
      <c r="A228" s="479"/>
      <c r="B228" s="479"/>
      <c r="C228" s="479"/>
      <c r="D228" s="479"/>
      <c r="E228" s="479"/>
      <c r="F228" s="479"/>
      <c r="G228" s="479"/>
      <c r="H228" s="479"/>
      <c r="I228" s="479"/>
      <c r="J228" s="479"/>
      <c r="K228" s="479"/>
      <c r="L228" s="479"/>
      <c r="M228" s="479"/>
      <c r="N228" s="479"/>
      <c r="O228" s="479"/>
      <c r="P228" s="479"/>
      <c r="Q228" s="479"/>
      <c r="R228" s="479"/>
      <c r="S228" s="479"/>
      <c r="T228" s="479"/>
      <c r="U228" s="479"/>
      <c r="V228" s="479"/>
      <c r="W228" s="479"/>
      <c r="X228" s="479"/>
      <c r="Y228" s="479"/>
      <c r="Z228" s="479"/>
    </row>
    <row r="229" spans="1:26" ht="15.75" customHeight="1">
      <c r="A229" s="479"/>
      <c r="B229" s="479"/>
      <c r="C229" s="479"/>
      <c r="D229" s="479"/>
      <c r="E229" s="479"/>
      <c r="F229" s="479"/>
      <c r="G229" s="479"/>
      <c r="H229" s="479"/>
      <c r="I229" s="479"/>
      <c r="J229" s="479"/>
      <c r="K229" s="479"/>
      <c r="L229" s="479"/>
      <c r="M229" s="479"/>
      <c r="N229" s="479"/>
      <c r="O229" s="479"/>
      <c r="P229" s="479"/>
      <c r="Q229" s="479"/>
      <c r="R229" s="479"/>
      <c r="S229" s="479"/>
      <c r="T229" s="479"/>
      <c r="U229" s="479"/>
      <c r="V229" s="479"/>
      <c r="W229" s="479"/>
      <c r="X229" s="479"/>
      <c r="Y229" s="479"/>
      <c r="Z229" s="479"/>
    </row>
    <row r="230" spans="1:26" ht="15.75" customHeight="1">
      <c r="A230" s="479"/>
      <c r="B230" s="479"/>
      <c r="C230" s="479"/>
      <c r="D230" s="479"/>
      <c r="E230" s="479"/>
      <c r="F230" s="479"/>
      <c r="G230" s="479"/>
      <c r="H230" s="479"/>
      <c r="I230" s="479"/>
      <c r="J230" s="479"/>
      <c r="K230" s="479"/>
      <c r="L230" s="479"/>
      <c r="M230" s="479"/>
      <c r="N230" s="479"/>
      <c r="O230" s="479"/>
      <c r="P230" s="479"/>
      <c r="Q230" s="479"/>
      <c r="R230" s="479"/>
      <c r="S230" s="479"/>
      <c r="T230" s="479"/>
      <c r="U230" s="479"/>
      <c r="V230" s="479"/>
      <c r="W230" s="479"/>
      <c r="X230" s="479"/>
      <c r="Y230" s="479"/>
      <c r="Z230" s="479"/>
    </row>
    <row r="231" spans="1:26" ht="15.75" customHeight="1">
      <c r="A231" s="479"/>
      <c r="B231" s="479"/>
      <c r="C231" s="479"/>
      <c r="D231" s="479"/>
      <c r="E231" s="479"/>
      <c r="F231" s="479"/>
      <c r="G231" s="479"/>
      <c r="H231" s="479"/>
      <c r="I231" s="479"/>
      <c r="J231" s="479"/>
      <c r="K231" s="479"/>
      <c r="L231" s="479"/>
      <c r="M231" s="479"/>
      <c r="N231" s="479"/>
      <c r="O231" s="479"/>
      <c r="P231" s="479"/>
      <c r="Q231" s="479"/>
      <c r="R231" s="479"/>
      <c r="S231" s="479"/>
      <c r="T231" s="479"/>
      <c r="U231" s="479"/>
      <c r="V231" s="479"/>
      <c r="W231" s="479"/>
      <c r="X231" s="479"/>
      <c r="Y231" s="479"/>
      <c r="Z231" s="479"/>
    </row>
    <row r="232" spans="1:26" ht="15.75" customHeight="1">
      <c r="A232" s="479"/>
      <c r="B232" s="479"/>
      <c r="C232" s="479"/>
      <c r="D232" s="479"/>
      <c r="E232" s="479"/>
      <c r="F232" s="479"/>
      <c r="G232" s="479"/>
      <c r="H232" s="479"/>
      <c r="I232" s="479"/>
      <c r="J232" s="479"/>
      <c r="K232" s="479"/>
      <c r="L232" s="479"/>
      <c r="M232" s="479"/>
      <c r="N232" s="479"/>
      <c r="O232" s="479"/>
      <c r="P232" s="479"/>
      <c r="Q232" s="479"/>
      <c r="R232" s="479"/>
      <c r="S232" s="479"/>
      <c r="T232" s="479"/>
      <c r="U232" s="479"/>
      <c r="V232" s="479"/>
      <c r="W232" s="479"/>
      <c r="X232" s="479"/>
      <c r="Y232" s="479"/>
      <c r="Z232" s="479"/>
    </row>
    <row r="233" spans="1:26" ht="15.75" customHeight="1">
      <c r="A233" s="479"/>
      <c r="B233" s="479"/>
      <c r="C233" s="479"/>
      <c r="D233" s="479"/>
      <c r="E233" s="479"/>
      <c r="F233" s="479"/>
      <c r="G233" s="479"/>
      <c r="H233" s="479"/>
      <c r="I233" s="479"/>
      <c r="J233" s="479"/>
      <c r="K233" s="479"/>
      <c r="L233" s="479"/>
      <c r="M233" s="479"/>
      <c r="N233" s="479"/>
      <c r="O233" s="479"/>
      <c r="P233" s="479"/>
      <c r="Q233" s="479"/>
      <c r="R233" s="479"/>
      <c r="S233" s="479"/>
      <c r="T233" s="479"/>
      <c r="U233" s="479"/>
      <c r="V233" s="479"/>
      <c r="W233" s="479"/>
      <c r="X233" s="479"/>
      <c r="Y233" s="479"/>
      <c r="Z233" s="479"/>
    </row>
    <row r="234" spans="1:26" ht="15.75" customHeight="1">
      <c r="A234" s="479"/>
      <c r="B234" s="479"/>
      <c r="C234" s="479"/>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row>
    <row r="235" spans="1:26" ht="15.75" customHeight="1">
      <c r="A235" s="479"/>
      <c r="B235" s="479"/>
      <c r="C235" s="479"/>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row>
    <row r="236" spans="1:26" ht="15.75" customHeight="1">
      <c r="A236" s="479"/>
      <c r="B236" s="479"/>
      <c r="C236" s="479"/>
      <c r="D236" s="479"/>
      <c r="E236" s="479"/>
      <c r="F236" s="479"/>
      <c r="G236" s="479"/>
      <c r="H236" s="479"/>
      <c r="I236" s="479"/>
      <c r="J236" s="479"/>
      <c r="K236" s="479"/>
      <c r="L236" s="479"/>
      <c r="M236" s="479"/>
      <c r="N236" s="479"/>
      <c r="O236" s="479"/>
      <c r="P236" s="479"/>
      <c r="Q236" s="479"/>
      <c r="R236" s="479"/>
      <c r="S236" s="479"/>
      <c r="T236" s="479"/>
      <c r="U236" s="479"/>
      <c r="V236" s="479"/>
      <c r="W236" s="479"/>
      <c r="X236" s="479"/>
      <c r="Y236" s="479"/>
      <c r="Z236" s="479"/>
    </row>
    <row r="237" spans="1:26" ht="15.75" customHeight="1">
      <c r="A237" s="479"/>
      <c r="B237" s="479"/>
      <c r="C237" s="479"/>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row>
    <row r="238" spans="1:26" ht="15.75" customHeight="1">
      <c r="A238" s="479"/>
      <c r="B238" s="479"/>
      <c r="C238" s="479"/>
      <c r="D238" s="479"/>
      <c r="E238" s="479"/>
      <c r="F238" s="479"/>
      <c r="G238" s="479"/>
      <c r="H238" s="479"/>
      <c r="I238" s="479"/>
      <c r="J238" s="479"/>
      <c r="K238" s="479"/>
      <c r="L238" s="479"/>
      <c r="M238" s="479"/>
      <c r="N238" s="479"/>
      <c r="O238" s="479"/>
      <c r="P238" s="479"/>
      <c r="Q238" s="479"/>
      <c r="R238" s="479"/>
      <c r="S238" s="479"/>
      <c r="T238" s="479"/>
      <c r="U238" s="479"/>
      <c r="V238" s="479"/>
      <c r="W238" s="479"/>
      <c r="X238" s="479"/>
      <c r="Y238" s="479"/>
      <c r="Z238" s="479"/>
    </row>
    <row r="239" spans="1:26" ht="15.75" customHeight="1">
      <c r="A239" s="479"/>
      <c r="B239" s="479"/>
      <c r="C239" s="479"/>
      <c r="D239" s="479"/>
      <c r="E239" s="479"/>
      <c r="F239" s="479"/>
      <c r="G239" s="479"/>
      <c r="H239" s="479"/>
      <c r="I239" s="479"/>
      <c r="J239" s="479"/>
      <c r="K239" s="479"/>
      <c r="L239" s="479"/>
      <c r="M239" s="479"/>
      <c r="N239" s="479"/>
      <c r="O239" s="479"/>
      <c r="P239" s="479"/>
      <c r="Q239" s="479"/>
      <c r="R239" s="479"/>
      <c r="S239" s="479"/>
      <c r="T239" s="479"/>
      <c r="U239" s="479"/>
      <c r="V239" s="479"/>
      <c r="W239" s="479"/>
      <c r="X239" s="479"/>
      <c r="Y239" s="479"/>
      <c r="Z239" s="479"/>
    </row>
    <row r="240" spans="1:26" ht="15.75" customHeight="1">
      <c r="A240" s="479"/>
      <c r="B240" s="479"/>
      <c r="C240" s="479"/>
      <c r="D240" s="479"/>
      <c r="E240" s="479"/>
      <c r="F240" s="479"/>
      <c r="G240" s="479"/>
      <c r="H240" s="479"/>
      <c r="I240" s="479"/>
      <c r="J240" s="479"/>
      <c r="K240" s="479"/>
      <c r="L240" s="479"/>
      <c r="M240" s="479"/>
      <c r="N240" s="479"/>
      <c r="O240" s="479"/>
      <c r="P240" s="479"/>
      <c r="Q240" s="479"/>
      <c r="R240" s="479"/>
      <c r="S240" s="479"/>
      <c r="T240" s="479"/>
      <c r="U240" s="479"/>
      <c r="V240" s="479"/>
      <c r="W240" s="479"/>
      <c r="X240" s="479"/>
      <c r="Y240" s="479"/>
      <c r="Z240" s="479"/>
    </row>
    <row r="241" spans="1:26" ht="15.75" customHeight="1">
      <c r="A241" s="479"/>
      <c r="B241" s="479"/>
      <c r="C241" s="479"/>
      <c r="D241" s="479"/>
      <c r="E241" s="479"/>
      <c r="F241" s="479"/>
      <c r="G241" s="479"/>
      <c r="H241" s="479"/>
      <c r="I241" s="479"/>
      <c r="J241" s="479"/>
      <c r="K241" s="479"/>
      <c r="L241" s="479"/>
      <c r="M241" s="479"/>
      <c r="N241" s="479"/>
      <c r="O241" s="479"/>
      <c r="P241" s="479"/>
      <c r="Q241" s="479"/>
      <c r="R241" s="479"/>
      <c r="S241" s="479"/>
      <c r="T241" s="479"/>
      <c r="U241" s="479"/>
      <c r="V241" s="479"/>
      <c r="W241" s="479"/>
      <c r="X241" s="479"/>
      <c r="Y241" s="479"/>
      <c r="Z241" s="479"/>
    </row>
    <row r="242" spans="1:26" ht="15.75" customHeight="1">
      <c r="A242" s="479"/>
      <c r="B242" s="479"/>
      <c r="C242" s="479"/>
      <c r="D242" s="479"/>
      <c r="E242" s="479"/>
      <c r="F242" s="479"/>
      <c r="G242" s="479"/>
      <c r="H242" s="479"/>
      <c r="I242" s="479"/>
      <c r="J242" s="479"/>
      <c r="K242" s="479"/>
      <c r="L242" s="479"/>
      <c r="M242" s="479"/>
      <c r="N242" s="479"/>
      <c r="O242" s="479"/>
      <c r="P242" s="479"/>
      <c r="Q242" s="479"/>
      <c r="R242" s="479"/>
      <c r="S242" s="479"/>
      <c r="T242" s="479"/>
      <c r="U242" s="479"/>
      <c r="V242" s="479"/>
      <c r="W242" s="479"/>
      <c r="X242" s="479"/>
      <c r="Y242" s="479"/>
      <c r="Z242" s="479"/>
    </row>
    <row r="243" spans="1:26" ht="15.75" customHeight="1">
      <c r="A243" s="479"/>
      <c r="B243" s="479"/>
      <c r="C243" s="479"/>
      <c r="D243" s="479"/>
      <c r="E243" s="479"/>
      <c r="F243" s="479"/>
      <c r="G243" s="479"/>
      <c r="H243" s="479"/>
      <c r="I243" s="479"/>
      <c r="J243" s="479"/>
      <c r="K243" s="479"/>
      <c r="L243" s="479"/>
      <c r="M243" s="479"/>
      <c r="N243" s="479"/>
      <c r="O243" s="479"/>
      <c r="P243" s="479"/>
      <c r="Q243" s="479"/>
      <c r="R243" s="479"/>
      <c r="S243" s="479"/>
      <c r="T243" s="479"/>
      <c r="U243" s="479"/>
      <c r="V243" s="479"/>
      <c r="W243" s="479"/>
      <c r="X243" s="479"/>
      <c r="Y243" s="479"/>
      <c r="Z243" s="479"/>
    </row>
    <row r="244" spans="1:26" ht="15.75" customHeight="1">
      <c r="A244" s="479"/>
      <c r="B244" s="479"/>
      <c r="C244" s="479"/>
      <c r="D244" s="479"/>
      <c r="E244" s="479"/>
      <c r="F244" s="479"/>
      <c r="G244" s="479"/>
      <c r="H244" s="479"/>
      <c r="I244" s="479"/>
      <c r="J244" s="479"/>
      <c r="K244" s="479"/>
      <c r="L244" s="479"/>
      <c r="M244" s="479"/>
      <c r="N244" s="479"/>
      <c r="O244" s="479"/>
      <c r="P244" s="479"/>
      <c r="Q244" s="479"/>
      <c r="R244" s="479"/>
      <c r="S244" s="479"/>
      <c r="T244" s="479"/>
      <c r="U244" s="479"/>
      <c r="V244" s="479"/>
      <c r="W244" s="479"/>
      <c r="X244" s="479"/>
      <c r="Y244" s="479"/>
      <c r="Z244" s="479"/>
    </row>
    <row r="245" spans="1:26" ht="15.75" customHeight="1">
      <c r="A245" s="479"/>
      <c r="B245" s="479"/>
      <c r="C245" s="479"/>
      <c r="D245" s="479"/>
      <c r="E245" s="479"/>
      <c r="F245" s="479"/>
      <c r="G245" s="479"/>
      <c r="H245" s="479"/>
      <c r="I245" s="479"/>
      <c r="J245" s="479"/>
      <c r="K245" s="479"/>
      <c r="L245" s="479"/>
      <c r="M245" s="479"/>
      <c r="N245" s="479"/>
      <c r="O245" s="479"/>
      <c r="P245" s="479"/>
      <c r="Q245" s="479"/>
      <c r="R245" s="479"/>
      <c r="S245" s="479"/>
      <c r="T245" s="479"/>
      <c r="U245" s="479"/>
      <c r="V245" s="479"/>
      <c r="W245" s="479"/>
      <c r="X245" s="479"/>
      <c r="Y245" s="479"/>
      <c r="Z245" s="479"/>
    </row>
    <row r="246" spans="1:26" ht="15.75" customHeight="1">
      <c r="A246" s="479"/>
      <c r="B246" s="479"/>
      <c r="C246" s="479"/>
      <c r="D246" s="479"/>
      <c r="E246" s="479"/>
      <c r="F246" s="479"/>
      <c r="G246" s="479"/>
      <c r="H246" s="479"/>
      <c r="I246" s="479"/>
      <c r="J246" s="479"/>
      <c r="K246" s="479"/>
      <c r="L246" s="479"/>
      <c r="M246" s="479"/>
      <c r="N246" s="479"/>
      <c r="O246" s="479"/>
      <c r="P246" s="479"/>
      <c r="Q246" s="479"/>
      <c r="R246" s="479"/>
      <c r="S246" s="479"/>
      <c r="T246" s="479"/>
      <c r="U246" s="479"/>
      <c r="V246" s="479"/>
      <c r="W246" s="479"/>
      <c r="X246" s="479"/>
      <c r="Y246" s="479"/>
      <c r="Z246" s="479"/>
    </row>
    <row r="247" spans="1:26" ht="15.75" customHeight="1">
      <c r="A247" s="479"/>
      <c r="B247" s="479"/>
      <c r="C247" s="479"/>
      <c r="D247" s="479"/>
      <c r="E247" s="479"/>
      <c r="F247" s="479"/>
      <c r="G247" s="479"/>
      <c r="H247" s="479"/>
      <c r="I247" s="479"/>
      <c r="J247" s="479"/>
      <c r="K247" s="479"/>
      <c r="L247" s="479"/>
      <c r="M247" s="479"/>
      <c r="N247" s="479"/>
      <c r="O247" s="479"/>
      <c r="P247" s="479"/>
      <c r="Q247" s="479"/>
      <c r="R247" s="479"/>
      <c r="S247" s="479"/>
      <c r="T247" s="479"/>
      <c r="U247" s="479"/>
      <c r="V247" s="479"/>
      <c r="W247" s="479"/>
      <c r="X247" s="479"/>
      <c r="Y247" s="479"/>
      <c r="Z247" s="479"/>
    </row>
    <row r="248" spans="1:26" ht="15.75" customHeight="1">
      <c r="A248" s="479"/>
      <c r="B248" s="479"/>
      <c r="C248" s="479"/>
      <c r="D248" s="479"/>
      <c r="E248" s="479"/>
      <c r="F248" s="479"/>
      <c r="G248" s="479"/>
      <c r="H248" s="479"/>
      <c r="I248" s="479"/>
      <c r="J248" s="479"/>
      <c r="K248" s="479"/>
      <c r="L248" s="479"/>
      <c r="M248" s="479"/>
      <c r="N248" s="479"/>
      <c r="O248" s="479"/>
      <c r="P248" s="479"/>
      <c r="Q248" s="479"/>
      <c r="R248" s="479"/>
      <c r="S248" s="479"/>
      <c r="T248" s="479"/>
      <c r="U248" s="479"/>
      <c r="V248" s="479"/>
      <c r="W248" s="479"/>
      <c r="X248" s="479"/>
      <c r="Y248" s="479"/>
      <c r="Z248" s="479"/>
    </row>
    <row r="249" spans="1:26" ht="15.75" customHeight="1">
      <c r="A249" s="479"/>
      <c r="B249" s="479"/>
      <c r="C249" s="479"/>
      <c r="D249" s="479"/>
      <c r="E249" s="479"/>
      <c r="F249" s="479"/>
      <c r="G249" s="479"/>
      <c r="H249" s="479"/>
      <c r="I249" s="479"/>
      <c r="J249" s="479"/>
      <c r="K249" s="479"/>
      <c r="L249" s="479"/>
      <c r="M249" s="479"/>
      <c r="N249" s="479"/>
      <c r="O249" s="479"/>
      <c r="P249" s="479"/>
      <c r="Q249" s="479"/>
      <c r="R249" s="479"/>
      <c r="S249" s="479"/>
      <c r="T249" s="479"/>
      <c r="U249" s="479"/>
      <c r="V249" s="479"/>
      <c r="W249" s="479"/>
      <c r="X249" s="479"/>
      <c r="Y249" s="479"/>
      <c r="Z249" s="479"/>
    </row>
    <row r="250" spans="1:26" ht="15.75" customHeight="1">
      <c r="A250" s="479"/>
      <c r="B250" s="479"/>
      <c r="C250" s="479"/>
      <c r="D250" s="479"/>
      <c r="E250" s="479"/>
      <c r="F250" s="479"/>
      <c r="G250" s="479"/>
      <c r="H250" s="479"/>
      <c r="I250" s="479"/>
      <c r="J250" s="479"/>
      <c r="K250" s="479"/>
      <c r="L250" s="479"/>
      <c r="M250" s="479"/>
      <c r="N250" s="479"/>
      <c r="O250" s="479"/>
      <c r="P250" s="479"/>
      <c r="Q250" s="479"/>
      <c r="R250" s="479"/>
      <c r="S250" s="479"/>
      <c r="T250" s="479"/>
      <c r="U250" s="479"/>
      <c r="V250" s="479"/>
      <c r="W250" s="479"/>
      <c r="X250" s="479"/>
      <c r="Y250" s="479"/>
      <c r="Z250" s="479"/>
    </row>
    <row r="251" spans="1:26" ht="15.75" customHeight="1">
      <c r="A251" s="479"/>
      <c r="B251" s="479"/>
      <c r="C251" s="479"/>
      <c r="D251" s="479"/>
      <c r="E251" s="479"/>
      <c r="F251" s="479"/>
      <c r="G251" s="479"/>
      <c r="H251" s="479"/>
      <c r="I251" s="479"/>
      <c r="J251" s="479"/>
      <c r="K251" s="479"/>
      <c r="L251" s="479"/>
      <c r="M251" s="479"/>
      <c r="N251" s="479"/>
      <c r="O251" s="479"/>
      <c r="P251" s="479"/>
      <c r="Q251" s="479"/>
      <c r="R251" s="479"/>
      <c r="S251" s="479"/>
      <c r="T251" s="479"/>
      <c r="U251" s="479"/>
      <c r="V251" s="479"/>
      <c r="W251" s="479"/>
      <c r="X251" s="479"/>
      <c r="Y251" s="479"/>
      <c r="Z251" s="479"/>
    </row>
    <row r="252" spans="1:26" ht="15.75" customHeight="1">
      <c r="A252" s="479"/>
      <c r="B252" s="479"/>
      <c r="C252" s="479"/>
      <c r="D252" s="479"/>
      <c r="E252" s="479"/>
      <c r="F252" s="479"/>
      <c r="G252" s="479"/>
      <c r="H252" s="479"/>
      <c r="I252" s="479"/>
      <c r="J252" s="479"/>
      <c r="K252" s="479"/>
      <c r="L252" s="479"/>
      <c r="M252" s="479"/>
      <c r="N252" s="479"/>
      <c r="O252" s="479"/>
      <c r="P252" s="479"/>
      <c r="Q252" s="479"/>
      <c r="R252" s="479"/>
      <c r="S252" s="479"/>
      <c r="T252" s="479"/>
      <c r="U252" s="479"/>
      <c r="V252" s="479"/>
      <c r="W252" s="479"/>
      <c r="X252" s="479"/>
      <c r="Y252" s="479"/>
      <c r="Z252" s="479"/>
    </row>
    <row r="253" spans="1:26" ht="15.75" customHeight="1">
      <c r="A253" s="479"/>
      <c r="B253" s="479"/>
      <c r="C253" s="479"/>
      <c r="D253" s="479"/>
      <c r="E253" s="479"/>
      <c r="F253" s="479"/>
      <c r="G253" s="479"/>
      <c r="H253" s="479"/>
      <c r="I253" s="479"/>
      <c r="J253" s="479"/>
      <c r="K253" s="479"/>
      <c r="L253" s="479"/>
      <c r="M253" s="479"/>
      <c r="N253" s="479"/>
      <c r="O253" s="479"/>
      <c r="P253" s="479"/>
      <c r="Q253" s="479"/>
      <c r="R253" s="479"/>
      <c r="S253" s="479"/>
      <c r="T253" s="479"/>
      <c r="U253" s="479"/>
      <c r="V253" s="479"/>
      <c r="W253" s="479"/>
      <c r="X253" s="479"/>
      <c r="Y253" s="479"/>
      <c r="Z253" s="479"/>
    </row>
    <row r="254" spans="1:26" ht="15.75" customHeight="1">
      <c r="A254" s="479"/>
      <c r="B254" s="479"/>
      <c r="C254" s="479"/>
      <c r="D254" s="479"/>
      <c r="E254" s="479"/>
      <c r="F254" s="479"/>
      <c r="G254" s="479"/>
      <c r="H254" s="479"/>
      <c r="I254" s="479"/>
      <c r="J254" s="479"/>
      <c r="K254" s="479"/>
      <c r="L254" s="479"/>
      <c r="M254" s="479"/>
      <c r="N254" s="479"/>
      <c r="O254" s="479"/>
      <c r="P254" s="479"/>
      <c r="Q254" s="479"/>
      <c r="R254" s="479"/>
      <c r="S254" s="479"/>
      <c r="T254" s="479"/>
      <c r="U254" s="479"/>
      <c r="V254" s="479"/>
      <c r="W254" s="479"/>
      <c r="X254" s="479"/>
      <c r="Y254" s="479"/>
      <c r="Z254" s="479"/>
    </row>
    <row r="255" spans="1:26" ht="15.75" customHeight="1">
      <c r="A255" s="479"/>
      <c r="B255" s="479"/>
      <c r="C255" s="479"/>
      <c r="D255" s="479"/>
      <c r="E255" s="479"/>
      <c r="F255" s="479"/>
      <c r="G255" s="479"/>
      <c r="H255" s="479"/>
      <c r="I255" s="479"/>
      <c r="J255" s="479"/>
      <c r="K255" s="479"/>
      <c r="L255" s="479"/>
      <c r="M255" s="479"/>
      <c r="N255" s="479"/>
      <c r="O255" s="479"/>
      <c r="P255" s="479"/>
      <c r="Q255" s="479"/>
      <c r="R255" s="479"/>
      <c r="S255" s="479"/>
      <c r="T255" s="479"/>
      <c r="U255" s="479"/>
      <c r="V255" s="479"/>
      <c r="W255" s="479"/>
      <c r="X255" s="479"/>
      <c r="Y255" s="479"/>
      <c r="Z255" s="479"/>
    </row>
    <row r="256" spans="1:26" ht="15.75" customHeight="1">
      <c r="A256" s="479"/>
      <c r="B256" s="479"/>
      <c r="C256" s="479"/>
      <c r="D256" s="479"/>
      <c r="E256" s="479"/>
      <c r="F256" s="479"/>
      <c r="G256" s="479"/>
      <c r="H256" s="479"/>
      <c r="I256" s="479"/>
      <c r="J256" s="479"/>
      <c r="K256" s="479"/>
      <c r="L256" s="479"/>
      <c r="M256" s="479"/>
      <c r="N256" s="479"/>
      <c r="O256" s="479"/>
      <c r="P256" s="479"/>
      <c r="Q256" s="479"/>
      <c r="R256" s="479"/>
      <c r="S256" s="479"/>
      <c r="T256" s="479"/>
      <c r="U256" s="479"/>
      <c r="V256" s="479"/>
      <c r="W256" s="479"/>
      <c r="X256" s="479"/>
      <c r="Y256" s="479"/>
      <c r="Z256" s="479"/>
    </row>
    <row r="257" spans="1:26" ht="15.75" customHeight="1">
      <c r="A257" s="479"/>
      <c r="B257" s="479"/>
      <c r="C257" s="479"/>
      <c r="D257" s="479"/>
      <c r="E257" s="479"/>
      <c r="F257" s="479"/>
      <c r="G257" s="479"/>
      <c r="H257" s="479"/>
      <c r="I257" s="479"/>
      <c r="J257" s="479"/>
      <c r="K257" s="479"/>
      <c r="L257" s="479"/>
      <c r="M257" s="479"/>
      <c r="N257" s="479"/>
      <c r="O257" s="479"/>
      <c r="P257" s="479"/>
      <c r="Q257" s="479"/>
      <c r="R257" s="479"/>
      <c r="S257" s="479"/>
      <c r="T257" s="479"/>
      <c r="U257" s="479"/>
      <c r="V257" s="479"/>
      <c r="W257" s="479"/>
      <c r="X257" s="479"/>
      <c r="Y257" s="479"/>
      <c r="Z257" s="479"/>
    </row>
    <row r="258" spans="1:26" ht="15.75" customHeight="1">
      <c r="A258" s="479"/>
      <c r="B258" s="479"/>
      <c r="C258" s="479"/>
      <c r="D258" s="479"/>
      <c r="E258" s="479"/>
      <c r="F258" s="479"/>
      <c r="G258" s="479"/>
      <c r="H258" s="479"/>
      <c r="I258" s="479"/>
      <c r="J258" s="479"/>
      <c r="K258" s="479"/>
      <c r="L258" s="479"/>
      <c r="M258" s="479"/>
      <c r="N258" s="479"/>
      <c r="O258" s="479"/>
      <c r="P258" s="479"/>
      <c r="Q258" s="479"/>
      <c r="R258" s="479"/>
      <c r="S258" s="479"/>
      <c r="T258" s="479"/>
      <c r="U258" s="479"/>
      <c r="V258" s="479"/>
      <c r="W258" s="479"/>
      <c r="X258" s="479"/>
      <c r="Y258" s="479"/>
      <c r="Z258" s="479"/>
    </row>
    <row r="259" spans="1:26" ht="15.75" customHeight="1">
      <c r="A259" s="479"/>
      <c r="B259" s="479"/>
      <c r="C259" s="479"/>
      <c r="D259" s="479"/>
      <c r="E259" s="479"/>
      <c r="F259" s="479"/>
      <c r="G259" s="479"/>
      <c r="H259" s="479"/>
      <c r="I259" s="479"/>
      <c r="J259" s="479"/>
      <c r="K259" s="479"/>
      <c r="L259" s="479"/>
      <c r="M259" s="479"/>
      <c r="N259" s="479"/>
      <c r="O259" s="479"/>
      <c r="P259" s="479"/>
      <c r="Q259" s="479"/>
      <c r="R259" s="479"/>
      <c r="S259" s="479"/>
      <c r="T259" s="479"/>
      <c r="U259" s="479"/>
      <c r="V259" s="479"/>
      <c r="W259" s="479"/>
      <c r="X259" s="479"/>
      <c r="Y259" s="479"/>
      <c r="Z259" s="479"/>
    </row>
    <row r="260" spans="1:26" ht="15.75" customHeight="1">
      <c r="A260" s="479"/>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row>
    <row r="261" spans="1:26" ht="15.75" customHeight="1">
      <c r="A261" s="479"/>
      <c r="B261" s="479"/>
      <c r="C261" s="479"/>
      <c r="D261" s="479"/>
      <c r="E261" s="479"/>
      <c r="F261" s="479"/>
      <c r="G261" s="479"/>
      <c r="H261" s="479"/>
      <c r="I261" s="479"/>
      <c r="J261" s="479"/>
      <c r="K261" s="479"/>
      <c r="L261" s="479"/>
      <c r="M261" s="479"/>
      <c r="N261" s="479"/>
      <c r="O261" s="479"/>
      <c r="P261" s="479"/>
      <c r="Q261" s="479"/>
      <c r="R261" s="479"/>
      <c r="S261" s="479"/>
      <c r="T261" s="479"/>
      <c r="U261" s="479"/>
      <c r="V261" s="479"/>
      <c r="W261" s="479"/>
      <c r="X261" s="479"/>
      <c r="Y261" s="479"/>
      <c r="Z261" s="479"/>
    </row>
    <row r="262" spans="1:26" ht="15.75" customHeight="1">
      <c r="A262" s="479"/>
      <c r="B262" s="479"/>
      <c r="C262" s="479"/>
      <c r="D262" s="479"/>
      <c r="E262" s="479"/>
      <c r="F262" s="479"/>
      <c r="G262" s="479"/>
      <c r="H262" s="479"/>
      <c r="I262" s="479"/>
      <c r="J262" s="479"/>
      <c r="K262" s="479"/>
      <c r="L262" s="479"/>
      <c r="M262" s="479"/>
      <c r="N262" s="479"/>
      <c r="O262" s="479"/>
      <c r="P262" s="479"/>
      <c r="Q262" s="479"/>
      <c r="R262" s="479"/>
      <c r="S262" s="479"/>
      <c r="T262" s="479"/>
      <c r="U262" s="479"/>
      <c r="V262" s="479"/>
      <c r="W262" s="479"/>
      <c r="X262" s="479"/>
      <c r="Y262" s="479"/>
      <c r="Z262" s="479"/>
    </row>
    <row r="263" spans="1:26" ht="15.75" customHeight="1">
      <c r="A263" s="479"/>
      <c r="B263" s="479"/>
      <c r="C263" s="479"/>
      <c r="D263" s="479"/>
      <c r="E263" s="479"/>
      <c r="F263" s="479"/>
      <c r="G263" s="479"/>
      <c r="H263" s="479"/>
      <c r="I263" s="479"/>
      <c r="J263" s="479"/>
      <c r="K263" s="479"/>
      <c r="L263" s="479"/>
      <c r="M263" s="479"/>
      <c r="N263" s="479"/>
      <c r="O263" s="479"/>
      <c r="P263" s="479"/>
      <c r="Q263" s="479"/>
      <c r="R263" s="479"/>
      <c r="S263" s="479"/>
      <c r="T263" s="479"/>
      <c r="U263" s="479"/>
      <c r="V263" s="479"/>
      <c r="W263" s="479"/>
      <c r="X263" s="479"/>
      <c r="Y263" s="479"/>
      <c r="Z263" s="479"/>
    </row>
    <row r="264" spans="1:26" ht="15.75" customHeight="1">
      <c r="A264" s="479"/>
      <c r="B264" s="479"/>
      <c r="C264" s="479"/>
      <c r="D264" s="479"/>
      <c r="E264" s="479"/>
      <c r="F264" s="479"/>
      <c r="G264" s="479"/>
      <c r="H264" s="479"/>
      <c r="I264" s="479"/>
      <c r="J264" s="479"/>
      <c r="K264" s="479"/>
      <c r="L264" s="479"/>
      <c r="M264" s="479"/>
      <c r="N264" s="479"/>
      <c r="O264" s="479"/>
      <c r="P264" s="479"/>
      <c r="Q264" s="479"/>
      <c r="R264" s="479"/>
      <c r="S264" s="479"/>
      <c r="T264" s="479"/>
      <c r="U264" s="479"/>
      <c r="V264" s="479"/>
      <c r="W264" s="479"/>
      <c r="X264" s="479"/>
      <c r="Y264" s="479"/>
      <c r="Z264" s="479"/>
    </row>
    <row r="265" spans="1:26" ht="15.75" customHeight="1">
      <c r="A265" s="479"/>
      <c r="B265" s="479"/>
      <c r="C265" s="479"/>
      <c r="D265" s="479"/>
      <c r="E265" s="479"/>
      <c r="F265" s="479"/>
      <c r="G265" s="479"/>
      <c r="H265" s="479"/>
      <c r="I265" s="479"/>
      <c r="J265" s="479"/>
      <c r="K265" s="479"/>
      <c r="L265" s="479"/>
      <c r="M265" s="479"/>
      <c r="N265" s="479"/>
      <c r="O265" s="479"/>
      <c r="P265" s="479"/>
      <c r="Q265" s="479"/>
      <c r="R265" s="479"/>
      <c r="S265" s="479"/>
      <c r="T265" s="479"/>
      <c r="U265" s="479"/>
      <c r="V265" s="479"/>
      <c r="W265" s="479"/>
      <c r="X265" s="479"/>
      <c r="Y265" s="479"/>
      <c r="Z265" s="479"/>
    </row>
    <row r="266" spans="1:26" ht="15.75" customHeight="1">
      <c r="A266" s="479"/>
      <c r="B266" s="479"/>
      <c r="C266" s="479"/>
      <c r="D266" s="479"/>
      <c r="E266" s="479"/>
      <c r="F266" s="479"/>
      <c r="G266" s="479"/>
      <c r="H266" s="479"/>
      <c r="I266" s="479"/>
      <c r="J266" s="479"/>
      <c r="K266" s="479"/>
      <c r="L266" s="479"/>
      <c r="M266" s="479"/>
      <c r="N266" s="479"/>
      <c r="O266" s="479"/>
      <c r="P266" s="479"/>
      <c r="Q266" s="479"/>
      <c r="R266" s="479"/>
      <c r="S266" s="479"/>
      <c r="T266" s="479"/>
      <c r="U266" s="479"/>
      <c r="V266" s="479"/>
      <c r="W266" s="479"/>
      <c r="X266" s="479"/>
      <c r="Y266" s="479"/>
      <c r="Z266" s="479"/>
    </row>
    <row r="267" spans="1:26" ht="15.75" customHeight="1">
      <c r="A267" s="479"/>
      <c r="B267" s="479"/>
      <c r="C267" s="479"/>
      <c r="D267" s="479"/>
      <c r="E267" s="479"/>
      <c r="F267" s="479"/>
      <c r="G267" s="479"/>
      <c r="H267" s="479"/>
      <c r="I267" s="479"/>
      <c r="J267" s="479"/>
      <c r="K267" s="479"/>
      <c r="L267" s="479"/>
      <c r="M267" s="479"/>
      <c r="N267" s="479"/>
      <c r="O267" s="479"/>
      <c r="P267" s="479"/>
      <c r="Q267" s="479"/>
      <c r="R267" s="479"/>
      <c r="S267" s="479"/>
      <c r="T267" s="479"/>
      <c r="U267" s="479"/>
      <c r="V267" s="479"/>
      <c r="W267" s="479"/>
      <c r="X267" s="479"/>
      <c r="Y267" s="479"/>
      <c r="Z267" s="479"/>
    </row>
    <row r="268" spans="1:26" ht="15.75" customHeight="1">
      <c r="A268" s="479"/>
      <c r="B268" s="479"/>
      <c r="C268" s="479"/>
      <c r="D268" s="479"/>
      <c r="E268" s="479"/>
      <c r="F268" s="479"/>
      <c r="G268" s="479"/>
      <c r="H268" s="479"/>
      <c r="I268" s="479"/>
      <c r="J268" s="479"/>
      <c r="K268" s="479"/>
      <c r="L268" s="479"/>
      <c r="M268" s="479"/>
      <c r="N268" s="479"/>
      <c r="O268" s="479"/>
      <c r="P268" s="479"/>
      <c r="Q268" s="479"/>
      <c r="R268" s="479"/>
      <c r="S268" s="479"/>
      <c r="T268" s="479"/>
      <c r="U268" s="479"/>
      <c r="V268" s="479"/>
      <c r="W268" s="479"/>
      <c r="X268" s="479"/>
      <c r="Y268" s="479"/>
      <c r="Z268" s="479"/>
    </row>
    <row r="269" spans="1:26" ht="15.75" customHeight="1">
      <c r="A269" s="479"/>
      <c r="B269" s="479"/>
      <c r="C269" s="479"/>
      <c r="D269" s="479"/>
      <c r="E269" s="479"/>
      <c r="F269" s="479"/>
      <c r="G269" s="479"/>
      <c r="H269" s="479"/>
      <c r="I269" s="479"/>
      <c r="J269" s="479"/>
      <c r="K269" s="479"/>
      <c r="L269" s="479"/>
      <c r="M269" s="479"/>
      <c r="N269" s="479"/>
      <c r="O269" s="479"/>
      <c r="P269" s="479"/>
      <c r="Q269" s="479"/>
      <c r="R269" s="479"/>
      <c r="S269" s="479"/>
      <c r="T269" s="479"/>
      <c r="U269" s="479"/>
      <c r="V269" s="479"/>
      <c r="W269" s="479"/>
      <c r="X269" s="479"/>
      <c r="Y269" s="479"/>
      <c r="Z269" s="479"/>
    </row>
    <row r="270" spans="1:26" ht="15.75" customHeight="1">
      <c r="A270" s="479"/>
      <c r="B270" s="479"/>
      <c r="C270" s="479"/>
      <c r="D270" s="479"/>
      <c r="E270" s="479"/>
      <c r="F270" s="479"/>
      <c r="G270" s="479"/>
      <c r="H270" s="479"/>
      <c r="I270" s="479"/>
      <c r="J270" s="479"/>
      <c r="K270" s="479"/>
      <c r="L270" s="479"/>
      <c r="M270" s="479"/>
      <c r="N270" s="479"/>
      <c r="O270" s="479"/>
      <c r="P270" s="479"/>
      <c r="Q270" s="479"/>
      <c r="R270" s="479"/>
      <c r="S270" s="479"/>
      <c r="T270" s="479"/>
      <c r="U270" s="479"/>
      <c r="V270" s="479"/>
      <c r="W270" s="479"/>
      <c r="X270" s="479"/>
      <c r="Y270" s="479"/>
      <c r="Z270" s="479"/>
    </row>
    <row r="271" spans="1:26" ht="15.75" customHeight="1">
      <c r="A271" s="479"/>
      <c r="B271" s="479"/>
      <c r="C271" s="479"/>
      <c r="D271" s="479"/>
      <c r="E271" s="479"/>
      <c r="F271" s="479"/>
      <c r="G271" s="479"/>
      <c r="H271" s="479"/>
      <c r="I271" s="479"/>
      <c r="J271" s="479"/>
      <c r="K271" s="479"/>
      <c r="L271" s="479"/>
      <c r="M271" s="479"/>
      <c r="N271" s="479"/>
      <c r="O271" s="479"/>
      <c r="P271" s="479"/>
      <c r="Q271" s="479"/>
      <c r="R271" s="479"/>
      <c r="S271" s="479"/>
      <c r="T271" s="479"/>
      <c r="U271" s="479"/>
      <c r="V271" s="479"/>
      <c r="W271" s="479"/>
      <c r="X271" s="479"/>
      <c r="Y271" s="479"/>
      <c r="Z271" s="479"/>
    </row>
    <row r="272" spans="1:26" ht="15.75" customHeight="1">
      <c r="A272" s="479"/>
      <c r="B272" s="479"/>
      <c r="C272" s="479"/>
      <c r="D272" s="479"/>
      <c r="E272" s="479"/>
      <c r="F272" s="479"/>
      <c r="G272" s="479"/>
      <c r="H272" s="479"/>
      <c r="I272" s="479"/>
      <c r="J272" s="479"/>
      <c r="K272" s="479"/>
      <c r="L272" s="479"/>
      <c r="M272" s="479"/>
      <c r="N272" s="479"/>
      <c r="O272" s="479"/>
      <c r="P272" s="479"/>
      <c r="Q272" s="479"/>
      <c r="R272" s="479"/>
      <c r="S272" s="479"/>
      <c r="T272" s="479"/>
      <c r="U272" s="479"/>
      <c r="V272" s="479"/>
      <c r="W272" s="479"/>
      <c r="X272" s="479"/>
      <c r="Y272" s="479"/>
      <c r="Z272" s="479"/>
    </row>
    <row r="273" spans="1:26" ht="15.75" customHeight="1">
      <c r="A273" s="479"/>
      <c r="B273" s="479"/>
      <c r="C273" s="479"/>
      <c r="D273" s="479"/>
      <c r="E273" s="479"/>
      <c r="F273" s="479"/>
      <c r="G273" s="479"/>
      <c r="H273" s="479"/>
      <c r="I273" s="479"/>
      <c r="J273" s="479"/>
      <c r="K273" s="479"/>
      <c r="L273" s="479"/>
      <c r="M273" s="479"/>
      <c r="N273" s="479"/>
      <c r="O273" s="479"/>
      <c r="P273" s="479"/>
      <c r="Q273" s="479"/>
      <c r="R273" s="479"/>
      <c r="S273" s="479"/>
      <c r="T273" s="479"/>
      <c r="U273" s="479"/>
      <c r="V273" s="479"/>
      <c r="W273" s="479"/>
      <c r="X273" s="479"/>
      <c r="Y273" s="479"/>
      <c r="Z273" s="479"/>
    </row>
    <row r="274" spans="1:26" ht="15.75" customHeight="1">
      <c r="A274" s="479"/>
      <c r="B274" s="479"/>
      <c r="C274" s="479"/>
      <c r="D274" s="479"/>
      <c r="E274" s="479"/>
      <c r="F274" s="479"/>
      <c r="G274" s="479"/>
      <c r="H274" s="479"/>
      <c r="I274" s="479"/>
      <c r="J274" s="479"/>
      <c r="K274" s="479"/>
      <c r="L274" s="479"/>
      <c r="M274" s="479"/>
      <c r="N274" s="479"/>
      <c r="O274" s="479"/>
      <c r="P274" s="479"/>
      <c r="Q274" s="479"/>
      <c r="R274" s="479"/>
      <c r="S274" s="479"/>
      <c r="T274" s="479"/>
      <c r="U274" s="479"/>
      <c r="V274" s="479"/>
      <c r="W274" s="479"/>
      <c r="X274" s="479"/>
      <c r="Y274" s="479"/>
      <c r="Z274" s="479"/>
    </row>
    <row r="275" spans="1:26" ht="15.75" customHeight="1">
      <c r="A275" s="479"/>
      <c r="B275" s="479"/>
      <c r="C275" s="479"/>
      <c r="D275" s="479"/>
      <c r="E275" s="479"/>
      <c r="F275" s="479"/>
      <c r="G275" s="479"/>
      <c r="H275" s="479"/>
      <c r="I275" s="479"/>
      <c r="J275" s="479"/>
      <c r="K275" s="479"/>
      <c r="L275" s="479"/>
      <c r="M275" s="479"/>
      <c r="N275" s="479"/>
      <c r="O275" s="479"/>
      <c r="P275" s="479"/>
      <c r="Q275" s="479"/>
      <c r="R275" s="479"/>
      <c r="S275" s="479"/>
      <c r="T275" s="479"/>
      <c r="U275" s="479"/>
      <c r="V275" s="479"/>
      <c r="W275" s="479"/>
      <c r="X275" s="479"/>
      <c r="Y275" s="479"/>
      <c r="Z275" s="479"/>
    </row>
    <row r="276" spans="1:26" ht="15.75" customHeight="1">
      <c r="A276" s="479"/>
      <c r="B276" s="479"/>
      <c r="C276" s="479"/>
      <c r="D276" s="479"/>
      <c r="E276" s="479"/>
      <c r="F276" s="479"/>
      <c r="G276" s="479"/>
      <c r="H276" s="479"/>
      <c r="I276" s="479"/>
      <c r="J276" s="479"/>
      <c r="K276" s="479"/>
      <c r="L276" s="479"/>
      <c r="M276" s="479"/>
      <c r="N276" s="479"/>
      <c r="O276" s="479"/>
      <c r="P276" s="479"/>
      <c r="Q276" s="479"/>
      <c r="R276" s="479"/>
      <c r="S276" s="479"/>
      <c r="T276" s="479"/>
      <c r="U276" s="479"/>
      <c r="V276" s="479"/>
      <c r="W276" s="479"/>
      <c r="X276" s="479"/>
      <c r="Y276" s="479"/>
      <c r="Z276" s="479"/>
    </row>
    <row r="277" spans="1:26" ht="15.75" customHeight="1">
      <c r="A277" s="479"/>
      <c r="B277" s="479"/>
      <c r="C277" s="479"/>
      <c r="D277" s="479"/>
      <c r="E277" s="479"/>
      <c r="F277" s="479"/>
      <c r="G277" s="479"/>
      <c r="H277" s="479"/>
      <c r="I277" s="479"/>
      <c r="J277" s="479"/>
      <c r="K277" s="479"/>
      <c r="L277" s="479"/>
      <c r="M277" s="479"/>
      <c r="N277" s="479"/>
      <c r="O277" s="479"/>
      <c r="P277" s="479"/>
      <c r="Q277" s="479"/>
      <c r="R277" s="479"/>
      <c r="S277" s="479"/>
      <c r="T277" s="479"/>
      <c r="U277" s="479"/>
      <c r="V277" s="479"/>
      <c r="W277" s="479"/>
      <c r="X277" s="479"/>
      <c r="Y277" s="479"/>
      <c r="Z277" s="479"/>
    </row>
    <row r="278" spans="1:26" ht="15.75" customHeight="1">
      <c r="A278" s="479"/>
      <c r="B278" s="479"/>
      <c r="C278" s="479"/>
      <c r="D278" s="479"/>
      <c r="E278" s="479"/>
      <c r="F278" s="479"/>
      <c r="G278" s="479"/>
      <c r="H278" s="479"/>
      <c r="I278" s="479"/>
      <c r="J278" s="479"/>
      <c r="K278" s="479"/>
      <c r="L278" s="479"/>
      <c r="M278" s="479"/>
      <c r="N278" s="479"/>
      <c r="O278" s="479"/>
      <c r="P278" s="479"/>
      <c r="Q278" s="479"/>
      <c r="R278" s="479"/>
      <c r="S278" s="479"/>
      <c r="T278" s="479"/>
      <c r="U278" s="479"/>
      <c r="V278" s="479"/>
      <c r="W278" s="479"/>
      <c r="X278" s="479"/>
      <c r="Y278" s="479"/>
      <c r="Z278" s="479"/>
    </row>
    <row r="279" spans="1:26" ht="15.75" customHeight="1">
      <c r="A279" s="479"/>
      <c r="B279" s="479"/>
      <c r="C279" s="479"/>
      <c r="D279" s="479"/>
      <c r="E279" s="479"/>
      <c r="F279" s="479"/>
      <c r="G279" s="479"/>
      <c r="H279" s="479"/>
      <c r="I279" s="479"/>
      <c r="J279" s="479"/>
      <c r="K279" s="479"/>
      <c r="L279" s="479"/>
      <c r="M279" s="479"/>
      <c r="N279" s="479"/>
      <c r="O279" s="479"/>
      <c r="P279" s="479"/>
      <c r="Q279" s="479"/>
      <c r="R279" s="479"/>
      <c r="S279" s="479"/>
      <c r="T279" s="479"/>
      <c r="U279" s="479"/>
      <c r="V279" s="479"/>
      <c r="W279" s="479"/>
      <c r="X279" s="479"/>
      <c r="Y279" s="479"/>
      <c r="Z279" s="479"/>
    </row>
    <row r="280" spans="1:26" ht="15.75" customHeight="1">
      <c r="A280" s="479"/>
      <c r="B280" s="479"/>
      <c r="C280" s="479"/>
      <c r="D280" s="479"/>
      <c r="E280" s="479"/>
      <c r="F280" s="479"/>
      <c r="G280" s="479"/>
      <c r="H280" s="479"/>
      <c r="I280" s="479"/>
      <c r="J280" s="479"/>
      <c r="K280" s="479"/>
      <c r="L280" s="479"/>
      <c r="M280" s="479"/>
      <c r="N280" s="479"/>
      <c r="O280" s="479"/>
      <c r="P280" s="479"/>
      <c r="Q280" s="479"/>
      <c r="R280" s="479"/>
      <c r="S280" s="479"/>
      <c r="T280" s="479"/>
      <c r="U280" s="479"/>
      <c r="V280" s="479"/>
      <c r="W280" s="479"/>
      <c r="X280" s="479"/>
      <c r="Y280" s="479"/>
      <c r="Z280" s="479"/>
    </row>
    <row r="281" spans="1:26" ht="15.75" customHeight="1">
      <c r="A281" s="479"/>
      <c r="B281" s="479"/>
      <c r="C281" s="479"/>
      <c r="D281" s="479"/>
      <c r="E281" s="479"/>
      <c r="F281" s="479"/>
      <c r="G281" s="479"/>
      <c r="H281" s="479"/>
      <c r="I281" s="479"/>
      <c r="J281" s="479"/>
      <c r="K281" s="479"/>
      <c r="L281" s="479"/>
      <c r="M281" s="479"/>
      <c r="N281" s="479"/>
      <c r="O281" s="479"/>
      <c r="P281" s="479"/>
      <c r="Q281" s="479"/>
      <c r="R281" s="479"/>
      <c r="S281" s="479"/>
      <c r="T281" s="479"/>
      <c r="U281" s="479"/>
      <c r="V281" s="479"/>
      <c r="W281" s="479"/>
      <c r="X281" s="479"/>
      <c r="Y281" s="479"/>
      <c r="Z281" s="479"/>
    </row>
    <row r="282" spans="1:26" ht="15.75" customHeight="1">
      <c r="A282" s="479"/>
      <c r="B282" s="479"/>
      <c r="C282" s="479"/>
      <c r="D282" s="479"/>
      <c r="E282" s="479"/>
      <c r="F282" s="479"/>
      <c r="G282" s="479"/>
      <c r="H282" s="479"/>
      <c r="I282" s="479"/>
      <c r="J282" s="479"/>
      <c r="K282" s="479"/>
      <c r="L282" s="479"/>
      <c r="M282" s="479"/>
      <c r="N282" s="479"/>
      <c r="O282" s="479"/>
      <c r="P282" s="479"/>
      <c r="Q282" s="479"/>
      <c r="R282" s="479"/>
      <c r="S282" s="479"/>
      <c r="T282" s="479"/>
      <c r="U282" s="479"/>
      <c r="V282" s="479"/>
      <c r="W282" s="479"/>
      <c r="X282" s="479"/>
      <c r="Y282" s="479"/>
      <c r="Z282" s="479"/>
    </row>
    <row r="283" spans="1:26" ht="15.75" customHeight="1">
      <c r="A283" s="479"/>
      <c r="B283" s="479"/>
      <c r="C283" s="479"/>
      <c r="D283" s="479"/>
      <c r="E283" s="479"/>
      <c r="F283" s="479"/>
      <c r="G283" s="479"/>
      <c r="H283" s="479"/>
      <c r="I283" s="479"/>
      <c r="J283" s="479"/>
      <c r="K283" s="479"/>
      <c r="L283" s="479"/>
      <c r="M283" s="479"/>
      <c r="N283" s="479"/>
      <c r="O283" s="479"/>
      <c r="P283" s="479"/>
      <c r="Q283" s="479"/>
      <c r="R283" s="479"/>
      <c r="S283" s="479"/>
      <c r="T283" s="479"/>
      <c r="U283" s="479"/>
      <c r="V283" s="479"/>
      <c r="W283" s="479"/>
      <c r="X283" s="479"/>
      <c r="Y283" s="479"/>
      <c r="Z283" s="479"/>
    </row>
    <row r="284" spans="1:26" ht="15.75" customHeight="1">
      <c r="A284" s="479"/>
      <c r="B284" s="479"/>
      <c r="C284" s="479"/>
      <c r="D284" s="479"/>
      <c r="E284" s="479"/>
      <c r="F284" s="479"/>
      <c r="G284" s="479"/>
      <c r="H284" s="479"/>
      <c r="I284" s="479"/>
      <c r="J284" s="479"/>
      <c r="K284" s="479"/>
      <c r="L284" s="479"/>
      <c r="M284" s="479"/>
      <c r="N284" s="479"/>
      <c r="O284" s="479"/>
      <c r="P284" s="479"/>
      <c r="Q284" s="479"/>
      <c r="R284" s="479"/>
      <c r="S284" s="479"/>
      <c r="T284" s="479"/>
      <c r="U284" s="479"/>
      <c r="V284" s="479"/>
      <c r="W284" s="479"/>
      <c r="X284" s="479"/>
      <c r="Y284" s="479"/>
      <c r="Z284" s="479"/>
    </row>
    <row r="285" spans="1:26" ht="15.75" customHeight="1">
      <c r="A285" s="479"/>
      <c r="B285" s="479"/>
      <c r="C285" s="479"/>
      <c r="D285" s="479"/>
      <c r="E285" s="479"/>
      <c r="F285" s="479"/>
      <c r="G285" s="479"/>
      <c r="H285" s="479"/>
      <c r="I285" s="479"/>
      <c r="J285" s="479"/>
      <c r="K285" s="479"/>
      <c r="L285" s="479"/>
      <c r="M285" s="479"/>
      <c r="N285" s="479"/>
      <c r="O285" s="479"/>
      <c r="P285" s="479"/>
      <c r="Q285" s="479"/>
      <c r="R285" s="479"/>
      <c r="S285" s="479"/>
      <c r="T285" s="479"/>
      <c r="U285" s="479"/>
      <c r="V285" s="479"/>
      <c r="W285" s="479"/>
      <c r="X285" s="479"/>
      <c r="Y285" s="479"/>
      <c r="Z285" s="479"/>
    </row>
    <row r="286" spans="1:26" ht="15.75" customHeight="1">
      <c r="A286" s="479"/>
      <c r="B286" s="479"/>
      <c r="C286" s="479"/>
      <c r="D286" s="479"/>
      <c r="E286" s="479"/>
      <c r="F286" s="479"/>
      <c r="G286" s="479"/>
      <c r="H286" s="479"/>
      <c r="I286" s="479"/>
      <c r="J286" s="479"/>
      <c r="K286" s="479"/>
      <c r="L286" s="479"/>
      <c r="M286" s="479"/>
      <c r="N286" s="479"/>
      <c r="O286" s="479"/>
      <c r="P286" s="479"/>
      <c r="Q286" s="479"/>
      <c r="R286" s="479"/>
      <c r="S286" s="479"/>
      <c r="T286" s="479"/>
      <c r="U286" s="479"/>
      <c r="V286" s="479"/>
      <c r="W286" s="479"/>
      <c r="X286" s="479"/>
      <c r="Y286" s="479"/>
      <c r="Z286" s="479"/>
    </row>
    <row r="287" spans="1:26" ht="15.75" customHeight="1">
      <c r="A287" s="479"/>
      <c r="B287" s="479"/>
      <c r="C287" s="479"/>
      <c r="D287" s="479"/>
      <c r="E287" s="479"/>
      <c r="F287" s="479"/>
      <c r="G287" s="479"/>
      <c r="H287" s="479"/>
      <c r="I287" s="479"/>
      <c r="J287" s="479"/>
      <c r="K287" s="479"/>
      <c r="L287" s="479"/>
      <c r="M287" s="479"/>
      <c r="N287" s="479"/>
      <c r="O287" s="479"/>
      <c r="P287" s="479"/>
      <c r="Q287" s="479"/>
      <c r="R287" s="479"/>
      <c r="S287" s="479"/>
      <c r="T287" s="479"/>
      <c r="U287" s="479"/>
      <c r="V287" s="479"/>
      <c r="W287" s="479"/>
      <c r="X287" s="479"/>
      <c r="Y287" s="479"/>
      <c r="Z287" s="479"/>
    </row>
    <row r="288" spans="1:26" ht="15.75" customHeight="1">
      <c r="A288" s="479"/>
      <c r="B288" s="479"/>
      <c r="C288" s="479"/>
      <c r="D288" s="479"/>
      <c r="E288" s="479"/>
      <c r="F288" s="479"/>
      <c r="G288" s="479"/>
      <c r="H288" s="479"/>
      <c r="I288" s="479"/>
      <c r="J288" s="479"/>
      <c r="K288" s="479"/>
      <c r="L288" s="479"/>
      <c r="M288" s="479"/>
      <c r="N288" s="479"/>
      <c r="O288" s="479"/>
      <c r="P288" s="479"/>
      <c r="Q288" s="479"/>
      <c r="R288" s="479"/>
      <c r="S288" s="479"/>
      <c r="T288" s="479"/>
      <c r="U288" s="479"/>
      <c r="V288" s="479"/>
      <c r="W288" s="479"/>
      <c r="X288" s="479"/>
      <c r="Y288" s="479"/>
      <c r="Z288" s="479"/>
    </row>
    <row r="289" spans="1:26" ht="15.75" customHeight="1">
      <c r="A289" s="479"/>
      <c r="B289" s="479"/>
      <c r="C289" s="479"/>
      <c r="D289" s="479"/>
      <c r="E289" s="479"/>
      <c r="F289" s="479"/>
      <c r="G289" s="479"/>
      <c r="H289" s="479"/>
      <c r="I289" s="479"/>
      <c r="J289" s="479"/>
      <c r="K289" s="479"/>
      <c r="L289" s="479"/>
      <c r="M289" s="479"/>
      <c r="N289" s="479"/>
      <c r="O289" s="479"/>
      <c r="P289" s="479"/>
      <c r="Q289" s="479"/>
      <c r="R289" s="479"/>
      <c r="S289" s="479"/>
      <c r="T289" s="479"/>
      <c r="U289" s="479"/>
      <c r="V289" s="479"/>
      <c r="W289" s="479"/>
      <c r="X289" s="479"/>
      <c r="Y289" s="479"/>
      <c r="Z289" s="479"/>
    </row>
    <row r="290" spans="1:26" ht="15.75" customHeight="1">
      <c r="A290" s="479"/>
      <c r="B290" s="479"/>
      <c r="C290" s="479"/>
      <c r="D290" s="479"/>
      <c r="E290" s="479"/>
      <c r="F290" s="479"/>
      <c r="G290" s="479"/>
      <c r="H290" s="479"/>
      <c r="I290" s="479"/>
      <c r="J290" s="479"/>
      <c r="K290" s="479"/>
      <c r="L290" s="479"/>
      <c r="M290" s="479"/>
      <c r="N290" s="479"/>
      <c r="O290" s="479"/>
      <c r="P290" s="479"/>
      <c r="Q290" s="479"/>
      <c r="R290" s="479"/>
      <c r="S290" s="479"/>
      <c r="T290" s="479"/>
      <c r="U290" s="479"/>
      <c r="V290" s="479"/>
      <c r="W290" s="479"/>
      <c r="X290" s="479"/>
      <c r="Y290" s="479"/>
      <c r="Z290" s="479"/>
    </row>
    <row r="291" spans="1:26" ht="15.75" customHeight="1">
      <c r="A291" s="479"/>
      <c r="B291" s="479"/>
      <c r="C291" s="479"/>
      <c r="D291" s="479"/>
      <c r="E291" s="479"/>
      <c r="F291" s="479"/>
      <c r="G291" s="479"/>
      <c r="H291" s="479"/>
      <c r="I291" s="479"/>
      <c r="J291" s="479"/>
      <c r="K291" s="479"/>
      <c r="L291" s="479"/>
      <c r="M291" s="479"/>
      <c r="N291" s="479"/>
      <c r="O291" s="479"/>
      <c r="P291" s="479"/>
      <c r="Q291" s="479"/>
      <c r="R291" s="479"/>
      <c r="S291" s="479"/>
      <c r="T291" s="479"/>
      <c r="U291" s="479"/>
      <c r="V291" s="479"/>
      <c r="W291" s="479"/>
      <c r="X291" s="479"/>
      <c r="Y291" s="479"/>
      <c r="Z291" s="479"/>
    </row>
    <row r="292" spans="1:26" ht="15.75" customHeight="1">
      <c r="A292" s="479"/>
      <c r="B292" s="479"/>
      <c r="C292" s="479"/>
      <c r="D292" s="479"/>
      <c r="E292" s="479"/>
      <c r="F292" s="479"/>
      <c r="G292" s="479"/>
      <c r="H292" s="479"/>
      <c r="I292" s="479"/>
      <c r="J292" s="479"/>
      <c r="K292" s="479"/>
      <c r="L292" s="479"/>
      <c r="M292" s="479"/>
      <c r="N292" s="479"/>
      <c r="O292" s="479"/>
      <c r="P292" s="479"/>
      <c r="Q292" s="479"/>
      <c r="R292" s="479"/>
      <c r="S292" s="479"/>
      <c r="T292" s="479"/>
      <c r="U292" s="479"/>
      <c r="V292" s="479"/>
      <c r="W292" s="479"/>
      <c r="X292" s="479"/>
      <c r="Y292" s="479"/>
      <c r="Z292" s="479"/>
    </row>
    <row r="293" spans="1:26" ht="15.75" customHeight="1">
      <c r="A293" s="479"/>
      <c r="B293" s="479"/>
      <c r="C293" s="479"/>
      <c r="D293" s="479"/>
      <c r="E293" s="479"/>
      <c r="F293" s="479"/>
      <c r="G293" s="479"/>
      <c r="H293" s="479"/>
      <c r="I293" s="479"/>
      <c r="J293" s="479"/>
      <c r="K293" s="479"/>
      <c r="L293" s="479"/>
      <c r="M293" s="479"/>
      <c r="N293" s="479"/>
      <c r="O293" s="479"/>
      <c r="P293" s="479"/>
      <c r="Q293" s="479"/>
      <c r="R293" s="479"/>
      <c r="S293" s="479"/>
      <c r="T293" s="479"/>
      <c r="U293" s="479"/>
      <c r="V293" s="479"/>
      <c r="W293" s="479"/>
      <c r="X293" s="479"/>
      <c r="Y293" s="479"/>
      <c r="Z293" s="479"/>
    </row>
    <row r="294" spans="1:26" ht="15.75" customHeight="1">
      <c r="A294" s="479"/>
      <c r="B294" s="479"/>
      <c r="C294" s="479"/>
      <c r="D294" s="479"/>
      <c r="E294" s="479"/>
      <c r="F294" s="479"/>
      <c r="G294" s="479"/>
      <c r="H294" s="479"/>
      <c r="I294" s="479"/>
      <c r="J294" s="479"/>
      <c r="K294" s="479"/>
      <c r="L294" s="479"/>
      <c r="M294" s="479"/>
      <c r="N294" s="479"/>
      <c r="O294" s="479"/>
      <c r="P294" s="479"/>
      <c r="Q294" s="479"/>
      <c r="R294" s="479"/>
      <c r="S294" s="479"/>
      <c r="T294" s="479"/>
      <c r="U294" s="479"/>
      <c r="V294" s="479"/>
      <c r="W294" s="479"/>
      <c r="X294" s="479"/>
      <c r="Y294" s="479"/>
      <c r="Z294" s="479"/>
    </row>
    <row r="295" spans="1:26" ht="15.75" customHeight="1">
      <c r="A295" s="479"/>
      <c r="B295" s="479"/>
      <c r="C295" s="479"/>
      <c r="D295" s="479"/>
      <c r="E295" s="479"/>
      <c r="F295" s="479"/>
      <c r="G295" s="479"/>
      <c r="H295" s="479"/>
      <c r="I295" s="479"/>
      <c r="J295" s="479"/>
      <c r="K295" s="479"/>
      <c r="L295" s="479"/>
      <c r="M295" s="479"/>
      <c r="N295" s="479"/>
      <c r="O295" s="479"/>
      <c r="P295" s="479"/>
      <c r="Q295" s="479"/>
      <c r="R295" s="479"/>
      <c r="S295" s="479"/>
      <c r="T295" s="479"/>
      <c r="U295" s="479"/>
      <c r="V295" s="479"/>
      <c r="W295" s="479"/>
      <c r="X295" s="479"/>
      <c r="Y295" s="479"/>
      <c r="Z295" s="479"/>
    </row>
    <row r="296" spans="1:26" ht="15.75" customHeight="1">
      <c r="A296" s="479"/>
      <c r="B296" s="479"/>
      <c r="C296" s="479"/>
      <c r="D296" s="479"/>
      <c r="E296" s="479"/>
      <c r="F296" s="479"/>
      <c r="G296" s="479"/>
      <c r="H296" s="479"/>
      <c r="I296" s="479"/>
      <c r="J296" s="479"/>
      <c r="K296" s="479"/>
      <c r="L296" s="479"/>
      <c r="M296" s="479"/>
      <c r="N296" s="479"/>
      <c r="O296" s="479"/>
      <c r="P296" s="479"/>
      <c r="Q296" s="479"/>
      <c r="R296" s="479"/>
      <c r="S296" s="479"/>
      <c r="T296" s="479"/>
      <c r="U296" s="479"/>
      <c r="V296" s="479"/>
      <c r="W296" s="479"/>
      <c r="X296" s="479"/>
      <c r="Y296" s="479"/>
      <c r="Z296" s="479"/>
    </row>
    <row r="297" spans="1:26" ht="15.75" customHeight="1">
      <c r="A297" s="479"/>
      <c r="B297" s="479"/>
      <c r="C297" s="479"/>
      <c r="D297" s="479"/>
      <c r="E297" s="479"/>
      <c r="F297" s="479"/>
      <c r="G297" s="479"/>
      <c r="H297" s="479"/>
      <c r="I297" s="479"/>
      <c r="J297" s="479"/>
      <c r="K297" s="479"/>
      <c r="L297" s="479"/>
      <c r="M297" s="479"/>
      <c r="N297" s="479"/>
      <c r="O297" s="479"/>
      <c r="P297" s="479"/>
      <c r="Q297" s="479"/>
      <c r="R297" s="479"/>
      <c r="S297" s="479"/>
      <c r="T297" s="479"/>
      <c r="U297" s="479"/>
      <c r="V297" s="479"/>
      <c r="W297" s="479"/>
      <c r="X297" s="479"/>
      <c r="Y297" s="479"/>
      <c r="Z297" s="479"/>
    </row>
    <row r="298" spans="1:26" ht="15.75" customHeight="1">
      <c r="A298" s="479"/>
      <c r="B298" s="479"/>
      <c r="C298" s="479"/>
      <c r="D298" s="479"/>
      <c r="E298" s="479"/>
      <c r="F298" s="479"/>
      <c r="G298" s="479"/>
      <c r="H298" s="479"/>
      <c r="I298" s="479"/>
      <c r="J298" s="479"/>
      <c r="K298" s="479"/>
      <c r="L298" s="479"/>
      <c r="M298" s="479"/>
      <c r="N298" s="479"/>
      <c r="O298" s="479"/>
      <c r="P298" s="479"/>
      <c r="Q298" s="479"/>
      <c r="R298" s="479"/>
      <c r="S298" s="479"/>
      <c r="T298" s="479"/>
      <c r="U298" s="479"/>
      <c r="V298" s="479"/>
      <c r="W298" s="479"/>
      <c r="X298" s="479"/>
      <c r="Y298" s="479"/>
      <c r="Z298" s="479"/>
    </row>
    <row r="299" spans="1:26" ht="15.75" customHeight="1">
      <c r="A299" s="479"/>
      <c r="B299" s="479"/>
      <c r="C299" s="479"/>
      <c r="D299" s="479"/>
      <c r="E299" s="479"/>
      <c r="F299" s="479"/>
      <c r="G299" s="479"/>
      <c r="H299" s="479"/>
      <c r="I299" s="479"/>
      <c r="J299" s="479"/>
      <c r="K299" s="479"/>
      <c r="L299" s="479"/>
      <c r="M299" s="479"/>
      <c r="N299" s="479"/>
      <c r="O299" s="479"/>
      <c r="P299" s="479"/>
      <c r="Q299" s="479"/>
      <c r="R299" s="479"/>
      <c r="S299" s="479"/>
      <c r="T299" s="479"/>
      <c r="U299" s="479"/>
      <c r="V299" s="479"/>
      <c r="W299" s="479"/>
      <c r="X299" s="479"/>
      <c r="Y299" s="479"/>
      <c r="Z299" s="479"/>
    </row>
    <row r="300" spans="1:26" ht="15.75" customHeight="1">
      <c r="A300" s="479"/>
      <c r="B300" s="479"/>
      <c r="C300" s="479"/>
      <c r="D300" s="479"/>
      <c r="E300" s="479"/>
      <c r="F300" s="479"/>
      <c r="G300" s="479"/>
      <c r="H300" s="479"/>
      <c r="I300" s="479"/>
      <c r="J300" s="479"/>
      <c r="K300" s="479"/>
      <c r="L300" s="479"/>
      <c r="M300" s="479"/>
      <c r="N300" s="479"/>
      <c r="O300" s="479"/>
      <c r="P300" s="479"/>
      <c r="Q300" s="479"/>
      <c r="R300" s="479"/>
      <c r="S300" s="479"/>
      <c r="T300" s="479"/>
      <c r="U300" s="479"/>
      <c r="V300" s="479"/>
      <c r="W300" s="479"/>
      <c r="X300" s="479"/>
      <c r="Y300" s="479"/>
      <c r="Z300" s="479"/>
    </row>
    <row r="301" spans="1:26" ht="15.75" customHeight="1">
      <c r="A301" s="479"/>
      <c r="B301" s="479"/>
      <c r="C301" s="479"/>
      <c r="D301" s="479"/>
      <c r="E301" s="479"/>
      <c r="F301" s="479"/>
      <c r="G301" s="479"/>
      <c r="H301" s="479"/>
      <c r="I301" s="479"/>
      <c r="J301" s="479"/>
      <c r="K301" s="479"/>
      <c r="L301" s="479"/>
      <c r="M301" s="479"/>
      <c r="N301" s="479"/>
      <c r="O301" s="479"/>
      <c r="P301" s="479"/>
      <c r="Q301" s="479"/>
      <c r="R301" s="479"/>
      <c r="S301" s="479"/>
      <c r="T301" s="479"/>
      <c r="U301" s="479"/>
      <c r="V301" s="479"/>
      <c r="W301" s="479"/>
      <c r="X301" s="479"/>
      <c r="Y301" s="479"/>
      <c r="Z301" s="479"/>
    </row>
    <row r="302" spans="1:26" ht="15.75" customHeight="1">
      <c r="A302" s="479"/>
      <c r="B302" s="479"/>
      <c r="C302" s="479"/>
      <c r="D302" s="479"/>
      <c r="E302" s="479"/>
      <c r="F302" s="479"/>
      <c r="G302" s="479"/>
      <c r="H302" s="479"/>
      <c r="I302" s="479"/>
      <c r="J302" s="479"/>
      <c r="K302" s="479"/>
      <c r="L302" s="479"/>
      <c r="M302" s="479"/>
      <c r="N302" s="479"/>
      <c r="O302" s="479"/>
      <c r="P302" s="479"/>
      <c r="Q302" s="479"/>
      <c r="R302" s="479"/>
      <c r="S302" s="479"/>
      <c r="T302" s="479"/>
      <c r="U302" s="479"/>
      <c r="V302" s="479"/>
      <c r="W302" s="479"/>
      <c r="X302" s="479"/>
      <c r="Y302" s="479"/>
      <c r="Z302" s="479"/>
    </row>
    <row r="303" spans="1:26" ht="15.75" customHeight="1">
      <c r="A303" s="479"/>
      <c r="B303" s="479"/>
      <c r="C303" s="479"/>
      <c r="D303" s="479"/>
      <c r="E303" s="479"/>
      <c r="F303" s="479"/>
      <c r="G303" s="479"/>
      <c r="H303" s="479"/>
      <c r="I303" s="479"/>
      <c r="J303" s="479"/>
      <c r="K303" s="479"/>
      <c r="L303" s="479"/>
      <c r="M303" s="479"/>
      <c r="N303" s="479"/>
      <c r="O303" s="479"/>
      <c r="P303" s="479"/>
      <c r="Q303" s="479"/>
      <c r="R303" s="479"/>
      <c r="S303" s="479"/>
      <c r="T303" s="479"/>
      <c r="U303" s="479"/>
      <c r="V303" s="479"/>
      <c r="W303" s="479"/>
      <c r="X303" s="479"/>
      <c r="Y303" s="479"/>
      <c r="Z303" s="479"/>
    </row>
    <row r="304" spans="1:26" ht="15.75" customHeight="1">
      <c r="A304" s="479"/>
      <c r="B304" s="479"/>
      <c r="C304" s="479"/>
      <c r="D304" s="479"/>
      <c r="E304" s="479"/>
      <c r="F304" s="479"/>
      <c r="G304" s="479"/>
      <c r="H304" s="479"/>
      <c r="I304" s="479"/>
      <c r="J304" s="479"/>
      <c r="K304" s="479"/>
      <c r="L304" s="479"/>
      <c r="M304" s="479"/>
      <c r="N304" s="479"/>
      <c r="O304" s="479"/>
      <c r="P304" s="479"/>
      <c r="Q304" s="479"/>
      <c r="R304" s="479"/>
      <c r="S304" s="479"/>
      <c r="T304" s="479"/>
      <c r="U304" s="479"/>
      <c r="V304" s="479"/>
      <c r="W304" s="479"/>
      <c r="X304" s="479"/>
      <c r="Y304" s="479"/>
      <c r="Z304" s="479"/>
    </row>
    <row r="305" spans="1:26" ht="15.75" customHeight="1">
      <c r="A305" s="479"/>
      <c r="B305" s="479"/>
      <c r="C305" s="479"/>
      <c r="D305" s="479"/>
      <c r="E305" s="479"/>
      <c r="F305" s="479"/>
      <c r="G305" s="479"/>
      <c r="H305" s="479"/>
      <c r="I305" s="479"/>
      <c r="J305" s="479"/>
      <c r="K305" s="479"/>
      <c r="L305" s="479"/>
      <c r="M305" s="479"/>
      <c r="N305" s="479"/>
      <c r="O305" s="479"/>
      <c r="P305" s="479"/>
      <c r="Q305" s="479"/>
      <c r="R305" s="479"/>
      <c r="S305" s="479"/>
      <c r="T305" s="479"/>
      <c r="U305" s="479"/>
      <c r="V305" s="479"/>
      <c r="W305" s="479"/>
      <c r="X305" s="479"/>
      <c r="Y305" s="479"/>
      <c r="Z305" s="479"/>
    </row>
    <row r="306" spans="1:26" ht="15.75" customHeight="1">
      <c r="A306" s="479"/>
      <c r="B306" s="479"/>
      <c r="C306" s="479"/>
      <c r="D306" s="479"/>
      <c r="E306" s="479"/>
      <c r="F306" s="479"/>
      <c r="G306" s="479"/>
      <c r="H306" s="479"/>
      <c r="I306" s="479"/>
      <c r="J306" s="479"/>
      <c r="K306" s="479"/>
      <c r="L306" s="479"/>
      <c r="M306" s="479"/>
      <c r="N306" s="479"/>
      <c r="O306" s="479"/>
      <c r="P306" s="479"/>
      <c r="Q306" s="479"/>
      <c r="R306" s="479"/>
      <c r="S306" s="479"/>
      <c r="T306" s="479"/>
      <c r="U306" s="479"/>
      <c r="V306" s="479"/>
      <c r="W306" s="479"/>
      <c r="X306" s="479"/>
      <c r="Y306" s="479"/>
      <c r="Z306" s="479"/>
    </row>
    <row r="307" spans="1:26" ht="15.75" customHeight="1">
      <c r="A307" s="479"/>
      <c r="B307" s="479"/>
      <c r="C307" s="479"/>
      <c r="D307" s="479"/>
      <c r="E307" s="479"/>
      <c r="F307" s="479"/>
      <c r="G307" s="479"/>
      <c r="H307" s="479"/>
      <c r="I307" s="479"/>
      <c r="J307" s="479"/>
      <c r="K307" s="479"/>
      <c r="L307" s="479"/>
      <c r="M307" s="479"/>
      <c r="N307" s="479"/>
      <c r="O307" s="479"/>
      <c r="P307" s="479"/>
      <c r="Q307" s="479"/>
      <c r="R307" s="479"/>
      <c r="S307" s="479"/>
      <c r="T307" s="479"/>
      <c r="U307" s="479"/>
      <c r="V307" s="479"/>
      <c r="W307" s="479"/>
      <c r="X307" s="479"/>
      <c r="Y307" s="479"/>
      <c r="Z307" s="479"/>
    </row>
    <row r="308" spans="1:26" ht="15.75" customHeight="1">
      <c r="A308" s="479"/>
      <c r="B308" s="479"/>
      <c r="C308" s="479"/>
      <c r="D308" s="479"/>
      <c r="E308" s="479"/>
      <c r="F308" s="479"/>
      <c r="G308" s="479"/>
      <c r="H308" s="479"/>
      <c r="I308" s="479"/>
      <c r="J308" s="479"/>
      <c r="K308" s="479"/>
      <c r="L308" s="479"/>
      <c r="M308" s="479"/>
      <c r="N308" s="479"/>
      <c r="O308" s="479"/>
      <c r="P308" s="479"/>
      <c r="Q308" s="479"/>
      <c r="R308" s="479"/>
      <c r="S308" s="479"/>
      <c r="T308" s="479"/>
      <c r="U308" s="479"/>
      <c r="V308" s="479"/>
      <c r="W308" s="479"/>
      <c r="X308" s="479"/>
      <c r="Y308" s="479"/>
      <c r="Z308" s="479"/>
    </row>
    <row r="309" spans="1:26" ht="15.75" customHeight="1">
      <c r="A309" s="479"/>
      <c r="B309" s="479"/>
      <c r="C309" s="479"/>
      <c r="D309" s="479"/>
      <c r="E309" s="479"/>
      <c r="F309" s="479"/>
      <c r="G309" s="479"/>
      <c r="H309" s="479"/>
      <c r="I309" s="479"/>
      <c r="J309" s="479"/>
      <c r="K309" s="479"/>
      <c r="L309" s="479"/>
      <c r="M309" s="479"/>
      <c r="N309" s="479"/>
      <c r="O309" s="479"/>
      <c r="P309" s="479"/>
      <c r="Q309" s="479"/>
      <c r="R309" s="479"/>
      <c r="S309" s="479"/>
      <c r="T309" s="479"/>
      <c r="U309" s="479"/>
      <c r="V309" s="479"/>
      <c r="W309" s="479"/>
      <c r="X309" s="479"/>
      <c r="Y309" s="479"/>
      <c r="Z309" s="479"/>
    </row>
    <row r="310" spans="1:26" ht="15.75" customHeight="1">
      <c r="A310" s="479"/>
      <c r="B310" s="479"/>
      <c r="C310" s="479"/>
      <c r="D310" s="479"/>
      <c r="E310" s="479"/>
      <c r="F310" s="479"/>
      <c r="G310" s="479"/>
      <c r="H310" s="479"/>
      <c r="I310" s="479"/>
      <c r="J310" s="479"/>
      <c r="K310" s="479"/>
      <c r="L310" s="479"/>
      <c r="M310" s="479"/>
      <c r="N310" s="479"/>
      <c r="O310" s="479"/>
      <c r="P310" s="479"/>
      <c r="Q310" s="479"/>
      <c r="R310" s="479"/>
      <c r="S310" s="479"/>
      <c r="T310" s="479"/>
      <c r="U310" s="479"/>
      <c r="V310" s="479"/>
      <c r="W310" s="479"/>
      <c r="X310" s="479"/>
      <c r="Y310" s="479"/>
      <c r="Z310" s="479"/>
    </row>
    <row r="311" spans="1:26" ht="15.75" customHeight="1">
      <c r="A311" s="479"/>
      <c r="B311" s="479"/>
      <c r="C311" s="479"/>
      <c r="D311" s="479"/>
      <c r="E311" s="479"/>
      <c r="F311" s="479"/>
      <c r="G311" s="479"/>
      <c r="H311" s="479"/>
      <c r="I311" s="479"/>
      <c r="J311" s="479"/>
      <c r="K311" s="479"/>
      <c r="L311" s="479"/>
      <c r="M311" s="479"/>
      <c r="N311" s="479"/>
      <c r="O311" s="479"/>
      <c r="P311" s="479"/>
      <c r="Q311" s="479"/>
      <c r="R311" s="479"/>
      <c r="S311" s="479"/>
      <c r="T311" s="479"/>
      <c r="U311" s="479"/>
      <c r="V311" s="479"/>
      <c r="W311" s="479"/>
      <c r="X311" s="479"/>
      <c r="Y311" s="479"/>
      <c r="Z311" s="479"/>
    </row>
    <row r="312" spans="1:26" ht="15.75" customHeight="1">
      <c r="A312" s="479"/>
      <c r="B312" s="479"/>
      <c r="C312" s="479"/>
      <c r="D312" s="479"/>
      <c r="E312" s="479"/>
      <c r="F312" s="479"/>
      <c r="G312" s="479"/>
      <c r="H312" s="479"/>
      <c r="I312" s="479"/>
      <c r="J312" s="479"/>
      <c r="K312" s="479"/>
      <c r="L312" s="479"/>
      <c r="M312" s="479"/>
      <c r="N312" s="479"/>
      <c r="O312" s="479"/>
      <c r="P312" s="479"/>
      <c r="Q312" s="479"/>
      <c r="R312" s="479"/>
      <c r="S312" s="479"/>
      <c r="T312" s="479"/>
      <c r="U312" s="479"/>
      <c r="V312" s="479"/>
      <c r="W312" s="479"/>
      <c r="X312" s="479"/>
      <c r="Y312" s="479"/>
      <c r="Z312" s="479"/>
    </row>
    <row r="313" spans="1:26" ht="15.75" customHeight="1">
      <c r="A313" s="479"/>
      <c r="B313" s="479"/>
      <c r="C313" s="479"/>
      <c r="D313" s="479"/>
      <c r="E313" s="479"/>
      <c r="F313" s="479"/>
      <c r="G313" s="479"/>
      <c r="H313" s="479"/>
      <c r="I313" s="479"/>
      <c r="J313" s="479"/>
      <c r="K313" s="479"/>
      <c r="L313" s="479"/>
      <c r="M313" s="479"/>
      <c r="N313" s="479"/>
      <c r="O313" s="479"/>
      <c r="P313" s="479"/>
      <c r="Q313" s="479"/>
      <c r="R313" s="479"/>
      <c r="S313" s="479"/>
      <c r="T313" s="479"/>
      <c r="U313" s="479"/>
      <c r="V313" s="479"/>
      <c r="W313" s="479"/>
      <c r="X313" s="479"/>
      <c r="Y313" s="479"/>
      <c r="Z313" s="479"/>
    </row>
    <row r="314" spans="1:26" ht="15.75" customHeight="1">
      <c r="A314" s="479"/>
      <c r="B314" s="479"/>
      <c r="C314" s="479"/>
      <c r="D314" s="479"/>
      <c r="E314" s="479"/>
      <c r="F314" s="479"/>
      <c r="G314" s="479"/>
      <c r="H314" s="479"/>
      <c r="I314" s="479"/>
      <c r="J314" s="479"/>
      <c r="K314" s="479"/>
      <c r="L314" s="479"/>
      <c r="M314" s="479"/>
      <c r="N314" s="479"/>
      <c r="O314" s="479"/>
      <c r="P314" s="479"/>
      <c r="Q314" s="479"/>
      <c r="R314" s="479"/>
      <c r="S314" s="479"/>
      <c r="T314" s="479"/>
      <c r="U314" s="479"/>
      <c r="V314" s="479"/>
      <c r="W314" s="479"/>
      <c r="X314" s="479"/>
      <c r="Y314" s="479"/>
      <c r="Z314" s="479"/>
    </row>
    <row r="315" spans="1:26" ht="15.75" customHeight="1">
      <c r="A315" s="479"/>
      <c r="B315" s="479"/>
      <c r="C315" s="479"/>
      <c r="D315" s="479"/>
      <c r="E315" s="479"/>
      <c r="F315" s="479"/>
      <c r="G315" s="479"/>
      <c r="H315" s="479"/>
      <c r="I315" s="479"/>
      <c r="J315" s="479"/>
      <c r="K315" s="479"/>
      <c r="L315" s="479"/>
      <c r="M315" s="479"/>
      <c r="N315" s="479"/>
      <c r="O315" s="479"/>
      <c r="P315" s="479"/>
      <c r="Q315" s="479"/>
      <c r="R315" s="479"/>
      <c r="S315" s="479"/>
      <c r="T315" s="479"/>
      <c r="U315" s="479"/>
      <c r="V315" s="479"/>
      <c r="W315" s="479"/>
      <c r="X315" s="479"/>
      <c r="Y315" s="479"/>
      <c r="Z315" s="479"/>
    </row>
    <row r="316" spans="1:26" ht="15.75" customHeight="1">
      <c r="A316" s="479"/>
      <c r="B316" s="479"/>
      <c r="C316" s="479"/>
      <c r="D316" s="479"/>
      <c r="E316" s="479"/>
      <c r="F316" s="479"/>
      <c r="G316" s="479"/>
      <c r="H316" s="479"/>
      <c r="I316" s="479"/>
      <c r="J316" s="479"/>
      <c r="K316" s="479"/>
      <c r="L316" s="479"/>
      <c r="M316" s="479"/>
      <c r="N316" s="479"/>
      <c r="O316" s="479"/>
      <c r="P316" s="479"/>
      <c r="Q316" s="479"/>
      <c r="R316" s="479"/>
      <c r="S316" s="479"/>
      <c r="T316" s="479"/>
      <c r="U316" s="479"/>
      <c r="V316" s="479"/>
      <c r="W316" s="479"/>
      <c r="X316" s="479"/>
      <c r="Y316" s="479"/>
      <c r="Z316" s="479"/>
    </row>
    <row r="317" spans="1:26" ht="15.75" customHeight="1">
      <c r="A317" s="479"/>
      <c r="B317" s="479"/>
      <c r="C317" s="479"/>
      <c r="D317" s="479"/>
      <c r="E317" s="479"/>
      <c r="F317" s="479"/>
      <c r="G317" s="479"/>
      <c r="H317" s="479"/>
      <c r="I317" s="479"/>
      <c r="J317" s="479"/>
      <c r="K317" s="479"/>
      <c r="L317" s="479"/>
      <c r="M317" s="479"/>
      <c r="N317" s="479"/>
      <c r="O317" s="479"/>
      <c r="P317" s="479"/>
      <c r="Q317" s="479"/>
      <c r="R317" s="479"/>
      <c r="S317" s="479"/>
      <c r="T317" s="479"/>
      <c r="U317" s="479"/>
      <c r="V317" s="479"/>
      <c r="W317" s="479"/>
      <c r="X317" s="479"/>
      <c r="Y317" s="479"/>
      <c r="Z317" s="479"/>
    </row>
    <row r="318" spans="1:26" ht="15.75" customHeight="1">
      <c r="A318" s="479"/>
      <c r="B318" s="479"/>
      <c r="C318" s="479"/>
      <c r="D318" s="479"/>
      <c r="E318" s="479"/>
      <c r="F318" s="479"/>
      <c r="G318" s="479"/>
      <c r="H318" s="479"/>
      <c r="I318" s="479"/>
      <c r="J318" s="479"/>
      <c r="K318" s="479"/>
      <c r="L318" s="479"/>
      <c r="M318" s="479"/>
      <c r="N318" s="479"/>
      <c r="O318" s="479"/>
      <c r="P318" s="479"/>
      <c r="Q318" s="479"/>
      <c r="R318" s="479"/>
      <c r="S318" s="479"/>
      <c r="T318" s="479"/>
      <c r="U318" s="479"/>
      <c r="V318" s="479"/>
      <c r="W318" s="479"/>
      <c r="X318" s="479"/>
      <c r="Y318" s="479"/>
      <c r="Z318" s="479"/>
    </row>
    <row r="319" spans="1:26" ht="15.75" customHeight="1">
      <c r="A319" s="479"/>
      <c r="B319" s="479"/>
      <c r="C319" s="479"/>
      <c r="D319" s="479"/>
      <c r="E319" s="479"/>
      <c r="F319" s="479"/>
      <c r="G319" s="479"/>
      <c r="H319" s="479"/>
      <c r="I319" s="479"/>
      <c r="J319" s="479"/>
      <c r="K319" s="479"/>
      <c r="L319" s="479"/>
      <c r="M319" s="479"/>
      <c r="N319" s="479"/>
      <c r="O319" s="479"/>
      <c r="P319" s="479"/>
      <c r="Q319" s="479"/>
      <c r="R319" s="479"/>
      <c r="S319" s="479"/>
      <c r="T319" s="479"/>
      <c r="U319" s="479"/>
      <c r="V319" s="479"/>
      <c r="W319" s="479"/>
      <c r="X319" s="479"/>
      <c r="Y319" s="479"/>
      <c r="Z319" s="479"/>
    </row>
    <row r="320" spans="1:26" ht="15.75" customHeight="1">
      <c r="A320" s="479"/>
      <c r="B320" s="479"/>
      <c r="C320" s="479"/>
      <c r="D320" s="479"/>
      <c r="E320" s="479"/>
      <c r="F320" s="479"/>
      <c r="G320" s="479"/>
      <c r="H320" s="479"/>
      <c r="I320" s="479"/>
      <c r="J320" s="479"/>
      <c r="K320" s="479"/>
      <c r="L320" s="479"/>
      <c r="M320" s="479"/>
      <c r="N320" s="479"/>
      <c r="O320" s="479"/>
      <c r="P320" s="479"/>
      <c r="Q320" s="479"/>
      <c r="R320" s="479"/>
      <c r="S320" s="479"/>
      <c r="T320" s="479"/>
      <c r="U320" s="479"/>
      <c r="V320" s="479"/>
      <c r="W320" s="479"/>
      <c r="X320" s="479"/>
      <c r="Y320" s="479"/>
      <c r="Z320" s="479"/>
    </row>
    <row r="321" spans="1:26" ht="15.75" customHeight="1">
      <c r="A321" s="479"/>
      <c r="B321" s="479"/>
      <c r="C321" s="479"/>
      <c r="D321" s="479"/>
      <c r="E321" s="479"/>
      <c r="F321" s="479"/>
      <c r="G321" s="479"/>
      <c r="H321" s="479"/>
      <c r="I321" s="479"/>
      <c r="J321" s="479"/>
      <c r="K321" s="479"/>
      <c r="L321" s="479"/>
      <c r="M321" s="479"/>
      <c r="N321" s="479"/>
      <c r="O321" s="479"/>
      <c r="P321" s="479"/>
      <c r="Q321" s="479"/>
      <c r="R321" s="479"/>
      <c r="S321" s="479"/>
      <c r="T321" s="479"/>
      <c r="U321" s="479"/>
      <c r="V321" s="479"/>
      <c r="W321" s="479"/>
      <c r="X321" s="479"/>
      <c r="Y321" s="479"/>
      <c r="Z321" s="479"/>
    </row>
    <row r="322" spans="1:26" ht="15.75" customHeight="1">
      <c r="A322" s="479"/>
      <c r="B322" s="479"/>
      <c r="C322" s="479"/>
      <c r="D322" s="479"/>
      <c r="E322" s="479"/>
      <c r="F322" s="479"/>
      <c r="G322" s="479"/>
      <c r="H322" s="479"/>
      <c r="I322" s="479"/>
      <c r="J322" s="479"/>
      <c r="K322" s="479"/>
      <c r="L322" s="479"/>
      <c r="M322" s="479"/>
      <c r="N322" s="479"/>
      <c r="O322" s="479"/>
      <c r="P322" s="479"/>
      <c r="Q322" s="479"/>
      <c r="R322" s="479"/>
      <c r="S322" s="479"/>
      <c r="T322" s="479"/>
      <c r="U322" s="479"/>
      <c r="V322" s="479"/>
      <c r="W322" s="479"/>
      <c r="X322" s="479"/>
      <c r="Y322" s="479"/>
      <c r="Z322" s="479"/>
    </row>
    <row r="323" spans="1:26" ht="15.75" customHeight="1">
      <c r="A323" s="479"/>
      <c r="B323" s="479"/>
      <c r="C323" s="479"/>
      <c r="D323" s="479"/>
      <c r="E323" s="479"/>
      <c r="F323" s="479"/>
      <c r="G323" s="479"/>
      <c r="H323" s="479"/>
      <c r="I323" s="479"/>
      <c r="J323" s="479"/>
      <c r="K323" s="479"/>
      <c r="L323" s="479"/>
      <c r="M323" s="479"/>
      <c r="N323" s="479"/>
      <c r="O323" s="479"/>
      <c r="P323" s="479"/>
      <c r="Q323" s="479"/>
      <c r="R323" s="479"/>
      <c r="S323" s="479"/>
      <c r="T323" s="479"/>
      <c r="U323" s="479"/>
      <c r="V323" s="479"/>
      <c r="W323" s="479"/>
      <c r="X323" s="479"/>
      <c r="Y323" s="479"/>
      <c r="Z323" s="479"/>
    </row>
    <row r="324" spans="1:26" ht="15.75" customHeight="1">
      <c r="A324" s="479"/>
      <c r="B324" s="479"/>
      <c r="C324" s="479"/>
      <c r="D324" s="479"/>
      <c r="E324" s="479"/>
      <c r="F324" s="479"/>
      <c r="G324" s="479"/>
      <c r="H324" s="479"/>
      <c r="I324" s="479"/>
      <c r="J324" s="479"/>
      <c r="K324" s="479"/>
      <c r="L324" s="479"/>
      <c r="M324" s="479"/>
      <c r="N324" s="479"/>
      <c r="O324" s="479"/>
      <c r="P324" s="479"/>
      <c r="Q324" s="479"/>
      <c r="R324" s="479"/>
      <c r="S324" s="479"/>
      <c r="T324" s="479"/>
      <c r="U324" s="479"/>
      <c r="V324" s="479"/>
      <c r="W324" s="479"/>
      <c r="X324" s="479"/>
      <c r="Y324" s="479"/>
      <c r="Z324" s="479"/>
    </row>
    <row r="325" spans="1:26" ht="15.75" customHeight="1">
      <c r="A325" s="479"/>
      <c r="B325" s="479"/>
      <c r="C325" s="479"/>
      <c r="D325" s="479"/>
      <c r="E325" s="479"/>
      <c r="F325" s="479"/>
      <c r="G325" s="479"/>
      <c r="H325" s="479"/>
      <c r="I325" s="479"/>
      <c r="J325" s="479"/>
      <c r="K325" s="479"/>
      <c r="L325" s="479"/>
      <c r="M325" s="479"/>
      <c r="N325" s="479"/>
      <c r="O325" s="479"/>
      <c r="P325" s="479"/>
      <c r="Q325" s="479"/>
      <c r="R325" s="479"/>
      <c r="S325" s="479"/>
      <c r="T325" s="479"/>
      <c r="U325" s="479"/>
      <c r="V325" s="479"/>
      <c r="W325" s="479"/>
      <c r="X325" s="479"/>
      <c r="Y325" s="479"/>
      <c r="Z325" s="479"/>
    </row>
    <row r="326" spans="1:26" ht="15.75" customHeight="1">
      <c r="A326" s="479"/>
      <c r="B326" s="479"/>
      <c r="C326" s="479"/>
      <c r="D326" s="479"/>
      <c r="E326" s="479"/>
      <c r="F326" s="479"/>
      <c r="G326" s="479"/>
      <c r="H326" s="479"/>
      <c r="I326" s="479"/>
      <c r="J326" s="479"/>
      <c r="K326" s="479"/>
      <c r="L326" s="479"/>
      <c r="M326" s="479"/>
      <c r="N326" s="479"/>
      <c r="O326" s="479"/>
      <c r="P326" s="479"/>
      <c r="Q326" s="479"/>
      <c r="R326" s="479"/>
      <c r="S326" s="479"/>
      <c r="T326" s="479"/>
      <c r="U326" s="479"/>
      <c r="V326" s="479"/>
      <c r="W326" s="479"/>
      <c r="X326" s="479"/>
      <c r="Y326" s="479"/>
      <c r="Z326" s="479"/>
    </row>
    <row r="327" spans="1:26" ht="15.75" customHeight="1">
      <c r="A327" s="479"/>
      <c r="B327" s="479"/>
      <c r="C327" s="479"/>
      <c r="D327" s="479"/>
      <c r="E327" s="479"/>
      <c r="F327" s="479"/>
      <c r="G327" s="479"/>
      <c r="H327" s="479"/>
      <c r="I327" s="479"/>
      <c r="J327" s="479"/>
      <c r="K327" s="479"/>
      <c r="L327" s="479"/>
      <c r="M327" s="479"/>
      <c r="N327" s="479"/>
      <c r="O327" s="479"/>
      <c r="P327" s="479"/>
      <c r="Q327" s="479"/>
      <c r="R327" s="479"/>
      <c r="S327" s="479"/>
      <c r="T327" s="479"/>
      <c r="U327" s="479"/>
      <c r="V327" s="479"/>
      <c r="W327" s="479"/>
      <c r="X327" s="479"/>
      <c r="Y327" s="479"/>
      <c r="Z327" s="479"/>
    </row>
    <row r="328" spans="1:26" ht="15.75" customHeight="1">
      <c r="A328" s="479"/>
      <c r="B328" s="479"/>
      <c r="C328" s="479"/>
      <c r="D328" s="479"/>
      <c r="E328" s="479"/>
      <c r="F328" s="479"/>
      <c r="G328" s="479"/>
      <c r="H328" s="479"/>
      <c r="I328" s="479"/>
      <c r="J328" s="479"/>
      <c r="K328" s="479"/>
      <c r="L328" s="479"/>
      <c r="M328" s="479"/>
      <c r="N328" s="479"/>
      <c r="O328" s="479"/>
      <c r="P328" s="479"/>
      <c r="Q328" s="479"/>
      <c r="R328" s="479"/>
      <c r="S328" s="479"/>
      <c r="T328" s="479"/>
      <c r="U328" s="479"/>
      <c r="V328" s="479"/>
      <c r="W328" s="479"/>
      <c r="X328" s="479"/>
      <c r="Y328" s="479"/>
      <c r="Z328" s="479"/>
    </row>
    <row r="329" spans="1:26" ht="15.75" customHeight="1">
      <c r="A329" s="479"/>
      <c r="B329" s="479"/>
      <c r="C329" s="479"/>
      <c r="D329" s="479"/>
      <c r="E329" s="479"/>
      <c r="F329" s="479"/>
      <c r="G329" s="479"/>
      <c r="H329" s="479"/>
      <c r="I329" s="479"/>
      <c r="J329" s="479"/>
      <c r="K329" s="479"/>
      <c r="L329" s="479"/>
      <c r="M329" s="479"/>
      <c r="N329" s="479"/>
      <c r="O329" s="479"/>
      <c r="P329" s="479"/>
      <c r="Q329" s="479"/>
      <c r="R329" s="479"/>
      <c r="S329" s="479"/>
      <c r="T329" s="479"/>
      <c r="U329" s="479"/>
      <c r="V329" s="479"/>
      <c r="W329" s="479"/>
      <c r="X329" s="479"/>
      <c r="Y329" s="479"/>
      <c r="Z329" s="479"/>
    </row>
    <row r="330" spans="1:26" ht="15.75" customHeight="1">
      <c r="A330" s="479"/>
      <c r="B330" s="479"/>
      <c r="C330" s="479"/>
      <c r="D330" s="479"/>
      <c r="E330" s="479"/>
      <c r="F330" s="479"/>
      <c r="G330" s="479"/>
      <c r="H330" s="479"/>
      <c r="I330" s="479"/>
      <c r="J330" s="479"/>
      <c r="K330" s="479"/>
      <c r="L330" s="479"/>
      <c r="M330" s="479"/>
      <c r="N330" s="479"/>
      <c r="O330" s="479"/>
      <c r="P330" s="479"/>
      <c r="Q330" s="479"/>
      <c r="R330" s="479"/>
      <c r="S330" s="479"/>
      <c r="T330" s="479"/>
      <c r="U330" s="479"/>
      <c r="V330" s="479"/>
      <c r="W330" s="479"/>
      <c r="X330" s="479"/>
      <c r="Y330" s="479"/>
      <c r="Z330" s="479"/>
    </row>
    <row r="331" spans="1:26" ht="15.75" customHeight="1">
      <c r="A331" s="479"/>
      <c r="B331" s="479"/>
      <c r="C331" s="479"/>
      <c r="D331" s="479"/>
      <c r="E331" s="479"/>
      <c r="F331" s="479"/>
      <c r="G331" s="479"/>
      <c r="H331" s="479"/>
      <c r="I331" s="479"/>
      <c r="J331" s="479"/>
      <c r="K331" s="479"/>
      <c r="L331" s="479"/>
      <c r="M331" s="479"/>
      <c r="N331" s="479"/>
      <c r="O331" s="479"/>
      <c r="P331" s="479"/>
      <c r="Q331" s="479"/>
      <c r="R331" s="479"/>
      <c r="S331" s="479"/>
      <c r="T331" s="479"/>
      <c r="U331" s="479"/>
      <c r="V331" s="479"/>
      <c r="W331" s="479"/>
      <c r="X331" s="479"/>
      <c r="Y331" s="479"/>
      <c r="Z331" s="479"/>
    </row>
    <row r="332" spans="1:26" ht="15.75" customHeight="1">
      <c r="A332" s="479"/>
      <c r="B332" s="479"/>
      <c r="C332" s="479"/>
      <c r="D332" s="479"/>
      <c r="E332" s="479"/>
      <c r="F332" s="479"/>
      <c r="G332" s="479"/>
      <c r="H332" s="479"/>
      <c r="I332" s="479"/>
      <c r="J332" s="479"/>
      <c r="K332" s="479"/>
      <c r="L332" s="479"/>
      <c r="M332" s="479"/>
      <c r="N332" s="479"/>
      <c r="O332" s="479"/>
      <c r="P332" s="479"/>
      <c r="Q332" s="479"/>
      <c r="R332" s="479"/>
      <c r="S332" s="479"/>
      <c r="T332" s="479"/>
      <c r="U332" s="479"/>
      <c r="V332" s="479"/>
      <c r="W332" s="479"/>
      <c r="X332" s="479"/>
      <c r="Y332" s="479"/>
      <c r="Z332" s="479"/>
    </row>
    <row r="333" spans="1:26" ht="15.75" customHeight="1">
      <c r="A333" s="479"/>
      <c r="B333" s="479"/>
      <c r="C333" s="479"/>
      <c r="D333" s="479"/>
      <c r="E333" s="479"/>
      <c r="F333" s="479"/>
      <c r="G333" s="479"/>
      <c r="H333" s="479"/>
      <c r="I333" s="479"/>
      <c r="J333" s="479"/>
      <c r="K333" s="479"/>
      <c r="L333" s="479"/>
      <c r="M333" s="479"/>
      <c r="N333" s="479"/>
      <c r="O333" s="479"/>
      <c r="P333" s="479"/>
      <c r="Q333" s="479"/>
      <c r="R333" s="479"/>
      <c r="S333" s="479"/>
      <c r="T333" s="479"/>
      <c r="U333" s="479"/>
      <c r="V333" s="479"/>
      <c r="W333" s="479"/>
      <c r="X333" s="479"/>
      <c r="Y333" s="479"/>
      <c r="Z333" s="479"/>
    </row>
    <row r="334" spans="1:26" ht="15.75" customHeight="1">
      <c r="A334" s="479"/>
      <c r="B334" s="479"/>
      <c r="C334" s="479"/>
      <c r="D334" s="479"/>
      <c r="E334" s="479"/>
      <c r="F334" s="479"/>
      <c r="G334" s="479"/>
      <c r="H334" s="479"/>
      <c r="I334" s="479"/>
      <c r="J334" s="479"/>
      <c r="K334" s="479"/>
      <c r="L334" s="479"/>
      <c r="M334" s="479"/>
      <c r="N334" s="479"/>
      <c r="O334" s="479"/>
      <c r="P334" s="479"/>
      <c r="Q334" s="479"/>
      <c r="R334" s="479"/>
      <c r="S334" s="479"/>
      <c r="T334" s="479"/>
      <c r="U334" s="479"/>
      <c r="V334" s="479"/>
      <c r="W334" s="479"/>
      <c r="X334" s="479"/>
      <c r="Y334" s="479"/>
      <c r="Z334" s="479"/>
    </row>
    <row r="335" spans="1:26" ht="15.75" customHeight="1">
      <c r="A335" s="479"/>
      <c r="B335" s="479"/>
      <c r="C335" s="479"/>
      <c r="D335" s="479"/>
      <c r="E335" s="479"/>
      <c r="F335" s="479"/>
      <c r="G335" s="479"/>
      <c r="H335" s="479"/>
      <c r="I335" s="479"/>
      <c r="J335" s="479"/>
      <c r="K335" s="479"/>
      <c r="L335" s="479"/>
      <c r="M335" s="479"/>
      <c r="N335" s="479"/>
      <c r="O335" s="479"/>
      <c r="P335" s="479"/>
      <c r="Q335" s="479"/>
      <c r="R335" s="479"/>
      <c r="S335" s="479"/>
      <c r="T335" s="479"/>
      <c r="U335" s="479"/>
      <c r="V335" s="479"/>
      <c r="W335" s="479"/>
      <c r="X335" s="479"/>
      <c r="Y335" s="479"/>
      <c r="Z335" s="479"/>
    </row>
    <row r="336" spans="1:26" ht="15.75" customHeight="1">
      <c r="A336" s="479"/>
      <c r="B336" s="479"/>
      <c r="C336" s="479"/>
      <c r="D336" s="479"/>
      <c r="E336" s="479"/>
      <c r="F336" s="479"/>
      <c r="G336" s="479"/>
      <c r="H336" s="479"/>
      <c r="I336" s="479"/>
      <c r="J336" s="479"/>
      <c r="K336" s="479"/>
      <c r="L336" s="479"/>
      <c r="M336" s="479"/>
      <c r="N336" s="479"/>
      <c r="O336" s="479"/>
      <c r="P336" s="479"/>
      <c r="Q336" s="479"/>
      <c r="R336" s="479"/>
      <c r="S336" s="479"/>
      <c r="T336" s="479"/>
      <c r="U336" s="479"/>
      <c r="V336" s="479"/>
      <c r="W336" s="479"/>
      <c r="X336" s="479"/>
      <c r="Y336" s="479"/>
      <c r="Z336" s="479"/>
    </row>
    <row r="337" spans="1:26" ht="15.75" customHeight="1">
      <c r="A337" s="479"/>
      <c r="B337" s="479"/>
      <c r="C337" s="479"/>
      <c r="D337" s="479"/>
      <c r="E337" s="479"/>
      <c r="F337" s="479"/>
      <c r="G337" s="479"/>
      <c r="H337" s="479"/>
      <c r="I337" s="479"/>
      <c r="J337" s="479"/>
      <c r="K337" s="479"/>
      <c r="L337" s="479"/>
      <c r="M337" s="479"/>
      <c r="N337" s="479"/>
      <c r="O337" s="479"/>
      <c r="P337" s="479"/>
      <c r="Q337" s="479"/>
      <c r="R337" s="479"/>
      <c r="S337" s="479"/>
      <c r="T337" s="479"/>
      <c r="U337" s="479"/>
      <c r="V337" s="479"/>
      <c r="W337" s="479"/>
      <c r="X337" s="479"/>
      <c r="Y337" s="479"/>
      <c r="Z337" s="479"/>
    </row>
    <row r="338" spans="1:26" ht="15.75" customHeight="1">
      <c r="A338" s="479"/>
      <c r="B338" s="479"/>
      <c r="C338" s="479"/>
      <c r="D338" s="479"/>
      <c r="E338" s="479"/>
      <c r="F338" s="479"/>
      <c r="G338" s="479"/>
      <c r="H338" s="479"/>
      <c r="I338" s="479"/>
      <c r="J338" s="479"/>
      <c r="K338" s="479"/>
      <c r="L338" s="479"/>
      <c r="M338" s="479"/>
      <c r="N338" s="479"/>
      <c r="O338" s="479"/>
      <c r="P338" s="479"/>
      <c r="Q338" s="479"/>
      <c r="R338" s="479"/>
      <c r="S338" s="479"/>
      <c r="T338" s="479"/>
      <c r="U338" s="479"/>
      <c r="V338" s="479"/>
      <c r="W338" s="479"/>
      <c r="X338" s="479"/>
      <c r="Y338" s="479"/>
      <c r="Z338" s="479"/>
    </row>
    <row r="339" spans="1:26" ht="15.75" customHeight="1">
      <c r="A339" s="479"/>
      <c r="B339" s="479"/>
      <c r="C339" s="479"/>
      <c r="D339" s="479"/>
      <c r="E339" s="479"/>
      <c r="F339" s="479"/>
      <c r="G339" s="479"/>
      <c r="H339" s="479"/>
      <c r="I339" s="479"/>
      <c r="J339" s="479"/>
      <c r="K339" s="479"/>
      <c r="L339" s="479"/>
      <c r="M339" s="479"/>
      <c r="N339" s="479"/>
      <c r="O339" s="479"/>
      <c r="P339" s="479"/>
      <c r="Q339" s="479"/>
      <c r="R339" s="479"/>
      <c r="S339" s="479"/>
      <c r="T339" s="479"/>
      <c r="U339" s="479"/>
      <c r="V339" s="479"/>
      <c r="W339" s="479"/>
      <c r="X339" s="479"/>
      <c r="Y339" s="479"/>
      <c r="Z339" s="479"/>
    </row>
    <row r="340" spans="1:26" ht="15.75" customHeight="1">
      <c r="A340" s="479"/>
      <c r="B340" s="479"/>
      <c r="C340" s="479"/>
      <c r="D340" s="479"/>
      <c r="E340" s="479"/>
      <c r="F340" s="479"/>
      <c r="G340" s="479"/>
      <c r="H340" s="479"/>
      <c r="I340" s="479"/>
      <c r="J340" s="479"/>
      <c r="K340" s="479"/>
      <c r="L340" s="479"/>
      <c r="M340" s="479"/>
      <c r="N340" s="479"/>
      <c r="O340" s="479"/>
      <c r="P340" s="479"/>
      <c r="Q340" s="479"/>
      <c r="R340" s="479"/>
      <c r="S340" s="479"/>
      <c r="T340" s="479"/>
      <c r="U340" s="479"/>
      <c r="V340" s="479"/>
      <c r="W340" s="479"/>
      <c r="X340" s="479"/>
      <c r="Y340" s="479"/>
      <c r="Z340" s="479"/>
    </row>
    <row r="341" spans="1:26" ht="15.75" customHeight="1">
      <c r="A341" s="479"/>
      <c r="B341" s="479"/>
      <c r="C341" s="479"/>
      <c r="D341" s="479"/>
      <c r="E341" s="479"/>
      <c r="F341" s="479"/>
      <c r="G341" s="479"/>
      <c r="H341" s="479"/>
      <c r="I341" s="479"/>
      <c r="J341" s="479"/>
      <c r="K341" s="479"/>
      <c r="L341" s="479"/>
      <c r="M341" s="479"/>
      <c r="N341" s="479"/>
      <c r="O341" s="479"/>
      <c r="P341" s="479"/>
      <c r="Q341" s="479"/>
      <c r="R341" s="479"/>
      <c r="S341" s="479"/>
      <c r="T341" s="479"/>
      <c r="U341" s="479"/>
      <c r="V341" s="479"/>
      <c r="W341" s="479"/>
      <c r="X341" s="479"/>
      <c r="Y341" s="479"/>
      <c r="Z341" s="479"/>
    </row>
    <row r="342" spans="1:26" ht="15.75" customHeight="1">
      <c r="A342" s="479"/>
      <c r="B342" s="479"/>
      <c r="C342" s="479"/>
      <c r="D342" s="479"/>
      <c r="E342" s="479"/>
      <c r="F342" s="479"/>
      <c r="G342" s="479"/>
      <c r="H342" s="479"/>
      <c r="I342" s="479"/>
      <c r="J342" s="479"/>
      <c r="K342" s="479"/>
      <c r="L342" s="479"/>
      <c r="M342" s="479"/>
      <c r="N342" s="479"/>
      <c r="O342" s="479"/>
      <c r="P342" s="479"/>
      <c r="Q342" s="479"/>
      <c r="R342" s="479"/>
      <c r="S342" s="479"/>
      <c r="T342" s="479"/>
      <c r="U342" s="479"/>
      <c r="V342" s="479"/>
      <c r="W342" s="479"/>
      <c r="X342" s="479"/>
      <c r="Y342" s="479"/>
      <c r="Z342" s="479"/>
    </row>
    <row r="343" spans="1:26" ht="15.75" customHeight="1">
      <c r="A343" s="479"/>
      <c r="B343" s="479"/>
      <c r="C343" s="479"/>
      <c r="D343" s="479"/>
      <c r="E343" s="479"/>
      <c r="F343" s="479"/>
      <c r="G343" s="479"/>
      <c r="H343" s="479"/>
      <c r="I343" s="479"/>
      <c r="J343" s="479"/>
      <c r="K343" s="479"/>
      <c r="L343" s="479"/>
      <c r="M343" s="479"/>
      <c r="N343" s="479"/>
      <c r="O343" s="479"/>
      <c r="P343" s="479"/>
      <c r="Q343" s="479"/>
      <c r="R343" s="479"/>
      <c r="S343" s="479"/>
      <c r="T343" s="479"/>
      <c r="U343" s="479"/>
      <c r="V343" s="479"/>
      <c r="W343" s="479"/>
      <c r="X343" s="479"/>
      <c r="Y343" s="479"/>
      <c r="Z343" s="479"/>
    </row>
    <row r="344" spans="1:26" ht="15.75" customHeight="1">
      <c r="A344" s="479"/>
      <c r="B344" s="479"/>
      <c r="C344" s="479"/>
      <c r="D344" s="479"/>
      <c r="E344" s="479"/>
      <c r="F344" s="479"/>
      <c r="G344" s="479"/>
      <c r="H344" s="479"/>
      <c r="I344" s="479"/>
      <c r="J344" s="479"/>
      <c r="K344" s="479"/>
      <c r="L344" s="479"/>
      <c r="M344" s="479"/>
      <c r="N344" s="479"/>
      <c r="O344" s="479"/>
      <c r="P344" s="479"/>
      <c r="Q344" s="479"/>
      <c r="R344" s="479"/>
      <c r="S344" s="479"/>
      <c r="T344" s="479"/>
      <c r="U344" s="479"/>
      <c r="V344" s="479"/>
      <c r="W344" s="479"/>
      <c r="X344" s="479"/>
      <c r="Y344" s="479"/>
      <c r="Z344" s="479"/>
    </row>
    <row r="345" spans="1:26" ht="15.75" customHeight="1">
      <c r="A345" s="479"/>
      <c r="B345" s="479"/>
      <c r="C345" s="479"/>
      <c r="D345" s="479"/>
      <c r="E345" s="479"/>
      <c r="F345" s="479"/>
      <c r="G345" s="479"/>
      <c r="H345" s="479"/>
      <c r="I345" s="479"/>
      <c r="J345" s="479"/>
      <c r="K345" s="479"/>
      <c r="L345" s="479"/>
      <c r="M345" s="479"/>
      <c r="N345" s="479"/>
      <c r="O345" s="479"/>
      <c r="P345" s="479"/>
      <c r="Q345" s="479"/>
      <c r="R345" s="479"/>
      <c r="S345" s="479"/>
      <c r="T345" s="479"/>
      <c r="U345" s="479"/>
      <c r="V345" s="479"/>
      <c r="W345" s="479"/>
      <c r="X345" s="479"/>
      <c r="Y345" s="479"/>
      <c r="Z345" s="479"/>
    </row>
    <row r="346" spans="1:26" ht="15.75" customHeight="1">
      <c r="A346" s="479"/>
      <c r="B346" s="479"/>
      <c r="C346" s="479"/>
      <c r="D346" s="479"/>
      <c r="E346" s="479"/>
      <c r="F346" s="479"/>
      <c r="G346" s="479"/>
      <c r="H346" s="479"/>
      <c r="I346" s="479"/>
      <c r="J346" s="479"/>
      <c r="K346" s="479"/>
      <c r="L346" s="479"/>
      <c r="M346" s="479"/>
      <c r="N346" s="479"/>
      <c r="O346" s="479"/>
      <c r="P346" s="479"/>
      <c r="Q346" s="479"/>
      <c r="R346" s="479"/>
      <c r="S346" s="479"/>
      <c r="T346" s="479"/>
      <c r="U346" s="479"/>
      <c r="V346" s="479"/>
      <c r="W346" s="479"/>
      <c r="X346" s="479"/>
      <c r="Y346" s="479"/>
      <c r="Z346" s="479"/>
    </row>
    <row r="347" spans="1:26" ht="15.75" customHeight="1">
      <c r="A347" s="479"/>
      <c r="B347" s="479"/>
      <c r="C347" s="479"/>
      <c r="D347" s="479"/>
      <c r="E347" s="479"/>
      <c r="F347" s="479"/>
      <c r="G347" s="479"/>
      <c r="H347" s="479"/>
      <c r="I347" s="479"/>
      <c r="J347" s="479"/>
      <c r="K347" s="479"/>
      <c r="L347" s="479"/>
      <c r="M347" s="479"/>
      <c r="N347" s="479"/>
      <c r="O347" s="479"/>
      <c r="P347" s="479"/>
      <c r="Q347" s="479"/>
      <c r="R347" s="479"/>
      <c r="S347" s="479"/>
      <c r="T347" s="479"/>
      <c r="U347" s="479"/>
      <c r="V347" s="479"/>
      <c r="W347" s="479"/>
      <c r="X347" s="479"/>
      <c r="Y347" s="479"/>
      <c r="Z347" s="479"/>
    </row>
    <row r="348" spans="1:26" ht="15.75" customHeight="1">
      <c r="A348" s="479"/>
      <c r="B348" s="479"/>
      <c r="C348" s="479"/>
      <c r="D348" s="479"/>
      <c r="E348" s="479"/>
      <c r="F348" s="479"/>
      <c r="G348" s="479"/>
      <c r="H348" s="479"/>
      <c r="I348" s="479"/>
      <c r="J348" s="479"/>
      <c r="K348" s="479"/>
      <c r="L348" s="479"/>
      <c r="M348" s="479"/>
      <c r="N348" s="479"/>
      <c r="O348" s="479"/>
      <c r="P348" s="479"/>
      <c r="Q348" s="479"/>
      <c r="R348" s="479"/>
      <c r="S348" s="479"/>
      <c r="T348" s="479"/>
      <c r="U348" s="479"/>
      <c r="V348" s="479"/>
      <c r="W348" s="479"/>
      <c r="X348" s="479"/>
      <c r="Y348" s="479"/>
      <c r="Z348" s="479"/>
    </row>
    <row r="349" spans="1:26" ht="15.75" customHeight="1">
      <c r="A349" s="479"/>
      <c r="B349" s="479"/>
      <c r="C349" s="479"/>
      <c r="D349" s="479"/>
      <c r="E349" s="479"/>
      <c r="F349" s="479"/>
      <c r="G349" s="479"/>
      <c r="H349" s="479"/>
      <c r="I349" s="479"/>
      <c r="J349" s="479"/>
      <c r="K349" s="479"/>
      <c r="L349" s="479"/>
      <c r="M349" s="479"/>
      <c r="N349" s="479"/>
      <c r="O349" s="479"/>
      <c r="P349" s="479"/>
      <c r="Q349" s="479"/>
      <c r="R349" s="479"/>
      <c r="S349" s="479"/>
      <c r="T349" s="479"/>
      <c r="U349" s="479"/>
      <c r="V349" s="479"/>
      <c r="W349" s="479"/>
      <c r="X349" s="479"/>
      <c r="Y349" s="479"/>
      <c r="Z349" s="479"/>
    </row>
    <row r="350" spans="1:26" ht="15.75" customHeight="1">
      <c r="A350" s="479"/>
      <c r="B350" s="479"/>
      <c r="C350" s="479"/>
      <c r="D350" s="479"/>
      <c r="E350" s="479"/>
      <c r="F350" s="479"/>
      <c r="G350" s="479"/>
      <c r="H350" s="479"/>
      <c r="I350" s="479"/>
      <c r="J350" s="479"/>
      <c r="K350" s="479"/>
      <c r="L350" s="479"/>
      <c r="M350" s="479"/>
      <c r="N350" s="479"/>
      <c r="O350" s="479"/>
      <c r="P350" s="479"/>
      <c r="Q350" s="479"/>
      <c r="R350" s="479"/>
      <c r="S350" s="479"/>
      <c r="T350" s="479"/>
      <c r="U350" s="479"/>
      <c r="V350" s="479"/>
      <c r="W350" s="479"/>
      <c r="X350" s="479"/>
      <c r="Y350" s="479"/>
      <c r="Z350" s="479"/>
    </row>
    <row r="351" spans="1:26" ht="15.75" customHeight="1">
      <c r="A351" s="479"/>
      <c r="B351" s="479"/>
      <c r="C351" s="479"/>
      <c r="D351" s="479"/>
      <c r="E351" s="479"/>
      <c r="F351" s="479"/>
      <c r="G351" s="479"/>
      <c r="H351" s="479"/>
      <c r="I351" s="479"/>
      <c r="J351" s="479"/>
      <c r="K351" s="479"/>
      <c r="L351" s="479"/>
      <c r="M351" s="479"/>
      <c r="N351" s="479"/>
      <c r="O351" s="479"/>
      <c r="P351" s="479"/>
      <c r="Q351" s="479"/>
      <c r="R351" s="479"/>
      <c r="S351" s="479"/>
      <c r="T351" s="479"/>
      <c r="U351" s="479"/>
      <c r="V351" s="479"/>
      <c r="W351" s="479"/>
      <c r="X351" s="479"/>
      <c r="Y351" s="479"/>
      <c r="Z351" s="479"/>
    </row>
    <row r="352" spans="1:26" ht="15.75" customHeight="1">
      <c r="A352" s="479"/>
      <c r="B352" s="479"/>
      <c r="C352" s="479"/>
      <c r="D352" s="479"/>
      <c r="E352" s="479"/>
      <c r="F352" s="479"/>
      <c r="G352" s="479"/>
      <c r="H352" s="479"/>
      <c r="I352" s="479"/>
      <c r="J352" s="479"/>
      <c r="K352" s="479"/>
      <c r="L352" s="479"/>
      <c r="M352" s="479"/>
      <c r="N352" s="479"/>
      <c r="O352" s="479"/>
      <c r="P352" s="479"/>
      <c r="Q352" s="479"/>
      <c r="R352" s="479"/>
      <c r="S352" s="479"/>
      <c r="T352" s="479"/>
      <c r="U352" s="479"/>
      <c r="V352" s="479"/>
      <c r="W352" s="479"/>
      <c r="X352" s="479"/>
      <c r="Y352" s="479"/>
      <c r="Z352" s="479"/>
    </row>
    <row r="353" spans="1:26" ht="15.75" customHeight="1">
      <c r="A353" s="479"/>
      <c r="B353" s="479"/>
      <c r="C353" s="479"/>
      <c r="D353" s="479"/>
      <c r="E353" s="479"/>
      <c r="F353" s="479"/>
      <c r="G353" s="479"/>
      <c r="H353" s="479"/>
      <c r="I353" s="479"/>
      <c r="J353" s="479"/>
      <c r="K353" s="479"/>
      <c r="L353" s="479"/>
      <c r="M353" s="479"/>
      <c r="N353" s="479"/>
      <c r="O353" s="479"/>
      <c r="P353" s="479"/>
      <c r="Q353" s="479"/>
      <c r="R353" s="479"/>
      <c r="S353" s="479"/>
      <c r="T353" s="479"/>
      <c r="U353" s="479"/>
      <c r="V353" s="479"/>
      <c r="W353" s="479"/>
      <c r="X353" s="479"/>
      <c r="Y353" s="479"/>
      <c r="Z353" s="479"/>
    </row>
    <row r="354" spans="1:26" ht="15.75" customHeight="1">
      <c r="A354" s="479"/>
      <c r="B354" s="479"/>
      <c r="C354" s="479"/>
      <c r="D354" s="479"/>
      <c r="E354" s="479"/>
      <c r="F354" s="479"/>
      <c r="G354" s="479"/>
      <c r="H354" s="479"/>
      <c r="I354" s="479"/>
      <c r="J354" s="479"/>
      <c r="K354" s="479"/>
      <c r="L354" s="479"/>
      <c r="M354" s="479"/>
      <c r="N354" s="479"/>
      <c r="O354" s="479"/>
      <c r="P354" s="479"/>
      <c r="Q354" s="479"/>
      <c r="R354" s="479"/>
      <c r="S354" s="479"/>
      <c r="T354" s="479"/>
      <c r="U354" s="479"/>
      <c r="V354" s="479"/>
      <c r="W354" s="479"/>
      <c r="X354" s="479"/>
      <c r="Y354" s="479"/>
      <c r="Z354" s="479"/>
    </row>
    <row r="355" spans="1:26" ht="15.75" customHeight="1">
      <c r="A355" s="479"/>
      <c r="B355" s="479"/>
      <c r="C355" s="479"/>
      <c r="D355" s="479"/>
      <c r="E355" s="479"/>
      <c r="F355" s="479"/>
      <c r="G355" s="479"/>
      <c r="H355" s="479"/>
      <c r="I355" s="479"/>
      <c r="J355" s="479"/>
      <c r="K355" s="479"/>
      <c r="L355" s="479"/>
      <c r="M355" s="479"/>
      <c r="N355" s="479"/>
      <c r="O355" s="479"/>
      <c r="P355" s="479"/>
      <c r="Q355" s="479"/>
      <c r="R355" s="479"/>
      <c r="S355" s="479"/>
      <c r="T355" s="479"/>
      <c r="U355" s="479"/>
      <c r="V355" s="479"/>
      <c r="W355" s="479"/>
      <c r="X355" s="479"/>
      <c r="Y355" s="479"/>
      <c r="Z355" s="479"/>
    </row>
    <row r="356" spans="1:26" ht="15.75" customHeight="1">
      <c r="A356" s="479"/>
      <c r="B356" s="479"/>
      <c r="C356" s="479"/>
      <c r="D356" s="479"/>
      <c r="E356" s="479"/>
      <c r="F356" s="479"/>
      <c r="G356" s="479"/>
      <c r="H356" s="479"/>
      <c r="I356" s="479"/>
      <c r="J356" s="479"/>
      <c r="K356" s="479"/>
      <c r="L356" s="479"/>
      <c r="M356" s="479"/>
      <c r="N356" s="479"/>
      <c r="O356" s="479"/>
      <c r="P356" s="479"/>
      <c r="Q356" s="479"/>
      <c r="R356" s="479"/>
      <c r="S356" s="479"/>
      <c r="T356" s="479"/>
      <c r="U356" s="479"/>
      <c r="V356" s="479"/>
      <c r="W356" s="479"/>
      <c r="X356" s="479"/>
      <c r="Y356" s="479"/>
      <c r="Z356" s="479"/>
    </row>
    <row r="357" spans="1:26" ht="15.75" customHeight="1">
      <c r="A357" s="479"/>
      <c r="B357" s="479"/>
      <c r="C357" s="479"/>
      <c r="D357" s="479"/>
      <c r="E357" s="479"/>
      <c r="F357" s="479"/>
      <c r="G357" s="479"/>
      <c r="H357" s="479"/>
      <c r="I357" s="479"/>
      <c r="J357" s="479"/>
      <c r="K357" s="479"/>
      <c r="L357" s="479"/>
      <c r="M357" s="479"/>
      <c r="N357" s="479"/>
      <c r="O357" s="479"/>
      <c r="P357" s="479"/>
      <c r="Q357" s="479"/>
      <c r="R357" s="479"/>
      <c r="S357" s="479"/>
      <c r="T357" s="479"/>
      <c r="U357" s="479"/>
      <c r="V357" s="479"/>
      <c r="W357" s="479"/>
      <c r="X357" s="479"/>
      <c r="Y357" s="479"/>
      <c r="Z357" s="479"/>
    </row>
    <row r="358" spans="1:26" ht="15.75" customHeight="1">
      <c r="A358" s="479"/>
      <c r="B358" s="479"/>
      <c r="C358" s="479"/>
      <c r="D358" s="479"/>
      <c r="E358" s="479"/>
      <c r="F358" s="479"/>
      <c r="G358" s="479"/>
      <c r="H358" s="479"/>
      <c r="I358" s="479"/>
      <c r="J358" s="479"/>
      <c r="K358" s="479"/>
      <c r="L358" s="479"/>
      <c r="M358" s="479"/>
      <c r="N358" s="479"/>
      <c r="O358" s="479"/>
      <c r="P358" s="479"/>
      <c r="Q358" s="479"/>
      <c r="R358" s="479"/>
      <c r="S358" s="479"/>
      <c r="T358" s="479"/>
      <c r="U358" s="479"/>
      <c r="V358" s="479"/>
      <c r="W358" s="479"/>
      <c r="X358" s="479"/>
      <c r="Y358" s="479"/>
      <c r="Z358" s="479"/>
    </row>
    <row r="359" spans="1:26" ht="15.75" customHeight="1">
      <c r="A359" s="479"/>
      <c r="B359" s="479"/>
      <c r="C359" s="479"/>
      <c r="D359" s="479"/>
      <c r="E359" s="479"/>
      <c r="F359" s="479"/>
      <c r="G359" s="479"/>
      <c r="H359" s="479"/>
      <c r="I359" s="479"/>
      <c r="J359" s="479"/>
      <c r="K359" s="479"/>
      <c r="L359" s="479"/>
      <c r="M359" s="479"/>
      <c r="N359" s="479"/>
      <c r="O359" s="479"/>
      <c r="P359" s="479"/>
      <c r="Q359" s="479"/>
      <c r="R359" s="479"/>
      <c r="S359" s="479"/>
      <c r="T359" s="479"/>
      <c r="U359" s="479"/>
      <c r="V359" s="479"/>
      <c r="W359" s="479"/>
      <c r="X359" s="479"/>
      <c r="Y359" s="479"/>
      <c r="Z359" s="479"/>
    </row>
    <row r="360" spans="1:26" ht="15.75" customHeight="1">
      <c r="A360" s="479"/>
      <c r="B360" s="479"/>
      <c r="C360" s="479"/>
      <c r="D360" s="479"/>
      <c r="E360" s="479"/>
      <c r="F360" s="479"/>
      <c r="G360" s="479"/>
      <c r="H360" s="479"/>
      <c r="I360" s="479"/>
      <c r="J360" s="479"/>
      <c r="K360" s="479"/>
      <c r="L360" s="479"/>
      <c r="M360" s="479"/>
      <c r="N360" s="479"/>
      <c r="O360" s="479"/>
      <c r="P360" s="479"/>
      <c r="Q360" s="479"/>
      <c r="R360" s="479"/>
      <c r="S360" s="479"/>
      <c r="T360" s="479"/>
      <c r="U360" s="479"/>
      <c r="V360" s="479"/>
      <c r="W360" s="479"/>
      <c r="X360" s="479"/>
      <c r="Y360" s="479"/>
      <c r="Z360" s="479"/>
    </row>
    <row r="361" spans="1:26" ht="15.75" customHeight="1">
      <c r="A361" s="479"/>
      <c r="B361" s="479"/>
      <c r="C361" s="479"/>
      <c r="D361" s="479"/>
      <c r="E361" s="479"/>
      <c r="F361" s="479"/>
      <c r="G361" s="479"/>
      <c r="H361" s="479"/>
      <c r="I361" s="479"/>
      <c r="J361" s="479"/>
      <c r="K361" s="479"/>
      <c r="L361" s="479"/>
      <c r="M361" s="479"/>
      <c r="N361" s="479"/>
      <c r="O361" s="479"/>
      <c r="P361" s="479"/>
      <c r="Q361" s="479"/>
      <c r="R361" s="479"/>
      <c r="S361" s="479"/>
      <c r="T361" s="479"/>
      <c r="U361" s="479"/>
      <c r="V361" s="479"/>
      <c r="W361" s="479"/>
      <c r="X361" s="479"/>
      <c r="Y361" s="479"/>
      <c r="Z361" s="479"/>
    </row>
    <row r="362" spans="1:26" ht="15.75" customHeight="1">
      <c r="A362" s="479"/>
      <c r="B362" s="479"/>
      <c r="C362" s="479"/>
      <c r="D362" s="479"/>
      <c r="E362" s="479"/>
      <c r="F362" s="479"/>
      <c r="G362" s="479"/>
      <c r="H362" s="479"/>
      <c r="I362" s="479"/>
      <c r="J362" s="479"/>
      <c r="K362" s="479"/>
      <c r="L362" s="479"/>
      <c r="M362" s="479"/>
      <c r="N362" s="479"/>
      <c r="O362" s="479"/>
      <c r="P362" s="479"/>
      <c r="Q362" s="479"/>
      <c r="R362" s="479"/>
      <c r="S362" s="479"/>
      <c r="T362" s="479"/>
      <c r="U362" s="479"/>
      <c r="V362" s="479"/>
      <c r="W362" s="479"/>
      <c r="X362" s="479"/>
      <c r="Y362" s="479"/>
      <c r="Z362" s="479"/>
    </row>
    <row r="363" spans="1:26" ht="15.75" customHeight="1">
      <c r="A363" s="479"/>
      <c r="B363" s="479"/>
      <c r="C363" s="479"/>
      <c r="D363" s="479"/>
      <c r="E363" s="479"/>
      <c r="F363" s="479"/>
      <c r="G363" s="479"/>
      <c r="H363" s="479"/>
      <c r="I363" s="479"/>
      <c r="J363" s="479"/>
      <c r="K363" s="479"/>
      <c r="L363" s="479"/>
      <c r="M363" s="479"/>
      <c r="N363" s="479"/>
      <c r="O363" s="479"/>
      <c r="P363" s="479"/>
      <c r="Q363" s="479"/>
      <c r="R363" s="479"/>
      <c r="S363" s="479"/>
      <c r="T363" s="479"/>
      <c r="U363" s="479"/>
      <c r="V363" s="479"/>
      <c r="W363" s="479"/>
      <c r="X363" s="479"/>
      <c r="Y363" s="479"/>
      <c r="Z363" s="479"/>
    </row>
    <row r="364" spans="1:26" ht="15.75" customHeight="1">
      <c r="A364" s="479"/>
      <c r="B364" s="479"/>
      <c r="C364" s="479"/>
      <c r="D364" s="479"/>
      <c r="E364" s="479"/>
      <c r="F364" s="479"/>
      <c r="G364" s="479"/>
      <c r="H364" s="479"/>
      <c r="I364" s="479"/>
      <c r="J364" s="479"/>
      <c r="K364" s="479"/>
      <c r="L364" s="479"/>
      <c r="M364" s="479"/>
      <c r="N364" s="479"/>
      <c r="O364" s="479"/>
      <c r="P364" s="479"/>
      <c r="Q364" s="479"/>
      <c r="R364" s="479"/>
      <c r="S364" s="479"/>
      <c r="T364" s="479"/>
      <c r="U364" s="479"/>
      <c r="V364" s="479"/>
      <c r="W364" s="479"/>
      <c r="X364" s="479"/>
      <c r="Y364" s="479"/>
      <c r="Z364" s="479"/>
    </row>
    <row r="365" spans="1:26" ht="15.75" customHeight="1">
      <c r="A365" s="479"/>
      <c r="B365" s="479"/>
      <c r="C365" s="479"/>
      <c r="D365" s="479"/>
      <c r="E365" s="479"/>
      <c r="F365" s="479"/>
      <c r="G365" s="479"/>
      <c r="H365" s="479"/>
      <c r="I365" s="479"/>
      <c r="J365" s="479"/>
      <c r="K365" s="479"/>
      <c r="L365" s="479"/>
      <c r="M365" s="479"/>
      <c r="N365" s="479"/>
      <c r="O365" s="479"/>
      <c r="P365" s="479"/>
      <c r="Q365" s="479"/>
      <c r="R365" s="479"/>
      <c r="S365" s="479"/>
      <c r="T365" s="479"/>
      <c r="U365" s="479"/>
      <c r="V365" s="479"/>
      <c r="W365" s="479"/>
      <c r="X365" s="479"/>
      <c r="Y365" s="479"/>
      <c r="Z365" s="479"/>
    </row>
    <row r="366" spans="1:26" ht="15.75" customHeight="1">
      <c r="A366" s="479"/>
      <c r="B366" s="479"/>
      <c r="C366" s="479"/>
      <c r="D366" s="479"/>
      <c r="E366" s="479"/>
      <c r="F366" s="479"/>
      <c r="G366" s="479"/>
      <c r="H366" s="479"/>
      <c r="I366" s="479"/>
      <c r="J366" s="479"/>
      <c r="K366" s="479"/>
      <c r="L366" s="479"/>
      <c r="M366" s="479"/>
      <c r="N366" s="479"/>
      <c r="O366" s="479"/>
      <c r="P366" s="479"/>
      <c r="Q366" s="479"/>
      <c r="R366" s="479"/>
      <c r="S366" s="479"/>
      <c r="T366" s="479"/>
      <c r="U366" s="479"/>
      <c r="V366" s="479"/>
      <c r="W366" s="479"/>
      <c r="X366" s="479"/>
      <c r="Y366" s="479"/>
      <c r="Z366" s="479"/>
    </row>
    <row r="367" spans="1:26" ht="15.75" customHeight="1">
      <c r="A367" s="479"/>
      <c r="B367" s="479"/>
      <c r="C367" s="479"/>
      <c r="D367" s="479"/>
      <c r="E367" s="479"/>
      <c r="F367" s="479"/>
      <c r="G367" s="479"/>
      <c r="H367" s="479"/>
      <c r="I367" s="479"/>
      <c r="J367" s="479"/>
      <c r="K367" s="479"/>
      <c r="L367" s="479"/>
      <c r="M367" s="479"/>
      <c r="N367" s="479"/>
      <c r="O367" s="479"/>
      <c r="P367" s="479"/>
      <c r="Q367" s="479"/>
      <c r="R367" s="479"/>
      <c r="S367" s="479"/>
      <c r="T367" s="479"/>
      <c r="U367" s="479"/>
      <c r="V367" s="479"/>
      <c r="W367" s="479"/>
      <c r="X367" s="479"/>
      <c r="Y367" s="479"/>
      <c r="Z367" s="479"/>
    </row>
    <row r="368" spans="1:26" ht="15.75" customHeight="1">
      <c r="A368" s="479"/>
      <c r="B368" s="479"/>
      <c r="C368" s="479"/>
      <c r="D368" s="479"/>
      <c r="E368" s="479"/>
      <c r="F368" s="479"/>
      <c r="G368" s="479"/>
      <c r="H368" s="479"/>
      <c r="I368" s="479"/>
      <c r="J368" s="479"/>
      <c r="K368" s="479"/>
      <c r="L368" s="479"/>
      <c r="M368" s="479"/>
      <c r="N368" s="479"/>
      <c r="O368" s="479"/>
      <c r="P368" s="479"/>
      <c r="Q368" s="479"/>
      <c r="R368" s="479"/>
      <c r="S368" s="479"/>
      <c r="T368" s="479"/>
      <c r="U368" s="479"/>
      <c r="V368" s="479"/>
      <c r="W368" s="479"/>
      <c r="X368" s="479"/>
      <c r="Y368" s="479"/>
      <c r="Z368" s="479"/>
    </row>
    <row r="369" spans="1:26" ht="15.75" customHeight="1">
      <c r="A369" s="479"/>
      <c r="B369" s="479"/>
      <c r="C369" s="479"/>
      <c r="D369" s="479"/>
      <c r="E369" s="479"/>
      <c r="F369" s="479"/>
      <c r="G369" s="479"/>
      <c r="H369" s="479"/>
      <c r="I369" s="479"/>
      <c r="J369" s="479"/>
      <c r="K369" s="479"/>
      <c r="L369" s="479"/>
      <c r="M369" s="479"/>
      <c r="N369" s="479"/>
      <c r="O369" s="479"/>
      <c r="P369" s="479"/>
      <c r="Q369" s="479"/>
      <c r="R369" s="479"/>
      <c r="S369" s="479"/>
      <c r="T369" s="479"/>
      <c r="U369" s="479"/>
      <c r="V369" s="479"/>
      <c r="W369" s="479"/>
      <c r="X369" s="479"/>
      <c r="Y369" s="479"/>
      <c r="Z369" s="479"/>
    </row>
    <row r="370" spans="1:26" ht="15.75" customHeight="1">
      <c r="A370" s="479"/>
      <c r="B370" s="479"/>
      <c r="C370" s="479"/>
      <c r="D370" s="479"/>
      <c r="E370" s="479"/>
      <c r="F370" s="479"/>
      <c r="G370" s="479"/>
      <c r="H370" s="479"/>
      <c r="I370" s="479"/>
      <c r="J370" s="479"/>
      <c r="K370" s="479"/>
      <c r="L370" s="479"/>
      <c r="M370" s="479"/>
      <c r="N370" s="479"/>
      <c r="O370" s="479"/>
      <c r="P370" s="479"/>
      <c r="Q370" s="479"/>
      <c r="R370" s="479"/>
      <c r="S370" s="479"/>
      <c r="T370" s="479"/>
      <c r="U370" s="479"/>
      <c r="V370" s="479"/>
      <c r="W370" s="479"/>
      <c r="X370" s="479"/>
      <c r="Y370" s="479"/>
      <c r="Z370" s="479"/>
    </row>
    <row r="371" spans="1:26" ht="15.75" customHeight="1">
      <c r="A371" s="479"/>
      <c r="B371" s="479"/>
      <c r="C371" s="479"/>
      <c r="D371" s="479"/>
      <c r="E371" s="479"/>
      <c r="F371" s="479"/>
      <c r="G371" s="479"/>
      <c r="H371" s="479"/>
      <c r="I371" s="479"/>
      <c r="J371" s="479"/>
      <c r="K371" s="479"/>
      <c r="L371" s="479"/>
      <c r="M371" s="479"/>
      <c r="N371" s="479"/>
      <c r="O371" s="479"/>
      <c r="P371" s="479"/>
      <c r="Q371" s="479"/>
      <c r="R371" s="479"/>
      <c r="S371" s="479"/>
      <c r="T371" s="479"/>
      <c r="U371" s="479"/>
      <c r="V371" s="479"/>
      <c r="W371" s="479"/>
      <c r="X371" s="479"/>
      <c r="Y371" s="479"/>
      <c r="Z371" s="479"/>
    </row>
    <row r="372" spans="1:26" ht="15.75" customHeight="1">
      <c r="A372" s="479"/>
      <c r="B372" s="479"/>
      <c r="C372" s="479"/>
      <c r="D372" s="479"/>
      <c r="E372" s="479"/>
      <c r="F372" s="479"/>
      <c r="G372" s="479"/>
      <c r="H372" s="479"/>
      <c r="I372" s="479"/>
      <c r="J372" s="479"/>
      <c r="K372" s="479"/>
      <c r="L372" s="479"/>
      <c r="M372" s="479"/>
      <c r="N372" s="479"/>
      <c r="O372" s="479"/>
      <c r="P372" s="479"/>
      <c r="Q372" s="479"/>
      <c r="R372" s="479"/>
      <c r="S372" s="479"/>
      <c r="T372" s="479"/>
      <c r="U372" s="479"/>
      <c r="V372" s="479"/>
      <c r="W372" s="479"/>
      <c r="X372" s="479"/>
      <c r="Y372" s="479"/>
      <c r="Z372" s="479"/>
    </row>
    <row r="373" spans="1:26" ht="15.75" customHeight="1">
      <c r="A373" s="479"/>
      <c r="B373" s="479"/>
      <c r="C373" s="479"/>
      <c r="D373" s="479"/>
      <c r="E373" s="479"/>
      <c r="F373" s="479"/>
      <c r="G373" s="479"/>
      <c r="H373" s="479"/>
      <c r="I373" s="479"/>
      <c r="J373" s="479"/>
      <c r="K373" s="479"/>
      <c r="L373" s="479"/>
      <c r="M373" s="479"/>
      <c r="N373" s="479"/>
      <c r="O373" s="479"/>
      <c r="P373" s="479"/>
      <c r="Q373" s="479"/>
      <c r="R373" s="479"/>
      <c r="S373" s="479"/>
      <c r="T373" s="479"/>
      <c r="U373" s="479"/>
      <c r="V373" s="479"/>
      <c r="W373" s="479"/>
      <c r="X373" s="479"/>
      <c r="Y373" s="479"/>
      <c r="Z373" s="479"/>
    </row>
    <row r="374" spans="1:26" ht="15.75" customHeight="1">
      <c r="A374" s="479"/>
      <c r="B374" s="479"/>
      <c r="C374" s="479"/>
      <c r="D374" s="479"/>
      <c r="E374" s="479"/>
      <c r="F374" s="479"/>
      <c r="G374" s="479"/>
      <c r="H374" s="479"/>
      <c r="I374" s="479"/>
      <c r="J374" s="479"/>
      <c r="K374" s="479"/>
      <c r="L374" s="479"/>
      <c r="M374" s="479"/>
      <c r="N374" s="479"/>
      <c r="O374" s="479"/>
      <c r="P374" s="479"/>
      <c r="Q374" s="479"/>
      <c r="R374" s="479"/>
      <c r="S374" s="479"/>
      <c r="T374" s="479"/>
      <c r="U374" s="479"/>
      <c r="V374" s="479"/>
      <c r="W374" s="479"/>
      <c r="X374" s="479"/>
      <c r="Y374" s="479"/>
      <c r="Z374" s="479"/>
    </row>
    <row r="375" spans="1:26" ht="15.75" customHeight="1">
      <c r="A375" s="479"/>
      <c r="B375" s="479"/>
      <c r="C375" s="479"/>
      <c r="D375" s="479"/>
      <c r="E375" s="479"/>
      <c r="F375" s="479"/>
      <c r="G375" s="479"/>
      <c r="H375" s="479"/>
      <c r="I375" s="479"/>
      <c r="J375" s="479"/>
      <c r="K375" s="479"/>
      <c r="L375" s="479"/>
      <c r="M375" s="479"/>
      <c r="N375" s="479"/>
      <c r="O375" s="479"/>
      <c r="P375" s="479"/>
      <c r="Q375" s="479"/>
      <c r="R375" s="479"/>
      <c r="S375" s="479"/>
      <c r="T375" s="479"/>
      <c r="U375" s="479"/>
      <c r="V375" s="479"/>
      <c r="W375" s="479"/>
      <c r="X375" s="479"/>
      <c r="Y375" s="479"/>
      <c r="Z375" s="479"/>
    </row>
    <row r="376" spans="1:26" ht="15.75" customHeight="1">
      <c r="A376" s="479"/>
      <c r="B376" s="479"/>
      <c r="C376" s="479"/>
      <c r="D376" s="479"/>
      <c r="E376" s="479"/>
      <c r="F376" s="479"/>
      <c r="G376" s="479"/>
      <c r="H376" s="479"/>
      <c r="I376" s="479"/>
      <c r="J376" s="479"/>
      <c r="K376" s="479"/>
      <c r="L376" s="479"/>
      <c r="M376" s="479"/>
      <c r="N376" s="479"/>
      <c r="O376" s="479"/>
      <c r="P376" s="479"/>
      <c r="Q376" s="479"/>
      <c r="R376" s="479"/>
      <c r="S376" s="479"/>
      <c r="T376" s="479"/>
      <c r="U376" s="479"/>
      <c r="V376" s="479"/>
      <c r="W376" s="479"/>
      <c r="X376" s="479"/>
      <c r="Y376" s="479"/>
      <c r="Z376" s="479"/>
    </row>
    <row r="377" spans="1:26" ht="15.75" customHeight="1">
      <c r="A377" s="479"/>
      <c r="B377" s="479"/>
      <c r="C377" s="479"/>
      <c r="D377" s="479"/>
      <c r="E377" s="479"/>
      <c r="F377" s="479"/>
      <c r="G377" s="479"/>
      <c r="H377" s="479"/>
      <c r="I377" s="479"/>
      <c r="J377" s="479"/>
      <c r="K377" s="479"/>
      <c r="L377" s="479"/>
      <c r="M377" s="479"/>
      <c r="N377" s="479"/>
      <c r="O377" s="479"/>
      <c r="P377" s="479"/>
      <c r="Q377" s="479"/>
      <c r="R377" s="479"/>
      <c r="S377" s="479"/>
      <c r="T377" s="479"/>
      <c r="U377" s="479"/>
      <c r="V377" s="479"/>
      <c r="W377" s="479"/>
      <c r="X377" s="479"/>
      <c r="Y377" s="479"/>
      <c r="Z377" s="479"/>
    </row>
    <row r="378" spans="1:26" ht="15.75" customHeight="1">
      <c r="A378" s="479"/>
      <c r="B378" s="479"/>
      <c r="C378" s="479"/>
      <c r="D378" s="479"/>
      <c r="E378" s="479"/>
      <c r="F378" s="479"/>
      <c r="G378" s="479"/>
      <c r="H378" s="479"/>
      <c r="I378" s="479"/>
      <c r="J378" s="479"/>
      <c r="K378" s="479"/>
      <c r="L378" s="479"/>
      <c r="M378" s="479"/>
      <c r="N378" s="479"/>
      <c r="O378" s="479"/>
      <c r="P378" s="479"/>
      <c r="Q378" s="479"/>
      <c r="R378" s="479"/>
      <c r="S378" s="479"/>
      <c r="T378" s="479"/>
      <c r="U378" s="479"/>
      <c r="V378" s="479"/>
      <c r="W378" s="479"/>
      <c r="X378" s="479"/>
      <c r="Y378" s="479"/>
      <c r="Z378" s="479"/>
    </row>
    <row r="379" spans="1:26" ht="15.75" customHeight="1">
      <c r="A379" s="479"/>
      <c r="B379" s="479"/>
      <c r="C379" s="479"/>
      <c r="D379" s="479"/>
      <c r="E379" s="479"/>
      <c r="F379" s="479"/>
      <c r="G379" s="479"/>
      <c r="H379" s="479"/>
      <c r="I379" s="479"/>
      <c r="J379" s="479"/>
      <c r="K379" s="479"/>
      <c r="L379" s="479"/>
      <c r="M379" s="479"/>
      <c r="N379" s="479"/>
      <c r="O379" s="479"/>
      <c r="P379" s="479"/>
      <c r="Q379" s="479"/>
      <c r="R379" s="479"/>
      <c r="S379" s="479"/>
      <c r="T379" s="479"/>
      <c r="U379" s="479"/>
      <c r="V379" s="479"/>
      <c r="W379" s="479"/>
      <c r="X379" s="479"/>
      <c r="Y379" s="479"/>
      <c r="Z379" s="479"/>
    </row>
    <row r="380" spans="1:26" ht="15.75" customHeight="1">
      <c r="A380" s="479"/>
      <c r="B380" s="479"/>
      <c r="C380" s="479"/>
      <c r="D380" s="479"/>
      <c r="E380" s="479"/>
      <c r="F380" s="479"/>
      <c r="G380" s="479"/>
      <c r="H380" s="479"/>
      <c r="I380" s="479"/>
      <c r="J380" s="479"/>
      <c r="K380" s="479"/>
      <c r="L380" s="479"/>
      <c r="M380" s="479"/>
      <c r="N380" s="479"/>
      <c r="O380" s="479"/>
      <c r="P380" s="479"/>
      <c r="Q380" s="479"/>
      <c r="R380" s="479"/>
      <c r="S380" s="479"/>
      <c r="T380" s="479"/>
      <c r="U380" s="479"/>
      <c r="V380" s="479"/>
      <c r="W380" s="479"/>
      <c r="X380" s="479"/>
      <c r="Y380" s="479"/>
      <c r="Z380" s="479"/>
    </row>
    <row r="381" spans="1:26" ht="15.75" customHeight="1">
      <c r="A381" s="479"/>
      <c r="B381" s="479"/>
      <c r="C381" s="479"/>
      <c r="D381" s="479"/>
      <c r="E381" s="479"/>
      <c r="F381" s="479"/>
      <c r="G381" s="479"/>
      <c r="H381" s="479"/>
      <c r="I381" s="479"/>
      <c r="J381" s="479"/>
      <c r="K381" s="479"/>
      <c r="L381" s="479"/>
      <c r="M381" s="479"/>
      <c r="N381" s="479"/>
      <c r="O381" s="479"/>
      <c r="P381" s="479"/>
      <c r="Q381" s="479"/>
      <c r="R381" s="479"/>
      <c r="S381" s="479"/>
      <c r="T381" s="479"/>
      <c r="U381" s="479"/>
      <c r="V381" s="479"/>
      <c r="W381" s="479"/>
      <c r="X381" s="479"/>
      <c r="Y381" s="479"/>
      <c r="Z381" s="479"/>
    </row>
    <row r="382" spans="1:26" ht="15.75" customHeight="1">
      <c r="A382" s="479"/>
      <c r="B382" s="479"/>
      <c r="C382" s="479"/>
      <c r="D382" s="479"/>
      <c r="E382" s="479"/>
      <c r="F382" s="479"/>
      <c r="G382" s="479"/>
      <c r="H382" s="479"/>
      <c r="I382" s="479"/>
      <c r="J382" s="479"/>
      <c r="K382" s="479"/>
      <c r="L382" s="479"/>
      <c r="M382" s="479"/>
      <c r="N382" s="479"/>
      <c r="O382" s="479"/>
      <c r="P382" s="479"/>
      <c r="Q382" s="479"/>
      <c r="R382" s="479"/>
      <c r="S382" s="479"/>
      <c r="T382" s="479"/>
      <c r="U382" s="479"/>
      <c r="V382" s="479"/>
      <c r="W382" s="479"/>
      <c r="X382" s="479"/>
      <c r="Y382" s="479"/>
      <c r="Z382" s="479"/>
    </row>
    <row r="383" spans="1:26" ht="15.75" customHeight="1">
      <c r="A383" s="479"/>
      <c r="B383" s="479"/>
      <c r="C383" s="479"/>
      <c r="D383" s="479"/>
      <c r="E383" s="479"/>
      <c r="F383" s="479"/>
      <c r="G383" s="479"/>
      <c r="H383" s="479"/>
      <c r="I383" s="479"/>
      <c r="J383" s="479"/>
      <c r="K383" s="479"/>
      <c r="L383" s="479"/>
      <c r="M383" s="479"/>
      <c r="N383" s="479"/>
      <c r="O383" s="479"/>
      <c r="P383" s="479"/>
      <c r="Q383" s="479"/>
      <c r="R383" s="479"/>
      <c r="S383" s="479"/>
      <c r="T383" s="479"/>
      <c r="U383" s="479"/>
      <c r="V383" s="479"/>
      <c r="W383" s="479"/>
      <c r="X383" s="479"/>
      <c r="Y383" s="479"/>
      <c r="Z383" s="479"/>
    </row>
    <row r="384" spans="1:26" ht="15.75" customHeight="1">
      <c r="A384" s="479"/>
      <c r="B384" s="479"/>
      <c r="C384" s="479"/>
      <c r="D384" s="479"/>
      <c r="E384" s="479"/>
      <c r="F384" s="479"/>
      <c r="G384" s="479"/>
      <c r="H384" s="479"/>
      <c r="I384" s="479"/>
      <c r="J384" s="479"/>
      <c r="K384" s="479"/>
      <c r="L384" s="479"/>
      <c r="M384" s="479"/>
      <c r="N384" s="479"/>
      <c r="O384" s="479"/>
      <c r="P384" s="479"/>
      <c r="Q384" s="479"/>
      <c r="R384" s="479"/>
      <c r="S384" s="479"/>
      <c r="T384" s="479"/>
      <c r="U384" s="479"/>
      <c r="V384" s="479"/>
      <c r="W384" s="479"/>
      <c r="X384" s="479"/>
      <c r="Y384" s="479"/>
      <c r="Z384" s="479"/>
    </row>
    <row r="385" spans="1:26" ht="15.75" customHeight="1">
      <c r="A385" s="479"/>
      <c r="B385" s="479"/>
      <c r="C385" s="479"/>
      <c r="D385" s="479"/>
      <c r="E385" s="479"/>
      <c r="F385" s="479"/>
      <c r="G385" s="479"/>
      <c r="H385" s="479"/>
      <c r="I385" s="479"/>
      <c r="J385" s="479"/>
      <c r="K385" s="479"/>
      <c r="L385" s="479"/>
      <c r="M385" s="479"/>
      <c r="N385" s="479"/>
      <c r="O385" s="479"/>
      <c r="P385" s="479"/>
      <c r="Q385" s="479"/>
      <c r="R385" s="479"/>
      <c r="S385" s="479"/>
      <c r="T385" s="479"/>
      <c r="U385" s="479"/>
      <c r="V385" s="479"/>
      <c r="W385" s="479"/>
      <c r="X385" s="479"/>
      <c r="Y385" s="479"/>
      <c r="Z385" s="479"/>
    </row>
    <row r="386" spans="1:26" ht="15.75" customHeight="1">
      <c r="A386" s="479"/>
      <c r="B386" s="479"/>
      <c r="C386" s="479"/>
      <c r="D386" s="479"/>
      <c r="E386" s="479"/>
      <c r="F386" s="479"/>
      <c r="G386" s="479"/>
      <c r="H386" s="479"/>
      <c r="I386" s="479"/>
      <c r="J386" s="479"/>
      <c r="K386" s="479"/>
      <c r="L386" s="479"/>
      <c r="M386" s="479"/>
      <c r="N386" s="479"/>
      <c r="O386" s="479"/>
      <c r="P386" s="479"/>
      <c r="Q386" s="479"/>
      <c r="R386" s="479"/>
      <c r="S386" s="479"/>
      <c r="T386" s="479"/>
      <c r="U386" s="479"/>
      <c r="V386" s="479"/>
      <c r="W386" s="479"/>
      <c r="X386" s="479"/>
      <c r="Y386" s="479"/>
      <c r="Z386" s="479"/>
    </row>
    <row r="387" spans="1:26" ht="15.75" customHeight="1">
      <c r="A387" s="479"/>
      <c r="B387" s="479"/>
      <c r="C387" s="479"/>
      <c r="D387" s="479"/>
      <c r="E387" s="479"/>
      <c r="F387" s="479"/>
      <c r="G387" s="479"/>
      <c r="H387" s="479"/>
      <c r="I387" s="479"/>
      <c r="J387" s="479"/>
      <c r="K387" s="479"/>
      <c r="L387" s="479"/>
      <c r="M387" s="479"/>
      <c r="N387" s="479"/>
      <c r="O387" s="479"/>
      <c r="P387" s="479"/>
      <c r="Q387" s="479"/>
      <c r="R387" s="479"/>
      <c r="S387" s="479"/>
      <c r="T387" s="479"/>
      <c r="U387" s="479"/>
      <c r="V387" s="479"/>
      <c r="W387" s="479"/>
      <c r="X387" s="479"/>
      <c r="Y387" s="479"/>
      <c r="Z387" s="479"/>
    </row>
    <row r="388" spans="1:26" ht="15.75" customHeight="1">
      <c r="A388" s="479"/>
      <c r="B388" s="479"/>
      <c r="C388" s="479"/>
      <c r="D388" s="479"/>
      <c r="E388" s="479"/>
      <c r="F388" s="479"/>
      <c r="G388" s="479"/>
      <c r="H388" s="479"/>
      <c r="I388" s="479"/>
      <c r="J388" s="479"/>
      <c r="K388" s="479"/>
      <c r="L388" s="479"/>
      <c r="M388" s="479"/>
      <c r="N388" s="479"/>
      <c r="O388" s="479"/>
      <c r="P388" s="479"/>
      <c r="Q388" s="479"/>
      <c r="R388" s="479"/>
      <c r="S388" s="479"/>
      <c r="T388" s="479"/>
      <c r="U388" s="479"/>
      <c r="V388" s="479"/>
      <c r="W388" s="479"/>
      <c r="X388" s="479"/>
      <c r="Y388" s="479"/>
      <c r="Z388" s="479"/>
    </row>
    <row r="389" spans="1:26" ht="15.75" customHeight="1">
      <c r="A389" s="479"/>
      <c r="B389" s="479"/>
      <c r="C389" s="479"/>
      <c r="D389" s="479"/>
      <c r="E389" s="479"/>
      <c r="F389" s="479"/>
      <c r="G389" s="479"/>
      <c r="H389" s="479"/>
      <c r="I389" s="479"/>
      <c r="J389" s="479"/>
      <c r="K389" s="479"/>
      <c r="L389" s="479"/>
      <c r="M389" s="479"/>
      <c r="N389" s="479"/>
      <c r="O389" s="479"/>
      <c r="P389" s="479"/>
      <c r="Q389" s="479"/>
      <c r="R389" s="479"/>
      <c r="S389" s="479"/>
      <c r="T389" s="479"/>
      <c r="U389" s="479"/>
      <c r="V389" s="479"/>
      <c r="W389" s="479"/>
      <c r="X389" s="479"/>
      <c r="Y389" s="479"/>
      <c r="Z389" s="479"/>
    </row>
    <row r="390" spans="1:26" ht="15.75" customHeight="1">
      <c r="A390" s="479"/>
      <c r="B390" s="479"/>
      <c r="C390" s="479"/>
      <c r="D390" s="479"/>
      <c r="E390" s="479"/>
      <c r="F390" s="479"/>
      <c r="G390" s="479"/>
      <c r="H390" s="479"/>
      <c r="I390" s="479"/>
      <c r="J390" s="479"/>
      <c r="K390" s="479"/>
      <c r="L390" s="479"/>
      <c r="M390" s="479"/>
      <c r="N390" s="479"/>
      <c r="O390" s="479"/>
      <c r="P390" s="479"/>
      <c r="Q390" s="479"/>
      <c r="R390" s="479"/>
      <c r="S390" s="479"/>
      <c r="T390" s="479"/>
      <c r="U390" s="479"/>
      <c r="V390" s="479"/>
      <c r="W390" s="479"/>
      <c r="X390" s="479"/>
      <c r="Y390" s="479"/>
      <c r="Z390" s="479"/>
    </row>
    <row r="391" spans="1:26" ht="15.75" customHeight="1">
      <c r="A391" s="479"/>
      <c r="B391" s="479"/>
      <c r="C391" s="479"/>
      <c r="D391" s="479"/>
      <c r="E391" s="479"/>
      <c r="F391" s="479"/>
      <c r="G391" s="479"/>
      <c r="H391" s="479"/>
      <c r="I391" s="479"/>
      <c r="J391" s="479"/>
      <c r="K391" s="479"/>
      <c r="L391" s="479"/>
      <c r="M391" s="479"/>
      <c r="N391" s="479"/>
      <c r="O391" s="479"/>
      <c r="P391" s="479"/>
      <c r="Q391" s="479"/>
      <c r="R391" s="479"/>
      <c r="S391" s="479"/>
      <c r="T391" s="479"/>
      <c r="U391" s="479"/>
      <c r="V391" s="479"/>
      <c r="W391" s="479"/>
      <c r="X391" s="479"/>
      <c r="Y391" s="479"/>
      <c r="Z391" s="479"/>
    </row>
    <row r="392" spans="1:26" ht="15.75" customHeight="1">
      <c r="A392" s="479"/>
      <c r="B392" s="479"/>
      <c r="C392" s="479"/>
      <c r="D392" s="479"/>
      <c r="E392" s="479"/>
      <c r="F392" s="479"/>
      <c r="G392" s="479"/>
      <c r="H392" s="479"/>
      <c r="I392" s="479"/>
      <c r="J392" s="479"/>
      <c r="K392" s="479"/>
      <c r="L392" s="479"/>
      <c r="M392" s="479"/>
      <c r="N392" s="479"/>
      <c r="O392" s="479"/>
      <c r="P392" s="479"/>
      <c r="Q392" s="479"/>
      <c r="R392" s="479"/>
      <c r="S392" s="479"/>
      <c r="T392" s="479"/>
      <c r="U392" s="479"/>
      <c r="V392" s="479"/>
      <c r="W392" s="479"/>
      <c r="X392" s="479"/>
      <c r="Y392" s="479"/>
      <c r="Z392" s="479"/>
    </row>
    <row r="393" spans="1:26" ht="15.75" customHeight="1">
      <c r="A393" s="479"/>
      <c r="B393" s="479"/>
      <c r="C393" s="479"/>
      <c r="D393" s="479"/>
      <c r="E393" s="479"/>
      <c r="F393" s="479"/>
      <c r="G393" s="479"/>
      <c r="H393" s="479"/>
      <c r="I393" s="479"/>
      <c r="J393" s="479"/>
      <c r="K393" s="479"/>
      <c r="L393" s="479"/>
      <c r="M393" s="479"/>
      <c r="N393" s="479"/>
      <c r="O393" s="479"/>
      <c r="P393" s="479"/>
      <c r="Q393" s="479"/>
      <c r="R393" s="479"/>
      <c r="S393" s="479"/>
      <c r="T393" s="479"/>
      <c r="U393" s="479"/>
      <c r="V393" s="479"/>
      <c r="W393" s="479"/>
      <c r="X393" s="479"/>
      <c r="Y393" s="479"/>
      <c r="Z393" s="479"/>
    </row>
    <row r="394" spans="1:26" ht="15.75" customHeight="1">
      <c r="A394" s="479"/>
      <c r="B394" s="479"/>
      <c r="C394" s="479"/>
      <c r="D394" s="479"/>
      <c r="E394" s="479"/>
      <c r="F394" s="479"/>
      <c r="G394" s="479"/>
      <c r="H394" s="479"/>
      <c r="I394" s="479"/>
      <c r="J394" s="479"/>
      <c r="K394" s="479"/>
      <c r="L394" s="479"/>
      <c r="M394" s="479"/>
      <c r="N394" s="479"/>
      <c r="O394" s="479"/>
      <c r="P394" s="479"/>
      <c r="Q394" s="479"/>
      <c r="R394" s="479"/>
      <c r="S394" s="479"/>
      <c r="T394" s="479"/>
      <c r="U394" s="479"/>
      <c r="V394" s="479"/>
      <c r="W394" s="479"/>
      <c r="X394" s="479"/>
      <c r="Y394" s="479"/>
      <c r="Z394" s="479"/>
    </row>
    <row r="395" spans="1:26" ht="15.75" customHeight="1">
      <c r="A395" s="479"/>
      <c r="B395" s="479"/>
      <c r="C395" s="479"/>
      <c r="D395" s="479"/>
      <c r="E395" s="479"/>
      <c r="F395" s="479"/>
      <c r="G395" s="479"/>
      <c r="H395" s="479"/>
      <c r="I395" s="479"/>
      <c r="J395" s="479"/>
      <c r="K395" s="479"/>
      <c r="L395" s="479"/>
      <c r="M395" s="479"/>
      <c r="N395" s="479"/>
      <c r="O395" s="479"/>
      <c r="P395" s="479"/>
      <c r="Q395" s="479"/>
      <c r="R395" s="479"/>
      <c r="S395" s="479"/>
      <c r="T395" s="479"/>
      <c r="U395" s="479"/>
      <c r="V395" s="479"/>
      <c r="W395" s="479"/>
      <c r="X395" s="479"/>
      <c r="Y395" s="479"/>
      <c r="Z395" s="479"/>
    </row>
    <row r="396" spans="1:26" ht="15.75" customHeight="1">
      <c r="A396" s="479"/>
      <c r="B396" s="479"/>
      <c r="C396" s="479"/>
      <c r="D396" s="479"/>
      <c r="E396" s="479"/>
      <c r="F396" s="479"/>
      <c r="G396" s="479"/>
      <c r="H396" s="479"/>
      <c r="I396" s="479"/>
      <c r="J396" s="479"/>
      <c r="K396" s="479"/>
      <c r="L396" s="479"/>
      <c r="M396" s="479"/>
      <c r="N396" s="479"/>
      <c r="O396" s="479"/>
      <c r="P396" s="479"/>
      <c r="Q396" s="479"/>
      <c r="R396" s="479"/>
      <c r="S396" s="479"/>
      <c r="T396" s="479"/>
      <c r="U396" s="479"/>
      <c r="V396" s="479"/>
      <c r="W396" s="479"/>
      <c r="X396" s="479"/>
      <c r="Y396" s="479"/>
      <c r="Z396" s="479"/>
    </row>
    <row r="397" spans="1:26" ht="15.75" customHeight="1">
      <c r="A397" s="479"/>
      <c r="B397" s="479"/>
      <c r="C397" s="479"/>
      <c r="D397" s="479"/>
      <c r="E397" s="479"/>
      <c r="F397" s="479"/>
      <c r="G397" s="479"/>
      <c r="H397" s="479"/>
      <c r="I397" s="479"/>
      <c r="J397" s="479"/>
      <c r="K397" s="479"/>
      <c r="L397" s="479"/>
      <c r="M397" s="479"/>
      <c r="N397" s="479"/>
      <c r="O397" s="479"/>
      <c r="P397" s="479"/>
      <c r="Q397" s="479"/>
      <c r="R397" s="479"/>
      <c r="S397" s="479"/>
      <c r="T397" s="479"/>
      <c r="U397" s="479"/>
      <c r="V397" s="479"/>
      <c r="W397" s="479"/>
      <c r="X397" s="479"/>
      <c r="Y397" s="479"/>
      <c r="Z397" s="479"/>
    </row>
    <row r="398" spans="1:26" ht="15.75" customHeight="1">
      <c r="A398" s="479"/>
      <c r="B398" s="479"/>
      <c r="C398" s="479"/>
      <c r="D398" s="479"/>
      <c r="E398" s="479"/>
      <c r="F398" s="479"/>
      <c r="G398" s="479"/>
      <c r="H398" s="479"/>
      <c r="I398" s="479"/>
      <c r="J398" s="479"/>
      <c r="K398" s="479"/>
      <c r="L398" s="479"/>
      <c r="M398" s="479"/>
      <c r="N398" s="479"/>
      <c r="O398" s="479"/>
      <c r="P398" s="479"/>
      <c r="Q398" s="479"/>
      <c r="R398" s="479"/>
      <c r="S398" s="479"/>
      <c r="T398" s="479"/>
      <c r="U398" s="479"/>
      <c r="V398" s="479"/>
      <c r="W398" s="479"/>
      <c r="X398" s="479"/>
      <c r="Y398" s="479"/>
      <c r="Z398" s="479"/>
    </row>
    <row r="399" spans="1:26" ht="15.75" customHeight="1">
      <c r="A399" s="479"/>
      <c r="B399" s="479"/>
      <c r="C399" s="479"/>
      <c r="D399" s="479"/>
      <c r="E399" s="479"/>
      <c r="F399" s="479"/>
      <c r="G399" s="479"/>
      <c r="H399" s="479"/>
      <c r="I399" s="479"/>
      <c r="J399" s="479"/>
      <c r="K399" s="479"/>
      <c r="L399" s="479"/>
      <c r="M399" s="479"/>
      <c r="N399" s="479"/>
      <c r="O399" s="479"/>
      <c r="P399" s="479"/>
      <c r="Q399" s="479"/>
      <c r="R399" s="479"/>
      <c r="S399" s="479"/>
      <c r="T399" s="479"/>
      <c r="U399" s="479"/>
      <c r="V399" s="479"/>
      <c r="W399" s="479"/>
      <c r="X399" s="479"/>
      <c r="Y399" s="479"/>
      <c r="Z399" s="479"/>
    </row>
    <row r="400" spans="1:26" ht="15.75" customHeight="1">
      <c r="A400" s="479"/>
      <c r="B400" s="479"/>
      <c r="C400" s="479"/>
      <c r="D400" s="479"/>
      <c r="E400" s="479"/>
      <c r="F400" s="479"/>
      <c r="G400" s="479"/>
      <c r="H400" s="479"/>
      <c r="I400" s="479"/>
      <c r="J400" s="479"/>
      <c r="K400" s="479"/>
      <c r="L400" s="479"/>
      <c r="M400" s="479"/>
      <c r="N400" s="479"/>
      <c r="O400" s="479"/>
      <c r="P400" s="479"/>
      <c r="Q400" s="479"/>
      <c r="R400" s="479"/>
      <c r="S400" s="479"/>
      <c r="T400" s="479"/>
      <c r="U400" s="479"/>
      <c r="V400" s="479"/>
      <c r="W400" s="479"/>
      <c r="X400" s="479"/>
      <c r="Y400" s="479"/>
      <c r="Z400" s="479"/>
    </row>
    <row r="401" spans="1:26" ht="15.75" customHeight="1">
      <c r="A401" s="479"/>
      <c r="B401" s="479"/>
      <c r="C401" s="479"/>
      <c r="D401" s="479"/>
      <c r="E401" s="479"/>
      <c r="F401" s="479"/>
      <c r="G401" s="479"/>
      <c r="H401" s="479"/>
      <c r="I401" s="479"/>
      <c r="J401" s="479"/>
      <c r="K401" s="479"/>
      <c r="L401" s="479"/>
      <c r="M401" s="479"/>
      <c r="N401" s="479"/>
      <c r="O401" s="479"/>
      <c r="P401" s="479"/>
      <c r="Q401" s="479"/>
      <c r="R401" s="479"/>
      <c r="S401" s="479"/>
      <c r="T401" s="479"/>
      <c r="U401" s="479"/>
      <c r="V401" s="479"/>
      <c r="W401" s="479"/>
      <c r="X401" s="479"/>
      <c r="Y401" s="479"/>
      <c r="Z401" s="479"/>
    </row>
    <row r="402" spans="1:26" ht="15.75" customHeight="1">
      <c r="A402" s="479"/>
      <c r="B402" s="479"/>
      <c r="C402" s="479"/>
      <c r="D402" s="479"/>
      <c r="E402" s="479"/>
      <c r="F402" s="479"/>
      <c r="G402" s="479"/>
      <c r="H402" s="479"/>
      <c r="I402" s="479"/>
      <c r="J402" s="479"/>
      <c r="K402" s="479"/>
      <c r="L402" s="479"/>
      <c r="M402" s="479"/>
      <c r="N402" s="479"/>
      <c r="O402" s="479"/>
      <c r="P402" s="479"/>
      <c r="Q402" s="479"/>
      <c r="R402" s="479"/>
      <c r="S402" s="479"/>
      <c r="T402" s="479"/>
      <c r="U402" s="479"/>
      <c r="V402" s="479"/>
      <c r="W402" s="479"/>
      <c r="X402" s="479"/>
      <c r="Y402" s="479"/>
      <c r="Z402" s="479"/>
    </row>
    <row r="403" spans="1:26" ht="15.75" customHeight="1">
      <c r="A403" s="479"/>
      <c r="B403" s="479"/>
      <c r="C403" s="479"/>
      <c r="D403" s="479"/>
      <c r="E403" s="479"/>
      <c r="F403" s="479"/>
      <c r="G403" s="479"/>
      <c r="H403" s="479"/>
      <c r="I403" s="479"/>
      <c r="J403" s="479"/>
      <c r="K403" s="479"/>
      <c r="L403" s="479"/>
      <c r="M403" s="479"/>
      <c r="N403" s="479"/>
      <c r="O403" s="479"/>
      <c r="P403" s="479"/>
      <c r="Q403" s="479"/>
      <c r="R403" s="479"/>
      <c r="S403" s="479"/>
      <c r="T403" s="479"/>
      <c r="U403" s="479"/>
      <c r="V403" s="479"/>
      <c r="W403" s="479"/>
      <c r="X403" s="479"/>
      <c r="Y403" s="479"/>
      <c r="Z403" s="479"/>
    </row>
    <row r="404" spans="1:26" ht="15.75" customHeight="1">
      <c r="A404" s="479"/>
      <c r="B404" s="479"/>
      <c r="C404" s="479"/>
      <c r="D404" s="479"/>
      <c r="E404" s="479"/>
      <c r="F404" s="479"/>
      <c r="G404" s="479"/>
      <c r="H404" s="479"/>
      <c r="I404" s="479"/>
      <c r="J404" s="479"/>
      <c r="K404" s="479"/>
      <c r="L404" s="479"/>
      <c r="M404" s="479"/>
      <c r="N404" s="479"/>
      <c r="O404" s="479"/>
      <c r="P404" s="479"/>
      <c r="Q404" s="479"/>
      <c r="R404" s="479"/>
      <c r="S404" s="479"/>
      <c r="T404" s="479"/>
      <c r="U404" s="479"/>
      <c r="V404" s="479"/>
      <c r="W404" s="479"/>
      <c r="X404" s="479"/>
      <c r="Y404" s="479"/>
      <c r="Z404" s="479"/>
    </row>
    <row r="405" spans="1:26" ht="15.75" customHeight="1">
      <c r="A405" s="479"/>
      <c r="B405" s="479"/>
      <c r="C405" s="479"/>
      <c r="D405" s="479"/>
      <c r="E405" s="479"/>
      <c r="F405" s="479"/>
      <c r="G405" s="479"/>
      <c r="H405" s="479"/>
      <c r="I405" s="479"/>
      <c r="J405" s="479"/>
      <c r="K405" s="479"/>
      <c r="L405" s="479"/>
      <c r="M405" s="479"/>
      <c r="N405" s="479"/>
      <c r="O405" s="479"/>
      <c r="P405" s="479"/>
      <c r="Q405" s="479"/>
      <c r="R405" s="479"/>
      <c r="S405" s="479"/>
      <c r="T405" s="479"/>
      <c r="U405" s="479"/>
      <c r="V405" s="479"/>
      <c r="W405" s="479"/>
      <c r="X405" s="479"/>
      <c r="Y405" s="479"/>
      <c r="Z405" s="479"/>
    </row>
    <row r="406" spans="1:26" ht="15.75" customHeight="1">
      <c r="A406" s="479"/>
      <c r="B406" s="479"/>
      <c r="C406" s="479"/>
      <c r="D406" s="479"/>
      <c r="E406" s="479"/>
      <c r="F406" s="479"/>
      <c r="G406" s="479"/>
      <c r="H406" s="479"/>
      <c r="I406" s="479"/>
      <c r="J406" s="479"/>
      <c r="K406" s="479"/>
      <c r="L406" s="479"/>
      <c r="M406" s="479"/>
      <c r="N406" s="479"/>
      <c r="O406" s="479"/>
      <c r="P406" s="479"/>
      <c r="Q406" s="479"/>
      <c r="R406" s="479"/>
      <c r="S406" s="479"/>
      <c r="T406" s="479"/>
      <c r="U406" s="479"/>
      <c r="V406" s="479"/>
      <c r="W406" s="479"/>
      <c r="X406" s="479"/>
      <c r="Y406" s="479"/>
      <c r="Z406" s="479"/>
    </row>
    <row r="407" spans="1:26" ht="15.75" customHeight="1">
      <c r="A407" s="479"/>
      <c r="B407" s="479"/>
      <c r="C407" s="479"/>
      <c r="D407" s="479"/>
      <c r="E407" s="479"/>
      <c r="F407" s="479"/>
      <c r="G407" s="479"/>
      <c r="H407" s="479"/>
      <c r="I407" s="479"/>
      <c r="J407" s="479"/>
      <c r="K407" s="479"/>
      <c r="L407" s="479"/>
      <c r="M407" s="479"/>
      <c r="N407" s="479"/>
      <c r="O407" s="479"/>
      <c r="P407" s="479"/>
      <c r="Q407" s="479"/>
      <c r="R407" s="479"/>
      <c r="S407" s="479"/>
      <c r="T407" s="479"/>
      <c r="U407" s="479"/>
      <c r="V407" s="479"/>
      <c r="W407" s="479"/>
      <c r="X407" s="479"/>
      <c r="Y407" s="479"/>
      <c r="Z407" s="479"/>
    </row>
    <row r="408" spans="1:26" ht="15.75" customHeight="1">
      <c r="A408" s="479"/>
      <c r="B408" s="479"/>
      <c r="C408" s="479"/>
      <c r="D408" s="479"/>
      <c r="E408" s="479"/>
      <c r="F408" s="479"/>
      <c r="G408" s="479"/>
      <c r="H408" s="479"/>
      <c r="I408" s="479"/>
      <c r="J408" s="479"/>
      <c r="K408" s="479"/>
      <c r="L408" s="479"/>
      <c r="M408" s="479"/>
      <c r="N408" s="479"/>
      <c r="O408" s="479"/>
      <c r="P408" s="479"/>
      <c r="Q408" s="479"/>
      <c r="R408" s="479"/>
      <c r="S408" s="479"/>
      <c r="T408" s="479"/>
      <c r="U408" s="479"/>
      <c r="V408" s="479"/>
      <c r="W408" s="479"/>
      <c r="X408" s="479"/>
      <c r="Y408" s="479"/>
      <c r="Z408" s="479"/>
    </row>
    <row r="409" spans="1:26" ht="15.75" customHeight="1">
      <c r="A409" s="479"/>
      <c r="B409" s="479"/>
      <c r="C409" s="479"/>
      <c r="D409" s="479"/>
      <c r="E409" s="479"/>
      <c r="F409" s="479"/>
      <c r="G409" s="479"/>
      <c r="H409" s="479"/>
      <c r="I409" s="479"/>
      <c r="J409" s="479"/>
      <c r="K409" s="479"/>
      <c r="L409" s="479"/>
      <c r="M409" s="479"/>
      <c r="N409" s="479"/>
      <c r="O409" s="479"/>
      <c r="P409" s="479"/>
      <c r="Q409" s="479"/>
      <c r="R409" s="479"/>
      <c r="S409" s="479"/>
      <c r="T409" s="479"/>
      <c r="U409" s="479"/>
      <c r="V409" s="479"/>
      <c r="W409" s="479"/>
      <c r="X409" s="479"/>
      <c r="Y409" s="479"/>
      <c r="Z409" s="479"/>
    </row>
    <row r="410" spans="1:26" ht="15.75" customHeight="1">
      <c r="A410" s="479"/>
      <c r="B410" s="479"/>
      <c r="C410" s="479"/>
      <c r="D410" s="479"/>
      <c r="E410" s="479"/>
      <c r="F410" s="479"/>
      <c r="G410" s="479"/>
      <c r="H410" s="479"/>
      <c r="I410" s="479"/>
      <c r="J410" s="479"/>
      <c r="K410" s="479"/>
      <c r="L410" s="479"/>
      <c r="M410" s="479"/>
      <c r="N410" s="479"/>
      <c r="O410" s="479"/>
      <c r="P410" s="479"/>
      <c r="Q410" s="479"/>
      <c r="R410" s="479"/>
      <c r="S410" s="479"/>
      <c r="T410" s="479"/>
      <c r="U410" s="479"/>
      <c r="V410" s="479"/>
      <c r="W410" s="479"/>
      <c r="X410" s="479"/>
      <c r="Y410" s="479"/>
      <c r="Z410" s="479"/>
    </row>
    <row r="411" spans="1:26" ht="15.75" customHeight="1">
      <c r="A411" s="479"/>
      <c r="B411" s="479"/>
      <c r="C411" s="479"/>
      <c r="D411" s="479"/>
      <c r="E411" s="479"/>
      <c r="F411" s="479"/>
      <c r="G411" s="479"/>
      <c r="H411" s="479"/>
      <c r="I411" s="479"/>
      <c r="J411" s="479"/>
      <c r="K411" s="479"/>
      <c r="L411" s="479"/>
      <c r="M411" s="479"/>
      <c r="N411" s="479"/>
      <c r="O411" s="479"/>
      <c r="P411" s="479"/>
      <c r="Q411" s="479"/>
      <c r="R411" s="479"/>
      <c r="S411" s="479"/>
      <c r="T411" s="479"/>
      <c r="U411" s="479"/>
      <c r="V411" s="479"/>
      <c r="W411" s="479"/>
      <c r="X411" s="479"/>
      <c r="Y411" s="479"/>
      <c r="Z411" s="479"/>
    </row>
    <row r="412" spans="1:26" ht="15.75" customHeight="1">
      <c r="A412" s="479"/>
      <c r="B412" s="479"/>
      <c r="C412" s="479"/>
      <c r="D412" s="479"/>
      <c r="E412" s="479"/>
      <c r="F412" s="479"/>
      <c r="G412" s="479"/>
      <c r="H412" s="479"/>
      <c r="I412" s="479"/>
      <c r="J412" s="479"/>
      <c r="K412" s="479"/>
      <c r="L412" s="479"/>
      <c r="M412" s="479"/>
      <c r="N412" s="479"/>
      <c r="O412" s="479"/>
      <c r="P412" s="479"/>
      <c r="Q412" s="479"/>
      <c r="R412" s="479"/>
      <c r="S412" s="479"/>
      <c r="T412" s="479"/>
      <c r="U412" s="479"/>
      <c r="V412" s="479"/>
      <c r="W412" s="479"/>
      <c r="X412" s="479"/>
      <c r="Y412" s="479"/>
      <c r="Z412" s="479"/>
    </row>
    <row r="413" spans="1:26" ht="15.75" customHeight="1">
      <c r="A413" s="479"/>
      <c r="B413" s="479"/>
      <c r="C413" s="479"/>
      <c r="D413" s="479"/>
      <c r="E413" s="479"/>
      <c r="F413" s="479"/>
      <c r="G413" s="479"/>
      <c r="H413" s="479"/>
      <c r="I413" s="479"/>
      <c r="J413" s="479"/>
      <c r="K413" s="479"/>
      <c r="L413" s="479"/>
      <c r="M413" s="479"/>
      <c r="N413" s="479"/>
      <c r="O413" s="479"/>
      <c r="P413" s="479"/>
      <c r="Q413" s="479"/>
      <c r="R413" s="479"/>
      <c r="S413" s="479"/>
      <c r="T413" s="479"/>
      <c r="U413" s="479"/>
      <c r="V413" s="479"/>
      <c r="W413" s="479"/>
      <c r="X413" s="479"/>
      <c r="Y413" s="479"/>
      <c r="Z413" s="479"/>
    </row>
    <row r="414" spans="1:26" ht="15.75" customHeight="1">
      <c r="A414" s="479"/>
      <c r="B414" s="479"/>
      <c r="C414" s="479"/>
      <c r="D414" s="479"/>
      <c r="E414" s="479"/>
      <c r="F414" s="479"/>
      <c r="G414" s="479"/>
      <c r="H414" s="479"/>
      <c r="I414" s="479"/>
      <c r="J414" s="479"/>
      <c r="K414" s="479"/>
      <c r="L414" s="479"/>
      <c r="M414" s="479"/>
      <c r="N414" s="479"/>
      <c r="O414" s="479"/>
      <c r="P414" s="479"/>
      <c r="Q414" s="479"/>
      <c r="R414" s="479"/>
      <c r="S414" s="479"/>
      <c r="T414" s="479"/>
      <c r="U414" s="479"/>
      <c r="V414" s="479"/>
      <c r="W414" s="479"/>
      <c r="X414" s="479"/>
      <c r="Y414" s="479"/>
      <c r="Z414" s="479"/>
    </row>
    <row r="415" spans="1:26" ht="15.75" customHeight="1">
      <c r="A415" s="479"/>
      <c r="B415" s="479"/>
      <c r="C415" s="479"/>
      <c r="D415" s="479"/>
      <c r="E415" s="479"/>
      <c r="F415" s="479"/>
      <c r="G415" s="479"/>
      <c r="H415" s="479"/>
      <c r="I415" s="479"/>
      <c r="J415" s="479"/>
      <c r="K415" s="479"/>
      <c r="L415" s="479"/>
      <c r="M415" s="479"/>
      <c r="N415" s="479"/>
      <c r="O415" s="479"/>
      <c r="P415" s="479"/>
      <c r="Q415" s="479"/>
      <c r="R415" s="479"/>
      <c r="S415" s="479"/>
      <c r="T415" s="479"/>
      <c r="U415" s="479"/>
      <c r="V415" s="479"/>
      <c r="W415" s="479"/>
      <c r="X415" s="479"/>
      <c r="Y415" s="479"/>
      <c r="Z415" s="479"/>
    </row>
    <row r="416" spans="1:26" ht="15.75" customHeight="1">
      <c r="A416" s="479"/>
      <c r="B416" s="479"/>
      <c r="C416" s="479"/>
      <c r="D416" s="479"/>
      <c r="E416" s="479"/>
      <c r="F416" s="479"/>
      <c r="G416" s="479"/>
      <c r="H416" s="479"/>
      <c r="I416" s="479"/>
      <c r="J416" s="479"/>
      <c r="K416" s="479"/>
      <c r="L416" s="479"/>
      <c r="M416" s="479"/>
      <c r="N416" s="479"/>
      <c r="O416" s="479"/>
      <c r="P416" s="479"/>
      <c r="Q416" s="479"/>
      <c r="R416" s="479"/>
      <c r="S416" s="479"/>
      <c r="T416" s="479"/>
      <c r="U416" s="479"/>
      <c r="V416" s="479"/>
      <c r="W416" s="479"/>
      <c r="X416" s="479"/>
      <c r="Y416" s="479"/>
      <c r="Z416" s="479"/>
    </row>
    <row r="417" spans="1:26" ht="15.75" customHeight="1">
      <c r="A417" s="479"/>
      <c r="B417" s="479"/>
      <c r="C417" s="479"/>
      <c r="D417" s="479"/>
      <c r="E417" s="479"/>
      <c r="F417" s="479"/>
      <c r="G417" s="479"/>
      <c r="H417" s="479"/>
      <c r="I417" s="479"/>
      <c r="J417" s="479"/>
      <c r="K417" s="479"/>
      <c r="L417" s="479"/>
      <c r="M417" s="479"/>
      <c r="N417" s="479"/>
      <c r="O417" s="479"/>
      <c r="P417" s="479"/>
      <c r="Q417" s="479"/>
      <c r="R417" s="479"/>
      <c r="S417" s="479"/>
      <c r="T417" s="479"/>
      <c r="U417" s="479"/>
      <c r="V417" s="479"/>
      <c r="W417" s="479"/>
      <c r="X417" s="479"/>
      <c r="Y417" s="479"/>
      <c r="Z417" s="479"/>
    </row>
    <row r="418" spans="1:26" ht="15.75" customHeight="1">
      <c r="A418" s="479"/>
      <c r="B418" s="479"/>
      <c r="C418" s="479"/>
      <c r="D418" s="479"/>
      <c r="E418" s="479"/>
      <c r="F418" s="479"/>
      <c r="G418" s="479"/>
      <c r="H418" s="479"/>
      <c r="I418" s="479"/>
      <c r="J418" s="479"/>
      <c r="K418" s="479"/>
      <c r="L418" s="479"/>
      <c r="M418" s="479"/>
      <c r="N418" s="479"/>
      <c r="O418" s="479"/>
      <c r="P418" s="479"/>
      <c r="Q418" s="479"/>
      <c r="R418" s="479"/>
      <c r="S418" s="479"/>
      <c r="T418" s="479"/>
      <c r="U418" s="479"/>
      <c r="V418" s="479"/>
      <c r="W418" s="479"/>
      <c r="X418" s="479"/>
      <c r="Y418" s="479"/>
      <c r="Z418" s="479"/>
    </row>
    <row r="419" spans="1:26" ht="15.75" customHeight="1">
      <c r="A419" s="479"/>
      <c r="B419" s="479"/>
      <c r="C419" s="479"/>
      <c r="D419" s="479"/>
      <c r="E419" s="479"/>
      <c r="F419" s="479"/>
      <c r="G419" s="479"/>
      <c r="H419" s="479"/>
      <c r="I419" s="479"/>
      <c r="J419" s="479"/>
      <c r="K419" s="479"/>
      <c r="L419" s="479"/>
      <c r="M419" s="479"/>
      <c r="N419" s="479"/>
      <c r="O419" s="479"/>
      <c r="P419" s="479"/>
      <c r="Q419" s="479"/>
      <c r="R419" s="479"/>
      <c r="S419" s="479"/>
      <c r="T419" s="479"/>
      <c r="U419" s="479"/>
      <c r="V419" s="479"/>
      <c r="W419" s="479"/>
      <c r="X419" s="479"/>
      <c r="Y419" s="479"/>
      <c r="Z419" s="479"/>
    </row>
    <row r="420" spans="1:26" ht="15.75" customHeight="1">
      <c r="A420" s="479"/>
      <c r="B420" s="479"/>
      <c r="C420" s="479"/>
      <c r="D420" s="479"/>
      <c r="E420" s="479"/>
      <c r="F420" s="479"/>
      <c r="G420" s="479"/>
      <c r="H420" s="479"/>
      <c r="I420" s="479"/>
      <c r="J420" s="479"/>
      <c r="K420" s="479"/>
      <c r="L420" s="479"/>
      <c r="M420" s="479"/>
      <c r="N420" s="479"/>
      <c r="O420" s="479"/>
      <c r="P420" s="479"/>
      <c r="Q420" s="479"/>
      <c r="R420" s="479"/>
      <c r="S420" s="479"/>
      <c r="T420" s="479"/>
      <c r="U420" s="479"/>
      <c r="V420" s="479"/>
      <c r="W420" s="479"/>
      <c r="X420" s="479"/>
      <c r="Y420" s="479"/>
      <c r="Z420" s="479"/>
    </row>
    <row r="421" spans="1:26" ht="15.75" customHeight="1">
      <c r="A421" s="479"/>
      <c r="B421" s="479"/>
      <c r="C421" s="479"/>
      <c r="D421" s="479"/>
      <c r="E421" s="479"/>
      <c r="F421" s="479"/>
      <c r="G421" s="479"/>
      <c r="H421" s="479"/>
      <c r="I421" s="479"/>
      <c r="J421" s="479"/>
      <c r="K421" s="479"/>
      <c r="L421" s="479"/>
      <c r="M421" s="479"/>
      <c r="N421" s="479"/>
      <c r="O421" s="479"/>
      <c r="P421" s="479"/>
      <c r="Q421" s="479"/>
      <c r="R421" s="479"/>
      <c r="S421" s="479"/>
      <c r="T421" s="479"/>
      <c r="U421" s="479"/>
      <c r="V421" s="479"/>
      <c r="W421" s="479"/>
      <c r="X421" s="479"/>
      <c r="Y421" s="479"/>
      <c r="Z421" s="479"/>
    </row>
    <row r="422" spans="1:26" ht="15.75" customHeight="1">
      <c r="A422" s="479"/>
      <c r="B422" s="479"/>
      <c r="C422" s="479"/>
      <c r="D422" s="479"/>
      <c r="E422" s="479"/>
      <c r="F422" s="479"/>
      <c r="G422" s="479"/>
      <c r="H422" s="479"/>
      <c r="I422" s="479"/>
      <c r="J422" s="479"/>
      <c r="K422" s="479"/>
      <c r="L422" s="479"/>
      <c r="M422" s="479"/>
      <c r="N422" s="479"/>
      <c r="O422" s="479"/>
      <c r="P422" s="479"/>
      <c r="Q422" s="479"/>
      <c r="R422" s="479"/>
      <c r="S422" s="479"/>
      <c r="T422" s="479"/>
      <c r="U422" s="479"/>
      <c r="V422" s="479"/>
      <c r="W422" s="479"/>
      <c r="X422" s="479"/>
      <c r="Y422" s="479"/>
      <c r="Z422" s="479"/>
    </row>
    <row r="423" spans="1:26" ht="15.75" customHeight="1">
      <c r="A423" s="479"/>
      <c r="B423" s="479"/>
      <c r="C423" s="479"/>
      <c r="D423" s="479"/>
      <c r="E423" s="479"/>
      <c r="F423" s="479"/>
      <c r="G423" s="479"/>
      <c r="H423" s="479"/>
      <c r="I423" s="479"/>
      <c r="J423" s="479"/>
      <c r="K423" s="479"/>
      <c r="L423" s="479"/>
      <c r="M423" s="479"/>
      <c r="N423" s="479"/>
      <c r="O423" s="479"/>
      <c r="P423" s="479"/>
      <c r="Q423" s="479"/>
      <c r="R423" s="479"/>
      <c r="S423" s="479"/>
      <c r="T423" s="479"/>
      <c r="U423" s="479"/>
      <c r="V423" s="479"/>
      <c r="W423" s="479"/>
      <c r="X423" s="479"/>
      <c r="Y423" s="479"/>
      <c r="Z423" s="479"/>
    </row>
    <row r="424" spans="1:26" ht="15.75" customHeight="1">
      <c r="A424" s="479"/>
      <c r="B424" s="479"/>
      <c r="C424" s="479"/>
      <c r="D424" s="479"/>
      <c r="E424" s="479"/>
      <c r="F424" s="479"/>
      <c r="G424" s="479"/>
      <c r="H424" s="479"/>
      <c r="I424" s="479"/>
      <c r="J424" s="479"/>
      <c r="K424" s="479"/>
      <c r="L424" s="479"/>
      <c r="M424" s="479"/>
      <c r="N424" s="479"/>
      <c r="O424" s="479"/>
      <c r="P424" s="479"/>
      <c r="Q424" s="479"/>
      <c r="R424" s="479"/>
      <c r="S424" s="479"/>
      <c r="T424" s="479"/>
      <c r="U424" s="479"/>
      <c r="V424" s="479"/>
      <c r="W424" s="479"/>
      <c r="X424" s="479"/>
      <c r="Y424" s="479"/>
      <c r="Z424" s="479"/>
    </row>
    <row r="425" spans="1:26" ht="15.75" customHeight="1">
      <c r="A425" s="479"/>
      <c r="B425" s="479"/>
      <c r="C425" s="479"/>
      <c r="D425" s="479"/>
      <c r="E425" s="479"/>
      <c r="F425" s="479"/>
      <c r="G425" s="479"/>
      <c r="H425" s="479"/>
      <c r="I425" s="479"/>
      <c r="J425" s="479"/>
      <c r="K425" s="479"/>
      <c r="L425" s="479"/>
      <c r="M425" s="479"/>
      <c r="N425" s="479"/>
      <c r="O425" s="479"/>
      <c r="P425" s="479"/>
      <c r="Q425" s="479"/>
      <c r="R425" s="479"/>
      <c r="S425" s="479"/>
      <c r="T425" s="479"/>
      <c r="U425" s="479"/>
      <c r="V425" s="479"/>
      <c r="W425" s="479"/>
      <c r="X425" s="479"/>
      <c r="Y425" s="479"/>
      <c r="Z425" s="479"/>
    </row>
    <row r="426" spans="1:26" ht="15.75" customHeight="1">
      <c r="A426" s="479"/>
      <c r="B426" s="479"/>
      <c r="C426" s="479"/>
      <c r="D426" s="479"/>
      <c r="E426" s="479"/>
      <c r="F426" s="479"/>
      <c r="G426" s="479"/>
      <c r="H426" s="479"/>
      <c r="I426" s="479"/>
      <c r="J426" s="479"/>
      <c r="K426" s="479"/>
      <c r="L426" s="479"/>
      <c r="M426" s="479"/>
      <c r="N426" s="479"/>
      <c r="O426" s="479"/>
      <c r="P426" s="479"/>
      <c r="Q426" s="479"/>
      <c r="R426" s="479"/>
      <c r="S426" s="479"/>
      <c r="T426" s="479"/>
      <c r="U426" s="479"/>
      <c r="V426" s="479"/>
      <c r="W426" s="479"/>
      <c r="X426" s="479"/>
      <c r="Y426" s="479"/>
      <c r="Z426" s="479"/>
    </row>
    <row r="427" spans="1:26" ht="15.75" customHeight="1">
      <c r="A427" s="479"/>
      <c r="B427" s="479"/>
      <c r="C427" s="479"/>
      <c r="D427" s="479"/>
      <c r="E427" s="479"/>
      <c r="F427" s="479"/>
      <c r="G427" s="479"/>
      <c r="H427" s="479"/>
      <c r="I427" s="479"/>
      <c r="J427" s="479"/>
      <c r="K427" s="479"/>
      <c r="L427" s="479"/>
      <c r="M427" s="479"/>
      <c r="N427" s="479"/>
      <c r="O427" s="479"/>
      <c r="P427" s="479"/>
      <c r="Q427" s="479"/>
      <c r="R427" s="479"/>
      <c r="S427" s="479"/>
      <c r="T427" s="479"/>
      <c r="U427" s="479"/>
      <c r="V427" s="479"/>
      <c r="W427" s="479"/>
      <c r="X427" s="479"/>
      <c r="Y427" s="479"/>
      <c r="Z427" s="479"/>
    </row>
    <row r="428" spans="1:26" ht="15.75" customHeight="1">
      <c r="A428" s="479"/>
      <c r="B428" s="479"/>
      <c r="C428" s="479"/>
      <c r="D428" s="479"/>
      <c r="E428" s="479"/>
      <c r="F428" s="479"/>
      <c r="G428" s="479"/>
      <c r="H428" s="479"/>
      <c r="I428" s="479"/>
      <c r="J428" s="479"/>
      <c r="K428" s="479"/>
      <c r="L428" s="479"/>
      <c r="M428" s="479"/>
      <c r="N428" s="479"/>
      <c r="O428" s="479"/>
      <c r="P428" s="479"/>
      <c r="Q428" s="479"/>
      <c r="R428" s="479"/>
      <c r="S428" s="479"/>
      <c r="T428" s="479"/>
      <c r="U428" s="479"/>
      <c r="V428" s="479"/>
      <c r="W428" s="479"/>
      <c r="X428" s="479"/>
      <c r="Y428" s="479"/>
      <c r="Z428" s="479"/>
    </row>
    <row r="429" spans="1:26" ht="15.75" customHeight="1">
      <c r="A429" s="479"/>
      <c r="B429" s="479"/>
      <c r="C429" s="479"/>
      <c r="D429" s="479"/>
      <c r="E429" s="479"/>
      <c r="F429" s="479"/>
      <c r="G429" s="479"/>
      <c r="H429" s="479"/>
      <c r="I429" s="479"/>
      <c r="J429" s="479"/>
      <c r="K429" s="479"/>
      <c r="L429" s="479"/>
      <c r="M429" s="479"/>
      <c r="N429" s="479"/>
      <c r="O429" s="479"/>
      <c r="P429" s="479"/>
      <c r="Q429" s="479"/>
      <c r="R429" s="479"/>
      <c r="S429" s="479"/>
      <c r="T429" s="479"/>
      <c r="U429" s="479"/>
      <c r="V429" s="479"/>
      <c r="W429" s="479"/>
      <c r="X429" s="479"/>
      <c r="Y429" s="479"/>
      <c r="Z429" s="479"/>
    </row>
    <row r="430" spans="1:26" ht="15.75" customHeight="1">
      <c r="A430" s="479"/>
      <c r="B430" s="479"/>
      <c r="C430" s="479"/>
      <c r="D430" s="479"/>
      <c r="E430" s="479"/>
      <c r="F430" s="479"/>
      <c r="G430" s="479"/>
      <c r="H430" s="479"/>
      <c r="I430" s="479"/>
      <c r="J430" s="479"/>
      <c r="K430" s="479"/>
      <c r="L430" s="479"/>
      <c r="M430" s="479"/>
      <c r="N430" s="479"/>
      <c r="O430" s="479"/>
      <c r="P430" s="479"/>
      <c r="Q430" s="479"/>
      <c r="R430" s="479"/>
      <c r="S430" s="479"/>
      <c r="T430" s="479"/>
      <c r="U430" s="479"/>
      <c r="V430" s="479"/>
      <c r="W430" s="479"/>
      <c r="X430" s="479"/>
      <c r="Y430" s="479"/>
      <c r="Z430" s="479"/>
    </row>
    <row r="431" spans="1:26" ht="15.75" customHeight="1">
      <c r="A431" s="479"/>
      <c r="B431" s="479"/>
      <c r="C431" s="479"/>
      <c r="D431" s="479"/>
      <c r="E431" s="479"/>
      <c r="F431" s="479"/>
      <c r="G431" s="479"/>
      <c r="H431" s="479"/>
      <c r="I431" s="479"/>
      <c r="J431" s="479"/>
      <c r="K431" s="479"/>
      <c r="L431" s="479"/>
      <c r="M431" s="479"/>
      <c r="N431" s="479"/>
      <c r="O431" s="479"/>
      <c r="P431" s="479"/>
      <c r="Q431" s="479"/>
      <c r="R431" s="479"/>
      <c r="S431" s="479"/>
      <c r="T431" s="479"/>
      <c r="U431" s="479"/>
      <c r="V431" s="479"/>
      <c r="W431" s="479"/>
      <c r="X431" s="479"/>
      <c r="Y431" s="479"/>
      <c r="Z431" s="479"/>
    </row>
    <row r="432" spans="1:26" ht="15.75" customHeight="1">
      <c r="A432" s="479"/>
      <c r="B432" s="479"/>
      <c r="C432" s="479"/>
      <c r="D432" s="479"/>
      <c r="E432" s="479"/>
      <c r="F432" s="479"/>
      <c r="G432" s="479"/>
      <c r="H432" s="479"/>
      <c r="I432" s="479"/>
      <c r="J432" s="479"/>
      <c r="K432" s="479"/>
      <c r="L432" s="479"/>
      <c r="M432" s="479"/>
      <c r="N432" s="479"/>
      <c r="O432" s="479"/>
      <c r="P432" s="479"/>
      <c r="Q432" s="479"/>
      <c r="R432" s="479"/>
      <c r="S432" s="479"/>
      <c r="T432" s="479"/>
      <c r="U432" s="479"/>
      <c r="V432" s="479"/>
      <c r="W432" s="479"/>
      <c r="X432" s="479"/>
      <c r="Y432" s="479"/>
      <c r="Z432" s="479"/>
    </row>
    <row r="433" spans="1:26" ht="15.75" customHeight="1">
      <c r="A433" s="479"/>
      <c r="B433" s="479"/>
      <c r="C433" s="479"/>
      <c r="D433" s="479"/>
      <c r="E433" s="479"/>
      <c r="F433" s="479"/>
      <c r="G433" s="479"/>
      <c r="H433" s="479"/>
      <c r="I433" s="479"/>
      <c r="J433" s="479"/>
      <c r="K433" s="479"/>
      <c r="L433" s="479"/>
      <c r="M433" s="479"/>
      <c r="N433" s="479"/>
      <c r="O433" s="479"/>
      <c r="P433" s="479"/>
      <c r="Q433" s="479"/>
      <c r="R433" s="479"/>
      <c r="S433" s="479"/>
      <c r="T433" s="479"/>
      <c r="U433" s="479"/>
      <c r="V433" s="479"/>
      <c r="W433" s="479"/>
      <c r="X433" s="479"/>
      <c r="Y433" s="479"/>
      <c r="Z433" s="479"/>
    </row>
    <row r="434" spans="1:26" ht="15.75" customHeight="1">
      <c r="A434" s="479"/>
      <c r="B434" s="479"/>
      <c r="C434" s="479"/>
      <c r="D434" s="479"/>
      <c r="E434" s="479"/>
      <c r="F434" s="479"/>
      <c r="G434" s="479"/>
      <c r="H434" s="479"/>
      <c r="I434" s="479"/>
      <c r="J434" s="479"/>
      <c r="K434" s="479"/>
      <c r="L434" s="479"/>
      <c r="M434" s="479"/>
      <c r="N434" s="479"/>
      <c r="O434" s="479"/>
      <c r="P434" s="479"/>
      <c r="Q434" s="479"/>
      <c r="R434" s="479"/>
      <c r="S434" s="479"/>
      <c r="T434" s="479"/>
      <c r="U434" s="479"/>
      <c r="V434" s="479"/>
      <c r="W434" s="479"/>
      <c r="X434" s="479"/>
      <c r="Y434" s="479"/>
      <c r="Z434" s="479"/>
    </row>
    <row r="435" spans="1:26" ht="15.75" customHeight="1">
      <c r="A435" s="479"/>
      <c r="B435" s="479"/>
      <c r="C435" s="479"/>
      <c r="D435" s="479"/>
      <c r="E435" s="479"/>
      <c r="F435" s="479"/>
      <c r="G435" s="479"/>
      <c r="H435" s="479"/>
      <c r="I435" s="479"/>
      <c r="J435" s="479"/>
      <c r="K435" s="479"/>
      <c r="L435" s="479"/>
      <c r="M435" s="479"/>
      <c r="N435" s="479"/>
      <c r="O435" s="479"/>
      <c r="P435" s="479"/>
      <c r="Q435" s="479"/>
      <c r="R435" s="479"/>
      <c r="S435" s="479"/>
      <c r="T435" s="479"/>
      <c r="U435" s="479"/>
      <c r="V435" s="479"/>
      <c r="W435" s="479"/>
      <c r="X435" s="479"/>
      <c r="Y435" s="479"/>
      <c r="Z435" s="479"/>
    </row>
    <row r="436" spans="1:26" ht="15.75" customHeight="1">
      <c r="A436" s="479"/>
      <c r="B436" s="479"/>
      <c r="C436" s="479"/>
      <c r="D436" s="479"/>
      <c r="E436" s="479"/>
      <c r="F436" s="479"/>
      <c r="G436" s="479"/>
      <c r="H436" s="479"/>
      <c r="I436" s="479"/>
      <c r="J436" s="479"/>
      <c r="K436" s="479"/>
      <c r="L436" s="479"/>
      <c r="M436" s="479"/>
      <c r="N436" s="479"/>
      <c r="O436" s="479"/>
      <c r="P436" s="479"/>
      <c r="Q436" s="479"/>
      <c r="R436" s="479"/>
      <c r="S436" s="479"/>
      <c r="T436" s="479"/>
      <c r="U436" s="479"/>
      <c r="V436" s="479"/>
      <c r="W436" s="479"/>
      <c r="X436" s="479"/>
      <c r="Y436" s="479"/>
      <c r="Z436" s="479"/>
    </row>
    <row r="437" spans="1:26" ht="15.75" customHeight="1">
      <c r="A437" s="479"/>
      <c r="B437" s="479"/>
      <c r="C437" s="479"/>
      <c r="D437" s="479"/>
      <c r="E437" s="479"/>
      <c r="F437" s="479"/>
      <c r="G437" s="479"/>
      <c r="H437" s="479"/>
      <c r="I437" s="479"/>
      <c r="J437" s="479"/>
      <c r="K437" s="479"/>
      <c r="L437" s="479"/>
      <c r="M437" s="479"/>
      <c r="N437" s="479"/>
      <c r="O437" s="479"/>
      <c r="P437" s="479"/>
      <c r="Q437" s="479"/>
      <c r="R437" s="479"/>
      <c r="S437" s="479"/>
      <c r="T437" s="479"/>
      <c r="U437" s="479"/>
      <c r="V437" s="479"/>
      <c r="W437" s="479"/>
      <c r="X437" s="479"/>
      <c r="Y437" s="479"/>
      <c r="Z437" s="479"/>
    </row>
    <row r="438" spans="1:26" ht="15.75" customHeight="1">
      <c r="A438" s="479"/>
      <c r="B438" s="479"/>
      <c r="C438" s="479"/>
      <c r="D438" s="479"/>
      <c r="E438" s="479"/>
      <c r="F438" s="479"/>
      <c r="G438" s="479"/>
      <c r="H438" s="479"/>
      <c r="I438" s="479"/>
      <c r="J438" s="479"/>
      <c r="K438" s="479"/>
      <c r="L438" s="479"/>
      <c r="M438" s="479"/>
      <c r="N438" s="479"/>
      <c r="O438" s="479"/>
      <c r="P438" s="479"/>
      <c r="Q438" s="479"/>
      <c r="R438" s="479"/>
      <c r="S438" s="479"/>
      <c r="T438" s="479"/>
      <c r="U438" s="479"/>
      <c r="V438" s="479"/>
      <c r="W438" s="479"/>
      <c r="X438" s="479"/>
      <c r="Y438" s="479"/>
      <c r="Z438" s="479"/>
    </row>
    <row r="439" spans="1:26" ht="15.75" customHeight="1">
      <c r="A439" s="479"/>
      <c r="B439" s="479"/>
      <c r="C439" s="479"/>
      <c r="D439" s="479"/>
      <c r="E439" s="479"/>
      <c r="F439" s="479"/>
      <c r="G439" s="479"/>
      <c r="H439" s="479"/>
      <c r="I439" s="479"/>
      <c r="J439" s="479"/>
      <c r="K439" s="479"/>
      <c r="L439" s="479"/>
      <c r="M439" s="479"/>
      <c r="N439" s="479"/>
      <c r="O439" s="479"/>
      <c r="P439" s="479"/>
      <c r="Q439" s="479"/>
      <c r="R439" s="479"/>
      <c r="S439" s="479"/>
      <c r="T439" s="479"/>
      <c r="U439" s="479"/>
      <c r="V439" s="479"/>
      <c r="W439" s="479"/>
      <c r="X439" s="479"/>
      <c r="Y439" s="479"/>
      <c r="Z439" s="479"/>
    </row>
    <row r="440" spans="1:26" ht="15.75" customHeight="1">
      <c r="A440" s="479"/>
      <c r="B440" s="479"/>
      <c r="C440" s="479"/>
      <c r="D440" s="479"/>
      <c r="E440" s="479"/>
      <c r="F440" s="479"/>
      <c r="G440" s="479"/>
      <c r="H440" s="479"/>
      <c r="I440" s="479"/>
      <c r="J440" s="479"/>
      <c r="K440" s="479"/>
      <c r="L440" s="479"/>
      <c r="M440" s="479"/>
      <c r="N440" s="479"/>
      <c r="O440" s="479"/>
      <c r="P440" s="479"/>
      <c r="Q440" s="479"/>
      <c r="R440" s="479"/>
      <c r="S440" s="479"/>
      <c r="T440" s="479"/>
      <c r="U440" s="479"/>
      <c r="V440" s="479"/>
      <c r="W440" s="479"/>
      <c r="X440" s="479"/>
      <c r="Y440" s="479"/>
      <c r="Z440" s="479"/>
    </row>
    <row r="441" spans="1:26" ht="15.75" customHeight="1">
      <c r="A441" s="479"/>
      <c r="B441" s="479"/>
      <c r="C441" s="479"/>
      <c r="D441" s="479"/>
      <c r="E441" s="479"/>
      <c r="F441" s="479"/>
      <c r="G441" s="479"/>
      <c r="H441" s="479"/>
      <c r="I441" s="479"/>
      <c r="J441" s="479"/>
      <c r="K441" s="479"/>
      <c r="L441" s="479"/>
      <c r="M441" s="479"/>
      <c r="N441" s="479"/>
      <c r="O441" s="479"/>
      <c r="P441" s="479"/>
      <c r="Q441" s="479"/>
      <c r="R441" s="479"/>
      <c r="S441" s="479"/>
      <c r="T441" s="479"/>
      <c r="U441" s="479"/>
      <c r="V441" s="479"/>
      <c r="W441" s="479"/>
      <c r="X441" s="479"/>
      <c r="Y441" s="479"/>
      <c r="Z441" s="479"/>
    </row>
    <row r="442" spans="1:26" ht="15.75" customHeight="1">
      <c r="A442" s="479"/>
      <c r="B442" s="479"/>
      <c r="C442" s="479"/>
      <c r="D442" s="479"/>
      <c r="E442" s="479"/>
      <c r="F442" s="479"/>
      <c r="G442" s="479"/>
      <c r="H442" s="479"/>
      <c r="I442" s="479"/>
      <c r="J442" s="479"/>
      <c r="K442" s="479"/>
      <c r="L442" s="479"/>
      <c r="M442" s="479"/>
      <c r="N442" s="479"/>
      <c r="O442" s="479"/>
      <c r="P442" s="479"/>
      <c r="Q442" s="479"/>
      <c r="R442" s="479"/>
      <c r="S442" s="479"/>
      <c r="T442" s="479"/>
      <c r="U442" s="479"/>
      <c r="V442" s="479"/>
      <c r="W442" s="479"/>
      <c r="X442" s="479"/>
      <c r="Y442" s="479"/>
      <c r="Z442" s="479"/>
    </row>
    <row r="443" spans="1:26" ht="15.75" customHeight="1">
      <c r="A443" s="479"/>
      <c r="B443" s="479"/>
      <c r="C443" s="479"/>
      <c r="D443" s="479"/>
      <c r="E443" s="479"/>
      <c r="F443" s="479"/>
      <c r="G443" s="479"/>
      <c r="H443" s="479"/>
      <c r="I443" s="479"/>
      <c r="J443" s="479"/>
      <c r="K443" s="479"/>
      <c r="L443" s="479"/>
      <c r="M443" s="479"/>
      <c r="N443" s="479"/>
      <c r="O443" s="479"/>
      <c r="P443" s="479"/>
      <c r="Q443" s="479"/>
      <c r="R443" s="479"/>
      <c r="S443" s="479"/>
      <c r="T443" s="479"/>
      <c r="U443" s="479"/>
      <c r="V443" s="479"/>
      <c r="W443" s="479"/>
      <c r="X443" s="479"/>
      <c r="Y443" s="479"/>
      <c r="Z443" s="479"/>
    </row>
    <row r="444" spans="1:26" ht="15.75" customHeight="1">
      <c r="A444" s="479"/>
      <c r="B444" s="479"/>
      <c r="C444" s="479"/>
      <c r="D444" s="479"/>
      <c r="E444" s="479"/>
      <c r="F444" s="479"/>
      <c r="G444" s="479"/>
      <c r="H444" s="479"/>
      <c r="I444" s="479"/>
      <c r="J444" s="479"/>
      <c r="K444" s="479"/>
      <c r="L444" s="479"/>
      <c r="M444" s="479"/>
      <c r="N444" s="479"/>
      <c r="O444" s="479"/>
      <c r="P444" s="479"/>
      <c r="Q444" s="479"/>
      <c r="R444" s="479"/>
      <c r="S444" s="479"/>
      <c r="T444" s="479"/>
      <c r="U444" s="479"/>
      <c r="V444" s="479"/>
      <c r="W444" s="479"/>
      <c r="X444" s="479"/>
      <c r="Y444" s="479"/>
      <c r="Z444" s="479"/>
    </row>
    <row r="445" spans="1:26" ht="15.75" customHeight="1">
      <c r="A445" s="479"/>
      <c r="B445" s="479"/>
      <c r="C445" s="479"/>
      <c r="D445" s="479"/>
      <c r="E445" s="479"/>
      <c r="F445" s="479"/>
      <c r="G445" s="479"/>
      <c r="H445" s="479"/>
      <c r="I445" s="479"/>
      <c r="J445" s="479"/>
      <c r="K445" s="479"/>
      <c r="L445" s="479"/>
      <c r="M445" s="479"/>
      <c r="N445" s="479"/>
      <c r="O445" s="479"/>
      <c r="P445" s="479"/>
      <c r="Q445" s="479"/>
      <c r="R445" s="479"/>
      <c r="S445" s="479"/>
      <c r="T445" s="479"/>
      <c r="U445" s="479"/>
      <c r="V445" s="479"/>
      <c r="W445" s="479"/>
      <c r="X445" s="479"/>
      <c r="Y445" s="479"/>
      <c r="Z445" s="479"/>
    </row>
    <row r="446" spans="1:26" ht="15.75" customHeight="1">
      <c r="A446" s="479"/>
      <c r="B446" s="479"/>
      <c r="C446" s="479"/>
      <c r="D446" s="479"/>
      <c r="E446" s="479"/>
      <c r="F446" s="479"/>
      <c r="G446" s="479"/>
      <c r="H446" s="479"/>
      <c r="I446" s="479"/>
      <c r="J446" s="479"/>
      <c r="K446" s="479"/>
      <c r="L446" s="479"/>
      <c r="M446" s="479"/>
      <c r="N446" s="479"/>
      <c r="O446" s="479"/>
      <c r="P446" s="479"/>
      <c r="Q446" s="479"/>
      <c r="R446" s="479"/>
      <c r="S446" s="479"/>
      <c r="T446" s="479"/>
      <c r="U446" s="479"/>
      <c r="V446" s="479"/>
      <c r="W446" s="479"/>
      <c r="X446" s="479"/>
      <c r="Y446" s="479"/>
      <c r="Z446" s="479"/>
    </row>
    <row r="447" spans="1:26" ht="15.75" customHeight="1">
      <c r="A447" s="479"/>
      <c r="B447" s="479"/>
      <c r="C447" s="479"/>
      <c r="D447" s="479"/>
      <c r="E447" s="479"/>
      <c r="F447" s="479"/>
      <c r="G447" s="479"/>
      <c r="H447" s="479"/>
      <c r="I447" s="479"/>
      <c r="J447" s="479"/>
      <c r="K447" s="479"/>
      <c r="L447" s="479"/>
      <c r="M447" s="479"/>
      <c r="N447" s="479"/>
      <c r="O447" s="479"/>
      <c r="P447" s="479"/>
      <c r="Q447" s="479"/>
      <c r="R447" s="479"/>
      <c r="S447" s="479"/>
      <c r="T447" s="479"/>
      <c r="U447" s="479"/>
      <c r="V447" s="479"/>
      <c r="W447" s="479"/>
      <c r="X447" s="479"/>
      <c r="Y447" s="479"/>
      <c r="Z447" s="479"/>
    </row>
    <row r="448" spans="1:26" ht="15.75" customHeight="1">
      <c r="A448" s="479"/>
      <c r="B448" s="479"/>
      <c r="C448" s="479"/>
      <c r="D448" s="479"/>
      <c r="E448" s="479"/>
      <c r="F448" s="479"/>
      <c r="G448" s="479"/>
      <c r="H448" s="479"/>
      <c r="I448" s="479"/>
      <c r="J448" s="479"/>
      <c r="K448" s="479"/>
      <c r="L448" s="479"/>
      <c r="M448" s="479"/>
      <c r="N448" s="479"/>
      <c r="O448" s="479"/>
      <c r="P448" s="479"/>
      <c r="Q448" s="479"/>
      <c r="R448" s="479"/>
      <c r="S448" s="479"/>
      <c r="T448" s="479"/>
      <c r="U448" s="479"/>
      <c r="V448" s="479"/>
      <c r="W448" s="479"/>
      <c r="X448" s="479"/>
      <c r="Y448" s="479"/>
      <c r="Z448" s="479"/>
    </row>
    <row r="449" spans="1:26" ht="15.75" customHeight="1">
      <c r="A449" s="479"/>
      <c r="B449" s="479"/>
      <c r="C449" s="479"/>
      <c r="D449" s="479"/>
      <c r="E449" s="479"/>
      <c r="F449" s="479"/>
      <c r="G449" s="479"/>
      <c r="H449" s="479"/>
      <c r="I449" s="479"/>
      <c r="J449" s="479"/>
      <c r="K449" s="479"/>
      <c r="L449" s="479"/>
      <c r="M449" s="479"/>
      <c r="N449" s="479"/>
      <c r="O449" s="479"/>
      <c r="P449" s="479"/>
      <c r="Q449" s="479"/>
      <c r="R449" s="479"/>
      <c r="S449" s="479"/>
      <c r="T449" s="479"/>
      <c r="U449" s="479"/>
      <c r="V449" s="479"/>
      <c r="W449" s="479"/>
      <c r="X449" s="479"/>
      <c r="Y449" s="479"/>
      <c r="Z449" s="479"/>
    </row>
    <row r="450" spans="1:26" ht="15.75" customHeight="1">
      <c r="A450" s="479"/>
      <c r="B450" s="479"/>
      <c r="C450" s="479"/>
      <c r="D450" s="479"/>
      <c r="E450" s="479"/>
      <c r="F450" s="479"/>
      <c r="G450" s="479"/>
      <c r="H450" s="479"/>
      <c r="I450" s="479"/>
      <c r="J450" s="479"/>
      <c r="K450" s="479"/>
      <c r="L450" s="479"/>
      <c r="M450" s="479"/>
      <c r="N450" s="479"/>
      <c r="O450" s="479"/>
      <c r="P450" s="479"/>
      <c r="Q450" s="479"/>
      <c r="R450" s="479"/>
      <c r="S450" s="479"/>
      <c r="T450" s="479"/>
      <c r="U450" s="479"/>
      <c r="V450" s="479"/>
      <c r="W450" s="479"/>
      <c r="X450" s="479"/>
      <c r="Y450" s="479"/>
      <c r="Z450" s="479"/>
    </row>
    <row r="451" spans="1:26" ht="15.75" customHeight="1">
      <c r="A451" s="479"/>
      <c r="B451" s="479"/>
      <c r="C451" s="479"/>
      <c r="D451" s="479"/>
      <c r="E451" s="479"/>
      <c r="F451" s="479"/>
      <c r="G451" s="479"/>
      <c r="H451" s="479"/>
      <c r="I451" s="479"/>
      <c r="J451" s="479"/>
      <c r="K451" s="479"/>
      <c r="L451" s="479"/>
      <c r="M451" s="479"/>
      <c r="N451" s="479"/>
      <c r="O451" s="479"/>
      <c r="P451" s="479"/>
      <c r="Q451" s="479"/>
      <c r="R451" s="479"/>
      <c r="S451" s="479"/>
      <c r="T451" s="479"/>
      <c r="U451" s="479"/>
      <c r="V451" s="479"/>
      <c r="W451" s="479"/>
      <c r="X451" s="479"/>
      <c r="Y451" s="479"/>
      <c r="Z451" s="479"/>
    </row>
    <row r="452" spans="1:26" ht="15.75" customHeight="1">
      <c r="A452" s="479"/>
      <c r="B452" s="479"/>
      <c r="C452" s="479"/>
      <c r="D452" s="479"/>
      <c r="E452" s="479"/>
      <c r="F452" s="479"/>
      <c r="G452" s="479"/>
      <c r="H452" s="479"/>
      <c r="I452" s="479"/>
      <c r="J452" s="479"/>
      <c r="K452" s="479"/>
      <c r="L452" s="479"/>
      <c r="M452" s="479"/>
      <c r="N452" s="479"/>
      <c r="O452" s="479"/>
      <c r="P452" s="479"/>
      <c r="Q452" s="479"/>
      <c r="R452" s="479"/>
      <c r="S452" s="479"/>
      <c r="T452" s="479"/>
      <c r="U452" s="479"/>
      <c r="V452" s="479"/>
      <c r="W452" s="479"/>
      <c r="X452" s="479"/>
      <c r="Y452" s="479"/>
      <c r="Z452" s="479"/>
    </row>
    <row r="453" spans="1:26" ht="15.75" customHeight="1">
      <c r="A453" s="479"/>
      <c r="B453" s="479"/>
      <c r="C453" s="479"/>
      <c r="D453" s="479"/>
      <c r="E453" s="479"/>
      <c r="F453" s="479"/>
      <c r="G453" s="479"/>
      <c r="H453" s="479"/>
      <c r="I453" s="479"/>
      <c r="J453" s="479"/>
      <c r="K453" s="479"/>
      <c r="L453" s="479"/>
      <c r="M453" s="479"/>
      <c r="N453" s="479"/>
      <c r="O453" s="479"/>
      <c r="P453" s="479"/>
      <c r="Q453" s="479"/>
      <c r="R453" s="479"/>
      <c r="S453" s="479"/>
      <c r="T453" s="479"/>
      <c r="U453" s="479"/>
      <c r="V453" s="479"/>
      <c r="W453" s="479"/>
      <c r="X453" s="479"/>
      <c r="Y453" s="479"/>
      <c r="Z453" s="479"/>
    </row>
    <row r="454" spans="1:26" ht="15.75" customHeight="1">
      <c r="A454" s="479"/>
      <c r="B454" s="479"/>
      <c r="C454" s="479"/>
      <c r="D454" s="479"/>
      <c r="E454" s="479"/>
      <c r="F454" s="479"/>
      <c r="G454" s="479"/>
      <c r="H454" s="479"/>
      <c r="I454" s="479"/>
      <c r="J454" s="479"/>
      <c r="K454" s="479"/>
      <c r="L454" s="479"/>
      <c r="M454" s="479"/>
      <c r="N454" s="479"/>
      <c r="O454" s="479"/>
      <c r="P454" s="479"/>
      <c r="Q454" s="479"/>
      <c r="R454" s="479"/>
      <c r="S454" s="479"/>
      <c r="T454" s="479"/>
      <c r="U454" s="479"/>
      <c r="V454" s="479"/>
      <c r="W454" s="479"/>
      <c r="X454" s="479"/>
      <c r="Y454" s="479"/>
      <c r="Z454" s="479"/>
    </row>
    <row r="455" spans="1:26" ht="15.75" customHeight="1">
      <c r="A455" s="479"/>
      <c r="B455" s="479"/>
      <c r="C455" s="479"/>
      <c r="D455" s="479"/>
      <c r="E455" s="479"/>
      <c r="F455" s="479"/>
      <c r="G455" s="479"/>
      <c r="H455" s="479"/>
      <c r="I455" s="479"/>
      <c r="J455" s="479"/>
      <c r="K455" s="479"/>
      <c r="L455" s="479"/>
      <c r="M455" s="479"/>
      <c r="N455" s="479"/>
      <c r="O455" s="479"/>
      <c r="P455" s="479"/>
      <c r="Q455" s="479"/>
      <c r="R455" s="479"/>
      <c r="S455" s="479"/>
      <c r="T455" s="479"/>
      <c r="U455" s="479"/>
      <c r="V455" s="479"/>
      <c r="W455" s="479"/>
      <c r="X455" s="479"/>
      <c r="Y455" s="479"/>
      <c r="Z455" s="479"/>
    </row>
    <row r="456" spans="1:26" ht="15.75" customHeight="1">
      <c r="A456" s="479"/>
      <c r="B456" s="479"/>
      <c r="C456" s="479"/>
      <c r="D456" s="479"/>
      <c r="E456" s="479"/>
      <c r="F456" s="479"/>
      <c r="G456" s="479"/>
      <c r="H456" s="479"/>
      <c r="I456" s="479"/>
      <c r="J456" s="479"/>
      <c r="K456" s="479"/>
      <c r="L456" s="479"/>
      <c r="M456" s="479"/>
      <c r="N456" s="479"/>
      <c r="O456" s="479"/>
      <c r="P456" s="479"/>
      <c r="Q456" s="479"/>
      <c r="R456" s="479"/>
      <c r="S456" s="479"/>
      <c r="T456" s="479"/>
      <c r="U456" s="479"/>
      <c r="V456" s="479"/>
      <c r="W456" s="479"/>
      <c r="X456" s="479"/>
      <c r="Y456" s="479"/>
      <c r="Z456" s="479"/>
    </row>
    <row r="457" spans="1:26" ht="15.75" customHeight="1">
      <c r="A457" s="479"/>
      <c r="B457" s="479"/>
      <c r="C457" s="479"/>
      <c r="D457" s="479"/>
      <c r="E457" s="479"/>
      <c r="F457" s="479"/>
      <c r="G457" s="479"/>
      <c r="H457" s="479"/>
      <c r="I457" s="479"/>
      <c r="J457" s="479"/>
      <c r="K457" s="479"/>
      <c r="L457" s="479"/>
      <c r="M457" s="479"/>
      <c r="N457" s="479"/>
      <c r="O457" s="479"/>
      <c r="P457" s="479"/>
      <c r="Q457" s="479"/>
      <c r="R457" s="479"/>
      <c r="S457" s="479"/>
      <c r="T457" s="479"/>
      <c r="U457" s="479"/>
      <c r="V457" s="479"/>
      <c r="W457" s="479"/>
      <c r="X457" s="479"/>
      <c r="Y457" s="479"/>
      <c r="Z457" s="479"/>
    </row>
    <row r="458" spans="1:26" ht="15.75" customHeight="1">
      <c r="A458" s="479"/>
      <c r="B458" s="479"/>
      <c r="C458" s="479"/>
      <c r="D458" s="479"/>
      <c r="E458" s="479"/>
      <c r="F458" s="479"/>
      <c r="G458" s="479"/>
      <c r="H458" s="479"/>
      <c r="I458" s="479"/>
      <c r="J458" s="479"/>
      <c r="K458" s="479"/>
      <c r="L458" s="479"/>
      <c r="M458" s="479"/>
      <c r="N458" s="479"/>
      <c r="O458" s="479"/>
      <c r="P458" s="479"/>
      <c r="Q458" s="479"/>
      <c r="R458" s="479"/>
      <c r="S458" s="479"/>
      <c r="T458" s="479"/>
      <c r="U458" s="479"/>
      <c r="V458" s="479"/>
      <c r="W458" s="479"/>
      <c r="X458" s="479"/>
      <c r="Y458" s="479"/>
      <c r="Z458" s="479"/>
    </row>
    <row r="459" spans="1:26" ht="15.75" customHeight="1">
      <c r="A459" s="479"/>
      <c r="B459" s="479"/>
      <c r="C459" s="479"/>
      <c r="D459" s="479"/>
      <c r="E459" s="479"/>
      <c r="F459" s="479"/>
      <c r="G459" s="479"/>
      <c r="H459" s="479"/>
      <c r="I459" s="479"/>
      <c r="J459" s="479"/>
      <c r="K459" s="479"/>
      <c r="L459" s="479"/>
      <c r="M459" s="479"/>
      <c r="N459" s="479"/>
      <c r="O459" s="479"/>
      <c r="P459" s="479"/>
      <c r="Q459" s="479"/>
      <c r="R459" s="479"/>
      <c r="S459" s="479"/>
      <c r="T459" s="479"/>
      <c r="U459" s="479"/>
      <c r="V459" s="479"/>
      <c r="W459" s="479"/>
      <c r="X459" s="479"/>
      <c r="Y459" s="479"/>
      <c r="Z459" s="479"/>
    </row>
    <row r="460" spans="1:26" ht="15.75" customHeight="1">
      <c r="A460" s="479"/>
      <c r="B460" s="479"/>
      <c r="C460" s="479"/>
      <c r="D460" s="479"/>
      <c r="E460" s="479"/>
      <c r="F460" s="479"/>
      <c r="G460" s="479"/>
      <c r="H460" s="479"/>
      <c r="I460" s="479"/>
      <c r="J460" s="479"/>
      <c r="K460" s="479"/>
      <c r="L460" s="479"/>
      <c r="M460" s="479"/>
      <c r="N460" s="479"/>
      <c r="O460" s="479"/>
      <c r="P460" s="479"/>
      <c r="Q460" s="479"/>
      <c r="R460" s="479"/>
      <c r="S460" s="479"/>
      <c r="T460" s="479"/>
      <c r="U460" s="479"/>
      <c r="V460" s="479"/>
      <c r="W460" s="479"/>
      <c r="X460" s="479"/>
      <c r="Y460" s="479"/>
      <c r="Z460" s="479"/>
    </row>
    <row r="461" spans="1:26" ht="15.75" customHeight="1">
      <c r="A461" s="479"/>
      <c r="B461" s="479"/>
      <c r="C461" s="479"/>
      <c r="D461" s="479"/>
      <c r="E461" s="479"/>
      <c r="F461" s="479"/>
      <c r="G461" s="479"/>
      <c r="H461" s="479"/>
      <c r="I461" s="479"/>
      <c r="J461" s="479"/>
      <c r="K461" s="479"/>
      <c r="L461" s="479"/>
      <c r="M461" s="479"/>
      <c r="N461" s="479"/>
      <c r="O461" s="479"/>
      <c r="P461" s="479"/>
      <c r="Q461" s="479"/>
      <c r="R461" s="479"/>
      <c r="S461" s="479"/>
      <c r="T461" s="479"/>
      <c r="U461" s="479"/>
      <c r="V461" s="479"/>
      <c r="W461" s="479"/>
      <c r="X461" s="479"/>
      <c r="Y461" s="479"/>
      <c r="Z461" s="479"/>
    </row>
    <row r="462" spans="1:26" ht="15.75" customHeight="1">
      <c r="A462" s="479"/>
      <c r="B462" s="479"/>
      <c r="C462" s="479"/>
      <c r="D462" s="479"/>
      <c r="E462" s="479"/>
      <c r="F462" s="479"/>
      <c r="G462" s="479"/>
      <c r="H462" s="479"/>
      <c r="I462" s="479"/>
      <c r="J462" s="479"/>
      <c r="K462" s="479"/>
      <c r="L462" s="479"/>
      <c r="M462" s="479"/>
      <c r="N462" s="479"/>
      <c r="O462" s="479"/>
      <c r="P462" s="479"/>
      <c r="Q462" s="479"/>
      <c r="R462" s="479"/>
      <c r="S462" s="479"/>
      <c r="T462" s="479"/>
      <c r="U462" s="479"/>
      <c r="V462" s="479"/>
      <c r="W462" s="479"/>
      <c r="X462" s="479"/>
      <c r="Y462" s="479"/>
      <c r="Z462" s="479"/>
    </row>
    <row r="463" spans="1:26" ht="15.75" customHeight="1">
      <c r="A463" s="479"/>
      <c r="B463" s="479"/>
      <c r="C463" s="479"/>
      <c r="D463" s="479"/>
      <c r="E463" s="479"/>
      <c r="F463" s="479"/>
      <c r="G463" s="479"/>
      <c r="H463" s="479"/>
      <c r="I463" s="479"/>
      <c r="J463" s="479"/>
      <c r="K463" s="479"/>
      <c r="L463" s="479"/>
      <c r="M463" s="479"/>
      <c r="N463" s="479"/>
      <c r="O463" s="479"/>
      <c r="P463" s="479"/>
      <c r="Q463" s="479"/>
      <c r="R463" s="479"/>
      <c r="S463" s="479"/>
      <c r="T463" s="479"/>
      <c r="U463" s="479"/>
      <c r="V463" s="479"/>
      <c r="W463" s="479"/>
      <c r="X463" s="479"/>
      <c r="Y463" s="479"/>
      <c r="Z463" s="479"/>
    </row>
    <row r="464" spans="1:26" ht="15.75" customHeight="1">
      <c r="A464" s="479"/>
      <c r="B464" s="479"/>
      <c r="C464" s="479"/>
      <c r="D464" s="479"/>
      <c r="E464" s="479"/>
      <c r="F464" s="479"/>
      <c r="G464" s="479"/>
      <c r="H464" s="479"/>
      <c r="I464" s="479"/>
      <c r="J464" s="479"/>
      <c r="K464" s="479"/>
      <c r="L464" s="479"/>
      <c r="M464" s="479"/>
      <c r="N464" s="479"/>
      <c r="O464" s="479"/>
      <c r="P464" s="479"/>
      <c r="Q464" s="479"/>
      <c r="R464" s="479"/>
      <c r="S464" s="479"/>
      <c r="T464" s="479"/>
      <c r="U464" s="479"/>
      <c r="V464" s="479"/>
      <c r="W464" s="479"/>
      <c r="X464" s="479"/>
      <c r="Y464" s="479"/>
      <c r="Z464" s="479"/>
    </row>
    <row r="465" spans="1:26" ht="15.75" customHeight="1">
      <c r="A465" s="479"/>
      <c r="B465" s="479"/>
      <c r="C465" s="479"/>
      <c r="D465" s="479"/>
      <c r="E465" s="479"/>
      <c r="F465" s="479"/>
      <c r="G465" s="479"/>
      <c r="H465" s="479"/>
      <c r="I465" s="479"/>
      <c r="J465" s="479"/>
      <c r="K465" s="479"/>
      <c r="L465" s="479"/>
      <c r="M465" s="479"/>
      <c r="N465" s="479"/>
      <c r="O465" s="479"/>
      <c r="P465" s="479"/>
      <c r="Q465" s="479"/>
      <c r="R465" s="479"/>
      <c r="S465" s="479"/>
      <c r="T465" s="479"/>
      <c r="U465" s="479"/>
      <c r="V465" s="479"/>
      <c r="W465" s="479"/>
      <c r="X465" s="479"/>
      <c r="Y465" s="479"/>
      <c r="Z465" s="479"/>
    </row>
    <row r="466" spans="1:26" ht="15.75" customHeight="1">
      <c r="A466" s="479"/>
      <c r="B466" s="479"/>
      <c r="C466" s="479"/>
      <c r="D466" s="479"/>
      <c r="E466" s="479"/>
      <c r="F466" s="479"/>
      <c r="G466" s="479"/>
      <c r="H466" s="479"/>
      <c r="I466" s="479"/>
      <c r="J466" s="479"/>
      <c r="K466" s="479"/>
      <c r="L466" s="479"/>
      <c r="M466" s="479"/>
      <c r="N466" s="479"/>
      <c r="O466" s="479"/>
      <c r="P466" s="479"/>
      <c r="Q466" s="479"/>
      <c r="R466" s="479"/>
      <c r="S466" s="479"/>
      <c r="T466" s="479"/>
      <c r="U466" s="479"/>
      <c r="V466" s="479"/>
      <c r="W466" s="479"/>
      <c r="X466" s="479"/>
      <c r="Y466" s="479"/>
      <c r="Z466" s="479"/>
    </row>
    <row r="467" spans="1:26" ht="15.75" customHeight="1">
      <c r="A467" s="479"/>
      <c r="B467" s="479"/>
      <c r="C467" s="479"/>
      <c r="D467" s="479"/>
      <c r="E467" s="479"/>
      <c r="F467" s="479"/>
      <c r="G467" s="479"/>
      <c r="H467" s="479"/>
      <c r="I467" s="479"/>
      <c r="J467" s="479"/>
      <c r="K467" s="479"/>
      <c r="L467" s="479"/>
      <c r="M467" s="479"/>
      <c r="N467" s="479"/>
      <c r="O467" s="479"/>
      <c r="P467" s="479"/>
      <c r="Q467" s="479"/>
      <c r="R467" s="479"/>
      <c r="S467" s="479"/>
      <c r="T467" s="479"/>
      <c r="U467" s="479"/>
      <c r="V467" s="479"/>
      <c r="W467" s="479"/>
      <c r="X467" s="479"/>
      <c r="Y467" s="479"/>
      <c r="Z467" s="479"/>
    </row>
    <row r="468" spans="1:26" ht="15.75" customHeight="1">
      <c r="A468" s="479"/>
      <c r="B468" s="479"/>
      <c r="C468" s="479"/>
      <c r="D468" s="479"/>
      <c r="E468" s="479"/>
      <c r="F468" s="479"/>
      <c r="G468" s="479"/>
      <c r="H468" s="479"/>
      <c r="I468" s="479"/>
      <c r="J468" s="479"/>
      <c r="K468" s="479"/>
      <c r="L468" s="479"/>
      <c r="M468" s="479"/>
      <c r="N468" s="479"/>
      <c r="O468" s="479"/>
      <c r="P468" s="479"/>
      <c r="Q468" s="479"/>
      <c r="R468" s="479"/>
      <c r="S468" s="479"/>
      <c r="T468" s="479"/>
      <c r="U468" s="479"/>
      <c r="V468" s="479"/>
      <c r="W468" s="479"/>
      <c r="X468" s="479"/>
      <c r="Y468" s="479"/>
      <c r="Z468" s="479"/>
    </row>
    <row r="469" spans="1:26" ht="15.75" customHeight="1">
      <c r="A469" s="479"/>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row>
    <row r="470" spans="1:26" ht="15.75" customHeight="1">
      <c r="A470" s="479"/>
      <c r="B470" s="479"/>
      <c r="C470" s="479"/>
      <c r="D470" s="479"/>
      <c r="E470" s="479"/>
      <c r="F470" s="479"/>
      <c r="G470" s="479"/>
      <c r="H470" s="479"/>
      <c r="I470" s="479"/>
      <c r="J470" s="479"/>
      <c r="K470" s="479"/>
      <c r="L470" s="479"/>
      <c r="M470" s="479"/>
      <c r="N470" s="479"/>
      <c r="O470" s="479"/>
      <c r="P470" s="479"/>
      <c r="Q470" s="479"/>
      <c r="R470" s="479"/>
      <c r="S470" s="479"/>
      <c r="T470" s="479"/>
      <c r="U470" s="479"/>
      <c r="V470" s="479"/>
      <c r="W470" s="479"/>
      <c r="X470" s="479"/>
      <c r="Y470" s="479"/>
      <c r="Z470" s="479"/>
    </row>
    <row r="471" spans="1:26" ht="15.75" customHeight="1">
      <c r="A471" s="479"/>
      <c r="B471" s="479"/>
      <c r="C471" s="479"/>
      <c r="D471" s="479"/>
      <c r="E471" s="479"/>
      <c r="F471" s="479"/>
      <c r="G471" s="479"/>
      <c r="H471" s="479"/>
      <c r="I471" s="479"/>
      <c r="J471" s="479"/>
      <c r="K471" s="479"/>
      <c r="L471" s="479"/>
      <c r="M471" s="479"/>
      <c r="N471" s="479"/>
      <c r="O471" s="479"/>
      <c r="P471" s="479"/>
      <c r="Q471" s="479"/>
      <c r="R471" s="479"/>
      <c r="S471" s="479"/>
      <c r="T471" s="479"/>
      <c r="U471" s="479"/>
      <c r="V471" s="479"/>
      <c r="W471" s="479"/>
      <c r="X471" s="479"/>
      <c r="Y471" s="479"/>
      <c r="Z471" s="479"/>
    </row>
    <row r="472" spans="1:26" ht="15.75" customHeight="1">
      <c r="A472" s="479"/>
      <c r="B472" s="479"/>
      <c r="C472" s="479"/>
      <c r="D472" s="479"/>
      <c r="E472" s="479"/>
      <c r="F472" s="479"/>
      <c r="G472" s="479"/>
      <c r="H472" s="479"/>
      <c r="I472" s="479"/>
      <c r="J472" s="479"/>
      <c r="K472" s="479"/>
      <c r="L472" s="479"/>
      <c r="M472" s="479"/>
      <c r="N472" s="479"/>
      <c r="O472" s="479"/>
      <c r="P472" s="479"/>
      <c r="Q472" s="479"/>
      <c r="R472" s="479"/>
      <c r="S472" s="479"/>
      <c r="T472" s="479"/>
      <c r="U472" s="479"/>
      <c r="V472" s="479"/>
      <c r="W472" s="479"/>
      <c r="X472" s="479"/>
      <c r="Y472" s="479"/>
      <c r="Z472" s="479"/>
    </row>
    <row r="473" spans="1:26" ht="15.75" customHeight="1">
      <c r="A473" s="479"/>
      <c r="B473" s="479"/>
      <c r="C473" s="479"/>
      <c r="D473" s="479"/>
      <c r="E473" s="479"/>
      <c r="F473" s="479"/>
      <c r="G473" s="479"/>
      <c r="H473" s="479"/>
      <c r="I473" s="479"/>
      <c r="J473" s="479"/>
      <c r="K473" s="479"/>
      <c r="L473" s="479"/>
      <c r="M473" s="479"/>
      <c r="N473" s="479"/>
      <c r="O473" s="479"/>
      <c r="P473" s="479"/>
      <c r="Q473" s="479"/>
      <c r="R473" s="479"/>
      <c r="S473" s="479"/>
      <c r="T473" s="479"/>
      <c r="U473" s="479"/>
      <c r="V473" s="479"/>
      <c r="W473" s="479"/>
      <c r="X473" s="479"/>
      <c r="Y473" s="479"/>
      <c r="Z473" s="479"/>
    </row>
    <row r="474" spans="1:26" ht="15.75" customHeight="1">
      <c r="A474" s="479"/>
      <c r="B474" s="479"/>
      <c r="C474" s="479"/>
      <c r="D474" s="479"/>
      <c r="E474" s="479"/>
      <c r="F474" s="479"/>
      <c r="G474" s="479"/>
      <c r="H474" s="479"/>
      <c r="I474" s="479"/>
      <c r="J474" s="479"/>
      <c r="K474" s="479"/>
      <c r="L474" s="479"/>
      <c r="M474" s="479"/>
      <c r="N474" s="479"/>
      <c r="O474" s="479"/>
      <c r="P474" s="479"/>
      <c r="Q474" s="479"/>
      <c r="R474" s="479"/>
      <c r="S474" s="479"/>
      <c r="T474" s="479"/>
      <c r="U474" s="479"/>
      <c r="V474" s="479"/>
      <c r="W474" s="479"/>
      <c r="X474" s="479"/>
      <c r="Y474" s="479"/>
      <c r="Z474" s="479"/>
    </row>
    <row r="475" spans="1:26" ht="15.75" customHeight="1">
      <c r="A475" s="479"/>
      <c r="B475" s="479"/>
      <c r="C475" s="479"/>
      <c r="D475" s="479"/>
      <c r="E475" s="479"/>
      <c r="F475" s="479"/>
      <c r="G475" s="479"/>
      <c r="H475" s="479"/>
      <c r="I475" s="479"/>
      <c r="J475" s="479"/>
      <c r="K475" s="479"/>
      <c r="L475" s="479"/>
      <c r="M475" s="479"/>
      <c r="N475" s="479"/>
      <c r="O475" s="479"/>
      <c r="P475" s="479"/>
      <c r="Q475" s="479"/>
      <c r="R475" s="479"/>
      <c r="S475" s="479"/>
      <c r="T475" s="479"/>
      <c r="U475" s="479"/>
      <c r="V475" s="479"/>
      <c r="W475" s="479"/>
      <c r="X475" s="479"/>
      <c r="Y475" s="479"/>
      <c r="Z475" s="479"/>
    </row>
    <row r="476" spans="1:26" ht="15.75" customHeight="1">
      <c r="A476" s="479"/>
      <c r="B476" s="479"/>
      <c r="C476" s="479"/>
      <c r="D476" s="479"/>
      <c r="E476" s="479"/>
      <c r="F476" s="479"/>
      <c r="G476" s="479"/>
      <c r="H476" s="479"/>
      <c r="I476" s="479"/>
      <c r="J476" s="479"/>
      <c r="K476" s="479"/>
      <c r="L476" s="479"/>
      <c r="M476" s="479"/>
      <c r="N476" s="479"/>
      <c r="O476" s="479"/>
      <c r="P476" s="479"/>
      <c r="Q476" s="479"/>
      <c r="R476" s="479"/>
      <c r="S476" s="479"/>
      <c r="T476" s="479"/>
      <c r="U476" s="479"/>
      <c r="V476" s="479"/>
      <c r="W476" s="479"/>
      <c r="X476" s="479"/>
      <c r="Y476" s="479"/>
      <c r="Z476" s="479"/>
    </row>
    <row r="477" spans="1:26" ht="15.75" customHeight="1">
      <c r="A477" s="479"/>
      <c r="B477" s="479"/>
      <c r="C477" s="479"/>
      <c r="D477" s="479"/>
      <c r="E477" s="479"/>
      <c r="F477" s="479"/>
      <c r="G477" s="479"/>
      <c r="H477" s="479"/>
      <c r="I477" s="479"/>
      <c r="J477" s="479"/>
      <c r="K477" s="479"/>
      <c r="L477" s="479"/>
      <c r="M477" s="479"/>
      <c r="N477" s="479"/>
      <c r="O477" s="479"/>
      <c r="P477" s="479"/>
      <c r="Q477" s="479"/>
      <c r="R477" s="479"/>
      <c r="S477" s="479"/>
      <c r="T477" s="479"/>
      <c r="U477" s="479"/>
      <c r="V477" s="479"/>
      <c r="W477" s="479"/>
      <c r="X477" s="479"/>
      <c r="Y477" s="479"/>
      <c r="Z477" s="479"/>
    </row>
    <row r="478" spans="1:26" ht="15.75" customHeight="1">
      <c r="A478" s="479"/>
      <c r="B478" s="479"/>
      <c r="C478" s="479"/>
      <c r="D478" s="479"/>
      <c r="E478" s="479"/>
      <c r="F478" s="479"/>
      <c r="G478" s="479"/>
      <c r="H478" s="479"/>
      <c r="I478" s="479"/>
      <c r="J478" s="479"/>
      <c r="K478" s="479"/>
      <c r="L478" s="479"/>
      <c r="M478" s="479"/>
      <c r="N478" s="479"/>
      <c r="O478" s="479"/>
      <c r="P478" s="479"/>
      <c r="Q478" s="479"/>
      <c r="R478" s="479"/>
      <c r="S478" s="479"/>
      <c r="T478" s="479"/>
      <c r="U478" s="479"/>
      <c r="V478" s="479"/>
      <c r="W478" s="479"/>
      <c r="X478" s="479"/>
      <c r="Y478" s="479"/>
      <c r="Z478" s="479"/>
    </row>
    <row r="479" spans="1:26" ht="15.75" customHeight="1">
      <c r="A479" s="479"/>
      <c r="B479" s="479"/>
      <c r="C479" s="479"/>
      <c r="D479" s="479"/>
      <c r="E479" s="479"/>
      <c r="F479" s="479"/>
      <c r="G479" s="479"/>
      <c r="H479" s="479"/>
      <c r="I479" s="479"/>
      <c r="J479" s="479"/>
      <c r="K479" s="479"/>
      <c r="L479" s="479"/>
      <c r="M479" s="479"/>
      <c r="N479" s="479"/>
      <c r="O479" s="479"/>
      <c r="P479" s="479"/>
      <c r="Q479" s="479"/>
      <c r="R479" s="479"/>
      <c r="S479" s="479"/>
      <c r="T479" s="479"/>
      <c r="U479" s="479"/>
      <c r="V479" s="479"/>
      <c r="W479" s="479"/>
      <c r="X479" s="479"/>
      <c r="Y479" s="479"/>
      <c r="Z479" s="479"/>
    </row>
    <row r="480" spans="1:26" ht="15.75" customHeight="1">
      <c r="A480" s="479"/>
      <c r="B480" s="479"/>
      <c r="C480" s="479"/>
      <c r="D480" s="479"/>
      <c r="E480" s="479"/>
      <c r="F480" s="479"/>
      <c r="G480" s="479"/>
      <c r="H480" s="479"/>
      <c r="I480" s="479"/>
      <c r="J480" s="479"/>
      <c r="K480" s="479"/>
      <c r="L480" s="479"/>
      <c r="M480" s="479"/>
      <c r="N480" s="479"/>
      <c r="O480" s="479"/>
      <c r="P480" s="479"/>
      <c r="Q480" s="479"/>
      <c r="R480" s="479"/>
      <c r="S480" s="479"/>
      <c r="T480" s="479"/>
      <c r="U480" s="479"/>
      <c r="V480" s="479"/>
      <c r="W480" s="479"/>
      <c r="X480" s="479"/>
      <c r="Y480" s="479"/>
      <c r="Z480" s="479"/>
    </row>
    <row r="481" spans="1:26" ht="15.75" customHeight="1">
      <c r="A481" s="479"/>
      <c r="B481" s="479"/>
      <c r="C481" s="479"/>
      <c r="D481" s="479"/>
      <c r="E481" s="479"/>
      <c r="F481" s="479"/>
      <c r="G481" s="479"/>
      <c r="H481" s="479"/>
      <c r="I481" s="479"/>
      <c r="J481" s="479"/>
      <c r="K481" s="479"/>
      <c r="L481" s="479"/>
      <c r="M481" s="479"/>
      <c r="N481" s="479"/>
      <c r="O481" s="479"/>
      <c r="P481" s="479"/>
      <c r="Q481" s="479"/>
      <c r="R481" s="479"/>
      <c r="S481" s="479"/>
      <c r="T481" s="479"/>
      <c r="U481" s="479"/>
      <c r="V481" s="479"/>
      <c r="W481" s="479"/>
      <c r="X481" s="479"/>
      <c r="Y481" s="479"/>
      <c r="Z481" s="479"/>
    </row>
    <row r="482" spans="1:26" ht="15.75" customHeight="1">
      <c r="A482" s="479"/>
      <c r="B482" s="479"/>
      <c r="C482" s="479"/>
      <c r="D482" s="479"/>
      <c r="E482" s="479"/>
      <c r="F482" s="479"/>
      <c r="G482" s="479"/>
      <c r="H482" s="479"/>
      <c r="I482" s="479"/>
      <c r="J482" s="479"/>
      <c r="K482" s="479"/>
      <c r="L482" s="479"/>
      <c r="M482" s="479"/>
      <c r="N482" s="479"/>
      <c r="O482" s="479"/>
      <c r="P482" s="479"/>
      <c r="Q482" s="479"/>
      <c r="R482" s="479"/>
      <c r="S482" s="479"/>
      <c r="T482" s="479"/>
      <c r="U482" s="479"/>
      <c r="V482" s="479"/>
      <c r="W482" s="479"/>
      <c r="X482" s="479"/>
      <c r="Y482" s="479"/>
      <c r="Z482" s="479"/>
    </row>
    <row r="483" spans="1:26" ht="15.75" customHeight="1">
      <c r="A483" s="479"/>
      <c r="B483" s="479"/>
      <c r="C483" s="479"/>
      <c r="D483" s="479"/>
      <c r="E483" s="479"/>
      <c r="F483" s="479"/>
      <c r="G483" s="479"/>
      <c r="H483" s="479"/>
      <c r="I483" s="479"/>
      <c r="J483" s="479"/>
      <c r="K483" s="479"/>
      <c r="L483" s="479"/>
      <c r="M483" s="479"/>
      <c r="N483" s="479"/>
      <c r="O483" s="479"/>
      <c r="P483" s="479"/>
      <c r="Q483" s="479"/>
      <c r="R483" s="479"/>
      <c r="S483" s="479"/>
      <c r="T483" s="479"/>
      <c r="U483" s="479"/>
      <c r="V483" s="479"/>
      <c r="W483" s="479"/>
      <c r="X483" s="479"/>
      <c r="Y483" s="479"/>
      <c r="Z483" s="479"/>
    </row>
    <row r="484" spans="1:26" ht="15.75" customHeight="1">
      <c r="A484" s="479"/>
      <c r="B484" s="479"/>
      <c r="C484" s="479"/>
      <c r="D484" s="479"/>
      <c r="E484" s="479"/>
      <c r="F484" s="479"/>
      <c r="G484" s="479"/>
      <c r="H484" s="479"/>
      <c r="I484" s="479"/>
      <c r="J484" s="479"/>
      <c r="K484" s="479"/>
      <c r="L484" s="479"/>
      <c r="M484" s="479"/>
      <c r="N484" s="479"/>
      <c r="O484" s="479"/>
      <c r="P484" s="479"/>
      <c r="Q484" s="479"/>
      <c r="R484" s="479"/>
      <c r="S484" s="479"/>
      <c r="T484" s="479"/>
      <c r="U484" s="479"/>
      <c r="V484" s="479"/>
      <c r="W484" s="479"/>
      <c r="X484" s="479"/>
      <c r="Y484" s="479"/>
      <c r="Z484" s="479"/>
    </row>
    <row r="485" spans="1:26" ht="15.75" customHeight="1">
      <c r="A485" s="479"/>
      <c r="B485" s="479"/>
      <c r="C485" s="479"/>
      <c r="D485" s="479"/>
      <c r="E485" s="479"/>
      <c r="F485" s="479"/>
      <c r="G485" s="479"/>
      <c r="H485" s="479"/>
      <c r="I485" s="479"/>
      <c r="J485" s="479"/>
      <c r="K485" s="479"/>
      <c r="L485" s="479"/>
      <c r="M485" s="479"/>
      <c r="N485" s="479"/>
      <c r="O485" s="479"/>
      <c r="P485" s="479"/>
      <c r="Q485" s="479"/>
      <c r="R485" s="479"/>
      <c r="S485" s="479"/>
      <c r="T485" s="479"/>
      <c r="U485" s="479"/>
      <c r="V485" s="479"/>
      <c r="W485" s="479"/>
      <c r="X485" s="479"/>
      <c r="Y485" s="479"/>
      <c r="Z485" s="479"/>
    </row>
    <row r="486" spans="1:26" ht="15.75" customHeight="1">
      <c r="A486" s="479"/>
      <c r="B486" s="479"/>
      <c r="C486" s="479"/>
      <c r="D486" s="479"/>
      <c r="E486" s="479"/>
      <c r="F486" s="479"/>
      <c r="G486" s="479"/>
      <c r="H486" s="479"/>
      <c r="I486" s="479"/>
      <c r="J486" s="479"/>
      <c r="K486" s="479"/>
      <c r="L486" s="479"/>
      <c r="M486" s="479"/>
      <c r="N486" s="479"/>
      <c r="O486" s="479"/>
      <c r="P486" s="479"/>
      <c r="Q486" s="479"/>
      <c r="R486" s="479"/>
      <c r="S486" s="479"/>
      <c r="T486" s="479"/>
      <c r="U486" s="479"/>
      <c r="V486" s="479"/>
      <c r="W486" s="479"/>
      <c r="X486" s="479"/>
      <c r="Y486" s="479"/>
      <c r="Z486" s="479"/>
    </row>
    <row r="487" spans="1:26" ht="15.75" customHeight="1">
      <c r="A487" s="479"/>
      <c r="B487" s="479"/>
      <c r="C487" s="479"/>
      <c r="D487" s="479"/>
      <c r="E487" s="479"/>
      <c r="F487" s="479"/>
      <c r="G487" s="479"/>
      <c r="H487" s="479"/>
      <c r="I487" s="479"/>
      <c r="J487" s="479"/>
      <c r="K487" s="479"/>
      <c r="L487" s="479"/>
      <c r="M487" s="479"/>
      <c r="N487" s="479"/>
      <c r="O487" s="479"/>
      <c r="P487" s="479"/>
      <c r="Q487" s="479"/>
      <c r="R487" s="479"/>
      <c r="S487" s="479"/>
      <c r="T487" s="479"/>
      <c r="U487" s="479"/>
      <c r="V487" s="479"/>
      <c r="W487" s="479"/>
      <c r="X487" s="479"/>
      <c r="Y487" s="479"/>
      <c r="Z487" s="479"/>
    </row>
    <row r="488" spans="1:26" ht="15.75" customHeight="1">
      <c r="A488" s="479"/>
      <c r="B488" s="479"/>
      <c r="C488" s="479"/>
      <c r="D488" s="479"/>
      <c r="E488" s="479"/>
      <c r="F488" s="479"/>
      <c r="G488" s="479"/>
      <c r="H488" s="479"/>
      <c r="I488" s="479"/>
      <c r="J488" s="479"/>
      <c r="K488" s="479"/>
      <c r="L488" s="479"/>
      <c r="M488" s="479"/>
      <c r="N488" s="479"/>
      <c r="O488" s="479"/>
      <c r="P488" s="479"/>
      <c r="Q488" s="479"/>
      <c r="R488" s="479"/>
      <c r="S488" s="479"/>
      <c r="T488" s="479"/>
      <c r="U488" s="479"/>
      <c r="V488" s="479"/>
      <c r="W488" s="479"/>
      <c r="X488" s="479"/>
      <c r="Y488" s="479"/>
      <c r="Z488" s="479"/>
    </row>
    <row r="489" spans="1:26" ht="15.75" customHeight="1">
      <c r="A489" s="479"/>
      <c r="B489" s="479"/>
      <c r="C489" s="479"/>
      <c r="D489" s="479"/>
      <c r="E489" s="479"/>
      <c r="F489" s="479"/>
      <c r="G489" s="479"/>
      <c r="H489" s="479"/>
      <c r="I489" s="479"/>
      <c r="J489" s="479"/>
      <c r="K489" s="479"/>
      <c r="L489" s="479"/>
      <c r="M489" s="479"/>
      <c r="N489" s="479"/>
      <c r="O489" s="479"/>
      <c r="P489" s="479"/>
      <c r="Q489" s="479"/>
      <c r="R489" s="479"/>
      <c r="S489" s="479"/>
      <c r="T489" s="479"/>
      <c r="U489" s="479"/>
      <c r="V489" s="479"/>
      <c r="W489" s="479"/>
      <c r="X489" s="479"/>
      <c r="Y489" s="479"/>
      <c r="Z489" s="479"/>
    </row>
    <row r="490" spans="1:26" ht="15.75" customHeight="1">
      <c r="A490" s="479"/>
      <c r="B490" s="479"/>
      <c r="C490" s="479"/>
      <c r="D490" s="479"/>
      <c r="E490" s="479"/>
      <c r="F490" s="479"/>
      <c r="G490" s="479"/>
      <c r="H490" s="479"/>
      <c r="I490" s="479"/>
      <c r="J490" s="479"/>
      <c r="K490" s="479"/>
      <c r="L490" s="479"/>
      <c r="M490" s="479"/>
      <c r="N490" s="479"/>
      <c r="O490" s="479"/>
      <c r="P490" s="479"/>
      <c r="Q490" s="479"/>
      <c r="R490" s="479"/>
      <c r="S490" s="479"/>
      <c r="T490" s="479"/>
      <c r="U490" s="479"/>
      <c r="V490" s="479"/>
      <c r="W490" s="479"/>
      <c r="X490" s="479"/>
      <c r="Y490" s="479"/>
      <c r="Z490" s="479"/>
    </row>
    <row r="491" spans="1:26" ht="15.75" customHeight="1">
      <c r="A491" s="479"/>
      <c r="B491" s="479"/>
      <c r="C491" s="479"/>
      <c r="D491" s="479"/>
      <c r="E491" s="479"/>
      <c r="F491" s="479"/>
      <c r="G491" s="479"/>
      <c r="H491" s="479"/>
      <c r="I491" s="479"/>
      <c r="J491" s="479"/>
      <c r="K491" s="479"/>
      <c r="L491" s="479"/>
      <c r="M491" s="479"/>
      <c r="N491" s="479"/>
      <c r="O491" s="479"/>
      <c r="P491" s="479"/>
      <c r="Q491" s="479"/>
      <c r="R491" s="479"/>
      <c r="S491" s="479"/>
      <c r="T491" s="479"/>
      <c r="U491" s="479"/>
      <c r="V491" s="479"/>
      <c r="W491" s="479"/>
      <c r="X491" s="479"/>
      <c r="Y491" s="479"/>
      <c r="Z491" s="479"/>
    </row>
    <row r="492" spans="1:26" ht="15.75" customHeight="1">
      <c r="A492" s="479"/>
      <c r="B492" s="479"/>
      <c r="C492" s="479"/>
      <c r="D492" s="479"/>
      <c r="E492" s="479"/>
      <c r="F492" s="479"/>
      <c r="G492" s="479"/>
      <c r="H492" s="479"/>
      <c r="I492" s="479"/>
      <c r="J492" s="479"/>
      <c r="K492" s="479"/>
      <c r="L492" s="479"/>
      <c r="M492" s="479"/>
      <c r="N492" s="479"/>
      <c r="O492" s="479"/>
      <c r="P492" s="479"/>
      <c r="Q492" s="479"/>
      <c r="R492" s="479"/>
      <c r="S492" s="479"/>
      <c r="T492" s="479"/>
      <c r="U492" s="479"/>
      <c r="V492" s="479"/>
      <c r="W492" s="479"/>
      <c r="X492" s="479"/>
      <c r="Y492" s="479"/>
      <c r="Z492" s="479"/>
    </row>
    <row r="493" spans="1:26" ht="15.75" customHeight="1">
      <c r="A493" s="479"/>
      <c r="B493" s="479"/>
      <c r="C493" s="479"/>
      <c r="D493" s="479"/>
      <c r="E493" s="479"/>
      <c r="F493" s="479"/>
      <c r="G493" s="479"/>
      <c r="H493" s="479"/>
      <c r="I493" s="479"/>
      <c r="J493" s="479"/>
      <c r="K493" s="479"/>
      <c r="L493" s="479"/>
      <c r="M493" s="479"/>
      <c r="N493" s="479"/>
      <c r="O493" s="479"/>
      <c r="P493" s="479"/>
      <c r="Q493" s="479"/>
      <c r="R493" s="479"/>
      <c r="S493" s="479"/>
      <c r="T493" s="479"/>
      <c r="U493" s="479"/>
      <c r="V493" s="479"/>
      <c r="W493" s="479"/>
      <c r="X493" s="479"/>
      <c r="Y493" s="479"/>
      <c r="Z493" s="479"/>
    </row>
    <row r="494" spans="1:26" ht="15.75" customHeight="1">
      <c r="A494" s="479"/>
      <c r="B494" s="479"/>
      <c r="C494" s="479"/>
      <c r="D494" s="479"/>
      <c r="E494" s="479"/>
      <c r="F494" s="479"/>
      <c r="G494" s="479"/>
      <c r="H494" s="479"/>
      <c r="I494" s="479"/>
      <c r="J494" s="479"/>
      <c r="K494" s="479"/>
      <c r="L494" s="479"/>
      <c r="M494" s="479"/>
      <c r="N494" s="479"/>
      <c r="O494" s="479"/>
      <c r="P494" s="479"/>
      <c r="Q494" s="479"/>
      <c r="R494" s="479"/>
      <c r="S494" s="479"/>
      <c r="T494" s="479"/>
      <c r="U494" s="479"/>
      <c r="V494" s="479"/>
      <c r="W494" s="479"/>
      <c r="X494" s="479"/>
      <c r="Y494" s="479"/>
      <c r="Z494" s="479"/>
    </row>
    <row r="495" spans="1:26" ht="15.75" customHeight="1">
      <c r="A495" s="479"/>
      <c r="B495" s="479"/>
      <c r="C495" s="479"/>
      <c r="D495" s="479"/>
      <c r="E495" s="479"/>
      <c r="F495" s="479"/>
      <c r="G495" s="479"/>
      <c r="H495" s="479"/>
      <c r="I495" s="479"/>
      <c r="J495" s="479"/>
      <c r="K495" s="479"/>
      <c r="L495" s="479"/>
      <c r="M495" s="479"/>
      <c r="N495" s="479"/>
      <c r="O495" s="479"/>
      <c r="P495" s="479"/>
      <c r="Q495" s="479"/>
      <c r="R495" s="479"/>
      <c r="S495" s="479"/>
      <c r="T495" s="479"/>
      <c r="U495" s="479"/>
      <c r="V495" s="479"/>
      <c r="W495" s="479"/>
      <c r="X495" s="479"/>
      <c r="Y495" s="479"/>
      <c r="Z495" s="479"/>
    </row>
    <row r="496" spans="1:26" ht="15.75" customHeight="1">
      <c r="A496" s="479"/>
      <c r="B496" s="479"/>
      <c r="C496" s="479"/>
      <c r="D496" s="479"/>
      <c r="E496" s="479"/>
      <c r="F496" s="479"/>
      <c r="G496" s="479"/>
      <c r="H496" s="479"/>
      <c r="I496" s="479"/>
      <c r="J496" s="479"/>
      <c r="K496" s="479"/>
      <c r="L496" s="479"/>
      <c r="M496" s="479"/>
      <c r="N496" s="479"/>
      <c r="O496" s="479"/>
      <c r="P496" s="479"/>
      <c r="Q496" s="479"/>
      <c r="R496" s="479"/>
      <c r="S496" s="479"/>
      <c r="T496" s="479"/>
      <c r="U496" s="479"/>
      <c r="V496" s="479"/>
      <c r="W496" s="479"/>
      <c r="X496" s="479"/>
      <c r="Y496" s="479"/>
      <c r="Z496" s="479"/>
    </row>
    <row r="497" spans="1:26" ht="15.75" customHeight="1">
      <c r="A497" s="479"/>
      <c r="B497" s="479"/>
      <c r="C497" s="479"/>
      <c r="D497" s="479"/>
      <c r="E497" s="479"/>
      <c r="F497" s="479"/>
      <c r="G497" s="479"/>
      <c r="H497" s="479"/>
      <c r="I497" s="479"/>
      <c r="J497" s="479"/>
      <c r="K497" s="479"/>
      <c r="L497" s="479"/>
      <c r="M497" s="479"/>
      <c r="N497" s="479"/>
      <c r="O497" s="479"/>
      <c r="P497" s="479"/>
      <c r="Q497" s="479"/>
      <c r="R497" s="479"/>
      <c r="S497" s="479"/>
      <c r="T497" s="479"/>
      <c r="U497" s="479"/>
      <c r="V497" s="479"/>
      <c r="W497" s="479"/>
      <c r="X497" s="479"/>
      <c r="Y497" s="479"/>
      <c r="Z497" s="479"/>
    </row>
    <row r="498" spans="1:26" ht="15.75" customHeight="1">
      <c r="A498" s="479"/>
      <c r="B498" s="479"/>
      <c r="C498" s="479"/>
      <c r="D498" s="479"/>
      <c r="E498" s="479"/>
      <c r="F498" s="479"/>
      <c r="G498" s="479"/>
      <c r="H498" s="479"/>
      <c r="I498" s="479"/>
      <c r="J498" s="479"/>
      <c r="K498" s="479"/>
      <c r="L498" s="479"/>
      <c r="M498" s="479"/>
      <c r="N498" s="479"/>
      <c r="O498" s="479"/>
      <c r="P498" s="479"/>
      <c r="Q498" s="479"/>
      <c r="R498" s="479"/>
      <c r="S498" s="479"/>
      <c r="T498" s="479"/>
      <c r="U498" s="479"/>
      <c r="V498" s="479"/>
      <c r="W498" s="479"/>
      <c r="X498" s="479"/>
      <c r="Y498" s="479"/>
      <c r="Z498" s="479"/>
    </row>
    <row r="499" spans="1:26" ht="15.75" customHeight="1">
      <c r="A499" s="479"/>
      <c r="B499" s="479"/>
      <c r="C499" s="479"/>
      <c r="D499" s="479"/>
      <c r="E499" s="479"/>
      <c r="F499" s="479"/>
      <c r="G499" s="479"/>
      <c r="H499" s="479"/>
      <c r="I499" s="479"/>
      <c r="J499" s="479"/>
      <c r="K499" s="479"/>
      <c r="L499" s="479"/>
      <c r="M499" s="479"/>
      <c r="N499" s="479"/>
      <c r="O499" s="479"/>
      <c r="P499" s="479"/>
      <c r="Q499" s="479"/>
      <c r="R499" s="479"/>
      <c r="S499" s="479"/>
      <c r="T499" s="479"/>
      <c r="U499" s="479"/>
      <c r="V499" s="479"/>
      <c r="W499" s="479"/>
      <c r="X499" s="479"/>
      <c r="Y499" s="479"/>
      <c r="Z499" s="479"/>
    </row>
    <row r="500" spans="1:26" ht="15.75" customHeight="1">
      <c r="A500" s="479"/>
      <c r="B500" s="479"/>
      <c r="C500" s="479"/>
      <c r="D500" s="479"/>
      <c r="E500" s="479"/>
      <c r="F500" s="479"/>
      <c r="G500" s="479"/>
      <c r="H500" s="479"/>
      <c r="I500" s="479"/>
      <c r="J500" s="479"/>
      <c r="K500" s="479"/>
      <c r="L500" s="479"/>
      <c r="M500" s="479"/>
      <c r="N500" s="479"/>
      <c r="O500" s="479"/>
      <c r="P500" s="479"/>
      <c r="Q500" s="479"/>
      <c r="R500" s="479"/>
      <c r="S500" s="479"/>
      <c r="T500" s="479"/>
      <c r="U500" s="479"/>
      <c r="V500" s="479"/>
      <c r="W500" s="479"/>
      <c r="X500" s="479"/>
      <c r="Y500" s="479"/>
      <c r="Z500" s="479"/>
    </row>
    <row r="501" spans="1:26" ht="15.75" customHeight="1">
      <c r="A501" s="479"/>
      <c r="B501" s="479"/>
      <c r="C501" s="479"/>
      <c r="D501" s="479"/>
      <c r="E501" s="479"/>
      <c r="F501" s="479"/>
      <c r="G501" s="479"/>
      <c r="H501" s="479"/>
      <c r="I501" s="479"/>
      <c r="J501" s="479"/>
      <c r="K501" s="479"/>
      <c r="L501" s="479"/>
      <c r="M501" s="479"/>
      <c r="N501" s="479"/>
      <c r="O501" s="479"/>
      <c r="P501" s="479"/>
      <c r="Q501" s="479"/>
      <c r="R501" s="479"/>
      <c r="S501" s="479"/>
      <c r="T501" s="479"/>
      <c r="U501" s="479"/>
      <c r="V501" s="479"/>
      <c r="W501" s="479"/>
      <c r="X501" s="479"/>
      <c r="Y501" s="479"/>
      <c r="Z501" s="479"/>
    </row>
    <row r="502" spans="1:26" ht="15.75" customHeight="1">
      <c r="A502" s="479"/>
      <c r="B502" s="479"/>
      <c r="C502" s="479"/>
      <c r="D502" s="479"/>
      <c r="E502" s="479"/>
      <c r="F502" s="479"/>
      <c r="G502" s="479"/>
      <c r="H502" s="479"/>
      <c r="I502" s="479"/>
      <c r="J502" s="479"/>
      <c r="K502" s="479"/>
      <c r="L502" s="479"/>
      <c r="M502" s="479"/>
      <c r="N502" s="479"/>
      <c r="O502" s="479"/>
      <c r="P502" s="479"/>
      <c r="Q502" s="479"/>
      <c r="R502" s="479"/>
      <c r="S502" s="479"/>
      <c r="T502" s="479"/>
      <c r="U502" s="479"/>
      <c r="V502" s="479"/>
      <c r="W502" s="479"/>
      <c r="X502" s="479"/>
      <c r="Y502" s="479"/>
      <c r="Z502" s="479"/>
    </row>
    <row r="503" spans="1:26" ht="15.75" customHeight="1">
      <c r="A503" s="479"/>
      <c r="B503" s="479"/>
      <c r="C503" s="479"/>
      <c r="D503" s="479"/>
      <c r="E503" s="479"/>
      <c r="F503" s="479"/>
      <c r="G503" s="479"/>
      <c r="H503" s="479"/>
      <c r="I503" s="479"/>
      <c r="J503" s="479"/>
      <c r="K503" s="479"/>
      <c r="L503" s="479"/>
      <c r="M503" s="479"/>
      <c r="N503" s="479"/>
      <c r="O503" s="479"/>
      <c r="P503" s="479"/>
      <c r="Q503" s="479"/>
      <c r="R503" s="479"/>
      <c r="S503" s="479"/>
      <c r="T503" s="479"/>
      <c r="U503" s="479"/>
      <c r="V503" s="479"/>
      <c r="W503" s="479"/>
      <c r="X503" s="479"/>
      <c r="Y503" s="479"/>
      <c r="Z503" s="479"/>
    </row>
    <row r="504" spans="1:26" ht="15.75" customHeight="1">
      <c r="A504" s="479"/>
      <c r="B504" s="479"/>
      <c r="C504" s="479"/>
      <c r="D504" s="479"/>
      <c r="E504" s="479"/>
      <c r="F504" s="479"/>
      <c r="G504" s="479"/>
      <c r="H504" s="479"/>
      <c r="I504" s="479"/>
      <c r="J504" s="479"/>
      <c r="K504" s="479"/>
      <c r="L504" s="479"/>
      <c r="M504" s="479"/>
      <c r="N504" s="479"/>
      <c r="O504" s="479"/>
      <c r="P504" s="479"/>
      <c r="Q504" s="479"/>
      <c r="R504" s="479"/>
      <c r="S504" s="479"/>
      <c r="T504" s="479"/>
      <c r="U504" s="479"/>
      <c r="V504" s="479"/>
      <c r="W504" s="479"/>
      <c r="X504" s="479"/>
      <c r="Y504" s="479"/>
      <c r="Z504" s="479"/>
    </row>
    <row r="505" spans="1:26" ht="15.75" customHeight="1">
      <c r="A505" s="479"/>
      <c r="B505" s="479"/>
      <c r="C505" s="479"/>
      <c r="D505" s="479"/>
      <c r="E505" s="479"/>
      <c r="F505" s="479"/>
      <c r="G505" s="479"/>
      <c r="H505" s="479"/>
      <c r="I505" s="479"/>
      <c r="J505" s="479"/>
      <c r="K505" s="479"/>
      <c r="L505" s="479"/>
      <c r="M505" s="479"/>
      <c r="N505" s="479"/>
      <c r="O505" s="479"/>
      <c r="P505" s="479"/>
      <c r="Q505" s="479"/>
      <c r="R505" s="479"/>
      <c r="S505" s="479"/>
      <c r="T505" s="479"/>
      <c r="U505" s="479"/>
      <c r="V505" s="479"/>
      <c r="W505" s="479"/>
      <c r="X505" s="479"/>
      <c r="Y505" s="479"/>
      <c r="Z505" s="479"/>
    </row>
    <row r="506" spans="1:26" ht="15.75" customHeight="1">
      <c r="A506" s="479"/>
      <c r="B506" s="479"/>
      <c r="C506" s="479"/>
      <c r="D506" s="479"/>
      <c r="E506" s="479"/>
      <c r="F506" s="479"/>
      <c r="G506" s="479"/>
      <c r="H506" s="479"/>
      <c r="I506" s="479"/>
      <c r="J506" s="479"/>
      <c r="K506" s="479"/>
      <c r="L506" s="479"/>
      <c r="M506" s="479"/>
      <c r="N506" s="479"/>
      <c r="O506" s="479"/>
      <c r="P506" s="479"/>
      <c r="Q506" s="479"/>
      <c r="R506" s="479"/>
      <c r="S506" s="479"/>
      <c r="T506" s="479"/>
      <c r="U506" s="479"/>
      <c r="V506" s="479"/>
      <c r="W506" s="479"/>
      <c r="X506" s="479"/>
      <c r="Y506" s="479"/>
      <c r="Z506" s="479"/>
    </row>
    <row r="507" spans="1:26" ht="15.75" customHeight="1">
      <c r="A507" s="479"/>
      <c r="B507" s="479"/>
      <c r="C507" s="479"/>
      <c r="D507" s="479"/>
      <c r="E507" s="479"/>
      <c r="F507" s="479"/>
      <c r="G507" s="479"/>
      <c r="H507" s="479"/>
      <c r="I507" s="479"/>
      <c r="J507" s="479"/>
      <c r="K507" s="479"/>
      <c r="L507" s="479"/>
      <c r="M507" s="479"/>
      <c r="N507" s="479"/>
      <c r="O507" s="479"/>
      <c r="P507" s="479"/>
      <c r="Q507" s="479"/>
      <c r="R507" s="479"/>
      <c r="S507" s="479"/>
      <c r="T507" s="479"/>
      <c r="U507" s="479"/>
      <c r="V507" s="479"/>
      <c r="W507" s="479"/>
      <c r="X507" s="479"/>
      <c r="Y507" s="479"/>
      <c r="Z507" s="479"/>
    </row>
    <row r="508" spans="1:26" ht="15.75" customHeight="1">
      <c r="A508" s="479"/>
      <c r="B508" s="479"/>
      <c r="C508" s="479"/>
      <c r="D508" s="479"/>
      <c r="E508" s="479"/>
      <c r="F508" s="479"/>
      <c r="G508" s="479"/>
      <c r="H508" s="479"/>
      <c r="I508" s="479"/>
      <c r="J508" s="479"/>
      <c r="K508" s="479"/>
      <c r="L508" s="479"/>
      <c r="M508" s="479"/>
      <c r="N508" s="479"/>
      <c r="O508" s="479"/>
      <c r="P508" s="479"/>
      <c r="Q508" s="479"/>
      <c r="R508" s="479"/>
      <c r="S508" s="479"/>
      <c r="T508" s="479"/>
      <c r="U508" s="479"/>
      <c r="V508" s="479"/>
      <c r="W508" s="479"/>
      <c r="X508" s="479"/>
      <c r="Y508" s="479"/>
      <c r="Z508" s="479"/>
    </row>
    <row r="509" spans="1:26" ht="15.75" customHeight="1">
      <c r="A509" s="479"/>
      <c r="B509" s="479"/>
      <c r="C509" s="479"/>
      <c r="D509" s="479"/>
      <c r="E509" s="479"/>
      <c r="F509" s="479"/>
      <c r="G509" s="479"/>
      <c r="H509" s="479"/>
      <c r="I509" s="479"/>
      <c r="J509" s="479"/>
      <c r="K509" s="479"/>
      <c r="L509" s="479"/>
      <c r="M509" s="479"/>
      <c r="N509" s="479"/>
      <c r="O509" s="479"/>
      <c r="P509" s="479"/>
      <c r="Q509" s="479"/>
      <c r="R509" s="479"/>
      <c r="S509" s="479"/>
      <c r="T509" s="479"/>
      <c r="U509" s="479"/>
      <c r="V509" s="479"/>
      <c r="W509" s="479"/>
      <c r="X509" s="479"/>
      <c r="Y509" s="479"/>
      <c r="Z509" s="479"/>
    </row>
    <row r="510" spans="1:26" ht="15.75" customHeight="1">
      <c r="A510" s="479"/>
      <c r="B510" s="479"/>
      <c r="C510" s="479"/>
      <c r="D510" s="479"/>
      <c r="E510" s="479"/>
      <c r="F510" s="479"/>
      <c r="G510" s="479"/>
      <c r="H510" s="479"/>
      <c r="I510" s="479"/>
      <c r="J510" s="479"/>
      <c r="K510" s="479"/>
      <c r="L510" s="479"/>
      <c r="M510" s="479"/>
      <c r="N510" s="479"/>
      <c r="O510" s="479"/>
      <c r="P510" s="479"/>
      <c r="Q510" s="479"/>
      <c r="R510" s="479"/>
      <c r="S510" s="479"/>
      <c r="T510" s="479"/>
      <c r="U510" s="479"/>
      <c r="V510" s="479"/>
      <c r="W510" s="479"/>
      <c r="X510" s="479"/>
      <c r="Y510" s="479"/>
      <c r="Z510" s="479"/>
    </row>
    <row r="511" spans="1:26" ht="15.75" customHeight="1">
      <c r="A511" s="479"/>
      <c r="B511" s="479"/>
      <c r="C511" s="479"/>
      <c r="D511" s="479"/>
      <c r="E511" s="479"/>
      <c r="F511" s="479"/>
      <c r="G511" s="479"/>
      <c r="H511" s="479"/>
      <c r="I511" s="479"/>
      <c r="J511" s="479"/>
      <c r="K511" s="479"/>
      <c r="L511" s="479"/>
      <c r="M511" s="479"/>
      <c r="N511" s="479"/>
      <c r="O511" s="479"/>
      <c r="P511" s="479"/>
      <c r="Q511" s="479"/>
      <c r="R511" s="479"/>
      <c r="S511" s="479"/>
      <c r="T511" s="479"/>
      <c r="U511" s="479"/>
      <c r="V511" s="479"/>
      <c r="W511" s="479"/>
      <c r="X511" s="479"/>
      <c r="Y511" s="479"/>
      <c r="Z511" s="479"/>
    </row>
    <row r="512" spans="1:26" ht="15.75" customHeight="1">
      <c r="A512" s="479"/>
      <c r="B512" s="479"/>
      <c r="C512" s="479"/>
      <c r="D512" s="479"/>
      <c r="E512" s="479"/>
      <c r="F512" s="479"/>
      <c r="G512" s="479"/>
      <c r="H512" s="479"/>
      <c r="I512" s="479"/>
      <c r="J512" s="479"/>
      <c r="K512" s="479"/>
      <c r="L512" s="479"/>
      <c r="M512" s="479"/>
      <c r="N512" s="479"/>
      <c r="O512" s="479"/>
      <c r="P512" s="479"/>
      <c r="Q512" s="479"/>
      <c r="R512" s="479"/>
      <c r="S512" s="479"/>
      <c r="T512" s="479"/>
      <c r="U512" s="479"/>
      <c r="V512" s="479"/>
      <c r="W512" s="479"/>
      <c r="X512" s="479"/>
      <c r="Y512" s="479"/>
      <c r="Z512" s="479"/>
    </row>
    <row r="513" spans="1:26" ht="15.75" customHeight="1">
      <c r="A513" s="479"/>
      <c r="B513" s="479"/>
      <c r="C513" s="479"/>
      <c r="D513" s="479"/>
      <c r="E513" s="479"/>
      <c r="F513" s="479"/>
      <c r="G513" s="479"/>
      <c r="H513" s="479"/>
      <c r="I513" s="479"/>
      <c r="J513" s="479"/>
      <c r="K513" s="479"/>
      <c r="L513" s="479"/>
      <c r="M513" s="479"/>
      <c r="N513" s="479"/>
      <c r="O513" s="479"/>
      <c r="P513" s="479"/>
      <c r="Q513" s="479"/>
      <c r="R513" s="479"/>
      <c r="S513" s="479"/>
      <c r="T513" s="479"/>
      <c r="U513" s="479"/>
      <c r="V513" s="479"/>
      <c r="W513" s="479"/>
      <c r="X513" s="479"/>
      <c r="Y513" s="479"/>
      <c r="Z513" s="479"/>
    </row>
    <row r="514" spans="1:26" ht="15.75" customHeight="1">
      <c r="A514" s="479"/>
      <c r="B514" s="479"/>
      <c r="C514" s="479"/>
      <c r="D514" s="479"/>
      <c r="E514" s="479"/>
      <c r="F514" s="479"/>
      <c r="G514" s="479"/>
      <c r="H514" s="479"/>
      <c r="I514" s="479"/>
      <c r="J514" s="479"/>
      <c r="K514" s="479"/>
      <c r="L514" s="479"/>
      <c r="M514" s="479"/>
      <c r="N514" s="479"/>
      <c r="O514" s="479"/>
      <c r="P514" s="479"/>
      <c r="Q514" s="479"/>
      <c r="R514" s="479"/>
      <c r="S514" s="479"/>
      <c r="T514" s="479"/>
      <c r="U514" s="479"/>
      <c r="V514" s="479"/>
      <c r="W514" s="479"/>
      <c r="X514" s="479"/>
      <c r="Y514" s="479"/>
      <c r="Z514" s="479"/>
    </row>
    <row r="515" spans="1:26" ht="15.75" customHeight="1">
      <c r="A515" s="479"/>
      <c r="B515" s="479"/>
      <c r="C515" s="479"/>
      <c r="D515" s="479"/>
      <c r="E515" s="479"/>
      <c r="F515" s="479"/>
      <c r="G515" s="479"/>
      <c r="H515" s="479"/>
      <c r="I515" s="479"/>
      <c r="J515" s="479"/>
      <c r="K515" s="479"/>
      <c r="L515" s="479"/>
      <c r="M515" s="479"/>
      <c r="N515" s="479"/>
      <c r="O515" s="479"/>
      <c r="P515" s="479"/>
      <c r="Q515" s="479"/>
      <c r="R515" s="479"/>
      <c r="S515" s="479"/>
      <c r="T515" s="479"/>
      <c r="U515" s="479"/>
      <c r="V515" s="479"/>
      <c r="W515" s="479"/>
      <c r="X515" s="479"/>
      <c r="Y515" s="479"/>
      <c r="Z515" s="479"/>
    </row>
    <row r="516" spans="1:26" ht="15.75" customHeight="1">
      <c r="A516" s="479"/>
      <c r="B516" s="479"/>
      <c r="C516" s="479"/>
      <c r="D516" s="479"/>
      <c r="E516" s="479"/>
      <c r="F516" s="479"/>
      <c r="G516" s="479"/>
      <c r="H516" s="479"/>
      <c r="I516" s="479"/>
      <c r="J516" s="479"/>
      <c r="K516" s="479"/>
      <c r="L516" s="479"/>
      <c r="M516" s="479"/>
      <c r="N516" s="479"/>
      <c r="O516" s="479"/>
      <c r="P516" s="479"/>
      <c r="Q516" s="479"/>
      <c r="R516" s="479"/>
      <c r="S516" s="479"/>
      <c r="T516" s="479"/>
      <c r="U516" s="479"/>
      <c r="V516" s="479"/>
      <c r="W516" s="479"/>
      <c r="X516" s="479"/>
      <c r="Y516" s="479"/>
      <c r="Z516" s="479"/>
    </row>
    <row r="517" spans="1:26" ht="15.75" customHeight="1">
      <c r="A517" s="479"/>
      <c r="B517" s="479"/>
      <c r="C517" s="479"/>
      <c r="D517" s="479"/>
      <c r="E517" s="479"/>
      <c r="F517" s="479"/>
      <c r="G517" s="479"/>
      <c r="H517" s="479"/>
      <c r="I517" s="479"/>
      <c r="J517" s="479"/>
      <c r="K517" s="479"/>
      <c r="L517" s="479"/>
      <c r="M517" s="479"/>
      <c r="N517" s="479"/>
      <c r="O517" s="479"/>
      <c r="P517" s="479"/>
      <c r="Q517" s="479"/>
      <c r="R517" s="479"/>
      <c r="S517" s="479"/>
      <c r="T517" s="479"/>
      <c r="U517" s="479"/>
      <c r="V517" s="479"/>
      <c r="W517" s="479"/>
      <c r="X517" s="479"/>
      <c r="Y517" s="479"/>
      <c r="Z517" s="479"/>
    </row>
    <row r="518" spans="1:26" ht="15.75" customHeight="1">
      <c r="A518" s="479"/>
      <c r="B518" s="479"/>
      <c r="C518" s="479"/>
      <c r="D518" s="479"/>
      <c r="E518" s="479"/>
      <c r="F518" s="479"/>
      <c r="G518" s="479"/>
      <c r="H518" s="479"/>
      <c r="I518" s="479"/>
      <c r="J518" s="479"/>
      <c r="K518" s="479"/>
      <c r="L518" s="479"/>
      <c r="M518" s="479"/>
      <c r="N518" s="479"/>
      <c r="O518" s="479"/>
      <c r="P518" s="479"/>
      <c r="Q518" s="479"/>
      <c r="R518" s="479"/>
      <c r="S518" s="479"/>
      <c r="T518" s="479"/>
      <c r="U518" s="479"/>
      <c r="V518" s="479"/>
      <c r="W518" s="479"/>
      <c r="X518" s="479"/>
      <c r="Y518" s="479"/>
      <c r="Z518" s="479"/>
    </row>
    <row r="519" spans="1:26" ht="15.75" customHeight="1">
      <c r="A519" s="479"/>
      <c r="B519" s="479"/>
      <c r="C519" s="479"/>
      <c r="D519" s="479"/>
      <c r="E519" s="479"/>
      <c r="F519" s="479"/>
      <c r="G519" s="479"/>
      <c r="H519" s="479"/>
      <c r="I519" s="479"/>
      <c r="J519" s="479"/>
      <c r="K519" s="479"/>
      <c r="L519" s="479"/>
      <c r="M519" s="479"/>
      <c r="N519" s="479"/>
      <c r="O519" s="479"/>
      <c r="P519" s="479"/>
      <c r="Q519" s="479"/>
      <c r="R519" s="479"/>
      <c r="S519" s="479"/>
      <c r="T519" s="479"/>
      <c r="U519" s="479"/>
      <c r="V519" s="479"/>
      <c r="W519" s="479"/>
      <c r="X519" s="479"/>
      <c r="Y519" s="479"/>
      <c r="Z519" s="479"/>
    </row>
    <row r="520" spans="1:26" ht="15.75" customHeight="1">
      <c r="A520" s="479"/>
      <c r="B520" s="479"/>
      <c r="C520" s="479"/>
      <c r="D520" s="479"/>
      <c r="E520" s="479"/>
      <c r="F520" s="479"/>
      <c r="G520" s="479"/>
      <c r="H520" s="479"/>
      <c r="I520" s="479"/>
      <c r="J520" s="479"/>
      <c r="K520" s="479"/>
      <c r="L520" s="479"/>
      <c r="M520" s="479"/>
      <c r="N520" s="479"/>
      <c r="O520" s="479"/>
      <c r="P520" s="479"/>
      <c r="Q520" s="479"/>
      <c r="R520" s="479"/>
      <c r="S520" s="479"/>
      <c r="T520" s="479"/>
      <c r="U520" s="479"/>
      <c r="V520" s="479"/>
      <c r="W520" s="479"/>
      <c r="X520" s="479"/>
      <c r="Y520" s="479"/>
      <c r="Z520" s="479"/>
    </row>
    <row r="521" spans="1:26" ht="15.75" customHeight="1">
      <c r="A521" s="479"/>
      <c r="B521" s="479"/>
      <c r="C521" s="479"/>
      <c r="D521" s="479"/>
      <c r="E521" s="479"/>
      <c r="F521" s="479"/>
      <c r="G521" s="479"/>
      <c r="H521" s="479"/>
      <c r="I521" s="479"/>
      <c r="J521" s="479"/>
      <c r="K521" s="479"/>
      <c r="L521" s="479"/>
      <c r="M521" s="479"/>
      <c r="N521" s="479"/>
      <c r="O521" s="479"/>
      <c r="P521" s="479"/>
      <c r="Q521" s="479"/>
      <c r="R521" s="479"/>
      <c r="S521" s="479"/>
      <c r="T521" s="479"/>
      <c r="U521" s="479"/>
      <c r="V521" s="479"/>
      <c r="W521" s="479"/>
      <c r="X521" s="479"/>
      <c r="Y521" s="479"/>
      <c r="Z521" s="479"/>
    </row>
    <row r="522" spans="1:26" ht="15.75" customHeight="1">
      <c r="A522" s="479"/>
      <c r="B522" s="479"/>
      <c r="C522" s="479"/>
      <c r="D522" s="479"/>
      <c r="E522" s="479"/>
      <c r="F522" s="479"/>
      <c r="G522" s="479"/>
      <c r="H522" s="479"/>
      <c r="I522" s="479"/>
      <c r="J522" s="479"/>
      <c r="K522" s="479"/>
      <c r="L522" s="479"/>
      <c r="M522" s="479"/>
      <c r="N522" s="479"/>
      <c r="O522" s="479"/>
      <c r="P522" s="479"/>
      <c r="Q522" s="479"/>
      <c r="R522" s="479"/>
      <c r="S522" s="479"/>
      <c r="T522" s="479"/>
      <c r="U522" s="479"/>
      <c r="V522" s="479"/>
      <c r="W522" s="479"/>
      <c r="X522" s="479"/>
      <c r="Y522" s="479"/>
      <c r="Z522" s="479"/>
    </row>
    <row r="523" spans="1:26" ht="15.75" customHeight="1">
      <c r="A523" s="479"/>
      <c r="B523" s="479"/>
      <c r="C523" s="479"/>
      <c r="D523" s="479"/>
      <c r="E523" s="479"/>
      <c r="F523" s="479"/>
      <c r="G523" s="479"/>
      <c r="H523" s="479"/>
      <c r="I523" s="479"/>
      <c r="J523" s="479"/>
      <c r="K523" s="479"/>
      <c r="L523" s="479"/>
      <c r="M523" s="479"/>
      <c r="N523" s="479"/>
      <c r="O523" s="479"/>
      <c r="P523" s="479"/>
      <c r="Q523" s="479"/>
      <c r="R523" s="479"/>
      <c r="S523" s="479"/>
      <c r="T523" s="479"/>
      <c r="U523" s="479"/>
      <c r="V523" s="479"/>
      <c r="W523" s="479"/>
      <c r="X523" s="479"/>
      <c r="Y523" s="479"/>
      <c r="Z523" s="479"/>
    </row>
    <row r="524" spans="1:26" ht="15.75" customHeight="1">
      <c r="A524" s="479"/>
      <c r="B524" s="479"/>
      <c r="C524" s="479"/>
      <c r="D524" s="479"/>
      <c r="E524" s="479"/>
      <c r="F524" s="479"/>
      <c r="G524" s="479"/>
      <c r="H524" s="479"/>
      <c r="I524" s="479"/>
      <c r="J524" s="479"/>
      <c r="K524" s="479"/>
      <c r="L524" s="479"/>
      <c r="M524" s="479"/>
      <c r="N524" s="479"/>
      <c r="O524" s="479"/>
      <c r="P524" s="479"/>
      <c r="Q524" s="479"/>
      <c r="R524" s="479"/>
      <c r="S524" s="479"/>
      <c r="T524" s="479"/>
      <c r="U524" s="479"/>
      <c r="V524" s="479"/>
      <c r="W524" s="479"/>
      <c r="X524" s="479"/>
      <c r="Y524" s="479"/>
      <c r="Z524" s="479"/>
    </row>
    <row r="525" spans="1:26" ht="15.75" customHeight="1">
      <c r="A525" s="479"/>
      <c r="B525" s="479"/>
      <c r="C525" s="479"/>
      <c r="D525" s="479"/>
      <c r="E525" s="479"/>
      <c r="F525" s="479"/>
      <c r="G525" s="479"/>
      <c r="H525" s="479"/>
      <c r="I525" s="479"/>
      <c r="J525" s="479"/>
      <c r="K525" s="479"/>
      <c r="L525" s="479"/>
      <c r="M525" s="479"/>
      <c r="N525" s="479"/>
      <c r="O525" s="479"/>
      <c r="P525" s="479"/>
      <c r="Q525" s="479"/>
      <c r="R525" s="479"/>
      <c r="S525" s="479"/>
      <c r="T525" s="479"/>
      <c r="U525" s="479"/>
      <c r="V525" s="479"/>
      <c r="W525" s="479"/>
      <c r="X525" s="479"/>
      <c r="Y525" s="479"/>
      <c r="Z525" s="479"/>
    </row>
    <row r="526" spans="1:26" ht="15.75" customHeight="1">
      <c r="A526" s="479"/>
      <c r="B526" s="479"/>
      <c r="C526" s="479"/>
      <c r="D526" s="479"/>
      <c r="E526" s="479"/>
      <c r="F526" s="479"/>
      <c r="G526" s="479"/>
      <c r="H526" s="479"/>
      <c r="I526" s="479"/>
      <c r="J526" s="479"/>
      <c r="K526" s="479"/>
      <c r="L526" s="479"/>
      <c r="M526" s="479"/>
      <c r="N526" s="479"/>
      <c r="O526" s="479"/>
      <c r="P526" s="479"/>
      <c r="Q526" s="479"/>
      <c r="R526" s="479"/>
      <c r="S526" s="479"/>
      <c r="T526" s="479"/>
      <c r="U526" s="479"/>
      <c r="V526" s="479"/>
      <c r="W526" s="479"/>
      <c r="X526" s="479"/>
      <c r="Y526" s="479"/>
      <c r="Z526" s="479"/>
    </row>
    <row r="527" spans="1:26" ht="15.75" customHeight="1">
      <c r="A527" s="479"/>
      <c r="B527" s="479"/>
      <c r="C527" s="479"/>
      <c r="D527" s="479"/>
      <c r="E527" s="479"/>
      <c r="F527" s="479"/>
      <c r="G527" s="479"/>
      <c r="H527" s="479"/>
      <c r="I527" s="479"/>
      <c r="J527" s="479"/>
      <c r="K527" s="479"/>
      <c r="L527" s="479"/>
      <c r="M527" s="479"/>
      <c r="N527" s="479"/>
      <c r="O527" s="479"/>
      <c r="P527" s="479"/>
      <c r="Q527" s="479"/>
      <c r="R527" s="479"/>
      <c r="S527" s="479"/>
      <c r="T527" s="479"/>
      <c r="U527" s="479"/>
      <c r="V527" s="479"/>
      <c r="W527" s="479"/>
      <c r="X527" s="479"/>
      <c r="Y527" s="479"/>
      <c r="Z527" s="479"/>
    </row>
    <row r="528" spans="1:26" ht="15.75" customHeight="1">
      <c r="A528" s="479"/>
      <c r="B528" s="479"/>
      <c r="C528" s="479"/>
      <c r="D528" s="479"/>
      <c r="E528" s="479"/>
      <c r="F528" s="479"/>
      <c r="G528" s="479"/>
      <c r="H528" s="479"/>
      <c r="I528" s="479"/>
      <c r="J528" s="479"/>
      <c r="K528" s="479"/>
      <c r="L528" s="479"/>
      <c r="M528" s="479"/>
      <c r="N528" s="479"/>
      <c r="O528" s="479"/>
      <c r="P528" s="479"/>
      <c r="Q528" s="479"/>
      <c r="R528" s="479"/>
      <c r="S528" s="479"/>
      <c r="T528" s="479"/>
      <c r="U528" s="479"/>
      <c r="V528" s="479"/>
      <c r="W528" s="479"/>
      <c r="X528" s="479"/>
      <c r="Y528" s="479"/>
      <c r="Z528" s="479"/>
    </row>
    <row r="529" spans="1:26" ht="15.75" customHeight="1">
      <c r="A529" s="479"/>
      <c r="B529" s="479"/>
      <c r="C529" s="479"/>
      <c r="D529" s="479"/>
      <c r="E529" s="479"/>
      <c r="F529" s="479"/>
      <c r="G529" s="479"/>
      <c r="H529" s="479"/>
      <c r="I529" s="479"/>
      <c r="J529" s="479"/>
      <c r="K529" s="479"/>
      <c r="L529" s="479"/>
      <c r="M529" s="479"/>
      <c r="N529" s="479"/>
      <c r="O529" s="479"/>
      <c r="P529" s="479"/>
      <c r="Q529" s="479"/>
      <c r="R529" s="479"/>
      <c r="S529" s="479"/>
      <c r="T529" s="479"/>
      <c r="U529" s="479"/>
      <c r="V529" s="479"/>
      <c r="W529" s="479"/>
      <c r="X529" s="479"/>
      <c r="Y529" s="479"/>
      <c r="Z529" s="479"/>
    </row>
    <row r="530" spans="1:26" ht="15.75" customHeight="1">
      <c r="A530" s="479"/>
      <c r="B530" s="479"/>
      <c r="C530" s="479"/>
      <c r="D530" s="479"/>
      <c r="E530" s="479"/>
      <c r="F530" s="479"/>
      <c r="G530" s="479"/>
      <c r="H530" s="479"/>
      <c r="I530" s="479"/>
      <c r="J530" s="479"/>
      <c r="K530" s="479"/>
      <c r="L530" s="479"/>
      <c r="M530" s="479"/>
      <c r="N530" s="479"/>
      <c r="O530" s="479"/>
      <c r="P530" s="479"/>
      <c r="Q530" s="479"/>
      <c r="R530" s="479"/>
      <c r="S530" s="479"/>
      <c r="T530" s="479"/>
      <c r="U530" s="479"/>
      <c r="V530" s="479"/>
      <c r="W530" s="479"/>
      <c r="X530" s="479"/>
      <c r="Y530" s="479"/>
      <c r="Z530" s="479"/>
    </row>
    <row r="531" spans="1:26" ht="15.75" customHeight="1">
      <c r="A531" s="479"/>
      <c r="B531" s="479"/>
      <c r="C531" s="479"/>
      <c r="D531" s="479"/>
      <c r="E531" s="479"/>
      <c r="F531" s="479"/>
      <c r="G531" s="479"/>
      <c r="H531" s="479"/>
      <c r="I531" s="479"/>
      <c r="J531" s="479"/>
      <c r="K531" s="479"/>
      <c r="L531" s="479"/>
      <c r="M531" s="479"/>
      <c r="N531" s="479"/>
      <c r="O531" s="479"/>
      <c r="P531" s="479"/>
      <c r="Q531" s="479"/>
      <c r="R531" s="479"/>
      <c r="S531" s="479"/>
      <c r="T531" s="479"/>
      <c r="U531" s="479"/>
      <c r="V531" s="479"/>
      <c r="W531" s="479"/>
      <c r="X531" s="479"/>
      <c r="Y531" s="479"/>
      <c r="Z531" s="479"/>
    </row>
    <row r="532" spans="1:26" ht="15.75" customHeight="1">
      <c r="A532" s="479"/>
      <c r="B532" s="479"/>
      <c r="C532" s="479"/>
      <c r="D532" s="479"/>
      <c r="E532" s="479"/>
      <c r="F532" s="479"/>
      <c r="G532" s="479"/>
      <c r="H532" s="479"/>
      <c r="I532" s="479"/>
      <c r="J532" s="479"/>
      <c r="K532" s="479"/>
      <c r="L532" s="479"/>
      <c r="M532" s="479"/>
      <c r="N532" s="479"/>
      <c r="O532" s="479"/>
      <c r="P532" s="479"/>
      <c r="Q532" s="479"/>
      <c r="R532" s="479"/>
      <c r="S532" s="479"/>
      <c r="T532" s="479"/>
      <c r="U532" s="479"/>
      <c r="V532" s="479"/>
      <c r="W532" s="479"/>
      <c r="X532" s="479"/>
      <c r="Y532" s="479"/>
      <c r="Z532" s="479"/>
    </row>
    <row r="533" spans="1:26" ht="15.75" customHeight="1">
      <c r="A533" s="479"/>
      <c r="B533" s="479"/>
      <c r="C533" s="479"/>
      <c r="D533" s="479"/>
      <c r="E533" s="479"/>
      <c r="F533" s="479"/>
      <c r="G533" s="479"/>
      <c r="H533" s="479"/>
      <c r="I533" s="479"/>
      <c r="J533" s="479"/>
      <c r="K533" s="479"/>
      <c r="L533" s="479"/>
      <c r="M533" s="479"/>
      <c r="N533" s="479"/>
      <c r="O533" s="479"/>
      <c r="P533" s="479"/>
      <c r="Q533" s="479"/>
      <c r="R533" s="479"/>
      <c r="S533" s="479"/>
      <c r="T533" s="479"/>
      <c r="U533" s="479"/>
      <c r="V533" s="479"/>
      <c r="W533" s="479"/>
      <c r="X533" s="479"/>
      <c r="Y533" s="479"/>
      <c r="Z533" s="479"/>
    </row>
    <row r="534" spans="1:26" ht="15.75" customHeight="1">
      <c r="A534" s="479"/>
      <c r="B534" s="479"/>
      <c r="C534" s="479"/>
      <c r="D534" s="479"/>
      <c r="E534" s="479"/>
      <c r="F534" s="479"/>
      <c r="G534" s="479"/>
      <c r="H534" s="479"/>
      <c r="I534" s="479"/>
      <c r="J534" s="479"/>
      <c r="K534" s="479"/>
      <c r="L534" s="479"/>
      <c r="M534" s="479"/>
      <c r="N534" s="479"/>
      <c r="O534" s="479"/>
      <c r="P534" s="479"/>
      <c r="Q534" s="479"/>
      <c r="R534" s="479"/>
      <c r="S534" s="479"/>
      <c r="T534" s="479"/>
      <c r="U534" s="479"/>
      <c r="V534" s="479"/>
      <c r="W534" s="479"/>
      <c r="X534" s="479"/>
      <c r="Y534" s="479"/>
      <c r="Z534" s="479"/>
    </row>
    <row r="535" spans="1:26" ht="15.75" customHeight="1">
      <c r="A535" s="479"/>
      <c r="B535" s="479"/>
      <c r="C535" s="479"/>
      <c r="D535" s="479"/>
      <c r="E535" s="479"/>
      <c r="F535" s="479"/>
      <c r="G535" s="479"/>
      <c r="H535" s="479"/>
      <c r="I535" s="479"/>
      <c r="J535" s="479"/>
      <c r="K535" s="479"/>
      <c r="L535" s="479"/>
      <c r="M535" s="479"/>
      <c r="N535" s="479"/>
      <c r="O535" s="479"/>
      <c r="P535" s="479"/>
      <c r="Q535" s="479"/>
      <c r="R535" s="479"/>
      <c r="S535" s="479"/>
      <c r="T535" s="479"/>
      <c r="U535" s="479"/>
      <c r="V535" s="479"/>
      <c r="W535" s="479"/>
      <c r="X535" s="479"/>
      <c r="Y535" s="479"/>
      <c r="Z535" s="479"/>
    </row>
    <row r="536" spans="1:26" ht="15.75" customHeight="1">
      <c r="A536" s="479"/>
      <c r="B536" s="479"/>
      <c r="C536" s="479"/>
      <c r="D536" s="479"/>
      <c r="E536" s="479"/>
      <c r="F536" s="479"/>
      <c r="G536" s="479"/>
      <c r="H536" s="479"/>
      <c r="I536" s="479"/>
      <c r="J536" s="479"/>
      <c r="K536" s="479"/>
      <c r="L536" s="479"/>
      <c r="M536" s="479"/>
      <c r="N536" s="479"/>
      <c r="O536" s="479"/>
      <c r="P536" s="479"/>
      <c r="Q536" s="479"/>
      <c r="R536" s="479"/>
      <c r="S536" s="479"/>
      <c r="T536" s="479"/>
      <c r="U536" s="479"/>
      <c r="V536" s="479"/>
      <c r="W536" s="479"/>
      <c r="X536" s="479"/>
      <c r="Y536" s="479"/>
      <c r="Z536" s="479"/>
    </row>
    <row r="537" spans="1:26" ht="15.75" customHeight="1">
      <c r="A537" s="479"/>
      <c r="B537" s="479"/>
      <c r="C537" s="479"/>
      <c r="D537" s="479"/>
      <c r="E537" s="479"/>
      <c r="F537" s="479"/>
      <c r="G537" s="479"/>
      <c r="H537" s="479"/>
      <c r="I537" s="479"/>
      <c r="J537" s="479"/>
      <c r="K537" s="479"/>
      <c r="L537" s="479"/>
      <c r="M537" s="479"/>
      <c r="N537" s="479"/>
      <c r="O537" s="479"/>
      <c r="P537" s="479"/>
      <c r="Q537" s="479"/>
      <c r="R537" s="479"/>
      <c r="S537" s="479"/>
      <c r="T537" s="479"/>
      <c r="U537" s="479"/>
      <c r="V537" s="479"/>
      <c r="W537" s="479"/>
      <c r="X537" s="479"/>
      <c r="Y537" s="479"/>
      <c r="Z537" s="479"/>
    </row>
    <row r="538" spans="1:26" ht="15.75" customHeight="1">
      <c r="A538" s="479"/>
      <c r="B538" s="479"/>
      <c r="C538" s="479"/>
      <c r="D538" s="479"/>
      <c r="E538" s="479"/>
      <c r="F538" s="479"/>
      <c r="G538" s="479"/>
      <c r="H538" s="479"/>
      <c r="I538" s="479"/>
      <c r="J538" s="479"/>
      <c r="K538" s="479"/>
      <c r="L538" s="479"/>
      <c r="M538" s="479"/>
      <c r="N538" s="479"/>
      <c r="O538" s="479"/>
      <c r="P538" s="479"/>
      <c r="Q538" s="479"/>
      <c r="R538" s="479"/>
      <c r="S538" s="479"/>
      <c r="T538" s="479"/>
      <c r="U538" s="479"/>
      <c r="V538" s="479"/>
      <c r="W538" s="479"/>
      <c r="X538" s="479"/>
      <c r="Y538" s="479"/>
      <c r="Z538" s="479"/>
    </row>
    <row r="539" spans="1:26" ht="15.75" customHeight="1">
      <c r="A539" s="479"/>
      <c r="B539" s="479"/>
      <c r="C539" s="479"/>
      <c r="D539" s="479"/>
      <c r="E539" s="479"/>
      <c r="F539" s="479"/>
      <c r="G539" s="479"/>
      <c r="H539" s="479"/>
      <c r="I539" s="479"/>
      <c r="J539" s="479"/>
      <c r="K539" s="479"/>
      <c r="L539" s="479"/>
      <c r="M539" s="479"/>
      <c r="N539" s="479"/>
      <c r="O539" s="479"/>
      <c r="P539" s="479"/>
      <c r="Q539" s="479"/>
      <c r="R539" s="479"/>
      <c r="S539" s="479"/>
      <c r="T539" s="479"/>
      <c r="U539" s="479"/>
      <c r="V539" s="479"/>
      <c r="W539" s="479"/>
      <c r="X539" s="479"/>
      <c r="Y539" s="479"/>
      <c r="Z539" s="479"/>
    </row>
    <row r="540" spans="1:26" ht="15.75" customHeight="1">
      <c r="A540" s="479"/>
      <c r="B540" s="479"/>
      <c r="C540" s="479"/>
      <c r="D540" s="479"/>
      <c r="E540" s="479"/>
      <c r="F540" s="479"/>
      <c r="G540" s="479"/>
      <c r="H540" s="479"/>
      <c r="I540" s="479"/>
      <c r="J540" s="479"/>
      <c r="K540" s="479"/>
      <c r="L540" s="479"/>
      <c r="M540" s="479"/>
      <c r="N540" s="479"/>
      <c r="O540" s="479"/>
      <c r="P540" s="479"/>
      <c r="Q540" s="479"/>
      <c r="R540" s="479"/>
      <c r="S540" s="479"/>
      <c r="T540" s="479"/>
      <c r="U540" s="479"/>
      <c r="V540" s="479"/>
      <c r="W540" s="479"/>
      <c r="X540" s="479"/>
      <c r="Y540" s="479"/>
      <c r="Z540" s="479"/>
    </row>
    <row r="541" spans="1:26" ht="15.75" customHeight="1">
      <c r="A541" s="479"/>
      <c r="B541" s="479"/>
      <c r="C541" s="479"/>
      <c r="D541" s="479"/>
      <c r="E541" s="479"/>
      <c r="F541" s="479"/>
      <c r="G541" s="479"/>
      <c r="H541" s="479"/>
      <c r="I541" s="479"/>
      <c r="J541" s="479"/>
      <c r="K541" s="479"/>
      <c r="L541" s="479"/>
      <c r="M541" s="479"/>
      <c r="N541" s="479"/>
      <c r="O541" s="479"/>
      <c r="P541" s="479"/>
      <c r="Q541" s="479"/>
      <c r="R541" s="479"/>
      <c r="S541" s="479"/>
      <c r="T541" s="479"/>
      <c r="U541" s="479"/>
      <c r="V541" s="479"/>
      <c r="W541" s="479"/>
      <c r="X541" s="479"/>
      <c r="Y541" s="479"/>
      <c r="Z541" s="479"/>
    </row>
    <row r="542" spans="1:26" ht="15.75" customHeight="1">
      <c r="A542" s="479"/>
      <c r="B542" s="479"/>
      <c r="C542" s="479"/>
      <c r="D542" s="479"/>
      <c r="E542" s="479"/>
      <c r="F542" s="479"/>
      <c r="G542" s="479"/>
      <c r="H542" s="479"/>
      <c r="I542" s="479"/>
      <c r="J542" s="479"/>
      <c r="K542" s="479"/>
      <c r="L542" s="479"/>
      <c r="M542" s="479"/>
      <c r="N542" s="479"/>
      <c r="O542" s="479"/>
      <c r="P542" s="479"/>
      <c r="Q542" s="479"/>
      <c r="R542" s="479"/>
      <c r="S542" s="479"/>
      <c r="T542" s="479"/>
      <c r="U542" s="479"/>
      <c r="V542" s="479"/>
      <c r="W542" s="479"/>
      <c r="X542" s="479"/>
      <c r="Y542" s="479"/>
      <c r="Z542" s="479"/>
    </row>
    <row r="543" spans="1:26" ht="15.75" customHeight="1">
      <c r="A543" s="479"/>
      <c r="B543" s="479"/>
      <c r="C543" s="479"/>
      <c r="D543" s="479"/>
      <c r="E543" s="479"/>
      <c r="F543" s="479"/>
      <c r="G543" s="479"/>
      <c r="H543" s="479"/>
      <c r="I543" s="479"/>
      <c r="J543" s="479"/>
      <c r="K543" s="479"/>
      <c r="L543" s="479"/>
      <c r="M543" s="479"/>
      <c r="N543" s="479"/>
      <c r="O543" s="479"/>
      <c r="P543" s="479"/>
      <c r="Q543" s="479"/>
      <c r="R543" s="479"/>
      <c r="S543" s="479"/>
      <c r="T543" s="479"/>
      <c r="U543" s="479"/>
      <c r="V543" s="479"/>
      <c r="W543" s="479"/>
      <c r="X543" s="479"/>
      <c r="Y543" s="479"/>
      <c r="Z543" s="479"/>
    </row>
    <row r="544" spans="1:26" ht="15.75" customHeight="1">
      <c r="A544" s="479"/>
      <c r="B544" s="479"/>
      <c r="C544" s="479"/>
      <c r="D544" s="479"/>
      <c r="E544" s="479"/>
      <c r="F544" s="479"/>
      <c r="G544" s="479"/>
      <c r="H544" s="479"/>
      <c r="I544" s="479"/>
      <c r="J544" s="479"/>
      <c r="K544" s="479"/>
      <c r="L544" s="479"/>
      <c r="M544" s="479"/>
      <c r="N544" s="479"/>
      <c r="O544" s="479"/>
      <c r="P544" s="479"/>
      <c r="Q544" s="479"/>
      <c r="R544" s="479"/>
      <c r="S544" s="479"/>
      <c r="T544" s="479"/>
      <c r="U544" s="479"/>
      <c r="V544" s="479"/>
      <c r="W544" s="479"/>
      <c r="X544" s="479"/>
      <c r="Y544" s="479"/>
      <c r="Z544" s="479"/>
    </row>
    <row r="545" spans="1:26" ht="15.75" customHeight="1">
      <c r="A545" s="479"/>
      <c r="B545" s="479"/>
      <c r="C545" s="479"/>
      <c r="D545" s="479"/>
      <c r="E545" s="479"/>
      <c r="F545" s="479"/>
      <c r="G545" s="479"/>
      <c r="H545" s="479"/>
      <c r="I545" s="479"/>
      <c r="J545" s="479"/>
      <c r="K545" s="479"/>
      <c r="L545" s="479"/>
      <c r="M545" s="479"/>
      <c r="N545" s="479"/>
      <c r="O545" s="479"/>
      <c r="P545" s="479"/>
      <c r="Q545" s="479"/>
      <c r="R545" s="479"/>
      <c r="S545" s="479"/>
      <c r="T545" s="479"/>
      <c r="U545" s="479"/>
      <c r="V545" s="479"/>
      <c r="W545" s="479"/>
      <c r="X545" s="479"/>
      <c r="Y545" s="479"/>
      <c r="Z545" s="479"/>
    </row>
    <row r="546" spans="1:26" ht="15.75" customHeight="1">
      <c r="A546" s="479"/>
      <c r="B546" s="479"/>
      <c r="C546" s="479"/>
      <c r="D546" s="479"/>
      <c r="E546" s="479"/>
      <c r="F546" s="479"/>
      <c r="G546" s="479"/>
      <c r="H546" s="479"/>
      <c r="I546" s="479"/>
      <c r="J546" s="479"/>
      <c r="K546" s="479"/>
      <c r="L546" s="479"/>
      <c r="M546" s="479"/>
      <c r="N546" s="479"/>
      <c r="O546" s="479"/>
      <c r="P546" s="479"/>
      <c r="Q546" s="479"/>
      <c r="R546" s="479"/>
      <c r="S546" s="479"/>
      <c r="T546" s="479"/>
      <c r="U546" s="479"/>
      <c r="V546" s="479"/>
      <c r="W546" s="479"/>
      <c r="X546" s="479"/>
      <c r="Y546" s="479"/>
      <c r="Z546" s="479"/>
    </row>
    <row r="547" spans="1:26" ht="15.75" customHeight="1">
      <c r="A547" s="479"/>
      <c r="B547" s="479"/>
      <c r="C547" s="479"/>
      <c r="D547" s="479"/>
      <c r="E547" s="479"/>
      <c r="F547" s="479"/>
      <c r="G547" s="479"/>
      <c r="H547" s="479"/>
      <c r="I547" s="479"/>
      <c r="J547" s="479"/>
      <c r="K547" s="479"/>
      <c r="L547" s="479"/>
      <c r="M547" s="479"/>
      <c r="N547" s="479"/>
      <c r="O547" s="479"/>
      <c r="P547" s="479"/>
      <c r="Q547" s="479"/>
      <c r="R547" s="479"/>
      <c r="S547" s="479"/>
      <c r="T547" s="479"/>
      <c r="U547" s="479"/>
      <c r="V547" s="479"/>
      <c r="W547" s="479"/>
      <c r="X547" s="479"/>
      <c r="Y547" s="479"/>
      <c r="Z547" s="479"/>
    </row>
    <row r="548" spans="1:26" ht="15.75" customHeight="1">
      <c r="A548" s="479"/>
      <c r="B548" s="479"/>
      <c r="C548" s="479"/>
      <c r="D548" s="479"/>
      <c r="E548" s="479"/>
      <c r="F548" s="479"/>
      <c r="G548" s="479"/>
      <c r="H548" s="479"/>
      <c r="I548" s="479"/>
      <c r="J548" s="479"/>
      <c r="K548" s="479"/>
      <c r="L548" s="479"/>
      <c r="M548" s="479"/>
      <c r="N548" s="479"/>
      <c r="O548" s="479"/>
      <c r="P548" s="479"/>
      <c r="Q548" s="479"/>
      <c r="R548" s="479"/>
      <c r="S548" s="479"/>
      <c r="T548" s="479"/>
      <c r="U548" s="479"/>
      <c r="V548" s="479"/>
      <c r="W548" s="479"/>
      <c r="X548" s="479"/>
      <c r="Y548" s="479"/>
      <c r="Z548" s="479"/>
    </row>
    <row r="549" spans="1:26" ht="15.75" customHeight="1">
      <c r="A549" s="479"/>
      <c r="B549" s="479"/>
      <c r="C549" s="479"/>
      <c r="D549" s="479"/>
      <c r="E549" s="479"/>
      <c r="F549" s="479"/>
      <c r="G549" s="479"/>
      <c r="H549" s="479"/>
      <c r="I549" s="479"/>
      <c r="J549" s="479"/>
      <c r="K549" s="479"/>
      <c r="L549" s="479"/>
      <c r="M549" s="479"/>
      <c r="N549" s="479"/>
      <c r="O549" s="479"/>
      <c r="P549" s="479"/>
      <c r="Q549" s="479"/>
      <c r="R549" s="479"/>
      <c r="S549" s="479"/>
      <c r="T549" s="479"/>
      <c r="U549" s="479"/>
      <c r="V549" s="479"/>
      <c r="W549" s="479"/>
      <c r="X549" s="479"/>
      <c r="Y549" s="479"/>
      <c r="Z549" s="479"/>
    </row>
    <row r="550" spans="1:26" ht="15.75" customHeight="1">
      <c r="A550" s="479"/>
      <c r="B550" s="479"/>
      <c r="C550" s="479"/>
      <c r="D550" s="479"/>
      <c r="E550" s="479"/>
      <c r="F550" s="479"/>
      <c r="G550" s="479"/>
      <c r="H550" s="479"/>
      <c r="I550" s="479"/>
      <c r="J550" s="479"/>
      <c r="K550" s="479"/>
      <c r="L550" s="479"/>
      <c r="M550" s="479"/>
      <c r="N550" s="479"/>
      <c r="O550" s="479"/>
      <c r="P550" s="479"/>
      <c r="Q550" s="479"/>
      <c r="R550" s="479"/>
      <c r="S550" s="479"/>
      <c r="T550" s="479"/>
      <c r="U550" s="479"/>
      <c r="V550" s="479"/>
      <c r="W550" s="479"/>
      <c r="X550" s="479"/>
      <c r="Y550" s="479"/>
      <c r="Z550" s="479"/>
    </row>
    <row r="551" spans="1:26" ht="15.75" customHeight="1">
      <c r="A551" s="479"/>
      <c r="B551" s="479"/>
      <c r="C551" s="479"/>
      <c r="D551" s="479"/>
      <c r="E551" s="479"/>
      <c r="F551" s="479"/>
      <c r="G551" s="479"/>
      <c r="H551" s="479"/>
      <c r="I551" s="479"/>
      <c r="J551" s="479"/>
      <c r="K551" s="479"/>
      <c r="L551" s="479"/>
      <c r="M551" s="479"/>
      <c r="N551" s="479"/>
      <c r="O551" s="479"/>
      <c r="P551" s="479"/>
      <c r="Q551" s="479"/>
      <c r="R551" s="479"/>
      <c r="S551" s="479"/>
      <c r="T551" s="479"/>
      <c r="U551" s="479"/>
      <c r="V551" s="479"/>
      <c r="W551" s="479"/>
      <c r="X551" s="479"/>
      <c r="Y551" s="479"/>
      <c r="Z551" s="479"/>
    </row>
    <row r="552" spans="1:26" ht="15.75" customHeight="1">
      <c r="A552" s="479"/>
      <c r="B552" s="479"/>
      <c r="C552" s="479"/>
      <c r="D552" s="479"/>
      <c r="E552" s="479"/>
      <c r="F552" s="479"/>
      <c r="G552" s="479"/>
      <c r="H552" s="479"/>
      <c r="I552" s="479"/>
      <c r="J552" s="479"/>
      <c r="K552" s="479"/>
      <c r="L552" s="479"/>
      <c r="M552" s="479"/>
      <c r="N552" s="479"/>
      <c r="O552" s="479"/>
      <c r="P552" s="479"/>
      <c r="Q552" s="479"/>
      <c r="R552" s="479"/>
      <c r="S552" s="479"/>
      <c r="T552" s="479"/>
      <c r="U552" s="479"/>
      <c r="V552" s="479"/>
      <c r="W552" s="479"/>
      <c r="X552" s="479"/>
      <c r="Y552" s="479"/>
      <c r="Z552" s="479"/>
    </row>
    <row r="553" spans="1:26" ht="15.75" customHeight="1">
      <c r="A553" s="479"/>
      <c r="B553" s="479"/>
      <c r="C553" s="479"/>
      <c r="D553" s="479"/>
      <c r="E553" s="479"/>
      <c r="F553" s="479"/>
      <c r="G553" s="479"/>
      <c r="H553" s="479"/>
      <c r="I553" s="479"/>
      <c r="J553" s="479"/>
      <c r="K553" s="479"/>
      <c r="L553" s="479"/>
      <c r="M553" s="479"/>
      <c r="N553" s="479"/>
      <c r="O553" s="479"/>
      <c r="P553" s="479"/>
      <c r="Q553" s="479"/>
      <c r="R553" s="479"/>
      <c r="S553" s="479"/>
      <c r="T553" s="479"/>
      <c r="U553" s="479"/>
      <c r="V553" s="479"/>
      <c r="W553" s="479"/>
      <c r="X553" s="479"/>
      <c r="Y553" s="479"/>
      <c r="Z553" s="479"/>
    </row>
    <row r="554" spans="1:26" ht="15.75" customHeight="1">
      <c r="A554" s="479"/>
      <c r="B554" s="479"/>
      <c r="C554" s="479"/>
      <c r="D554" s="479"/>
      <c r="E554" s="479"/>
      <c r="F554" s="479"/>
      <c r="G554" s="479"/>
      <c r="H554" s="479"/>
      <c r="I554" s="479"/>
      <c r="J554" s="479"/>
      <c r="K554" s="479"/>
      <c r="L554" s="479"/>
      <c r="M554" s="479"/>
      <c r="N554" s="479"/>
      <c r="O554" s="479"/>
      <c r="P554" s="479"/>
      <c r="Q554" s="479"/>
      <c r="R554" s="479"/>
      <c r="S554" s="479"/>
      <c r="T554" s="479"/>
      <c r="U554" s="479"/>
      <c r="V554" s="479"/>
      <c r="W554" s="479"/>
      <c r="X554" s="479"/>
      <c r="Y554" s="479"/>
      <c r="Z554" s="479"/>
    </row>
    <row r="555" spans="1:26" ht="15.75" customHeight="1">
      <c r="A555" s="479"/>
      <c r="B555" s="479"/>
      <c r="C555" s="479"/>
      <c r="D555" s="479"/>
      <c r="E555" s="479"/>
      <c r="F555" s="479"/>
      <c r="G555" s="479"/>
      <c r="H555" s="479"/>
      <c r="I555" s="479"/>
      <c r="J555" s="479"/>
      <c r="K555" s="479"/>
      <c r="L555" s="479"/>
      <c r="M555" s="479"/>
      <c r="N555" s="479"/>
      <c r="O555" s="479"/>
      <c r="P555" s="479"/>
      <c r="Q555" s="479"/>
      <c r="R555" s="479"/>
      <c r="S555" s="479"/>
      <c r="T555" s="479"/>
      <c r="U555" s="479"/>
      <c r="V555" s="479"/>
      <c r="W555" s="479"/>
      <c r="X555" s="479"/>
      <c r="Y555" s="479"/>
      <c r="Z555" s="479"/>
    </row>
    <row r="556" spans="1:26" ht="15.75" customHeight="1">
      <c r="A556" s="479"/>
      <c r="B556" s="479"/>
      <c r="C556" s="479"/>
      <c r="D556" s="479"/>
      <c r="E556" s="479"/>
      <c r="F556" s="479"/>
      <c r="G556" s="479"/>
      <c r="H556" s="479"/>
      <c r="I556" s="479"/>
      <c r="J556" s="479"/>
      <c r="K556" s="479"/>
      <c r="L556" s="479"/>
      <c r="M556" s="479"/>
      <c r="N556" s="479"/>
      <c r="O556" s="479"/>
      <c r="P556" s="479"/>
      <c r="Q556" s="479"/>
      <c r="R556" s="479"/>
      <c r="S556" s="479"/>
      <c r="T556" s="479"/>
      <c r="U556" s="479"/>
      <c r="V556" s="479"/>
      <c r="W556" s="479"/>
      <c r="X556" s="479"/>
      <c r="Y556" s="479"/>
      <c r="Z556" s="479"/>
    </row>
    <row r="557" spans="1:26" ht="15.75" customHeight="1">
      <c r="A557" s="479"/>
      <c r="B557" s="479"/>
      <c r="C557" s="479"/>
      <c r="D557" s="479"/>
      <c r="E557" s="479"/>
      <c r="F557" s="479"/>
      <c r="G557" s="479"/>
      <c r="H557" s="479"/>
      <c r="I557" s="479"/>
      <c r="J557" s="479"/>
      <c r="K557" s="479"/>
      <c r="L557" s="479"/>
      <c r="M557" s="479"/>
      <c r="N557" s="479"/>
      <c r="O557" s="479"/>
      <c r="P557" s="479"/>
      <c r="Q557" s="479"/>
      <c r="R557" s="479"/>
      <c r="S557" s="479"/>
      <c r="T557" s="479"/>
      <c r="U557" s="479"/>
      <c r="V557" s="479"/>
      <c r="W557" s="479"/>
      <c r="X557" s="479"/>
      <c r="Y557" s="479"/>
      <c r="Z557" s="479"/>
    </row>
    <row r="558" spans="1:26" ht="15.75" customHeight="1">
      <c r="A558" s="479"/>
      <c r="B558" s="479"/>
      <c r="C558" s="479"/>
      <c r="D558" s="479"/>
      <c r="E558" s="479"/>
      <c r="F558" s="479"/>
      <c r="G558" s="479"/>
      <c r="H558" s="479"/>
      <c r="I558" s="479"/>
      <c r="J558" s="479"/>
      <c r="K558" s="479"/>
      <c r="L558" s="479"/>
      <c r="M558" s="479"/>
      <c r="N558" s="479"/>
      <c r="O558" s="479"/>
      <c r="P558" s="479"/>
      <c r="Q558" s="479"/>
      <c r="R558" s="479"/>
      <c r="S558" s="479"/>
      <c r="T558" s="479"/>
      <c r="U558" s="479"/>
      <c r="V558" s="479"/>
      <c r="W558" s="479"/>
      <c r="X558" s="479"/>
      <c r="Y558" s="479"/>
      <c r="Z558" s="479"/>
    </row>
    <row r="559" spans="1:26" ht="15.75" customHeight="1">
      <c r="A559" s="479"/>
      <c r="B559" s="479"/>
      <c r="C559" s="479"/>
      <c r="D559" s="479"/>
      <c r="E559" s="479"/>
      <c r="F559" s="479"/>
      <c r="G559" s="479"/>
      <c r="H559" s="479"/>
      <c r="I559" s="479"/>
      <c r="J559" s="479"/>
      <c r="K559" s="479"/>
      <c r="L559" s="479"/>
      <c r="M559" s="479"/>
      <c r="N559" s="479"/>
      <c r="O559" s="479"/>
      <c r="P559" s="479"/>
      <c r="Q559" s="479"/>
      <c r="R559" s="479"/>
      <c r="S559" s="479"/>
      <c r="T559" s="479"/>
      <c r="U559" s="479"/>
      <c r="V559" s="479"/>
      <c r="W559" s="479"/>
      <c r="X559" s="479"/>
      <c r="Y559" s="479"/>
      <c r="Z559" s="479"/>
    </row>
    <row r="560" spans="1:26" ht="15.75" customHeight="1">
      <c r="A560" s="479"/>
      <c r="B560" s="479"/>
      <c r="C560" s="479"/>
      <c r="D560" s="479"/>
      <c r="E560" s="479"/>
      <c r="F560" s="479"/>
      <c r="G560" s="479"/>
      <c r="H560" s="479"/>
      <c r="I560" s="479"/>
      <c r="J560" s="479"/>
      <c r="K560" s="479"/>
      <c r="L560" s="479"/>
      <c r="M560" s="479"/>
      <c r="N560" s="479"/>
      <c r="O560" s="479"/>
      <c r="P560" s="479"/>
      <c r="Q560" s="479"/>
      <c r="R560" s="479"/>
      <c r="S560" s="479"/>
      <c r="T560" s="479"/>
      <c r="U560" s="479"/>
      <c r="V560" s="479"/>
      <c r="W560" s="479"/>
      <c r="X560" s="479"/>
      <c r="Y560" s="479"/>
      <c r="Z560" s="479"/>
    </row>
    <row r="561" spans="1:26" ht="15.75" customHeight="1">
      <c r="A561" s="479"/>
      <c r="B561" s="479"/>
      <c r="C561" s="479"/>
      <c r="D561" s="479"/>
      <c r="E561" s="479"/>
      <c r="F561" s="479"/>
      <c r="G561" s="479"/>
      <c r="H561" s="479"/>
      <c r="I561" s="479"/>
      <c r="J561" s="479"/>
      <c r="K561" s="479"/>
      <c r="L561" s="479"/>
      <c r="M561" s="479"/>
      <c r="N561" s="479"/>
      <c r="O561" s="479"/>
      <c r="P561" s="479"/>
      <c r="Q561" s="479"/>
      <c r="R561" s="479"/>
      <c r="S561" s="479"/>
      <c r="T561" s="479"/>
      <c r="U561" s="479"/>
      <c r="V561" s="479"/>
      <c r="W561" s="479"/>
      <c r="X561" s="479"/>
      <c r="Y561" s="479"/>
      <c r="Z561" s="479"/>
    </row>
    <row r="562" spans="1:26" ht="15.75" customHeight="1">
      <c r="A562" s="479"/>
      <c r="B562" s="479"/>
      <c r="C562" s="479"/>
      <c r="D562" s="479"/>
      <c r="E562" s="479"/>
      <c r="F562" s="479"/>
      <c r="G562" s="479"/>
      <c r="H562" s="479"/>
      <c r="I562" s="479"/>
      <c r="J562" s="479"/>
      <c r="K562" s="479"/>
      <c r="L562" s="479"/>
      <c r="M562" s="479"/>
      <c r="N562" s="479"/>
      <c r="O562" s="479"/>
      <c r="P562" s="479"/>
      <c r="Q562" s="479"/>
      <c r="R562" s="479"/>
      <c r="S562" s="479"/>
      <c r="T562" s="479"/>
      <c r="U562" s="479"/>
      <c r="V562" s="479"/>
      <c r="W562" s="479"/>
      <c r="X562" s="479"/>
      <c r="Y562" s="479"/>
      <c r="Z562" s="479"/>
    </row>
    <row r="563" spans="1:26" ht="15.75" customHeight="1">
      <c r="A563" s="479"/>
      <c r="B563" s="479"/>
      <c r="C563" s="479"/>
      <c r="D563" s="479"/>
      <c r="E563" s="479"/>
      <c r="F563" s="479"/>
      <c r="G563" s="479"/>
      <c r="H563" s="479"/>
      <c r="I563" s="479"/>
      <c r="J563" s="479"/>
      <c r="K563" s="479"/>
      <c r="L563" s="479"/>
      <c r="M563" s="479"/>
      <c r="N563" s="479"/>
      <c r="O563" s="479"/>
      <c r="P563" s="479"/>
      <c r="Q563" s="479"/>
      <c r="R563" s="479"/>
      <c r="S563" s="479"/>
      <c r="T563" s="479"/>
      <c r="U563" s="479"/>
      <c r="V563" s="479"/>
      <c r="W563" s="479"/>
      <c r="X563" s="479"/>
      <c r="Y563" s="479"/>
      <c r="Z563" s="479"/>
    </row>
    <row r="564" spans="1:26" ht="15.75" customHeight="1">
      <c r="A564" s="479"/>
      <c r="B564" s="479"/>
      <c r="C564" s="479"/>
      <c r="D564" s="479"/>
      <c r="E564" s="479"/>
      <c r="F564" s="479"/>
      <c r="G564" s="479"/>
      <c r="H564" s="479"/>
      <c r="I564" s="479"/>
      <c r="J564" s="479"/>
      <c r="K564" s="479"/>
      <c r="L564" s="479"/>
      <c r="M564" s="479"/>
      <c r="N564" s="479"/>
      <c r="O564" s="479"/>
      <c r="P564" s="479"/>
      <c r="Q564" s="479"/>
      <c r="R564" s="479"/>
      <c r="S564" s="479"/>
      <c r="T564" s="479"/>
      <c r="U564" s="479"/>
      <c r="V564" s="479"/>
      <c r="W564" s="479"/>
      <c r="X564" s="479"/>
      <c r="Y564" s="479"/>
      <c r="Z564" s="479"/>
    </row>
    <row r="565" spans="1:26" ht="15.75" customHeight="1">
      <c r="A565" s="479"/>
      <c r="B565" s="479"/>
      <c r="C565" s="479"/>
      <c r="D565" s="479"/>
      <c r="E565" s="479"/>
      <c r="F565" s="479"/>
      <c r="G565" s="479"/>
      <c r="H565" s="479"/>
      <c r="I565" s="479"/>
      <c r="J565" s="479"/>
      <c r="K565" s="479"/>
      <c r="L565" s="479"/>
      <c r="M565" s="479"/>
      <c r="N565" s="479"/>
      <c r="O565" s="479"/>
      <c r="P565" s="479"/>
      <c r="Q565" s="479"/>
      <c r="R565" s="479"/>
      <c r="S565" s="479"/>
      <c r="T565" s="479"/>
      <c r="U565" s="479"/>
      <c r="V565" s="479"/>
      <c r="W565" s="479"/>
      <c r="X565" s="479"/>
      <c r="Y565" s="479"/>
      <c r="Z565" s="479"/>
    </row>
    <row r="566" spans="1:26" ht="15.75" customHeight="1">
      <c r="A566" s="479"/>
      <c r="B566" s="479"/>
      <c r="C566" s="479"/>
      <c r="D566" s="479"/>
      <c r="E566" s="479"/>
      <c r="F566" s="479"/>
      <c r="G566" s="479"/>
      <c r="H566" s="479"/>
      <c r="I566" s="479"/>
      <c r="J566" s="479"/>
      <c r="K566" s="479"/>
      <c r="L566" s="479"/>
      <c r="M566" s="479"/>
      <c r="N566" s="479"/>
      <c r="O566" s="479"/>
      <c r="P566" s="479"/>
      <c r="Q566" s="479"/>
      <c r="R566" s="479"/>
      <c r="S566" s="479"/>
      <c r="T566" s="479"/>
      <c r="U566" s="479"/>
      <c r="V566" s="479"/>
      <c r="W566" s="479"/>
      <c r="X566" s="479"/>
      <c r="Y566" s="479"/>
      <c r="Z566" s="479"/>
    </row>
    <row r="567" spans="1:26" ht="15.75" customHeight="1">
      <c r="A567" s="479"/>
      <c r="B567" s="479"/>
      <c r="C567" s="479"/>
      <c r="D567" s="479"/>
      <c r="E567" s="479"/>
      <c r="F567" s="479"/>
      <c r="G567" s="479"/>
      <c r="H567" s="479"/>
      <c r="I567" s="479"/>
      <c r="J567" s="479"/>
      <c r="K567" s="479"/>
      <c r="L567" s="479"/>
      <c r="M567" s="479"/>
      <c r="N567" s="479"/>
      <c r="O567" s="479"/>
      <c r="P567" s="479"/>
      <c r="Q567" s="479"/>
      <c r="R567" s="479"/>
      <c r="S567" s="479"/>
      <c r="T567" s="479"/>
      <c r="U567" s="479"/>
      <c r="V567" s="479"/>
      <c r="W567" s="479"/>
      <c r="X567" s="479"/>
      <c r="Y567" s="479"/>
      <c r="Z567" s="479"/>
    </row>
    <row r="568" spans="1:26" ht="15.75" customHeight="1">
      <c r="A568" s="479"/>
      <c r="B568" s="479"/>
      <c r="C568" s="479"/>
      <c r="D568" s="479"/>
      <c r="E568" s="479"/>
      <c r="F568" s="479"/>
      <c r="G568" s="479"/>
      <c r="H568" s="479"/>
      <c r="I568" s="479"/>
      <c r="J568" s="479"/>
      <c r="K568" s="479"/>
      <c r="L568" s="479"/>
      <c r="M568" s="479"/>
      <c r="N568" s="479"/>
      <c r="O568" s="479"/>
      <c r="P568" s="479"/>
      <c r="Q568" s="479"/>
      <c r="R568" s="479"/>
      <c r="S568" s="479"/>
      <c r="T568" s="479"/>
      <c r="U568" s="479"/>
      <c r="V568" s="479"/>
      <c r="W568" s="479"/>
      <c r="X568" s="479"/>
      <c r="Y568" s="479"/>
      <c r="Z568" s="479"/>
    </row>
    <row r="569" spans="1:26" ht="15.75" customHeight="1">
      <c r="A569" s="479"/>
      <c r="B569" s="479"/>
      <c r="C569" s="479"/>
      <c r="D569" s="479"/>
      <c r="E569" s="479"/>
      <c r="F569" s="479"/>
      <c r="G569" s="479"/>
      <c r="H569" s="479"/>
      <c r="I569" s="479"/>
      <c r="J569" s="479"/>
      <c r="K569" s="479"/>
      <c r="L569" s="479"/>
      <c r="M569" s="479"/>
      <c r="N569" s="479"/>
      <c r="O569" s="479"/>
      <c r="P569" s="479"/>
      <c r="Q569" s="479"/>
      <c r="R569" s="479"/>
      <c r="S569" s="479"/>
      <c r="T569" s="479"/>
      <c r="U569" s="479"/>
      <c r="V569" s="479"/>
      <c r="W569" s="479"/>
      <c r="X569" s="479"/>
      <c r="Y569" s="479"/>
      <c r="Z569" s="479"/>
    </row>
    <row r="570" spans="1:26" ht="15.75" customHeight="1">
      <c r="A570" s="479"/>
      <c r="B570" s="479"/>
      <c r="C570" s="479"/>
      <c r="D570" s="479"/>
      <c r="E570" s="479"/>
      <c r="F570" s="479"/>
      <c r="G570" s="479"/>
      <c r="H570" s="479"/>
      <c r="I570" s="479"/>
      <c r="J570" s="479"/>
      <c r="K570" s="479"/>
      <c r="L570" s="479"/>
      <c r="M570" s="479"/>
      <c r="N570" s="479"/>
      <c r="O570" s="479"/>
      <c r="P570" s="479"/>
      <c r="Q570" s="479"/>
      <c r="R570" s="479"/>
      <c r="S570" s="479"/>
      <c r="T570" s="479"/>
      <c r="U570" s="479"/>
      <c r="V570" s="479"/>
      <c r="W570" s="479"/>
      <c r="X570" s="479"/>
      <c r="Y570" s="479"/>
      <c r="Z570" s="479"/>
    </row>
    <row r="571" spans="1:26" ht="15.75" customHeight="1">
      <c r="A571" s="479"/>
      <c r="B571" s="479"/>
      <c r="C571" s="479"/>
      <c r="D571" s="479"/>
      <c r="E571" s="479"/>
      <c r="F571" s="479"/>
      <c r="G571" s="479"/>
      <c r="H571" s="479"/>
      <c r="I571" s="479"/>
      <c r="J571" s="479"/>
      <c r="K571" s="479"/>
      <c r="L571" s="479"/>
      <c r="M571" s="479"/>
      <c r="N571" s="479"/>
      <c r="O571" s="479"/>
      <c r="P571" s="479"/>
      <c r="Q571" s="479"/>
      <c r="R571" s="479"/>
      <c r="S571" s="479"/>
      <c r="T571" s="479"/>
      <c r="U571" s="479"/>
      <c r="V571" s="479"/>
      <c r="W571" s="479"/>
      <c r="X571" s="479"/>
      <c r="Y571" s="479"/>
      <c r="Z571" s="479"/>
    </row>
    <row r="572" spans="1:26" ht="15.75" customHeight="1">
      <c r="A572" s="479"/>
      <c r="B572" s="479"/>
      <c r="C572" s="479"/>
      <c r="D572" s="479"/>
      <c r="E572" s="479"/>
      <c r="F572" s="479"/>
      <c r="G572" s="479"/>
      <c r="H572" s="479"/>
      <c r="I572" s="479"/>
      <c r="J572" s="479"/>
      <c r="K572" s="479"/>
      <c r="L572" s="479"/>
      <c r="M572" s="479"/>
      <c r="N572" s="479"/>
      <c r="O572" s="479"/>
      <c r="P572" s="479"/>
      <c r="Q572" s="479"/>
      <c r="R572" s="479"/>
      <c r="S572" s="479"/>
      <c r="T572" s="479"/>
      <c r="U572" s="479"/>
      <c r="V572" s="479"/>
      <c r="W572" s="479"/>
      <c r="X572" s="479"/>
      <c r="Y572" s="479"/>
      <c r="Z572" s="479"/>
    </row>
    <row r="573" spans="1:26" ht="15.75" customHeight="1">
      <c r="A573" s="479"/>
      <c r="B573" s="479"/>
      <c r="C573" s="479"/>
      <c r="D573" s="479"/>
      <c r="E573" s="479"/>
      <c r="F573" s="479"/>
      <c r="G573" s="479"/>
      <c r="H573" s="479"/>
      <c r="I573" s="479"/>
      <c r="J573" s="479"/>
      <c r="K573" s="479"/>
      <c r="L573" s="479"/>
      <c r="M573" s="479"/>
      <c r="N573" s="479"/>
      <c r="O573" s="479"/>
      <c r="P573" s="479"/>
      <c r="Q573" s="479"/>
      <c r="R573" s="479"/>
      <c r="S573" s="479"/>
      <c r="T573" s="479"/>
      <c r="U573" s="479"/>
      <c r="V573" s="479"/>
      <c r="W573" s="479"/>
      <c r="X573" s="479"/>
      <c r="Y573" s="479"/>
      <c r="Z573" s="479"/>
    </row>
    <row r="574" spans="1:26" ht="15.75" customHeight="1">
      <c r="A574" s="479"/>
      <c r="B574" s="479"/>
      <c r="C574" s="479"/>
      <c r="D574" s="479"/>
      <c r="E574" s="479"/>
      <c r="F574" s="479"/>
      <c r="G574" s="479"/>
      <c r="H574" s="479"/>
      <c r="I574" s="479"/>
      <c r="J574" s="479"/>
      <c r="K574" s="479"/>
      <c r="L574" s="479"/>
      <c r="M574" s="479"/>
      <c r="N574" s="479"/>
      <c r="O574" s="479"/>
      <c r="P574" s="479"/>
      <c r="Q574" s="479"/>
      <c r="R574" s="479"/>
      <c r="S574" s="479"/>
      <c r="T574" s="479"/>
      <c r="U574" s="479"/>
      <c r="V574" s="479"/>
      <c r="W574" s="479"/>
      <c r="X574" s="479"/>
      <c r="Y574" s="479"/>
      <c r="Z574" s="479"/>
    </row>
    <row r="575" spans="1:26" ht="15.75" customHeight="1">
      <c r="A575" s="479"/>
      <c r="B575" s="479"/>
      <c r="C575" s="479"/>
      <c r="D575" s="479"/>
      <c r="E575" s="479"/>
      <c r="F575" s="479"/>
      <c r="G575" s="479"/>
      <c r="H575" s="479"/>
      <c r="I575" s="479"/>
      <c r="J575" s="479"/>
      <c r="K575" s="479"/>
      <c r="L575" s="479"/>
      <c r="M575" s="479"/>
      <c r="N575" s="479"/>
      <c r="O575" s="479"/>
      <c r="P575" s="479"/>
      <c r="Q575" s="479"/>
      <c r="R575" s="479"/>
      <c r="S575" s="479"/>
      <c r="T575" s="479"/>
      <c r="U575" s="479"/>
      <c r="V575" s="479"/>
      <c r="W575" s="479"/>
      <c r="X575" s="479"/>
      <c r="Y575" s="479"/>
      <c r="Z575" s="479"/>
    </row>
    <row r="576" spans="1:26" ht="15.75" customHeight="1">
      <c r="A576" s="479"/>
      <c r="B576" s="479"/>
      <c r="C576" s="479"/>
      <c r="D576" s="479"/>
      <c r="E576" s="479"/>
      <c r="F576" s="479"/>
      <c r="G576" s="479"/>
      <c r="H576" s="479"/>
      <c r="I576" s="479"/>
      <c r="J576" s="479"/>
      <c r="K576" s="479"/>
      <c r="L576" s="479"/>
      <c r="M576" s="479"/>
      <c r="N576" s="479"/>
      <c r="O576" s="479"/>
      <c r="P576" s="479"/>
      <c r="Q576" s="479"/>
      <c r="R576" s="479"/>
      <c r="S576" s="479"/>
      <c r="T576" s="479"/>
      <c r="U576" s="479"/>
      <c r="V576" s="479"/>
      <c r="W576" s="479"/>
      <c r="X576" s="479"/>
      <c r="Y576" s="479"/>
      <c r="Z576" s="479"/>
    </row>
    <row r="577" spans="1:26" ht="15.75" customHeight="1">
      <c r="A577" s="479"/>
      <c r="B577" s="479"/>
      <c r="C577" s="479"/>
      <c r="D577" s="479"/>
      <c r="E577" s="479"/>
      <c r="F577" s="479"/>
      <c r="G577" s="479"/>
      <c r="H577" s="479"/>
      <c r="I577" s="479"/>
      <c r="J577" s="479"/>
      <c r="K577" s="479"/>
      <c r="L577" s="479"/>
      <c r="M577" s="479"/>
      <c r="N577" s="479"/>
      <c r="O577" s="479"/>
      <c r="P577" s="479"/>
      <c r="Q577" s="479"/>
      <c r="R577" s="479"/>
      <c r="S577" s="479"/>
      <c r="T577" s="479"/>
      <c r="U577" s="479"/>
      <c r="V577" s="479"/>
      <c r="W577" s="479"/>
      <c r="X577" s="479"/>
      <c r="Y577" s="479"/>
      <c r="Z577" s="479"/>
    </row>
    <row r="578" spans="1:26" ht="15.75" customHeight="1">
      <c r="A578" s="479"/>
      <c r="B578" s="479"/>
      <c r="C578" s="479"/>
      <c r="D578" s="479"/>
      <c r="E578" s="479"/>
      <c r="F578" s="479"/>
      <c r="G578" s="479"/>
      <c r="H578" s="479"/>
      <c r="I578" s="479"/>
      <c r="J578" s="479"/>
      <c r="K578" s="479"/>
      <c r="L578" s="479"/>
      <c r="M578" s="479"/>
      <c r="N578" s="479"/>
      <c r="O578" s="479"/>
      <c r="P578" s="479"/>
      <c r="Q578" s="479"/>
      <c r="R578" s="479"/>
      <c r="S578" s="479"/>
      <c r="T578" s="479"/>
      <c r="U578" s="479"/>
      <c r="V578" s="479"/>
      <c r="W578" s="479"/>
      <c r="X578" s="479"/>
      <c r="Y578" s="479"/>
      <c r="Z578" s="479"/>
    </row>
    <row r="579" spans="1:26" ht="15.75" customHeight="1">
      <c r="A579" s="479"/>
      <c r="B579" s="479"/>
      <c r="C579" s="479"/>
      <c r="D579" s="479"/>
      <c r="E579" s="479"/>
      <c r="F579" s="479"/>
      <c r="G579" s="479"/>
      <c r="H579" s="479"/>
      <c r="I579" s="479"/>
      <c r="J579" s="479"/>
      <c r="K579" s="479"/>
      <c r="L579" s="479"/>
      <c r="M579" s="479"/>
      <c r="N579" s="479"/>
      <c r="O579" s="479"/>
      <c r="P579" s="479"/>
      <c r="Q579" s="479"/>
      <c r="R579" s="479"/>
      <c r="S579" s="479"/>
      <c r="T579" s="479"/>
      <c r="U579" s="479"/>
      <c r="V579" s="479"/>
      <c r="W579" s="479"/>
      <c r="X579" s="479"/>
      <c r="Y579" s="479"/>
      <c r="Z579" s="479"/>
    </row>
    <row r="580" spans="1:26" ht="15.75" customHeight="1">
      <c r="A580" s="479"/>
      <c r="B580" s="479"/>
      <c r="C580" s="479"/>
      <c r="D580" s="479"/>
      <c r="E580" s="479"/>
      <c r="F580" s="479"/>
      <c r="G580" s="479"/>
      <c r="H580" s="479"/>
      <c r="I580" s="479"/>
      <c r="J580" s="479"/>
      <c r="K580" s="479"/>
      <c r="L580" s="479"/>
      <c r="M580" s="479"/>
      <c r="N580" s="479"/>
      <c r="O580" s="479"/>
      <c r="P580" s="479"/>
      <c r="Q580" s="479"/>
      <c r="R580" s="479"/>
      <c r="S580" s="479"/>
      <c r="T580" s="479"/>
      <c r="U580" s="479"/>
      <c r="V580" s="479"/>
      <c r="W580" s="479"/>
      <c r="X580" s="479"/>
      <c r="Y580" s="479"/>
      <c r="Z580" s="479"/>
    </row>
    <row r="581" spans="1:26" ht="15.75" customHeight="1">
      <c r="A581" s="479"/>
      <c r="B581" s="479"/>
      <c r="C581" s="479"/>
      <c r="D581" s="479"/>
      <c r="E581" s="479"/>
      <c r="F581" s="479"/>
      <c r="G581" s="479"/>
      <c r="H581" s="479"/>
      <c r="I581" s="479"/>
      <c r="J581" s="479"/>
      <c r="K581" s="479"/>
      <c r="L581" s="479"/>
      <c r="M581" s="479"/>
      <c r="N581" s="479"/>
      <c r="O581" s="479"/>
      <c r="P581" s="479"/>
      <c r="Q581" s="479"/>
      <c r="R581" s="479"/>
      <c r="S581" s="479"/>
      <c r="T581" s="479"/>
      <c r="U581" s="479"/>
      <c r="V581" s="479"/>
      <c r="W581" s="479"/>
      <c r="X581" s="479"/>
      <c r="Y581" s="479"/>
      <c r="Z581" s="479"/>
    </row>
    <row r="582" spans="1:26" ht="15.75" customHeight="1">
      <c r="A582" s="479"/>
      <c r="B582" s="479"/>
      <c r="C582" s="479"/>
      <c r="D582" s="479"/>
      <c r="E582" s="479"/>
      <c r="F582" s="479"/>
      <c r="G582" s="479"/>
      <c r="H582" s="479"/>
      <c r="I582" s="479"/>
      <c r="J582" s="479"/>
      <c r="K582" s="479"/>
      <c r="L582" s="479"/>
      <c r="M582" s="479"/>
      <c r="N582" s="479"/>
      <c r="O582" s="479"/>
      <c r="P582" s="479"/>
      <c r="Q582" s="479"/>
      <c r="R582" s="479"/>
      <c r="S582" s="479"/>
      <c r="T582" s="479"/>
      <c r="U582" s="479"/>
      <c r="V582" s="479"/>
      <c r="W582" s="479"/>
      <c r="X582" s="479"/>
      <c r="Y582" s="479"/>
      <c r="Z582" s="479"/>
    </row>
    <row r="583" spans="1:26" ht="15.75" customHeight="1">
      <c r="A583" s="479"/>
      <c r="B583" s="479"/>
      <c r="C583" s="479"/>
      <c r="D583" s="479"/>
      <c r="E583" s="479"/>
      <c r="F583" s="479"/>
      <c r="G583" s="479"/>
      <c r="H583" s="479"/>
      <c r="I583" s="479"/>
      <c r="J583" s="479"/>
      <c r="K583" s="479"/>
      <c r="L583" s="479"/>
      <c r="M583" s="479"/>
      <c r="N583" s="479"/>
      <c r="O583" s="479"/>
      <c r="P583" s="479"/>
      <c r="Q583" s="479"/>
      <c r="R583" s="479"/>
      <c r="S583" s="479"/>
      <c r="T583" s="479"/>
      <c r="U583" s="479"/>
      <c r="V583" s="479"/>
      <c r="W583" s="479"/>
      <c r="X583" s="479"/>
      <c r="Y583" s="479"/>
      <c r="Z583" s="479"/>
    </row>
    <row r="584" spans="1:26" ht="15.75" customHeight="1">
      <c r="A584" s="479"/>
      <c r="B584" s="479"/>
      <c r="C584" s="479"/>
      <c r="D584" s="479"/>
      <c r="E584" s="479"/>
      <c r="F584" s="479"/>
      <c r="G584" s="479"/>
      <c r="H584" s="479"/>
      <c r="I584" s="479"/>
      <c r="J584" s="479"/>
      <c r="K584" s="479"/>
      <c r="L584" s="479"/>
      <c r="M584" s="479"/>
      <c r="N584" s="479"/>
      <c r="O584" s="479"/>
      <c r="P584" s="479"/>
      <c r="Q584" s="479"/>
      <c r="R584" s="479"/>
      <c r="S584" s="479"/>
      <c r="T584" s="479"/>
      <c r="U584" s="479"/>
      <c r="V584" s="479"/>
      <c r="W584" s="479"/>
      <c r="X584" s="479"/>
      <c r="Y584" s="479"/>
      <c r="Z584" s="479"/>
    </row>
    <row r="585" spans="1:26" ht="15.75" customHeight="1">
      <c r="A585" s="479"/>
      <c r="B585" s="479"/>
      <c r="C585" s="479"/>
      <c r="D585" s="479"/>
      <c r="E585" s="479"/>
      <c r="F585" s="479"/>
      <c r="G585" s="479"/>
      <c r="H585" s="479"/>
      <c r="I585" s="479"/>
      <c r="J585" s="479"/>
      <c r="K585" s="479"/>
      <c r="L585" s="479"/>
      <c r="M585" s="479"/>
      <c r="N585" s="479"/>
      <c r="O585" s="479"/>
      <c r="P585" s="479"/>
      <c r="Q585" s="479"/>
      <c r="R585" s="479"/>
      <c r="S585" s="479"/>
      <c r="T585" s="479"/>
      <c r="U585" s="479"/>
      <c r="V585" s="479"/>
      <c r="W585" s="479"/>
      <c r="X585" s="479"/>
      <c r="Y585" s="479"/>
      <c r="Z585" s="479"/>
    </row>
    <row r="586" spans="1:26" ht="15.75" customHeight="1">
      <c r="A586" s="479"/>
      <c r="B586" s="479"/>
      <c r="C586" s="479"/>
      <c r="D586" s="479"/>
      <c r="E586" s="479"/>
      <c r="F586" s="479"/>
      <c r="G586" s="479"/>
      <c r="H586" s="479"/>
      <c r="I586" s="479"/>
      <c r="J586" s="479"/>
      <c r="K586" s="479"/>
      <c r="L586" s="479"/>
      <c r="M586" s="479"/>
      <c r="N586" s="479"/>
      <c r="O586" s="479"/>
      <c r="P586" s="479"/>
      <c r="Q586" s="479"/>
      <c r="R586" s="479"/>
      <c r="S586" s="479"/>
      <c r="T586" s="479"/>
      <c r="U586" s="479"/>
      <c r="V586" s="479"/>
      <c r="W586" s="479"/>
      <c r="X586" s="479"/>
      <c r="Y586" s="479"/>
      <c r="Z586" s="479"/>
    </row>
    <row r="587" spans="1:26" ht="15.75" customHeight="1">
      <c r="A587" s="479"/>
      <c r="B587" s="479"/>
      <c r="C587" s="479"/>
      <c r="D587" s="479"/>
      <c r="E587" s="479"/>
      <c r="F587" s="479"/>
      <c r="G587" s="479"/>
      <c r="H587" s="479"/>
      <c r="I587" s="479"/>
      <c r="J587" s="479"/>
      <c r="K587" s="479"/>
      <c r="L587" s="479"/>
      <c r="M587" s="479"/>
      <c r="N587" s="479"/>
      <c r="O587" s="479"/>
      <c r="P587" s="479"/>
      <c r="Q587" s="479"/>
      <c r="R587" s="479"/>
      <c r="S587" s="479"/>
      <c r="T587" s="479"/>
      <c r="U587" s="479"/>
      <c r="V587" s="479"/>
      <c r="W587" s="479"/>
      <c r="X587" s="479"/>
      <c r="Y587" s="479"/>
      <c r="Z587" s="479"/>
    </row>
    <row r="588" spans="1:26" ht="15.75" customHeight="1">
      <c r="A588" s="479"/>
      <c r="B588" s="479"/>
      <c r="C588" s="479"/>
      <c r="D588" s="479"/>
      <c r="E588" s="479"/>
      <c r="F588" s="479"/>
      <c r="G588" s="479"/>
      <c r="H588" s="479"/>
      <c r="I588" s="479"/>
      <c r="J588" s="479"/>
      <c r="K588" s="479"/>
      <c r="L588" s="479"/>
      <c r="M588" s="479"/>
      <c r="N588" s="479"/>
      <c r="O588" s="479"/>
      <c r="P588" s="479"/>
      <c r="Q588" s="479"/>
      <c r="R588" s="479"/>
      <c r="S588" s="479"/>
      <c r="T588" s="479"/>
      <c r="U588" s="479"/>
      <c r="V588" s="479"/>
      <c r="W588" s="479"/>
      <c r="X588" s="479"/>
      <c r="Y588" s="479"/>
      <c r="Z588" s="479"/>
    </row>
    <row r="589" spans="1:26" ht="15.75" customHeight="1">
      <c r="A589" s="479"/>
      <c r="B589" s="479"/>
      <c r="C589" s="479"/>
      <c r="D589" s="479"/>
      <c r="E589" s="479"/>
      <c r="F589" s="479"/>
      <c r="G589" s="479"/>
      <c r="H589" s="479"/>
      <c r="I589" s="479"/>
      <c r="J589" s="479"/>
      <c r="K589" s="479"/>
      <c r="L589" s="479"/>
      <c r="M589" s="479"/>
      <c r="N589" s="479"/>
      <c r="O589" s="479"/>
      <c r="P589" s="479"/>
      <c r="Q589" s="479"/>
      <c r="R589" s="479"/>
      <c r="S589" s="479"/>
      <c r="T589" s="479"/>
      <c r="U589" s="479"/>
      <c r="V589" s="479"/>
      <c r="W589" s="479"/>
      <c r="X589" s="479"/>
      <c r="Y589" s="479"/>
      <c r="Z589" s="479"/>
    </row>
    <row r="590" spans="1:26" ht="15.75" customHeight="1">
      <c r="A590" s="479"/>
      <c r="B590" s="479"/>
      <c r="C590" s="479"/>
      <c r="D590" s="479"/>
      <c r="E590" s="479"/>
      <c r="F590" s="479"/>
      <c r="G590" s="479"/>
      <c r="H590" s="479"/>
      <c r="I590" s="479"/>
      <c r="J590" s="479"/>
      <c r="K590" s="479"/>
      <c r="L590" s="479"/>
      <c r="M590" s="479"/>
      <c r="N590" s="479"/>
      <c r="O590" s="479"/>
      <c r="P590" s="479"/>
      <c r="Q590" s="479"/>
      <c r="R590" s="479"/>
      <c r="S590" s="479"/>
      <c r="T590" s="479"/>
      <c r="U590" s="479"/>
      <c r="V590" s="479"/>
      <c r="W590" s="479"/>
      <c r="X590" s="479"/>
      <c r="Y590" s="479"/>
      <c r="Z590" s="479"/>
    </row>
    <row r="591" spans="1:26" ht="15.75" customHeight="1">
      <c r="A591" s="479"/>
      <c r="B591" s="479"/>
      <c r="C591" s="479"/>
      <c r="D591" s="479"/>
      <c r="E591" s="479"/>
      <c r="F591" s="479"/>
      <c r="G591" s="479"/>
      <c r="H591" s="479"/>
      <c r="I591" s="479"/>
      <c r="J591" s="479"/>
      <c r="K591" s="479"/>
      <c r="L591" s="479"/>
      <c r="M591" s="479"/>
      <c r="N591" s="479"/>
      <c r="O591" s="479"/>
      <c r="P591" s="479"/>
      <c r="Q591" s="479"/>
      <c r="R591" s="479"/>
      <c r="S591" s="479"/>
      <c r="T591" s="479"/>
      <c r="U591" s="479"/>
      <c r="V591" s="479"/>
      <c r="W591" s="479"/>
      <c r="X591" s="479"/>
      <c r="Y591" s="479"/>
      <c r="Z591" s="479"/>
    </row>
    <row r="592" spans="1:26" ht="15.75" customHeight="1">
      <c r="A592" s="479"/>
      <c r="B592" s="479"/>
      <c r="C592" s="479"/>
      <c r="D592" s="479"/>
      <c r="E592" s="479"/>
      <c r="F592" s="479"/>
      <c r="G592" s="479"/>
      <c r="H592" s="479"/>
      <c r="I592" s="479"/>
      <c r="J592" s="479"/>
      <c r="K592" s="479"/>
      <c r="L592" s="479"/>
      <c r="M592" s="479"/>
      <c r="N592" s="479"/>
      <c r="O592" s="479"/>
      <c r="P592" s="479"/>
      <c r="Q592" s="479"/>
      <c r="R592" s="479"/>
      <c r="S592" s="479"/>
      <c r="T592" s="479"/>
      <c r="U592" s="479"/>
      <c r="V592" s="479"/>
      <c r="W592" s="479"/>
      <c r="X592" s="479"/>
      <c r="Y592" s="479"/>
      <c r="Z592" s="479"/>
    </row>
    <row r="593" spans="1:26" ht="15.75" customHeight="1">
      <c r="A593" s="479"/>
      <c r="B593" s="479"/>
      <c r="C593" s="479"/>
      <c r="D593" s="479"/>
      <c r="E593" s="479"/>
      <c r="F593" s="479"/>
      <c r="G593" s="479"/>
      <c r="H593" s="479"/>
      <c r="I593" s="479"/>
      <c r="J593" s="479"/>
      <c r="K593" s="479"/>
      <c r="L593" s="479"/>
      <c r="M593" s="479"/>
      <c r="N593" s="479"/>
      <c r="O593" s="479"/>
      <c r="P593" s="479"/>
      <c r="Q593" s="479"/>
      <c r="R593" s="479"/>
      <c r="S593" s="479"/>
      <c r="T593" s="479"/>
      <c r="U593" s="479"/>
      <c r="V593" s="479"/>
      <c r="W593" s="479"/>
      <c r="X593" s="479"/>
      <c r="Y593" s="479"/>
      <c r="Z593" s="479"/>
    </row>
    <row r="594" spans="1:26" ht="15.75" customHeight="1">
      <c r="A594" s="479"/>
      <c r="B594" s="479"/>
      <c r="C594" s="479"/>
      <c r="D594" s="479"/>
      <c r="E594" s="479"/>
      <c r="F594" s="479"/>
      <c r="G594" s="479"/>
      <c r="H594" s="479"/>
      <c r="I594" s="479"/>
      <c r="J594" s="479"/>
      <c r="K594" s="479"/>
      <c r="L594" s="479"/>
      <c r="M594" s="479"/>
      <c r="N594" s="479"/>
      <c r="O594" s="479"/>
      <c r="P594" s="479"/>
      <c r="Q594" s="479"/>
      <c r="R594" s="479"/>
      <c r="S594" s="479"/>
      <c r="T594" s="479"/>
      <c r="U594" s="479"/>
      <c r="V594" s="479"/>
      <c r="W594" s="479"/>
      <c r="X594" s="479"/>
      <c r="Y594" s="479"/>
      <c r="Z594" s="479"/>
    </row>
    <row r="595" spans="1:26" ht="15.75" customHeight="1">
      <c r="A595" s="479"/>
      <c r="B595" s="479"/>
      <c r="C595" s="479"/>
      <c r="D595" s="479"/>
      <c r="E595" s="479"/>
      <c r="F595" s="479"/>
      <c r="G595" s="479"/>
      <c r="H595" s="479"/>
      <c r="I595" s="479"/>
      <c r="J595" s="479"/>
      <c r="K595" s="479"/>
      <c r="L595" s="479"/>
      <c r="M595" s="479"/>
      <c r="N595" s="479"/>
      <c r="O595" s="479"/>
      <c r="P595" s="479"/>
      <c r="Q595" s="479"/>
      <c r="R595" s="479"/>
      <c r="S595" s="479"/>
      <c r="T595" s="479"/>
      <c r="U595" s="479"/>
      <c r="V595" s="479"/>
      <c r="W595" s="479"/>
      <c r="X595" s="479"/>
      <c r="Y595" s="479"/>
      <c r="Z595" s="479"/>
    </row>
    <row r="596" spans="1:26" ht="15.75" customHeight="1">
      <c r="A596" s="479"/>
      <c r="B596" s="479"/>
      <c r="C596" s="479"/>
      <c r="D596" s="479"/>
      <c r="E596" s="479"/>
      <c r="F596" s="479"/>
      <c r="G596" s="479"/>
      <c r="H596" s="479"/>
      <c r="I596" s="479"/>
      <c r="J596" s="479"/>
      <c r="K596" s="479"/>
      <c r="L596" s="479"/>
      <c r="M596" s="479"/>
      <c r="N596" s="479"/>
      <c r="O596" s="479"/>
      <c r="P596" s="479"/>
      <c r="Q596" s="479"/>
      <c r="R596" s="479"/>
      <c r="S596" s="479"/>
      <c r="T596" s="479"/>
      <c r="U596" s="479"/>
      <c r="V596" s="479"/>
      <c r="W596" s="479"/>
      <c r="X596" s="479"/>
      <c r="Y596" s="479"/>
      <c r="Z596" s="479"/>
    </row>
    <row r="597" spans="1:26" ht="15.75" customHeight="1">
      <c r="A597" s="479"/>
      <c r="B597" s="479"/>
      <c r="C597" s="479"/>
      <c r="D597" s="479"/>
      <c r="E597" s="479"/>
      <c r="F597" s="479"/>
      <c r="G597" s="479"/>
      <c r="H597" s="479"/>
      <c r="I597" s="479"/>
      <c r="J597" s="479"/>
      <c r="K597" s="479"/>
      <c r="L597" s="479"/>
      <c r="M597" s="479"/>
      <c r="N597" s="479"/>
      <c r="O597" s="479"/>
      <c r="P597" s="479"/>
      <c r="Q597" s="479"/>
      <c r="R597" s="479"/>
      <c r="S597" s="479"/>
      <c r="T597" s="479"/>
      <c r="U597" s="479"/>
      <c r="V597" s="479"/>
      <c r="W597" s="479"/>
      <c r="X597" s="479"/>
      <c r="Y597" s="479"/>
      <c r="Z597" s="479"/>
    </row>
    <row r="598" spans="1:26" ht="15.75" customHeight="1">
      <c r="A598" s="479"/>
      <c r="B598" s="479"/>
      <c r="C598" s="479"/>
      <c r="D598" s="479"/>
      <c r="E598" s="479"/>
      <c r="F598" s="479"/>
      <c r="G598" s="479"/>
      <c r="H598" s="479"/>
      <c r="I598" s="479"/>
      <c r="J598" s="479"/>
      <c r="K598" s="479"/>
      <c r="L598" s="479"/>
      <c r="M598" s="479"/>
      <c r="N598" s="479"/>
      <c r="O598" s="479"/>
      <c r="P598" s="479"/>
      <c r="Q598" s="479"/>
      <c r="R598" s="479"/>
      <c r="S598" s="479"/>
      <c r="T598" s="479"/>
      <c r="U598" s="479"/>
      <c r="V598" s="479"/>
      <c r="W598" s="479"/>
      <c r="X598" s="479"/>
      <c r="Y598" s="479"/>
      <c r="Z598" s="479"/>
    </row>
    <row r="599" spans="1:26" ht="15.75" customHeight="1">
      <c r="A599" s="479"/>
      <c r="B599" s="479"/>
      <c r="C599" s="479"/>
      <c r="D599" s="479"/>
      <c r="E599" s="479"/>
      <c r="F599" s="479"/>
      <c r="G599" s="479"/>
      <c r="H599" s="479"/>
      <c r="I599" s="479"/>
      <c r="J599" s="479"/>
      <c r="K599" s="479"/>
      <c r="L599" s="479"/>
      <c r="M599" s="479"/>
      <c r="N599" s="479"/>
      <c r="O599" s="479"/>
      <c r="P599" s="479"/>
      <c r="Q599" s="479"/>
      <c r="R599" s="479"/>
      <c r="S599" s="479"/>
      <c r="T599" s="479"/>
      <c r="U599" s="479"/>
      <c r="V599" s="479"/>
      <c r="W599" s="479"/>
      <c r="X599" s="479"/>
      <c r="Y599" s="479"/>
      <c r="Z599" s="479"/>
    </row>
    <row r="600" spans="1:26" ht="15.75" customHeight="1">
      <c r="A600" s="479"/>
      <c r="B600" s="479"/>
      <c r="C600" s="479"/>
      <c r="D600" s="479"/>
      <c r="E600" s="479"/>
      <c r="F600" s="479"/>
      <c r="G600" s="479"/>
      <c r="H600" s="479"/>
      <c r="I600" s="479"/>
      <c r="J600" s="479"/>
      <c r="K600" s="479"/>
      <c r="L600" s="479"/>
      <c r="M600" s="479"/>
      <c r="N600" s="479"/>
      <c r="O600" s="479"/>
      <c r="P600" s="479"/>
      <c r="Q600" s="479"/>
      <c r="R600" s="479"/>
      <c r="S600" s="479"/>
      <c r="T600" s="479"/>
      <c r="U600" s="479"/>
      <c r="V600" s="479"/>
      <c r="W600" s="479"/>
      <c r="X600" s="479"/>
      <c r="Y600" s="479"/>
      <c r="Z600" s="479"/>
    </row>
    <row r="601" spans="1:26" ht="15.75" customHeight="1">
      <c r="A601" s="479"/>
      <c r="B601" s="479"/>
      <c r="C601" s="479"/>
      <c r="D601" s="479"/>
      <c r="E601" s="479"/>
      <c r="F601" s="479"/>
      <c r="G601" s="479"/>
      <c r="H601" s="479"/>
      <c r="I601" s="479"/>
      <c r="J601" s="479"/>
      <c r="K601" s="479"/>
      <c r="L601" s="479"/>
      <c r="M601" s="479"/>
      <c r="N601" s="479"/>
      <c r="O601" s="479"/>
      <c r="P601" s="479"/>
      <c r="Q601" s="479"/>
      <c r="R601" s="479"/>
      <c r="S601" s="479"/>
      <c r="T601" s="479"/>
      <c r="U601" s="479"/>
      <c r="V601" s="479"/>
      <c r="W601" s="479"/>
      <c r="X601" s="479"/>
      <c r="Y601" s="479"/>
      <c r="Z601" s="479"/>
    </row>
    <row r="602" spans="1:26" ht="15.75" customHeight="1">
      <c r="A602" s="479"/>
      <c r="B602" s="479"/>
      <c r="C602" s="479"/>
      <c r="D602" s="479"/>
      <c r="E602" s="479"/>
      <c r="F602" s="479"/>
      <c r="G602" s="479"/>
      <c r="H602" s="479"/>
      <c r="I602" s="479"/>
      <c r="J602" s="479"/>
      <c r="K602" s="479"/>
      <c r="L602" s="479"/>
      <c r="M602" s="479"/>
      <c r="N602" s="479"/>
      <c r="O602" s="479"/>
      <c r="P602" s="479"/>
      <c r="Q602" s="479"/>
      <c r="R602" s="479"/>
      <c r="S602" s="479"/>
      <c r="T602" s="479"/>
      <c r="U602" s="479"/>
      <c r="V602" s="479"/>
      <c r="W602" s="479"/>
      <c r="X602" s="479"/>
      <c r="Y602" s="479"/>
      <c r="Z602" s="479"/>
    </row>
    <row r="603" spans="1:26" ht="15.75" customHeight="1">
      <c r="A603" s="479"/>
      <c r="B603" s="479"/>
      <c r="C603" s="479"/>
      <c r="D603" s="479"/>
      <c r="E603" s="479"/>
      <c r="F603" s="479"/>
      <c r="G603" s="479"/>
      <c r="H603" s="479"/>
      <c r="I603" s="479"/>
      <c r="J603" s="479"/>
      <c r="K603" s="479"/>
      <c r="L603" s="479"/>
      <c r="M603" s="479"/>
      <c r="N603" s="479"/>
      <c r="O603" s="479"/>
      <c r="P603" s="479"/>
      <c r="Q603" s="479"/>
      <c r="R603" s="479"/>
      <c r="S603" s="479"/>
      <c r="T603" s="479"/>
      <c r="U603" s="479"/>
      <c r="V603" s="479"/>
      <c r="W603" s="479"/>
      <c r="X603" s="479"/>
      <c r="Y603" s="479"/>
      <c r="Z603" s="479"/>
    </row>
    <row r="604" spans="1:26" ht="15.75" customHeight="1">
      <c r="A604" s="479"/>
      <c r="B604" s="479"/>
      <c r="C604" s="479"/>
      <c r="D604" s="479"/>
      <c r="E604" s="479"/>
      <c r="F604" s="479"/>
      <c r="G604" s="479"/>
      <c r="H604" s="479"/>
      <c r="I604" s="479"/>
      <c r="J604" s="479"/>
      <c r="K604" s="479"/>
      <c r="L604" s="479"/>
      <c r="M604" s="479"/>
      <c r="N604" s="479"/>
      <c r="O604" s="479"/>
      <c r="P604" s="479"/>
      <c r="Q604" s="479"/>
      <c r="R604" s="479"/>
      <c r="S604" s="479"/>
      <c r="T604" s="479"/>
      <c r="U604" s="479"/>
      <c r="V604" s="479"/>
      <c r="W604" s="479"/>
      <c r="X604" s="479"/>
      <c r="Y604" s="479"/>
      <c r="Z604" s="479"/>
    </row>
    <row r="605" spans="1:26" ht="15.75" customHeight="1">
      <c r="A605" s="479"/>
      <c r="B605" s="479"/>
      <c r="C605" s="479"/>
      <c r="D605" s="479"/>
      <c r="E605" s="479"/>
      <c r="F605" s="479"/>
      <c r="G605" s="479"/>
      <c r="H605" s="479"/>
      <c r="I605" s="479"/>
      <c r="J605" s="479"/>
      <c r="K605" s="479"/>
      <c r="L605" s="479"/>
      <c r="M605" s="479"/>
      <c r="N605" s="479"/>
      <c r="O605" s="479"/>
      <c r="P605" s="479"/>
      <c r="Q605" s="479"/>
      <c r="R605" s="479"/>
      <c r="S605" s="479"/>
      <c r="T605" s="479"/>
      <c r="U605" s="479"/>
      <c r="V605" s="479"/>
      <c r="W605" s="479"/>
      <c r="X605" s="479"/>
      <c r="Y605" s="479"/>
      <c r="Z605" s="479"/>
    </row>
    <row r="606" spans="1:26" ht="15.75" customHeight="1">
      <c r="A606" s="479"/>
      <c r="B606" s="479"/>
      <c r="C606" s="479"/>
      <c r="D606" s="479"/>
      <c r="E606" s="479"/>
      <c r="F606" s="479"/>
      <c r="G606" s="479"/>
      <c r="H606" s="479"/>
      <c r="I606" s="479"/>
      <c r="J606" s="479"/>
      <c r="K606" s="479"/>
      <c r="L606" s="479"/>
      <c r="M606" s="479"/>
      <c r="N606" s="479"/>
      <c r="O606" s="479"/>
      <c r="P606" s="479"/>
      <c r="Q606" s="479"/>
      <c r="R606" s="479"/>
      <c r="S606" s="479"/>
      <c r="T606" s="479"/>
      <c r="U606" s="479"/>
      <c r="V606" s="479"/>
      <c r="W606" s="479"/>
      <c r="X606" s="479"/>
      <c r="Y606" s="479"/>
      <c r="Z606" s="479"/>
    </row>
    <row r="607" spans="1:26" ht="15.75" customHeight="1">
      <c r="A607" s="479"/>
      <c r="B607" s="479"/>
      <c r="C607" s="479"/>
      <c r="D607" s="479"/>
      <c r="E607" s="479"/>
      <c r="F607" s="479"/>
      <c r="G607" s="479"/>
      <c r="H607" s="479"/>
      <c r="I607" s="479"/>
      <c r="J607" s="479"/>
      <c r="K607" s="479"/>
      <c r="L607" s="479"/>
      <c r="M607" s="479"/>
      <c r="N607" s="479"/>
      <c r="O607" s="479"/>
      <c r="P607" s="479"/>
      <c r="Q607" s="479"/>
      <c r="R607" s="479"/>
      <c r="S607" s="479"/>
      <c r="T607" s="479"/>
      <c r="U607" s="479"/>
      <c r="V607" s="479"/>
      <c r="W607" s="479"/>
      <c r="X607" s="479"/>
      <c r="Y607" s="479"/>
      <c r="Z607" s="479"/>
    </row>
    <row r="608" spans="1:26" ht="15.75" customHeight="1">
      <c r="A608" s="479"/>
      <c r="B608" s="479"/>
      <c r="C608" s="479"/>
      <c r="D608" s="479"/>
      <c r="E608" s="479"/>
      <c r="F608" s="479"/>
      <c r="G608" s="479"/>
      <c r="H608" s="479"/>
      <c r="I608" s="479"/>
      <c r="J608" s="479"/>
      <c r="K608" s="479"/>
      <c r="L608" s="479"/>
      <c r="M608" s="479"/>
      <c r="N608" s="479"/>
      <c r="O608" s="479"/>
      <c r="P608" s="479"/>
      <c r="Q608" s="479"/>
      <c r="R608" s="479"/>
      <c r="S608" s="479"/>
      <c r="T608" s="479"/>
      <c r="U608" s="479"/>
      <c r="V608" s="479"/>
      <c r="W608" s="479"/>
      <c r="X608" s="479"/>
      <c r="Y608" s="479"/>
      <c r="Z608" s="479"/>
    </row>
    <row r="609" spans="1:26" ht="15.75" customHeight="1">
      <c r="A609" s="479"/>
      <c r="B609" s="479"/>
      <c r="C609" s="479"/>
      <c r="D609" s="479"/>
      <c r="E609" s="479"/>
      <c r="F609" s="479"/>
      <c r="G609" s="479"/>
      <c r="H609" s="479"/>
      <c r="I609" s="479"/>
      <c r="J609" s="479"/>
      <c r="K609" s="479"/>
      <c r="L609" s="479"/>
      <c r="M609" s="479"/>
      <c r="N609" s="479"/>
      <c r="O609" s="479"/>
      <c r="P609" s="479"/>
      <c r="Q609" s="479"/>
      <c r="R609" s="479"/>
      <c r="S609" s="479"/>
      <c r="T609" s="479"/>
      <c r="U609" s="479"/>
      <c r="V609" s="479"/>
      <c r="W609" s="479"/>
      <c r="X609" s="479"/>
      <c r="Y609" s="479"/>
      <c r="Z609" s="479"/>
    </row>
    <row r="610" spans="1:26" ht="15.75" customHeight="1">
      <c r="A610" s="479"/>
      <c r="B610" s="479"/>
      <c r="C610" s="479"/>
      <c r="D610" s="479"/>
      <c r="E610" s="479"/>
      <c r="F610" s="479"/>
      <c r="G610" s="479"/>
      <c r="H610" s="479"/>
      <c r="I610" s="479"/>
      <c r="J610" s="479"/>
      <c r="K610" s="479"/>
      <c r="L610" s="479"/>
      <c r="M610" s="479"/>
      <c r="N610" s="479"/>
      <c r="O610" s="479"/>
      <c r="P610" s="479"/>
      <c r="Q610" s="479"/>
      <c r="R610" s="479"/>
      <c r="S610" s="479"/>
      <c r="T610" s="479"/>
      <c r="U610" s="479"/>
      <c r="V610" s="479"/>
      <c r="W610" s="479"/>
      <c r="X610" s="479"/>
      <c r="Y610" s="479"/>
      <c r="Z610" s="479"/>
    </row>
    <row r="611" spans="1:26" ht="15.75" customHeight="1">
      <c r="A611" s="479"/>
      <c r="B611" s="479"/>
      <c r="C611" s="479"/>
      <c r="D611" s="479"/>
      <c r="E611" s="479"/>
      <c r="F611" s="479"/>
      <c r="G611" s="479"/>
      <c r="H611" s="479"/>
      <c r="I611" s="479"/>
      <c r="J611" s="479"/>
      <c r="K611" s="479"/>
      <c r="L611" s="479"/>
      <c r="M611" s="479"/>
      <c r="N611" s="479"/>
      <c r="O611" s="479"/>
      <c r="P611" s="479"/>
      <c r="Q611" s="479"/>
      <c r="R611" s="479"/>
      <c r="S611" s="479"/>
      <c r="T611" s="479"/>
      <c r="U611" s="479"/>
      <c r="V611" s="479"/>
      <c r="W611" s="479"/>
      <c r="X611" s="479"/>
      <c r="Y611" s="479"/>
      <c r="Z611" s="479"/>
    </row>
    <row r="612" spans="1:26" ht="15.75" customHeight="1">
      <c r="A612" s="479"/>
      <c r="B612" s="479"/>
      <c r="C612" s="479"/>
      <c r="D612" s="479"/>
      <c r="E612" s="479"/>
      <c r="F612" s="479"/>
      <c r="G612" s="479"/>
      <c r="H612" s="479"/>
      <c r="I612" s="479"/>
      <c r="J612" s="479"/>
      <c r="K612" s="479"/>
      <c r="L612" s="479"/>
      <c r="M612" s="479"/>
      <c r="N612" s="479"/>
      <c r="O612" s="479"/>
      <c r="P612" s="479"/>
      <c r="Q612" s="479"/>
      <c r="R612" s="479"/>
      <c r="S612" s="479"/>
      <c r="T612" s="479"/>
      <c r="U612" s="479"/>
      <c r="V612" s="479"/>
      <c r="W612" s="479"/>
      <c r="X612" s="479"/>
      <c r="Y612" s="479"/>
      <c r="Z612" s="479"/>
    </row>
    <row r="613" spans="1:26" ht="15.75" customHeight="1">
      <c r="A613" s="479"/>
      <c r="B613" s="479"/>
      <c r="C613" s="479"/>
      <c r="D613" s="479"/>
      <c r="E613" s="479"/>
      <c r="F613" s="479"/>
      <c r="G613" s="479"/>
      <c r="H613" s="479"/>
      <c r="I613" s="479"/>
      <c r="J613" s="479"/>
      <c r="K613" s="479"/>
      <c r="L613" s="479"/>
      <c r="M613" s="479"/>
      <c r="N613" s="479"/>
      <c r="O613" s="479"/>
      <c r="P613" s="479"/>
      <c r="Q613" s="479"/>
      <c r="R613" s="479"/>
      <c r="S613" s="479"/>
      <c r="T613" s="479"/>
      <c r="U613" s="479"/>
      <c r="V613" s="479"/>
      <c r="W613" s="479"/>
      <c r="X613" s="479"/>
      <c r="Y613" s="479"/>
      <c r="Z613" s="479"/>
    </row>
    <row r="614" spans="1:26" ht="15.75" customHeight="1">
      <c r="A614" s="479"/>
      <c r="B614" s="479"/>
      <c r="C614" s="479"/>
      <c r="D614" s="479"/>
      <c r="E614" s="479"/>
      <c r="F614" s="479"/>
      <c r="G614" s="479"/>
      <c r="H614" s="479"/>
      <c r="I614" s="479"/>
      <c r="J614" s="479"/>
      <c r="K614" s="479"/>
      <c r="L614" s="479"/>
      <c r="M614" s="479"/>
      <c r="N614" s="479"/>
      <c r="O614" s="479"/>
      <c r="P614" s="479"/>
      <c r="Q614" s="479"/>
      <c r="R614" s="479"/>
      <c r="S614" s="479"/>
      <c r="T614" s="479"/>
      <c r="U614" s="479"/>
      <c r="V614" s="479"/>
      <c r="W614" s="479"/>
      <c r="X614" s="479"/>
      <c r="Y614" s="479"/>
      <c r="Z614" s="479"/>
    </row>
    <row r="615" spans="1:26" ht="15.75" customHeight="1">
      <c r="A615" s="479"/>
      <c r="B615" s="479"/>
      <c r="C615" s="479"/>
      <c r="D615" s="479"/>
      <c r="E615" s="479"/>
      <c r="F615" s="479"/>
      <c r="G615" s="479"/>
      <c r="H615" s="479"/>
      <c r="I615" s="479"/>
      <c r="J615" s="479"/>
      <c r="K615" s="479"/>
      <c r="L615" s="479"/>
      <c r="M615" s="479"/>
      <c r="N615" s="479"/>
      <c r="O615" s="479"/>
      <c r="P615" s="479"/>
      <c r="Q615" s="479"/>
      <c r="R615" s="479"/>
      <c r="S615" s="479"/>
      <c r="T615" s="479"/>
      <c r="U615" s="479"/>
      <c r="V615" s="479"/>
      <c r="W615" s="479"/>
      <c r="X615" s="479"/>
      <c r="Y615" s="479"/>
      <c r="Z615" s="479"/>
    </row>
    <row r="616" spans="1:26" ht="15.75" customHeight="1">
      <c r="A616" s="479"/>
      <c r="B616" s="479"/>
      <c r="C616" s="479"/>
      <c r="D616" s="479"/>
      <c r="E616" s="479"/>
      <c r="F616" s="479"/>
      <c r="G616" s="479"/>
      <c r="H616" s="479"/>
      <c r="I616" s="479"/>
      <c r="J616" s="479"/>
      <c r="K616" s="479"/>
      <c r="L616" s="479"/>
      <c r="M616" s="479"/>
      <c r="N616" s="479"/>
      <c r="O616" s="479"/>
      <c r="P616" s="479"/>
      <c r="Q616" s="479"/>
      <c r="R616" s="479"/>
      <c r="S616" s="479"/>
      <c r="T616" s="479"/>
      <c r="U616" s="479"/>
      <c r="V616" s="479"/>
      <c r="W616" s="479"/>
      <c r="X616" s="479"/>
      <c r="Y616" s="479"/>
      <c r="Z616" s="479"/>
    </row>
    <row r="617" spans="1:26" ht="15.75" customHeight="1">
      <c r="A617" s="479"/>
      <c r="B617" s="479"/>
      <c r="C617" s="479"/>
      <c r="D617" s="479"/>
      <c r="E617" s="479"/>
      <c r="F617" s="479"/>
      <c r="G617" s="479"/>
      <c r="H617" s="479"/>
      <c r="I617" s="479"/>
      <c r="J617" s="479"/>
      <c r="K617" s="479"/>
      <c r="L617" s="479"/>
      <c r="M617" s="479"/>
      <c r="N617" s="479"/>
      <c r="O617" s="479"/>
      <c r="P617" s="479"/>
      <c r="Q617" s="479"/>
      <c r="R617" s="479"/>
      <c r="S617" s="479"/>
      <c r="T617" s="479"/>
      <c r="U617" s="479"/>
      <c r="V617" s="479"/>
      <c r="W617" s="479"/>
      <c r="X617" s="479"/>
      <c r="Y617" s="479"/>
      <c r="Z617" s="479"/>
    </row>
    <row r="618" spans="1:26" ht="15.75" customHeight="1">
      <c r="A618" s="479"/>
      <c r="B618" s="479"/>
      <c r="C618" s="479"/>
      <c r="D618" s="479"/>
      <c r="E618" s="479"/>
      <c r="F618" s="479"/>
      <c r="G618" s="479"/>
      <c r="H618" s="479"/>
      <c r="I618" s="479"/>
      <c r="J618" s="479"/>
      <c r="K618" s="479"/>
      <c r="L618" s="479"/>
      <c r="M618" s="479"/>
      <c r="N618" s="479"/>
      <c r="O618" s="479"/>
      <c r="P618" s="479"/>
      <c r="Q618" s="479"/>
      <c r="R618" s="479"/>
      <c r="S618" s="479"/>
      <c r="T618" s="479"/>
      <c r="U618" s="479"/>
      <c r="V618" s="479"/>
      <c r="W618" s="479"/>
      <c r="X618" s="479"/>
      <c r="Y618" s="479"/>
      <c r="Z618" s="479"/>
    </row>
    <row r="619" spans="1:26" ht="15.75" customHeight="1">
      <c r="A619" s="479"/>
      <c r="B619" s="479"/>
      <c r="C619" s="479"/>
      <c r="D619" s="479"/>
      <c r="E619" s="479"/>
      <c r="F619" s="479"/>
      <c r="G619" s="479"/>
      <c r="H619" s="479"/>
      <c r="I619" s="479"/>
      <c r="J619" s="479"/>
      <c r="K619" s="479"/>
      <c r="L619" s="479"/>
      <c r="M619" s="479"/>
      <c r="N619" s="479"/>
      <c r="O619" s="479"/>
      <c r="P619" s="479"/>
      <c r="Q619" s="479"/>
      <c r="R619" s="479"/>
      <c r="S619" s="479"/>
      <c r="T619" s="479"/>
      <c r="U619" s="479"/>
      <c r="V619" s="479"/>
      <c r="W619" s="479"/>
      <c r="X619" s="479"/>
      <c r="Y619" s="479"/>
      <c r="Z619" s="479"/>
    </row>
    <row r="620" spans="1:26" ht="15.75" customHeight="1">
      <c r="A620" s="479"/>
      <c r="B620" s="479"/>
      <c r="C620" s="479"/>
      <c r="D620" s="479"/>
      <c r="E620" s="479"/>
      <c r="F620" s="479"/>
      <c r="G620" s="479"/>
      <c r="H620" s="479"/>
      <c r="I620" s="479"/>
      <c r="J620" s="479"/>
      <c r="K620" s="479"/>
      <c r="L620" s="479"/>
      <c r="M620" s="479"/>
      <c r="N620" s="479"/>
      <c r="O620" s="479"/>
      <c r="P620" s="479"/>
      <c r="Q620" s="479"/>
      <c r="R620" s="479"/>
      <c r="S620" s="479"/>
      <c r="T620" s="479"/>
      <c r="U620" s="479"/>
      <c r="V620" s="479"/>
      <c r="W620" s="479"/>
      <c r="X620" s="479"/>
      <c r="Y620" s="479"/>
      <c r="Z620" s="479"/>
    </row>
    <row r="621" spans="1:26" ht="15.75" customHeight="1">
      <c r="A621" s="479"/>
      <c r="B621" s="479"/>
      <c r="C621" s="479"/>
      <c r="D621" s="479"/>
      <c r="E621" s="479"/>
      <c r="F621" s="479"/>
      <c r="G621" s="479"/>
      <c r="H621" s="479"/>
      <c r="I621" s="479"/>
      <c r="J621" s="479"/>
      <c r="K621" s="479"/>
      <c r="L621" s="479"/>
      <c r="M621" s="479"/>
      <c r="N621" s="479"/>
      <c r="O621" s="479"/>
      <c r="P621" s="479"/>
      <c r="Q621" s="479"/>
      <c r="R621" s="479"/>
      <c r="S621" s="479"/>
      <c r="T621" s="479"/>
      <c r="U621" s="479"/>
      <c r="V621" s="479"/>
      <c r="W621" s="479"/>
      <c r="X621" s="479"/>
      <c r="Y621" s="479"/>
      <c r="Z621" s="479"/>
    </row>
    <row r="622" spans="1:26" ht="15.75" customHeight="1">
      <c r="A622" s="479"/>
      <c r="B622" s="479"/>
      <c r="C622" s="479"/>
      <c r="D622" s="479"/>
      <c r="E622" s="479"/>
      <c r="F622" s="479"/>
      <c r="G622" s="479"/>
      <c r="H622" s="479"/>
      <c r="I622" s="479"/>
      <c r="J622" s="479"/>
      <c r="K622" s="479"/>
      <c r="L622" s="479"/>
      <c r="M622" s="479"/>
      <c r="N622" s="479"/>
      <c r="O622" s="479"/>
      <c r="P622" s="479"/>
      <c r="Q622" s="479"/>
      <c r="R622" s="479"/>
      <c r="S622" s="479"/>
      <c r="T622" s="479"/>
      <c r="U622" s="479"/>
      <c r="V622" s="479"/>
      <c r="W622" s="479"/>
      <c r="X622" s="479"/>
      <c r="Y622" s="479"/>
      <c r="Z622" s="479"/>
    </row>
    <row r="623" spans="1:26" ht="15.75" customHeight="1">
      <c r="A623" s="479"/>
      <c r="B623" s="479"/>
      <c r="C623" s="479"/>
      <c r="D623" s="479"/>
      <c r="E623" s="479"/>
      <c r="F623" s="479"/>
      <c r="G623" s="479"/>
      <c r="H623" s="479"/>
      <c r="I623" s="479"/>
      <c r="J623" s="479"/>
      <c r="K623" s="479"/>
      <c r="L623" s="479"/>
      <c r="M623" s="479"/>
      <c r="N623" s="479"/>
      <c r="O623" s="479"/>
      <c r="P623" s="479"/>
      <c r="Q623" s="479"/>
      <c r="R623" s="479"/>
      <c r="S623" s="479"/>
      <c r="T623" s="479"/>
      <c r="U623" s="479"/>
      <c r="V623" s="479"/>
      <c r="W623" s="479"/>
      <c r="X623" s="479"/>
      <c r="Y623" s="479"/>
      <c r="Z623" s="479"/>
    </row>
    <row r="624" spans="1:26" ht="15.75" customHeight="1">
      <c r="A624" s="479"/>
      <c r="B624" s="479"/>
      <c r="C624" s="479"/>
      <c r="D624" s="479"/>
      <c r="E624" s="479"/>
      <c r="F624" s="479"/>
      <c r="G624" s="479"/>
      <c r="H624" s="479"/>
      <c r="I624" s="479"/>
      <c r="J624" s="479"/>
      <c r="K624" s="479"/>
      <c r="L624" s="479"/>
      <c r="M624" s="479"/>
      <c r="N624" s="479"/>
      <c r="O624" s="479"/>
      <c r="P624" s="479"/>
      <c r="Q624" s="479"/>
      <c r="R624" s="479"/>
      <c r="S624" s="479"/>
      <c r="T624" s="479"/>
      <c r="U624" s="479"/>
      <c r="V624" s="479"/>
      <c r="W624" s="479"/>
      <c r="X624" s="479"/>
      <c r="Y624" s="479"/>
      <c r="Z624" s="479"/>
    </row>
    <row r="625" spans="1:26" ht="15.75" customHeight="1">
      <c r="A625" s="479"/>
      <c r="B625" s="479"/>
      <c r="C625" s="479"/>
      <c r="D625" s="479"/>
      <c r="E625" s="479"/>
      <c r="F625" s="479"/>
      <c r="G625" s="479"/>
      <c r="H625" s="479"/>
      <c r="I625" s="479"/>
      <c r="J625" s="479"/>
      <c r="K625" s="479"/>
      <c r="L625" s="479"/>
      <c r="M625" s="479"/>
      <c r="N625" s="479"/>
      <c r="O625" s="479"/>
      <c r="P625" s="479"/>
      <c r="Q625" s="479"/>
      <c r="R625" s="479"/>
      <c r="S625" s="479"/>
      <c r="T625" s="479"/>
      <c r="U625" s="479"/>
      <c r="V625" s="479"/>
      <c r="W625" s="479"/>
      <c r="X625" s="479"/>
      <c r="Y625" s="479"/>
      <c r="Z625" s="479"/>
    </row>
    <row r="626" spans="1:26" ht="15.75" customHeight="1">
      <c r="A626" s="479"/>
      <c r="B626" s="479"/>
      <c r="C626" s="479"/>
      <c r="D626" s="479"/>
      <c r="E626" s="479"/>
      <c r="F626" s="479"/>
      <c r="G626" s="479"/>
      <c r="H626" s="479"/>
      <c r="I626" s="479"/>
      <c r="J626" s="479"/>
      <c r="K626" s="479"/>
      <c r="L626" s="479"/>
      <c r="M626" s="479"/>
      <c r="N626" s="479"/>
      <c r="O626" s="479"/>
      <c r="P626" s="479"/>
      <c r="Q626" s="479"/>
      <c r="R626" s="479"/>
      <c r="S626" s="479"/>
      <c r="T626" s="479"/>
      <c r="U626" s="479"/>
      <c r="V626" s="479"/>
      <c r="W626" s="479"/>
      <c r="X626" s="479"/>
      <c r="Y626" s="479"/>
      <c r="Z626" s="479"/>
    </row>
    <row r="627" spans="1:26" ht="15.75" customHeight="1">
      <c r="A627" s="479"/>
      <c r="B627" s="479"/>
      <c r="C627" s="479"/>
      <c r="D627" s="479"/>
      <c r="E627" s="479"/>
      <c r="F627" s="479"/>
      <c r="G627" s="479"/>
      <c r="H627" s="479"/>
      <c r="I627" s="479"/>
      <c r="J627" s="479"/>
      <c r="K627" s="479"/>
      <c r="L627" s="479"/>
      <c r="M627" s="479"/>
      <c r="N627" s="479"/>
      <c r="O627" s="479"/>
      <c r="P627" s="479"/>
      <c r="Q627" s="479"/>
      <c r="R627" s="479"/>
      <c r="S627" s="479"/>
      <c r="T627" s="479"/>
      <c r="U627" s="479"/>
      <c r="V627" s="479"/>
      <c r="W627" s="479"/>
      <c r="X627" s="479"/>
      <c r="Y627" s="479"/>
      <c r="Z627" s="479"/>
    </row>
    <row r="628" spans="1:26" ht="15.75" customHeight="1">
      <c r="A628" s="479"/>
      <c r="B628" s="479"/>
      <c r="C628" s="479"/>
      <c r="D628" s="479"/>
      <c r="E628" s="479"/>
      <c r="F628" s="479"/>
      <c r="G628" s="479"/>
      <c r="H628" s="479"/>
      <c r="I628" s="479"/>
      <c r="J628" s="479"/>
      <c r="K628" s="479"/>
      <c r="L628" s="479"/>
      <c r="M628" s="479"/>
      <c r="N628" s="479"/>
      <c r="O628" s="479"/>
      <c r="P628" s="479"/>
      <c r="Q628" s="479"/>
      <c r="R628" s="479"/>
      <c r="S628" s="479"/>
      <c r="T628" s="479"/>
      <c r="U628" s="479"/>
      <c r="V628" s="479"/>
      <c r="W628" s="479"/>
      <c r="X628" s="479"/>
      <c r="Y628" s="479"/>
      <c r="Z628" s="479"/>
    </row>
    <row r="629" spans="1:26" ht="15.75" customHeight="1">
      <c r="A629" s="479"/>
      <c r="B629" s="479"/>
      <c r="C629" s="479"/>
      <c r="D629" s="479"/>
      <c r="E629" s="479"/>
      <c r="F629" s="479"/>
      <c r="G629" s="479"/>
      <c r="H629" s="479"/>
      <c r="I629" s="479"/>
      <c r="J629" s="479"/>
      <c r="K629" s="479"/>
      <c r="L629" s="479"/>
      <c r="M629" s="479"/>
      <c r="N629" s="479"/>
      <c r="O629" s="479"/>
      <c r="P629" s="479"/>
      <c r="Q629" s="479"/>
      <c r="R629" s="479"/>
      <c r="S629" s="479"/>
      <c r="T629" s="479"/>
      <c r="U629" s="479"/>
      <c r="V629" s="479"/>
      <c r="W629" s="479"/>
      <c r="X629" s="479"/>
      <c r="Y629" s="479"/>
      <c r="Z629" s="479"/>
    </row>
    <row r="630" spans="1:26" ht="15.75" customHeight="1">
      <c r="A630" s="479"/>
      <c r="B630" s="479"/>
      <c r="C630" s="479"/>
      <c r="D630" s="479"/>
      <c r="E630" s="479"/>
      <c r="F630" s="479"/>
      <c r="G630" s="479"/>
      <c r="H630" s="479"/>
      <c r="I630" s="479"/>
      <c r="J630" s="479"/>
      <c r="K630" s="479"/>
      <c r="L630" s="479"/>
      <c r="M630" s="479"/>
      <c r="N630" s="479"/>
      <c r="O630" s="479"/>
      <c r="P630" s="479"/>
      <c r="Q630" s="479"/>
      <c r="R630" s="479"/>
      <c r="S630" s="479"/>
      <c r="T630" s="479"/>
      <c r="U630" s="479"/>
      <c r="V630" s="479"/>
      <c r="W630" s="479"/>
      <c r="X630" s="479"/>
      <c r="Y630" s="479"/>
      <c r="Z630" s="479"/>
    </row>
    <row r="631" spans="1:26" ht="15.75" customHeight="1">
      <c r="A631" s="479"/>
      <c r="B631" s="479"/>
      <c r="C631" s="479"/>
      <c r="D631" s="479"/>
      <c r="E631" s="479"/>
      <c r="F631" s="479"/>
      <c r="G631" s="479"/>
      <c r="H631" s="479"/>
      <c r="I631" s="479"/>
      <c r="J631" s="479"/>
      <c r="K631" s="479"/>
      <c r="L631" s="479"/>
      <c r="M631" s="479"/>
      <c r="N631" s="479"/>
      <c r="O631" s="479"/>
      <c r="P631" s="479"/>
      <c r="Q631" s="479"/>
      <c r="R631" s="479"/>
      <c r="S631" s="479"/>
      <c r="T631" s="479"/>
      <c r="U631" s="479"/>
      <c r="V631" s="479"/>
      <c r="W631" s="479"/>
      <c r="X631" s="479"/>
      <c r="Y631" s="479"/>
      <c r="Z631" s="479"/>
    </row>
    <row r="632" spans="1:26" ht="15.75" customHeight="1">
      <c r="A632" s="479"/>
      <c r="B632" s="479"/>
      <c r="C632" s="479"/>
      <c r="D632" s="479"/>
      <c r="E632" s="479"/>
      <c r="F632" s="479"/>
      <c r="G632" s="479"/>
      <c r="H632" s="479"/>
      <c r="I632" s="479"/>
      <c r="J632" s="479"/>
      <c r="K632" s="479"/>
      <c r="L632" s="479"/>
      <c r="M632" s="479"/>
      <c r="N632" s="479"/>
      <c r="O632" s="479"/>
      <c r="P632" s="479"/>
      <c r="Q632" s="479"/>
      <c r="R632" s="479"/>
      <c r="S632" s="479"/>
      <c r="T632" s="479"/>
      <c r="U632" s="479"/>
      <c r="V632" s="479"/>
      <c r="W632" s="479"/>
      <c r="X632" s="479"/>
      <c r="Y632" s="479"/>
      <c r="Z632" s="479"/>
    </row>
    <row r="633" spans="1:26" ht="15.75" customHeight="1">
      <c r="A633" s="479"/>
      <c r="B633" s="479"/>
      <c r="C633" s="479"/>
      <c r="D633" s="479"/>
      <c r="E633" s="479"/>
      <c r="F633" s="479"/>
      <c r="G633" s="479"/>
      <c r="H633" s="479"/>
      <c r="I633" s="479"/>
      <c r="J633" s="479"/>
      <c r="K633" s="479"/>
      <c r="L633" s="479"/>
      <c r="M633" s="479"/>
      <c r="N633" s="479"/>
      <c r="O633" s="479"/>
      <c r="P633" s="479"/>
      <c r="Q633" s="479"/>
      <c r="R633" s="479"/>
      <c r="S633" s="479"/>
      <c r="T633" s="479"/>
      <c r="U633" s="479"/>
      <c r="V633" s="479"/>
      <c r="W633" s="479"/>
      <c r="X633" s="479"/>
      <c r="Y633" s="479"/>
      <c r="Z633" s="479"/>
    </row>
    <row r="634" spans="1:26" ht="15.75" customHeight="1">
      <c r="A634" s="479"/>
      <c r="B634" s="479"/>
      <c r="C634" s="479"/>
      <c r="D634" s="479"/>
      <c r="E634" s="479"/>
      <c r="F634" s="479"/>
      <c r="G634" s="479"/>
      <c r="H634" s="479"/>
      <c r="I634" s="479"/>
      <c r="J634" s="479"/>
      <c r="K634" s="479"/>
      <c r="L634" s="479"/>
      <c r="M634" s="479"/>
      <c r="N634" s="479"/>
      <c r="O634" s="479"/>
      <c r="P634" s="479"/>
      <c r="Q634" s="479"/>
      <c r="R634" s="479"/>
      <c r="S634" s="479"/>
      <c r="T634" s="479"/>
      <c r="U634" s="479"/>
      <c r="V634" s="479"/>
      <c r="W634" s="479"/>
      <c r="X634" s="479"/>
      <c r="Y634" s="479"/>
      <c r="Z634" s="479"/>
    </row>
    <row r="635" spans="1:26" ht="15.75" customHeight="1">
      <c r="A635" s="479"/>
      <c r="B635" s="479"/>
      <c r="C635" s="479"/>
      <c r="D635" s="479"/>
      <c r="E635" s="479"/>
      <c r="F635" s="479"/>
      <c r="G635" s="479"/>
      <c r="H635" s="479"/>
      <c r="I635" s="479"/>
      <c r="J635" s="479"/>
      <c r="K635" s="479"/>
      <c r="L635" s="479"/>
      <c r="M635" s="479"/>
      <c r="N635" s="479"/>
      <c r="O635" s="479"/>
      <c r="P635" s="479"/>
      <c r="Q635" s="479"/>
      <c r="R635" s="479"/>
      <c r="S635" s="479"/>
      <c r="T635" s="479"/>
      <c r="U635" s="479"/>
      <c r="V635" s="479"/>
      <c r="W635" s="479"/>
      <c r="X635" s="479"/>
      <c r="Y635" s="479"/>
      <c r="Z635" s="479"/>
    </row>
    <row r="636" spans="1:26" ht="15.75" customHeight="1">
      <c r="A636" s="479"/>
      <c r="B636" s="479"/>
      <c r="C636" s="479"/>
      <c r="D636" s="479"/>
      <c r="E636" s="479"/>
      <c r="F636" s="479"/>
      <c r="G636" s="479"/>
      <c r="H636" s="479"/>
      <c r="I636" s="479"/>
      <c r="J636" s="479"/>
      <c r="K636" s="479"/>
      <c r="L636" s="479"/>
      <c r="M636" s="479"/>
      <c r="N636" s="479"/>
      <c r="O636" s="479"/>
      <c r="P636" s="479"/>
      <c r="Q636" s="479"/>
      <c r="R636" s="479"/>
      <c r="S636" s="479"/>
      <c r="T636" s="479"/>
      <c r="U636" s="479"/>
      <c r="V636" s="479"/>
      <c r="W636" s="479"/>
      <c r="X636" s="479"/>
      <c r="Y636" s="479"/>
      <c r="Z636" s="479"/>
    </row>
    <row r="637" spans="1:26" ht="15.75" customHeight="1">
      <c r="A637" s="479"/>
      <c r="B637" s="479"/>
      <c r="C637" s="479"/>
      <c r="D637" s="479"/>
      <c r="E637" s="479"/>
      <c r="F637" s="479"/>
      <c r="G637" s="479"/>
      <c r="H637" s="479"/>
      <c r="I637" s="479"/>
      <c r="J637" s="479"/>
      <c r="K637" s="479"/>
      <c r="L637" s="479"/>
      <c r="M637" s="479"/>
      <c r="N637" s="479"/>
      <c r="O637" s="479"/>
      <c r="P637" s="479"/>
      <c r="Q637" s="479"/>
      <c r="R637" s="479"/>
      <c r="S637" s="479"/>
      <c r="T637" s="479"/>
      <c r="U637" s="479"/>
      <c r="V637" s="479"/>
      <c r="W637" s="479"/>
      <c r="X637" s="479"/>
      <c r="Y637" s="479"/>
      <c r="Z637" s="479"/>
    </row>
    <row r="638" spans="1:26" ht="15.75" customHeight="1">
      <c r="A638" s="479"/>
      <c r="B638" s="479"/>
      <c r="C638" s="479"/>
      <c r="D638" s="479"/>
      <c r="E638" s="479"/>
      <c r="F638" s="479"/>
      <c r="G638" s="479"/>
      <c r="H638" s="479"/>
      <c r="I638" s="479"/>
      <c r="J638" s="479"/>
      <c r="K638" s="479"/>
      <c r="L638" s="479"/>
      <c r="M638" s="479"/>
      <c r="N638" s="479"/>
      <c r="O638" s="479"/>
      <c r="P638" s="479"/>
      <c r="Q638" s="479"/>
      <c r="R638" s="479"/>
      <c r="S638" s="479"/>
      <c r="T638" s="479"/>
      <c r="U638" s="479"/>
      <c r="V638" s="479"/>
      <c r="W638" s="479"/>
      <c r="X638" s="479"/>
      <c r="Y638" s="479"/>
      <c r="Z638" s="479"/>
    </row>
    <row r="639" spans="1:26" ht="15.75" customHeight="1">
      <c r="A639" s="479"/>
      <c r="B639" s="479"/>
      <c r="C639" s="479"/>
      <c r="D639" s="479"/>
      <c r="E639" s="479"/>
      <c r="F639" s="479"/>
      <c r="G639" s="479"/>
      <c r="H639" s="479"/>
      <c r="I639" s="479"/>
      <c r="J639" s="479"/>
      <c r="K639" s="479"/>
      <c r="L639" s="479"/>
      <c r="M639" s="479"/>
      <c r="N639" s="479"/>
      <c r="O639" s="479"/>
      <c r="P639" s="479"/>
      <c r="Q639" s="479"/>
      <c r="R639" s="479"/>
      <c r="S639" s="479"/>
      <c r="T639" s="479"/>
      <c r="U639" s="479"/>
      <c r="V639" s="479"/>
      <c r="W639" s="479"/>
      <c r="X639" s="479"/>
      <c r="Y639" s="479"/>
      <c r="Z639" s="479"/>
    </row>
    <row r="640" spans="1:26" ht="15.75" customHeight="1">
      <c r="A640" s="479"/>
      <c r="B640" s="479"/>
      <c r="C640" s="479"/>
      <c r="D640" s="479"/>
      <c r="E640" s="479"/>
      <c r="F640" s="479"/>
      <c r="G640" s="479"/>
      <c r="H640" s="479"/>
      <c r="I640" s="479"/>
      <c r="J640" s="479"/>
      <c r="K640" s="479"/>
      <c r="L640" s="479"/>
      <c r="M640" s="479"/>
      <c r="N640" s="479"/>
      <c r="O640" s="479"/>
      <c r="P640" s="479"/>
      <c r="Q640" s="479"/>
      <c r="R640" s="479"/>
      <c r="S640" s="479"/>
      <c r="T640" s="479"/>
      <c r="U640" s="479"/>
      <c r="V640" s="479"/>
      <c r="W640" s="479"/>
      <c r="X640" s="479"/>
      <c r="Y640" s="479"/>
      <c r="Z640" s="479"/>
    </row>
    <row r="641" spans="1:26" ht="15.75" customHeight="1">
      <c r="A641" s="479"/>
      <c r="B641" s="479"/>
      <c r="C641" s="479"/>
      <c r="D641" s="479"/>
      <c r="E641" s="479"/>
      <c r="F641" s="479"/>
      <c r="G641" s="479"/>
      <c r="H641" s="479"/>
      <c r="I641" s="479"/>
      <c r="J641" s="479"/>
      <c r="K641" s="479"/>
      <c r="L641" s="479"/>
      <c r="M641" s="479"/>
      <c r="N641" s="479"/>
      <c r="O641" s="479"/>
      <c r="P641" s="479"/>
      <c r="Q641" s="479"/>
      <c r="R641" s="479"/>
      <c r="S641" s="479"/>
      <c r="T641" s="479"/>
      <c r="U641" s="479"/>
      <c r="V641" s="479"/>
      <c r="W641" s="479"/>
      <c r="X641" s="479"/>
      <c r="Y641" s="479"/>
      <c r="Z641" s="479"/>
    </row>
    <row r="642" spans="1:26" ht="15.75" customHeight="1">
      <c r="A642" s="479"/>
      <c r="B642" s="479"/>
      <c r="C642" s="479"/>
      <c r="D642" s="479"/>
      <c r="E642" s="479"/>
      <c r="F642" s="479"/>
      <c r="G642" s="479"/>
      <c r="H642" s="479"/>
      <c r="I642" s="479"/>
      <c r="J642" s="479"/>
      <c r="K642" s="479"/>
      <c r="L642" s="479"/>
      <c r="M642" s="479"/>
      <c r="N642" s="479"/>
      <c r="O642" s="479"/>
      <c r="P642" s="479"/>
      <c r="Q642" s="479"/>
      <c r="R642" s="479"/>
      <c r="S642" s="479"/>
      <c r="T642" s="479"/>
      <c r="U642" s="479"/>
      <c r="V642" s="479"/>
      <c r="W642" s="479"/>
      <c r="X642" s="479"/>
      <c r="Y642" s="479"/>
      <c r="Z642" s="479"/>
    </row>
    <row r="643" spans="1:26" ht="15.75" customHeight="1">
      <c r="A643" s="479"/>
      <c r="B643" s="479"/>
      <c r="C643" s="479"/>
      <c r="D643" s="479"/>
      <c r="E643" s="479"/>
      <c r="F643" s="479"/>
      <c r="G643" s="479"/>
      <c r="H643" s="479"/>
      <c r="I643" s="479"/>
      <c r="J643" s="479"/>
      <c r="K643" s="479"/>
      <c r="L643" s="479"/>
      <c r="M643" s="479"/>
      <c r="N643" s="479"/>
      <c r="O643" s="479"/>
      <c r="P643" s="479"/>
      <c r="Q643" s="479"/>
      <c r="R643" s="479"/>
      <c r="S643" s="479"/>
      <c r="T643" s="479"/>
      <c r="U643" s="479"/>
      <c r="V643" s="479"/>
      <c r="W643" s="479"/>
      <c r="X643" s="479"/>
      <c r="Y643" s="479"/>
      <c r="Z643" s="479"/>
    </row>
    <row r="644" spans="1:26" ht="15.75" customHeight="1">
      <c r="A644" s="479"/>
      <c r="B644" s="479"/>
      <c r="C644" s="479"/>
      <c r="D644" s="479"/>
      <c r="E644" s="479"/>
      <c r="F644" s="479"/>
      <c r="G644" s="479"/>
      <c r="H644" s="479"/>
      <c r="I644" s="479"/>
      <c r="J644" s="479"/>
      <c r="K644" s="479"/>
      <c r="L644" s="479"/>
      <c r="M644" s="479"/>
      <c r="N644" s="479"/>
      <c r="O644" s="479"/>
      <c r="P644" s="479"/>
      <c r="Q644" s="479"/>
      <c r="R644" s="479"/>
      <c r="S644" s="479"/>
      <c r="T644" s="479"/>
      <c r="U644" s="479"/>
      <c r="V644" s="479"/>
      <c r="W644" s="479"/>
      <c r="X644" s="479"/>
      <c r="Y644" s="479"/>
      <c r="Z644" s="479"/>
    </row>
    <row r="645" spans="1:26" ht="15.75" customHeight="1">
      <c r="A645" s="479"/>
      <c r="B645" s="479"/>
      <c r="C645" s="479"/>
      <c r="D645" s="479"/>
      <c r="E645" s="479"/>
      <c r="F645" s="479"/>
      <c r="G645" s="479"/>
      <c r="H645" s="479"/>
      <c r="I645" s="479"/>
      <c r="J645" s="479"/>
      <c r="K645" s="479"/>
      <c r="L645" s="479"/>
      <c r="M645" s="479"/>
      <c r="N645" s="479"/>
      <c r="O645" s="479"/>
      <c r="P645" s="479"/>
      <c r="Q645" s="479"/>
      <c r="R645" s="479"/>
      <c r="S645" s="479"/>
      <c r="T645" s="479"/>
      <c r="U645" s="479"/>
      <c r="V645" s="479"/>
      <c r="W645" s="479"/>
      <c r="X645" s="479"/>
      <c r="Y645" s="479"/>
      <c r="Z645" s="479"/>
    </row>
    <row r="646" spans="1:26" ht="15.75" customHeight="1">
      <c r="A646" s="479"/>
      <c r="B646" s="479"/>
      <c r="C646" s="479"/>
      <c r="D646" s="479"/>
      <c r="E646" s="479"/>
      <c r="F646" s="479"/>
      <c r="G646" s="479"/>
      <c r="H646" s="479"/>
      <c r="I646" s="479"/>
      <c r="J646" s="479"/>
      <c r="K646" s="479"/>
      <c r="L646" s="479"/>
      <c r="M646" s="479"/>
      <c r="N646" s="479"/>
      <c r="O646" s="479"/>
      <c r="P646" s="479"/>
      <c r="Q646" s="479"/>
      <c r="R646" s="479"/>
      <c r="S646" s="479"/>
      <c r="T646" s="479"/>
      <c r="U646" s="479"/>
      <c r="V646" s="479"/>
      <c r="W646" s="479"/>
      <c r="X646" s="479"/>
      <c r="Y646" s="479"/>
      <c r="Z646" s="479"/>
    </row>
    <row r="647" spans="1:26" ht="15.75" customHeight="1">
      <c r="A647" s="479"/>
      <c r="B647" s="479"/>
      <c r="C647" s="479"/>
      <c r="D647" s="479"/>
      <c r="E647" s="479"/>
      <c r="F647" s="479"/>
      <c r="G647" s="479"/>
      <c r="H647" s="479"/>
      <c r="I647" s="479"/>
      <c r="J647" s="479"/>
      <c r="K647" s="479"/>
      <c r="L647" s="479"/>
      <c r="M647" s="479"/>
      <c r="N647" s="479"/>
      <c r="O647" s="479"/>
      <c r="P647" s="479"/>
      <c r="Q647" s="479"/>
      <c r="R647" s="479"/>
      <c r="S647" s="479"/>
      <c r="T647" s="479"/>
      <c r="U647" s="479"/>
      <c r="V647" s="479"/>
      <c r="W647" s="479"/>
      <c r="X647" s="479"/>
      <c r="Y647" s="479"/>
      <c r="Z647" s="479"/>
    </row>
    <row r="648" spans="1:26" ht="15.75" customHeight="1">
      <c r="A648" s="479"/>
      <c r="B648" s="479"/>
      <c r="C648" s="479"/>
      <c r="D648" s="479"/>
      <c r="E648" s="479"/>
      <c r="F648" s="479"/>
      <c r="G648" s="479"/>
      <c r="H648" s="479"/>
      <c r="I648" s="479"/>
      <c r="J648" s="479"/>
      <c r="K648" s="479"/>
      <c r="L648" s="479"/>
      <c r="M648" s="479"/>
      <c r="N648" s="479"/>
      <c r="O648" s="479"/>
      <c r="P648" s="479"/>
      <c r="Q648" s="479"/>
      <c r="R648" s="479"/>
      <c r="S648" s="479"/>
      <c r="T648" s="479"/>
      <c r="U648" s="479"/>
      <c r="V648" s="479"/>
      <c r="W648" s="479"/>
      <c r="X648" s="479"/>
      <c r="Y648" s="479"/>
      <c r="Z648" s="479"/>
    </row>
    <row r="649" spans="1:26" ht="15.75" customHeight="1">
      <c r="A649" s="479"/>
      <c r="B649" s="479"/>
      <c r="C649" s="479"/>
      <c r="D649" s="479"/>
      <c r="E649" s="479"/>
      <c r="F649" s="479"/>
      <c r="G649" s="479"/>
      <c r="H649" s="479"/>
      <c r="I649" s="479"/>
      <c r="J649" s="479"/>
      <c r="K649" s="479"/>
      <c r="L649" s="479"/>
      <c r="M649" s="479"/>
      <c r="N649" s="479"/>
      <c r="O649" s="479"/>
      <c r="P649" s="479"/>
      <c r="Q649" s="479"/>
      <c r="R649" s="479"/>
      <c r="S649" s="479"/>
      <c r="T649" s="479"/>
      <c r="U649" s="479"/>
      <c r="V649" s="479"/>
      <c r="W649" s="479"/>
      <c r="X649" s="479"/>
      <c r="Y649" s="479"/>
      <c r="Z649" s="479"/>
    </row>
    <row r="650" spans="1:26" ht="15.75" customHeight="1">
      <c r="A650" s="479"/>
      <c r="B650" s="479"/>
      <c r="C650" s="479"/>
      <c r="D650" s="479"/>
      <c r="E650" s="479"/>
      <c r="F650" s="479"/>
      <c r="G650" s="479"/>
      <c r="H650" s="479"/>
      <c r="I650" s="479"/>
      <c r="J650" s="479"/>
      <c r="K650" s="479"/>
      <c r="L650" s="479"/>
      <c r="M650" s="479"/>
      <c r="N650" s="479"/>
      <c r="O650" s="479"/>
      <c r="P650" s="479"/>
      <c r="Q650" s="479"/>
      <c r="R650" s="479"/>
      <c r="S650" s="479"/>
      <c r="T650" s="479"/>
      <c r="U650" s="479"/>
      <c r="V650" s="479"/>
      <c r="W650" s="479"/>
      <c r="X650" s="479"/>
      <c r="Y650" s="479"/>
      <c r="Z650" s="479"/>
    </row>
    <row r="651" spans="1:26" ht="15.75" customHeight="1">
      <c r="A651" s="479"/>
      <c r="B651" s="479"/>
      <c r="C651" s="479"/>
      <c r="D651" s="479"/>
      <c r="E651" s="479"/>
      <c r="F651" s="479"/>
      <c r="G651" s="479"/>
      <c r="H651" s="479"/>
      <c r="I651" s="479"/>
      <c r="J651" s="479"/>
      <c r="K651" s="479"/>
      <c r="L651" s="479"/>
      <c r="M651" s="479"/>
      <c r="N651" s="479"/>
      <c r="O651" s="479"/>
      <c r="P651" s="479"/>
      <c r="Q651" s="479"/>
      <c r="R651" s="479"/>
      <c r="S651" s="479"/>
      <c r="T651" s="479"/>
      <c r="U651" s="479"/>
      <c r="V651" s="479"/>
      <c r="W651" s="479"/>
      <c r="X651" s="479"/>
      <c r="Y651" s="479"/>
      <c r="Z651" s="479"/>
    </row>
    <row r="652" spans="1:26" ht="15.75" customHeight="1">
      <c r="A652" s="479"/>
      <c r="B652" s="479"/>
      <c r="C652" s="479"/>
      <c r="D652" s="479"/>
      <c r="E652" s="479"/>
      <c r="F652" s="479"/>
      <c r="G652" s="479"/>
      <c r="H652" s="479"/>
      <c r="I652" s="479"/>
      <c r="J652" s="479"/>
      <c r="K652" s="479"/>
      <c r="L652" s="479"/>
      <c r="M652" s="479"/>
      <c r="N652" s="479"/>
      <c r="O652" s="479"/>
      <c r="P652" s="479"/>
      <c r="Q652" s="479"/>
      <c r="R652" s="479"/>
      <c r="S652" s="479"/>
      <c r="T652" s="479"/>
      <c r="U652" s="479"/>
      <c r="V652" s="479"/>
      <c r="W652" s="479"/>
      <c r="X652" s="479"/>
      <c r="Y652" s="479"/>
      <c r="Z652" s="479"/>
    </row>
    <row r="653" spans="1:26" ht="15.75" customHeight="1">
      <c r="A653" s="479"/>
      <c r="B653" s="479"/>
      <c r="C653" s="479"/>
      <c r="D653" s="479"/>
      <c r="E653" s="479"/>
      <c r="F653" s="479"/>
      <c r="G653" s="479"/>
      <c r="H653" s="479"/>
      <c r="I653" s="479"/>
      <c r="J653" s="479"/>
      <c r="K653" s="479"/>
      <c r="L653" s="479"/>
      <c r="M653" s="479"/>
      <c r="N653" s="479"/>
      <c r="O653" s="479"/>
      <c r="P653" s="479"/>
      <c r="Q653" s="479"/>
      <c r="R653" s="479"/>
      <c r="S653" s="479"/>
      <c r="T653" s="479"/>
      <c r="U653" s="479"/>
      <c r="V653" s="479"/>
      <c r="W653" s="479"/>
      <c r="X653" s="479"/>
      <c r="Y653" s="479"/>
      <c r="Z653" s="479"/>
    </row>
    <row r="654" spans="1:26" ht="15.75" customHeight="1">
      <c r="A654" s="479"/>
      <c r="B654" s="479"/>
      <c r="C654" s="479"/>
      <c r="D654" s="479"/>
      <c r="E654" s="479"/>
      <c r="F654" s="479"/>
      <c r="G654" s="479"/>
      <c r="H654" s="479"/>
      <c r="I654" s="479"/>
      <c r="J654" s="479"/>
      <c r="K654" s="479"/>
      <c r="L654" s="479"/>
      <c r="M654" s="479"/>
      <c r="N654" s="479"/>
      <c r="O654" s="479"/>
      <c r="P654" s="479"/>
      <c r="Q654" s="479"/>
      <c r="R654" s="479"/>
      <c r="S654" s="479"/>
      <c r="T654" s="479"/>
      <c r="U654" s="479"/>
      <c r="V654" s="479"/>
      <c r="W654" s="479"/>
      <c r="X654" s="479"/>
      <c r="Y654" s="479"/>
      <c r="Z654" s="479"/>
    </row>
    <row r="655" spans="1:26" ht="15.75" customHeight="1">
      <c r="A655" s="479"/>
      <c r="B655" s="479"/>
      <c r="C655" s="479"/>
      <c r="D655" s="479"/>
      <c r="E655" s="479"/>
      <c r="F655" s="479"/>
      <c r="G655" s="479"/>
      <c r="H655" s="479"/>
      <c r="I655" s="479"/>
      <c r="J655" s="479"/>
      <c r="K655" s="479"/>
      <c r="L655" s="479"/>
      <c r="M655" s="479"/>
      <c r="N655" s="479"/>
      <c r="O655" s="479"/>
      <c r="P655" s="479"/>
      <c r="Q655" s="479"/>
      <c r="R655" s="479"/>
      <c r="S655" s="479"/>
      <c r="T655" s="479"/>
      <c r="U655" s="479"/>
      <c r="V655" s="479"/>
      <c r="W655" s="479"/>
      <c r="X655" s="479"/>
      <c r="Y655" s="479"/>
      <c r="Z655" s="479"/>
    </row>
    <row r="656" spans="1:26" ht="15.75" customHeight="1">
      <c r="A656" s="479"/>
      <c r="B656" s="479"/>
      <c r="C656" s="479"/>
      <c r="D656" s="479"/>
      <c r="E656" s="479"/>
      <c r="F656" s="479"/>
      <c r="G656" s="479"/>
      <c r="H656" s="479"/>
      <c r="I656" s="479"/>
      <c r="J656" s="479"/>
      <c r="K656" s="479"/>
      <c r="L656" s="479"/>
      <c r="M656" s="479"/>
      <c r="N656" s="479"/>
      <c r="O656" s="479"/>
      <c r="P656" s="479"/>
      <c r="Q656" s="479"/>
      <c r="R656" s="479"/>
      <c r="S656" s="479"/>
      <c r="T656" s="479"/>
      <c r="U656" s="479"/>
      <c r="V656" s="479"/>
      <c r="W656" s="479"/>
      <c r="X656" s="479"/>
      <c r="Y656" s="479"/>
      <c r="Z656" s="479"/>
    </row>
    <row r="657" spans="1:26" ht="15.75" customHeight="1">
      <c r="A657" s="479"/>
      <c r="B657" s="479"/>
      <c r="C657" s="479"/>
      <c r="D657" s="479"/>
      <c r="E657" s="479"/>
      <c r="F657" s="479"/>
      <c r="G657" s="479"/>
      <c r="H657" s="479"/>
      <c r="I657" s="479"/>
      <c r="J657" s="479"/>
      <c r="K657" s="479"/>
      <c r="L657" s="479"/>
      <c r="M657" s="479"/>
      <c r="N657" s="479"/>
      <c r="O657" s="479"/>
      <c r="P657" s="479"/>
      <c r="Q657" s="479"/>
      <c r="R657" s="479"/>
      <c r="S657" s="479"/>
      <c r="T657" s="479"/>
      <c r="U657" s="479"/>
      <c r="V657" s="479"/>
      <c r="W657" s="479"/>
      <c r="X657" s="479"/>
      <c r="Y657" s="479"/>
      <c r="Z657" s="479"/>
    </row>
    <row r="658" spans="1:26" ht="15.75" customHeight="1">
      <c r="A658" s="479"/>
      <c r="B658" s="479"/>
      <c r="C658" s="479"/>
      <c r="D658" s="479"/>
      <c r="E658" s="479"/>
      <c r="F658" s="479"/>
      <c r="G658" s="479"/>
      <c r="H658" s="479"/>
      <c r="I658" s="479"/>
      <c r="J658" s="479"/>
      <c r="K658" s="479"/>
      <c r="L658" s="479"/>
      <c r="M658" s="479"/>
      <c r="N658" s="479"/>
      <c r="O658" s="479"/>
      <c r="P658" s="479"/>
      <c r="Q658" s="479"/>
      <c r="R658" s="479"/>
      <c r="S658" s="479"/>
      <c r="T658" s="479"/>
      <c r="U658" s="479"/>
      <c r="V658" s="479"/>
      <c r="W658" s="479"/>
      <c r="X658" s="479"/>
      <c r="Y658" s="479"/>
      <c r="Z658" s="479"/>
    </row>
    <row r="659" spans="1:26" ht="15.75" customHeight="1">
      <c r="A659" s="479"/>
      <c r="B659" s="479"/>
      <c r="C659" s="479"/>
      <c r="D659" s="479"/>
      <c r="E659" s="479"/>
      <c r="F659" s="479"/>
      <c r="G659" s="479"/>
      <c r="H659" s="479"/>
      <c r="I659" s="479"/>
      <c r="J659" s="479"/>
      <c r="K659" s="479"/>
      <c r="L659" s="479"/>
      <c r="M659" s="479"/>
      <c r="N659" s="479"/>
      <c r="O659" s="479"/>
      <c r="P659" s="479"/>
      <c r="Q659" s="479"/>
      <c r="R659" s="479"/>
      <c r="S659" s="479"/>
      <c r="T659" s="479"/>
      <c r="U659" s="479"/>
      <c r="V659" s="479"/>
      <c r="W659" s="479"/>
      <c r="X659" s="479"/>
      <c r="Y659" s="479"/>
      <c r="Z659" s="479"/>
    </row>
    <row r="660" spans="1:26" ht="15.75" customHeight="1">
      <c r="A660" s="479"/>
      <c r="B660" s="479"/>
      <c r="C660" s="479"/>
      <c r="D660" s="479"/>
      <c r="E660" s="479"/>
      <c r="F660" s="479"/>
      <c r="G660" s="479"/>
      <c r="H660" s="479"/>
      <c r="I660" s="479"/>
      <c r="J660" s="479"/>
      <c r="K660" s="479"/>
      <c r="L660" s="479"/>
      <c r="M660" s="479"/>
      <c r="N660" s="479"/>
      <c r="O660" s="479"/>
      <c r="P660" s="479"/>
      <c r="Q660" s="479"/>
      <c r="R660" s="479"/>
      <c r="S660" s="479"/>
      <c r="T660" s="479"/>
      <c r="U660" s="479"/>
      <c r="V660" s="479"/>
      <c r="W660" s="479"/>
      <c r="X660" s="479"/>
      <c r="Y660" s="479"/>
      <c r="Z660" s="479"/>
    </row>
    <row r="661" spans="1:26" ht="15.75" customHeight="1">
      <c r="A661" s="479"/>
      <c r="B661" s="479"/>
      <c r="C661" s="479"/>
      <c r="D661" s="479"/>
      <c r="E661" s="479"/>
      <c r="F661" s="479"/>
      <c r="G661" s="479"/>
      <c r="H661" s="479"/>
      <c r="I661" s="479"/>
      <c r="J661" s="479"/>
      <c r="K661" s="479"/>
      <c r="L661" s="479"/>
      <c r="M661" s="479"/>
      <c r="N661" s="479"/>
      <c r="O661" s="479"/>
      <c r="P661" s="479"/>
      <c r="Q661" s="479"/>
      <c r="R661" s="479"/>
      <c r="S661" s="479"/>
      <c r="T661" s="479"/>
      <c r="U661" s="479"/>
      <c r="V661" s="479"/>
      <c r="W661" s="479"/>
      <c r="X661" s="479"/>
      <c r="Y661" s="479"/>
      <c r="Z661" s="479"/>
    </row>
    <row r="662" spans="1:26" ht="15.75" customHeight="1">
      <c r="A662" s="479"/>
      <c r="B662" s="479"/>
      <c r="C662" s="479"/>
      <c r="D662" s="479"/>
      <c r="E662" s="479"/>
      <c r="F662" s="479"/>
      <c r="G662" s="479"/>
      <c r="H662" s="479"/>
      <c r="I662" s="479"/>
      <c r="J662" s="479"/>
      <c r="K662" s="479"/>
      <c r="L662" s="479"/>
      <c r="M662" s="479"/>
      <c r="N662" s="479"/>
      <c r="O662" s="479"/>
      <c r="P662" s="479"/>
      <c r="Q662" s="479"/>
      <c r="R662" s="479"/>
      <c r="S662" s="479"/>
      <c r="T662" s="479"/>
      <c r="U662" s="479"/>
      <c r="V662" s="479"/>
      <c r="W662" s="479"/>
      <c r="X662" s="479"/>
      <c r="Y662" s="479"/>
      <c r="Z662" s="479"/>
    </row>
    <row r="663" spans="1:26" ht="15.75" customHeight="1">
      <c r="A663" s="479"/>
      <c r="B663" s="479"/>
      <c r="C663" s="479"/>
      <c r="D663" s="479"/>
      <c r="E663" s="479"/>
      <c r="F663" s="479"/>
      <c r="G663" s="479"/>
      <c r="H663" s="479"/>
      <c r="I663" s="479"/>
      <c r="J663" s="479"/>
      <c r="K663" s="479"/>
      <c r="L663" s="479"/>
      <c r="M663" s="479"/>
      <c r="N663" s="479"/>
      <c r="O663" s="479"/>
      <c r="P663" s="479"/>
      <c r="Q663" s="479"/>
      <c r="R663" s="479"/>
      <c r="S663" s="479"/>
      <c r="T663" s="479"/>
      <c r="U663" s="479"/>
      <c r="V663" s="479"/>
      <c r="W663" s="479"/>
      <c r="X663" s="479"/>
      <c r="Y663" s="479"/>
      <c r="Z663" s="479"/>
    </row>
    <row r="664" spans="1:26" ht="15.75" customHeight="1">
      <c r="A664" s="479"/>
      <c r="B664" s="479"/>
      <c r="C664" s="479"/>
      <c r="D664" s="479"/>
      <c r="E664" s="479"/>
      <c r="F664" s="479"/>
      <c r="G664" s="479"/>
      <c r="H664" s="479"/>
      <c r="I664" s="479"/>
      <c r="J664" s="479"/>
      <c r="K664" s="479"/>
      <c r="L664" s="479"/>
      <c r="M664" s="479"/>
      <c r="N664" s="479"/>
      <c r="O664" s="479"/>
      <c r="P664" s="479"/>
      <c r="Q664" s="479"/>
      <c r="R664" s="479"/>
      <c r="S664" s="479"/>
      <c r="T664" s="479"/>
      <c r="U664" s="479"/>
      <c r="V664" s="479"/>
      <c r="W664" s="479"/>
      <c r="X664" s="479"/>
      <c r="Y664" s="479"/>
      <c r="Z664" s="479"/>
    </row>
    <row r="665" spans="1:26" ht="15.75" customHeight="1">
      <c r="A665" s="479"/>
      <c r="B665" s="479"/>
      <c r="C665" s="479"/>
      <c r="D665" s="479"/>
      <c r="E665" s="479"/>
      <c r="F665" s="479"/>
      <c r="G665" s="479"/>
      <c r="H665" s="479"/>
      <c r="I665" s="479"/>
      <c r="J665" s="479"/>
      <c r="K665" s="479"/>
      <c r="L665" s="479"/>
      <c r="M665" s="479"/>
      <c r="N665" s="479"/>
      <c r="O665" s="479"/>
      <c r="P665" s="479"/>
      <c r="Q665" s="479"/>
      <c r="R665" s="479"/>
      <c r="S665" s="479"/>
      <c r="T665" s="479"/>
      <c r="U665" s="479"/>
      <c r="V665" s="479"/>
      <c r="W665" s="479"/>
      <c r="X665" s="479"/>
      <c r="Y665" s="479"/>
      <c r="Z665" s="479"/>
    </row>
    <row r="666" spans="1:26" ht="15.75" customHeight="1">
      <c r="A666" s="479"/>
      <c r="B666" s="479"/>
      <c r="C666" s="479"/>
      <c r="D666" s="479"/>
      <c r="E666" s="479"/>
      <c r="F666" s="479"/>
      <c r="G666" s="479"/>
      <c r="H666" s="479"/>
      <c r="I666" s="479"/>
      <c r="J666" s="479"/>
      <c r="K666" s="479"/>
      <c r="L666" s="479"/>
      <c r="M666" s="479"/>
      <c r="N666" s="479"/>
      <c r="O666" s="479"/>
      <c r="P666" s="479"/>
      <c r="Q666" s="479"/>
      <c r="R666" s="479"/>
      <c r="S666" s="479"/>
      <c r="T666" s="479"/>
      <c r="U666" s="479"/>
      <c r="V666" s="479"/>
      <c r="W666" s="479"/>
      <c r="X666" s="479"/>
      <c r="Y666" s="479"/>
      <c r="Z666" s="479"/>
    </row>
    <row r="667" spans="1:26" ht="15.75" customHeight="1">
      <c r="A667" s="479"/>
      <c r="B667" s="479"/>
      <c r="C667" s="479"/>
      <c r="D667" s="479"/>
      <c r="E667" s="479"/>
      <c r="F667" s="479"/>
      <c r="G667" s="479"/>
      <c r="H667" s="479"/>
      <c r="I667" s="479"/>
      <c r="J667" s="479"/>
      <c r="K667" s="479"/>
      <c r="L667" s="479"/>
      <c r="M667" s="479"/>
      <c r="N667" s="479"/>
      <c r="O667" s="479"/>
      <c r="P667" s="479"/>
      <c r="Q667" s="479"/>
      <c r="R667" s="479"/>
      <c r="S667" s="479"/>
      <c r="T667" s="479"/>
      <c r="U667" s="479"/>
      <c r="V667" s="479"/>
      <c r="W667" s="479"/>
      <c r="X667" s="479"/>
      <c r="Y667" s="479"/>
      <c r="Z667" s="479"/>
    </row>
    <row r="668" spans="1:26" ht="15.75" customHeight="1">
      <c r="A668" s="479"/>
      <c r="B668" s="479"/>
      <c r="C668" s="479"/>
      <c r="D668" s="479"/>
      <c r="E668" s="479"/>
      <c r="F668" s="479"/>
      <c r="G668" s="479"/>
      <c r="H668" s="479"/>
      <c r="I668" s="479"/>
      <c r="J668" s="479"/>
      <c r="K668" s="479"/>
      <c r="L668" s="479"/>
      <c r="M668" s="479"/>
      <c r="N668" s="479"/>
      <c r="O668" s="479"/>
      <c r="P668" s="479"/>
      <c r="Q668" s="479"/>
      <c r="R668" s="479"/>
      <c r="S668" s="479"/>
      <c r="T668" s="479"/>
      <c r="U668" s="479"/>
      <c r="V668" s="479"/>
      <c r="W668" s="479"/>
      <c r="X668" s="479"/>
      <c r="Y668" s="479"/>
      <c r="Z668" s="479"/>
    </row>
    <row r="669" spans="1:26" ht="15.75" customHeight="1">
      <c r="A669" s="479"/>
      <c r="B669" s="479"/>
      <c r="C669" s="479"/>
      <c r="D669" s="479"/>
      <c r="E669" s="479"/>
      <c r="F669" s="479"/>
      <c r="G669" s="479"/>
      <c r="H669" s="479"/>
      <c r="I669" s="479"/>
      <c r="J669" s="479"/>
      <c r="K669" s="479"/>
      <c r="L669" s="479"/>
      <c r="M669" s="479"/>
      <c r="N669" s="479"/>
      <c r="O669" s="479"/>
      <c r="P669" s="479"/>
      <c r="Q669" s="479"/>
      <c r="R669" s="479"/>
      <c r="S669" s="479"/>
      <c r="T669" s="479"/>
      <c r="U669" s="479"/>
      <c r="V669" s="479"/>
      <c r="W669" s="479"/>
      <c r="X669" s="479"/>
      <c r="Y669" s="479"/>
      <c r="Z669" s="479"/>
    </row>
    <row r="670" spans="1:26" ht="15.75" customHeight="1">
      <c r="A670" s="479"/>
      <c r="B670" s="479"/>
      <c r="C670" s="479"/>
      <c r="D670" s="479"/>
      <c r="E670" s="479"/>
      <c r="F670" s="479"/>
      <c r="G670" s="479"/>
      <c r="H670" s="479"/>
      <c r="I670" s="479"/>
      <c r="J670" s="479"/>
      <c r="K670" s="479"/>
      <c r="L670" s="479"/>
      <c r="M670" s="479"/>
      <c r="N670" s="479"/>
      <c r="O670" s="479"/>
      <c r="P670" s="479"/>
      <c r="Q670" s="479"/>
      <c r="R670" s="479"/>
      <c r="S670" s="479"/>
      <c r="T670" s="479"/>
      <c r="U670" s="479"/>
      <c r="V670" s="479"/>
      <c r="W670" s="479"/>
      <c r="X670" s="479"/>
      <c r="Y670" s="479"/>
      <c r="Z670" s="479"/>
    </row>
    <row r="671" spans="1:26" ht="15.75" customHeight="1">
      <c r="A671" s="479"/>
      <c r="B671" s="479"/>
      <c r="C671" s="479"/>
      <c r="D671" s="479"/>
      <c r="E671" s="479"/>
      <c r="F671" s="479"/>
      <c r="G671" s="479"/>
      <c r="H671" s="479"/>
      <c r="I671" s="479"/>
      <c r="J671" s="479"/>
      <c r="K671" s="479"/>
      <c r="L671" s="479"/>
      <c r="M671" s="479"/>
      <c r="N671" s="479"/>
      <c r="O671" s="479"/>
      <c r="P671" s="479"/>
      <c r="Q671" s="479"/>
      <c r="R671" s="479"/>
      <c r="S671" s="479"/>
      <c r="T671" s="479"/>
      <c r="U671" s="479"/>
      <c r="V671" s="479"/>
      <c r="W671" s="479"/>
      <c r="X671" s="479"/>
      <c r="Y671" s="479"/>
      <c r="Z671" s="479"/>
    </row>
    <row r="672" spans="1:26" ht="15.75" customHeight="1">
      <c r="A672" s="479"/>
      <c r="B672" s="479"/>
      <c r="C672" s="479"/>
      <c r="D672" s="479"/>
      <c r="E672" s="479"/>
      <c r="F672" s="479"/>
      <c r="G672" s="479"/>
      <c r="H672" s="479"/>
      <c r="I672" s="479"/>
      <c r="J672" s="479"/>
      <c r="K672" s="479"/>
      <c r="L672" s="479"/>
      <c r="M672" s="479"/>
      <c r="N672" s="479"/>
      <c r="O672" s="479"/>
      <c r="P672" s="479"/>
      <c r="Q672" s="479"/>
      <c r="R672" s="479"/>
      <c r="S672" s="479"/>
      <c r="T672" s="479"/>
      <c r="U672" s="479"/>
      <c r="V672" s="479"/>
      <c r="W672" s="479"/>
      <c r="X672" s="479"/>
      <c r="Y672" s="479"/>
      <c r="Z672" s="479"/>
    </row>
    <row r="673" spans="1:26" ht="15.75" customHeight="1">
      <c r="A673" s="479"/>
      <c r="B673" s="479"/>
      <c r="C673" s="479"/>
      <c r="D673" s="479"/>
      <c r="E673" s="479"/>
      <c r="F673" s="479"/>
      <c r="G673" s="479"/>
      <c r="H673" s="479"/>
      <c r="I673" s="479"/>
      <c r="J673" s="479"/>
      <c r="K673" s="479"/>
      <c r="L673" s="479"/>
      <c r="M673" s="479"/>
      <c r="N673" s="479"/>
      <c r="O673" s="479"/>
      <c r="P673" s="479"/>
      <c r="Q673" s="479"/>
      <c r="R673" s="479"/>
      <c r="S673" s="479"/>
      <c r="T673" s="479"/>
      <c r="U673" s="479"/>
      <c r="V673" s="479"/>
      <c r="W673" s="479"/>
      <c r="X673" s="479"/>
      <c r="Y673" s="479"/>
      <c r="Z673" s="479"/>
    </row>
    <row r="674" spans="1:26" ht="15.75" customHeight="1">
      <c r="A674" s="479"/>
      <c r="B674" s="479"/>
      <c r="C674" s="479"/>
      <c r="D674" s="479"/>
      <c r="E674" s="479"/>
      <c r="F674" s="479"/>
      <c r="G674" s="479"/>
      <c r="H674" s="479"/>
      <c r="I674" s="479"/>
      <c r="J674" s="479"/>
      <c r="K674" s="479"/>
      <c r="L674" s="479"/>
      <c r="M674" s="479"/>
      <c r="N674" s="479"/>
      <c r="O674" s="479"/>
      <c r="P674" s="479"/>
      <c r="Q674" s="479"/>
      <c r="R674" s="479"/>
      <c r="S674" s="479"/>
      <c r="T674" s="479"/>
      <c r="U674" s="479"/>
      <c r="V674" s="479"/>
      <c r="W674" s="479"/>
      <c r="X674" s="479"/>
      <c r="Y674" s="479"/>
      <c r="Z674" s="479"/>
    </row>
    <row r="675" spans="1:26" ht="15.75" customHeight="1">
      <c r="A675" s="479"/>
      <c r="B675" s="479"/>
      <c r="C675" s="479"/>
      <c r="D675" s="479"/>
      <c r="E675" s="479"/>
      <c r="F675" s="479"/>
      <c r="G675" s="479"/>
      <c r="H675" s="479"/>
      <c r="I675" s="479"/>
      <c r="J675" s="479"/>
      <c r="K675" s="479"/>
      <c r="L675" s="479"/>
      <c r="M675" s="479"/>
      <c r="N675" s="479"/>
      <c r="O675" s="479"/>
      <c r="P675" s="479"/>
      <c r="Q675" s="479"/>
      <c r="R675" s="479"/>
      <c r="S675" s="479"/>
      <c r="T675" s="479"/>
      <c r="U675" s="479"/>
      <c r="V675" s="479"/>
      <c r="W675" s="479"/>
      <c r="X675" s="479"/>
      <c r="Y675" s="479"/>
      <c r="Z675" s="479"/>
    </row>
    <row r="676" spans="1:26" ht="15.75" customHeight="1">
      <c r="A676" s="479"/>
      <c r="B676" s="479"/>
      <c r="C676" s="479"/>
      <c r="D676" s="479"/>
      <c r="E676" s="479"/>
      <c r="F676" s="479"/>
      <c r="G676" s="479"/>
      <c r="H676" s="479"/>
      <c r="I676" s="479"/>
      <c r="J676" s="479"/>
      <c r="K676" s="479"/>
      <c r="L676" s="479"/>
      <c r="M676" s="479"/>
      <c r="N676" s="479"/>
      <c r="O676" s="479"/>
      <c r="P676" s="479"/>
      <c r="Q676" s="479"/>
      <c r="R676" s="479"/>
      <c r="S676" s="479"/>
      <c r="T676" s="479"/>
      <c r="U676" s="479"/>
      <c r="V676" s="479"/>
      <c r="W676" s="479"/>
      <c r="X676" s="479"/>
      <c r="Y676" s="479"/>
      <c r="Z676" s="479"/>
    </row>
    <row r="677" spans="1:26" ht="15.75" customHeight="1">
      <c r="A677" s="479"/>
      <c r="B677" s="479"/>
      <c r="C677" s="479"/>
      <c r="D677" s="479"/>
      <c r="E677" s="479"/>
      <c r="F677" s="479"/>
      <c r="G677" s="479"/>
      <c r="H677" s="479"/>
      <c r="I677" s="479"/>
      <c r="J677" s="479"/>
      <c r="K677" s="479"/>
      <c r="L677" s="479"/>
      <c r="M677" s="479"/>
      <c r="N677" s="479"/>
      <c r="O677" s="479"/>
      <c r="P677" s="479"/>
      <c r="Q677" s="479"/>
      <c r="R677" s="479"/>
      <c r="S677" s="479"/>
      <c r="T677" s="479"/>
      <c r="U677" s="479"/>
      <c r="V677" s="479"/>
      <c r="W677" s="479"/>
      <c r="X677" s="479"/>
      <c r="Y677" s="479"/>
      <c r="Z677" s="479"/>
    </row>
    <row r="678" spans="1:26" ht="15.75" customHeight="1">
      <c r="A678" s="479"/>
      <c r="B678" s="479"/>
      <c r="C678" s="479"/>
      <c r="D678" s="479"/>
      <c r="E678" s="479"/>
      <c r="F678" s="479"/>
      <c r="G678" s="479"/>
      <c r="H678" s="479"/>
      <c r="I678" s="479"/>
      <c r="J678" s="479"/>
      <c r="K678" s="479"/>
      <c r="L678" s="479"/>
      <c r="M678" s="479"/>
      <c r="N678" s="479"/>
      <c r="O678" s="479"/>
      <c r="P678" s="479"/>
      <c r="Q678" s="479"/>
      <c r="R678" s="479"/>
      <c r="S678" s="479"/>
      <c r="T678" s="479"/>
      <c r="U678" s="479"/>
      <c r="V678" s="479"/>
      <c r="W678" s="479"/>
      <c r="X678" s="479"/>
      <c r="Y678" s="479"/>
      <c r="Z678" s="479"/>
    </row>
    <row r="679" spans="1:26" ht="15.75" customHeight="1">
      <c r="A679" s="479"/>
      <c r="B679" s="479"/>
      <c r="C679" s="479"/>
      <c r="D679" s="479"/>
      <c r="E679" s="479"/>
      <c r="F679" s="479"/>
      <c r="G679" s="479"/>
      <c r="H679" s="479"/>
      <c r="I679" s="479"/>
      <c r="J679" s="479"/>
      <c r="K679" s="479"/>
      <c r="L679" s="479"/>
      <c r="M679" s="479"/>
      <c r="N679" s="479"/>
      <c r="O679" s="479"/>
      <c r="P679" s="479"/>
      <c r="Q679" s="479"/>
      <c r="R679" s="479"/>
      <c r="S679" s="479"/>
      <c r="T679" s="479"/>
      <c r="U679" s="479"/>
      <c r="V679" s="479"/>
      <c r="W679" s="479"/>
      <c r="X679" s="479"/>
      <c r="Y679" s="479"/>
      <c r="Z679" s="479"/>
    </row>
    <row r="680" spans="1:26" ht="15.75" customHeight="1">
      <c r="A680" s="479"/>
      <c r="B680" s="479"/>
      <c r="C680" s="479"/>
      <c r="D680" s="479"/>
      <c r="E680" s="479"/>
      <c r="F680" s="479"/>
      <c r="G680" s="479"/>
      <c r="H680" s="479"/>
      <c r="I680" s="479"/>
      <c r="J680" s="479"/>
      <c r="K680" s="479"/>
      <c r="L680" s="479"/>
      <c r="M680" s="479"/>
      <c r="N680" s="479"/>
      <c r="O680" s="479"/>
      <c r="P680" s="479"/>
      <c r="Q680" s="479"/>
      <c r="R680" s="479"/>
      <c r="S680" s="479"/>
      <c r="T680" s="479"/>
      <c r="U680" s="479"/>
      <c r="V680" s="479"/>
      <c r="W680" s="479"/>
      <c r="X680" s="479"/>
      <c r="Y680" s="479"/>
      <c r="Z680" s="479"/>
    </row>
    <row r="681" spans="1:26" ht="15.75" customHeight="1">
      <c r="A681" s="479"/>
      <c r="B681" s="479"/>
      <c r="C681" s="479"/>
      <c r="D681" s="479"/>
      <c r="E681" s="479"/>
      <c r="F681" s="479"/>
      <c r="G681" s="479"/>
      <c r="H681" s="479"/>
      <c r="I681" s="479"/>
      <c r="J681" s="479"/>
      <c r="K681" s="479"/>
      <c r="L681" s="479"/>
      <c r="M681" s="479"/>
      <c r="N681" s="479"/>
      <c r="O681" s="479"/>
      <c r="P681" s="479"/>
      <c r="Q681" s="479"/>
      <c r="R681" s="479"/>
      <c r="S681" s="479"/>
      <c r="T681" s="479"/>
      <c r="U681" s="479"/>
      <c r="V681" s="479"/>
      <c r="W681" s="479"/>
      <c r="X681" s="479"/>
      <c r="Y681" s="479"/>
      <c r="Z681" s="479"/>
    </row>
    <row r="682" spans="1:26" ht="15.75" customHeight="1">
      <c r="A682" s="479"/>
      <c r="B682" s="479"/>
      <c r="C682" s="479"/>
      <c r="D682" s="479"/>
      <c r="E682" s="479"/>
      <c r="F682" s="479"/>
      <c r="G682" s="479"/>
      <c r="H682" s="479"/>
      <c r="I682" s="479"/>
      <c r="J682" s="479"/>
      <c r="K682" s="479"/>
      <c r="L682" s="479"/>
      <c r="M682" s="479"/>
      <c r="N682" s="479"/>
      <c r="O682" s="479"/>
      <c r="P682" s="479"/>
      <c r="Q682" s="479"/>
      <c r="R682" s="479"/>
      <c r="S682" s="479"/>
      <c r="T682" s="479"/>
      <c r="U682" s="479"/>
      <c r="V682" s="479"/>
      <c r="W682" s="479"/>
      <c r="X682" s="479"/>
      <c r="Y682" s="479"/>
      <c r="Z682" s="479"/>
    </row>
    <row r="683" spans="1:26" ht="15.75" customHeight="1">
      <c r="A683" s="479"/>
      <c r="B683" s="479"/>
      <c r="C683" s="479"/>
      <c r="D683" s="479"/>
      <c r="E683" s="479"/>
      <c r="F683" s="479"/>
      <c r="G683" s="479"/>
      <c r="H683" s="479"/>
      <c r="I683" s="479"/>
      <c r="J683" s="479"/>
      <c r="K683" s="479"/>
      <c r="L683" s="479"/>
      <c r="M683" s="479"/>
      <c r="N683" s="479"/>
      <c r="O683" s="479"/>
      <c r="P683" s="479"/>
      <c r="Q683" s="479"/>
      <c r="R683" s="479"/>
      <c r="S683" s="479"/>
      <c r="T683" s="479"/>
      <c r="U683" s="479"/>
      <c r="V683" s="479"/>
      <c r="W683" s="479"/>
      <c r="X683" s="479"/>
      <c r="Y683" s="479"/>
      <c r="Z683" s="479"/>
    </row>
    <row r="684" spans="1:26" ht="15.75" customHeight="1">
      <c r="A684" s="479"/>
      <c r="B684" s="479"/>
      <c r="C684" s="479"/>
      <c r="D684" s="479"/>
      <c r="E684" s="479"/>
      <c r="F684" s="479"/>
      <c r="G684" s="479"/>
      <c r="H684" s="479"/>
      <c r="I684" s="479"/>
      <c r="J684" s="479"/>
      <c r="K684" s="479"/>
      <c r="L684" s="479"/>
      <c r="M684" s="479"/>
      <c r="N684" s="479"/>
      <c r="O684" s="479"/>
      <c r="P684" s="479"/>
      <c r="Q684" s="479"/>
      <c r="R684" s="479"/>
      <c r="S684" s="479"/>
      <c r="T684" s="479"/>
      <c r="U684" s="479"/>
      <c r="V684" s="479"/>
      <c r="W684" s="479"/>
      <c r="X684" s="479"/>
      <c r="Y684" s="479"/>
      <c r="Z684" s="479"/>
    </row>
    <row r="685" spans="1:26" ht="15.75" customHeight="1">
      <c r="A685" s="479"/>
      <c r="B685" s="479"/>
      <c r="C685" s="479"/>
      <c r="D685" s="479"/>
      <c r="E685" s="479"/>
      <c r="F685" s="479"/>
      <c r="G685" s="479"/>
      <c r="H685" s="479"/>
      <c r="I685" s="479"/>
      <c r="J685" s="479"/>
      <c r="K685" s="479"/>
      <c r="L685" s="479"/>
      <c r="M685" s="479"/>
      <c r="N685" s="479"/>
      <c r="O685" s="479"/>
      <c r="P685" s="479"/>
      <c r="Q685" s="479"/>
      <c r="R685" s="479"/>
      <c r="S685" s="479"/>
      <c r="T685" s="479"/>
      <c r="U685" s="479"/>
      <c r="V685" s="479"/>
      <c r="W685" s="479"/>
      <c r="X685" s="479"/>
      <c r="Y685" s="479"/>
      <c r="Z685" s="479"/>
    </row>
    <row r="686" spans="1:26" ht="15.75" customHeight="1">
      <c r="A686" s="479"/>
      <c r="B686" s="479"/>
      <c r="C686" s="479"/>
      <c r="D686" s="479"/>
      <c r="E686" s="479"/>
      <c r="F686" s="479"/>
      <c r="G686" s="479"/>
      <c r="H686" s="479"/>
      <c r="I686" s="479"/>
      <c r="J686" s="479"/>
      <c r="K686" s="479"/>
      <c r="L686" s="479"/>
      <c r="M686" s="479"/>
      <c r="N686" s="479"/>
      <c r="O686" s="479"/>
      <c r="P686" s="479"/>
      <c r="Q686" s="479"/>
      <c r="R686" s="479"/>
      <c r="S686" s="479"/>
      <c r="T686" s="479"/>
      <c r="U686" s="479"/>
      <c r="V686" s="479"/>
      <c r="W686" s="479"/>
      <c r="X686" s="479"/>
      <c r="Y686" s="479"/>
      <c r="Z686" s="479"/>
    </row>
    <row r="687" spans="1:26" ht="15.75" customHeight="1">
      <c r="A687" s="479"/>
      <c r="B687" s="479"/>
      <c r="C687" s="479"/>
      <c r="D687" s="479"/>
      <c r="E687" s="479"/>
      <c r="F687" s="479"/>
      <c r="G687" s="479"/>
      <c r="H687" s="479"/>
      <c r="I687" s="479"/>
      <c r="J687" s="479"/>
      <c r="K687" s="479"/>
      <c r="L687" s="479"/>
      <c r="M687" s="479"/>
      <c r="N687" s="479"/>
      <c r="O687" s="479"/>
      <c r="P687" s="479"/>
      <c r="Q687" s="479"/>
      <c r="R687" s="479"/>
      <c r="S687" s="479"/>
      <c r="T687" s="479"/>
      <c r="U687" s="479"/>
      <c r="V687" s="479"/>
      <c r="W687" s="479"/>
      <c r="X687" s="479"/>
      <c r="Y687" s="479"/>
      <c r="Z687" s="479"/>
    </row>
    <row r="688" spans="1:26" ht="15.75" customHeight="1">
      <c r="A688" s="479"/>
      <c r="B688" s="479"/>
      <c r="C688" s="479"/>
      <c r="D688" s="479"/>
      <c r="E688" s="479"/>
      <c r="F688" s="479"/>
      <c r="G688" s="479"/>
      <c r="H688" s="479"/>
      <c r="I688" s="479"/>
      <c r="J688" s="479"/>
      <c r="K688" s="479"/>
      <c r="L688" s="479"/>
      <c r="M688" s="479"/>
      <c r="N688" s="479"/>
      <c r="O688" s="479"/>
      <c r="P688" s="479"/>
      <c r="Q688" s="479"/>
      <c r="R688" s="479"/>
      <c r="S688" s="479"/>
      <c r="T688" s="479"/>
      <c r="U688" s="479"/>
      <c r="V688" s="479"/>
      <c r="W688" s="479"/>
      <c r="X688" s="479"/>
      <c r="Y688" s="479"/>
      <c r="Z688" s="479"/>
    </row>
    <row r="689" spans="1:26" ht="15.75" customHeight="1">
      <c r="A689" s="479"/>
      <c r="B689" s="479"/>
      <c r="C689" s="479"/>
      <c r="D689" s="479"/>
      <c r="E689" s="479"/>
      <c r="F689" s="479"/>
      <c r="G689" s="479"/>
      <c r="H689" s="479"/>
      <c r="I689" s="479"/>
      <c r="J689" s="479"/>
      <c r="K689" s="479"/>
      <c r="L689" s="479"/>
      <c r="M689" s="479"/>
      <c r="N689" s="479"/>
      <c r="O689" s="479"/>
      <c r="P689" s="479"/>
      <c r="Q689" s="479"/>
      <c r="R689" s="479"/>
      <c r="S689" s="479"/>
      <c r="T689" s="479"/>
      <c r="U689" s="479"/>
      <c r="V689" s="479"/>
      <c r="W689" s="479"/>
      <c r="X689" s="479"/>
      <c r="Y689" s="479"/>
      <c r="Z689" s="479"/>
    </row>
    <row r="690" spans="1:26" ht="15.75" customHeight="1">
      <c r="A690" s="479"/>
      <c r="B690" s="479"/>
      <c r="C690" s="479"/>
      <c r="D690" s="479"/>
      <c r="E690" s="479"/>
      <c r="F690" s="479"/>
      <c r="G690" s="479"/>
      <c r="H690" s="479"/>
      <c r="I690" s="479"/>
      <c r="J690" s="479"/>
      <c r="K690" s="479"/>
      <c r="L690" s="479"/>
      <c r="M690" s="479"/>
      <c r="N690" s="479"/>
      <c r="O690" s="479"/>
      <c r="P690" s="479"/>
      <c r="Q690" s="479"/>
      <c r="R690" s="479"/>
      <c r="S690" s="479"/>
      <c r="T690" s="479"/>
      <c r="U690" s="479"/>
      <c r="V690" s="479"/>
      <c r="W690" s="479"/>
      <c r="X690" s="479"/>
      <c r="Y690" s="479"/>
      <c r="Z690" s="479"/>
    </row>
    <row r="691" spans="1:26" ht="15.75" customHeight="1">
      <c r="A691" s="479"/>
      <c r="B691" s="479"/>
      <c r="C691" s="479"/>
      <c r="D691" s="479"/>
      <c r="E691" s="479"/>
      <c r="F691" s="479"/>
      <c r="G691" s="479"/>
      <c r="H691" s="479"/>
      <c r="I691" s="479"/>
      <c r="J691" s="479"/>
      <c r="K691" s="479"/>
      <c r="L691" s="479"/>
      <c r="M691" s="479"/>
      <c r="N691" s="479"/>
      <c r="O691" s="479"/>
      <c r="P691" s="479"/>
      <c r="Q691" s="479"/>
      <c r="R691" s="479"/>
      <c r="S691" s="479"/>
      <c r="T691" s="479"/>
      <c r="U691" s="479"/>
      <c r="V691" s="479"/>
      <c r="W691" s="479"/>
      <c r="X691" s="479"/>
      <c r="Y691" s="479"/>
      <c r="Z691" s="479"/>
    </row>
    <row r="692" spans="1:26" ht="15.75" customHeight="1">
      <c r="A692" s="479"/>
      <c r="B692" s="479"/>
      <c r="C692" s="479"/>
      <c r="D692" s="479"/>
      <c r="E692" s="479"/>
      <c r="F692" s="479"/>
      <c r="G692" s="479"/>
      <c r="H692" s="479"/>
      <c r="I692" s="479"/>
      <c r="J692" s="479"/>
      <c r="K692" s="479"/>
      <c r="L692" s="479"/>
      <c r="M692" s="479"/>
      <c r="N692" s="479"/>
      <c r="O692" s="479"/>
      <c r="P692" s="479"/>
      <c r="Q692" s="479"/>
      <c r="R692" s="479"/>
      <c r="S692" s="479"/>
      <c r="T692" s="479"/>
      <c r="U692" s="479"/>
      <c r="V692" s="479"/>
      <c r="W692" s="479"/>
      <c r="X692" s="479"/>
      <c r="Y692" s="479"/>
      <c r="Z692" s="479"/>
    </row>
    <row r="693" spans="1:26" ht="15.75" customHeight="1">
      <c r="A693" s="479"/>
      <c r="B693" s="479"/>
      <c r="C693" s="479"/>
      <c r="D693" s="479"/>
      <c r="E693" s="479"/>
      <c r="F693" s="479"/>
      <c r="G693" s="479"/>
      <c r="H693" s="479"/>
      <c r="I693" s="479"/>
      <c r="J693" s="479"/>
      <c r="K693" s="479"/>
      <c r="L693" s="479"/>
      <c r="M693" s="479"/>
      <c r="N693" s="479"/>
      <c r="O693" s="479"/>
      <c r="P693" s="479"/>
      <c r="Q693" s="479"/>
      <c r="R693" s="479"/>
      <c r="S693" s="479"/>
      <c r="T693" s="479"/>
      <c r="U693" s="479"/>
      <c r="V693" s="479"/>
      <c r="W693" s="479"/>
      <c r="X693" s="479"/>
      <c r="Y693" s="479"/>
      <c r="Z693" s="479"/>
    </row>
    <row r="694" spans="1:26" ht="15.75" customHeight="1">
      <c r="A694" s="479"/>
      <c r="B694" s="479"/>
      <c r="C694" s="479"/>
      <c r="D694" s="479"/>
      <c r="E694" s="479"/>
      <c r="F694" s="479"/>
      <c r="G694" s="479"/>
      <c r="H694" s="479"/>
      <c r="I694" s="479"/>
      <c r="J694" s="479"/>
      <c r="K694" s="479"/>
      <c r="L694" s="479"/>
      <c r="M694" s="479"/>
      <c r="N694" s="479"/>
      <c r="O694" s="479"/>
      <c r="P694" s="479"/>
      <c r="Q694" s="479"/>
      <c r="R694" s="479"/>
      <c r="S694" s="479"/>
      <c r="T694" s="479"/>
      <c r="U694" s="479"/>
      <c r="V694" s="479"/>
      <c r="W694" s="479"/>
      <c r="X694" s="479"/>
      <c r="Y694" s="479"/>
      <c r="Z694" s="479"/>
    </row>
    <row r="695" spans="1:26" ht="15.75" customHeight="1">
      <c r="A695" s="479"/>
      <c r="B695" s="479"/>
      <c r="C695" s="479"/>
      <c r="D695" s="479"/>
      <c r="E695" s="479"/>
      <c r="F695" s="479"/>
      <c r="G695" s="479"/>
      <c r="H695" s="479"/>
      <c r="I695" s="479"/>
      <c r="J695" s="479"/>
      <c r="K695" s="479"/>
      <c r="L695" s="479"/>
      <c r="M695" s="479"/>
      <c r="N695" s="479"/>
      <c r="O695" s="479"/>
      <c r="P695" s="479"/>
      <c r="Q695" s="479"/>
      <c r="R695" s="479"/>
      <c r="S695" s="479"/>
      <c r="T695" s="479"/>
      <c r="U695" s="479"/>
      <c r="V695" s="479"/>
      <c r="W695" s="479"/>
      <c r="X695" s="479"/>
      <c r="Y695" s="479"/>
      <c r="Z695" s="479"/>
    </row>
    <row r="696" spans="1:26" ht="15.75" customHeight="1">
      <c r="A696" s="479"/>
      <c r="B696" s="479"/>
      <c r="C696" s="479"/>
      <c r="D696" s="479"/>
      <c r="E696" s="479"/>
      <c r="F696" s="479"/>
      <c r="G696" s="479"/>
      <c r="H696" s="479"/>
      <c r="I696" s="479"/>
      <c r="J696" s="479"/>
      <c r="K696" s="479"/>
      <c r="L696" s="479"/>
      <c r="M696" s="479"/>
      <c r="N696" s="479"/>
      <c r="O696" s="479"/>
      <c r="P696" s="479"/>
      <c r="Q696" s="479"/>
      <c r="R696" s="479"/>
      <c r="S696" s="479"/>
      <c r="T696" s="479"/>
      <c r="U696" s="479"/>
      <c r="V696" s="479"/>
      <c r="W696" s="479"/>
      <c r="X696" s="479"/>
      <c r="Y696" s="479"/>
      <c r="Z696" s="479"/>
    </row>
    <row r="697" spans="1:26" ht="15.75" customHeight="1">
      <c r="A697" s="479"/>
      <c r="B697" s="479"/>
      <c r="C697" s="479"/>
      <c r="D697" s="479"/>
      <c r="E697" s="479"/>
      <c r="F697" s="479"/>
      <c r="G697" s="479"/>
      <c r="H697" s="479"/>
      <c r="I697" s="479"/>
      <c r="J697" s="479"/>
      <c r="K697" s="479"/>
      <c r="L697" s="479"/>
      <c r="M697" s="479"/>
      <c r="N697" s="479"/>
      <c r="O697" s="479"/>
      <c r="P697" s="479"/>
      <c r="Q697" s="479"/>
      <c r="R697" s="479"/>
      <c r="S697" s="479"/>
      <c r="T697" s="479"/>
      <c r="U697" s="479"/>
      <c r="V697" s="479"/>
      <c r="W697" s="479"/>
      <c r="X697" s="479"/>
      <c r="Y697" s="479"/>
      <c r="Z697" s="479"/>
    </row>
    <row r="698" spans="1:26" ht="15.75" customHeight="1">
      <c r="A698" s="479"/>
      <c r="B698" s="479"/>
      <c r="C698" s="479"/>
      <c r="D698" s="479"/>
      <c r="E698" s="479"/>
      <c r="F698" s="479"/>
      <c r="G698" s="479"/>
      <c r="H698" s="479"/>
      <c r="I698" s="479"/>
      <c r="J698" s="479"/>
      <c r="K698" s="479"/>
      <c r="L698" s="479"/>
      <c r="M698" s="479"/>
      <c r="N698" s="479"/>
      <c r="O698" s="479"/>
      <c r="P698" s="479"/>
      <c r="Q698" s="479"/>
      <c r="R698" s="479"/>
      <c r="S698" s="479"/>
      <c r="T698" s="479"/>
      <c r="U698" s="479"/>
      <c r="V698" s="479"/>
      <c r="W698" s="479"/>
      <c r="X698" s="479"/>
      <c r="Y698" s="479"/>
      <c r="Z698" s="479"/>
    </row>
    <row r="699" spans="1:26" ht="15.75" customHeight="1">
      <c r="A699" s="479"/>
      <c r="B699" s="479"/>
      <c r="C699" s="479"/>
      <c r="D699" s="479"/>
      <c r="E699" s="479"/>
      <c r="F699" s="479"/>
      <c r="G699" s="479"/>
      <c r="H699" s="479"/>
      <c r="I699" s="479"/>
      <c r="J699" s="479"/>
      <c r="K699" s="479"/>
      <c r="L699" s="479"/>
      <c r="M699" s="479"/>
      <c r="N699" s="479"/>
      <c r="O699" s="479"/>
      <c r="P699" s="479"/>
      <c r="Q699" s="479"/>
      <c r="R699" s="479"/>
      <c r="S699" s="479"/>
      <c r="T699" s="479"/>
      <c r="U699" s="479"/>
      <c r="V699" s="479"/>
      <c r="W699" s="479"/>
      <c r="X699" s="479"/>
      <c r="Y699" s="479"/>
      <c r="Z699" s="479"/>
    </row>
    <row r="700" spans="1:26" ht="15.75" customHeight="1">
      <c r="A700" s="479"/>
      <c r="B700" s="479"/>
      <c r="C700" s="479"/>
      <c r="D700" s="479"/>
      <c r="E700" s="479"/>
      <c r="F700" s="479"/>
      <c r="G700" s="479"/>
      <c r="H700" s="479"/>
      <c r="I700" s="479"/>
      <c r="J700" s="479"/>
      <c r="K700" s="479"/>
      <c r="L700" s="479"/>
      <c r="M700" s="479"/>
      <c r="N700" s="479"/>
      <c r="O700" s="479"/>
      <c r="P700" s="479"/>
      <c r="Q700" s="479"/>
      <c r="R700" s="479"/>
      <c r="S700" s="479"/>
      <c r="T700" s="479"/>
      <c r="U700" s="479"/>
      <c r="V700" s="479"/>
      <c r="W700" s="479"/>
      <c r="X700" s="479"/>
      <c r="Y700" s="479"/>
      <c r="Z700" s="479"/>
    </row>
    <row r="701" spans="1:26" ht="15.75" customHeight="1">
      <c r="A701" s="479"/>
      <c r="B701" s="479"/>
      <c r="C701" s="479"/>
      <c r="D701" s="479"/>
      <c r="E701" s="479"/>
      <c r="F701" s="479"/>
      <c r="G701" s="479"/>
      <c r="H701" s="479"/>
      <c r="I701" s="479"/>
      <c r="J701" s="479"/>
      <c r="K701" s="479"/>
      <c r="L701" s="479"/>
      <c r="M701" s="479"/>
      <c r="N701" s="479"/>
      <c r="O701" s="479"/>
      <c r="P701" s="479"/>
      <c r="Q701" s="479"/>
      <c r="R701" s="479"/>
      <c r="S701" s="479"/>
      <c r="T701" s="479"/>
      <c r="U701" s="479"/>
      <c r="V701" s="479"/>
      <c r="W701" s="479"/>
      <c r="X701" s="479"/>
      <c r="Y701" s="479"/>
      <c r="Z701" s="479"/>
    </row>
    <row r="702" spans="1:26" ht="15.75" customHeight="1">
      <c r="A702" s="479"/>
      <c r="B702" s="479"/>
      <c r="C702" s="479"/>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row>
    <row r="703" spans="1:26" ht="15.75" customHeight="1">
      <c r="A703" s="479"/>
      <c r="B703" s="479"/>
      <c r="C703" s="479"/>
      <c r="D703" s="479"/>
      <c r="E703" s="479"/>
      <c r="F703" s="479"/>
      <c r="G703" s="479"/>
      <c r="H703" s="479"/>
      <c r="I703" s="479"/>
      <c r="J703" s="479"/>
      <c r="K703" s="479"/>
      <c r="L703" s="479"/>
      <c r="M703" s="479"/>
      <c r="N703" s="479"/>
      <c r="O703" s="479"/>
      <c r="P703" s="479"/>
      <c r="Q703" s="479"/>
      <c r="R703" s="479"/>
      <c r="S703" s="479"/>
      <c r="T703" s="479"/>
      <c r="U703" s="479"/>
      <c r="V703" s="479"/>
      <c r="W703" s="479"/>
      <c r="X703" s="479"/>
      <c r="Y703" s="479"/>
      <c r="Z703" s="479"/>
    </row>
    <row r="704" spans="1:26" ht="15.75" customHeight="1">
      <c r="A704" s="479"/>
      <c r="B704" s="479"/>
      <c r="C704" s="479"/>
      <c r="D704" s="479"/>
      <c r="E704" s="479"/>
      <c r="F704" s="479"/>
      <c r="G704" s="479"/>
      <c r="H704" s="479"/>
      <c r="I704" s="479"/>
      <c r="J704" s="479"/>
      <c r="K704" s="479"/>
      <c r="L704" s="479"/>
      <c r="M704" s="479"/>
      <c r="N704" s="479"/>
      <c r="O704" s="479"/>
      <c r="P704" s="479"/>
      <c r="Q704" s="479"/>
      <c r="R704" s="479"/>
      <c r="S704" s="479"/>
      <c r="T704" s="479"/>
      <c r="U704" s="479"/>
      <c r="V704" s="479"/>
      <c r="W704" s="479"/>
      <c r="X704" s="479"/>
      <c r="Y704" s="479"/>
      <c r="Z704" s="479"/>
    </row>
    <row r="705" spans="1:26" ht="15.75" customHeight="1">
      <c r="A705" s="479"/>
      <c r="B705" s="479"/>
      <c r="C705" s="479"/>
      <c r="D705" s="479"/>
      <c r="E705" s="479"/>
      <c r="F705" s="479"/>
      <c r="G705" s="479"/>
      <c r="H705" s="479"/>
      <c r="I705" s="479"/>
      <c r="J705" s="479"/>
      <c r="K705" s="479"/>
      <c r="L705" s="479"/>
      <c r="M705" s="479"/>
      <c r="N705" s="479"/>
      <c r="O705" s="479"/>
      <c r="P705" s="479"/>
      <c r="Q705" s="479"/>
      <c r="R705" s="479"/>
      <c r="S705" s="479"/>
      <c r="T705" s="479"/>
      <c r="U705" s="479"/>
      <c r="V705" s="479"/>
      <c r="W705" s="479"/>
      <c r="X705" s="479"/>
      <c r="Y705" s="479"/>
      <c r="Z705" s="479"/>
    </row>
    <row r="706" spans="1:26" ht="15.75" customHeight="1">
      <c r="A706" s="479"/>
      <c r="B706" s="479"/>
      <c r="C706" s="479"/>
      <c r="D706" s="479"/>
      <c r="E706" s="479"/>
      <c r="F706" s="479"/>
      <c r="G706" s="479"/>
      <c r="H706" s="479"/>
      <c r="I706" s="479"/>
      <c r="J706" s="479"/>
      <c r="K706" s="479"/>
      <c r="L706" s="479"/>
      <c r="M706" s="479"/>
      <c r="N706" s="479"/>
      <c r="O706" s="479"/>
      <c r="P706" s="479"/>
      <c r="Q706" s="479"/>
      <c r="R706" s="479"/>
      <c r="S706" s="479"/>
      <c r="T706" s="479"/>
      <c r="U706" s="479"/>
      <c r="V706" s="479"/>
      <c r="W706" s="479"/>
      <c r="X706" s="479"/>
      <c r="Y706" s="479"/>
      <c r="Z706" s="479"/>
    </row>
    <row r="707" spans="1:26" ht="15.75" customHeight="1">
      <c r="A707" s="479"/>
      <c r="B707" s="479"/>
      <c r="C707" s="479"/>
      <c r="D707" s="479"/>
      <c r="E707" s="479"/>
      <c r="F707" s="479"/>
      <c r="G707" s="479"/>
      <c r="H707" s="479"/>
      <c r="I707" s="479"/>
      <c r="J707" s="479"/>
      <c r="K707" s="479"/>
      <c r="L707" s="479"/>
      <c r="M707" s="479"/>
      <c r="N707" s="479"/>
      <c r="O707" s="479"/>
      <c r="P707" s="479"/>
      <c r="Q707" s="479"/>
      <c r="R707" s="479"/>
      <c r="S707" s="479"/>
      <c r="T707" s="479"/>
      <c r="U707" s="479"/>
      <c r="V707" s="479"/>
      <c r="W707" s="479"/>
      <c r="X707" s="479"/>
      <c r="Y707" s="479"/>
      <c r="Z707" s="479"/>
    </row>
    <row r="708" spans="1:26" ht="15.75" customHeight="1">
      <c r="A708" s="479"/>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row>
    <row r="709" spans="1:26" ht="15.75" customHeight="1">
      <c r="A709" s="479"/>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row>
    <row r="710" spans="1:26" ht="15.75" customHeight="1">
      <c r="A710" s="479"/>
      <c r="B710" s="479"/>
      <c r="C710" s="479"/>
      <c r="D710" s="479"/>
      <c r="E710" s="479"/>
      <c r="F710" s="479"/>
      <c r="G710" s="479"/>
      <c r="H710" s="479"/>
      <c r="I710" s="479"/>
      <c r="J710" s="479"/>
      <c r="K710" s="479"/>
      <c r="L710" s="479"/>
      <c r="M710" s="479"/>
      <c r="N710" s="479"/>
      <c r="O710" s="479"/>
      <c r="P710" s="479"/>
      <c r="Q710" s="479"/>
      <c r="R710" s="479"/>
      <c r="S710" s="479"/>
      <c r="T710" s="479"/>
      <c r="U710" s="479"/>
      <c r="V710" s="479"/>
      <c r="W710" s="479"/>
      <c r="X710" s="479"/>
      <c r="Y710" s="479"/>
      <c r="Z710" s="479"/>
    </row>
    <row r="711" spans="1:26" ht="15.75" customHeight="1">
      <c r="A711" s="479"/>
      <c r="B711" s="479"/>
      <c r="C711" s="479"/>
      <c r="D711" s="479"/>
      <c r="E711" s="479"/>
      <c r="F711" s="479"/>
      <c r="G711" s="479"/>
      <c r="H711" s="479"/>
      <c r="I711" s="479"/>
      <c r="J711" s="479"/>
      <c r="K711" s="479"/>
      <c r="L711" s="479"/>
      <c r="M711" s="479"/>
      <c r="N711" s="479"/>
      <c r="O711" s="479"/>
      <c r="P711" s="479"/>
      <c r="Q711" s="479"/>
      <c r="R711" s="479"/>
      <c r="S711" s="479"/>
      <c r="T711" s="479"/>
      <c r="U711" s="479"/>
      <c r="V711" s="479"/>
      <c r="W711" s="479"/>
      <c r="X711" s="479"/>
      <c r="Y711" s="479"/>
      <c r="Z711" s="479"/>
    </row>
    <row r="712" spans="1:26" ht="15.75" customHeight="1">
      <c r="A712" s="479"/>
      <c r="B712" s="479"/>
      <c r="C712" s="479"/>
      <c r="D712" s="479"/>
      <c r="E712" s="479"/>
      <c r="F712" s="479"/>
      <c r="G712" s="479"/>
      <c r="H712" s="479"/>
      <c r="I712" s="479"/>
      <c r="J712" s="479"/>
      <c r="K712" s="479"/>
      <c r="L712" s="479"/>
      <c r="M712" s="479"/>
      <c r="N712" s="479"/>
      <c r="O712" s="479"/>
      <c r="P712" s="479"/>
      <c r="Q712" s="479"/>
      <c r="R712" s="479"/>
      <c r="S712" s="479"/>
      <c r="T712" s="479"/>
      <c r="U712" s="479"/>
      <c r="V712" s="479"/>
      <c r="W712" s="479"/>
      <c r="X712" s="479"/>
      <c r="Y712" s="479"/>
      <c r="Z712" s="479"/>
    </row>
    <row r="713" spans="1:26" ht="15.75" customHeight="1">
      <c r="A713" s="479"/>
      <c r="B713" s="479"/>
      <c r="C713" s="479"/>
      <c r="D713" s="479"/>
      <c r="E713" s="479"/>
      <c r="F713" s="479"/>
      <c r="G713" s="479"/>
      <c r="H713" s="479"/>
      <c r="I713" s="479"/>
      <c r="J713" s="479"/>
      <c r="K713" s="479"/>
      <c r="L713" s="479"/>
      <c r="M713" s="479"/>
      <c r="N713" s="479"/>
      <c r="O713" s="479"/>
      <c r="P713" s="479"/>
      <c r="Q713" s="479"/>
      <c r="R713" s="479"/>
      <c r="S713" s="479"/>
      <c r="T713" s="479"/>
      <c r="U713" s="479"/>
      <c r="V713" s="479"/>
      <c r="W713" s="479"/>
      <c r="X713" s="479"/>
      <c r="Y713" s="479"/>
      <c r="Z713" s="479"/>
    </row>
    <row r="714" spans="1:26" ht="15.75" customHeight="1">
      <c r="A714" s="479"/>
      <c r="B714" s="479"/>
      <c r="C714" s="479"/>
      <c r="D714" s="479"/>
      <c r="E714" s="479"/>
      <c r="F714" s="479"/>
      <c r="G714" s="479"/>
      <c r="H714" s="479"/>
      <c r="I714" s="479"/>
      <c r="J714" s="479"/>
      <c r="K714" s="479"/>
      <c r="L714" s="479"/>
      <c r="M714" s="479"/>
      <c r="N714" s="479"/>
      <c r="O714" s="479"/>
      <c r="P714" s="479"/>
      <c r="Q714" s="479"/>
      <c r="R714" s="479"/>
      <c r="S714" s="479"/>
      <c r="T714" s="479"/>
      <c r="U714" s="479"/>
      <c r="V714" s="479"/>
      <c r="W714" s="479"/>
      <c r="X714" s="479"/>
      <c r="Y714" s="479"/>
      <c r="Z714" s="479"/>
    </row>
    <row r="715" spans="1:26" ht="15.75" customHeight="1">
      <c r="A715" s="479"/>
      <c r="B715" s="479"/>
      <c r="C715" s="479"/>
      <c r="D715" s="479"/>
      <c r="E715" s="479"/>
      <c r="F715" s="479"/>
      <c r="G715" s="479"/>
      <c r="H715" s="479"/>
      <c r="I715" s="479"/>
      <c r="J715" s="479"/>
      <c r="K715" s="479"/>
      <c r="L715" s="479"/>
      <c r="M715" s="479"/>
      <c r="N715" s="479"/>
      <c r="O715" s="479"/>
      <c r="P715" s="479"/>
      <c r="Q715" s="479"/>
      <c r="R715" s="479"/>
      <c r="S715" s="479"/>
      <c r="T715" s="479"/>
      <c r="U715" s="479"/>
      <c r="V715" s="479"/>
      <c r="W715" s="479"/>
      <c r="X715" s="479"/>
      <c r="Y715" s="479"/>
      <c r="Z715" s="479"/>
    </row>
    <row r="716" spans="1:26" ht="15.75" customHeight="1">
      <c r="A716" s="479"/>
      <c r="B716" s="479"/>
      <c r="C716" s="479"/>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row>
    <row r="717" spans="1:26" ht="15.75" customHeight="1">
      <c r="A717" s="479"/>
      <c r="B717" s="479"/>
      <c r="C717" s="479"/>
      <c r="D717" s="479"/>
      <c r="E717" s="479"/>
      <c r="F717" s="479"/>
      <c r="G717" s="479"/>
      <c r="H717" s="479"/>
      <c r="I717" s="479"/>
      <c r="J717" s="479"/>
      <c r="K717" s="479"/>
      <c r="L717" s="479"/>
      <c r="M717" s="479"/>
      <c r="N717" s="479"/>
      <c r="O717" s="479"/>
      <c r="P717" s="479"/>
      <c r="Q717" s="479"/>
      <c r="R717" s="479"/>
      <c r="S717" s="479"/>
      <c r="T717" s="479"/>
      <c r="U717" s="479"/>
      <c r="V717" s="479"/>
      <c r="W717" s="479"/>
      <c r="X717" s="479"/>
      <c r="Y717" s="479"/>
      <c r="Z717" s="479"/>
    </row>
    <row r="718" spans="1:26" ht="15.75" customHeight="1">
      <c r="A718" s="479"/>
      <c r="B718" s="479"/>
      <c r="C718" s="479"/>
      <c r="D718" s="479"/>
      <c r="E718" s="479"/>
      <c r="F718" s="479"/>
      <c r="G718" s="479"/>
      <c r="H718" s="479"/>
      <c r="I718" s="479"/>
      <c r="J718" s="479"/>
      <c r="K718" s="479"/>
      <c r="L718" s="479"/>
      <c r="M718" s="479"/>
      <c r="N718" s="479"/>
      <c r="O718" s="479"/>
      <c r="P718" s="479"/>
      <c r="Q718" s="479"/>
      <c r="R718" s="479"/>
      <c r="S718" s="479"/>
      <c r="T718" s="479"/>
      <c r="U718" s="479"/>
      <c r="V718" s="479"/>
      <c r="W718" s="479"/>
      <c r="X718" s="479"/>
      <c r="Y718" s="479"/>
      <c r="Z718" s="479"/>
    </row>
    <row r="719" spans="1:26" ht="15.75" customHeight="1">
      <c r="A719" s="479"/>
      <c r="B719" s="479"/>
      <c r="C719" s="479"/>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row>
    <row r="720" spans="1:26" ht="15.75" customHeight="1">
      <c r="A720" s="479"/>
      <c r="B720" s="479"/>
      <c r="C720" s="479"/>
      <c r="D720" s="479"/>
      <c r="E720" s="479"/>
      <c r="F720" s="479"/>
      <c r="G720" s="479"/>
      <c r="H720" s="479"/>
      <c r="I720" s="479"/>
      <c r="J720" s="479"/>
      <c r="K720" s="479"/>
      <c r="L720" s="479"/>
      <c r="M720" s="479"/>
      <c r="N720" s="479"/>
      <c r="O720" s="479"/>
      <c r="P720" s="479"/>
      <c r="Q720" s="479"/>
      <c r="R720" s="479"/>
      <c r="S720" s="479"/>
      <c r="T720" s="479"/>
      <c r="U720" s="479"/>
      <c r="V720" s="479"/>
      <c r="W720" s="479"/>
      <c r="X720" s="479"/>
      <c r="Y720" s="479"/>
      <c r="Z720" s="479"/>
    </row>
    <row r="721" spans="1:26" ht="15.75" customHeight="1">
      <c r="A721" s="479"/>
      <c r="B721" s="479"/>
      <c r="C721" s="479"/>
      <c r="D721" s="479"/>
      <c r="E721" s="479"/>
      <c r="F721" s="479"/>
      <c r="G721" s="479"/>
      <c r="H721" s="479"/>
      <c r="I721" s="479"/>
      <c r="J721" s="479"/>
      <c r="K721" s="479"/>
      <c r="L721" s="479"/>
      <c r="M721" s="479"/>
      <c r="N721" s="479"/>
      <c r="O721" s="479"/>
      <c r="P721" s="479"/>
      <c r="Q721" s="479"/>
      <c r="R721" s="479"/>
      <c r="S721" s="479"/>
      <c r="T721" s="479"/>
      <c r="U721" s="479"/>
      <c r="V721" s="479"/>
      <c r="W721" s="479"/>
      <c r="X721" s="479"/>
      <c r="Y721" s="479"/>
      <c r="Z721" s="479"/>
    </row>
    <row r="722" spans="1:26" ht="15.75" customHeight="1">
      <c r="A722" s="479"/>
      <c r="B722" s="479"/>
      <c r="C722" s="479"/>
      <c r="D722" s="479"/>
      <c r="E722" s="479"/>
      <c r="F722" s="479"/>
      <c r="G722" s="479"/>
      <c r="H722" s="479"/>
      <c r="I722" s="479"/>
      <c r="J722" s="479"/>
      <c r="K722" s="479"/>
      <c r="L722" s="479"/>
      <c r="M722" s="479"/>
      <c r="N722" s="479"/>
      <c r="O722" s="479"/>
      <c r="P722" s="479"/>
      <c r="Q722" s="479"/>
      <c r="R722" s="479"/>
      <c r="S722" s="479"/>
      <c r="T722" s="479"/>
      <c r="U722" s="479"/>
      <c r="V722" s="479"/>
      <c r="W722" s="479"/>
      <c r="X722" s="479"/>
      <c r="Y722" s="479"/>
      <c r="Z722" s="479"/>
    </row>
    <row r="723" spans="1:26" ht="15.75" customHeight="1">
      <c r="A723" s="479"/>
      <c r="B723" s="479"/>
      <c r="C723" s="479"/>
      <c r="D723" s="479"/>
      <c r="E723" s="479"/>
      <c r="F723" s="479"/>
      <c r="G723" s="479"/>
      <c r="H723" s="479"/>
      <c r="I723" s="479"/>
      <c r="J723" s="479"/>
      <c r="K723" s="479"/>
      <c r="L723" s="479"/>
      <c r="M723" s="479"/>
      <c r="N723" s="479"/>
      <c r="O723" s="479"/>
      <c r="P723" s="479"/>
      <c r="Q723" s="479"/>
      <c r="R723" s="479"/>
      <c r="S723" s="479"/>
      <c r="T723" s="479"/>
      <c r="U723" s="479"/>
      <c r="V723" s="479"/>
      <c r="W723" s="479"/>
      <c r="X723" s="479"/>
      <c r="Y723" s="479"/>
      <c r="Z723" s="479"/>
    </row>
    <row r="724" spans="1:26" ht="15.75" customHeight="1">
      <c r="A724" s="479"/>
      <c r="B724" s="479"/>
      <c r="C724" s="479"/>
      <c r="D724" s="479"/>
      <c r="E724" s="479"/>
      <c r="F724" s="479"/>
      <c r="G724" s="479"/>
      <c r="H724" s="479"/>
      <c r="I724" s="479"/>
      <c r="J724" s="479"/>
      <c r="K724" s="479"/>
      <c r="L724" s="479"/>
      <c r="M724" s="479"/>
      <c r="N724" s="479"/>
      <c r="O724" s="479"/>
      <c r="P724" s="479"/>
      <c r="Q724" s="479"/>
      <c r="R724" s="479"/>
      <c r="S724" s="479"/>
      <c r="T724" s="479"/>
      <c r="U724" s="479"/>
      <c r="V724" s="479"/>
      <c r="W724" s="479"/>
      <c r="X724" s="479"/>
      <c r="Y724" s="479"/>
      <c r="Z724" s="479"/>
    </row>
    <row r="725" spans="1:26" ht="15.75" customHeight="1">
      <c r="A725" s="479"/>
      <c r="B725" s="479"/>
      <c r="C725" s="479"/>
      <c r="D725" s="479"/>
      <c r="E725" s="479"/>
      <c r="F725" s="479"/>
      <c r="G725" s="479"/>
      <c r="H725" s="479"/>
      <c r="I725" s="479"/>
      <c r="J725" s="479"/>
      <c r="K725" s="479"/>
      <c r="L725" s="479"/>
      <c r="M725" s="479"/>
      <c r="N725" s="479"/>
      <c r="O725" s="479"/>
      <c r="P725" s="479"/>
      <c r="Q725" s="479"/>
      <c r="R725" s="479"/>
      <c r="S725" s="479"/>
      <c r="T725" s="479"/>
      <c r="U725" s="479"/>
      <c r="V725" s="479"/>
      <c r="W725" s="479"/>
      <c r="X725" s="479"/>
      <c r="Y725" s="479"/>
      <c r="Z725" s="479"/>
    </row>
    <row r="726" spans="1:26" ht="15.75" customHeight="1">
      <c r="A726" s="479"/>
      <c r="B726" s="479"/>
      <c r="C726" s="479"/>
      <c r="D726" s="479"/>
      <c r="E726" s="479"/>
      <c r="F726" s="479"/>
      <c r="G726" s="479"/>
      <c r="H726" s="479"/>
      <c r="I726" s="479"/>
      <c r="J726" s="479"/>
      <c r="K726" s="479"/>
      <c r="L726" s="479"/>
      <c r="M726" s="479"/>
      <c r="N726" s="479"/>
      <c r="O726" s="479"/>
      <c r="P726" s="479"/>
      <c r="Q726" s="479"/>
      <c r="R726" s="479"/>
      <c r="S726" s="479"/>
      <c r="T726" s="479"/>
      <c r="U726" s="479"/>
      <c r="V726" s="479"/>
      <c r="W726" s="479"/>
      <c r="X726" s="479"/>
      <c r="Y726" s="479"/>
      <c r="Z726" s="479"/>
    </row>
    <row r="727" spans="1:26" ht="15.75" customHeight="1">
      <c r="A727" s="479"/>
      <c r="B727" s="479"/>
      <c r="C727" s="479"/>
      <c r="D727" s="479"/>
      <c r="E727" s="479"/>
      <c r="F727" s="479"/>
      <c r="G727" s="479"/>
      <c r="H727" s="479"/>
      <c r="I727" s="479"/>
      <c r="J727" s="479"/>
      <c r="K727" s="479"/>
      <c r="L727" s="479"/>
      <c r="M727" s="479"/>
      <c r="N727" s="479"/>
      <c r="O727" s="479"/>
      <c r="P727" s="479"/>
      <c r="Q727" s="479"/>
      <c r="R727" s="479"/>
      <c r="S727" s="479"/>
      <c r="T727" s="479"/>
      <c r="U727" s="479"/>
      <c r="V727" s="479"/>
      <c r="W727" s="479"/>
      <c r="X727" s="479"/>
      <c r="Y727" s="479"/>
      <c r="Z727" s="479"/>
    </row>
    <row r="728" spans="1:26" ht="15.75" customHeight="1">
      <c r="A728" s="479"/>
      <c r="B728" s="479"/>
      <c r="C728" s="479"/>
      <c r="D728" s="479"/>
      <c r="E728" s="479"/>
      <c r="F728" s="479"/>
      <c r="G728" s="479"/>
      <c r="H728" s="479"/>
      <c r="I728" s="479"/>
      <c r="J728" s="479"/>
      <c r="K728" s="479"/>
      <c r="L728" s="479"/>
      <c r="M728" s="479"/>
      <c r="N728" s="479"/>
      <c r="O728" s="479"/>
      <c r="P728" s="479"/>
      <c r="Q728" s="479"/>
      <c r="R728" s="479"/>
      <c r="S728" s="479"/>
      <c r="T728" s="479"/>
      <c r="U728" s="479"/>
      <c r="V728" s="479"/>
      <c r="W728" s="479"/>
      <c r="X728" s="479"/>
      <c r="Y728" s="479"/>
      <c r="Z728" s="479"/>
    </row>
    <row r="729" spans="1:26" ht="15.75" customHeight="1">
      <c r="A729" s="479"/>
      <c r="B729" s="479"/>
      <c r="C729" s="479"/>
      <c r="D729" s="479"/>
      <c r="E729" s="479"/>
      <c r="F729" s="479"/>
      <c r="G729" s="479"/>
      <c r="H729" s="479"/>
      <c r="I729" s="479"/>
      <c r="J729" s="479"/>
      <c r="K729" s="479"/>
      <c r="L729" s="479"/>
      <c r="M729" s="479"/>
      <c r="N729" s="479"/>
      <c r="O729" s="479"/>
      <c r="P729" s="479"/>
      <c r="Q729" s="479"/>
      <c r="R729" s="479"/>
      <c r="S729" s="479"/>
      <c r="T729" s="479"/>
      <c r="U729" s="479"/>
      <c r="V729" s="479"/>
      <c r="W729" s="479"/>
      <c r="X729" s="479"/>
      <c r="Y729" s="479"/>
      <c r="Z729" s="479"/>
    </row>
    <row r="730" spans="1:26" ht="15.75" customHeight="1">
      <c r="A730" s="479"/>
      <c r="B730" s="479"/>
      <c r="C730" s="479"/>
      <c r="D730" s="479"/>
      <c r="E730" s="479"/>
      <c r="F730" s="479"/>
      <c r="G730" s="479"/>
      <c r="H730" s="479"/>
      <c r="I730" s="479"/>
      <c r="J730" s="479"/>
      <c r="K730" s="479"/>
      <c r="L730" s="479"/>
      <c r="M730" s="479"/>
      <c r="N730" s="479"/>
      <c r="O730" s="479"/>
      <c r="P730" s="479"/>
      <c r="Q730" s="479"/>
      <c r="R730" s="479"/>
      <c r="S730" s="479"/>
      <c r="T730" s="479"/>
      <c r="U730" s="479"/>
      <c r="V730" s="479"/>
      <c r="W730" s="479"/>
      <c r="X730" s="479"/>
      <c r="Y730" s="479"/>
      <c r="Z730" s="479"/>
    </row>
    <row r="731" spans="1:26" ht="15.75" customHeight="1">
      <c r="A731" s="479"/>
      <c r="B731" s="479"/>
      <c r="C731" s="479"/>
      <c r="D731" s="479"/>
      <c r="E731" s="479"/>
      <c r="F731" s="479"/>
      <c r="G731" s="479"/>
      <c r="H731" s="479"/>
      <c r="I731" s="479"/>
      <c r="J731" s="479"/>
      <c r="K731" s="479"/>
      <c r="L731" s="479"/>
      <c r="M731" s="479"/>
      <c r="N731" s="479"/>
      <c r="O731" s="479"/>
      <c r="P731" s="479"/>
      <c r="Q731" s="479"/>
      <c r="R731" s="479"/>
      <c r="S731" s="479"/>
      <c r="T731" s="479"/>
      <c r="U731" s="479"/>
      <c r="V731" s="479"/>
      <c r="W731" s="479"/>
      <c r="X731" s="479"/>
      <c r="Y731" s="479"/>
      <c r="Z731" s="479"/>
    </row>
    <row r="732" spans="1:26" ht="15.75" customHeight="1">
      <c r="A732" s="479"/>
      <c r="B732" s="479"/>
      <c r="C732" s="479"/>
      <c r="D732" s="479"/>
      <c r="E732" s="479"/>
      <c r="F732" s="479"/>
      <c r="G732" s="479"/>
      <c r="H732" s="479"/>
      <c r="I732" s="479"/>
      <c r="J732" s="479"/>
      <c r="K732" s="479"/>
      <c r="L732" s="479"/>
      <c r="M732" s="479"/>
      <c r="N732" s="479"/>
      <c r="O732" s="479"/>
      <c r="P732" s="479"/>
      <c r="Q732" s="479"/>
      <c r="R732" s="479"/>
      <c r="S732" s="479"/>
      <c r="T732" s="479"/>
      <c r="U732" s="479"/>
      <c r="V732" s="479"/>
      <c r="W732" s="479"/>
      <c r="X732" s="479"/>
      <c r="Y732" s="479"/>
      <c r="Z732" s="479"/>
    </row>
    <row r="733" spans="1:26" ht="15.75" customHeight="1">
      <c r="A733" s="479"/>
      <c r="B733" s="479"/>
      <c r="C733" s="479"/>
      <c r="D733" s="479"/>
      <c r="E733" s="479"/>
      <c r="F733" s="479"/>
      <c r="G733" s="479"/>
      <c r="H733" s="479"/>
      <c r="I733" s="479"/>
      <c r="J733" s="479"/>
      <c r="K733" s="479"/>
      <c r="L733" s="479"/>
      <c r="M733" s="479"/>
      <c r="N733" s="479"/>
      <c r="O733" s="479"/>
      <c r="P733" s="479"/>
      <c r="Q733" s="479"/>
      <c r="R733" s="479"/>
      <c r="S733" s="479"/>
      <c r="T733" s="479"/>
      <c r="U733" s="479"/>
      <c r="V733" s="479"/>
      <c r="W733" s="479"/>
      <c r="X733" s="479"/>
      <c r="Y733" s="479"/>
      <c r="Z733" s="479"/>
    </row>
    <row r="734" spans="1:26" ht="15.75" customHeight="1">
      <c r="A734" s="479"/>
      <c r="B734" s="479"/>
      <c r="C734" s="479"/>
      <c r="D734" s="479"/>
      <c r="E734" s="479"/>
      <c r="F734" s="479"/>
      <c r="G734" s="479"/>
      <c r="H734" s="479"/>
      <c r="I734" s="479"/>
      <c r="J734" s="479"/>
      <c r="K734" s="479"/>
      <c r="L734" s="479"/>
      <c r="M734" s="479"/>
      <c r="N734" s="479"/>
      <c r="O734" s="479"/>
      <c r="P734" s="479"/>
      <c r="Q734" s="479"/>
      <c r="R734" s="479"/>
      <c r="S734" s="479"/>
      <c r="T734" s="479"/>
      <c r="U734" s="479"/>
      <c r="V734" s="479"/>
      <c r="W734" s="479"/>
      <c r="X734" s="479"/>
      <c r="Y734" s="479"/>
      <c r="Z734" s="479"/>
    </row>
    <row r="735" spans="1:26" ht="15.75" customHeight="1">
      <c r="A735" s="479"/>
      <c r="B735" s="479"/>
      <c r="C735" s="479"/>
      <c r="D735" s="479"/>
      <c r="E735" s="479"/>
      <c r="F735" s="479"/>
      <c r="G735" s="479"/>
      <c r="H735" s="479"/>
      <c r="I735" s="479"/>
      <c r="J735" s="479"/>
      <c r="K735" s="479"/>
      <c r="L735" s="479"/>
      <c r="M735" s="479"/>
      <c r="N735" s="479"/>
      <c r="O735" s="479"/>
      <c r="P735" s="479"/>
      <c r="Q735" s="479"/>
      <c r="R735" s="479"/>
      <c r="S735" s="479"/>
      <c r="T735" s="479"/>
      <c r="U735" s="479"/>
      <c r="V735" s="479"/>
      <c r="W735" s="479"/>
      <c r="X735" s="479"/>
      <c r="Y735" s="479"/>
      <c r="Z735" s="479"/>
    </row>
    <row r="736" spans="1:26" ht="15.75" customHeight="1">
      <c r="A736" s="479"/>
      <c r="B736" s="479"/>
      <c r="C736" s="479"/>
      <c r="D736" s="479"/>
      <c r="E736" s="479"/>
      <c r="F736" s="479"/>
      <c r="G736" s="479"/>
      <c r="H736" s="479"/>
      <c r="I736" s="479"/>
      <c r="J736" s="479"/>
      <c r="K736" s="479"/>
      <c r="L736" s="479"/>
      <c r="M736" s="479"/>
      <c r="N736" s="479"/>
      <c r="O736" s="479"/>
      <c r="P736" s="479"/>
      <c r="Q736" s="479"/>
      <c r="R736" s="479"/>
      <c r="S736" s="479"/>
      <c r="T736" s="479"/>
      <c r="U736" s="479"/>
      <c r="V736" s="479"/>
      <c r="W736" s="479"/>
      <c r="X736" s="479"/>
      <c r="Y736" s="479"/>
      <c r="Z736" s="479"/>
    </row>
    <row r="737" spans="1:26" ht="15.75" customHeight="1">
      <c r="A737" s="479"/>
      <c r="B737" s="479"/>
      <c r="C737" s="479"/>
      <c r="D737" s="479"/>
      <c r="E737" s="479"/>
      <c r="F737" s="479"/>
      <c r="G737" s="479"/>
      <c r="H737" s="479"/>
      <c r="I737" s="479"/>
      <c r="J737" s="479"/>
      <c r="K737" s="479"/>
      <c r="L737" s="479"/>
      <c r="M737" s="479"/>
      <c r="N737" s="479"/>
      <c r="O737" s="479"/>
      <c r="P737" s="479"/>
      <c r="Q737" s="479"/>
      <c r="R737" s="479"/>
      <c r="S737" s="479"/>
      <c r="T737" s="479"/>
      <c r="U737" s="479"/>
      <c r="V737" s="479"/>
      <c r="W737" s="479"/>
      <c r="X737" s="479"/>
      <c r="Y737" s="479"/>
      <c r="Z737" s="479"/>
    </row>
    <row r="738" spans="1:26" ht="15.75" customHeight="1">
      <c r="A738" s="479"/>
      <c r="B738" s="479"/>
      <c r="C738" s="479"/>
      <c r="D738" s="479"/>
      <c r="E738" s="479"/>
      <c r="F738" s="479"/>
      <c r="G738" s="479"/>
      <c r="H738" s="479"/>
      <c r="I738" s="479"/>
      <c r="J738" s="479"/>
      <c r="K738" s="479"/>
      <c r="L738" s="479"/>
      <c r="M738" s="479"/>
      <c r="N738" s="479"/>
      <c r="O738" s="479"/>
      <c r="P738" s="479"/>
      <c r="Q738" s="479"/>
      <c r="R738" s="479"/>
      <c r="S738" s="479"/>
      <c r="T738" s="479"/>
      <c r="U738" s="479"/>
      <c r="V738" s="479"/>
      <c r="W738" s="479"/>
      <c r="X738" s="479"/>
      <c r="Y738" s="479"/>
      <c r="Z738" s="479"/>
    </row>
    <row r="739" spans="1:26" ht="15.75" customHeight="1">
      <c r="A739" s="479"/>
      <c r="B739" s="479"/>
      <c r="C739" s="479"/>
      <c r="D739" s="479"/>
      <c r="E739" s="479"/>
      <c r="F739" s="479"/>
      <c r="G739" s="479"/>
      <c r="H739" s="479"/>
      <c r="I739" s="479"/>
      <c r="J739" s="479"/>
      <c r="K739" s="479"/>
      <c r="L739" s="479"/>
      <c r="M739" s="479"/>
      <c r="N739" s="479"/>
      <c r="O739" s="479"/>
      <c r="P739" s="479"/>
      <c r="Q739" s="479"/>
      <c r="R739" s="479"/>
      <c r="S739" s="479"/>
      <c r="T739" s="479"/>
      <c r="U739" s="479"/>
      <c r="V739" s="479"/>
      <c r="W739" s="479"/>
      <c r="X739" s="479"/>
      <c r="Y739" s="479"/>
      <c r="Z739" s="479"/>
    </row>
    <row r="740" spans="1:26" ht="15.75" customHeight="1">
      <c r="A740" s="479"/>
      <c r="B740" s="479"/>
      <c r="C740" s="479"/>
      <c r="D740" s="479"/>
      <c r="E740" s="479"/>
      <c r="F740" s="479"/>
      <c r="G740" s="479"/>
      <c r="H740" s="479"/>
      <c r="I740" s="479"/>
      <c r="J740" s="479"/>
      <c r="K740" s="479"/>
      <c r="L740" s="479"/>
      <c r="M740" s="479"/>
      <c r="N740" s="479"/>
      <c r="O740" s="479"/>
      <c r="P740" s="479"/>
      <c r="Q740" s="479"/>
      <c r="R740" s="479"/>
      <c r="S740" s="479"/>
      <c r="T740" s="479"/>
      <c r="U740" s="479"/>
      <c r="V740" s="479"/>
      <c r="W740" s="479"/>
      <c r="X740" s="479"/>
      <c r="Y740" s="479"/>
      <c r="Z740" s="479"/>
    </row>
    <row r="741" spans="1:26" ht="15.75" customHeight="1">
      <c r="A741" s="479"/>
      <c r="B741" s="479"/>
      <c r="C741" s="479"/>
      <c r="D741" s="479"/>
      <c r="E741" s="479"/>
      <c r="F741" s="479"/>
      <c r="G741" s="479"/>
      <c r="H741" s="479"/>
      <c r="I741" s="479"/>
      <c r="J741" s="479"/>
      <c r="K741" s="479"/>
      <c r="L741" s="479"/>
      <c r="M741" s="479"/>
      <c r="N741" s="479"/>
      <c r="O741" s="479"/>
      <c r="P741" s="479"/>
      <c r="Q741" s="479"/>
      <c r="R741" s="479"/>
      <c r="S741" s="479"/>
      <c r="T741" s="479"/>
      <c r="U741" s="479"/>
      <c r="V741" s="479"/>
      <c r="W741" s="479"/>
      <c r="X741" s="479"/>
      <c r="Y741" s="479"/>
      <c r="Z741" s="479"/>
    </row>
    <row r="742" spans="1:26" ht="15.75" customHeight="1">
      <c r="A742" s="479"/>
      <c r="B742" s="479"/>
      <c r="C742" s="479"/>
      <c r="D742" s="479"/>
      <c r="E742" s="479"/>
      <c r="F742" s="479"/>
      <c r="G742" s="479"/>
      <c r="H742" s="479"/>
      <c r="I742" s="479"/>
      <c r="J742" s="479"/>
      <c r="K742" s="479"/>
      <c r="L742" s="479"/>
      <c r="M742" s="479"/>
      <c r="N742" s="479"/>
      <c r="O742" s="479"/>
      <c r="P742" s="479"/>
      <c r="Q742" s="479"/>
      <c r="R742" s="479"/>
      <c r="S742" s="479"/>
      <c r="T742" s="479"/>
      <c r="U742" s="479"/>
      <c r="V742" s="479"/>
      <c r="W742" s="479"/>
      <c r="X742" s="479"/>
      <c r="Y742" s="479"/>
      <c r="Z742" s="479"/>
    </row>
    <row r="743" spans="1:26" ht="15.75" customHeight="1">
      <c r="A743" s="479"/>
      <c r="B743" s="479"/>
      <c r="C743" s="479"/>
      <c r="D743" s="479"/>
      <c r="E743" s="479"/>
      <c r="F743" s="479"/>
      <c r="G743" s="479"/>
      <c r="H743" s="479"/>
      <c r="I743" s="479"/>
      <c r="J743" s="479"/>
      <c r="K743" s="479"/>
      <c r="L743" s="479"/>
      <c r="M743" s="479"/>
      <c r="N743" s="479"/>
      <c r="O743" s="479"/>
      <c r="P743" s="479"/>
      <c r="Q743" s="479"/>
      <c r="R743" s="479"/>
      <c r="S743" s="479"/>
      <c r="T743" s="479"/>
      <c r="U743" s="479"/>
      <c r="V743" s="479"/>
      <c r="W743" s="479"/>
      <c r="X743" s="479"/>
      <c r="Y743" s="479"/>
      <c r="Z743" s="479"/>
    </row>
    <row r="744" spans="1:26" ht="15.75" customHeight="1">
      <c r="A744" s="479"/>
      <c r="B744" s="479"/>
      <c r="C744" s="479"/>
      <c r="D744" s="479"/>
      <c r="E744" s="479"/>
      <c r="F744" s="479"/>
      <c r="G744" s="479"/>
      <c r="H744" s="479"/>
      <c r="I744" s="479"/>
      <c r="J744" s="479"/>
      <c r="K744" s="479"/>
      <c r="L744" s="479"/>
      <c r="M744" s="479"/>
      <c r="N744" s="479"/>
      <c r="O744" s="479"/>
      <c r="P744" s="479"/>
      <c r="Q744" s="479"/>
      <c r="R744" s="479"/>
      <c r="S744" s="479"/>
      <c r="T744" s="479"/>
      <c r="U744" s="479"/>
      <c r="V744" s="479"/>
      <c r="W744" s="479"/>
      <c r="X744" s="479"/>
      <c r="Y744" s="479"/>
      <c r="Z744" s="479"/>
    </row>
    <row r="745" spans="1:26" ht="15.75" customHeight="1">
      <c r="A745" s="479"/>
      <c r="B745" s="479"/>
      <c r="C745" s="479"/>
      <c r="D745" s="479"/>
      <c r="E745" s="479"/>
      <c r="F745" s="479"/>
      <c r="G745" s="479"/>
      <c r="H745" s="479"/>
      <c r="I745" s="479"/>
      <c r="J745" s="479"/>
      <c r="K745" s="479"/>
      <c r="L745" s="479"/>
      <c r="M745" s="479"/>
      <c r="N745" s="479"/>
      <c r="O745" s="479"/>
      <c r="P745" s="479"/>
      <c r="Q745" s="479"/>
      <c r="R745" s="479"/>
      <c r="S745" s="479"/>
      <c r="T745" s="479"/>
      <c r="U745" s="479"/>
      <c r="V745" s="479"/>
      <c r="W745" s="479"/>
      <c r="X745" s="479"/>
      <c r="Y745" s="479"/>
      <c r="Z745" s="479"/>
    </row>
    <row r="746" spans="1:26" ht="15.75" customHeight="1">
      <c r="A746" s="479"/>
      <c r="B746" s="479"/>
      <c r="C746" s="479"/>
      <c r="D746" s="479"/>
      <c r="E746" s="479"/>
      <c r="F746" s="479"/>
      <c r="G746" s="479"/>
      <c r="H746" s="479"/>
      <c r="I746" s="479"/>
      <c r="J746" s="479"/>
      <c r="K746" s="479"/>
      <c r="L746" s="479"/>
      <c r="M746" s="479"/>
      <c r="N746" s="479"/>
      <c r="O746" s="479"/>
      <c r="P746" s="479"/>
      <c r="Q746" s="479"/>
      <c r="R746" s="479"/>
      <c r="S746" s="479"/>
      <c r="T746" s="479"/>
      <c r="U746" s="479"/>
      <c r="V746" s="479"/>
      <c r="W746" s="479"/>
      <c r="X746" s="479"/>
      <c r="Y746" s="479"/>
      <c r="Z746" s="479"/>
    </row>
    <row r="747" spans="1:26" ht="15.75" customHeight="1">
      <c r="A747" s="479"/>
      <c r="B747" s="479"/>
      <c r="C747" s="479"/>
      <c r="D747" s="479"/>
      <c r="E747" s="479"/>
      <c r="F747" s="479"/>
      <c r="G747" s="479"/>
      <c r="H747" s="479"/>
      <c r="I747" s="479"/>
      <c r="J747" s="479"/>
      <c r="K747" s="479"/>
      <c r="L747" s="479"/>
      <c r="M747" s="479"/>
      <c r="N747" s="479"/>
      <c r="O747" s="479"/>
      <c r="P747" s="479"/>
      <c r="Q747" s="479"/>
      <c r="R747" s="479"/>
      <c r="S747" s="479"/>
      <c r="T747" s="479"/>
      <c r="U747" s="479"/>
      <c r="V747" s="479"/>
      <c r="W747" s="479"/>
      <c r="X747" s="479"/>
      <c r="Y747" s="479"/>
      <c r="Z747" s="479"/>
    </row>
    <row r="748" spans="1:26" ht="15.75" customHeight="1">
      <c r="A748" s="479"/>
      <c r="B748" s="479"/>
      <c r="C748" s="479"/>
      <c r="D748" s="479"/>
      <c r="E748" s="479"/>
      <c r="F748" s="479"/>
      <c r="G748" s="479"/>
      <c r="H748" s="479"/>
      <c r="I748" s="479"/>
      <c r="J748" s="479"/>
      <c r="K748" s="479"/>
      <c r="L748" s="479"/>
      <c r="M748" s="479"/>
      <c r="N748" s="479"/>
      <c r="O748" s="479"/>
      <c r="P748" s="479"/>
      <c r="Q748" s="479"/>
      <c r="R748" s="479"/>
      <c r="S748" s="479"/>
      <c r="T748" s="479"/>
      <c r="U748" s="479"/>
      <c r="V748" s="479"/>
      <c r="W748" s="479"/>
      <c r="X748" s="479"/>
      <c r="Y748" s="479"/>
      <c r="Z748" s="479"/>
    </row>
    <row r="749" spans="1:26" ht="15.75" customHeight="1">
      <c r="A749" s="479"/>
      <c r="B749" s="479"/>
      <c r="C749" s="479"/>
      <c r="D749" s="479"/>
      <c r="E749" s="479"/>
      <c r="F749" s="479"/>
      <c r="G749" s="479"/>
      <c r="H749" s="479"/>
      <c r="I749" s="479"/>
      <c r="J749" s="479"/>
      <c r="K749" s="479"/>
      <c r="L749" s="479"/>
      <c r="M749" s="479"/>
      <c r="N749" s="479"/>
      <c r="O749" s="479"/>
      <c r="P749" s="479"/>
      <c r="Q749" s="479"/>
      <c r="R749" s="479"/>
      <c r="S749" s="479"/>
      <c r="T749" s="479"/>
      <c r="U749" s="479"/>
      <c r="V749" s="479"/>
      <c r="W749" s="479"/>
      <c r="X749" s="479"/>
      <c r="Y749" s="479"/>
      <c r="Z749" s="479"/>
    </row>
    <row r="750" spans="1:26" ht="15.75" customHeight="1">
      <c r="A750" s="479"/>
      <c r="B750" s="479"/>
      <c r="C750" s="479"/>
      <c r="D750" s="479"/>
      <c r="E750" s="479"/>
      <c r="F750" s="479"/>
      <c r="G750" s="479"/>
      <c r="H750" s="479"/>
      <c r="I750" s="479"/>
      <c r="J750" s="479"/>
      <c r="K750" s="479"/>
      <c r="L750" s="479"/>
      <c r="M750" s="479"/>
      <c r="N750" s="479"/>
      <c r="O750" s="479"/>
      <c r="P750" s="479"/>
      <c r="Q750" s="479"/>
      <c r="R750" s="479"/>
      <c r="S750" s="479"/>
      <c r="T750" s="479"/>
      <c r="U750" s="479"/>
      <c r="V750" s="479"/>
      <c r="W750" s="479"/>
      <c r="X750" s="479"/>
      <c r="Y750" s="479"/>
      <c r="Z750" s="479"/>
    </row>
    <row r="751" spans="1:26" ht="15.75" customHeight="1">
      <c r="A751" s="479"/>
      <c r="B751" s="479"/>
      <c r="C751" s="479"/>
      <c r="D751" s="479"/>
      <c r="E751" s="479"/>
      <c r="F751" s="479"/>
      <c r="G751" s="479"/>
      <c r="H751" s="479"/>
      <c r="I751" s="479"/>
      <c r="J751" s="479"/>
      <c r="K751" s="479"/>
      <c r="L751" s="479"/>
      <c r="M751" s="479"/>
      <c r="N751" s="479"/>
      <c r="O751" s="479"/>
      <c r="P751" s="479"/>
      <c r="Q751" s="479"/>
      <c r="R751" s="479"/>
      <c r="S751" s="479"/>
      <c r="T751" s="479"/>
      <c r="U751" s="479"/>
      <c r="V751" s="479"/>
      <c r="W751" s="479"/>
      <c r="X751" s="479"/>
      <c r="Y751" s="479"/>
      <c r="Z751" s="479"/>
    </row>
    <row r="752" spans="1:26" ht="15.75" customHeight="1">
      <c r="A752" s="479"/>
      <c r="B752" s="479"/>
      <c r="C752" s="479"/>
      <c r="D752" s="479"/>
      <c r="E752" s="479"/>
      <c r="F752" s="479"/>
      <c r="G752" s="479"/>
      <c r="H752" s="479"/>
      <c r="I752" s="479"/>
      <c r="J752" s="479"/>
      <c r="K752" s="479"/>
      <c r="L752" s="479"/>
      <c r="M752" s="479"/>
      <c r="N752" s="479"/>
      <c r="O752" s="479"/>
      <c r="P752" s="479"/>
      <c r="Q752" s="479"/>
      <c r="R752" s="479"/>
      <c r="S752" s="479"/>
      <c r="T752" s="479"/>
      <c r="U752" s="479"/>
      <c r="V752" s="479"/>
      <c r="W752" s="479"/>
      <c r="X752" s="479"/>
      <c r="Y752" s="479"/>
      <c r="Z752" s="479"/>
    </row>
    <row r="753" spans="1:26" ht="15.75" customHeight="1">
      <c r="A753" s="479"/>
      <c r="B753" s="479"/>
      <c r="C753" s="479"/>
      <c r="D753" s="479"/>
      <c r="E753" s="479"/>
      <c r="F753" s="479"/>
      <c r="G753" s="479"/>
      <c r="H753" s="479"/>
      <c r="I753" s="479"/>
      <c r="J753" s="479"/>
      <c r="K753" s="479"/>
      <c r="L753" s="479"/>
      <c r="M753" s="479"/>
      <c r="N753" s="479"/>
      <c r="O753" s="479"/>
      <c r="P753" s="479"/>
      <c r="Q753" s="479"/>
      <c r="R753" s="479"/>
      <c r="S753" s="479"/>
      <c r="T753" s="479"/>
      <c r="U753" s="479"/>
      <c r="V753" s="479"/>
      <c r="W753" s="479"/>
      <c r="X753" s="479"/>
      <c r="Y753" s="479"/>
      <c r="Z753" s="479"/>
    </row>
    <row r="754" spans="1:26" ht="15.75" customHeight="1">
      <c r="A754" s="479"/>
      <c r="B754" s="479"/>
      <c r="C754" s="479"/>
      <c r="D754" s="479"/>
      <c r="E754" s="479"/>
      <c r="F754" s="479"/>
      <c r="G754" s="479"/>
      <c r="H754" s="479"/>
      <c r="I754" s="479"/>
      <c r="J754" s="479"/>
      <c r="K754" s="479"/>
      <c r="L754" s="479"/>
      <c r="M754" s="479"/>
      <c r="N754" s="479"/>
      <c r="O754" s="479"/>
      <c r="P754" s="479"/>
      <c r="Q754" s="479"/>
      <c r="R754" s="479"/>
      <c r="S754" s="479"/>
      <c r="T754" s="479"/>
      <c r="U754" s="479"/>
      <c r="V754" s="479"/>
      <c r="W754" s="479"/>
      <c r="X754" s="479"/>
      <c r="Y754" s="479"/>
      <c r="Z754" s="479"/>
    </row>
    <row r="755" spans="1:26" ht="15.75" customHeight="1">
      <c r="A755" s="479"/>
      <c r="B755" s="479"/>
      <c r="C755" s="479"/>
      <c r="D755" s="479"/>
      <c r="E755" s="479"/>
      <c r="F755" s="479"/>
      <c r="G755" s="479"/>
      <c r="H755" s="479"/>
      <c r="I755" s="479"/>
      <c r="J755" s="479"/>
      <c r="K755" s="479"/>
      <c r="L755" s="479"/>
      <c r="M755" s="479"/>
      <c r="N755" s="479"/>
      <c r="O755" s="479"/>
      <c r="P755" s="479"/>
      <c r="Q755" s="479"/>
      <c r="R755" s="479"/>
      <c r="S755" s="479"/>
      <c r="T755" s="479"/>
      <c r="U755" s="479"/>
      <c r="V755" s="479"/>
      <c r="W755" s="479"/>
      <c r="X755" s="479"/>
      <c r="Y755" s="479"/>
      <c r="Z755" s="479"/>
    </row>
    <row r="756" spans="1:26" ht="15.75" customHeight="1">
      <c r="A756" s="479"/>
      <c r="B756" s="479"/>
      <c r="C756" s="479"/>
      <c r="D756" s="479"/>
      <c r="E756" s="479"/>
      <c r="F756" s="479"/>
      <c r="G756" s="479"/>
      <c r="H756" s="479"/>
      <c r="I756" s="479"/>
      <c r="J756" s="479"/>
      <c r="K756" s="479"/>
      <c r="L756" s="479"/>
      <c r="M756" s="479"/>
      <c r="N756" s="479"/>
      <c r="O756" s="479"/>
      <c r="P756" s="479"/>
      <c r="Q756" s="479"/>
      <c r="R756" s="479"/>
      <c r="S756" s="479"/>
      <c r="T756" s="479"/>
      <c r="U756" s="479"/>
      <c r="V756" s="479"/>
      <c r="W756" s="479"/>
      <c r="X756" s="479"/>
      <c r="Y756" s="479"/>
      <c r="Z756" s="479"/>
    </row>
    <row r="757" spans="1:26" ht="15.75" customHeight="1">
      <c r="A757" s="479"/>
      <c r="B757" s="479"/>
      <c r="C757" s="479"/>
      <c r="D757" s="479"/>
      <c r="E757" s="479"/>
      <c r="F757" s="479"/>
      <c r="G757" s="479"/>
      <c r="H757" s="479"/>
      <c r="I757" s="479"/>
      <c r="J757" s="479"/>
      <c r="K757" s="479"/>
      <c r="L757" s="479"/>
      <c r="M757" s="479"/>
      <c r="N757" s="479"/>
      <c r="O757" s="479"/>
      <c r="P757" s="479"/>
      <c r="Q757" s="479"/>
      <c r="R757" s="479"/>
      <c r="S757" s="479"/>
      <c r="T757" s="479"/>
      <c r="U757" s="479"/>
      <c r="V757" s="479"/>
      <c r="W757" s="479"/>
      <c r="X757" s="479"/>
      <c r="Y757" s="479"/>
      <c r="Z757" s="479"/>
    </row>
    <row r="758" spans="1:26" ht="15.75" customHeight="1">
      <c r="A758" s="479"/>
      <c r="B758" s="479"/>
      <c r="C758" s="479"/>
      <c r="D758" s="479"/>
      <c r="E758" s="479"/>
      <c r="F758" s="479"/>
      <c r="G758" s="479"/>
      <c r="H758" s="479"/>
      <c r="I758" s="479"/>
      <c r="J758" s="479"/>
      <c r="K758" s="479"/>
      <c r="L758" s="479"/>
      <c r="M758" s="479"/>
      <c r="N758" s="479"/>
      <c r="O758" s="479"/>
      <c r="P758" s="479"/>
      <c r="Q758" s="479"/>
      <c r="R758" s="479"/>
      <c r="S758" s="479"/>
      <c r="T758" s="479"/>
      <c r="U758" s="479"/>
      <c r="V758" s="479"/>
      <c r="W758" s="479"/>
      <c r="X758" s="479"/>
      <c r="Y758" s="479"/>
      <c r="Z758" s="479"/>
    </row>
    <row r="759" spans="1:26" ht="15.75" customHeight="1">
      <c r="A759" s="479"/>
      <c r="B759" s="479"/>
      <c r="C759" s="479"/>
      <c r="D759" s="479"/>
      <c r="E759" s="479"/>
      <c r="F759" s="479"/>
      <c r="G759" s="479"/>
      <c r="H759" s="479"/>
      <c r="I759" s="479"/>
      <c r="J759" s="479"/>
      <c r="K759" s="479"/>
      <c r="L759" s="479"/>
      <c r="M759" s="479"/>
      <c r="N759" s="479"/>
      <c r="O759" s="479"/>
      <c r="P759" s="479"/>
      <c r="Q759" s="479"/>
      <c r="R759" s="479"/>
      <c r="S759" s="479"/>
      <c r="T759" s="479"/>
      <c r="U759" s="479"/>
      <c r="V759" s="479"/>
      <c r="W759" s="479"/>
      <c r="X759" s="479"/>
      <c r="Y759" s="479"/>
      <c r="Z759" s="479"/>
    </row>
    <row r="760" spans="1:26" ht="15.75" customHeight="1">
      <c r="A760" s="479"/>
      <c r="B760" s="479"/>
      <c r="C760" s="479"/>
      <c r="D760" s="479"/>
      <c r="E760" s="479"/>
      <c r="F760" s="479"/>
      <c r="G760" s="479"/>
      <c r="H760" s="479"/>
      <c r="I760" s="479"/>
      <c r="J760" s="479"/>
      <c r="K760" s="479"/>
      <c r="L760" s="479"/>
      <c r="M760" s="479"/>
      <c r="N760" s="479"/>
      <c r="O760" s="479"/>
      <c r="P760" s="479"/>
      <c r="Q760" s="479"/>
      <c r="R760" s="479"/>
      <c r="S760" s="479"/>
      <c r="T760" s="479"/>
      <c r="U760" s="479"/>
      <c r="V760" s="479"/>
      <c r="W760" s="479"/>
      <c r="X760" s="479"/>
      <c r="Y760" s="479"/>
      <c r="Z760" s="479"/>
    </row>
    <row r="761" spans="1:26" ht="15.75" customHeight="1">
      <c r="A761" s="479"/>
      <c r="B761" s="479"/>
      <c r="C761" s="479"/>
      <c r="D761" s="479"/>
      <c r="E761" s="479"/>
      <c r="F761" s="479"/>
      <c r="G761" s="479"/>
      <c r="H761" s="479"/>
      <c r="I761" s="479"/>
      <c r="J761" s="479"/>
      <c r="K761" s="479"/>
      <c r="L761" s="479"/>
      <c r="M761" s="479"/>
      <c r="N761" s="479"/>
      <c r="O761" s="479"/>
      <c r="P761" s="479"/>
      <c r="Q761" s="479"/>
      <c r="R761" s="479"/>
      <c r="S761" s="479"/>
      <c r="T761" s="479"/>
      <c r="U761" s="479"/>
      <c r="V761" s="479"/>
      <c r="W761" s="479"/>
      <c r="X761" s="479"/>
      <c r="Y761" s="479"/>
      <c r="Z761" s="479"/>
    </row>
    <row r="762" spans="1:26" ht="15.75" customHeight="1">
      <c r="A762" s="479"/>
      <c r="B762" s="479"/>
      <c r="C762" s="479"/>
      <c r="D762" s="479"/>
      <c r="E762" s="479"/>
      <c r="F762" s="479"/>
      <c r="G762" s="479"/>
      <c r="H762" s="479"/>
      <c r="I762" s="479"/>
      <c r="J762" s="479"/>
      <c r="K762" s="479"/>
      <c r="L762" s="479"/>
      <c r="M762" s="479"/>
      <c r="N762" s="479"/>
      <c r="O762" s="479"/>
      <c r="P762" s="479"/>
      <c r="Q762" s="479"/>
      <c r="R762" s="479"/>
      <c r="S762" s="479"/>
      <c r="T762" s="479"/>
      <c r="U762" s="479"/>
      <c r="V762" s="479"/>
      <c r="W762" s="479"/>
      <c r="X762" s="479"/>
      <c r="Y762" s="479"/>
      <c r="Z762" s="479"/>
    </row>
    <row r="763" spans="1:26" ht="15.75" customHeight="1">
      <c r="A763" s="479"/>
      <c r="B763" s="479"/>
      <c r="C763" s="479"/>
      <c r="D763" s="479"/>
      <c r="E763" s="479"/>
      <c r="F763" s="479"/>
      <c r="G763" s="479"/>
      <c r="H763" s="479"/>
      <c r="I763" s="479"/>
      <c r="J763" s="479"/>
      <c r="K763" s="479"/>
      <c r="L763" s="479"/>
      <c r="M763" s="479"/>
      <c r="N763" s="479"/>
      <c r="O763" s="479"/>
      <c r="P763" s="479"/>
      <c r="Q763" s="479"/>
      <c r="R763" s="479"/>
      <c r="S763" s="479"/>
      <c r="T763" s="479"/>
      <c r="U763" s="479"/>
      <c r="V763" s="479"/>
      <c r="W763" s="479"/>
      <c r="X763" s="479"/>
      <c r="Y763" s="479"/>
      <c r="Z763" s="479"/>
    </row>
    <row r="764" spans="1:26" ht="15.75" customHeight="1">
      <c r="A764" s="479"/>
      <c r="B764" s="479"/>
      <c r="C764" s="479"/>
      <c r="D764" s="479"/>
      <c r="E764" s="479"/>
      <c r="F764" s="479"/>
      <c r="G764" s="479"/>
      <c r="H764" s="479"/>
      <c r="I764" s="479"/>
      <c r="J764" s="479"/>
      <c r="K764" s="479"/>
      <c r="L764" s="479"/>
      <c r="M764" s="479"/>
      <c r="N764" s="479"/>
      <c r="O764" s="479"/>
      <c r="P764" s="479"/>
      <c r="Q764" s="479"/>
      <c r="R764" s="479"/>
      <c r="S764" s="479"/>
      <c r="T764" s="479"/>
      <c r="U764" s="479"/>
      <c r="V764" s="479"/>
      <c r="W764" s="479"/>
      <c r="X764" s="479"/>
      <c r="Y764" s="479"/>
      <c r="Z764" s="479"/>
    </row>
    <row r="765" spans="1:26" ht="15.75" customHeight="1">
      <c r="A765" s="479"/>
      <c r="B765" s="479"/>
      <c r="C765" s="479"/>
      <c r="D765" s="479"/>
      <c r="E765" s="479"/>
      <c r="F765" s="479"/>
      <c r="G765" s="479"/>
      <c r="H765" s="479"/>
      <c r="I765" s="479"/>
      <c r="J765" s="479"/>
      <c r="K765" s="479"/>
      <c r="L765" s="479"/>
      <c r="M765" s="479"/>
      <c r="N765" s="479"/>
      <c r="O765" s="479"/>
      <c r="P765" s="479"/>
      <c r="Q765" s="479"/>
      <c r="R765" s="479"/>
      <c r="S765" s="479"/>
      <c r="T765" s="479"/>
      <c r="U765" s="479"/>
      <c r="V765" s="479"/>
      <c r="W765" s="479"/>
      <c r="X765" s="479"/>
      <c r="Y765" s="479"/>
      <c r="Z765" s="479"/>
    </row>
    <row r="766" spans="1:26" ht="15.75" customHeight="1">
      <c r="A766" s="479"/>
      <c r="B766" s="479"/>
      <c r="C766" s="479"/>
      <c r="D766" s="479"/>
      <c r="E766" s="479"/>
      <c r="F766" s="479"/>
      <c r="G766" s="479"/>
      <c r="H766" s="479"/>
      <c r="I766" s="479"/>
      <c r="J766" s="479"/>
      <c r="K766" s="479"/>
      <c r="L766" s="479"/>
      <c r="M766" s="479"/>
      <c r="N766" s="479"/>
      <c r="O766" s="479"/>
      <c r="P766" s="479"/>
      <c r="Q766" s="479"/>
      <c r="R766" s="479"/>
      <c r="S766" s="479"/>
      <c r="T766" s="479"/>
      <c r="U766" s="479"/>
      <c r="V766" s="479"/>
      <c r="W766" s="479"/>
      <c r="X766" s="479"/>
      <c r="Y766" s="479"/>
      <c r="Z766" s="479"/>
    </row>
    <row r="767" spans="1:26" ht="15.75" customHeight="1">
      <c r="A767" s="479"/>
      <c r="B767" s="479"/>
      <c r="C767" s="479"/>
      <c r="D767" s="479"/>
      <c r="E767" s="479"/>
      <c r="F767" s="479"/>
      <c r="G767" s="479"/>
      <c r="H767" s="479"/>
      <c r="I767" s="479"/>
      <c r="J767" s="479"/>
      <c r="K767" s="479"/>
      <c r="L767" s="479"/>
      <c r="M767" s="479"/>
      <c r="N767" s="479"/>
      <c r="O767" s="479"/>
      <c r="P767" s="479"/>
      <c r="Q767" s="479"/>
      <c r="R767" s="479"/>
      <c r="S767" s="479"/>
      <c r="T767" s="479"/>
      <c r="U767" s="479"/>
      <c r="V767" s="479"/>
      <c r="W767" s="479"/>
      <c r="X767" s="479"/>
      <c r="Y767" s="479"/>
      <c r="Z767" s="479"/>
    </row>
    <row r="768" spans="1:26" ht="15.75" customHeight="1">
      <c r="A768" s="479"/>
      <c r="B768" s="479"/>
      <c r="C768" s="479"/>
      <c r="D768" s="479"/>
      <c r="E768" s="479"/>
      <c r="F768" s="479"/>
      <c r="G768" s="479"/>
      <c r="H768" s="479"/>
      <c r="I768" s="479"/>
      <c r="J768" s="479"/>
      <c r="K768" s="479"/>
      <c r="L768" s="479"/>
      <c r="M768" s="479"/>
      <c r="N768" s="479"/>
      <c r="O768" s="479"/>
      <c r="P768" s="479"/>
      <c r="Q768" s="479"/>
      <c r="R768" s="479"/>
      <c r="S768" s="479"/>
      <c r="T768" s="479"/>
      <c r="U768" s="479"/>
      <c r="V768" s="479"/>
      <c r="W768" s="479"/>
      <c r="X768" s="479"/>
      <c r="Y768" s="479"/>
      <c r="Z768" s="479"/>
    </row>
    <row r="769" spans="1:26" ht="15.75" customHeight="1">
      <c r="A769" s="479"/>
      <c r="B769" s="479"/>
      <c r="C769" s="479"/>
      <c r="D769" s="479"/>
      <c r="E769" s="479"/>
      <c r="F769" s="479"/>
      <c r="G769" s="479"/>
      <c r="H769" s="479"/>
      <c r="I769" s="479"/>
      <c r="J769" s="479"/>
      <c r="K769" s="479"/>
      <c r="L769" s="479"/>
      <c r="M769" s="479"/>
      <c r="N769" s="479"/>
      <c r="O769" s="479"/>
      <c r="P769" s="479"/>
      <c r="Q769" s="479"/>
      <c r="R769" s="479"/>
      <c r="S769" s="479"/>
      <c r="T769" s="479"/>
      <c r="U769" s="479"/>
      <c r="V769" s="479"/>
      <c r="W769" s="479"/>
      <c r="X769" s="479"/>
      <c r="Y769" s="479"/>
      <c r="Z769" s="479"/>
    </row>
    <row r="770" spans="1:26" ht="15.75" customHeight="1">
      <c r="A770" s="479"/>
      <c r="B770" s="479"/>
      <c r="C770" s="479"/>
      <c r="D770" s="479"/>
      <c r="E770" s="479"/>
      <c r="F770" s="479"/>
      <c r="G770" s="479"/>
      <c r="H770" s="479"/>
      <c r="I770" s="479"/>
      <c r="J770" s="479"/>
      <c r="K770" s="479"/>
      <c r="L770" s="479"/>
      <c r="M770" s="479"/>
      <c r="N770" s="479"/>
      <c r="O770" s="479"/>
      <c r="P770" s="479"/>
      <c r="Q770" s="479"/>
      <c r="R770" s="479"/>
      <c r="S770" s="479"/>
      <c r="T770" s="479"/>
      <c r="U770" s="479"/>
      <c r="V770" s="479"/>
      <c r="W770" s="479"/>
      <c r="X770" s="479"/>
      <c r="Y770" s="479"/>
      <c r="Z770" s="479"/>
    </row>
    <row r="771" spans="1:26" ht="15.75" customHeight="1">
      <c r="A771" s="479"/>
      <c r="B771" s="479"/>
      <c r="C771" s="479"/>
      <c r="D771" s="479"/>
      <c r="E771" s="479"/>
      <c r="F771" s="479"/>
      <c r="G771" s="479"/>
      <c r="H771" s="479"/>
      <c r="I771" s="479"/>
      <c r="J771" s="479"/>
      <c r="K771" s="479"/>
      <c r="L771" s="479"/>
      <c r="M771" s="479"/>
      <c r="N771" s="479"/>
      <c r="O771" s="479"/>
      <c r="P771" s="479"/>
      <c r="Q771" s="479"/>
      <c r="R771" s="479"/>
      <c r="S771" s="479"/>
      <c r="T771" s="479"/>
      <c r="U771" s="479"/>
      <c r="V771" s="479"/>
      <c r="W771" s="479"/>
      <c r="X771" s="479"/>
      <c r="Y771" s="479"/>
      <c r="Z771" s="479"/>
    </row>
    <row r="772" spans="1:26" ht="15.75" customHeight="1">
      <c r="A772" s="479"/>
      <c r="B772" s="479"/>
      <c r="C772" s="479"/>
      <c r="D772" s="479"/>
      <c r="E772" s="479"/>
      <c r="F772" s="479"/>
      <c r="G772" s="479"/>
      <c r="H772" s="479"/>
      <c r="I772" s="479"/>
      <c r="J772" s="479"/>
      <c r="K772" s="479"/>
      <c r="L772" s="479"/>
      <c r="M772" s="479"/>
      <c r="N772" s="479"/>
      <c r="O772" s="479"/>
      <c r="P772" s="479"/>
      <c r="Q772" s="479"/>
      <c r="R772" s="479"/>
      <c r="S772" s="479"/>
      <c r="T772" s="479"/>
      <c r="U772" s="479"/>
      <c r="V772" s="479"/>
      <c r="W772" s="479"/>
      <c r="X772" s="479"/>
      <c r="Y772" s="479"/>
      <c r="Z772" s="479"/>
    </row>
    <row r="773" spans="1:26" ht="15.75" customHeight="1">
      <c r="A773" s="479"/>
      <c r="B773" s="479"/>
      <c r="C773" s="479"/>
      <c r="D773" s="479"/>
      <c r="E773" s="479"/>
      <c r="F773" s="479"/>
      <c r="G773" s="479"/>
      <c r="H773" s="479"/>
      <c r="I773" s="479"/>
      <c r="J773" s="479"/>
      <c r="K773" s="479"/>
      <c r="L773" s="479"/>
      <c r="M773" s="479"/>
      <c r="N773" s="479"/>
      <c r="O773" s="479"/>
      <c r="P773" s="479"/>
      <c r="Q773" s="479"/>
      <c r="R773" s="479"/>
      <c r="S773" s="479"/>
      <c r="T773" s="479"/>
      <c r="U773" s="479"/>
      <c r="V773" s="479"/>
      <c r="W773" s="479"/>
      <c r="X773" s="479"/>
      <c r="Y773" s="479"/>
      <c r="Z773" s="479"/>
    </row>
    <row r="774" spans="1:26" ht="15.75" customHeight="1">
      <c r="A774" s="479"/>
      <c r="B774" s="479"/>
      <c r="C774" s="479"/>
      <c r="D774" s="479"/>
      <c r="E774" s="479"/>
      <c r="F774" s="479"/>
      <c r="G774" s="479"/>
      <c r="H774" s="479"/>
      <c r="I774" s="479"/>
      <c r="J774" s="479"/>
      <c r="K774" s="479"/>
      <c r="L774" s="479"/>
      <c r="M774" s="479"/>
      <c r="N774" s="479"/>
      <c r="O774" s="479"/>
      <c r="P774" s="479"/>
      <c r="Q774" s="479"/>
      <c r="R774" s="479"/>
      <c r="S774" s="479"/>
      <c r="T774" s="479"/>
      <c r="U774" s="479"/>
      <c r="V774" s="479"/>
      <c r="W774" s="479"/>
      <c r="X774" s="479"/>
      <c r="Y774" s="479"/>
      <c r="Z774" s="479"/>
    </row>
    <row r="775" spans="1:26" ht="15.75" customHeight="1">
      <c r="A775" s="479"/>
      <c r="B775" s="479"/>
      <c r="C775" s="479"/>
      <c r="D775" s="479"/>
      <c r="E775" s="479"/>
      <c r="F775" s="479"/>
      <c r="G775" s="479"/>
      <c r="H775" s="479"/>
      <c r="I775" s="479"/>
      <c r="J775" s="479"/>
      <c r="K775" s="479"/>
      <c r="L775" s="479"/>
      <c r="M775" s="479"/>
      <c r="N775" s="479"/>
      <c r="O775" s="479"/>
      <c r="P775" s="479"/>
      <c r="Q775" s="479"/>
      <c r="R775" s="479"/>
      <c r="S775" s="479"/>
      <c r="T775" s="479"/>
      <c r="U775" s="479"/>
      <c r="V775" s="479"/>
      <c r="W775" s="479"/>
      <c r="X775" s="479"/>
      <c r="Y775" s="479"/>
      <c r="Z775" s="479"/>
    </row>
    <row r="776" spans="1:26" ht="15.75" customHeight="1">
      <c r="A776" s="479"/>
      <c r="B776" s="479"/>
      <c r="C776" s="479"/>
      <c r="D776" s="479"/>
      <c r="E776" s="479"/>
      <c r="F776" s="479"/>
      <c r="G776" s="479"/>
      <c r="H776" s="479"/>
      <c r="I776" s="479"/>
      <c r="J776" s="479"/>
      <c r="K776" s="479"/>
      <c r="L776" s="479"/>
      <c r="M776" s="479"/>
      <c r="N776" s="479"/>
      <c r="O776" s="479"/>
      <c r="P776" s="479"/>
      <c r="Q776" s="479"/>
      <c r="R776" s="479"/>
      <c r="S776" s="479"/>
      <c r="T776" s="479"/>
      <c r="U776" s="479"/>
      <c r="V776" s="479"/>
      <c r="W776" s="479"/>
      <c r="X776" s="479"/>
      <c r="Y776" s="479"/>
      <c r="Z776" s="479"/>
    </row>
    <row r="777" spans="1:26" ht="15.75" customHeight="1">
      <c r="A777" s="479"/>
      <c r="B777" s="479"/>
      <c r="C777" s="479"/>
      <c r="D777" s="479"/>
      <c r="E777" s="479"/>
      <c r="F777" s="479"/>
      <c r="G777" s="479"/>
      <c r="H777" s="479"/>
      <c r="I777" s="479"/>
      <c r="J777" s="479"/>
      <c r="K777" s="479"/>
      <c r="L777" s="479"/>
      <c r="M777" s="479"/>
      <c r="N777" s="479"/>
      <c r="O777" s="479"/>
      <c r="P777" s="479"/>
      <c r="Q777" s="479"/>
      <c r="R777" s="479"/>
      <c r="S777" s="479"/>
      <c r="T777" s="479"/>
      <c r="U777" s="479"/>
      <c r="V777" s="479"/>
      <c r="W777" s="479"/>
      <c r="X777" s="479"/>
      <c r="Y777" s="479"/>
      <c r="Z777" s="479"/>
    </row>
    <row r="778" spans="1:26" ht="15.75" customHeight="1">
      <c r="A778" s="479"/>
      <c r="B778" s="479"/>
      <c r="C778" s="479"/>
      <c r="D778" s="479"/>
      <c r="E778" s="479"/>
      <c r="F778" s="479"/>
      <c r="G778" s="479"/>
      <c r="H778" s="479"/>
      <c r="I778" s="479"/>
      <c r="J778" s="479"/>
      <c r="K778" s="479"/>
      <c r="L778" s="479"/>
      <c r="M778" s="479"/>
      <c r="N778" s="479"/>
      <c r="O778" s="479"/>
      <c r="P778" s="479"/>
      <c r="Q778" s="479"/>
      <c r="R778" s="479"/>
      <c r="S778" s="479"/>
      <c r="T778" s="479"/>
      <c r="U778" s="479"/>
      <c r="V778" s="479"/>
      <c r="W778" s="479"/>
      <c r="X778" s="479"/>
      <c r="Y778" s="479"/>
      <c r="Z778" s="479"/>
    </row>
    <row r="779" spans="1:26" ht="15.75" customHeight="1">
      <c r="A779" s="479"/>
      <c r="B779" s="479"/>
      <c r="C779" s="479"/>
      <c r="D779" s="479"/>
      <c r="E779" s="479"/>
      <c r="F779" s="479"/>
      <c r="G779" s="479"/>
      <c r="H779" s="479"/>
      <c r="I779" s="479"/>
      <c r="J779" s="479"/>
      <c r="K779" s="479"/>
      <c r="L779" s="479"/>
      <c r="M779" s="479"/>
      <c r="N779" s="479"/>
      <c r="O779" s="479"/>
      <c r="P779" s="479"/>
      <c r="Q779" s="479"/>
      <c r="R779" s="479"/>
      <c r="S779" s="479"/>
      <c r="T779" s="479"/>
      <c r="U779" s="479"/>
      <c r="V779" s="479"/>
      <c r="W779" s="479"/>
      <c r="X779" s="479"/>
      <c r="Y779" s="479"/>
      <c r="Z779" s="479"/>
    </row>
    <row r="780" spans="1:26" ht="15.75" customHeight="1">
      <c r="A780" s="479"/>
      <c r="B780" s="479"/>
      <c r="C780" s="479"/>
      <c r="D780" s="479"/>
      <c r="E780" s="479"/>
      <c r="F780" s="479"/>
      <c r="G780" s="479"/>
      <c r="H780" s="479"/>
      <c r="I780" s="479"/>
      <c r="J780" s="479"/>
      <c r="K780" s="479"/>
      <c r="L780" s="479"/>
      <c r="M780" s="479"/>
      <c r="N780" s="479"/>
      <c r="O780" s="479"/>
      <c r="P780" s="479"/>
      <c r="Q780" s="479"/>
      <c r="R780" s="479"/>
      <c r="S780" s="479"/>
      <c r="T780" s="479"/>
      <c r="U780" s="479"/>
      <c r="V780" s="479"/>
      <c r="W780" s="479"/>
      <c r="X780" s="479"/>
      <c r="Y780" s="479"/>
      <c r="Z780" s="479"/>
    </row>
    <row r="781" spans="1:26" ht="15.75" customHeight="1">
      <c r="A781" s="479"/>
      <c r="B781" s="479"/>
      <c r="C781" s="479"/>
      <c r="D781" s="479"/>
      <c r="E781" s="479"/>
      <c r="F781" s="479"/>
      <c r="G781" s="479"/>
      <c r="H781" s="479"/>
      <c r="I781" s="479"/>
      <c r="J781" s="479"/>
      <c r="K781" s="479"/>
      <c r="L781" s="479"/>
      <c r="M781" s="479"/>
      <c r="N781" s="479"/>
      <c r="O781" s="479"/>
      <c r="P781" s="479"/>
      <c r="Q781" s="479"/>
      <c r="R781" s="479"/>
      <c r="S781" s="479"/>
      <c r="T781" s="479"/>
      <c r="U781" s="479"/>
      <c r="V781" s="479"/>
      <c r="W781" s="479"/>
      <c r="X781" s="479"/>
      <c r="Y781" s="479"/>
      <c r="Z781" s="479"/>
    </row>
    <row r="782" spans="1:26" ht="15.75" customHeight="1">
      <c r="A782" s="479"/>
      <c r="B782" s="479"/>
      <c r="C782" s="479"/>
      <c r="D782" s="479"/>
      <c r="E782" s="479"/>
      <c r="F782" s="479"/>
      <c r="G782" s="479"/>
      <c r="H782" s="479"/>
      <c r="I782" s="479"/>
      <c r="J782" s="479"/>
      <c r="K782" s="479"/>
      <c r="L782" s="479"/>
      <c r="M782" s="479"/>
      <c r="N782" s="479"/>
      <c r="O782" s="479"/>
      <c r="P782" s="479"/>
      <c r="Q782" s="479"/>
      <c r="R782" s="479"/>
      <c r="S782" s="479"/>
      <c r="T782" s="479"/>
      <c r="U782" s="479"/>
      <c r="V782" s="479"/>
      <c r="W782" s="479"/>
      <c r="X782" s="479"/>
      <c r="Y782" s="479"/>
      <c r="Z782" s="479"/>
    </row>
    <row r="783" spans="1:26" ht="15.75" customHeight="1">
      <c r="A783" s="479"/>
      <c r="B783" s="479"/>
      <c r="C783" s="479"/>
      <c r="D783" s="479"/>
      <c r="E783" s="479"/>
      <c r="F783" s="479"/>
      <c r="G783" s="479"/>
      <c r="H783" s="479"/>
      <c r="I783" s="479"/>
      <c r="J783" s="479"/>
      <c r="K783" s="479"/>
      <c r="L783" s="479"/>
      <c r="M783" s="479"/>
      <c r="N783" s="479"/>
      <c r="O783" s="479"/>
      <c r="P783" s="479"/>
      <c r="Q783" s="479"/>
      <c r="R783" s="479"/>
      <c r="S783" s="479"/>
      <c r="T783" s="479"/>
      <c r="U783" s="479"/>
      <c r="V783" s="479"/>
      <c r="W783" s="479"/>
      <c r="X783" s="479"/>
      <c r="Y783" s="479"/>
      <c r="Z783" s="479"/>
    </row>
    <row r="784" spans="1:26" ht="15.75" customHeight="1">
      <c r="A784" s="479"/>
      <c r="B784" s="479"/>
      <c r="C784" s="479"/>
      <c r="D784" s="479"/>
      <c r="E784" s="479"/>
      <c r="F784" s="479"/>
      <c r="G784" s="479"/>
      <c r="H784" s="479"/>
      <c r="I784" s="479"/>
      <c r="J784" s="479"/>
      <c r="K784" s="479"/>
      <c r="L784" s="479"/>
      <c r="M784" s="479"/>
      <c r="N784" s="479"/>
      <c r="O784" s="479"/>
      <c r="P784" s="479"/>
      <c r="Q784" s="479"/>
      <c r="R784" s="479"/>
      <c r="S784" s="479"/>
      <c r="T784" s="479"/>
      <c r="U784" s="479"/>
      <c r="V784" s="479"/>
      <c r="W784" s="479"/>
      <c r="X784" s="479"/>
      <c r="Y784" s="479"/>
      <c r="Z784" s="479"/>
    </row>
    <row r="785" spans="1:26" ht="15.75" customHeight="1">
      <c r="A785" s="479"/>
      <c r="B785" s="479"/>
      <c r="C785" s="479"/>
      <c r="D785" s="479"/>
      <c r="E785" s="479"/>
      <c r="F785" s="479"/>
      <c r="G785" s="479"/>
      <c r="H785" s="479"/>
      <c r="I785" s="479"/>
      <c r="J785" s="479"/>
      <c r="K785" s="479"/>
      <c r="L785" s="479"/>
      <c r="M785" s="479"/>
      <c r="N785" s="479"/>
      <c r="O785" s="479"/>
      <c r="P785" s="479"/>
      <c r="Q785" s="479"/>
      <c r="R785" s="479"/>
      <c r="S785" s="479"/>
      <c r="T785" s="479"/>
      <c r="U785" s="479"/>
      <c r="V785" s="479"/>
      <c r="W785" s="479"/>
      <c r="X785" s="479"/>
      <c r="Y785" s="479"/>
      <c r="Z785" s="479"/>
    </row>
    <row r="786" spans="1:26" ht="15.75" customHeight="1">
      <c r="A786" s="479"/>
      <c r="B786" s="479"/>
      <c r="C786" s="479"/>
      <c r="D786" s="479"/>
      <c r="E786" s="479"/>
      <c r="F786" s="479"/>
      <c r="G786" s="479"/>
      <c r="H786" s="479"/>
      <c r="I786" s="479"/>
      <c r="J786" s="479"/>
      <c r="K786" s="479"/>
      <c r="L786" s="479"/>
      <c r="M786" s="479"/>
      <c r="N786" s="479"/>
      <c r="O786" s="479"/>
      <c r="P786" s="479"/>
      <c r="Q786" s="479"/>
      <c r="R786" s="479"/>
      <c r="S786" s="479"/>
      <c r="T786" s="479"/>
      <c r="U786" s="479"/>
      <c r="V786" s="479"/>
      <c r="W786" s="479"/>
      <c r="X786" s="479"/>
      <c r="Y786" s="479"/>
      <c r="Z786" s="479"/>
    </row>
    <row r="787" spans="1:26" ht="15.75" customHeight="1">
      <c r="A787" s="479"/>
      <c r="B787" s="479"/>
      <c r="C787" s="479"/>
      <c r="D787" s="479"/>
      <c r="E787" s="479"/>
      <c r="F787" s="479"/>
      <c r="G787" s="479"/>
      <c r="H787" s="479"/>
      <c r="I787" s="479"/>
      <c r="J787" s="479"/>
      <c r="K787" s="479"/>
      <c r="L787" s="479"/>
      <c r="M787" s="479"/>
      <c r="N787" s="479"/>
      <c r="O787" s="479"/>
      <c r="P787" s="479"/>
      <c r="Q787" s="479"/>
      <c r="R787" s="479"/>
      <c r="S787" s="479"/>
      <c r="T787" s="479"/>
      <c r="U787" s="479"/>
      <c r="V787" s="479"/>
      <c r="W787" s="479"/>
      <c r="X787" s="479"/>
      <c r="Y787" s="479"/>
      <c r="Z787" s="479"/>
    </row>
    <row r="788" spans="1:26" ht="15.75" customHeight="1">
      <c r="A788" s="479"/>
      <c r="B788" s="479"/>
      <c r="C788" s="479"/>
      <c r="D788" s="479"/>
      <c r="E788" s="479"/>
      <c r="F788" s="479"/>
      <c r="G788" s="479"/>
      <c r="H788" s="479"/>
      <c r="I788" s="479"/>
      <c r="J788" s="479"/>
      <c r="K788" s="479"/>
      <c r="L788" s="479"/>
      <c r="M788" s="479"/>
      <c r="N788" s="479"/>
      <c r="O788" s="479"/>
      <c r="P788" s="479"/>
      <c r="Q788" s="479"/>
      <c r="R788" s="479"/>
      <c r="S788" s="479"/>
      <c r="T788" s="479"/>
      <c r="U788" s="479"/>
      <c r="V788" s="479"/>
      <c r="W788" s="479"/>
      <c r="X788" s="479"/>
      <c r="Y788" s="479"/>
      <c r="Z788" s="479"/>
    </row>
    <row r="789" spans="1:26" ht="15.75" customHeight="1">
      <c r="A789" s="479"/>
      <c r="B789" s="479"/>
      <c r="C789" s="479"/>
      <c r="D789" s="479"/>
      <c r="E789" s="479"/>
      <c r="F789" s="479"/>
      <c r="G789" s="479"/>
      <c r="H789" s="479"/>
      <c r="I789" s="479"/>
      <c r="J789" s="479"/>
      <c r="K789" s="479"/>
      <c r="L789" s="479"/>
      <c r="M789" s="479"/>
      <c r="N789" s="479"/>
      <c r="O789" s="479"/>
      <c r="P789" s="479"/>
      <c r="Q789" s="479"/>
      <c r="R789" s="479"/>
      <c r="S789" s="479"/>
      <c r="T789" s="479"/>
      <c r="U789" s="479"/>
      <c r="V789" s="479"/>
      <c r="W789" s="479"/>
      <c r="X789" s="479"/>
      <c r="Y789" s="479"/>
      <c r="Z789" s="479"/>
    </row>
    <row r="790" spans="1:26" ht="15.75" customHeight="1">
      <c r="A790" s="479"/>
      <c r="B790" s="479"/>
      <c r="C790" s="479"/>
      <c r="D790" s="479"/>
      <c r="E790" s="479"/>
      <c r="F790" s="479"/>
      <c r="G790" s="479"/>
      <c r="H790" s="479"/>
      <c r="I790" s="479"/>
      <c r="J790" s="479"/>
      <c r="K790" s="479"/>
      <c r="L790" s="479"/>
      <c r="M790" s="479"/>
      <c r="N790" s="479"/>
      <c r="O790" s="479"/>
      <c r="P790" s="479"/>
      <c r="Q790" s="479"/>
      <c r="R790" s="479"/>
      <c r="S790" s="479"/>
      <c r="T790" s="479"/>
      <c r="U790" s="479"/>
      <c r="V790" s="479"/>
      <c r="W790" s="479"/>
      <c r="X790" s="479"/>
      <c r="Y790" s="479"/>
      <c r="Z790" s="479"/>
    </row>
    <row r="791" spans="1:26" ht="15.75" customHeight="1">
      <c r="A791" s="479"/>
      <c r="B791" s="479"/>
      <c r="C791" s="479"/>
      <c r="D791" s="479"/>
      <c r="E791" s="479"/>
      <c r="F791" s="479"/>
      <c r="G791" s="479"/>
      <c r="H791" s="479"/>
      <c r="I791" s="479"/>
      <c r="J791" s="479"/>
      <c r="K791" s="479"/>
      <c r="L791" s="479"/>
      <c r="M791" s="479"/>
      <c r="N791" s="479"/>
      <c r="O791" s="479"/>
      <c r="P791" s="479"/>
      <c r="Q791" s="479"/>
      <c r="R791" s="479"/>
      <c r="S791" s="479"/>
      <c r="T791" s="479"/>
      <c r="U791" s="479"/>
      <c r="V791" s="479"/>
      <c r="W791" s="479"/>
      <c r="X791" s="479"/>
      <c r="Y791" s="479"/>
      <c r="Z791" s="479"/>
    </row>
    <row r="792" spans="1:26" ht="15.75" customHeight="1">
      <c r="A792" s="479"/>
      <c r="B792" s="479"/>
      <c r="C792" s="479"/>
      <c r="D792" s="479"/>
      <c r="E792" s="479"/>
      <c r="F792" s="479"/>
      <c r="G792" s="479"/>
      <c r="H792" s="479"/>
      <c r="I792" s="479"/>
      <c r="J792" s="479"/>
      <c r="K792" s="479"/>
      <c r="L792" s="479"/>
      <c r="M792" s="479"/>
      <c r="N792" s="479"/>
      <c r="O792" s="479"/>
      <c r="P792" s="479"/>
      <c r="Q792" s="479"/>
      <c r="R792" s="479"/>
      <c r="S792" s="479"/>
      <c r="T792" s="479"/>
      <c r="U792" s="479"/>
      <c r="V792" s="479"/>
      <c r="W792" s="479"/>
      <c r="X792" s="479"/>
      <c r="Y792" s="479"/>
      <c r="Z792" s="479"/>
    </row>
    <row r="793" spans="1:26" ht="15.75" customHeight="1">
      <c r="A793" s="479"/>
      <c r="B793" s="479"/>
      <c r="C793" s="479"/>
      <c r="D793" s="479"/>
      <c r="E793" s="479"/>
      <c r="F793" s="479"/>
      <c r="G793" s="479"/>
      <c r="H793" s="479"/>
      <c r="I793" s="479"/>
      <c r="J793" s="479"/>
      <c r="K793" s="479"/>
      <c r="L793" s="479"/>
      <c r="M793" s="479"/>
      <c r="N793" s="479"/>
      <c r="O793" s="479"/>
      <c r="P793" s="479"/>
      <c r="Q793" s="479"/>
      <c r="R793" s="479"/>
      <c r="S793" s="479"/>
      <c r="T793" s="479"/>
      <c r="U793" s="479"/>
      <c r="V793" s="479"/>
      <c r="W793" s="479"/>
      <c r="X793" s="479"/>
      <c r="Y793" s="479"/>
      <c r="Z793" s="479"/>
    </row>
    <row r="794" spans="1:26" ht="15.75" customHeight="1">
      <c r="A794" s="479"/>
      <c r="B794" s="479"/>
      <c r="C794" s="479"/>
      <c r="D794" s="479"/>
      <c r="E794" s="479"/>
      <c r="F794" s="479"/>
      <c r="G794" s="479"/>
      <c r="H794" s="479"/>
      <c r="I794" s="479"/>
      <c r="J794" s="479"/>
      <c r="K794" s="479"/>
      <c r="L794" s="479"/>
      <c r="M794" s="479"/>
      <c r="N794" s="479"/>
      <c r="O794" s="479"/>
      <c r="P794" s="479"/>
      <c r="Q794" s="479"/>
      <c r="R794" s="479"/>
      <c r="S794" s="479"/>
      <c r="T794" s="479"/>
      <c r="U794" s="479"/>
      <c r="V794" s="479"/>
      <c r="W794" s="479"/>
      <c r="X794" s="479"/>
      <c r="Y794" s="479"/>
      <c r="Z794" s="479"/>
    </row>
    <row r="795" spans="1:26" ht="15.75" customHeight="1">
      <c r="A795" s="479"/>
      <c r="B795" s="479"/>
      <c r="C795" s="479"/>
      <c r="D795" s="479"/>
      <c r="E795" s="479"/>
      <c r="F795" s="479"/>
      <c r="G795" s="479"/>
      <c r="H795" s="479"/>
      <c r="I795" s="479"/>
      <c r="J795" s="479"/>
      <c r="K795" s="479"/>
      <c r="L795" s="479"/>
      <c r="M795" s="479"/>
      <c r="N795" s="479"/>
      <c r="O795" s="479"/>
      <c r="P795" s="479"/>
      <c r="Q795" s="479"/>
      <c r="R795" s="479"/>
      <c r="S795" s="479"/>
      <c r="T795" s="479"/>
      <c r="U795" s="479"/>
      <c r="V795" s="479"/>
      <c r="W795" s="479"/>
      <c r="X795" s="479"/>
      <c r="Y795" s="479"/>
      <c r="Z795" s="479"/>
    </row>
    <row r="796" spans="1:26" ht="15.75" customHeight="1">
      <c r="A796" s="479"/>
      <c r="B796" s="479"/>
      <c r="C796" s="479"/>
      <c r="D796" s="479"/>
      <c r="E796" s="479"/>
      <c r="F796" s="479"/>
      <c r="G796" s="479"/>
      <c r="H796" s="479"/>
      <c r="I796" s="479"/>
      <c r="J796" s="479"/>
      <c r="K796" s="479"/>
      <c r="L796" s="479"/>
      <c r="M796" s="479"/>
      <c r="N796" s="479"/>
      <c r="O796" s="479"/>
      <c r="P796" s="479"/>
      <c r="Q796" s="479"/>
      <c r="R796" s="479"/>
      <c r="S796" s="479"/>
      <c r="T796" s="479"/>
      <c r="U796" s="479"/>
      <c r="V796" s="479"/>
      <c r="W796" s="479"/>
      <c r="X796" s="479"/>
      <c r="Y796" s="479"/>
      <c r="Z796" s="479"/>
    </row>
    <row r="797" spans="1:26" ht="15.75" customHeight="1">
      <c r="A797" s="479"/>
      <c r="B797" s="479"/>
      <c r="C797" s="479"/>
      <c r="D797" s="479"/>
      <c r="E797" s="479"/>
      <c r="F797" s="479"/>
      <c r="G797" s="479"/>
      <c r="H797" s="479"/>
      <c r="I797" s="479"/>
      <c r="J797" s="479"/>
      <c r="K797" s="479"/>
      <c r="L797" s="479"/>
      <c r="M797" s="479"/>
      <c r="N797" s="479"/>
      <c r="O797" s="479"/>
      <c r="P797" s="479"/>
      <c r="Q797" s="479"/>
      <c r="R797" s="479"/>
      <c r="S797" s="479"/>
      <c r="T797" s="479"/>
      <c r="U797" s="479"/>
      <c r="V797" s="479"/>
      <c r="W797" s="479"/>
      <c r="X797" s="479"/>
      <c r="Y797" s="479"/>
      <c r="Z797" s="479"/>
    </row>
    <row r="798" spans="1:26" ht="15.75" customHeight="1">
      <c r="A798" s="479"/>
      <c r="B798" s="479"/>
      <c r="C798" s="479"/>
      <c r="D798" s="479"/>
      <c r="E798" s="479"/>
      <c r="F798" s="479"/>
      <c r="G798" s="479"/>
      <c r="H798" s="479"/>
      <c r="I798" s="479"/>
      <c r="J798" s="479"/>
      <c r="K798" s="479"/>
      <c r="L798" s="479"/>
      <c r="M798" s="479"/>
      <c r="N798" s="479"/>
      <c r="O798" s="479"/>
      <c r="P798" s="479"/>
      <c r="Q798" s="479"/>
      <c r="R798" s="479"/>
      <c r="S798" s="479"/>
      <c r="T798" s="479"/>
      <c r="U798" s="479"/>
      <c r="V798" s="479"/>
      <c r="W798" s="479"/>
      <c r="X798" s="479"/>
      <c r="Y798" s="479"/>
      <c r="Z798" s="479"/>
    </row>
    <row r="799" spans="1:26" ht="15.75" customHeight="1">
      <c r="A799" s="479"/>
      <c r="B799" s="479"/>
      <c r="C799" s="479"/>
      <c r="D799" s="479"/>
      <c r="E799" s="479"/>
      <c r="F799" s="479"/>
      <c r="G799" s="479"/>
      <c r="H799" s="479"/>
      <c r="I799" s="479"/>
      <c r="J799" s="479"/>
      <c r="K799" s="479"/>
      <c r="L799" s="479"/>
      <c r="M799" s="479"/>
      <c r="N799" s="479"/>
      <c r="O799" s="479"/>
      <c r="P799" s="479"/>
      <c r="Q799" s="479"/>
      <c r="R799" s="479"/>
      <c r="S799" s="479"/>
      <c r="T799" s="479"/>
      <c r="U799" s="479"/>
      <c r="V799" s="479"/>
      <c r="W799" s="479"/>
      <c r="X799" s="479"/>
      <c r="Y799" s="479"/>
      <c r="Z799" s="479"/>
    </row>
    <row r="800" spans="1:26" ht="15.75" customHeight="1">
      <c r="A800" s="479"/>
      <c r="B800" s="479"/>
      <c r="C800" s="479"/>
      <c r="D800" s="479"/>
      <c r="E800" s="479"/>
      <c r="F800" s="479"/>
      <c r="G800" s="479"/>
      <c r="H800" s="479"/>
      <c r="I800" s="479"/>
      <c r="J800" s="479"/>
      <c r="K800" s="479"/>
      <c r="L800" s="479"/>
      <c r="M800" s="479"/>
      <c r="N800" s="479"/>
      <c r="O800" s="479"/>
      <c r="P800" s="479"/>
      <c r="Q800" s="479"/>
      <c r="R800" s="479"/>
      <c r="S800" s="479"/>
      <c r="T800" s="479"/>
      <c r="U800" s="479"/>
      <c r="V800" s="479"/>
      <c r="W800" s="479"/>
      <c r="X800" s="479"/>
      <c r="Y800" s="479"/>
      <c r="Z800" s="479"/>
    </row>
    <row r="801" spans="1:26" ht="15.75" customHeight="1">
      <c r="A801" s="479"/>
      <c r="B801" s="479"/>
      <c r="C801" s="479"/>
      <c r="D801" s="479"/>
      <c r="E801" s="479"/>
      <c r="F801" s="479"/>
      <c r="G801" s="479"/>
      <c r="H801" s="479"/>
      <c r="I801" s="479"/>
      <c r="J801" s="479"/>
      <c r="K801" s="479"/>
      <c r="L801" s="479"/>
      <c r="M801" s="479"/>
      <c r="N801" s="479"/>
      <c r="O801" s="479"/>
      <c r="P801" s="479"/>
      <c r="Q801" s="479"/>
      <c r="R801" s="479"/>
      <c r="S801" s="479"/>
      <c r="T801" s="479"/>
      <c r="U801" s="479"/>
      <c r="V801" s="479"/>
      <c r="W801" s="479"/>
      <c r="X801" s="479"/>
      <c r="Y801" s="479"/>
      <c r="Z801" s="479"/>
    </row>
    <row r="802" spans="1:26" ht="15.75" customHeight="1">
      <c r="A802" s="479"/>
      <c r="B802" s="479"/>
      <c r="C802" s="479"/>
      <c r="D802" s="479"/>
      <c r="E802" s="479"/>
      <c r="F802" s="479"/>
      <c r="G802" s="479"/>
      <c r="H802" s="479"/>
      <c r="I802" s="479"/>
      <c r="J802" s="479"/>
      <c r="K802" s="479"/>
      <c r="L802" s="479"/>
      <c r="M802" s="479"/>
      <c r="N802" s="479"/>
      <c r="O802" s="479"/>
      <c r="P802" s="479"/>
      <c r="Q802" s="479"/>
      <c r="R802" s="479"/>
      <c r="S802" s="479"/>
      <c r="T802" s="479"/>
      <c r="U802" s="479"/>
      <c r="V802" s="479"/>
      <c r="W802" s="479"/>
      <c r="X802" s="479"/>
      <c r="Y802" s="479"/>
      <c r="Z802" s="479"/>
    </row>
    <row r="803" spans="1:26" ht="15.75" customHeight="1">
      <c r="A803" s="479"/>
      <c r="B803" s="479"/>
      <c r="C803" s="479"/>
      <c r="D803" s="479"/>
      <c r="E803" s="479"/>
      <c r="F803" s="479"/>
      <c r="G803" s="479"/>
      <c r="H803" s="479"/>
      <c r="I803" s="479"/>
      <c r="J803" s="479"/>
      <c r="K803" s="479"/>
      <c r="L803" s="479"/>
      <c r="M803" s="479"/>
      <c r="N803" s="479"/>
      <c r="O803" s="479"/>
      <c r="P803" s="479"/>
      <c r="Q803" s="479"/>
      <c r="R803" s="479"/>
      <c r="S803" s="479"/>
      <c r="T803" s="479"/>
      <c r="U803" s="479"/>
      <c r="V803" s="479"/>
      <c r="W803" s="479"/>
      <c r="X803" s="479"/>
      <c r="Y803" s="479"/>
      <c r="Z803" s="479"/>
    </row>
    <row r="804" spans="1:26" ht="15.75" customHeight="1">
      <c r="A804" s="479"/>
      <c r="B804" s="479"/>
      <c r="C804" s="479"/>
      <c r="D804" s="479"/>
      <c r="E804" s="479"/>
      <c r="F804" s="479"/>
      <c r="G804" s="479"/>
      <c r="H804" s="479"/>
      <c r="I804" s="479"/>
      <c r="J804" s="479"/>
      <c r="K804" s="479"/>
      <c r="L804" s="479"/>
      <c r="M804" s="479"/>
      <c r="N804" s="479"/>
      <c r="O804" s="479"/>
      <c r="P804" s="479"/>
      <c r="Q804" s="479"/>
      <c r="R804" s="479"/>
      <c r="S804" s="479"/>
      <c r="T804" s="479"/>
      <c r="U804" s="479"/>
      <c r="V804" s="479"/>
      <c r="W804" s="479"/>
      <c r="X804" s="479"/>
      <c r="Y804" s="479"/>
      <c r="Z804" s="479"/>
    </row>
    <row r="805" spans="1:26" ht="15.75" customHeight="1">
      <c r="A805" s="479"/>
      <c r="B805" s="479"/>
      <c r="C805" s="479"/>
      <c r="D805" s="479"/>
      <c r="E805" s="479"/>
      <c r="F805" s="479"/>
      <c r="G805" s="479"/>
      <c r="H805" s="479"/>
      <c r="I805" s="479"/>
      <c r="J805" s="479"/>
      <c r="K805" s="479"/>
      <c r="L805" s="479"/>
      <c r="M805" s="479"/>
      <c r="N805" s="479"/>
      <c r="O805" s="479"/>
      <c r="P805" s="479"/>
      <c r="Q805" s="479"/>
      <c r="R805" s="479"/>
      <c r="S805" s="479"/>
      <c r="T805" s="479"/>
      <c r="U805" s="479"/>
      <c r="V805" s="479"/>
      <c r="W805" s="479"/>
      <c r="X805" s="479"/>
      <c r="Y805" s="479"/>
      <c r="Z805" s="479"/>
    </row>
    <row r="806" spans="1:26" ht="15.75" customHeight="1">
      <c r="A806" s="479"/>
      <c r="B806" s="479"/>
      <c r="C806" s="479"/>
      <c r="D806" s="479"/>
      <c r="E806" s="479"/>
      <c r="F806" s="479"/>
      <c r="G806" s="479"/>
      <c r="H806" s="479"/>
      <c r="I806" s="479"/>
      <c r="J806" s="479"/>
      <c r="K806" s="479"/>
      <c r="L806" s="479"/>
      <c r="M806" s="479"/>
      <c r="N806" s="479"/>
      <c r="O806" s="479"/>
      <c r="P806" s="479"/>
      <c r="Q806" s="479"/>
      <c r="R806" s="479"/>
      <c r="S806" s="479"/>
      <c r="T806" s="479"/>
      <c r="U806" s="479"/>
      <c r="V806" s="479"/>
      <c r="W806" s="479"/>
      <c r="X806" s="479"/>
      <c r="Y806" s="479"/>
      <c r="Z806" s="479"/>
    </row>
    <row r="807" spans="1:26" ht="15.75" customHeight="1">
      <c r="A807" s="479"/>
      <c r="B807" s="479"/>
      <c r="C807" s="479"/>
      <c r="D807" s="479"/>
      <c r="E807" s="479"/>
      <c r="F807" s="479"/>
      <c r="G807" s="479"/>
      <c r="H807" s="479"/>
      <c r="I807" s="479"/>
      <c r="J807" s="479"/>
      <c r="K807" s="479"/>
      <c r="L807" s="479"/>
      <c r="M807" s="479"/>
      <c r="N807" s="479"/>
      <c r="O807" s="479"/>
      <c r="P807" s="479"/>
      <c r="Q807" s="479"/>
      <c r="R807" s="479"/>
      <c r="S807" s="479"/>
      <c r="T807" s="479"/>
      <c r="U807" s="479"/>
      <c r="V807" s="479"/>
      <c r="W807" s="479"/>
      <c r="X807" s="479"/>
      <c r="Y807" s="479"/>
      <c r="Z807" s="479"/>
    </row>
    <row r="808" spans="1:26" ht="15.75" customHeight="1">
      <c r="A808" s="479"/>
      <c r="B808" s="479"/>
      <c r="C808" s="479"/>
      <c r="D808" s="479"/>
      <c r="E808" s="479"/>
      <c r="F808" s="479"/>
      <c r="G808" s="479"/>
      <c r="H808" s="479"/>
      <c r="I808" s="479"/>
      <c r="J808" s="479"/>
      <c r="K808" s="479"/>
      <c r="L808" s="479"/>
      <c r="M808" s="479"/>
      <c r="N808" s="479"/>
      <c r="O808" s="479"/>
      <c r="P808" s="479"/>
      <c r="Q808" s="479"/>
      <c r="R808" s="479"/>
      <c r="S808" s="479"/>
      <c r="T808" s="479"/>
      <c r="U808" s="479"/>
      <c r="V808" s="479"/>
      <c r="W808" s="479"/>
      <c r="X808" s="479"/>
      <c r="Y808" s="479"/>
      <c r="Z808" s="479"/>
    </row>
    <row r="809" spans="1:26" ht="15.75" customHeight="1">
      <c r="A809" s="479"/>
      <c r="B809" s="479"/>
      <c r="C809" s="479"/>
      <c r="D809" s="479"/>
      <c r="E809" s="479"/>
      <c r="F809" s="479"/>
      <c r="G809" s="479"/>
      <c r="H809" s="479"/>
      <c r="I809" s="479"/>
      <c r="J809" s="479"/>
      <c r="K809" s="479"/>
      <c r="L809" s="479"/>
      <c r="M809" s="479"/>
      <c r="N809" s="479"/>
      <c r="O809" s="479"/>
      <c r="P809" s="479"/>
      <c r="Q809" s="479"/>
      <c r="R809" s="479"/>
      <c r="S809" s="479"/>
      <c r="T809" s="479"/>
      <c r="U809" s="479"/>
      <c r="V809" s="479"/>
      <c r="W809" s="479"/>
      <c r="X809" s="479"/>
      <c r="Y809" s="479"/>
      <c r="Z809" s="479"/>
    </row>
    <row r="810" spans="1:26" ht="15.75" customHeight="1">
      <c r="A810" s="479"/>
      <c r="B810" s="479"/>
      <c r="C810" s="479"/>
      <c r="D810" s="479"/>
      <c r="E810" s="479"/>
      <c r="F810" s="479"/>
      <c r="G810" s="479"/>
      <c r="H810" s="479"/>
      <c r="I810" s="479"/>
      <c r="J810" s="479"/>
      <c r="K810" s="479"/>
      <c r="L810" s="479"/>
      <c r="M810" s="479"/>
      <c r="N810" s="479"/>
      <c r="O810" s="479"/>
      <c r="P810" s="479"/>
      <c r="Q810" s="479"/>
      <c r="R810" s="479"/>
      <c r="S810" s="479"/>
      <c r="T810" s="479"/>
      <c r="U810" s="479"/>
      <c r="V810" s="479"/>
      <c r="W810" s="479"/>
      <c r="X810" s="479"/>
      <c r="Y810" s="479"/>
      <c r="Z810" s="479"/>
    </row>
    <row r="811" spans="1:26" ht="15.75" customHeight="1">
      <c r="A811" s="479"/>
      <c r="B811" s="479"/>
      <c r="C811" s="479"/>
      <c r="D811" s="479"/>
      <c r="E811" s="479"/>
      <c r="F811" s="479"/>
      <c r="G811" s="479"/>
      <c r="H811" s="479"/>
      <c r="I811" s="479"/>
      <c r="J811" s="479"/>
      <c r="K811" s="479"/>
      <c r="L811" s="479"/>
      <c r="M811" s="479"/>
      <c r="N811" s="479"/>
      <c r="O811" s="479"/>
      <c r="P811" s="479"/>
      <c r="Q811" s="479"/>
      <c r="R811" s="479"/>
      <c r="S811" s="479"/>
      <c r="T811" s="479"/>
      <c r="U811" s="479"/>
      <c r="V811" s="479"/>
      <c r="W811" s="479"/>
      <c r="X811" s="479"/>
      <c r="Y811" s="479"/>
      <c r="Z811" s="479"/>
    </row>
    <row r="812" spans="1:26" ht="15.75" customHeight="1">
      <c r="A812" s="479"/>
      <c r="B812" s="479"/>
      <c r="C812" s="479"/>
      <c r="D812" s="479"/>
      <c r="E812" s="479"/>
      <c r="F812" s="479"/>
      <c r="G812" s="479"/>
      <c r="H812" s="479"/>
      <c r="I812" s="479"/>
      <c r="J812" s="479"/>
      <c r="K812" s="479"/>
      <c r="L812" s="479"/>
      <c r="M812" s="479"/>
      <c r="N812" s="479"/>
      <c r="O812" s="479"/>
      <c r="P812" s="479"/>
      <c r="Q812" s="479"/>
      <c r="R812" s="479"/>
      <c r="S812" s="479"/>
      <c r="T812" s="479"/>
      <c r="U812" s="479"/>
      <c r="V812" s="479"/>
      <c r="W812" s="479"/>
      <c r="X812" s="479"/>
      <c r="Y812" s="479"/>
      <c r="Z812" s="479"/>
    </row>
    <row r="813" spans="1:26" ht="15.75" customHeight="1">
      <c r="A813" s="479"/>
      <c r="B813" s="479"/>
      <c r="C813" s="479"/>
      <c r="D813" s="479"/>
      <c r="E813" s="479"/>
      <c r="F813" s="479"/>
      <c r="G813" s="479"/>
      <c r="H813" s="479"/>
      <c r="I813" s="479"/>
      <c r="J813" s="479"/>
      <c r="K813" s="479"/>
      <c r="L813" s="479"/>
      <c r="M813" s="479"/>
      <c r="N813" s="479"/>
      <c r="O813" s="479"/>
      <c r="P813" s="479"/>
      <c r="Q813" s="479"/>
      <c r="R813" s="479"/>
      <c r="S813" s="479"/>
      <c r="T813" s="479"/>
      <c r="U813" s="479"/>
      <c r="V813" s="479"/>
      <c r="W813" s="479"/>
      <c r="X813" s="479"/>
      <c r="Y813" s="479"/>
      <c r="Z813" s="479"/>
    </row>
    <row r="814" spans="1:26" ht="15.75" customHeight="1">
      <c r="A814" s="479"/>
      <c r="B814" s="479"/>
      <c r="C814" s="479"/>
      <c r="D814" s="479"/>
      <c r="E814" s="479"/>
      <c r="F814" s="479"/>
      <c r="G814" s="479"/>
      <c r="H814" s="479"/>
      <c r="I814" s="479"/>
      <c r="J814" s="479"/>
      <c r="K814" s="479"/>
      <c r="L814" s="479"/>
      <c r="M814" s="479"/>
      <c r="N814" s="479"/>
      <c r="O814" s="479"/>
      <c r="P814" s="479"/>
      <c r="Q814" s="479"/>
      <c r="R814" s="479"/>
      <c r="S814" s="479"/>
      <c r="T814" s="479"/>
      <c r="U814" s="479"/>
      <c r="V814" s="479"/>
      <c r="W814" s="479"/>
      <c r="X814" s="479"/>
      <c r="Y814" s="479"/>
      <c r="Z814" s="479"/>
    </row>
    <row r="815" spans="1:26" ht="15.75" customHeight="1">
      <c r="A815" s="479"/>
      <c r="B815" s="479"/>
      <c r="C815" s="479"/>
      <c r="D815" s="479"/>
      <c r="E815" s="479"/>
      <c r="F815" s="479"/>
      <c r="G815" s="479"/>
      <c r="H815" s="479"/>
      <c r="I815" s="479"/>
      <c r="J815" s="479"/>
      <c r="K815" s="479"/>
      <c r="L815" s="479"/>
      <c r="M815" s="479"/>
      <c r="N815" s="479"/>
      <c r="O815" s="479"/>
      <c r="P815" s="479"/>
      <c r="Q815" s="479"/>
      <c r="R815" s="479"/>
      <c r="S815" s="479"/>
      <c r="T815" s="479"/>
      <c r="U815" s="479"/>
      <c r="V815" s="479"/>
      <c r="W815" s="479"/>
      <c r="X815" s="479"/>
      <c r="Y815" s="479"/>
      <c r="Z815" s="479"/>
    </row>
    <row r="816" spans="1:26" ht="15.75" customHeight="1">
      <c r="A816" s="479"/>
      <c r="B816" s="479"/>
      <c r="C816" s="479"/>
      <c r="D816" s="479"/>
      <c r="E816" s="479"/>
      <c r="F816" s="479"/>
      <c r="G816" s="479"/>
      <c r="H816" s="479"/>
      <c r="I816" s="479"/>
      <c r="J816" s="479"/>
      <c r="K816" s="479"/>
      <c r="L816" s="479"/>
      <c r="M816" s="479"/>
      <c r="N816" s="479"/>
      <c r="O816" s="479"/>
      <c r="P816" s="479"/>
      <c r="Q816" s="479"/>
      <c r="R816" s="479"/>
      <c r="S816" s="479"/>
      <c r="T816" s="479"/>
      <c r="U816" s="479"/>
      <c r="V816" s="479"/>
      <c r="W816" s="479"/>
      <c r="X816" s="479"/>
      <c r="Y816" s="479"/>
      <c r="Z816" s="479"/>
    </row>
    <row r="817" spans="1:26" ht="15.75" customHeight="1">
      <c r="A817" s="479"/>
      <c r="B817" s="479"/>
      <c r="C817" s="479"/>
      <c r="D817" s="479"/>
      <c r="E817" s="479"/>
      <c r="F817" s="479"/>
      <c r="G817" s="479"/>
      <c r="H817" s="479"/>
      <c r="I817" s="479"/>
      <c r="J817" s="479"/>
      <c r="K817" s="479"/>
      <c r="L817" s="479"/>
      <c r="M817" s="479"/>
      <c r="N817" s="479"/>
      <c r="O817" s="479"/>
      <c r="P817" s="479"/>
      <c r="Q817" s="479"/>
      <c r="R817" s="479"/>
      <c r="S817" s="479"/>
      <c r="T817" s="479"/>
      <c r="U817" s="479"/>
      <c r="V817" s="479"/>
      <c r="W817" s="479"/>
      <c r="X817" s="479"/>
      <c r="Y817" s="479"/>
      <c r="Z817" s="479"/>
    </row>
    <row r="818" spans="1:26" ht="15.75" customHeight="1">
      <c r="A818" s="479"/>
      <c r="B818" s="479"/>
      <c r="C818" s="479"/>
      <c r="D818" s="479"/>
      <c r="E818" s="479"/>
      <c r="F818" s="479"/>
      <c r="G818" s="479"/>
      <c r="H818" s="479"/>
      <c r="I818" s="479"/>
      <c r="J818" s="479"/>
      <c r="K818" s="479"/>
      <c r="L818" s="479"/>
      <c r="M818" s="479"/>
      <c r="N818" s="479"/>
      <c r="O818" s="479"/>
      <c r="P818" s="479"/>
      <c r="Q818" s="479"/>
      <c r="R818" s="479"/>
      <c r="S818" s="479"/>
      <c r="T818" s="479"/>
      <c r="U818" s="479"/>
      <c r="V818" s="479"/>
      <c r="W818" s="479"/>
      <c r="X818" s="479"/>
      <c r="Y818" s="479"/>
      <c r="Z818" s="479"/>
    </row>
    <row r="819" spans="1:26" ht="15.75" customHeight="1">
      <c r="A819" s="479"/>
      <c r="B819" s="479"/>
      <c r="C819" s="479"/>
      <c r="D819" s="479"/>
      <c r="E819" s="479"/>
      <c r="F819" s="479"/>
      <c r="G819" s="479"/>
      <c r="H819" s="479"/>
      <c r="I819" s="479"/>
      <c r="J819" s="479"/>
      <c r="K819" s="479"/>
      <c r="L819" s="479"/>
      <c r="M819" s="479"/>
      <c r="N819" s="479"/>
      <c r="O819" s="479"/>
      <c r="P819" s="479"/>
      <c r="Q819" s="479"/>
      <c r="R819" s="479"/>
      <c r="S819" s="479"/>
      <c r="T819" s="479"/>
      <c r="U819" s="479"/>
      <c r="V819" s="479"/>
      <c r="W819" s="479"/>
      <c r="X819" s="479"/>
      <c r="Y819" s="479"/>
      <c r="Z819" s="479"/>
    </row>
    <row r="820" spans="1:26" ht="15.75" customHeight="1">
      <c r="A820" s="479"/>
      <c r="B820" s="479"/>
      <c r="C820" s="479"/>
      <c r="D820" s="479"/>
      <c r="E820" s="479"/>
      <c r="F820" s="479"/>
      <c r="G820" s="479"/>
      <c r="H820" s="479"/>
      <c r="I820" s="479"/>
      <c r="J820" s="479"/>
      <c r="K820" s="479"/>
      <c r="L820" s="479"/>
      <c r="M820" s="479"/>
      <c r="N820" s="479"/>
      <c r="O820" s="479"/>
      <c r="P820" s="479"/>
      <c r="Q820" s="479"/>
      <c r="R820" s="479"/>
      <c r="S820" s="479"/>
      <c r="T820" s="479"/>
      <c r="U820" s="479"/>
      <c r="V820" s="479"/>
      <c r="W820" s="479"/>
      <c r="X820" s="479"/>
      <c r="Y820" s="479"/>
      <c r="Z820" s="479"/>
    </row>
    <row r="821" spans="1:26" ht="15.75" customHeight="1">
      <c r="A821" s="479"/>
      <c r="B821" s="479"/>
      <c r="C821" s="479"/>
      <c r="D821" s="479"/>
      <c r="E821" s="479"/>
      <c r="F821" s="479"/>
      <c r="G821" s="479"/>
      <c r="H821" s="479"/>
      <c r="I821" s="479"/>
      <c r="J821" s="479"/>
      <c r="K821" s="479"/>
      <c r="L821" s="479"/>
      <c r="M821" s="479"/>
      <c r="N821" s="479"/>
      <c r="O821" s="479"/>
      <c r="P821" s="479"/>
      <c r="Q821" s="479"/>
      <c r="R821" s="479"/>
      <c r="S821" s="479"/>
      <c r="T821" s="479"/>
      <c r="U821" s="479"/>
      <c r="V821" s="479"/>
      <c r="W821" s="479"/>
      <c r="X821" s="479"/>
      <c r="Y821" s="479"/>
      <c r="Z821" s="479"/>
    </row>
    <row r="822" spans="1:26" ht="15.75" customHeight="1">
      <c r="A822" s="479"/>
      <c r="B822" s="479"/>
      <c r="C822" s="479"/>
      <c r="D822" s="479"/>
      <c r="E822" s="479"/>
      <c r="F822" s="479"/>
      <c r="G822" s="479"/>
      <c r="H822" s="479"/>
      <c r="I822" s="479"/>
      <c r="J822" s="479"/>
      <c r="K822" s="479"/>
      <c r="L822" s="479"/>
      <c r="M822" s="479"/>
      <c r="N822" s="479"/>
      <c r="O822" s="479"/>
      <c r="P822" s="479"/>
      <c r="Q822" s="479"/>
      <c r="R822" s="479"/>
      <c r="S822" s="479"/>
      <c r="T822" s="479"/>
      <c r="U822" s="479"/>
      <c r="V822" s="479"/>
      <c r="W822" s="479"/>
      <c r="X822" s="479"/>
      <c r="Y822" s="479"/>
      <c r="Z822" s="479"/>
    </row>
    <row r="823" spans="1:26" ht="15.75" customHeight="1">
      <c r="A823" s="479"/>
      <c r="B823" s="479"/>
      <c r="C823" s="479"/>
      <c r="D823" s="479"/>
      <c r="E823" s="479"/>
      <c r="F823" s="479"/>
      <c r="G823" s="479"/>
      <c r="H823" s="479"/>
      <c r="I823" s="479"/>
      <c r="J823" s="479"/>
      <c r="K823" s="479"/>
      <c r="L823" s="479"/>
      <c r="M823" s="479"/>
      <c r="N823" s="479"/>
      <c r="O823" s="479"/>
      <c r="P823" s="479"/>
      <c r="Q823" s="479"/>
      <c r="R823" s="479"/>
      <c r="S823" s="479"/>
      <c r="T823" s="479"/>
      <c r="U823" s="479"/>
      <c r="V823" s="479"/>
      <c r="W823" s="479"/>
      <c r="X823" s="479"/>
      <c r="Y823" s="479"/>
      <c r="Z823" s="479"/>
    </row>
    <row r="824" spans="1:26" ht="15.75" customHeight="1">
      <c r="A824" s="479"/>
      <c r="B824" s="479"/>
      <c r="C824" s="479"/>
      <c r="D824" s="479"/>
      <c r="E824" s="479"/>
      <c r="F824" s="479"/>
      <c r="G824" s="479"/>
      <c r="H824" s="479"/>
      <c r="I824" s="479"/>
      <c r="J824" s="479"/>
      <c r="K824" s="479"/>
      <c r="L824" s="479"/>
      <c r="M824" s="479"/>
      <c r="N824" s="479"/>
      <c r="O824" s="479"/>
      <c r="P824" s="479"/>
      <c r="Q824" s="479"/>
      <c r="R824" s="479"/>
      <c r="S824" s="479"/>
      <c r="T824" s="479"/>
      <c r="U824" s="479"/>
      <c r="V824" s="479"/>
      <c r="W824" s="479"/>
      <c r="X824" s="479"/>
      <c r="Y824" s="479"/>
      <c r="Z824" s="479"/>
    </row>
    <row r="825" spans="1:26" ht="15.75" customHeight="1">
      <c r="A825" s="479"/>
      <c r="B825" s="479"/>
      <c r="C825" s="479"/>
      <c r="D825" s="479"/>
      <c r="E825" s="479"/>
      <c r="F825" s="479"/>
      <c r="G825" s="479"/>
      <c r="H825" s="479"/>
      <c r="I825" s="479"/>
      <c r="J825" s="479"/>
      <c r="K825" s="479"/>
      <c r="L825" s="479"/>
      <c r="M825" s="479"/>
      <c r="N825" s="479"/>
      <c r="O825" s="479"/>
      <c r="P825" s="479"/>
      <c r="Q825" s="479"/>
      <c r="R825" s="479"/>
      <c r="S825" s="479"/>
      <c r="T825" s="479"/>
      <c r="U825" s="479"/>
      <c r="V825" s="479"/>
      <c r="W825" s="479"/>
      <c r="X825" s="479"/>
      <c r="Y825" s="479"/>
      <c r="Z825" s="479"/>
    </row>
    <row r="826" spans="1:26" ht="15.75" customHeight="1">
      <c r="A826" s="479"/>
      <c r="B826" s="479"/>
      <c r="C826" s="479"/>
      <c r="D826" s="479"/>
      <c r="E826" s="479"/>
      <c r="F826" s="479"/>
      <c r="G826" s="479"/>
      <c r="H826" s="479"/>
      <c r="I826" s="479"/>
      <c r="J826" s="479"/>
      <c r="K826" s="479"/>
      <c r="L826" s="479"/>
      <c r="M826" s="479"/>
      <c r="N826" s="479"/>
      <c r="O826" s="479"/>
      <c r="P826" s="479"/>
      <c r="Q826" s="479"/>
      <c r="R826" s="479"/>
      <c r="S826" s="479"/>
      <c r="T826" s="479"/>
      <c r="U826" s="479"/>
      <c r="V826" s="479"/>
      <c r="W826" s="479"/>
      <c r="X826" s="479"/>
      <c r="Y826" s="479"/>
      <c r="Z826" s="479"/>
    </row>
    <row r="827" spans="1:26" ht="15.75" customHeight="1">
      <c r="A827" s="479"/>
      <c r="B827" s="479"/>
      <c r="C827" s="479"/>
      <c r="D827" s="479"/>
      <c r="E827" s="479"/>
      <c r="F827" s="479"/>
      <c r="G827" s="479"/>
      <c r="H827" s="479"/>
      <c r="I827" s="479"/>
      <c r="J827" s="479"/>
      <c r="K827" s="479"/>
      <c r="L827" s="479"/>
      <c r="M827" s="479"/>
      <c r="N827" s="479"/>
      <c r="O827" s="479"/>
      <c r="P827" s="479"/>
      <c r="Q827" s="479"/>
      <c r="R827" s="479"/>
      <c r="S827" s="479"/>
      <c r="T827" s="479"/>
      <c r="U827" s="479"/>
      <c r="V827" s="479"/>
      <c r="W827" s="479"/>
      <c r="X827" s="479"/>
      <c r="Y827" s="479"/>
      <c r="Z827" s="479"/>
    </row>
    <row r="828" spans="1:26" ht="15.75" customHeight="1">
      <c r="A828" s="479"/>
      <c r="B828" s="479"/>
      <c r="C828" s="479"/>
      <c r="D828" s="479"/>
      <c r="E828" s="479"/>
      <c r="F828" s="479"/>
      <c r="G828" s="479"/>
      <c r="H828" s="479"/>
      <c r="I828" s="479"/>
      <c r="J828" s="479"/>
      <c r="K828" s="479"/>
      <c r="L828" s="479"/>
      <c r="M828" s="479"/>
      <c r="N828" s="479"/>
      <c r="O828" s="479"/>
      <c r="P828" s="479"/>
      <c r="Q828" s="479"/>
      <c r="R828" s="479"/>
      <c r="S828" s="479"/>
      <c r="T828" s="479"/>
      <c r="U828" s="479"/>
      <c r="V828" s="479"/>
      <c r="W828" s="479"/>
      <c r="X828" s="479"/>
      <c r="Y828" s="479"/>
      <c r="Z828" s="479"/>
    </row>
    <row r="829" spans="1:26" ht="15.75" customHeight="1">
      <c r="A829" s="479"/>
      <c r="B829" s="479"/>
      <c r="C829" s="479"/>
      <c r="D829" s="479"/>
      <c r="E829" s="479"/>
      <c r="F829" s="479"/>
      <c r="G829" s="479"/>
      <c r="H829" s="479"/>
      <c r="I829" s="479"/>
      <c r="J829" s="479"/>
      <c r="K829" s="479"/>
      <c r="L829" s="479"/>
      <c r="M829" s="479"/>
      <c r="N829" s="479"/>
      <c r="O829" s="479"/>
      <c r="P829" s="479"/>
      <c r="Q829" s="479"/>
      <c r="R829" s="479"/>
      <c r="S829" s="479"/>
      <c r="T829" s="479"/>
      <c r="U829" s="479"/>
      <c r="V829" s="479"/>
      <c r="W829" s="479"/>
      <c r="X829" s="479"/>
      <c r="Y829" s="479"/>
      <c r="Z829" s="479"/>
    </row>
    <row r="830" spans="1:26" ht="15.75" customHeight="1">
      <c r="A830" s="479"/>
      <c r="B830" s="479"/>
      <c r="C830" s="479"/>
      <c r="D830" s="479"/>
      <c r="E830" s="479"/>
      <c r="F830" s="479"/>
      <c r="G830" s="479"/>
      <c r="H830" s="479"/>
      <c r="I830" s="479"/>
      <c r="J830" s="479"/>
      <c r="K830" s="479"/>
      <c r="L830" s="479"/>
      <c r="M830" s="479"/>
      <c r="N830" s="479"/>
      <c r="O830" s="479"/>
      <c r="P830" s="479"/>
      <c r="Q830" s="479"/>
      <c r="R830" s="479"/>
      <c r="S830" s="479"/>
      <c r="T830" s="479"/>
      <c r="U830" s="479"/>
      <c r="V830" s="479"/>
      <c r="W830" s="479"/>
      <c r="X830" s="479"/>
      <c r="Y830" s="479"/>
      <c r="Z830" s="479"/>
    </row>
    <row r="831" spans="1:26" ht="15.75" customHeight="1">
      <c r="A831" s="479"/>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row>
    <row r="832" spans="1:26" ht="15.75" customHeight="1">
      <c r="A832" s="479"/>
      <c r="B832" s="479"/>
      <c r="C832" s="479"/>
      <c r="D832" s="479"/>
      <c r="E832" s="479"/>
      <c r="F832" s="479"/>
      <c r="G832" s="479"/>
      <c r="H832" s="479"/>
      <c r="I832" s="479"/>
      <c r="J832" s="479"/>
      <c r="K832" s="479"/>
      <c r="L832" s="479"/>
      <c r="M832" s="479"/>
      <c r="N832" s="479"/>
      <c r="O832" s="479"/>
      <c r="P832" s="479"/>
      <c r="Q832" s="479"/>
      <c r="R832" s="479"/>
      <c r="S832" s="479"/>
      <c r="T832" s="479"/>
      <c r="U832" s="479"/>
      <c r="V832" s="479"/>
      <c r="W832" s="479"/>
      <c r="X832" s="479"/>
      <c r="Y832" s="479"/>
      <c r="Z832" s="479"/>
    </row>
    <row r="833" spans="1:26" ht="15.75" customHeight="1">
      <c r="A833" s="479"/>
      <c r="B833" s="479"/>
      <c r="C833" s="479"/>
      <c r="D833" s="479"/>
      <c r="E833" s="479"/>
      <c r="F833" s="479"/>
      <c r="G833" s="479"/>
      <c r="H833" s="479"/>
      <c r="I833" s="479"/>
      <c r="J833" s="479"/>
      <c r="K833" s="479"/>
      <c r="L833" s="479"/>
      <c r="M833" s="479"/>
      <c r="N833" s="479"/>
      <c r="O833" s="479"/>
      <c r="P833" s="479"/>
      <c r="Q833" s="479"/>
      <c r="R833" s="479"/>
      <c r="S833" s="479"/>
      <c r="T833" s="479"/>
      <c r="U833" s="479"/>
      <c r="V833" s="479"/>
      <c r="W833" s="479"/>
      <c r="X833" s="479"/>
      <c r="Y833" s="479"/>
      <c r="Z833" s="479"/>
    </row>
    <row r="834" spans="1:26" ht="15.75" customHeight="1">
      <c r="A834" s="479"/>
      <c r="B834" s="479"/>
      <c r="C834" s="479"/>
      <c r="D834" s="479"/>
      <c r="E834" s="479"/>
      <c r="F834" s="479"/>
      <c r="G834" s="479"/>
      <c r="H834" s="479"/>
      <c r="I834" s="479"/>
      <c r="J834" s="479"/>
      <c r="K834" s="479"/>
      <c r="L834" s="479"/>
      <c r="M834" s="479"/>
      <c r="N834" s="479"/>
      <c r="O834" s="479"/>
      <c r="P834" s="479"/>
      <c r="Q834" s="479"/>
      <c r="R834" s="479"/>
      <c r="S834" s="479"/>
      <c r="T834" s="479"/>
      <c r="U834" s="479"/>
      <c r="V834" s="479"/>
      <c r="W834" s="479"/>
      <c r="X834" s="479"/>
      <c r="Y834" s="479"/>
      <c r="Z834" s="479"/>
    </row>
    <row r="835" spans="1:26" ht="15.75" customHeight="1">
      <c r="A835" s="479"/>
      <c r="B835" s="479"/>
      <c r="C835" s="479"/>
      <c r="D835" s="479"/>
      <c r="E835" s="479"/>
      <c r="F835" s="479"/>
      <c r="G835" s="479"/>
      <c r="H835" s="479"/>
      <c r="I835" s="479"/>
      <c r="J835" s="479"/>
      <c r="K835" s="479"/>
      <c r="L835" s="479"/>
      <c r="M835" s="479"/>
      <c r="N835" s="479"/>
      <c r="O835" s="479"/>
      <c r="P835" s="479"/>
      <c r="Q835" s="479"/>
      <c r="R835" s="479"/>
      <c r="S835" s="479"/>
      <c r="T835" s="479"/>
      <c r="U835" s="479"/>
      <c r="V835" s="479"/>
      <c r="W835" s="479"/>
      <c r="X835" s="479"/>
      <c r="Y835" s="479"/>
      <c r="Z835" s="479"/>
    </row>
    <row r="836" spans="1:26" ht="15.75" customHeight="1">
      <c r="A836" s="479"/>
      <c r="B836" s="479"/>
      <c r="C836" s="479"/>
      <c r="D836" s="479"/>
      <c r="E836" s="479"/>
      <c r="F836" s="479"/>
      <c r="G836" s="479"/>
      <c r="H836" s="479"/>
      <c r="I836" s="479"/>
      <c r="J836" s="479"/>
      <c r="K836" s="479"/>
      <c r="L836" s="479"/>
      <c r="M836" s="479"/>
      <c r="N836" s="479"/>
      <c r="O836" s="479"/>
      <c r="P836" s="479"/>
      <c r="Q836" s="479"/>
      <c r="R836" s="479"/>
      <c r="S836" s="479"/>
      <c r="T836" s="479"/>
      <c r="U836" s="479"/>
      <c r="V836" s="479"/>
      <c r="W836" s="479"/>
      <c r="X836" s="479"/>
      <c r="Y836" s="479"/>
      <c r="Z836" s="479"/>
    </row>
    <row r="837" spans="1:26" ht="15.75" customHeight="1">
      <c r="A837" s="479"/>
      <c r="B837" s="479"/>
      <c r="C837" s="479"/>
      <c r="D837" s="479"/>
      <c r="E837" s="479"/>
      <c r="F837" s="479"/>
      <c r="G837" s="479"/>
      <c r="H837" s="479"/>
      <c r="I837" s="479"/>
      <c r="J837" s="479"/>
      <c r="K837" s="479"/>
      <c r="L837" s="479"/>
      <c r="M837" s="479"/>
      <c r="N837" s="479"/>
      <c r="O837" s="479"/>
      <c r="P837" s="479"/>
      <c r="Q837" s="479"/>
      <c r="R837" s="479"/>
      <c r="S837" s="479"/>
      <c r="T837" s="479"/>
      <c r="U837" s="479"/>
      <c r="V837" s="479"/>
      <c r="W837" s="479"/>
      <c r="X837" s="479"/>
      <c r="Y837" s="479"/>
      <c r="Z837" s="479"/>
    </row>
    <row r="838" spans="1:26" ht="15.75" customHeight="1">
      <c r="A838" s="479"/>
      <c r="B838" s="479"/>
      <c r="C838" s="479"/>
      <c r="D838" s="479"/>
      <c r="E838" s="479"/>
      <c r="F838" s="479"/>
      <c r="G838" s="479"/>
      <c r="H838" s="479"/>
      <c r="I838" s="479"/>
      <c r="J838" s="479"/>
      <c r="K838" s="479"/>
      <c r="L838" s="479"/>
      <c r="M838" s="479"/>
      <c r="N838" s="479"/>
      <c r="O838" s="479"/>
      <c r="P838" s="479"/>
      <c r="Q838" s="479"/>
      <c r="R838" s="479"/>
      <c r="S838" s="479"/>
      <c r="T838" s="479"/>
      <c r="U838" s="479"/>
      <c r="V838" s="479"/>
      <c r="W838" s="479"/>
      <c r="X838" s="479"/>
      <c r="Y838" s="479"/>
      <c r="Z838" s="479"/>
    </row>
    <row r="839" spans="1:26" ht="15.75" customHeight="1">
      <c r="A839" s="479"/>
      <c r="B839" s="479"/>
      <c r="C839" s="479"/>
      <c r="D839" s="479"/>
      <c r="E839" s="479"/>
      <c r="F839" s="479"/>
      <c r="G839" s="479"/>
      <c r="H839" s="479"/>
      <c r="I839" s="479"/>
      <c r="J839" s="479"/>
      <c r="K839" s="479"/>
      <c r="L839" s="479"/>
      <c r="M839" s="479"/>
      <c r="N839" s="479"/>
      <c r="O839" s="479"/>
      <c r="P839" s="479"/>
      <c r="Q839" s="479"/>
      <c r="R839" s="479"/>
      <c r="S839" s="479"/>
      <c r="T839" s="479"/>
      <c r="U839" s="479"/>
      <c r="V839" s="479"/>
      <c r="W839" s="479"/>
      <c r="X839" s="479"/>
      <c r="Y839" s="479"/>
      <c r="Z839" s="479"/>
    </row>
    <row r="840" spans="1:26" ht="15.75" customHeight="1">
      <c r="A840" s="479"/>
      <c r="B840" s="479"/>
      <c r="C840" s="479"/>
      <c r="D840" s="479"/>
      <c r="E840" s="479"/>
      <c r="F840" s="479"/>
      <c r="G840" s="479"/>
      <c r="H840" s="479"/>
      <c r="I840" s="479"/>
      <c r="J840" s="479"/>
      <c r="K840" s="479"/>
      <c r="L840" s="479"/>
      <c r="M840" s="479"/>
      <c r="N840" s="479"/>
      <c r="O840" s="479"/>
      <c r="P840" s="479"/>
      <c r="Q840" s="479"/>
      <c r="R840" s="479"/>
      <c r="S840" s="479"/>
      <c r="T840" s="479"/>
      <c r="U840" s="479"/>
      <c r="V840" s="479"/>
      <c r="W840" s="479"/>
      <c r="X840" s="479"/>
      <c r="Y840" s="479"/>
      <c r="Z840" s="479"/>
    </row>
    <row r="841" spans="1:26" ht="15.75" customHeight="1">
      <c r="A841" s="479"/>
      <c r="B841" s="479"/>
      <c r="C841" s="479"/>
      <c r="D841" s="479"/>
      <c r="E841" s="479"/>
      <c r="F841" s="479"/>
      <c r="G841" s="479"/>
      <c r="H841" s="479"/>
      <c r="I841" s="479"/>
      <c r="J841" s="479"/>
      <c r="K841" s="479"/>
      <c r="L841" s="479"/>
      <c r="M841" s="479"/>
      <c r="N841" s="479"/>
      <c r="O841" s="479"/>
      <c r="P841" s="479"/>
      <c r="Q841" s="479"/>
      <c r="R841" s="479"/>
      <c r="S841" s="479"/>
      <c r="T841" s="479"/>
      <c r="U841" s="479"/>
      <c r="V841" s="479"/>
      <c r="W841" s="479"/>
      <c r="X841" s="479"/>
      <c r="Y841" s="479"/>
      <c r="Z841" s="479"/>
    </row>
    <row r="842" spans="1:26" ht="15.75" customHeight="1">
      <c r="A842" s="479"/>
      <c r="B842" s="479"/>
      <c r="C842" s="479"/>
      <c r="D842" s="479"/>
      <c r="E842" s="479"/>
      <c r="F842" s="479"/>
      <c r="G842" s="479"/>
      <c r="H842" s="479"/>
      <c r="I842" s="479"/>
      <c r="J842" s="479"/>
      <c r="K842" s="479"/>
      <c r="L842" s="479"/>
      <c r="M842" s="479"/>
      <c r="N842" s="479"/>
      <c r="O842" s="479"/>
      <c r="P842" s="479"/>
      <c r="Q842" s="479"/>
      <c r="R842" s="479"/>
      <c r="S842" s="479"/>
      <c r="T842" s="479"/>
      <c r="U842" s="479"/>
      <c r="V842" s="479"/>
      <c r="W842" s="479"/>
      <c r="X842" s="479"/>
      <c r="Y842" s="479"/>
      <c r="Z842" s="479"/>
    </row>
    <row r="843" spans="1:26" ht="15.75" customHeight="1">
      <c r="A843" s="479"/>
      <c r="B843" s="479"/>
      <c r="C843" s="479"/>
      <c r="D843" s="479"/>
      <c r="E843" s="479"/>
      <c r="F843" s="479"/>
      <c r="G843" s="479"/>
      <c r="H843" s="479"/>
      <c r="I843" s="479"/>
      <c r="J843" s="479"/>
      <c r="K843" s="479"/>
      <c r="L843" s="479"/>
      <c r="M843" s="479"/>
      <c r="N843" s="479"/>
      <c r="O843" s="479"/>
      <c r="P843" s="479"/>
      <c r="Q843" s="479"/>
      <c r="R843" s="479"/>
      <c r="S843" s="479"/>
      <c r="T843" s="479"/>
      <c r="U843" s="479"/>
      <c r="V843" s="479"/>
      <c r="W843" s="479"/>
      <c r="X843" s="479"/>
      <c r="Y843" s="479"/>
      <c r="Z843" s="479"/>
    </row>
    <row r="844" spans="1:26" ht="15.75" customHeight="1">
      <c r="A844" s="479"/>
      <c r="B844" s="479"/>
      <c r="C844" s="479"/>
      <c r="D844" s="479"/>
      <c r="E844" s="479"/>
      <c r="F844" s="479"/>
      <c r="G844" s="479"/>
      <c r="H844" s="479"/>
      <c r="I844" s="479"/>
      <c r="J844" s="479"/>
      <c r="K844" s="479"/>
      <c r="L844" s="479"/>
      <c r="M844" s="479"/>
      <c r="N844" s="479"/>
      <c r="O844" s="479"/>
      <c r="P844" s="479"/>
      <c r="Q844" s="479"/>
      <c r="R844" s="479"/>
      <c r="S844" s="479"/>
      <c r="T844" s="479"/>
      <c r="U844" s="479"/>
      <c r="V844" s="479"/>
      <c r="W844" s="479"/>
      <c r="X844" s="479"/>
      <c r="Y844" s="479"/>
      <c r="Z844" s="479"/>
    </row>
    <row r="845" spans="1:26" ht="15.75" customHeight="1">
      <c r="A845" s="479"/>
      <c r="B845" s="479"/>
      <c r="C845" s="479"/>
      <c r="D845" s="479"/>
      <c r="E845" s="479"/>
      <c r="F845" s="479"/>
      <c r="G845" s="479"/>
      <c r="H845" s="479"/>
      <c r="I845" s="479"/>
      <c r="J845" s="479"/>
      <c r="K845" s="479"/>
      <c r="L845" s="479"/>
      <c r="M845" s="479"/>
      <c r="N845" s="479"/>
      <c r="O845" s="479"/>
      <c r="P845" s="479"/>
      <c r="Q845" s="479"/>
      <c r="R845" s="479"/>
      <c r="S845" s="479"/>
      <c r="T845" s="479"/>
      <c r="U845" s="479"/>
      <c r="V845" s="479"/>
      <c r="W845" s="479"/>
      <c r="X845" s="479"/>
      <c r="Y845" s="479"/>
      <c r="Z845" s="479"/>
    </row>
    <row r="846" spans="1:26" ht="15.75" customHeight="1">
      <c r="A846" s="479"/>
      <c r="B846" s="479"/>
      <c r="C846" s="479"/>
      <c r="D846" s="479"/>
      <c r="E846" s="479"/>
      <c r="F846" s="479"/>
      <c r="G846" s="479"/>
      <c r="H846" s="479"/>
      <c r="I846" s="479"/>
      <c r="J846" s="479"/>
      <c r="K846" s="479"/>
      <c r="L846" s="479"/>
      <c r="M846" s="479"/>
      <c r="N846" s="479"/>
      <c r="O846" s="479"/>
      <c r="P846" s="479"/>
      <c r="Q846" s="479"/>
      <c r="R846" s="479"/>
      <c r="S846" s="479"/>
      <c r="T846" s="479"/>
      <c r="U846" s="479"/>
      <c r="V846" s="479"/>
      <c r="W846" s="479"/>
      <c r="X846" s="479"/>
      <c r="Y846" s="479"/>
      <c r="Z846" s="479"/>
    </row>
    <row r="847" spans="1:26" ht="15.75" customHeight="1">
      <c r="A847" s="479"/>
      <c r="B847" s="479"/>
      <c r="C847" s="479"/>
      <c r="D847" s="479"/>
      <c r="E847" s="479"/>
      <c r="F847" s="479"/>
      <c r="G847" s="479"/>
      <c r="H847" s="479"/>
      <c r="I847" s="479"/>
      <c r="J847" s="479"/>
      <c r="K847" s="479"/>
      <c r="L847" s="479"/>
      <c r="M847" s="479"/>
      <c r="N847" s="479"/>
      <c r="O847" s="479"/>
      <c r="P847" s="479"/>
      <c r="Q847" s="479"/>
      <c r="R847" s="479"/>
      <c r="S847" s="479"/>
      <c r="T847" s="479"/>
      <c r="U847" s="479"/>
      <c r="V847" s="479"/>
      <c r="W847" s="479"/>
      <c r="X847" s="479"/>
      <c r="Y847" s="479"/>
      <c r="Z847" s="479"/>
    </row>
    <row r="848" spans="1:26" ht="15.75" customHeight="1">
      <c r="A848" s="479"/>
      <c r="B848" s="479"/>
      <c r="C848" s="479"/>
      <c r="D848" s="479"/>
      <c r="E848" s="479"/>
      <c r="F848" s="479"/>
      <c r="G848" s="479"/>
      <c r="H848" s="479"/>
      <c r="I848" s="479"/>
      <c r="J848" s="479"/>
      <c r="K848" s="479"/>
      <c r="L848" s="479"/>
      <c r="M848" s="479"/>
      <c r="N848" s="479"/>
      <c r="O848" s="479"/>
      <c r="P848" s="479"/>
      <c r="Q848" s="479"/>
      <c r="R848" s="479"/>
      <c r="S848" s="479"/>
      <c r="T848" s="479"/>
      <c r="U848" s="479"/>
      <c r="V848" s="479"/>
      <c r="W848" s="479"/>
      <c r="X848" s="479"/>
      <c r="Y848" s="479"/>
      <c r="Z848" s="479"/>
    </row>
    <row r="849" spans="1:26" ht="15.75" customHeight="1">
      <c r="A849" s="479"/>
      <c r="B849" s="479"/>
      <c r="C849" s="479"/>
      <c r="D849" s="479"/>
      <c r="E849" s="479"/>
      <c r="F849" s="479"/>
      <c r="G849" s="479"/>
      <c r="H849" s="479"/>
      <c r="I849" s="479"/>
      <c r="J849" s="479"/>
      <c r="K849" s="479"/>
      <c r="L849" s="479"/>
      <c r="M849" s="479"/>
      <c r="N849" s="479"/>
      <c r="O849" s="479"/>
      <c r="P849" s="479"/>
      <c r="Q849" s="479"/>
      <c r="R849" s="479"/>
      <c r="S849" s="479"/>
      <c r="T849" s="479"/>
      <c r="U849" s="479"/>
      <c r="V849" s="479"/>
      <c r="W849" s="479"/>
      <c r="X849" s="479"/>
      <c r="Y849" s="479"/>
      <c r="Z849" s="479"/>
    </row>
    <row r="850" spans="1:26" ht="15.75" customHeight="1">
      <c r="A850" s="479"/>
      <c r="B850" s="479"/>
      <c r="C850" s="479"/>
      <c r="D850" s="479"/>
      <c r="E850" s="479"/>
      <c r="F850" s="479"/>
      <c r="G850" s="479"/>
      <c r="H850" s="479"/>
      <c r="I850" s="479"/>
      <c r="J850" s="479"/>
      <c r="K850" s="479"/>
      <c r="L850" s="479"/>
      <c r="M850" s="479"/>
      <c r="N850" s="479"/>
      <c r="O850" s="479"/>
      <c r="P850" s="479"/>
      <c r="Q850" s="479"/>
      <c r="R850" s="479"/>
      <c r="S850" s="479"/>
      <c r="T850" s="479"/>
      <c r="U850" s="479"/>
      <c r="V850" s="479"/>
      <c r="W850" s="479"/>
      <c r="X850" s="479"/>
      <c r="Y850" s="479"/>
      <c r="Z850" s="479"/>
    </row>
    <row r="851" spans="1:26" ht="15.75" customHeight="1">
      <c r="A851" s="479"/>
      <c r="B851" s="479"/>
      <c r="C851" s="479"/>
      <c r="D851" s="479"/>
      <c r="E851" s="479"/>
      <c r="F851" s="479"/>
      <c r="G851" s="479"/>
      <c r="H851" s="479"/>
      <c r="I851" s="479"/>
      <c r="J851" s="479"/>
      <c r="K851" s="479"/>
      <c r="L851" s="479"/>
      <c r="M851" s="479"/>
      <c r="N851" s="479"/>
      <c r="O851" s="479"/>
      <c r="P851" s="479"/>
      <c r="Q851" s="479"/>
      <c r="R851" s="479"/>
      <c r="S851" s="479"/>
      <c r="T851" s="479"/>
      <c r="U851" s="479"/>
      <c r="V851" s="479"/>
      <c r="W851" s="479"/>
      <c r="X851" s="479"/>
      <c r="Y851" s="479"/>
      <c r="Z851" s="479"/>
    </row>
    <row r="852" spans="1:26" ht="15.75" customHeight="1">
      <c r="A852" s="479"/>
      <c r="B852" s="479"/>
      <c r="C852" s="479"/>
      <c r="D852" s="479"/>
      <c r="E852" s="479"/>
      <c r="F852" s="479"/>
      <c r="G852" s="479"/>
      <c r="H852" s="479"/>
      <c r="I852" s="479"/>
      <c r="J852" s="479"/>
      <c r="K852" s="479"/>
      <c r="L852" s="479"/>
      <c r="M852" s="479"/>
      <c r="N852" s="479"/>
      <c r="O852" s="479"/>
      <c r="P852" s="479"/>
      <c r="Q852" s="479"/>
      <c r="R852" s="479"/>
      <c r="S852" s="479"/>
      <c r="T852" s="479"/>
      <c r="U852" s="479"/>
      <c r="V852" s="479"/>
      <c r="W852" s="479"/>
      <c r="X852" s="479"/>
      <c r="Y852" s="479"/>
      <c r="Z852" s="479"/>
    </row>
    <row r="853" spans="1:26" ht="15.75" customHeight="1">
      <c r="A853" s="479"/>
      <c r="B853" s="479"/>
      <c r="C853" s="479"/>
      <c r="D853" s="479"/>
      <c r="E853" s="479"/>
      <c r="F853" s="479"/>
      <c r="G853" s="479"/>
      <c r="H853" s="479"/>
      <c r="I853" s="479"/>
      <c r="J853" s="479"/>
      <c r="K853" s="479"/>
      <c r="L853" s="479"/>
      <c r="M853" s="479"/>
      <c r="N853" s="479"/>
      <c r="O853" s="479"/>
      <c r="P853" s="479"/>
      <c r="Q853" s="479"/>
      <c r="R853" s="479"/>
      <c r="S853" s="479"/>
      <c r="T853" s="479"/>
      <c r="U853" s="479"/>
      <c r="V853" s="479"/>
      <c r="W853" s="479"/>
      <c r="X853" s="479"/>
      <c r="Y853" s="479"/>
      <c r="Z853" s="479"/>
    </row>
    <row r="854" spans="1:26" ht="15.75" customHeight="1">
      <c r="A854" s="479"/>
      <c r="B854" s="479"/>
      <c r="C854" s="479"/>
      <c r="D854" s="479"/>
      <c r="E854" s="479"/>
      <c r="F854" s="479"/>
      <c r="G854" s="479"/>
      <c r="H854" s="479"/>
      <c r="I854" s="479"/>
      <c r="J854" s="479"/>
      <c r="K854" s="479"/>
      <c r="L854" s="479"/>
      <c r="M854" s="479"/>
      <c r="N854" s="479"/>
      <c r="O854" s="479"/>
      <c r="P854" s="479"/>
      <c r="Q854" s="479"/>
      <c r="R854" s="479"/>
      <c r="S854" s="479"/>
      <c r="T854" s="479"/>
      <c r="U854" s="479"/>
      <c r="V854" s="479"/>
      <c r="W854" s="479"/>
      <c r="X854" s="479"/>
      <c r="Y854" s="479"/>
      <c r="Z854" s="479"/>
    </row>
    <row r="855" spans="1:26" ht="15.75" customHeight="1">
      <c r="A855" s="479"/>
      <c r="B855" s="479"/>
      <c r="C855" s="479"/>
      <c r="D855" s="479"/>
      <c r="E855" s="479"/>
      <c r="F855" s="479"/>
      <c r="G855" s="479"/>
      <c r="H855" s="479"/>
      <c r="I855" s="479"/>
      <c r="J855" s="479"/>
      <c r="K855" s="479"/>
      <c r="L855" s="479"/>
      <c r="M855" s="479"/>
      <c r="N855" s="479"/>
      <c r="O855" s="479"/>
      <c r="P855" s="479"/>
      <c r="Q855" s="479"/>
      <c r="R855" s="479"/>
      <c r="S855" s="479"/>
      <c r="T855" s="479"/>
      <c r="U855" s="479"/>
      <c r="V855" s="479"/>
      <c r="W855" s="479"/>
      <c r="X855" s="479"/>
      <c r="Y855" s="479"/>
      <c r="Z855" s="479"/>
    </row>
    <row r="856" spans="1:26" ht="15.75" customHeight="1">
      <c r="A856" s="479"/>
      <c r="B856" s="479"/>
      <c r="C856" s="479"/>
      <c r="D856" s="479"/>
      <c r="E856" s="479"/>
      <c r="F856" s="479"/>
      <c r="G856" s="479"/>
      <c r="H856" s="479"/>
      <c r="I856" s="479"/>
      <c r="J856" s="479"/>
      <c r="K856" s="479"/>
      <c r="L856" s="479"/>
      <c r="M856" s="479"/>
      <c r="N856" s="479"/>
      <c r="O856" s="479"/>
      <c r="P856" s="479"/>
      <c r="Q856" s="479"/>
      <c r="R856" s="479"/>
      <c r="S856" s="479"/>
      <c r="T856" s="479"/>
      <c r="U856" s="479"/>
      <c r="V856" s="479"/>
      <c r="W856" s="479"/>
      <c r="X856" s="479"/>
      <c r="Y856" s="479"/>
      <c r="Z856" s="479"/>
    </row>
    <row r="857" spans="1:26" ht="15.75" customHeight="1">
      <c r="A857" s="479"/>
      <c r="B857" s="479"/>
      <c r="C857" s="479"/>
      <c r="D857" s="479"/>
      <c r="E857" s="479"/>
      <c r="F857" s="479"/>
      <c r="G857" s="479"/>
      <c r="H857" s="479"/>
      <c r="I857" s="479"/>
      <c r="J857" s="479"/>
      <c r="K857" s="479"/>
      <c r="L857" s="479"/>
      <c r="M857" s="479"/>
      <c r="N857" s="479"/>
      <c r="O857" s="479"/>
      <c r="P857" s="479"/>
      <c r="Q857" s="479"/>
      <c r="R857" s="479"/>
      <c r="S857" s="479"/>
      <c r="T857" s="479"/>
      <c r="U857" s="479"/>
      <c r="V857" s="479"/>
      <c r="W857" s="479"/>
      <c r="X857" s="479"/>
      <c r="Y857" s="479"/>
      <c r="Z857" s="479"/>
    </row>
    <row r="858" spans="1:26" ht="15.75" customHeight="1">
      <c r="A858" s="479"/>
      <c r="B858" s="479"/>
      <c r="C858" s="479"/>
      <c r="D858" s="479"/>
      <c r="E858" s="479"/>
      <c r="F858" s="479"/>
      <c r="G858" s="479"/>
      <c r="H858" s="479"/>
      <c r="I858" s="479"/>
      <c r="J858" s="479"/>
      <c r="K858" s="479"/>
      <c r="L858" s="479"/>
      <c r="M858" s="479"/>
      <c r="N858" s="479"/>
      <c r="O858" s="479"/>
      <c r="P858" s="479"/>
      <c r="Q858" s="479"/>
      <c r="R858" s="479"/>
      <c r="S858" s="479"/>
      <c r="T858" s="479"/>
      <c r="U858" s="479"/>
      <c r="V858" s="479"/>
      <c r="W858" s="479"/>
      <c r="X858" s="479"/>
      <c r="Y858" s="479"/>
      <c r="Z858" s="479"/>
    </row>
    <row r="859" spans="1:26" ht="15.75" customHeight="1">
      <c r="A859" s="479"/>
      <c r="B859" s="479"/>
      <c r="C859" s="479"/>
      <c r="D859" s="479"/>
      <c r="E859" s="479"/>
      <c r="F859" s="479"/>
      <c r="G859" s="479"/>
      <c r="H859" s="479"/>
      <c r="I859" s="479"/>
      <c r="J859" s="479"/>
      <c r="K859" s="479"/>
      <c r="L859" s="479"/>
      <c r="M859" s="479"/>
      <c r="N859" s="479"/>
      <c r="O859" s="479"/>
      <c r="P859" s="479"/>
      <c r="Q859" s="479"/>
      <c r="R859" s="479"/>
      <c r="S859" s="479"/>
      <c r="T859" s="479"/>
      <c r="U859" s="479"/>
      <c r="V859" s="479"/>
      <c r="W859" s="479"/>
      <c r="X859" s="479"/>
      <c r="Y859" s="479"/>
      <c r="Z859" s="479"/>
    </row>
    <row r="860" spans="1:26" ht="15.75" customHeight="1">
      <c r="A860" s="479"/>
      <c r="B860" s="479"/>
      <c r="C860" s="479"/>
      <c r="D860" s="479"/>
      <c r="E860" s="479"/>
      <c r="F860" s="479"/>
      <c r="G860" s="479"/>
      <c r="H860" s="479"/>
      <c r="I860" s="479"/>
      <c r="J860" s="479"/>
      <c r="K860" s="479"/>
      <c r="L860" s="479"/>
      <c r="M860" s="479"/>
      <c r="N860" s="479"/>
      <c r="O860" s="479"/>
      <c r="P860" s="479"/>
      <c r="Q860" s="479"/>
      <c r="R860" s="479"/>
      <c r="S860" s="479"/>
      <c r="T860" s="479"/>
      <c r="U860" s="479"/>
      <c r="V860" s="479"/>
      <c r="W860" s="479"/>
      <c r="X860" s="479"/>
      <c r="Y860" s="479"/>
      <c r="Z860" s="479"/>
    </row>
    <row r="861" spans="1:26" ht="15.75" customHeight="1">
      <c r="A861" s="479"/>
      <c r="B861" s="479"/>
      <c r="C861" s="479"/>
      <c r="D861" s="479"/>
      <c r="E861" s="479"/>
      <c r="F861" s="479"/>
      <c r="G861" s="479"/>
      <c r="H861" s="479"/>
      <c r="I861" s="479"/>
      <c r="J861" s="479"/>
      <c r="K861" s="479"/>
      <c r="L861" s="479"/>
      <c r="M861" s="479"/>
      <c r="N861" s="479"/>
      <c r="O861" s="479"/>
      <c r="P861" s="479"/>
      <c r="Q861" s="479"/>
      <c r="R861" s="479"/>
      <c r="S861" s="479"/>
      <c r="T861" s="479"/>
      <c r="U861" s="479"/>
      <c r="V861" s="479"/>
      <c r="W861" s="479"/>
      <c r="X861" s="479"/>
      <c r="Y861" s="479"/>
      <c r="Z861" s="479"/>
    </row>
    <row r="862" spans="1:26" ht="15.75" customHeight="1">
      <c r="A862" s="479"/>
      <c r="B862" s="479"/>
      <c r="C862" s="479"/>
      <c r="D862" s="479"/>
      <c r="E862" s="479"/>
      <c r="F862" s="479"/>
      <c r="G862" s="479"/>
      <c r="H862" s="479"/>
      <c r="I862" s="479"/>
      <c r="J862" s="479"/>
      <c r="K862" s="479"/>
      <c r="L862" s="479"/>
      <c r="M862" s="479"/>
      <c r="N862" s="479"/>
      <c r="O862" s="479"/>
      <c r="P862" s="479"/>
      <c r="Q862" s="479"/>
      <c r="R862" s="479"/>
      <c r="S862" s="479"/>
      <c r="T862" s="479"/>
      <c r="U862" s="479"/>
      <c r="V862" s="479"/>
      <c r="W862" s="479"/>
      <c r="X862" s="479"/>
      <c r="Y862" s="479"/>
      <c r="Z862" s="479"/>
    </row>
    <row r="863" spans="1:26" ht="15.75" customHeight="1">
      <c r="A863" s="479"/>
      <c r="B863" s="479"/>
      <c r="C863" s="479"/>
      <c r="D863" s="479"/>
      <c r="E863" s="479"/>
      <c r="F863" s="479"/>
      <c r="G863" s="479"/>
      <c r="H863" s="479"/>
      <c r="I863" s="479"/>
      <c r="J863" s="479"/>
      <c r="K863" s="479"/>
      <c r="L863" s="479"/>
      <c r="M863" s="479"/>
      <c r="N863" s="479"/>
      <c r="O863" s="479"/>
      <c r="P863" s="479"/>
      <c r="Q863" s="479"/>
      <c r="R863" s="479"/>
      <c r="S863" s="479"/>
      <c r="T863" s="479"/>
      <c r="U863" s="479"/>
      <c r="V863" s="479"/>
      <c r="W863" s="479"/>
      <c r="X863" s="479"/>
      <c r="Y863" s="479"/>
      <c r="Z863" s="479"/>
    </row>
    <row r="864" spans="1:26" ht="15.75" customHeight="1">
      <c r="A864" s="479"/>
      <c r="B864" s="479"/>
      <c r="C864" s="479"/>
      <c r="D864" s="479"/>
      <c r="E864" s="479"/>
      <c r="F864" s="479"/>
      <c r="G864" s="479"/>
      <c r="H864" s="479"/>
      <c r="I864" s="479"/>
      <c r="J864" s="479"/>
      <c r="K864" s="479"/>
      <c r="L864" s="479"/>
      <c r="M864" s="479"/>
      <c r="N864" s="479"/>
      <c r="O864" s="479"/>
      <c r="P864" s="479"/>
      <c r="Q864" s="479"/>
      <c r="R864" s="479"/>
      <c r="S864" s="479"/>
      <c r="T864" s="479"/>
      <c r="U864" s="479"/>
      <c r="V864" s="479"/>
      <c r="W864" s="479"/>
      <c r="X864" s="479"/>
      <c r="Y864" s="479"/>
      <c r="Z864" s="479"/>
    </row>
    <row r="865" spans="1:26" ht="15.75" customHeight="1">
      <c r="A865" s="479"/>
      <c r="B865" s="479"/>
      <c r="C865" s="479"/>
      <c r="D865" s="479"/>
      <c r="E865" s="479"/>
      <c r="F865" s="479"/>
      <c r="G865" s="479"/>
      <c r="H865" s="479"/>
      <c r="I865" s="479"/>
      <c r="J865" s="479"/>
      <c r="K865" s="479"/>
      <c r="L865" s="479"/>
      <c r="M865" s="479"/>
      <c r="N865" s="479"/>
      <c r="O865" s="479"/>
      <c r="P865" s="479"/>
      <c r="Q865" s="479"/>
      <c r="R865" s="479"/>
      <c r="S865" s="479"/>
      <c r="T865" s="479"/>
      <c r="U865" s="479"/>
      <c r="V865" s="479"/>
      <c r="W865" s="479"/>
      <c r="X865" s="479"/>
      <c r="Y865" s="479"/>
      <c r="Z865" s="479"/>
    </row>
    <row r="866" spans="1:26" ht="15.75" customHeight="1">
      <c r="A866" s="479"/>
      <c r="B866" s="479"/>
      <c r="C866" s="479"/>
      <c r="D866" s="479"/>
      <c r="E866" s="479"/>
      <c r="F866" s="479"/>
      <c r="G866" s="479"/>
      <c r="H866" s="479"/>
      <c r="I866" s="479"/>
      <c r="J866" s="479"/>
      <c r="K866" s="479"/>
      <c r="L866" s="479"/>
      <c r="M866" s="479"/>
      <c r="N866" s="479"/>
      <c r="O866" s="479"/>
      <c r="P866" s="479"/>
      <c r="Q866" s="479"/>
      <c r="R866" s="479"/>
      <c r="S866" s="479"/>
      <c r="T866" s="479"/>
      <c r="U866" s="479"/>
      <c r="V866" s="479"/>
      <c r="W866" s="479"/>
      <c r="X866" s="479"/>
      <c r="Y866" s="479"/>
      <c r="Z866" s="479"/>
    </row>
    <row r="867" spans="1:26" ht="15.75" customHeight="1">
      <c r="A867" s="479"/>
      <c r="B867" s="479"/>
      <c r="C867" s="479"/>
      <c r="D867" s="479"/>
      <c r="E867" s="479"/>
      <c r="F867" s="479"/>
      <c r="G867" s="479"/>
      <c r="H867" s="479"/>
      <c r="I867" s="479"/>
      <c r="J867" s="479"/>
      <c r="K867" s="479"/>
      <c r="L867" s="479"/>
      <c r="M867" s="479"/>
      <c r="N867" s="479"/>
      <c r="O867" s="479"/>
      <c r="P867" s="479"/>
      <c r="Q867" s="479"/>
      <c r="R867" s="479"/>
      <c r="S867" s="479"/>
      <c r="T867" s="479"/>
      <c r="U867" s="479"/>
      <c r="V867" s="479"/>
      <c r="W867" s="479"/>
      <c r="X867" s="479"/>
      <c r="Y867" s="479"/>
      <c r="Z867" s="479"/>
    </row>
    <row r="868" spans="1:26" ht="15.75" customHeight="1">
      <c r="A868" s="479"/>
      <c r="B868" s="479"/>
      <c r="C868" s="479"/>
      <c r="D868" s="479"/>
      <c r="E868" s="479"/>
      <c r="F868" s="479"/>
      <c r="G868" s="479"/>
      <c r="H868" s="479"/>
      <c r="I868" s="479"/>
      <c r="J868" s="479"/>
      <c r="K868" s="479"/>
      <c r="L868" s="479"/>
      <c r="M868" s="479"/>
      <c r="N868" s="479"/>
      <c r="O868" s="479"/>
      <c r="P868" s="479"/>
      <c r="Q868" s="479"/>
      <c r="R868" s="479"/>
      <c r="S868" s="479"/>
      <c r="T868" s="479"/>
      <c r="U868" s="479"/>
      <c r="V868" s="479"/>
      <c r="W868" s="479"/>
      <c r="X868" s="479"/>
      <c r="Y868" s="479"/>
      <c r="Z868" s="479"/>
    </row>
    <row r="869" spans="1:26" ht="15.75" customHeight="1">
      <c r="A869" s="479"/>
      <c r="B869" s="479"/>
      <c r="C869" s="479"/>
      <c r="D869" s="479"/>
      <c r="E869" s="479"/>
      <c r="F869" s="479"/>
      <c r="G869" s="479"/>
      <c r="H869" s="479"/>
      <c r="I869" s="479"/>
      <c r="J869" s="479"/>
      <c r="K869" s="479"/>
      <c r="L869" s="479"/>
      <c r="M869" s="479"/>
      <c r="N869" s="479"/>
      <c r="O869" s="479"/>
      <c r="P869" s="479"/>
      <c r="Q869" s="479"/>
      <c r="R869" s="479"/>
      <c r="S869" s="479"/>
      <c r="T869" s="479"/>
      <c r="U869" s="479"/>
      <c r="V869" s="479"/>
      <c r="W869" s="479"/>
      <c r="X869" s="479"/>
      <c r="Y869" s="479"/>
      <c r="Z869" s="479"/>
    </row>
    <row r="870" spans="1:26" ht="15.75" customHeight="1">
      <c r="A870" s="479"/>
      <c r="B870" s="479"/>
      <c r="C870" s="479"/>
      <c r="D870" s="479"/>
      <c r="E870" s="479"/>
      <c r="F870" s="479"/>
      <c r="G870" s="479"/>
      <c r="H870" s="479"/>
      <c r="I870" s="479"/>
      <c r="J870" s="479"/>
      <c r="K870" s="479"/>
      <c r="L870" s="479"/>
      <c r="M870" s="479"/>
      <c r="N870" s="479"/>
      <c r="O870" s="479"/>
      <c r="P870" s="479"/>
      <c r="Q870" s="479"/>
      <c r="R870" s="479"/>
      <c r="S870" s="479"/>
      <c r="T870" s="479"/>
      <c r="U870" s="479"/>
      <c r="V870" s="479"/>
      <c r="W870" s="479"/>
      <c r="X870" s="479"/>
      <c r="Y870" s="479"/>
      <c r="Z870" s="479"/>
    </row>
    <row r="871" spans="1:26" ht="15.75" customHeight="1">
      <c r="A871" s="479"/>
      <c r="B871" s="479"/>
      <c r="C871" s="479"/>
      <c r="D871" s="479"/>
      <c r="E871" s="479"/>
      <c r="F871" s="479"/>
      <c r="G871" s="479"/>
      <c r="H871" s="479"/>
      <c r="I871" s="479"/>
      <c r="J871" s="479"/>
      <c r="K871" s="479"/>
      <c r="L871" s="479"/>
      <c r="M871" s="479"/>
      <c r="N871" s="479"/>
      <c r="O871" s="479"/>
      <c r="P871" s="479"/>
      <c r="Q871" s="479"/>
      <c r="R871" s="479"/>
      <c r="S871" s="479"/>
      <c r="T871" s="479"/>
      <c r="U871" s="479"/>
      <c r="V871" s="479"/>
      <c r="W871" s="479"/>
      <c r="X871" s="479"/>
      <c r="Y871" s="479"/>
      <c r="Z871" s="479"/>
    </row>
    <row r="872" spans="1:26" ht="15.75" customHeight="1">
      <c r="A872" s="479"/>
      <c r="B872" s="479"/>
      <c r="C872" s="479"/>
      <c r="D872" s="479"/>
      <c r="E872" s="479"/>
      <c r="F872" s="479"/>
      <c r="G872" s="479"/>
      <c r="H872" s="479"/>
      <c r="I872" s="479"/>
      <c r="J872" s="479"/>
      <c r="K872" s="479"/>
      <c r="L872" s="479"/>
      <c r="M872" s="479"/>
      <c r="N872" s="479"/>
      <c r="O872" s="479"/>
      <c r="P872" s="479"/>
      <c r="Q872" s="479"/>
      <c r="R872" s="479"/>
      <c r="S872" s="479"/>
      <c r="T872" s="479"/>
      <c r="U872" s="479"/>
      <c r="V872" s="479"/>
      <c r="W872" s="479"/>
      <c r="X872" s="479"/>
      <c r="Y872" s="479"/>
      <c r="Z872" s="479"/>
    </row>
    <row r="873" spans="1:26" ht="15.75" customHeight="1">
      <c r="A873" s="479"/>
      <c r="B873" s="479"/>
      <c r="C873" s="479"/>
      <c r="D873" s="479"/>
      <c r="E873" s="479"/>
      <c r="F873" s="479"/>
      <c r="G873" s="479"/>
      <c r="H873" s="479"/>
      <c r="I873" s="479"/>
      <c r="J873" s="479"/>
      <c r="K873" s="479"/>
      <c r="L873" s="479"/>
      <c r="M873" s="479"/>
      <c r="N873" s="479"/>
      <c r="O873" s="479"/>
      <c r="P873" s="479"/>
      <c r="Q873" s="479"/>
      <c r="R873" s="479"/>
      <c r="S873" s="479"/>
      <c r="T873" s="479"/>
      <c r="U873" s="479"/>
      <c r="V873" s="479"/>
      <c r="W873" s="479"/>
      <c r="X873" s="479"/>
      <c r="Y873" s="479"/>
      <c r="Z873" s="479"/>
    </row>
    <row r="874" spans="1:26" ht="15.75" customHeight="1">
      <c r="A874" s="479"/>
      <c r="B874" s="479"/>
      <c r="C874" s="479"/>
      <c r="D874" s="479"/>
      <c r="E874" s="479"/>
      <c r="F874" s="479"/>
      <c r="G874" s="479"/>
      <c r="H874" s="479"/>
      <c r="I874" s="479"/>
      <c r="J874" s="479"/>
      <c r="K874" s="479"/>
      <c r="L874" s="479"/>
      <c r="M874" s="479"/>
      <c r="N874" s="479"/>
      <c r="O874" s="479"/>
      <c r="P874" s="479"/>
      <c r="Q874" s="479"/>
      <c r="R874" s="479"/>
      <c r="S874" s="479"/>
      <c r="T874" s="479"/>
      <c r="U874" s="479"/>
      <c r="V874" s="479"/>
      <c r="W874" s="479"/>
      <c r="X874" s="479"/>
      <c r="Y874" s="479"/>
      <c r="Z874" s="479"/>
    </row>
    <row r="875" spans="1:26" ht="15.75" customHeight="1">
      <c r="A875" s="479"/>
      <c r="B875" s="479"/>
      <c r="C875" s="479"/>
      <c r="D875" s="479"/>
      <c r="E875" s="479"/>
      <c r="F875" s="479"/>
      <c r="G875" s="479"/>
      <c r="H875" s="479"/>
      <c r="I875" s="479"/>
      <c r="J875" s="479"/>
      <c r="K875" s="479"/>
      <c r="L875" s="479"/>
      <c r="M875" s="479"/>
      <c r="N875" s="479"/>
      <c r="O875" s="479"/>
      <c r="P875" s="479"/>
      <c r="Q875" s="479"/>
      <c r="R875" s="479"/>
      <c r="S875" s="479"/>
      <c r="T875" s="479"/>
      <c r="U875" s="479"/>
      <c r="V875" s="479"/>
      <c r="W875" s="479"/>
      <c r="X875" s="479"/>
      <c r="Y875" s="479"/>
      <c r="Z875" s="479"/>
    </row>
    <row r="876" spans="1:26" ht="15.75" customHeight="1">
      <c r="A876" s="479"/>
      <c r="B876" s="479"/>
      <c r="C876" s="479"/>
      <c r="D876" s="479"/>
      <c r="E876" s="479"/>
      <c r="F876" s="479"/>
      <c r="G876" s="479"/>
      <c r="H876" s="479"/>
      <c r="I876" s="479"/>
      <c r="J876" s="479"/>
      <c r="K876" s="479"/>
      <c r="L876" s="479"/>
      <c r="M876" s="479"/>
      <c r="N876" s="479"/>
      <c r="O876" s="479"/>
      <c r="P876" s="479"/>
      <c r="Q876" s="479"/>
      <c r="R876" s="479"/>
      <c r="S876" s="479"/>
      <c r="T876" s="479"/>
      <c r="U876" s="479"/>
      <c r="V876" s="479"/>
      <c r="W876" s="479"/>
      <c r="X876" s="479"/>
      <c r="Y876" s="479"/>
      <c r="Z876" s="479"/>
    </row>
    <row r="877" spans="1:26" ht="15.75" customHeight="1">
      <c r="A877" s="479"/>
      <c r="B877" s="479"/>
      <c r="C877" s="479"/>
      <c r="D877" s="479"/>
      <c r="E877" s="479"/>
      <c r="F877" s="479"/>
      <c r="G877" s="479"/>
      <c r="H877" s="479"/>
      <c r="I877" s="479"/>
      <c r="J877" s="479"/>
      <c r="K877" s="479"/>
      <c r="L877" s="479"/>
      <c r="M877" s="479"/>
      <c r="N877" s="479"/>
      <c r="O877" s="479"/>
      <c r="P877" s="479"/>
      <c r="Q877" s="479"/>
      <c r="R877" s="479"/>
      <c r="S877" s="479"/>
      <c r="T877" s="479"/>
      <c r="U877" s="479"/>
      <c r="V877" s="479"/>
      <c r="W877" s="479"/>
      <c r="X877" s="479"/>
      <c r="Y877" s="479"/>
      <c r="Z877" s="479"/>
    </row>
    <row r="878" spans="1:26" ht="15.75" customHeight="1">
      <c r="A878" s="479"/>
      <c r="B878" s="479"/>
      <c r="C878" s="479"/>
      <c r="D878" s="479"/>
      <c r="E878" s="479"/>
      <c r="F878" s="479"/>
      <c r="G878" s="479"/>
      <c r="H878" s="479"/>
      <c r="I878" s="479"/>
      <c r="J878" s="479"/>
      <c r="K878" s="479"/>
      <c r="L878" s="479"/>
      <c r="M878" s="479"/>
      <c r="N878" s="479"/>
      <c r="O878" s="479"/>
      <c r="P878" s="479"/>
      <c r="Q878" s="479"/>
      <c r="R878" s="479"/>
      <c r="S878" s="479"/>
      <c r="T878" s="479"/>
      <c r="U878" s="479"/>
      <c r="V878" s="479"/>
      <c r="W878" s="479"/>
      <c r="X878" s="479"/>
      <c r="Y878" s="479"/>
      <c r="Z878" s="479"/>
    </row>
    <row r="879" spans="1:26" ht="15.75" customHeight="1">
      <c r="A879" s="479"/>
      <c r="B879" s="479"/>
      <c r="C879" s="479"/>
      <c r="D879" s="479"/>
      <c r="E879" s="479"/>
      <c r="F879" s="479"/>
      <c r="G879" s="479"/>
      <c r="H879" s="479"/>
      <c r="I879" s="479"/>
      <c r="J879" s="479"/>
      <c r="K879" s="479"/>
      <c r="L879" s="479"/>
      <c r="M879" s="479"/>
      <c r="N879" s="479"/>
      <c r="O879" s="479"/>
      <c r="P879" s="479"/>
      <c r="Q879" s="479"/>
      <c r="R879" s="479"/>
      <c r="S879" s="479"/>
      <c r="T879" s="479"/>
      <c r="U879" s="479"/>
      <c r="V879" s="479"/>
      <c r="W879" s="479"/>
      <c r="X879" s="479"/>
      <c r="Y879" s="479"/>
      <c r="Z879" s="479"/>
    </row>
    <row r="880" spans="1:26" ht="15.75" customHeight="1">
      <c r="A880" s="479"/>
      <c r="B880" s="479"/>
      <c r="C880" s="479"/>
      <c r="D880" s="479"/>
      <c r="E880" s="479"/>
      <c r="F880" s="479"/>
      <c r="G880" s="479"/>
      <c r="H880" s="479"/>
      <c r="I880" s="479"/>
      <c r="J880" s="479"/>
      <c r="K880" s="479"/>
      <c r="L880" s="479"/>
      <c r="M880" s="479"/>
      <c r="N880" s="479"/>
      <c r="O880" s="479"/>
      <c r="P880" s="479"/>
      <c r="Q880" s="479"/>
      <c r="R880" s="479"/>
      <c r="S880" s="479"/>
      <c r="T880" s="479"/>
      <c r="U880" s="479"/>
      <c r="V880" s="479"/>
      <c r="W880" s="479"/>
      <c r="X880" s="479"/>
      <c r="Y880" s="479"/>
      <c r="Z880" s="479"/>
    </row>
    <row r="881" spans="1:26" ht="15.75" customHeight="1">
      <c r="A881" s="479"/>
      <c r="B881" s="479"/>
      <c r="C881" s="479"/>
      <c r="D881" s="479"/>
      <c r="E881" s="479"/>
      <c r="F881" s="479"/>
      <c r="G881" s="479"/>
      <c r="H881" s="479"/>
      <c r="I881" s="479"/>
      <c r="J881" s="479"/>
      <c r="K881" s="479"/>
      <c r="L881" s="479"/>
      <c r="M881" s="479"/>
      <c r="N881" s="479"/>
      <c r="O881" s="479"/>
      <c r="P881" s="479"/>
      <c r="Q881" s="479"/>
      <c r="R881" s="479"/>
      <c r="S881" s="479"/>
      <c r="T881" s="479"/>
      <c r="U881" s="479"/>
      <c r="V881" s="479"/>
      <c r="W881" s="479"/>
      <c r="X881" s="479"/>
      <c r="Y881" s="479"/>
      <c r="Z881" s="479"/>
    </row>
    <row r="882" spans="1:26" ht="15.75" customHeight="1">
      <c r="A882" s="479"/>
      <c r="B882" s="479"/>
      <c r="C882" s="479"/>
      <c r="D882" s="479"/>
      <c r="E882" s="479"/>
      <c r="F882" s="479"/>
      <c r="G882" s="479"/>
      <c r="H882" s="479"/>
      <c r="I882" s="479"/>
      <c r="J882" s="479"/>
      <c r="K882" s="479"/>
      <c r="L882" s="479"/>
      <c r="M882" s="479"/>
      <c r="N882" s="479"/>
      <c r="O882" s="479"/>
      <c r="P882" s="479"/>
      <c r="Q882" s="479"/>
      <c r="R882" s="479"/>
      <c r="S882" s="479"/>
      <c r="T882" s="479"/>
      <c r="U882" s="479"/>
      <c r="V882" s="479"/>
      <c r="W882" s="479"/>
      <c r="X882" s="479"/>
      <c r="Y882" s="479"/>
      <c r="Z882" s="479"/>
    </row>
    <row r="883" spans="1:26" ht="15.75" customHeight="1">
      <c r="A883" s="479"/>
      <c r="B883" s="479"/>
      <c r="C883" s="479"/>
      <c r="D883" s="479"/>
      <c r="E883" s="479"/>
      <c r="F883" s="479"/>
      <c r="G883" s="479"/>
      <c r="H883" s="479"/>
      <c r="I883" s="479"/>
      <c r="J883" s="479"/>
      <c r="K883" s="479"/>
      <c r="L883" s="479"/>
      <c r="M883" s="479"/>
      <c r="N883" s="479"/>
      <c r="O883" s="479"/>
      <c r="P883" s="479"/>
      <c r="Q883" s="479"/>
      <c r="R883" s="479"/>
      <c r="S883" s="479"/>
      <c r="T883" s="479"/>
      <c r="U883" s="479"/>
      <c r="V883" s="479"/>
      <c r="W883" s="479"/>
      <c r="X883" s="479"/>
      <c r="Y883" s="479"/>
      <c r="Z883" s="479"/>
    </row>
    <row r="884" spans="1:26" ht="15.75" customHeight="1">
      <c r="A884" s="479"/>
      <c r="B884" s="479"/>
      <c r="C884" s="479"/>
      <c r="D884" s="479"/>
      <c r="E884" s="479"/>
      <c r="F884" s="479"/>
      <c r="G884" s="479"/>
      <c r="H884" s="479"/>
      <c r="I884" s="479"/>
      <c r="J884" s="479"/>
      <c r="K884" s="479"/>
      <c r="L884" s="479"/>
      <c r="M884" s="479"/>
      <c r="N884" s="479"/>
      <c r="O884" s="479"/>
      <c r="P884" s="479"/>
      <c r="Q884" s="479"/>
      <c r="R884" s="479"/>
      <c r="S884" s="479"/>
      <c r="T884" s="479"/>
      <c r="U884" s="479"/>
      <c r="V884" s="479"/>
      <c r="W884" s="479"/>
      <c r="X884" s="479"/>
      <c r="Y884" s="479"/>
      <c r="Z884" s="479"/>
    </row>
    <row r="885" spans="1:26" ht="15.75" customHeight="1">
      <c r="A885" s="479"/>
      <c r="B885" s="479"/>
      <c r="C885" s="479"/>
      <c r="D885" s="479"/>
      <c r="E885" s="479"/>
      <c r="F885" s="479"/>
      <c r="G885" s="479"/>
      <c r="H885" s="479"/>
      <c r="I885" s="479"/>
      <c r="J885" s="479"/>
      <c r="K885" s="479"/>
      <c r="L885" s="479"/>
      <c r="M885" s="479"/>
      <c r="N885" s="479"/>
      <c r="O885" s="479"/>
      <c r="P885" s="479"/>
      <c r="Q885" s="479"/>
      <c r="R885" s="479"/>
      <c r="S885" s="479"/>
      <c r="T885" s="479"/>
      <c r="U885" s="479"/>
      <c r="V885" s="479"/>
      <c r="W885" s="479"/>
      <c r="X885" s="479"/>
      <c r="Y885" s="479"/>
      <c r="Z885" s="479"/>
    </row>
    <row r="886" spans="1:26" ht="15.75" customHeight="1">
      <c r="A886" s="479"/>
      <c r="B886" s="479"/>
      <c r="C886" s="479"/>
      <c r="D886" s="479"/>
      <c r="E886" s="479"/>
      <c r="F886" s="479"/>
      <c r="G886" s="479"/>
      <c r="H886" s="479"/>
      <c r="I886" s="479"/>
      <c r="J886" s="479"/>
      <c r="K886" s="479"/>
      <c r="L886" s="479"/>
      <c r="M886" s="479"/>
      <c r="N886" s="479"/>
      <c r="O886" s="479"/>
      <c r="P886" s="479"/>
      <c r="Q886" s="479"/>
      <c r="R886" s="479"/>
      <c r="S886" s="479"/>
      <c r="T886" s="479"/>
      <c r="U886" s="479"/>
      <c r="V886" s="479"/>
      <c r="W886" s="479"/>
      <c r="X886" s="479"/>
      <c r="Y886" s="479"/>
      <c r="Z886" s="479"/>
    </row>
    <row r="887" spans="1:26" ht="15.75" customHeight="1">
      <c r="A887" s="479"/>
      <c r="B887" s="479"/>
      <c r="C887" s="479"/>
      <c r="D887" s="479"/>
      <c r="E887" s="479"/>
      <c r="F887" s="479"/>
      <c r="G887" s="479"/>
      <c r="H887" s="479"/>
      <c r="I887" s="479"/>
      <c r="J887" s="479"/>
      <c r="K887" s="479"/>
      <c r="L887" s="479"/>
      <c r="M887" s="479"/>
      <c r="N887" s="479"/>
      <c r="O887" s="479"/>
      <c r="P887" s="479"/>
      <c r="Q887" s="479"/>
      <c r="R887" s="479"/>
      <c r="S887" s="479"/>
      <c r="T887" s="479"/>
      <c r="U887" s="479"/>
      <c r="V887" s="479"/>
      <c r="W887" s="479"/>
      <c r="X887" s="479"/>
      <c r="Y887" s="479"/>
      <c r="Z887" s="479"/>
    </row>
    <row r="888" spans="1:26" ht="15.75" customHeight="1">
      <c r="A888" s="479"/>
      <c r="B888" s="479"/>
      <c r="C888" s="479"/>
      <c r="D888" s="479"/>
      <c r="E888" s="479"/>
      <c r="F888" s="479"/>
      <c r="G888" s="479"/>
      <c r="H888" s="479"/>
      <c r="I888" s="479"/>
      <c r="J888" s="479"/>
      <c r="K888" s="479"/>
      <c r="L888" s="479"/>
      <c r="M888" s="479"/>
      <c r="N888" s="479"/>
      <c r="O888" s="479"/>
      <c r="P888" s="479"/>
      <c r="Q888" s="479"/>
      <c r="R888" s="479"/>
      <c r="S888" s="479"/>
      <c r="T888" s="479"/>
      <c r="U888" s="479"/>
      <c r="V888" s="479"/>
      <c r="W888" s="479"/>
      <c r="X888" s="479"/>
      <c r="Y888" s="479"/>
      <c r="Z888" s="479"/>
    </row>
    <row r="889" spans="1:26" ht="15.75" customHeight="1">
      <c r="A889" s="479"/>
      <c r="B889" s="479"/>
      <c r="C889" s="479"/>
      <c r="D889" s="479"/>
      <c r="E889" s="479"/>
      <c r="F889" s="479"/>
      <c r="G889" s="479"/>
      <c r="H889" s="479"/>
      <c r="I889" s="479"/>
      <c r="J889" s="479"/>
      <c r="K889" s="479"/>
      <c r="L889" s="479"/>
      <c r="M889" s="479"/>
      <c r="N889" s="479"/>
      <c r="O889" s="479"/>
      <c r="P889" s="479"/>
      <c r="Q889" s="479"/>
      <c r="R889" s="479"/>
      <c r="S889" s="479"/>
      <c r="T889" s="479"/>
      <c r="U889" s="479"/>
      <c r="V889" s="479"/>
      <c r="W889" s="479"/>
      <c r="X889" s="479"/>
      <c r="Y889" s="479"/>
      <c r="Z889" s="479"/>
    </row>
    <row r="890" spans="1:26" ht="15.75" customHeight="1">
      <c r="A890" s="479"/>
      <c r="B890" s="479"/>
      <c r="C890" s="479"/>
      <c r="D890" s="479"/>
      <c r="E890" s="479"/>
      <c r="F890" s="479"/>
      <c r="G890" s="479"/>
      <c r="H890" s="479"/>
      <c r="I890" s="479"/>
      <c r="J890" s="479"/>
      <c r="K890" s="479"/>
      <c r="L890" s="479"/>
      <c r="M890" s="479"/>
      <c r="N890" s="479"/>
      <c r="O890" s="479"/>
      <c r="P890" s="479"/>
      <c r="Q890" s="479"/>
      <c r="R890" s="479"/>
      <c r="S890" s="479"/>
      <c r="T890" s="479"/>
      <c r="U890" s="479"/>
      <c r="V890" s="479"/>
      <c r="W890" s="479"/>
      <c r="X890" s="479"/>
      <c r="Y890" s="479"/>
      <c r="Z890" s="479"/>
    </row>
    <row r="891" spans="1:26" ht="15.75" customHeight="1">
      <c r="A891" s="479"/>
      <c r="B891" s="479"/>
      <c r="C891" s="479"/>
      <c r="D891" s="479"/>
      <c r="E891" s="479"/>
      <c r="F891" s="479"/>
      <c r="G891" s="479"/>
      <c r="H891" s="479"/>
      <c r="I891" s="479"/>
      <c r="J891" s="479"/>
      <c r="K891" s="479"/>
      <c r="L891" s="479"/>
      <c r="M891" s="479"/>
      <c r="N891" s="479"/>
      <c r="O891" s="479"/>
      <c r="P891" s="479"/>
      <c r="Q891" s="479"/>
      <c r="R891" s="479"/>
      <c r="S891" s="479"/>
      <c r="T891" s="479"/>
      <c r="U891" s="479"/>
      <c r="V891" s="479"/>
      <c r="W891" s="479"/>
      <c r="X891" s="479"/>
      <c r="Y891" s="479"/>
      <c r="Z891" s="479"/>
    </row>
    <row r="892" spans="1:26" ht="15.75" customHeight="1">
      <c r="A892" s="479"/>
      <c r="B892" s="479"/>
      <c r="C892" s="479"/>
      <c r="D892" s="479"/>
      <c r="E892" s="479"/>
      <c r="F892" s="479"/>
      <c r="G892" s="479"/>
      <c r="H892" s="479"/>
      <c r="I892" s="479"/>
      <c r="J892" s="479"/>
      <c r="K892" s="479"/>
      <c r="L892" s="479"/>
      <c r="M892" s="479"/>
      <c r="N892" s="479"/>
      <c r="O892" s="479"/>
      <c r="P892" s="479"/>
      <c r="Q892" s="479"/>
      <c r="R892" s="479"/>
      <c r="S892" s="479"/>
      <c r="T892" s="479"/>
      <c r="U892" s="479"/>
      <c r="V892" s="479"/>
      <c r="W892" s="479"/>
      <c r="X892" s="479"/>
      <c r="Y892" s="479"/>
      <c r="Z892" s="479"/>
    </row>
    <row r="893" spans="1:26" ht="15.75" customHeight="1">
      <c r="A893" s="479"/>
      <c r="B893" s="479"/>
      <c r="C893" s="479"/>
      <c r="D893" s="479"/>
      <c r="E893" s="479"/>
      <c r="F893" s="479"/>
      <c r="G893" s="479"/>
      <c r="H893" s="479"/>
      <c r="I893" s="479"/>
      <c r="J893" s="479"/>
      <c r="K893" s="479"/>
      <c r="L893" s="479"/>
      <c r="M893" s="479"/>
      <c r="N893" s="479"/>
      <c r="O893" s="479"/>
      <c r="P893" s="479"/>
      <c r="Q893" s="479"/>
      <c r="R893" s="479"/>
      <c r="S893" s="479"/>
      <c r="T893" s="479"/>
      <c r="U893" s="479"/>
      <c r="V893" s="479"/>
      <c r="W893" s="479"/>
      <c r="X893" s="479"/>
      <c r="Y893" s="479"/>
      <c r="Z893" s="479"/>
    </row>
    <row r="894" spans="1:26" ht="15.75" customHeight="1">
      <c r="A894" s="479"/>
      <c r="B894" s="479"/>
      <c r="C894" s="479"/>
      <c r="D894" s="479"/>
      <c r="E894" s="479"/>
      <c r="F894" s="479"/>
      <c r="G894" s="479"/>
      <c r="H894" s="479"/>
      <c r="I894" s="479"/>
      <c r="J894" s="479"/>
      <c r="K894" s="479"/>
      <c r="L894" s="479"/>
      <c r="M894" s="479"/>
      <c r="N894" s="479"/>
      <c r="O894" s="479"/>
      <c r="P894" s="479"/>
      <c r="Q894" s="479"/>
      <c r="R894" s="479"/>
      <c r="S894" s="479"/>
      <c r="T894" s="479"/>
      <c r="U894" s="479"/>
      <c r="V894" s="479"/>
      <c r="W894" s="479"/>
      <c r="X894" s="479"/>
      <c r="Y894" s="479"/>
      <c r="Z894" s="479"/>
    </row>
    <row r="895" spans="1:26" ht="15.75" customHeight="1">
      <c r="A895" s="479"/>
      <c r="B895" s="479"/>
      <c r="C895" s="479"/>
      <c r="D895" s="479"/>
      <c r="E895" s="479"/>
      <c r="F895" s="479"/>
      <c r="G895" s="479"/>
      <c r="H895" s="479"/>
      <c r="I895" s="479"/>
      <c r="J895" s="479"/>
      <c r="K895" s="479"/>
      <c r="L895" s="479"/>
      <c r="M895" s="479"/>
      <c r="N895" s="479"/>
      <c r="O895" s="479"/>
      <c r="P895" s="479"/>
      <c r="Q895" s="479"/>
      <c r="R895" s="479"/>
      <c r="S895" s="479"/>
      <c r="T895" s="479"/>
      <c r="U895" s="479"/>
      <c r="V895" s="479"/>
      <c r="W895" s="479"/>
      <c r="X895" s="479"/>
      <c r="Y895" s="479"/>
      <c r="Z895" s="479"/>
    </row>
    <row r="896" spans="1:26" ht="15.75" customHeight="1">
      <c r="A896" s="479"/>
      <c r="B896" s="479"/>
      <c r="C896" s="479"/>
      <c r="D896" s="479"/>
      <c r="E896" s="479"/>
      <c r="F896" s="479"/>
      <c r="G896" s="479"/>
      <c r="H896" s="479"/>
      <c r="I896" s="479"/>
      <c r="J896" s="479"/>
      <c r="K896" s="479"/>
      <c r="L896" s="479"/>
      <c r="M896" s="479"/>
      <c r="N896" s="479"/>
      <c r="O896" s="479"/>
      <c r="P896" s="479"/>
      <c r="Q896" s="479"/>
      <c r="R896" s="479"/>
      <c r="S896" s="479"/>
      <c r="T896" s="479"/>
      <c r="U896" s="479"/>
      <c r="V896" s="479"/>
      <c r="W896" s="479"/>
      <c r="X896" s="479"/>
      <c r="Y896" s="479"/>
      <c r="Z896" s="479"/>
    </row>
    <row r="897" spans="1:26" ht="15.75" customHeight="1">
      <c r="A897" s="479"/>
      <c r="B897" s="479"/>
      <c r="C897" s="479"/>
      <c r="D897" s="479"/>
      <c r="E897" s="479"/>
      <c r="F897" s="479"/>
      <c r="G897" s="479"/>
      <c r="H897" s="479"/>
      <c r="I897" s="479"/>
      <c r="J897" s="479"/>
      <c r="K897" s="479"/>
      <c r="L897" s="479"/>
      <c r="M897" s="479"/>
      <c r="N897" s="479"/>
      <c r="O897" s="479"/>
      <c r="P897" s="479"/>
      <c r="Q897" s="479"/>
      <c r="R897" s="479"/>
      <c r="S897" s="479"/>
      <c r="T897" s="479"/>
      <c r="U897" s="479"/>
      <c r="V897" s="479"/>
      <c r="W897" s="479"/>
      <c r="X897" s="479"/>
      <c r="Y897" s="479"/>
      <c r="Z897" s="479"/>
    </row>
    <row r="898" spans="1:26" ht="15.75" customHeight="1">
      <c r="A898" s="479"/>
      <c r="B898" s="479"/>
      <c r="C898" s="479"/>
      <c r="D898" s="479"/>
      <c r="E898" s="479"/>
      <c r="F898" s="479"/>
      <c r="G898" s="479"/>
      <c r="H898" s="479"/>
      <c r="I898" s="479"/>
      <c r="J898" s="479"/>
      <c r="K898" s="479"/>
      <c r="L898" s="479"/>
      <c r="M898" s="479"/>
      <c r="N898" s="479"/>
      <c r="O898" s="479"/>
      <c r="P898" s="479"/>
      <c r="Q898" s="479"/>
      <c r="R898" s="479"/>
      <c r="S898" s="479"/>
      <c r="T898" s="479"/>
      <c r="U898" s="479"/>
      <c r="V898" s="479"/>
      <c r="W898" s="479"/>
      <c r="X898" s="479"/>
      <c r="Y898" s="479"/>
      <c r="Z898" s="479"/>
    </row>
    <row r="899" spans="1:26" ht="15.75" customHeight="1">
      <c r="A899" s="479"/>
      <c r="B899" s="479"/>
      <c r="C899" s="479"/>
      <c r="D899" s="479"/>
      <c r="E899" s="479"/>
      <c r="F899" s="479"/>
      <c r="G899" s="479"/>
      <c r="H899" s="479"/>
      <c r="I899" s="479"/>
      <c r="J899" s="479"/>
      <c r="K899" s="479"/>
      <c r="L899" s="479"/>
      <c r="M899" s="479"/>
      <c r="N899" s="479"/>
      <c r="O899" s="479"/>
      <c r="P899" s="479"/>
      <c r="Q899" s="479"/>
      <c r="R899" s="479"/>
      <c r="S899" s="479"/>
      <c r="T899" s="479"/>
      <c r="U899" s="479"/>
      <c r="V899" s="479"/>
      <c r="W899" s="479"/>
      <c r="X899" s="479"/>
      <c r="Y899" s="479"/>
      <c r="Z899" s="479"/>
    </row>
    <row r="900" spans="1:26" ht="15.75" customHeight="1">
      <c r="A900" s="479"/>
      <c r="B900" s="479"/>
      <c r="C900" s="479"/>
      <c r="D900" s="479"/>
      <c r="E900" s="479"/>
      <c r="F900" s="479"/>
      <c r="G900" s="479"/>
      <c r="H900" s="479"/>
      <c r="I900" s="479"/>
      <c r="J900" s="479"/>
      <c r="K900" s="479"/>
      <c r="L900" s="479"/>
      <c r="M900" s="479"/>
      <c r="N900" s="479"/>
      <c r="O900" s="479"/>
      <c r="P900" s="479"/>
      <c r="Q900" s="479"/>
      <c r="R900" s="479"/>
      <c r="S900" s="479"/>
      <c r="T900" s="479"/>
      <c r="U900" s="479"/>
      <c r="V900" s="479"/>
      <c r="W900" s="479"/>
      <c r="X900" s="479"/>
      <c r="Y900" s="479"/>
      <c r="Z900" s="479"/>
    </row>
    <row r="901" spans="1:26" ht="15.75" customHeight="1">
      <c r="A901" s="479"/>
      <c r="B901" s="479"/>
      <c r="C901" s="479"/>
      <c r="D901" s="479"/>
      <c r="E901" s="479"/>
      <c r="F901" s="479"/>
      <c r="G901" s="479"/>
      <c r="H901" s="479"/>
      <c r="I901" s="479"/>
      <c r="J901" s="479"/>
      <c r="K901" s="479"/>
      <c r="L901" s="479"/>
      <c r="M901" s="479"/>
      <c r="N901" s="479"/>
      <c r="O901" s="479"/>
      <c r="P901" s="479"/>
      <c r="Q901" s="479"/>
      <c r="R901" s="479"/>
      <c r="S901" s="479"/>
      <c r="T901" s="479"/>
      <c r="U901" s="479"/>
      <c r="V901" s="479"/>
      <c r="W901" s="479"/>
      <c r="X901" s="479"/>
      <c r="Y901" s="479"/>
      <c r="Z901" s="479"/>
    </row>
    <row r="902" spans="1:26" ht="15.75" customHeight="1">
      <c r="A902" s="479"/>
      <c r="B902" s="479"/>
      <c r="C902" s="479"/>
      <c r="D902" s="479"/>
      <c r="E902" s="479"/>
      <c r="F902" s="479"/>
      <c r="G902" s="479"/>
      <c r="H902" s="479"/>
      <c r="I902" s="479"/>
      <c r="J902" s="479"/>
      <c r="K902" s="479"/>
      <c r="L902" s="479"/>
      <c r="M902" s="479"/>
      <c r="N902" s="479"/>
      <c r="O902" s="479"/>
      <c r="P902" s="479"/>
      <c r="Q902" s="479"/>
      <c r="R902" s="479"/>
      <c r="S902" s="479"/>
      <c r="T902" s="479"/>
      <c r="U902" s="479"/>
      <c r="V902" s="479"/>
      <c r="W902" s="479"/>
      <c r="X902" s="479"/>
      <c r="Y902" s="479"/>
      <c r="Z902" s="479"/>
    </row>
    <row r="903" spans="1:26" ht="15.75" customHeight="1">
      <c r="A903" s="479"/>
      <c r="B903" s="479"/>
      <c r="C903" s="479"/>
      <c r="D903" s="479"/>
      <c r="E903" s="479"/>
      <c r="F903" s="479"/>
      <c r="G903" s="479"/>
      <c r="H903" s="479"/>
      <c r="I903" s="479"/>
      <c r="J903" s="479"/>
      <c r="K903" s="479"/>
      <c r="L903" s="479"/>
      <c r="M903" s="479"/>
      <c r="N903" s="479"/>
      <c r="O903" s="479"/>
      <c r="P903" s="479"/>
      <c r="Q903" s="479"/>
      <c r="R903" s="479"/>
      <c r="S903" s="479"/>
      <c r="T903" s="479"/>
      <c r="U903" s="479"/>
      <c r="V903" s="479"/>
      <c r="W903" s="479"/>
      <c r="X903" s="479"/>
      <c r="Y903" s="479"/>
      <c r="Z903" s="479"/>
    </row>
    <row r="904" spans="1:26" ht="15.75" customHeight="1">
      <c r="A904" s="479"/>
      <c r="B904" s="479"/>
      <c r="C904" s="479"/>
      <c r="D904" s="479"/>
      <c r="E904" s="479"/>
      <c r="F904" s="479"/>
      <c r="G904" s="479"/>
      <c r="H904" s="479"/>
      <c r="I904" s="479"/>
      <c r="J904" s="479"/>
      <c r="K904" s="479"/>
      <c r="L904" s="479"/>
      <c r="M904" s="479"/>
      <c r="N904" s="479"/>
      <c r="O904" s="479"/>
      <c r="P904" s="479"/>
      <c r="Q904" s="479"/>
      <c r="R904" s="479"/>
      <c r="S904" s="479"/>
      <c r="T904" s="479"/>
      <c r="U904" s="479"/>
      <c r="V904" s="479"/>
      <c r="W904" s="479"/>
      <c r="X904" s="479"/>
      <c r="Y904" s="479"/>
      <c r="Z904" s="479"/>
    </row>
    <row r="905" spans="1:26" ht="15.75" customHeight="1">
      <c r="A905" s="479"/>
      <c r="B905" s="479"/>
      <c r="C905" s="479"/>
      <c r="D905" s="479"/>
      <c r="E905" s="479"/>
      <c r="F905" s="479"/>
      <c r="G905" s="479"/>
      <c r="H905" s="479"/>
      <c r="I905" s="479"/>
      <c r="J905" s="479"/>
      <c r="K905" s="479"/>
      <c r="L905" s="479"/>
      <c r="M905" s="479"/>
      <c r="N905" s="479"/>
      <c r="O905" s="479"/>
      <c r="P905" s="479"/>
      <c r="Q905" s="479"/>
      <c r="R905" s="479"/>
      <c r="S905" s="479"/>
      <c r="T905" s="479"/>
      <c r="U905" s="479"/>
      <c r="V905" s="479"/>
      <c r="W905" s="479"/>
      <c r="X905" s="479"/>
      <c r="Y905" s="479"/>
      <c r="Z905" s="479"/>
    </row>
    <row r="906" spans="1:26" ht="15.75" customHeight="1">
      <c r="A906" s="479"/>
      <c r="B906" s="479"/>
      <c r="C906" s="479"/>
      <c r="D906" s="479"/>
      <c r="E906" s="479"/>
      <c r="F906" s="479"/>
      <c r="G906" s="479"/>
      <c r="H906" s="479"/>
      <c r="I906" s="479"/>
      <c r="J906" s="479"/>
      <c r="K906" s="479"/>
      <c r="L906" s="479"/>
      <c r="M906" s="479"/>
      <c r="N906" s="479"/>
      <c r="O906" s="479"/>
      <c r="P906" s="479"/>
      <c r="Q906" s="479"/>
      <c r="R906" s="479"/>
      <c r="S906" s="479"/>
      <c r="T906" s="479"/>
      <c r="U906" s="479"/>
      <c r="V906" s="479"/>
      <c r="W906" s="479"/>
      <c r="X906" s="479"/>
      <c r="Y906" s="479"/>
      <c r="Z906" s="479"/>
    </row>
    <row r="907" spans="1:26" ht="15.75" customHeight="1">
      <c r="A907" s="479"/>
      <c r="B907" s="479"/>
      <c r="C907" s="479"/>
      <c r="D907" s="479"/>
      <c r="E907" s="479"/>
      <c r="F907" s="479"/>
      <c r="G907" s="479"/>
      <c r="H907" s="479"/>
      <c r="I907" s="479"/>
      <c r="J907" s="479"/>
      <c r="K907" s="479"/>
      <c r="L907" s="479"/>
      <c r="M907" s="479"/>
      <c r="N907" s="479"/>
      <c r="O907" s="479"/>
      <c r="P907" s="479"/>
      <c r="Q907" s="479"/>
      <c r="R907" s="479"/>
      <c r="S907" s="479"/>
      <c r="T907" s="479"/>
      <c r="U907" s="479"/>
      <c r="V907" s="479"/>
      <c r="W907" s="479"/>
      <c r="X907" s="479"/>
      <c r="Y907" s="479"/>
      <c r="Z907" s="479"/>
    </row>
    <row r="908" spans="1:26" ht="15.75" customHeight="1">
      <c r="A908" s="479"/>
      <c r="B908" s="479"/>
      <c r="C908" s="479"/>
      <c r="D908" s="479"/>
      <c r="E908" s="479"/>
      <c r="F908" s="479"/>
      <c r="G908" s="479"/>
      <c r="H908" s="479"/>
      <c r="I908" s="479"/>
      <c r="J908" s="479"/>
      <c r="K908" s="479"/>
      <c r="L908" s="479"/>
      <c r="M908" s="479"/>
      <c r="N908" s="479"/>
      <c r="O908" s="479"/>
      <c r="P908" s="479"/>
      <c r="Q908" s="479"/>
      <c r="R908" s="479"/>
      <c r="S908" s="479"/>
      <c r="T908" s="479"/>
      <c r="U908" s="479"/>
      <c r="V908" s="479"/>
      <c r="W908" s="479"/>
      <c r="X908" s="479"/>
      <c r="Y908" s="479"/>
      <c r="Z908" s="479"/>
    </row>
    <row r="909" spans="1:26" ht="15.75" customHeight="1">
      <c r="A909" s="479"/>
      <c r="B909" s="479"/>
      <c r="C909" s="479"/>
      <c r="D909" s="479"/>
      <c r="E909" s="479"/>
      <c r="F909" s="479"/>
      <c r="G909" s="479"/>
      <c r="H909" s="479"/>
      <c r="I909" s="479"/>
      <c r="J909" s="479"/>
      <c r="K909" s="479"/>
      <c r="L909" s="479"/>
      <c r="M909" s="479"/>
      <c r="N909" s="479"/>
      <c r="O909" s="479"/>
      <c r="P909" s="479"/>
      <c r="Q909" s="479"/>
      <c r="R909" s="479"/>
      <c r="S909" s="479"/>
      <c r="T909" s="479"/>
      <c r="U909" s="479"/>
      <c r="V909" s="479"/>
      <c r="W909" s="479"/>
      <c r="X909" s="479"/>
      <c r="Y909" s="479"/>
      <c r="Z909" s="479"/>
    </row>
    <row r="910" spans="1:26" ht="15.75" customHeight="1">
      <c r="A910" s="479"/>
      <c r="B910" s="479"/>
      <c r="C910" s="479"/>
      <c r="D910" s="479"/>
      <c r="E910" s="479"/>
      <c r="F910" s="479"/>
      <c r="G910" s="479"/>
      <c r="H910" s="479"/>
      <c r="I910" s="479"/>
      <c r="J910" s="479"/>
      <c r="K910" s="479"/>
      <c r="L910" s="479"/>
      <c r="M910" s="479"/>
      <c r="N910" s="479"/>
      <c r="O910" s="479"/>
      <c r="P910" s="479"/>
      <c r="Q910" s="479"/>
      <c r="R910" s="479"/>
      <c r="S910" s="479"/>
      <c r="T910" s="479"/>
      <c r="U910" s="479"/>
      <c r="V910" s="479"/>
      <c r="W910" s="479"/>
      <c r="X910" s="479"/>
      <c r="Y910" s="479"/>
      <c r="Z910" s="479"/>
    </row>
    <row r="911" spans="1:26" ht="15.75" customHeight="1">
      <c r="A911" s="479"/>
      <c r="B911" s="479"/>
      <c r="C911" s="479"/>
      <c r="D911" s="479"/>
      <c r="E911" s="479"/>
      <c r="F911" s="479"/>
      <c r="G911" s="479"/>
      <c r="H911" s="479"/>
      <c r="I911" s="479"/>
      <c r="J911" s="479"/>
      <c r="K911" s="479"/>
      <c r="L911" s="479"/>
      <c r="M911" s="479"/>
      <c r="N911" s="479"/>
      <c r="O911" s="479"/>
      <c r="P911" s="479"/>
      <c r="Q911" s="479"/>
      <c r="R911" s="479"/>
      <c r="S911" s="479"/>
      <c r="T911" s="479"/>
      <c r="U911" s="479"/>
      <c r="V911" s="479"/>
      <c r="W911" s="479"/>
      <c r="X911" s="479"/>
      <c r="Y911" s="479"/>
      <c r="Z911" s="479"/>
    </row>
    <row r="912" spans="1:26" ht="15.75" customHeight="1">
      <c r="A912" s="479"/>
      <c r="B912" s="479"/>
      <c r="C912" s="479"/>
      <c r="D912" s="479"/>
      <c r="E912" s="479"/>
      <c r="F912" s="479"/>
      <c r="G912" s="479"/>
      <c r="H912" s="479"/>
      <c r="I912" s="479"/>
      <c r="J912" s="479"/>
      <c r="K912" s="479"/>
      <c r="L912" s="479"/>
      <c r="M912" s="479"/>
      <c r="N912" s="479"/>
      <c r="O912" s="479"/>
      <c r="P912" s="479"/>
      <c r="Q912" s="479"/>
      <c r="R912" s="479"/>
      <c r="S912" s="479"/>
      <c r="T912" s="479"/>
      <c r="U912" s="479"/>
      <c r="V912" s="479"/>
      <c r="W912" s="479"/>
      <c r="X912" s="479"/>
      <c r="Y912" s="479"/>
      <c r="Z912" s="479"/>
    </row>
    <row r="913" spans="1:26" ht="15.75" customHeight="1">
      <c r="A913" s="479"/>
      <c r="B913" s="479"/>
      <c r="C913" s="479"/>
      <c r="D913" s="479"/>
      <c r="E913" s="479"/>
      <c r="F913" s="479"/>
      <c r="G913" s="479"/>
      <c r="H913" s="479"/>
      <c r="I913" s="479"/>
      <c r="J913" s="479"/>
      <c r="K913" s="479"/>
      <c r="L913" s="479"/>
      <c r="M913" s="479"/>
      <c r="N913" s="479"/>
      <c r="O913" s="479"/>
      <c r="P913" s="479"/>
      <c r="Q913" s="479"/>
      <c r="R913" s="479"/>
      <c r="S913" s="479"/>
      <c r="T913" s="479"/>
      <c r="U913" s="479"/>
      <c r="V913" s="479"/>
      <c r="W913" s="479"/>
      <c r="X913" s="479"/>
      <c r="Y913" s="479"/>
      <c r="Z913" s="479"/>
    </row>
    <row r="914" spans="1:26" ht="15.75" customHeight="1">
      <c r="A914" s="479"/>
      <c r="B914" s="479"/>
      <c r="C914" s="479"/>
      <c r="D914" s="479"/>
      <c r="E914" s="479"/>
      <c r="F914" s="479"/>
      <c r="G914" s="479"/>
      <c r="H914" s="479"/>
      <c r="I914" s="479"/>
      <c r="J914" s="479"/>
      <c r="K914" s="479"/>
      <c r="L914" s="479"/>
      <c r="M914" s="479"/>
      <c r="N914" s="479"/>
      <c r="O914" s="479"/>
      <c r="P914" s="479"/>
      <c r="Q914" s="479"/>
      <c r="R914" s="479"/>
      <c r="S914" s="479"/>
      <c r="T914" s="479"/>
      <c r="U914" s="479"/>
      <c r="V914" s="479"/>
      <c r="W914" s="479"/>
      <c r="X914" s="479"/>
      <c r="Y914" s="479"/>
      <c r="Z914" s="479"/>
    </row>
    <row r="915" spans="1:26" ht="15.75" customHeight="1">
      <c r="A915" s="479"/>
      <c r="B915" s="479"/>
      <c r="C915" s="479"/>
      <c r="D915" s="479"/>
      <c r="E915" s="479"/>
      <c r="F915" s="479"/>
      <c r="G915" s="479"/>
      <c r="H915" s="479"/>
      <c r="I915" s="479"/>
      <c r="J915" s="479"/>
      <c r="K915" s="479"/>
      <c r="L915" s="479"/>
      <c r="M915" s="479"/>
      <c r="N915" s="479"/>
      <c r="O915" s="479"/>
      <c r="P915" s="479"/>
      <c r="Q915" s="479"/>
      <c r="R915" s="479"/>
      <c r="S915" s="479"/>
      <c r="T915" s="479"/>
      <c r="U915" s="479"/>
      <c r="V915" s="479"/>
      <c r="W915" s="479"/>
      <c r="X915" s="479"/>
      <c r="Y915" s="479"/>
      <c r="Z915" s="479"/>
    </row>
    <row r="916" spans="1:26" ht="15.75" customHeight="1">
      <c r="A916" s="479"/>
      <c r="B916" s="479"/>
      <c r="C916" s="479"/>
      <c r="D916" s="479"/>
      <c r="E916" s="479"/>
      <c r="F916" s="479"/>
      <c r="G916" s="479"/>
      <c r="H916" s="479"/>
      <c r="I916" s="479"/>
      <c r="J916" s="479"/>
      <c r="K916" s="479"/>
      <c r="L916" s="479"/>
      <c r="M916" s="479"/>
      <c r="N916" s="479"/>
      <c r="O916" s="479"/>
      <c r="P916" s="479"/>
      <c r="Q916" s="479"/>
      <c r="R916" s="479"/>
      <c r="S916" s="479"/>
      <c r="T916" s="479"/>
      <c r="U916" s="479"/>
      <c r="V916" s="479"/>
      <c r="W916" s="479"/>
      <c r="X916" s="479"/>
      <c r="Y916" s="479"/>
      <c r="Z916" s="479"/>
    </row>
    <row r="917" spans="1:26" ht="15.75" customHeight="1">
      <c r="A917" s="479"/>
      <c r="B917" s="479"/>
      <c r="C917" s="479"/>
      <c r="D917" s="479"/>
      <c r="E917" s="479"/>
      <c r="F917" s="479"/>
      <c r="G917" s="479"/>
      <c r="H917" s="479"/>
      <c r="I917" s="479"/>
      <c r="J917" s="479"/>
      <c r="K917" s="479"/>
      <c r="L917" s="479"/>
      <c r="M917" s="479"/>
      <c r="N917" s="479"/>
      <c r="O917" s="479"/>
      <c r="P917" s="479"/>
      <c r="Q917" s="479"/>
      <c r="R917" s="479"/>
      <c r="S917" s="479"/>
      <c r="T917" s="479"/>
      <c r="U917" s="479"/>
      <c r="V917" s="479"/>
      <c r="W917" s="479"/>
      <c r="X917" s="479"/>
      <c r="Y917" s="479"/>
      <c r="Z917" s="479"/>
    </row>
    <row r="918" spans="1:26" ht="15.75" customHeight="1">
      <c r="A918" s="479"/>
      <c r="B918" s="479"/>
      <c r="C918" s="479"/>
      <c r="D918" s="479"/>
      <c r="E918" s="479"/>
      <c r="F918" s="479"/>
      <c r="G918" s="479"/>
      <c r="H918" s="479"/>
      <c r="I918" s="479"/>
      <c r="J918" s="479"/>
      <c r="K918" s="479"/>
      <c r="L918" s="479"/>
      <c r="M918" s="479"/>
      <c r="N918" s="479"/>
      <c r="O918" s="479"/>
      <c r="P918" s="479"/>
      <c r="Q918" s="479"/>
      <c r="R918" s="479"/>
      <c r="S918" s="479"/>
      <c r="T918" s="479"/>
      <c r="U918" s="479"/>
      <c r="V918" s="479"/>
      <c r="W918" s="479"/>
      <c r="X918" s="479"/>
      <c r="Y918" s="479"/>
      <c r="Z918" s="479"/>
    </row>
    <row r="919" spans="1:26" ht="15.75" customHeight="1">
      <c r="A919" s="479"/>
      <c r="B919" s="479"/>
      <c r="C919" s="479"/>
      <c r="D919" s="479"/>
      <c r="E919" s="479"/>
      <c r="F919" s="479"/>
      <c r="G919" s="479"/>
      <c r="H919" s="479"/>
      <c r="I919" s="479"/>
      <c r="J919" s="479"/>
      <c r="K919" s="479"/>
      <c r="L919" s="479"/>
      <c r="M919" s="479"/>
      <c r="N919" s="479"/>
      <c r="O919" s="479"/>
      <c r="P919" s="479"/>
      <c r="Q919" s="479"/>
      <c r="R919" s="479"/>
      <c r="S919" s="479"/>
      <c r="T919" s="479"/>
      <c r="U919" s="479"/>
      <c r="V919" s="479"/>
      <c r="W919" s="479"/>
      <c r="X919" s="479"/>
      <c r="Y919" s="479"/>
      <c r="Z919" s="479"/>
    </row>
    <row r="920" spans="1:26" ht="15.75" customHeight="1">
      <c r="A920" s="479"/>
      <c r="B920" s="479"/>
      <c r="C920" s="479"/>
      <c r="D920" s="479"/>
      <c r="E920" s="479"/>
      <c r="F920" s="479"/>
      <c r="G920" s="479"/>
      <c r="H920" s="479"/>
      <c r="I920" s="479"/>
      <c r="J920" s="479"/>
      <c r="K920" s="479"/>
      <c r="L920" s="479"/>
      <c r="M920" s="479"/>
      <c r="N920" s="479"/>
      <c r="O920" s="479"/>
      <c r="P920" s="479"/>
      <c r="Q920" s="479"/>
      <c r="R920" s="479"/>
      <c r="S920" s="479"/>
      <c r="T920" s="479"/>
      <c r="U920" s="479"/>
      <c r="V920" s="479"/>
      <c r="W920" s="479"/>
      <c r="X920" s="479"/>
      <c r="Y920" s="479"/>
      <c r="Z920" s="479"/>
    </row>
    <row r="921" spans="1:26" ht="15.75" customHeight="1">
      <c r="A921" s="479"/>
      <c r="B921" s="479"/>
      <c r="C921" s="479"/>
      <c r="D921" s="479"/>
      <c r="E921" s="479"/>
      <c r="F921" s="479"/>
      <c r="G921" s="479"/>
      <c r="H921" s="479"/>
      <c r="I921" s="479"/>
      <c r="J921" s="479"/>
      <c r="K921" s="479"/>
      <c r="L921" s="479"/>
      <c r="M921" s="479"/>
      <c r="N921" s="479"/>
      <c r="O921" s="479"/>
      <c r="P921" s="479"/>
      <c r="Q921" s="479"/>
      <c r="R921" s="479"/>
      <c r="S921" s="479"/>
      <c r="T921" s="479"/>
      <c r="U921" s="479"/>
      <c r="V921" s="479"/>
      <c r="W921" s="479"/>
      <c r="X921" s="479"/>
      <c r="Y921" s="479"/>
      <c r="Z921" s="479"/>
    </row>
    <row r="922" spans="1:26" ht="15.75" customHeight="1">
      <c r="A922" s="479"/>
      <c r="B922" s="479"/>
      <c r="C922" s="479"/>
      <c r="D922" s="479"/>
      <c r="E922" s="479"/>
      <c r="F922" s="479"/>
      <c r="G922" s="479"/>
      <c r="H922" s="479"/>
      <c r="I922" s="479"/>
      <c r="J922" s="479"/>
      <c r="K922" s="479"/>
      <c r="L922" s="479"/>
      <c r="M922" s="479"/>
      <c r="N922" s="479"/>
      <c r="O922" s="479"/>
      <c r="P922" s="479"/>
      <c r="Q922" s="479"/>
      <c r="R922" s="479"/>
      <c r="S922" s="479"/>
      <c r="T922" s="479"/>
      <c r="U922" s="479"/>
      <c r="V922" s="479"/>
      <c r="W922" s="479"/>
      <c r="X922" s="479"/>
      <c r="Y922" s="479"/>
      <c r="Z922" s="479"/>
    </row>
    <row r="923" spans="1:26" ht="15.75" customHeight="1">
      <c r="A923" s="479"/>
      <c r="B923" s="479"/>
      <c r="C923" s="479"/>
      <c r="D923" s="479"/>
      <c r="E923" s="479"/>
      <c r="F923" s="479"/>
      <c r="G923" s="479"/>
      <c r="H923" s="479"/>
      <c r="I923" s="479"/>
      <c r="J923" s="479"/>
      <c r="K923" s="479"/>
      <c r="L923" s="479"/>
      <c r="M923" s="479"/>
      <c r="N923" s="479"/>
      <c r="O923" s="479"/>
      <c r="P923" s="479"/>
      <c r="Q923" s="479"/>
      <c r="R923" s="479"/>
      <c r="S923" s="479"/>
      <c r="T923" s="479"/>
      <c r="U923" s="479"/>
      <c r="V923" s="479"/>
      <c r="W923" s="479"/>
      <c r="X923" s="479"/>
      <c r="Y923" s="479"/>
      <c r="Z923" s="479"/>
    </row>
    <row r="924" spans="1:26" ht="15.75" customHeight="1">
      <c r="A924" s="479"/>
      <c r="B924" s="479"/>
      <c r="C924" s="479"/>
      <c r="D924" s="479"/>
      <c r="E924" s="479"/>
      <c r="F924" s="479"/>
      <c r="G924" s="479"/>
      <c r="H924" s="479"/>
      <c r="I924" s="479"/>
      <c r="J924" s="479"/>
      <c r="K924" s="479"/>
      <c r="L924" s="479"/>
      <c r="M924" s="479"/>
      <c r="N924" s="479"/>
      <c r="O924" s="479"/>
      <c r="P924" s="479"/>
      <c r="Q924" s="479"/>
      <c r="R924" s="479"/>
      <c r="S924" s="479"/>
      <c r="T924" s="479"/>
      <c r="U924" s="479"/>
      <c r="V924" s="479"/>
      <c r="W924" s="479"/>
      <c r="X924" s="479"/>
      <c r="Y924" s="479"/>
      <c r="Z924" s="479"/>
    </row>
    <row r="925" spans="1:26" ht="15.75" customHeight="1">
      <c r="A925" s="479"/>
      <c r="B925" s="479"/>
      <c r="C925" s="479"/>
      <c r="D925" s="479"/>
      <c r="E925" s="479"/>
      <c r="F925" s="479"/>
      <c r="G925" s="479"/>
      <c r="H925" s="479"/>
      <c r="I925" s="479"/>
      <c r="J925" s="479"/>
      <c r="K925" s="479"/>
      <c r="L925" s="479"/>
      <c r="M925" s="479"/>
      <c r="N925" s="479"/>
      <c r="O925" s="479"/>
      <c r="P925" s="479"/>
      <c r="Q925" s="479"/>
      <c r="R925" s="479"/>
      <c r="S925" s="479"/>
      <c r="T925" s="479"/>
      <c r="U925" s="479"/>
      <c r="V925" s="479"/>
      <c r="W925" s="479"/>
      <c r="X925" s="479"/>
      <c r="Y925" s="479"/>
      <c r="Z925" s="479"/>
    </row>
    <row r="926" spans="1:26" ht="15.75" customHeight="1">
      <c r="A926" s="479"/>
      <c r="B926" s="479"/>
      <c r="C926" s="479"/>
      <c r="D926" s="479"/>
      <c r="E926" s="479"/>
      <c r="F926" s="479"/>
      <c r="G926" s="479"/>
      <c r="H926" s="479"/>
      <c r="I926" s="479"/>
      <c r="J926" s="479"/>
      <c r="K926" s="479"/>
      <c r="L926" s="479"/>
      <c r="M926" s="479"/>
      <c r="N926" s="479"/>
      <c r="O926" s="479"/>
      <c r="P926" s="479"/>
      <c r="Q926" s="479"/>
      <c r="R926" s="479"/>
      <c r="S926" s="479"/>
      <c r="T926" s="479"/>
      <c r="U926" s="479"/>
      <c r="V926" s="479"/>
      <c r="W926" s="479"/>
      <c r="X926" s="479"/>
      <c r="Y926" s="479"/>
      <c r="Z926" s="479"/>
    </row>
    <row r="927" spans="1:26" ht="15.75" customHeight="1">
      <c r="A927" s="479"/>
      <c r="B927" s="479"/>
      <c r="C927" s="479"/>
      <c r="D927" s="479"/>
      <c r="E927" s="479"/>
      <c r="F927" s="479"/>
      <c r="G927" s="479"/>
      <c r="H927" s="479"/>
      <c r="I927" s="479"/>
      <c r="J927" s="479"/>
      <c r="K927" s="479"/>
      <c r="L927" s="479"/>
      <c r="M927" s="479"/>
      <c r="N927" s="479"/>
      <c r="O927" s="479"/>
      <c r="P927" s="479"/>
      <c r="Q927" s="479"/>
      <c r="R927" s="479"/>
      <c r="S927" s="479"/>
      <c r="T927" s="479"/>
      <c r="U927" s="479"/>
      <c r="V927" s="479"/>
      <c r="W927" s="479"/>
      <c r="X927" s="479"/>
      <c r="Y927" s="479"/>
      <c r="Z927" s="479"/>
    </row>
    <row r="928" spans="1:26" ht="15.75" customHeight="1">
      <c r="A928" s="479"/>
      <c r="B928" s="479"/>
      <c r="C928" s="479"/>
      <c r="D928" s="479"/>
      <c r="E928" s="479"/>
      <c r="F928" s="479"/>
      <c r="G928" s="479"/>
      <c r="H928" s="479"/>
      <c r="I928" s="479"/>
      <c r="J928" s="479"/>
      <c r="K928" s="479"/>
      <c r="L928" s="479"/>
      <c r="M928" s="479"/>
      <c r="N928" s="479"/>
      <c r="O928" s="479"/>
      <c r="P928" s="479"/>
      <c r="Q928" s="479"/>
      <c r="R928" s="479"/>
      <c r="S928" s="479"/>
      <c r="T928" s="479"/>
      <c r="U928" s="479"/>
      <c r="V928" s="479"/>
      <c r="W928" s="479"/>
      <c r="X928" s="479"/>
      <c r="Y928" s="479"/>
      <c r="Z928" s="479"/>
    </row>
    <row r="929" spans="1:26" ht="15.75" customHeight="1">
      <c r="A929" s="479"/>
      <c r="B929" s="479"/>
      <c r="C929" s="479"/>
      <c r="D929" s="479"/>
      <c r="E929" s="479"/>
      <c r="F929" s="479"/>
      <c r="G929" s="479"/>
      <c r="H929" s="479"/>
      <c r="I929" s="479"/>
      <c r="J929" s="479"/>
      <c r="K929" s="479"/>
      <c r="L929" s="479"/>
      <c r="M929" s="479"/>
      <c r="N929" s="479"/>
      <c r="O929" s="479"/>
      <c r="P929" s="479"/>
      <c r="Q929" s="479"/>
      <c r="R929" s="479"/>
      <c r="S929" s="479"/>
      <c r="T929" s="479"/>
      <c r="U929" s="479"/>
      <c r="V929" s="479"/>
      <c r="W929" s="479"/>
      <c r="X929" s="479"/>
      <c r="Y929" s="479"/>
      <c r="Z929" s="479"/>
    </row>
    <row r="930" spans="1:26" ht="15.75" customHeight="1">
      <c r="A930" s="479"/>
      <c r="B930" s="479"/>
      <c r="C930" s="479"/>
      <c r="D930" s="479"/>
      <c r="E930" s="479"/>
      <c r="F930" s="479"/>
      <c r="G930" s="479"/>
      <c r="H930" s="479"/>
      <c r="I930" s="479"/>
      <c r="J930" s="479"/>
      <c r="K930" s="479"/>
      <c r="L930" s="479"/>
      <c r="M930" s="479"/>
      <c r="N930" s="479"/>
      <c r="O930" s="479"/>
      <c r="P930" s="479"/>
      <c r="Q930" s="479"/>
      <c r="R930" s="479"/>
      <c r="S930" s="479"/>
      <c r="T930" s="479"/>
      <c r="U930" s="479"/>
      <c r="V930" s="479"/>
      <c r="W930" s="479"/>
      <c r="X930" s="479"/>
      <c r="Y930" s="479"/>
      <c r="Z930" s="479"/>
    </row>
    <row r="931" spans="1:26" ht="15.75" customHeight="1">
      <c r="A931" s="479"/>
      <c r="B931" s="479"/>
      <c r="C931" s="479"/>
      <c r="D931" s="479"/>
      <c r="E931" s="479"/>
      <c r="F931" s="479"/>
      <c r="G931" s="479"/>
      <c r="H931" s="479"/>
      <c r="I931" s="479"/>
      <c r="J931" s="479"/>
      <c r="K931" s="479"/>
      <c r="L931" s="479"/>
      <c r="M931" s="479"/>
      <c r="N931" s="479"/>
      <c r="O931" s="479"/>
      <c r="P931" s="479"/>
      <c r="Q931" s="479"/>
      <c r="R931" s="479"/>
      <c r="S931" s="479"/>
      <c r="T931" s="479"/>
      <c r="U931" s="479"/>
      <c r="V931" s="479"/>
      <c r="W931" s="479"/>
      <c r="X931" s="479"/>
      <c r="Y931" s="479"/>
      <c r="Z931" s="479"/>
    </row>
    <row r="932" spans="1:26" ht="15.75" customHeight="1">
      <c r="A932" s="479"/>
      <c r="B932" s="479"/>
      <c r="C932" s="479"/>
      <c r="D932" s="479"/>
      <c r="E932" s="479"/>
      <c r="F932" s="479"/>
      <c r="G932" s="479"/>
      <c r="H932" s="479"/>
      <c r="I932" s="479"/>
      <c r="J932" s="479"/>
      <c r="K932" s="479"/>
      <c r="L932" s="479"/>
      <c r="M932" s="479"/>
      <c r="N932" s="479"/>
      <c r="O932" s="479"/>
      <c r="P932" s="479"/>
      <c r="Q932" s="479"/>
      <c r="R932" s="479"/>
      <c r="S932" s="479"/>
      <c r="T932" s="479"/>
      <c r="U932" s="479"/>
      <c r="V932" s="479"/>
      <c r="W932" s="479"/>
      <c r="X932" s="479"/>
      <c r="Y932" s="479"/>
      <c r="Z932" s="479"/>
    </row>
    <row r="933" spans="1:26" ht="15.75" customHeight="1">
      <c r="A933" s="479"/>
      <c r="B933" s="479"/>
      <c r="C933" s="479"/>
      <c r="D933" s="479"/>
      <c r="E933" s="479"/>
      <c r="F933" s="479"/>
      <c r="G933" s="479"/>
      <c r="H933" s="479"/>
      <c r="I933" s="479"/>
      <c r="J933" s="479"/>
      <c r="K933" s="479"/>
      <c r="L933" s="479"/>
      <c r="M933" s="479"/>
      <c r="N933" s="479"/>
      <c r="O933" s="479"/>
      <c r="P933" s="479"/>
      <c r="Q933" s="479"/>
      <c r="R933" s="479"/>
      <c r="S933" s="479"/>
      <c r="T933" s="479"/>
      <c r="U933" s="479"/>
      <c r="V933" s="479"/>
      <c r="W933" s="479"/>
      <c r="X933" s="479"/>
      <c r="Y933" s="479"/>
      <c r="Z933" s="479"/>
    </row>
    <row r="934" spans="1:26" ht="15.75" customHeight="1">
      <c r="A934" s="479"/>
      <c r="B934" s="479"/>
      <c r="C934" s="479"/>
      <c r="D934" s="479"/>
      <c r="E934" s="479"/>
      <c r="F934" s="479"/>
      <c r="G934" s="479"/>
      <c r="H934" s="479"/>
      <c r="I934" s="479"/>
      <c r="J934" s="479"/>
      <c r="K934" s="479"/>
      <c r="L934" s="479"/>
      <c r="M934" s="479"/>
      <c r="N934" s="479"/>
      <c r="O934" s="479"/>
      <c r="P934" s="479"/>
      <c r="Q934" s="479"/>
      <c r="R934" s="479"/>
      <c r="S934" s="479"/>
      <c r="T934" s="479"/>
      <c r="U934" s="479"/>
      <c r="V934" s="479"/>
      <c r="W934" s="479"/>
      <c r="X934" s="479"/>
      <c r="Y934" s="479"/>
      <c r="Z934" s="479"/>
    </row>
    <row r="935" spans="1:26" ht="15.75" customHeight="1">
      <c r="A935" s="479"/>
      <c r="B935" s="479"/>
      <c r="C935" s="479"/>
      <c r="D935" s="479"/>
      <c r="E935" s="479"/>
      <c r="F935" s="479"/>
      <c r="G935" s="479"/>
      <c r="H935" s="479"/>
      <c r="I935" s="479"/>
      <c r="J935" s="479"/>
      <c r="K935" s="479"/>
      <c r="L935" s="479"/>
      <c r="M935" s="479"/>
      <c r="N935" s="479"/>
      <c r="O935" s="479"/>
      <c r="P935" s="479"/>
      <c r="Q935" s="479"/>
      <c r="R935" s="479"/>
      <c r="S935" s="479"/>
      <c r="T935" s="479"/>
      <c r="U935" s="479"/>
      <c r="V935" s="479"/>
      <c r="W935" s="479"/>
      <c r="X935" s="479"/>
      <c r="Y935" s="479"/>
      <c r="Z935" s="479"/>
    </row>
    <row r="936" spans="1:26" ht="15.75" customHeight="1">
      <c r="A936" s="479"/>
      <c r="B936" s="479"/>
      <c r="C936" s="479"/>
      <c r="D936" s="479"/>
      <c r="E936" s="479"/>
      <c r="F936" s="479"/>
      <c r="G936" s="479"/>
      <c r="H936" s="479"/>
      <c r="I936" s="479"/>
      <c r="J936" s="479"/>
      <c r="K936" s="479"/>
      <c r="L936" s="479"/>
      <c r="M936" s="479"/>
      <c r="N936" s="479"/>
      <c r="O936" s="479"/>
      <c r="P936" s="479"/>
      <c r="Q936" s="479"/>
      <c r="R936" s="479"/>
      <c r="S936" s="479"/>
      <c r="T936" s="479"/>
      <c r="U936" s="479"/>
      <c r="V936" s="479"/>
      <c r="W936" s="479"/>
      <c r="X936" s="479"/>
      <c r="Y936" s="479"/>
      <c r="Z936" s="479"/>
    </row>
    <row r="937" spans="1:26" ht="15.75" customHeight="1">
      <c r="A937" s="479"/>
      <c r="B937" s="479"/>
      <c r="C937" s="479"/>
      <c r="D937" s="479"/>
      <c r="E937" s="479"/>
      <c r="F937" s="479"/>
      <c r="G937" s="479"/>
      <c r="H937" s="479"/>
      <c r="I937" s="479"/>
      <c r="J937" s="479"/>
      <c r="K937" s="479"/>
      <c r="L937" s="479"/>
      <c r="M937" s="479"/>
      <c r="N937" s="479"/>
      <c r="O937" s="479"/>
      <c r="P937" s="479"/>
      <c r="Q937" s="479"/>
      <c r="R937" s="479"/>
      <c r="S937" s="479"/>
      <c r="T937" s="479"/>
      <c r="U937" s="479"/>
      <c r="V937" s="479"/>
      <c r="W937" s="479"/>
      <c r="X937" s="479"/>
      <c r="Y937" s="479"/>
      <c r="Z937" s="479"/>
    </row>
    <row r="938" spans="1:26" ht="15.75" customHeight="1">
      <c r="A938" s="479"/>
      <c r="B938" s="479"/>
      <c r="C938" s="479"/>
      <c r="D938" s="479"/>
      <c r="E938" s="479"/>
      <c r="F938" s="479"/>
      <c r="G938" s="479"/>
      <c r="H938" s="479"/>
      <c r="I938" s="479"/>
      <c r="J938" s="479"/>
      <c r="K938" s="479"/>
      <c r="L938" s="479"/>
      <c r="M938" s="479"/>
      <c r="N938" s="479"/>
      <c r="O938" s="479"/>
      <c r="P938" s="479"/>
      <c r="Q938" s="479"/>
      <c r="R938" s="479"/>
      <c r="S938" s="479"/>
      <c r="T938" s="479"/>
      <c r="U938" s="479"/>
      <c r="V938" s="479"/>
      <c r="W938" s="479"/>
      <c r="X938" s="479"/>
      <c r="Y938" s="479"/>
      <c r="Z938" s="479"/>
    </row>
    <row r="939" spans="1:26" ht="15.75" customHeight="1">
      <c r="A939" s="479"/>
      <c r="B939" s="479"/>
      <c r="C939" s="479"/>
      <c r="D939" s="479"/>
      <c r="E939" s="479"/>
      <c r="F939" s="479"/>
      <c r="G939" s="479"/>
      <c r="H939" s="479"/>
      <c r="I939" s="479"/>
      <c r="J939" s="479"/>
      <c r="K939" s="479"/>
      <c r="L939" s="479"/>
      <c r="M939" s="479"/>
      <c r="N939" s="479"/>
      <c r="O939" s="479"/>
      <c r="P939" s="479"/>
      <c r="Q939" s="479"/>
      <c r="R939" s="479"/>
      <c r="S939" s="479"/>
      <c r="T939" s="479"/>
      <c r="U939" s="479"/>
      <c r="V939" s="479"/>
      <c r="W939" s="479"/>
      <c r="X939" s="479"/>
      <c r="Y939" s="479"/>
      <c r="Z939" s="479"/>
    </row>
    <row r="940" spans="1:26" ht="15.75" customHeight="1">
      <c r="A940" s="479"/>
      <c r="B940" s="479"/>
      <c r="C940" s="479"/>
      <c r="D940" s="479"/>
      <c r="E940" s="479"/>
      <c r="F940" s="479"/>
      <c r="G940" s="479"/>
      <c r="H940" s="479"/>
      <c r="I940" s="479"/>
      <c r="J940" s="479"/>
      <c r="K940" s="479"/>
      <c r="L940" s="479"/>
      <c r="M940" s="479"/>
      <c r="N940" s="479"/>
      <c r="O940" s="479"/>
      <c r="P940" s="479"/>
      <c r="Q940" s="479"/>
      <c r="R940" s="479"/>
      <c r="S940" s="479"/>
      <c r="T940" s="479"/>
      <c r="U940" s="479"/>
      <c r="V940" s="479"/>
      <c r="W940" s="479"/>
      <c r="X940" s="479"/>
      <c r="Y940" s="479"/>
      <c r="Z940" s="479"/>
    </row>
    <row r="941" spans="1:26" ht="15.75" customHeight="1">
      <c r="A941" s="479"/>
      <c r="B941" s="479"/>
      <c r="C941" s="479"/>
      <c r="D941" s="479"/>
      <c r="E941" s="479"/>
      <c r="F941" s="479"/>
      <c r="G941" s="479"/>
      <c r="H941" s="479"/>
      <c r="I941" s="479"/>
      <c r="J941" s="479"/>
      <c r="K941" s="479"/>
      <c r="L941" s="479"/>
      <c r="M941" s="479"/>
      <c r="N941" s="479"/>
      <c r="O941" s="479"/>
      <c r="P941" s="479"/>
      <c r="Q941" s="479"/>
      <c r="R941" s="479"/>
      <c r="S941" s="479"/>
      <c r="T941" s="479"/>
      <c r="U941" s="479"/>
      <c r="V941" s="479"/>
      <c r="W941" s="479"/>
      <c r="X941" s="479"/>
      <c r="Y941" s="479"/>
      <c r="Z941" s="479"/>
    </row>
    <row r="942" spans="1:26" ht="15.75" customHeight="1">
      <c r="A942" s="479"/>
      <c r="B942" s="479"/>
      <c r="C942" s="479"/>
      <c r="D942" s="479"/>
      <c r="E942" s="479"/>
      <c r="F942" s="479"/>
      <c r="G942" s="479"/>
      <c r="H942" s="479"/>
      <c r="I942" s="479"/>
      <c r="J942" s="479"/>
      <c r="K942" s="479"/>
      <c r="L942" s="479"/>
      <c r="M942" s="479"/>
      <c r="N942" s="479"/>
      <c r="O942" s="479"/>
      <c r="P942" s="479"/>
      <c r="Q942" s="479"/>
      <c r="R942" s="479"/>
      <c r="S942" s="479"/>
      <c r="T942" s="479"/>
      <c r="U942" s="479"/>
      <c r="V942" s="479"/>
      <c r="W942" s="479"/>
      <c r="X942" s="479"/>
      <c r="Y942" s="479"/>
      <c r="Z942" s="479"/>
    </row>
    <row r="943" spans="1:26" ht="15.75" customHeight="1">
      <c r="A943" s="479"/>
      <c r="B943" s="479"/>
      <c r="C943" s="479"/>
      <c r="D943" s="479"/>
      <c r="E943" s="479"/>
      <c r="F943" s="479"/>
      <c r="G943" s="479"/>
      <c r="H943" s="479"/>
      <c r="I943" s="479"/>
      <c r="J943" s="479"/>
      <c r="K943" s="479"/>
      <c r="L943" s="479"/>
      <c r="M943" s="479"/>
      <c r="N943" s="479"/>
      <c r="O943" s="479"/>
      <c r="P943" s="479"/>
      <c r="Q943" s="479"/>
      <c r="R943" s="479"/>
      <c r="S943" s="479"/>
      <c r="T943" s="479"/>
      <c r="U943" s="479"/>
      <c r="V943" s="479"/>
      <c r="W943" s="479"/>
      <c r="X943" s="479"/>
      <c r="Y943" s="479"/>
      <c r="Z943" s="479"/>
    </row>
    <row r="944" spans="1:26" ht="15.75" customHeight="1">
      <c r="A944" s="479"/>
      <c r="B944" s="479"/>
      <c r="C944" s="479"/>
      <c r="D944" s="479"/>
      <c r="E944" s="479"/>
      <c r="F944" s="479"/>
      <c r="G944" s="479"/>
      <c r="H944" s="479"/>
      <c r="I944" s="479"/>
      <c r="J944" s="479"/>
      <c r="K944" s="479"/>
      <c r="L944" s="479"/>
      <c r="M944" s="479"/>
      <c r="N944" s="479"/>
      <c r="O944" s="479"/>
      <c r="P944" s="479"/>
      <c r="Q944" s="479"/>
      <c r="R944" s="479"/>
      <c r="S944" s="479"/>
      <c r="T944" s="479"/>
      <c r="U944" s="479"/>
      <c r="V944" s="479"/>
      <c r="W944" s="479"/>
      <c r="X944" s="479"/>
      <c r="Y944" s="479"/>
      <c r="Z944" s="479"/>
    </row>
    <row r="945" spans="1:26" ht="15.75" customHeight="1">
      <c r="A945" s="479"/>
      <c r="B945" s="479"/>
      <c r="C945" s="479"/>
      <c r="D945" s="479"/>
      <c r="E945" s="479"/>
      <c r="F945" s="479"/>
      <c r="G945" s="479"/>
      <c r="H945" s="479"/>
      <c r="I945" s="479"/>
      <c r="J945" s="479"/>
      <c r="K945" s="479"/>
      <c r="L945" s="479"/>
      <c r="M945" s="479"/>
      <c r="N945" s="479"/>
      <c r="O945" s="479"/>
      <c r="P945" s="479"/>
      <c r="Q945" s="479"/>
      <c r="R945" s="479"/>
      <c r="S945" s="479"/>
      <c r="T945" s="479"/>
      <c r="U945" s="479"/>
      <c r="V945" s="479"/>
      <c r="W945" s="479"/>
      <c r="X945" s="479"/>
      <c r="Y945" s="479"/>
      <c r="Z945" s="479"/>
    </row>
    <row r="946" spans="1:26" ht="15.75" customHeight="1">
      <c r="A946" s="479"/>
      <c r="B946" s="479"/>
      <c r="C946" s="479"/>
      <c r="D946" s="479"/>
      <c r="E946" s="479"/>
      <c r="F946" s="479"/>
      <c r="G946" s="479"/>
      <c r="H946" s="479"/>
      <c r="I946" s="479"/>
      <c r="J946" s="479"/>
      <c r="K946" s="479"/>
      <c r="L946" s="479"/>
      <c r="M946" s="479"/>
      <c r="N946" s="479"/>
      <c r="O946" s="479"/>
      <c r="P946" s="479"/>
      <c r="Q946" s="479"/>
      <c r="R946" s="479"/>
      <c r="S946" s="479"/>
      <c r="T946" s="479"/>
      <c r="U946" s="479"/>
      <c r="V946" s="479"/>
      <c r="W946" s="479"/>
      <c r="X946" s="479"/>
      <c r="Y946" s="479"/>
      <c r="Z946" s="479"/>
    </row>
    <row r="947" spans="1:26" ht="15.75" customHeight="1">
      <c r="A947" s="479"/>
      <c r="B947" s="479"/>
      <c r="C947" s="479"/>
      <c r="D947" s="479"/>
      <c r="E947" s="479"/>
      <c r="F947" s="479"/>
      <c r="G947" s="479"/>
      <c r="H947" s="479"/>
      <c r="I947" s="479"/>
      <c r="J947" s="479"/>
      <c r="K947" s="479"/>
      <c r="L947" s="479"/>
      <c r="M947" s="479"/>
      <c r="N947" s="479"/>
      <c r="O947" s="479"/>
      <c r="P947" s="479"/>
      <c r="Q947" s="479"/>
      <c r="R947" s="479"/>
      <c r="S947" s="479"/>
      <c r="T947" s="479"/>
      <c r="U947" s="479"/>
      <c r="V947" s="479"/>
      <c r="W947" s="479"/>
      <c r="X947" s="479"/>
      <c r="Y947" s="479"/>
      <c r="Z947" s="479"/>
    </row>
    <row r="948" spans="1:26" ht="15.75" customHeight="1">
      <c r="A948" s="479"/>
      <c r="B948" s="479"/>
      <c r="C948" s="479"/>
      <c r="D948" s="479"/>
      <c r="E948" s="479"/>
      <c r="F948" s="479"/>
      <c r="G948" s="479"/>
      <c r="H948" s="479"/>
      <c r="I948" s="479"/>
      <c r="J948" s="479"/>
      <c r="K948" s="479"/>
      <c r="L948" s="479"/>
      <c r="M948" s="479"/>
      <c r="N948" s="479"/>
      <c r="O948" s="479"/>
      <c r="P948" s="479"/>
      <c r="Q948" s="479"/>
      <c r="R948" s="479"/>
      <c r="S948" s="479"/>
      <c r="T948" s="479"/>
      <c r="U948" s="479"/>
      <c r="V948" s="479"/>
      <c r="W948" s="479"/>
      <c r="X948" s="479"/>
      <c r="Y948" s="479"/>
      <c r="Z948" s="479"/>
    </row>
    <row r="949" spans="1:26" ht="15.75" customHeight="1">
      <c r="A949" s="479"/>
      <c r="B949" s="479"/>
      <c r="C949" s="479"/>
      <c r="D949" s="479"/>
      <c r="E949" s="479"/>
      <c r="F949" s="479"/>
      <c r="G949" s="479"/>
      <c r="H949" s="479"/>
      <c r="I949" s="479"/>
      <c r="J949" s="479"/>
      <c r="K949" s="479"/>
      <c r="L949" s="479"/>
      <c r="M949" s="479"/>
      <c r="N949" s="479"/>
      <c r="O949" s="479"/>
      <c r="P949" s="479"/>
      <c r="Q949" s="479"/>
      <c r="R949" s="479"/>
      <c r="S949" s="479"/>
      <c r="T949" s="479"/>
      <c r="U949" s="479"/>
      <c r="V949" s="479"/>
      <c r="W949" s="479"/>
      <c r="X949" s="479"/>
      <c r="Y949" s="479"/>
      <c r="Z949" s="479"/>
    </row>
    <row r="950" spans="1:26" ht="15.75" customHeight="1">
      <c r="A950" s="479"/>
      <c r="B950" s="479"/>
      <c r="C950" s="479"/>
      <c r="D950" s="479"/>
      <c r="E950" s="479"/>
      <c r="F950" s="479"/>
      <c r="G950" s="479"/>
      <c r="H950" s="479"/>
      <c r="I950" s="479"/>
      <c r="J950" s="479"/>
      <c r="K950" s="479"/>
      <c r="L950" s="479"/>
      <c r="M950" s="479"/>
      <c r="N950" s="479"/>
      <c r="O950" s="479"/>
      <c r="P950" s="479"/>
      <c r="Q950" s="479"/>
      <c r="R950" s="479"/>
      <c r="S950" s="479"/>
      <c r="T950" s="479"/>
      <c r="U950" s="479"/>
      <c r="V950" s="479"/>
      <c r="W950" s="479"/>
      <c r="X950" s="479"/>
      <c r="Y950" s="479"/>
      <c r="Z950" s="479"/>
    </row>
    <row r="951" spans="1:26" ht="15.75" customHeight="1">
      <c r="A951" s="479"/>
      <c r="B951" s="479"/>
      <c r="C951" s="479"/>
      <c r="D951" s="479"/>
      <c r="E951" s="479"/>
      <c r="F951" s="479"/>
      <c r="G951" s="479"/>
      <c r="H951" s="479"/>
      <c r="I951" s="479"/>
      <c r="J951" s="479"/>
      <c r="K951" s="479"/>
      <c r="L951" s="479"/>
      <c r="M951" s="479"/>
      <c r="N951" s="479"/>
      <c r="O951" s="479"/>
      <c r="P951" s="479"/>
      <c r="Q951" s="479"/>
      <c r="R951" s="479"/>
      <c r="S951" s="479"/>
      <c r="T951" s="479"/>
      <c r="U951" s="479"/>
      <c r="V951" s="479"/>
      <c r="W951" s="479"/>
      <c r="X951" s="479"/>
      <c r="Y951" s="479"/>
      <c r="Z951" s="479"/>
    </row>
    <row r="952" spans="1:26" ht="15.75" customHeight="1">
      <c r="A952" s="479"/>
      <c r="B952" s="479"/>
      <c r="C952" s="479"/>
      <c r="D952" s="479"/>
      <c r="E952" s="479"/>
      <c r="F952" s="479"/>
      <c r="G952" s="479"/>
      <c r="H952" s="479"/>
      <c r="I952" s="479"/>
      <c r="J952" s="479"/>
      <c r="K952" s="479"/>
      <c r="L952" s="479"/>
      <c r="M952" s="479"/>
      <c r="N952" s="479"/>
      <c r="O952" s="479"/>
      <c r="P952" s="479"/>
      <c r="Q952" s="479"/>
      <c r="R952" s="479"/>
      <c r="S952" s="479"/>
      <c r="T952" s="479"/>
      <c r="U952" s="479"/>
      <c r="V952" s="479"/>
      <c r="W952" s="479"/>
      <c r="X952" s="479"/>
      <c r="Y952" s="479"/>
      <c r="Z952" s="479"/>
    </row>
    <row r="953" spans="1:26" ht="15.75" customHeight="1">
      <c r="A953" s="479"/>
      <c r="B953" s="479"/>
      <c r="C953" s="479"/>
      <c r="D953" s="479"/>
      <c r="E953" s="479"/>
      <c r="F953" s="479"/>
      <c r="G953" s="479"/>
      <c r="H953" s="479"/>
      <c r="I953" s="479"/>
      <c r="J953" s="479"/>
      <c r="K953" s="479"/>
      <c r="L953" s="479"/>
      <c r="M953" s="479"/>
      <c r="N953" s="479"/>
      <c r="O953" s="479"/>
      <c r="P953" s="479"/>
      <c r="Q953" s="479"/>
      <c r="R953" s="479"/>
      <c r="S953" s="479"/>
      <c r="T953" s="479"/>
      <c r="U953" s="479"/>
      <c r="V953" s="479"/>
      <c r="W953" s="479"/>
      <c r="X953" s="479"/>
      <c r="Y953" s="479"/>
      <c r="Z953" s="479"/>
    </row>
    <row r="954" spans="1:26" ht="15.75" customHeight="1">
      <c r="A954" s="479"/>
      <c r="B954" s="479"/>
      <c r="C954" s="479"/>
      <c r="D954" s="479"/>
      <c r="E954" s="479"/>
      <c r="F954" s="479"/>
      <c r="G954" s="479"/>
      <c r="H954" s="479"/>
      <c r="I954" s="479"/>
      <c r="J954" s="479"/>
      <c r="K954" s="479"/>
      <c r="L954" s="479"/>
      <c r="M954" s="479"/>
      <c r="N954" s="479"/>
      <c r="O954" s="479"/>
      <c r="P954" s="479"/>
      <c r="Q954" s="479"/>
      <c r="R954" s="479"/>
      <c r="S954" s="479"/>
      <c r="T954" s="479"/>
      <c r="U954" s="479"/>
      <c r="V954" s="479"/>
      <c r="W954" s="479"/>
      <c r="X954" s="479"/>
      <c r="Y954" s="479"/>
      <c r="Z954" s="479"/>
    </row>
    <row r="955" spans="1:26" ht="15.75" customHeight="1">
      <c r="A955" s="479"/>
      <c r="B955" s="479"/>
      <c r="C955" s="479"/>
      <c r="D955" s="479"/>
      <c r="E955" s="479"/>
      <c r="F955" s="479"/>
      <c r="G955" s="479"/>
      <c r="H955" s="479"/>
      <c r="I955" s="479"/>
      <c r="J955" s="479"/>
      <c r="K955" s="479"/>
      <c r="L955" s="479"/>
      <c r="M955" s="479"/>
      <c r="N955" s="479"/>
      <c r="O955" s="479"/>
      <c r="P955" s="479"/>
      <c r="Q955" s="479"/>
      <c r="R955" s="479"/>
      <c r="S955" s="479"/>
      <c r="T955" s="479"/>
      <c r="U955" s="479"/>
      <c r="V955" s="479"/>
      <c r="W955" s="479"/>
      <c r="X955" s="479"/>
      <c r="Y955" s="479"/>
      <c r="Z955" s="479"/>
    </row>
    <row r="956" spans="1:26" ht="15.75" customHeight="1">
      <c r="A956" s="479"/>
      <c r="B956" s="479"/>
      <c r="C956" s="479"/>
      <c r="D956" s="479"/>
      <c r="E956" s="479"/>
      <c r="F956" s="479"/>
      <c r="G956" s="479"/>
      <c r="H956" s="479"/>
      <c r="I956" s="479"/>
      <c r="J956" s="479"/>
      <c r="K956" s="479"/>
      <c r="L956" s="479"/>
      <c r="M956" s="479"/>
      <c r="N956" s="479"/>
      <c r="O956" s="479"/>
      <c r="P956" s="479"/>
      <c r="Q956" s="479"/>
      <c r="R956" s="479"/>
      <c r="S956" s="479"/>
      <c r="T956" s="479"/>
      <c r="U956" s="479"/>
      <c r="V956" s="479"/>
      <c r="W956" s="479"/>
      <c r="X956" s="479"/>
      <c r="Y956" s="479"/>
      <c r="Z956" s="479"/>
    </row>
    <row r="957" spans="1:26" ht="15.75" customHeight="1">
      <c r="A957" s="479"/>
      <c r="B957" s="479"/>
      <c r="C957" s="479"/>
      <c r="D957" s="479"/>
      <c r="E957" s="479"/>
      <c r="F957" s="479"/>
      <c r="G957" s="479"/>
      <c r="H957" s="479"/>
      <c r="I957" s="479"/>
      <c r="J957" s="479"/>
      <c r="K957" s="479"/>
      <c r="L957" s="479"/>
      <c r="M957" s="479"/>
      <c r="N957" s="479"/>
      <c r="O957" s="479"/>
      <c r="P957" s="479"/>
      <c r="Q957" s="479"/>
      <c r="R957" s="479"/>
      <c r="S957" s="479"/>
      <c r="T957" s="479"/>
      <c r="U957" s="479"/>
      <c r="V957" s="479"/>
      <c r="W957" s="479"/>
      <c r="X957" s="479"/>
      <c r="Y957" s="479"/>
      <c r="Z957" s="479"/>
    </row>
    <row r="958" spans="1:26" ht="15.75" customHeight="1">
      <c r="A958" s="479"/>
      <c r="B958" s="479"/>
      <c r="C958" s="479"/>
      <c r="D958" s="479"/>
      <c r="E958" s="479"/>
      <c r="F958" s="479"/>
      <c r="G958" s="479"/>
      <c r="H958" s="479"/>
      <c r="I958" s="479"/>
      <c r="J958" s="479"/>
      <c r="K958" s="479"/>
      <c r="L958" s="479"/>
      <c r="M958" s="479"/>
      <c r="N958" s="479"/>
      <c r="O958" s="479"/>
      <c r="P958" s="479"/>
      <c r="Q958" s="479"/>
      <c r="R958" s="479"/>
      <c r="S958" s="479"/>
      <c r="T958" s="479"/>
      <c r="U958" s="479"/>
      <c r="V958" s="479"/>
      <c r="W958" s="479"/>
      <c r="X958" s="479"/>
      <c r="Y958" s="479"/>
      <c r="Z958" s="479"/>
    </row>
    <row r="959" spans="1:26" ht="15.75" customHeight="1">
      <c r="A959" s="479"/>
      <c r="B959" s="479"/>
      <c r="C959" s="479"/>
      <c r="D959" s="479"/>
      <c r="E959" s="479"/>
      <c r="F959" s="479"/>
      <c r="G959" s="479"/>
      <c r="H959" s="479"/>
      <c r="I959" s="479"/>
      <c r="J959" s="479"/>
      <c r="K959" s="479"/>
      <c r="L959" s="479"/>
      <c r="M959" s="479"/>
      <c r="N959" s="479"/>
      <c r="O959" s="479"/>
      <c r="P959" s="479"/>
      <c r="Q959" s="479"/>
      <c r="R959" s="479"/>
      <c r="S959" s="479"/>
      <c r="T959" s="479"/>
      <c r="U959" s="479"/>
      <c r="V959" s="479"/>
      <c r="W959" s="479"/>
      <c r="X959" s="479"/>
      <c r="Y959" s="479"/>
      <c r="Z959" s="479"/>
    </row>
    <row r="960" spans="1:26" ht="15.75" customHeight="1">
      <c r="A960" s="479"/>
      <c r="B960" s="479"/>
      <c r="C960" s="479"/>
      <c r="D960" s="479"/>
      <c r="E960" s="479"/>
      <c r="F960" s="479"/>
      <c r="G960" s="479"/>
      <c r="H960" s="479"/>
      <c r="I960" s="479"/>
      <c r="J960" s="479"/>
      <c r="K960" s="479"/>
      <c r="L960" s="479"/>
      <c r="M960" s="479"/>
      <c r="N960" s="479"/>
      <c r="O960" s="479"/>
      <c r="P960" s="479"/>
      <c r="Q960" s="479"/>
      <c r="R960" s="479"/>
      <c r="S960" s="479"/>
      <c r="T960" s="479"/>
      <c r="U960" s="479"/>
      <c r="V960" s="479"/>
      <c r="W960" s="479"/>
      <c r="X960" s="479"/>
      <c r="Y960" s="479"/>
      <c r="Z960" s="479"/>
    </row>
    <row r="961" spans="1:26" ht="15.75" customHeight="1">
      <c r="A961" s="479"/>
      <c r="B961" s="479"/>
      <c r="C961" s="479"/>
      <c r="D961" s="479"/>
      <c r="E961" s="479"/>
      <c r="F961" s="479"/>
      <c r="G961" s="479"/>
      <c r="H961" s="479"/>
      <c r="I961" s="479"/>
      <c r="J961" s="479"/>
      <c r="K961" s="479"/>
      <c r="L961" s="479"/>
      <c r="M961" s="479"/>
      <c r="N961" s="479"/>
      <c r="O961" s="479"/>
      <c r="P961" s="479"/>
      <c r="Q961" s="479"/>
      <c r="R961" s="479"/>
      <c r="S961" s="479"/>
      <c r="T961" s="479"/>
      <c r="U961" s="479"/>
      <c r="V961" s="479"/>
      <c r="W961" s="479"/>
      <c r="X961" s="479"/>
      <c r="Y961" s="479"/>
      <c r="Z961" s="479"/>
    </row>
    <row r="962" spans="1:26" ht="15.75" customHeight="1">
      <c r="A962" s="479"/>
      <c r="B962" s="479"/>
      <c r="C962" s="479"/>
      <c r="D962" s="479"/>
      <c r="E962" s="479"/>
      <c r="F962" s="479"/>
      <c r="G962" s="479"/>
      <c r="H962" s="479"/>
      <c r="I962" s="479"/>
      <c r="J962" s="479"/>
      <c r="K962" s="479"/>
      <c r="L962" s="479"/>
      <c r="M962" s="479"/>
      <c r="N962" s="479"/>
      <c r="O962" s="479"/>
      <c r="P962" s="479"/>
      <c r="Q962" s="479"/>
      <c r="R962" s="479"/>
      <c r="S962" s="479"/>
      <c r="T962" s="479"/>
      <c r="U962" s="479"/>
      <c r="V962" s="479"/>
      <c r="W962" s="479"/>
      <c r="X962" s="479"/>
      <c r="Y962" s="479"/>
      <c r="Z962" s="479"/>
    </row>
    <row r="963" spans="1:26" ht="15.75" customHeight="1">
      <c r="A963" s="479"/>
      <c r="B963" s="479"/>
      <c r="C963" s="479"/>
      <c r="D963" s="479"/>
      <c r="E963" s="479"/>
      <c r="F963" s="479"/>
      <c r="G963" s="479"/>
      <c r="H963" s="479"/>
      <c r="I963" s="479"/>
      <c r="J963" s="479"/>
      <c r="K963" s="479"/>
      <c r="L963" s="479"/>
      <c r="M963" s="479"/>
      <c r="N963" s="479"/>
      <c r="O963" s="479"/>
      <c r="P963" s="479"/>
      <c r="Q963" s="479"/>
      <c r="R963" s="479"/>
      <c r="S963" s="479"/>
      <c r="T963" s="479"/>
      <c r="U963" s="479"/>
      <c r="V963" s="479"/>
      <c r="W963" s="479"/>
      <c r="X963" s="479"/>
      <c r="Y963" s="479"/>
      <c r="Z963" s="479"/>
    </row>
    <row r="964" spans="1:26" ht="15.75" customHeight="1">
      <c r="A964" s="479"/>
      <c r="B964" s="479"/>
      <c r="C964" s="479"/>
      <c r="D964" s="479"/>
      <c r="E964" s="479"/>
      <c r="F964" s="479"/>
      <c r="G964" s="479"/>
      <c r="H964" s="479"/>
      <c r="I964" s="479"/>
      <c r="J964" s="479"/>
      <c r="K964" s="479"/>
      <c r="L964" s="479"/>
      <c r="M964" s="479"/>
      <c r="N964" s="479"/>
      <c r="O964" s="479"/>
      <c r="P964" s="479"/>
      <c r="Q964" s="479"/>
      <c r="R964" s="479"/>
      <c r="S964" s="479"/>
      <c r="T964" s="479"/>
      <c r="U964" s="479"/>
      <c r="V964" s="479"/>
      <c r="W964" s="479"/>
      <c r="X964" s="479"/>
      <c r="Y964" s="479"/>
      <c r="Z964" s="479"/>
    </row>
    <row r="965" spans="1:26" ht="15.75" customHeight="1">
      <c r="A965" s="479"/>
      <c r="B965" s="479"/>
      <c r="C965" s="479"/>
      <c r="D965" s="479"/>
      <c r="E965" s="479"/>
      <c r="F965" s="479"/>
      <c r="G965" s="479"/>
      <c r="H965" s="479"/>
      <c r="I965" s="479"/>
      <c r="J965" s="479"/>
      <c r="K965" s="479"/>
      <c r="L965" s="479"/>
      <c r="M965" s="479"/>
      <c r="N965" s="479"/>
      <c r="O965" s="479"/>
      <c r="P965" s="479"/>
      <c r="Q965" s="479"/>
      <c r="R965" s="479"/>
      <c r="S965" s="479"/>
      <c r="T965" s="479"/>
      <c r="U965" s="479"/>
      <c r="V965" s="479"/>
      <c r="W965" s="479"/>
      <c r="X965" s="479"/>
      <c r="Y965" s="479"/>
      <c r="Z965" s="479"/>
    </row>
    <row r="966" spans="1:26" ht="15.75" customHeight="1">
      <c r="A966" s="479"/>
      <c r="B966" s="479"/>
      <c r="C966" s="479"/>
      <c r="D966" s="479"/>
      <c r="E966" s="479"/>
      <c r="F966" s="479"/>
      <c r="G966" s="479"/>
      <c r="H966" s="479"/>
      <c r="I966" s="479"/>
      <c r="J966" s="479"/>
      <c r="K966" s="479"/>
      <c r="L966" s="479"/>
      <c r="M966" s="479"/>
      <c r="N966" s="479"/>
      <c r="O966" s="479"/>
      <c r="P966" s="479"/>
      <c r="Q966" s="479"/>
      <c r="R966" s="479"/>
      <c r="S966" s="479"/>
      <c r="T966" s="479"/>
      <c r="U966" s="479"/>
      <c r="V966" s="479"/>
      <c r="W966" s="479"/>
      <c r="X966" s="479"/>
      <c r="Y966" s="479"/>
      <c r="Z966" s="479"/>
    </row>
    <row r="967" spans="1:26" ht="15.75" customHeight="1">
      <c r="A967" s="479"/>
      <c r="B967" s="479"/>
      <c r="C967" s="479"/>
      <c r="D967" s="479"/>
      <c r="E967" s="479"/>
      <c r="F967" s="479"/>
      <c r="G967" s="479"/>
      <c r="H967" s="479"/>
      <c r="I967" s="479"/>
      <c r="J967" s="479"/>
      <c r="K967" s="479"/>
      <c r="L967" s="479"/>
      <c r="M967" s="479"/>
      <c r="N967" s="479"/>
      <c r="O967" s="479"/>
      <c r="P967" s="479"/>
      <c r="Q967" s="479"/>
      <c r="R967" s="479"/>
      <c r="S967" s="479"/>
      <c r="T967" s="479"/>
      <c r="U967" s="479"/>
      <c r="V967" s="479"/>
      <c r="W967" s="479"/>
      <c r="X967" s="479"/>
      <c r="Y967" s="479"/>
      <c r="Z967" s="479"/>
    </row>
    <row r="968" spans="1:26" ht="15.75" customHeight="1">
      <c r="A968" s="479"/>
      <c r="B968" s="479"/>
      <c r="C968" s="479"/>
      <c r="D968" s="479"/>
      <c r="E968" s="479"/>
      <c r="F968" s="479"/>
      <c r="G968" s="479"/>
      <c r="H968" s="479"/>
      <c r="I968" s="479"/>
      <c r="J968" s="479"/>
      <c r="K968" s="479"/>
      <c r="L968" s="479"/>
      <c r="M968" s="479"/>
      <c r="N968" s="479"/>
      <c r="O968" s="479"/>
      <c r="P968" s="479"/>
      <c r="Q968" s="479"/>
      <c r="R968" s="479"/>
      <c r="S968" s="479"/>
      <c r="T968" s="479"/>
      <c r="U968" s="479"/>
      <c r="V968" s="479"/>
      <c r="W968" s="479"/>
      <c r="X968" s="479"/>
      <c r="Y968" s="479"/>
      <c r="Z968" s="479"/>
    </row>
    <row r="969" spans="1:26" ht="15.75" customHeight="1">
      <c r="A969" s="479"/>
      <c r="B969" s="479"/>
      <c r="C969" s="479"/>
      <c r="D969" s="479"/>
      <c r="E969" s="479"/>
      <c r="F969" s="479"/>
      <c r="G969" s="479"/>
      <c r="H969" s="479"/>
      <c r="I969" s="479"/>
      <c r="J969" s="479"/>
      <c r="K969" s="479"/>
      <c r="L969" s="479"/>
      <c r="M969" s="479"/>
      <c r="N969" s="479"/>
      <c r="O969" s="479"/>
      <c r="P969" s="479"/>
      <c r="Q969" s="479"/>
      <c r="R969" s="479"/>
      <c r="S969" s="479"/>
      <c r="T969" s="479"/>
      <c r="U969" s="479"/>
      <c r="V969" s="479"/>
      <c r="W969" s="479"/>
      <c r="X969" s="479"/>
      <c r="Y969" s="479"/>
      <c r="Z969" s="479"/>
    </row>
    <row r="970" spans="1:26" ht="15.75" customHeight="1">
      <c r="A970" s="479"/>
      <c r="B970" s="479"/>
      <c r="C970" s="479"/>
      <c r="D970" s="479"/>
      <c r="E970" s="479"/>
      <c r="F970" s="479"/>
      <c r="G970" s="479"/>
      <c r="H970" s="479"/>
      <c r="I970" s="479"/>
      <c r="J970" s="479"/>
      <c r="K970" s="479"/>
      <c r="L970" s="479"/>
      <c r="M970" s="479"/>
      <c r="N970" s="479"/>
      <c r="O970" s="479"/>
      <c r="P970" s="479"/>
      <c r="Q970" s="479"/>
      <c r="R970" s="479"/>
      <c r="S970" s="479"/>
      <c r="T970" s="479"/>
      <c r="U970" s="479"/>
      <c r="V970" s="479"/>
      <c r="W970" s="479"/>
      <c r="X970" s="479"/>
      <c r="Y970" s="479"/>
      <c r="Z970" s="479"/>
    </row>
    <row r="971" spans="1:26" ht="15.75" customHeight="1">
      <c r="A971" s="479"/>
      <c r="B971" s="479"/>
      <c r="C971" s="479"/>
      <c r="D971" s="479"/>
      <c r="E971" s="479"/>
      <c r="F971" s="479"/>
      <c r="G971" s="479"/>
      <c r="H971" s="479"/>
      <c r="I971" s="479"/>
      <c r="J971" s="479"/>
      <c r="K971" s="479"/>
      <c r="L971" s="479"/>
      <c r="M971" s="479"/>
      <c r="N971" s="479"/>
      <c r="O971" s="479"/>
      <c r="P971" s="479"/>
      <c r="Q971" s="479"/>
      <c r="R971" s="479"/>
      <c r="S971" s="479"/>
      <c r="T971" s="479"/>
      <c r="U971" s="479"/>
      <c r="V971" s="479"/>
      <c r="W971" s="479"/>
      <c r="X971" s="479"/>
      <c r="Y971" s="479"/>
      <c r="Z971" s="479"/>
    </row>
    <row r="972" spans="1:26" ht="15.75" customHeight="1">
      <c r="A972" s="479"/>
      <c r="B972" s="479"/>
      <c r="C972" s="479"/>
      <c r="D972" s="479"/>
      <c r="E972" s="479"/>
      <c r="F972" s="479"/>
      <c r="G972" s="479"/>
      <c r="H972" s="479"/>
      <c r="I972" s="479"/>
      <c r="J972" s="479"/>
      <c r="K972" s="479"/>
      <c r="L972" s="479"/>
      <c r="M972" s="479"/>
      <c r="N972" s="479"/>
      <c r="O972" s="479"/>
      <c r="P972" s="479"/>
      <c r="Q972" s="479"/>
      <c r="R972" s="479"/>
      <c r="S972" s="479"/>
      <c r="T972" s="479"/>
      <c r="U972" s="479"/>
      <c r="V972" s="479"/>
      <c r="W972" s="479"/>
      <c r="X972" s="479"/>
      <c r="Y972" s="479"/>
      <c r="Z972" s="479"/>
    </row>
    <row r="973" spans="1:26" ht="15.75" customHeight="1">
      <c r="A973" s="479"/>
      <c r="B973" s="479"/>
      <c r="C973" s="479"/>
      <c r="D973" s="479"/>
      <c r="E973" s="479"/>
      <c r="F973" s="479"/>
      <c r="G973" s="479"/>
      <c r="H973" s="479"/>
      <c r="I973" s="479"/>
      <c r="J973" s="479"/>
      <c r="K973" s="479"/>
      <c r="L973" s="479"/>
      <c r="M973" s="479"/>
      <c r="N973" s="479"/>
      <c r="O973" s="479"/>
      <c r="P973" s="479"/>
      <c r="Q973" s="479"/>
      <c r="R973" s="479"/>
      <c r="S973" s="479"/>
      <c r="T973" s="479"/>
      <c r="U973" s="479"/>
      <c r="V973" s="479"/>
      <c r="W973" s="479"/>
      <c r="X973" s="479"/>
      <c r="Y973" s="479"/>
      <c r="Z973" s="479"/>
    </row>
    <row r="974" spans="1:26" ht="15.75" customHeight="1">
      <c r="A974" s="479"/>
      <c r="B974" s="479"/>
      <c r="C974" s="479"/>
      <c r="D974" s="479"/>
      <c r="E974" s="479"/>
      <c r="F974" s="479"/>
      <c r="G974" s="479"/>
      <c r="H974" s="479"/>
      <c r="I974" s="479"/>
      <c r="J974" s="479"/>
      <c r="K974" s="479"/>
      <c r="L974" s="479"/>
      <c r="M974" s="479"/>
      <c r="N974" s="479"/>
      <c r="O974" s="479"/>
      <c r="P974" s="479"/>
      <c r="Q974" s="479"/>
      <c r="R974" s="479"/>
      <c r="S974" s="479"/>
      <c r="T974" s="479"/>
      <c r="U974" s="479"/>
      <c r="V974" s="479"/>
      <c r="W974" s="479"/>
      <c r="X974" s="479"/>
      <c r="Y974" s="479"/>
      <c r="Z974" s="479"/>
    </row>
    <row r="975" spans="1:26" ht="15.75" customHeight="1">
      <c r="A975" s="479"/>
      <c r="B975" s="479"/>
      <c r="C975" s="479"/>
      <c r="D975" s="479"/>
      <c r="E975" s="479"/>
      <c r="F975" s="479"/>
      <c r="G975" s="479"/>
      <c r="H975" s="479"/>
      <c r="I975" s="479"/>
      <c r="J975" s="479"/>
      <c r="K975" s="479"/>
      <c r="L975" s="479"/>
      <c r="M975" s="479"/>
      <c r="N975" s="479"/>
      <c r="O975" s="479"/>
      <c r="P975" s="479"/>
      <c r="Q975" s="479"/>
      <c r="R975" s="479"/>
      <c r="S975" s="479"/>
      <c r="T975" s="479"/>
      <c r="U975" s="479"/>
      <c r="V975" s="479"/>
      <c r="W975" s="479"/>
      <c r="X975" s="479"/>
      <c r="Y975" s="479"/>
      <c r="Z975" s="479"/>
    </row>
    <row r="976" spans="1:26" ht="15.75" customHeight="1">
      <c r="A976" s="479"/>
      <c r="B976" s="479"/>
      <c r="C976" s="479"/>
      <c r="D976" s="479"/>
      <c r="E976" s="479"/>
      <c r="F976" s="479"/>
      <c r="G976" s="479"/>
      <c r="H976" s="479"/>
      <c r="I976" s="479"/>
      <c r="J976" s="479"/>
      <c r="K976" s="479"/>
      <c r="L976" s="479"/>
      <c r="M976" s="479"/>
      <c r="N976" s="479"/>
      <c r="O976" s="479"/>
      <c r="P976" s="479"/>
      <c r="Q976" s="479"/>
      <c r="R976" s="479"/>
      <c r="S976" s="479"/>
      <c r="T976" s="479"/>
      <c r="U976" s="479"/>
      <c r="V976" s="479"/>
      <c r="W976" s="479"/>
      <c r="X976" s="479"/>
      <c r="Y976" s="479"/>
      <c r="Z976" s="479"/>
    </row>
    <row r="977" spans="1:26" ht="15.75" customHeight="1">
      <c r="A977" s="479"/>
      <c r="B977" s="479"/>
      <c r="C977" s="479"/>
      <c r="D977" s="479"/>
      <c r="E977" s="479"/>
      <c r="F977" s="479"/>
      <c r="G977" s="479"/>
      <c r="H977" s="479"/>
      <c r="I977" s="479"/>
      <c r="J977" s="479"/>
      <c r="K977" s="479"/>
      <c r="L977" s="479"/>
      <c r="M977" s="479"/>
      <c r="N977" s="479"/>
      <c r="O977" s="479"/>
      <c r="P977" s="479"/>
      <c r="Q977" s="479"/>
      <c r="R977" s="479"/>
      <c r="S977" s="479"/>
      <c r="T977" s="479"/>
      <c r="U977" s="479"/>
      <c r="V977" s="479"/>
      <c r="W977" s="479"/>
      <c r="X977" s="479"/>
      <c r="Y977" s="479"/>
      <c r="Z977" s="479"/>
    </row>
    <row r="978" spans="1:26" ht="15.75" customHeight="1">
      <c r="A978" s="479"/>
      <c r="B978" s="479"/>
      <c r="C978" s="479"/>
      <c r="D978" s="479"/>
      <c r="E978" s="479"/>
      <c r="F978" s="479"/>
      <c r="G978" s="479"/>
      <c r="H978" s="479"/>
      <c r="I978" s="479"/>
      <c r="J978" s="479"/>
      <c r="K978" s="479"/>
      <c r="L978" s="479"/>
      <c r="M978" s="479"/>
      <c r="N978" s="479"/>
      <c r="O978" s="479"/>
      <c r="P978" s="479"/>
      <c r="Q978" s="479"/>
      <c r="R978" s="479"/>
      <c r="S978" s="479"/>
      <c r="T978" s="479"/>
      <c r="U978" s="479"/>
      <c r="V978" s="479"/>
      <c r="W978" s="479"/>
      <c r="X978" s="479"/>
      <c r="Y978" s="479"/>
      <c r="Z978" s="479"/>
    </row>
    <row r="979" spans="1:26" ht="15.75" customHeight="1">
      <c r="A979" s="479"/>
      <c r="B979" s="479"/>
      <c r="C979" s="479"/>
      <c r="D979" s="479"/>
      <c r="E979" s="479"/>
      <c r="F979" s="479"/>
      <c r="G979" s="479"/>
      <c r="H979" s="479"/>
      <c r="I979" s="479"/>
      <c r="J979" s="479"/>
      <c r="K979" s="479"/>
      <c r="L979" s="479"/>
      <c r="M979" s="479"/>
      <c r="N979" s="479"/>
      <c r="O979" s="479"/>
      <c r="P979" s="479"/>
      <c r="Q979" s="479"/>
      <c r="R979" s="479"/>
      <c r="S979" s="479"/>
      <c r="T979" s="479"/>
      <c r="U979" s="479"/>
      <c r="V979" s="479"/>
      <c r="W979" s="479"/>
      <c r="X979" s="479"/>
      <c r="Y979" s="479"/>
      <c r="Z979" s="479"/>
    </row>
    <row r="980" spans="1:26" ht="15.75" customHeight="1">
      <c r="A980" s="479"/>
      <c r="B980" s="479"/>
      <c r="C980" s="479"/>
      <c r="D980" s="479"/>
      <c r="E980" s="479"/>
      <c r="F980" s="479"/>
      <c r="G980" s="479"/>
      <c r="H980" s="479"/>
      <c r="I980" s="479"/>
      <c r="J980" s="479"/>
      <c r="K980" s="479"/>
      <c r="L980" s="479"/>
      <c r="M980" s="479"/>
      <c r="N980" s="479"/>
      <c r="O980" s="479"/>
      <c r="P980" s="479"/>
      <c r="Q980" s="479"/>
      <c r="R980" s="479"/>
      <c r="S980" s="479"/>
      <c r="T980" s="479"/>
      <c r="U980" s="479"/>
      <c r="V980" s="479"/>
      <c r="W980" s="479"/>
      <c r="X980" s="479"/>
      <c r="Y980" s="479"/>
      <c r="Z980" s="479"/>
    </row>
    <row r="981" spans="1:26" ht="15.75" customHeight="1">
      <c r="A981" s="479"/>
      <c r="B981" s="479"/>
      <c r="C981" s="479"/>
      <c r="D981" s="479"/>
      <c r="E981" s="479"/>
      <c r="F981" s="479"/>
      <c r="G981" s="479"/>
      <c r="H981" s="479"/>
      <c r="I981" s="479"/>
      <c r="J981" s="479"/>
      <c r="K981" s="479"/>
      <c r="L981" s="479"/>
      <c r="M981" s="479"/>
      <c r="N981" s="479"/>
      <c r="O981" s="479"/>
      <c r="P981" s="479"/>
      <c r="Q981" s="479"/>
      <c r="R981" s="479"/>
      <c r="S981" s="479"/>
      <c r="T981" s="479"/>
      <c r="U981" s="479"/>
      <c r="V981" s="479"/>
      <c r="W981" s="479"/>
      <c r="X981" s="479"/>
      <c r="Y981" s="479"/>
      <c r="Z981" s="479"/>
    </row>
    <row r="982" spans="1:26" ht="15.75" customHeight="1">
      <c r="A982" s="479"/>
      <c r="B982" s="479"/>
      <c r="C982" s="479"/>
      <c r="D982" s="479"/>
      <c r="E982" s="479"/>
      <c r="F982" s="479"/>
      <c r="G982" s="479"/>
      <c r="H982" s="479"/>
      <c r="I982" s="479"/>
      <c r="J982" s="479"/>
      <c r="K982" s="479"/>
      <c r="L982" s="479"/>
      <c r="M982" s="479"/>
      <c r="N982" s="479"/>
      <c r="O982" s="479"/>
      <c r="P982" s="479"/>
      <c r="Q982" s="479"/>
      <c r="R982" s="479"/>
      <c r="S982" s="479"/>
      <c r="T982" s="479"/>
      <c r="U982" s="479"/>
      <c r="V982" s="479"/>
      <c r="W982" s="479"/>
      <c r="X982" s="479"/>
      <c r="Y982" s="479"/>
      <c r="Z982" s="479"/>
    </row>
    <row r="983" spans="1:26" ht="15.75" customHeight="1">
      <c r="A983" s="479"/>
      <c r="B983" s="479"/>
      <c r="C983" s="479"/>
      <c r="D983" s="479"/>
      <c r="E983" s="479"/>
      <c r="F983" s="479"/>
      <c r="G983" s="479"/>
      <c r="H983" s="479"/>
      <c r="I983" s="479"/>
      <c r="J983" s="479"/>
      <c r="K983" s="479"/>
      <c r="L983" s="479"/>
      <c r="M983" s="479"/>
      <c r="N983" s="479"/>
      <c r="O983" s="479"/>
      <c r="P983" s="479"/>
      <c r="Q983" s="479"/>
      <c r="R983" s="479"/>
      <c r="S983" s="479"/>
      <c r="T983" s="479"/>
      <c r="U983" s="479"/>
      <c r="V983" s="479"/>
      <c r="W983" s="479"/>
      <c r="X983" s="479"/>
      <c r="Y983" s="479"/>
      <c r="Z983" s="479"/>
    </row>
    <row r="984" spans="1:26" ht="15.75" customHeight="1">
      <c r="A984" s="479"/>
      <c r="B984" s="479"/>
      <c r="C984" s="479"/>
      <c r="D984" s="479"/>
      <c r="E984" s="479"/>
      <c r="F984" s="479"/>
      <c r="G984" s="479"/>
      <c r="H984" s="479"/>
      <c r="I984" s="479"/>
      <c r="J984" s="479"/>
      <c r="K984" s="479"/>
      <c r="L984" s="479"/>
      <c r="M984" s="479"/>
      <c r="N984" s="479"/>
      <c r="O984" s="479"/>
      <c r="P984" s="479"/>
      <c r="Q984" s="479"/>
      <c r="R984" s="479"/>
      <c r="S984" s="479"/>
      <c r="T984" s="479"/>
      <c r="U984" s="479"/>
      <c r="V984" s="479"/>
      <c r="W984" s="479"/>
      <c r="X984" s="479"/>
      <c r="Y984" s="479"/>
      <c r="Z984" s="479"/>
    </row>
    <row r="985" spans="1:26" ht="15.75" customHeight="1">
      <c r="A985" s="479"/>
      <c r="B985" s="479"/>
      <c r="C985" s="479"/>
      <c r="D985" s="479"/>
      <c r="E985" s="479"/>
      <c r="F985" s="479"/>
      <c r="G985" s="479"/>
      <c r="H985" s="479"/>
      <c r="I985" s="479"/>
      <c r="J985" s="479"/>
      <c r="K985" s="479"/>
      <c r="L985" s="479"/>
      <c r="M985" s="479"/>
      <c r="N985" s="479"/>
      <c r="O985" s="479"/>
      <c r="P985" s="479"/>
      <c r="Q985" s="479"/>
      <c r="R985" s="479"/>
      <c r="S985" s="479"/>
      <c r="T985" s="479"/>
      <c r="U985" s="479"/>
      <c r="V985" s="479"/>
      <c r="W985" s="479"/>
      <c r="X985" s="479"/>
      <c r="Y985" s="479"/>
      <c r="Z985" s="479"/>
    </row>
    <row r="986" spans="1:26" ht="15.75" customHeight="1">
      <c r="A986" s="479"/>
      <c r="B986" s="479"/>
      <c r="C986" s="479"/>
      <c r="D986" s="479"/>
      <c r="E986" s="479"/>
      <c r="F986" s="479"/>
      <c r="G986" s="479"/>
      <c r="H986" s="479"/>
      <c r="I986" s="479"/>
      <c r="J986" s="479"/>
      <c r="K986" s="479"/>
      <c r="L986" s="479"/>
      <c r="M986" s="479"/>
      <c r="N986" s="479"/>
      <c r="O986" s="479"/>
      <c r="P986" s="479"/>
      <c r="Q986" s="479"/>
      <c r="R986" s="479"/>
      <c r="S986" s="479"/>
      <c r="T986" s="479"/>
      <c r="U986" s="479"/>
      <c r="V986" s="479"/>
      <c r="W986" s="479"/>
      <c r="X986" s="479"/>
      <c r="Y986" s="479"/>
      <c r="Z986" s="479"/>
    </row>
    <row r="987" spans="1:26" ht="15.75" customHeight="1">
      <c r="A987" s="479"/>
      <c r="B987" s="479"/>
      <c r="C987" s="479"/>
      <c r="D987" s="479"/>
      <c r="E987" s="479"/>
      <c r="F987" s="479"/>
      <c r="G987" s="479"/>
      <c r="H987" s="479"/>
      <c r="I987" s="479"/>
      <c r="J987" s="479"/>
      <c r="K987" s="479"/>
      <c r="L987" s="479"/>
      <c r="M987" s="479"/>
      <c r="N987" s="479"/>
      <c r="O987" s="479"/>
      <c r="P987" s="479"/>
      <c r="Q987" s="479"/>
      <c r="R987" s="479"/>
      <c r="S987" s="479"/>
      <c r="T987" s="479"/>
      <c r="U987" s="479"/>
      <c r="V987" s="479"/>
      <c r="W987" s="479"/>
      <c r="X987" s="479"/>
      <c r="Y987" s="479"/>
      <c r="Z987" s="479"/>
    </row>
    <row r="988" spans="1:26" ht="15.75" customHeight="1">
      <c r="A988" s="479"/>
      <c r="B988" s="479"/>
      <c r="C988" s="479"/>
      <c r="D988" s="479"/>
      <c r="E988" s="479"/>
      <c r="F988" s="479"/>
      <c r="G988" s="479"/>
      <c r="H988" s="479"/>
      <c r="I988" s="479"/>
      <c r="J988" s="479"/>
      <c r="K988" s="479"/>
      <c r="L988" s="479"/>
      <c r="M988" s="479"/>
      <c r="N988" s="479"/>
      <c r="O988" s="479"/>
      <c r="P988" s="479"/>
      <c r="Q988" s="479"/>
      <c r="R988" s="479"/>
      <c r="S988" s="479"/>
      <c r="T988" s="479"/>
      <c r="U988" s="479"/>
      <c r="V988" s="479"/>
      <c r="W988" s="479"/>
      <c r="X988" s="479"/>
      <c r="Y988" s="479"/>
      <c r="Z988" s="479"/>
    </row>
    <row r="989" spans="1:26" ht="15.75" customHeight="1">
      <c r="A989" s="479"/>
      <c r="B989" s="479"/>
      <c r="C989" s="479"/>
      <c r="D989" s="479"/>
      <c r="E989" s="479"/>
      <c r="F989" s="479"/>
      <c r="G989" s="479"/>
      <c r="H989" s="479"/>
      <c r="I989" s="479"/>
      <c r="J989" s="479"/>
      <c r="K989" s="479"/>
      <c r="L989" s="479"/>
      <c r="M989" s="479"/>
      <c r="N989" s="479"/>
      <c r="O989" s="479"/>
      <c r="P989" s="479"/>
      <c r="Q989" s="479"/>
      <c r="R989" s="479"/>
      <c r="S989" s="479"/>
      <c r="T989" s="479"/>
      <c r="U989" s="479"/>
      <c r="V989" s="479"/>
      <c r="W989" s="479"/>
      <c r="X989" s="479"/>
      <c r="Y989" s="479"/>
      <c r="Z989" s="479"/>
    </row>
    <row r="990" spans="1:26" ht="15.75" customHeight="1">
      <c r="A990" s="479"/>
      <c r="B990" s="479"/>
      <c r="C990" s="479"/>
      <c r="D990" s="479"/>
      <c r="E990" s="479"/>
      <c r="F990" s="479"/>
      <c r="G990" s="479"/>
      <c r="H990" s="479"/>
      <c r="I990" s="479"/>
      <c r="J990" s="479"/>
      <c r="K990" s="479"/>
      <c r="L990" s="479"/>
      <c r="M990" s="479"/>
      <c r="N990" s="479"/>
      <c r="O990" s="479"/>
      <c r="P990" s="479"/>
      <c r="Q990" s="479"/>
      <c r="R990" s="479"/>
      <c r="S990" s="479"/>
      <c r="T990" s="479"/>
      <c r="U990" s="479"/>
      <c r="V990" s="479"/>
      <c r="W990" s="479"/>
      <c r="X990" s="479"/>
      <c r="Y990" s="479"/>
      <c r="Z990" s="479"/>
    </row>
    <row r="991" spans="1:26" ht="15.75" customHeight="1">
      <c r="A991" s="479"/>
      <c r="B991" s="479"/>
      <c r="C991" s="479"/>
      <c r="D991" s="479"/>
      <c r="E991" s="479"/>
      <c r="F991" s="479"/>
      <c r="G991" s="479"/>
      <c r="H991" s="479"/>
      <c r="I991" s="479"/>
      <c r="J991" s="479"/>
      <c r="K991" s="479"/>
      <c r="L991" s="479"/>
      <c r="M991" s="479"/>
      <c r="N991" s="479"/>
      <c r="O991" s="479"/>
      <c r="P991" s="479"/>
      <c r="Q991" s="479"/>
      <c r="R991" s="479"/>
      <c r="S991" s="479"/>
      <c r="T991" s="479"/>
      <c r="U991" s="479"/>
      <c r="V991" s="479"/>
      <c r="W991" s="479"/>
      <c r="X991" s="479"/>
      <c r="Y991" s="479"/>
      <c r="Z991" s="479"/>
    </row>
    <row r="992" spans="1:26" ht="15.75" customHeight="1">
      <c r="A992" s="479"/>
      <c r="B992" s="479"/>
      <c r="C992" s="479"/>
      <c r="D992" s="479"/>
      <c r="E992" s="479"/>
      <c r="F992" s="479"/>
      <c r="G992" s="479"/>
      <c r="H992" s="479"/>
      <c r="I992" s="479"/>
      <c r="J992" s="479"/>
      <c r="K992" s="479"/>
      <c r="L992" s="479"/>
      <c r="M992" s="479"/>
      <c r="N992" s="479"/>
      <c r="O992" s="479"/>
      <c r="P992" s="479"/>
      <c r="Q992" s="479"/>
      <c r="R992" s="479"/>
      <c r="S992" s="479"/>
      <c r="T992" s="479"/>
      <c r="U992" s="479"/>
      <c r="V992" s="479"/>
      <c r="W992" s="479"/>
      <c r="X992" s="479"/>
      <c r="Y992" s="479"/>
      <c r="Z992" s="479"/>
    </row>
    <row r="993" spans="1:26" ht="15.75" customHeight="1">
      <c r="A993" s="479"/>
      <c r="B993" s="479"/>
      <c r="C993" s="479"/>
      <c r="D993" s="479"/>
      <c r="E993" s="479"/>
      <c r="F993" s="479"/>
      <c r="G993" s="479"/>
      <c r="H993" s="479"/>
      <c r="I993" s="479"/>
      <c r="J993" s="479"/>
      <c r="K993" s="479"/>
      <c r="L993" s="479"/>
      <c r="M993" s="479"/>
      <c r="N993" s="479"/>
      <c r="O993" s="479"/>
      <c r="P993" s="479"/>
      <c r="Q993" s="479"/>
      <c r="R993" s="479"/>
      <c r="S993" s="479"/>
      <c r="T993" s="479"/>
      <c r="U993" s="479"/>
      <c r="V993" s="479"/>
      <c r="W993" s="479"/>
      <c r="X993" s="479"/>
      <c r="Y993" s="479"/>
      <c r="Z993" s="479"/>
    </row>
    <row r="994" spans="1:26" ht="15.75" customHeight="1">
      <c r="A994" s="479"/>
      <c r="B994" s="479"/>
      <c r="C994" s="479"/>
      <c r="D994" s="479"/>
      <c r="E994" s="479"/>
      <c r="F994" s="479"/>
      <c r="G994" s="479"/>
      <c r="H994" s="479"/>
      <c r="I994" s="479"/>
      <c r="J994" s="479"/>
      <c r="K994" s="479"/>
      <c r="L994" s="479"/>
      <c r="M994" s="479"/>
      <c r="N994" s="479"/>
      <c r="O994" s="479"/>
      <c r="P994" s="479"/>
      <c r="Q994" s="479"/>
      <c r="R994" s="479"/>
      <c r="S994" s="479"/>
      <c r="T994" s="479"/>
      <c r="U994" s="479"/>
      <c r="V994" s="479"/>
      <c r="W994" s="479"/>
      <c r="X994" s="479"/>
      <c r="Y994" s="479"/>
      <c r="Z994" s="479"/>
    </row>
    <row r="995" spans="1:26" ht="15.75" customHeight="1">
      <c r="A995" s="479"/>
      <c r="B995" s="479"/>
      <c r="C995" s="479"/>
      <c r="D995" s="479"/>
      <c r="E995" s="479"/>
      <c r="F995" s="479"/>
      <c r="G995" s="479"/>
      <c r="H995" s="479"/>
      <c r="I995" s="479"/>
      <c r="J995" s="479"/>
      <c r="K995" s="479"/>
      <c r="L995" s="479"/>
      <c r="M995" s="479"/>
      <c r="N995" s="479"/>
      <c r="O995" s="479"/>
      <c r="P995" s="479"/>
      <c r="Q995" s="479"/>
      <c r="R995" s="479"/>
      <c r="S995" s="479"/>
      <c r="T995" s="479"/>
      <c r="U995" s="479"/>
      <c r="V995" s="479"/>
      <c r="W995" s="479"/>
      <c r="X995" s="479"/>
      <c r="Y995" s="479"/>
      <c r="Z995" s="479"/>
    </row>
    <row r="996" spans="1:26" ht="15.75" customHeight="1">
      <c r="A996" s="479"/>
      <c r="B996" s="479"/>
      <c r="C996" s="479"/>
      <c r="D996" s="479"/>
      <c r="E996" s="479"/>
      <c r="F996" s="479"/>
      <c r="G996" s="479"/>
      <c r="H996" s="479"/>
      <c r="I996" s="479"/>
      <c r="J996" s="479"/>
      <c r="K996" s="479"/>
      <c r="L996" s="479"/>
      <c r="M996" s="479"/>
      <c r="N996" s="479"/>
      <c r="O996" s="479"/>
      <c r="P996" s="479"/>
      <c r="Q996" s="479"/>
      <c r="R996" s="479"/>
      <c r="S996" s="479"/>
      <c r="T996" s="479"/>
      <c r="U996" s="479"/>
      <c r="V996" s="479"/>
      <c r="W996" s="479"/>
      <c r="X996" s="479"/>
      <c r="Y996" s="479"/>
      <c r="Z996" s="479"/>
    </row>
    <row r="997" spans="1:26" ht="15.75" customHeight="1">
      <c r="A997" s="479"/>
      <c r="B997" s="479"/>
      <c r="C997" s="479"/>
      <c r="D997" s="479"/>
      <c r="E997" s="479"/>
      <c r="F997" s="479"/>
      <c r="G997" s="479"/>
      <c r="H997" s="479"/>
      <c r="I997" s="479"/>
      <c r="J997" s="479"/>
      <c r="K997" s="479"/>
      <c r="L997" s="479"/>
      <c r="M997" s="479"/>
      <c r="N997" s="479"/>
      <c r="O997" s="479"/>
      <c r="P997" s="479"/>
      <c r="Q997" s="479"/>
      <c r="R997" s="479"/>
      <c r="S997" s="479"/>
      <c r="T997" s="479"/>
      <c r="U997" s="479"/>
      <c r="V997" s="479"/>
      <c r="W997" s="479"/>
      <c r="X997" s="479"/>
      <c r="Y997" s="479"/>
      <c r="Z997" s="479"/>
    </row>
    <row r="998" spans="1:26" ht="15.75" customHeight="1">
      <c r="A998" s="479"/>
      <c r="B998" s="479"/>
      <c r="C998" s="479"/>
      <c r="D998" s="479"/>
      <c r="E998" s="479"/>
      <c r="F998" s="479"/>
      <c r="G998" s="479"/>
      <c r="H998" s="479"/>
      <c r="I998" s="479"/>
      <c r="J998" s="479"/>
      <c r="K998" s="479"/>
      <c r="L998" s="479"/>
      <c r="M998" s="479"/>
      <c r="N998" s="479"/>
      <c r="O998" s="479"/>
      <c r="P998" s="479"/>
      <c r="Q998" s="479"/>
      <c r="R998" s="479"/>
      <c r="S998" s="479"/>
      <c r="T998" s="479"/>
      <c r="U998" s="479"/>
      <c r="V998" s="479"/>
      <c r="W998" s="479"/>
      <c r="X998" s="479"/>
      <c r="Y998" s="479"/>
      <c r="Z998" s="479"/>
    </row>
    <row r="999" spans="1:26" ht="15.75" customHeight="1">
      <c r="A999" s="479"/>
      <c r="B999" s="479"/>
      <c r="C999" s="479"/>
      <c r="D999" s="479"/>
      <c r="E999" s="479"/>
      <c r="F999" s="479"/>
      <c r="G999" s="479"/>
      <c r="H999" s="479"/>
      <c r="I999" s="479"/>
      <c r="J999" s="479"/>
      <c r="K999" s="479"/>
      <c r="L999" s="479"/>
      <c r="M999" s="479"/>
      <c r="N999" s="479"/>
      <c r="O999" s="479"/>
      <c r="P999" s="479"/>
      <c r="Q999" s="479"/>
      <c r="R999" s="479"/>
      <c r="S999" s="479"/>
      <c r="T999" s="479"/>
      <c r="U999" s="479"/>
      <c r="V999" s="479"/>
      <c r="W999" s="479"/>
      <c r="X999" s="479"/>
      <c r="Y999" s="479"/>
      <c r="Z999" s="479"/>
    </row>
    <row r="1000" spans="1:26" ht="15.75" customHeight="1">
      <c r="A1000" s="479"/>
      <c r="B1000" s="479"/>
      <c r="C1000" s="479"/>
      <c r="D1000" s="479"/>
      <c r="E1000" s="479"/>
      <c r="F1000" s="479"/>
      <c r="G1000" s="479"/>
      <c r="H1000" s="479"/>
      <c r="I1000" s="479"/>
      <c r="J1000" s="479"/>
      <c r="K1000" s="479"/>
      <c r="L1000" s="479"/>
      <c r="M1000" s="479"/>
      <c r="N1000" s="479"/>
      <c r="O1000" s="479"/>
      <c r="P1000" s="479"/>
      <c r="Q1000" s="479"/>
      <c r="R1000" s="479"/>
      <c r="S1000" s="479"/>
      <c r="T1000" s="479"/>
      <c r="U1000" s="479"/>
      <c r="V1000" s="479"/>
      <c r="W1000" s="479"/>
      <c r="X1000" s="479"/>
      <c r="Y1000" s="479"/>
      <c r="Z1000" s="479"/>
    </row>
  </sheetData>
  <mergeCells count="26">
    <mergeCell ref="A6:A11"/>
    <mergeCell ref="B6:B7"/>
    <mergeCell ref="E6:E11"/>
    <mergeCell ref="F6:F11"/>
    <mergeCell ref="G6:G11"/>
    <mergeCell ref="B8:B9"/>
    <mergeCell ref="E12:E16"/>
    <mergeCell ref="F12:F16"/>
    <mergeCell ref="F17:F22"/>
    <mergeCell ref="G17:G22"/>
    <mergeCell ref="E18:E19"/>
    <mergeCell ref="G12:G16"/>
    <mergeCell ref="C12:C16"/>
    <mergeCell ref="D12:D16"/>
    <mergeCell ref="A17:A22"/>
    <mergeCell ref="C18:C19"/>
    <mergeCell ref="D18:D19"/>
    <mergeCell ref="B20:B21"/>
    <mergeCell ref="A12:A16"/>
    <mergeCell ref="A1:G1"/>
    <mergeCell ref="A4:A5"/>
    <mergeCell ref="C4:C5"/>
    <mergeCell ref="D4:D5"/>
    <mergeCell ref="E4:E5"/>
    <mergeCell ref="F4:F5"/>
    <mergeCell ref="G4:G5"/>
  </mergeCells>
  <printOptions horizontalCentered="1"/>
  <pageMargins left="0.51181102362204722" right="0.51181102362204722" top="0.55118110236220474" bottom="0.35433070866141736" header="0" footer="0"/>
  <pageSetup paperSize="9"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D99594"/>
  </sheetPr>
  <dimension ref="A1:Q1000"/>
  <sheetViews>
    <sheetView showGridLines="0" workbookViewId="0"/>
  </sheetViews>
  <sheetFormatPr baseColWidth="10" defaultColWidth="14.42578125" defaultRowHeight="15" customHeight="1"/>
  <cols>
    <col min="1" max="1" width="28.140625" customWidth="1"/>
    <col min="2" max="3" width="33.5703125" customWidth="1"/>
    <col min="4" max="4" width="34.7109375" customWidth="1"/>
    <col min="5" max="5" width="5.7109375" customWidth="1"/>
    <col min="6" max="6" width="30.140625" customWidth="1"/>
    <col min="7" max="7" width="40.85546875" customWidth="1"/>
    <col min="8" max="8" width="37.42578125" customWidth="1"/>
    <col min="9" max="9" width="39.42578125" customWidth="1"/>
    <col min="10" max="10" width="33.28515625" customWidth="1"/>
    <col min="11" max="11" width="34.85546875" customWidth="1"/>
    <col min="12" max="12" width="30.5703125" customWidth="1"/>
    <col min="13" max="13" width="28.42578125" customWidth="1"/>
    <col min="14" max="14" width="5.7109375" customWidth="1"/>
    <col min="15" max="15" width="36.7109375" customWidth="1"/>
    <col min="16" max="16" width="5.7109375" customWidth="1"/>
    <col min="17" max="17" width="36.140625" customWidth="1"/>
    <col min="18" max="26" width="10.7109375" customWidth="1"/>
  </cols>
  <sheetData>
    <row r="1" spans="1:17" ht="22.5">
      <c r="A1" s="733" t="s">
        <v>3208</v>
      </c>
      <c r="B1" s="734"/>
      <c r="C1" s="734"/>
      <c r="D1" s="648"/>
      <c r="F1" s="733" t="s">
        <v>3209</v>
      </c>
      <c r="G1" s="734"/>
      <c r="H1" s="734"/>
      <c r="I1" s="734"/>
      <c r="J1" s="734"/>
      <c r="K1" s="734"/>
      <c r="L1" s="734"/>
      <c r="M1" s="648"/>
      <c r="O1" s="557" t="s">
        <v>3210</v>
      </c>
      <c r="Q1" s="558" t="s">
        <v>3211</v>
      </c>
    </row>
    <row r="2" spans="1:17" ht="37.5" customHeight="1">
      <c r="A2" s="559" t="s">
        <v>50</v>
      </c>
      <c r="B2" s="560" t="s">
        <v>83</v>
      </c>
      <c r="C2" s="560" t="s">
        <v>99</v>
      </c>
      <c r="D2" s="559" t="s">
        <v>108</v>
      </c>
      <c r="F2" s="561" t="s">
        <v>2933</v>
      </c>
      <c r="G2" s="561" t="s">
        <v>81</v>
      </c>
      <c r="H2" s="562" t="s">
        <v>157</v>
      </c>
      <c r="I2" s="561" t="s">
        <v>3016</v>
      </c>
      <c r="J2" s="562" t="s">
        <v>97</v>
      </c>
      <c r="K2" s="561" t="s">
        <v>48</v>
      </c>
      <c r="L2" s="562" t="s">
        <v>3212</v>
      </c>
      <c r="M2" s="561" t="s">
        <v>59</v>
      </c>
      <c r="O2" s="559" t="s">
        <v>3213</v>
      </c>
      <c r="Q2" s="563" t="s">
        <v>3214</v>
      </c>
    </row>
    <row r="3" spans="1:17" ht="60" customHeight="1">
      <c r="A3" s="564" t="s">
        <v>3215</v>
      </c>
      <c r="B3" s="565" t="s">
        <v>3216</v>
      </c>
      <c r="C3" s="565" t="s">
        <v>3217</v>
      </c>
      <c r="D3" s="565" t="s">
        <v>3218</v>
      </c>
      <c r="F3" s="566" t="s">
        <v>3219</v>
      </c>
      <c r="G3" s="567" t="s">
        <v>3220</v>
      </c>
      <c r="H3" s="567" t="s">
        <v>3221</v>
      </c>
      <c r="I3" s="567" t="s">
        <v>3222</v>
      </c>
      <c r="J3" s="567" t="s">
        <v>3223</v>
      </c>
      <c r="K3" s="567" t="s">
        <v>3224</v>
      </c>
      <c r="L3" s="567" t="s">
        <v>3225</v>
      </c>
      <c r="M3" s="567" t="s">
        <v>3226</v>
      </c>
      <c r="O3" s="567" t="s">
        <v>51</v>
      </c>
      <c r="Q3" s="567" t="s">
        <v>5</v>
      </c>
    </row>
    <row r="4" spans="1:17" ht="102">
      <c r="A4" s="568" t="s">
        <v>3227</v>
      </c>
      <c r="B4" s="564" t="s">
        <v>3228</v>
      </c>
      <c r="C4" s="569" t="s">
        <v>3229</v>
      </c>
      <c r="D4" s="570" t="s">
        <v>3230</v>
      </c>
      <c r="F4" s="566" t="s">
        <v>3231</v>
      </c>
      <c r="G4" s="567" t="s">
        <v>3232</v>
      </c>
      <c r="H4" s="567" t="s">
        <v>3233</v>
      </c>
      <c r="I4" s="567" t="s">
        <v>3234</v>
      </c>
      <c r="J4" s="567" t="s">
        <v>3235</v>
      </c>
      <c r="K4" s="567" t="s">
        <v>3236</v>
      </c>
      <c r="L4" s="567" t="s">
        <v>3237</v>
      </c>
      <c r="M4" s="567" t="s">
        <v>3238</v>
      </c>
      <c r="O4" s="567" t="s">
        <v>133</v>
      </c>
      <c r="Q4" s="567" t="s">
        <v>3186</v>
      </c>
    </row>
    <row r="5" spans="1:17" ht="75" customHeight="1">
      <c r="A5" s="571"/>
      <c r="B5" s="569" t="s">
        <v>3239</v>
      </c>
      <c r="C5" s="572" t="s">
        <v>3240</v>
      </c>
      <c r="D5" s="570" t="s">
        <v>3241</v>
      </c>
      <c r="F5" s="566" t="s">
        <v>3242</v>
      </c>
      <c r="G5" s="567" t="s">
        <v>3243</v>
      </c>
      <c r="H5" s="567" t="s">
        <v>3244</v>
      </c>
      <c r="I5" s="567" t="s">
        <v>3245</v>
      </c>
      <c r="J5" s="567" t="s">
        <v>3246</v>
      </c>
      <c r="K5" s="567" t="s">
        <v>3247</v>
      </c>
      <c r="L5" s="567" t="s">
        <v>3248</v>
      </c>
      <c r="M5" s="567" t="s">
        <v>3249</v>
      </c>
      <c r="O5" s="572" t="s">
        <v>440</v>
      </c>
      <c r="Q5" s="567" t="s">
        <v>3195</v>
      </c>
    </row>
    <row r="6" spans="1:17" ht="69" customHeight="1">
      <c r="A6" s="479"/>
      <c r="B6" s="569" t="s">
        <v>3250</v>
      </c>
      <c r="C6" s="573"/>
      <c r="D6" s="551" t="s">
        <v>3251</v>
      </c>
      <c r="F6" s="574" t="s">
        <v>3252</v>
      </c>
      <c r="G6" s="567" t="s">
        <v>3253</v>
      </c>
      <c r="H6" s="567" t="s">
        <v>3254</v>
      </c>
      <c r="I6" s="567" t="s">
        <v>3255</v>
      </c>
      <c r="J6" s="567" t="s">
        <v>3256</v>
      </c>
      <c r="K6" s="567" t="s">
        <v>3257</v>
      </c>
      <c r="L6" s="567" t="s">
        <v>3258</v>
      </c>
      <c r="M6" s="567" t="s">
        <v>3259</v>
      </c>
      <c r="O6" s="572" t="s">
        <v>84</v>
      </c>
      <c r="Q6" s="572" t="s">
        <v>3201</v>
      </c>
    </row>
    <row r="7" spans="1:17" ht="62.25" customHeight="1">
      <c r="A7" s="479"/>
      <c r="B7" s="569" t="s">
        <v>3260</v>
      </c>
      <c r="C7" s="479"/>
      <c r="D7" s="479"/>
      <c r="F7" s="479"/>
      <c r="G7" s="567" t="s">
        <v>3261</v>
      </c>
      <c r="H7" s="567" t="s">
        <v>3262</v>
      </c>
      <c r="I7" s="567" t="s">
        <v>3263</v>
      </c>
      <c r="J7" s="572" t="s">
        <v>3264</v>
      </c>
      <c r="K7" s="567" t="s">
        <v>3265</v>
      </c>
      <c r="L7" s="567" t="s">
        <v>3266</v>
      </c>
      <c r="M7" s="567" t="s">
        <v>3267</v>
      </c>
      <c r="O7" s="567" t="s">
        <v>2610</v>
      </c>
    </row>
    <row r="8" spans="1:17" ht="56.25" customHeight="1">
      <c r="A8" s="479"/>
      <c r="B8" s="479"/>
      <c r="C8" s="466"/>
      <c r="D8" s="466"/>
      <c r="F8" s="479"/>
      <c r="G8" s="567" t="s">
        <v>3268</v>
      </c>
      <c r="H8" s="567" t="s">
        <v>3269</v>
      </c>
      <c r="I8" s="567" t="s">
        <v>3270</v>
      </c>
      <c r="J8" s="479"/>
      <c r="K8" s="566" t="s">
        <v>3271</v>
      </c>
      <c r="L8" s="572" t="s">
        <v>3272</v>
      </c>
      <c r="M8" s="567" t="s">
        <v>3273</v>
      </c>
      <c r="O8" s="567" t="s">
        <v>3274</v>
      </c>
    </row>
    <row r="9" spans="1:17" ht="57" customHeight="1">
      <c r="A9" s="571"/>
      <c r="B9" s="466"/>
      <c r="C9" s="466"/>
      <c r="D9" s="466"/>
      <c r="F9" s="479"/>
      <c r="G9" s="567" t="s">
        <v>3275</v>
      </c>
      <c r="H9" s="572" t="s">
        <v>3276</v>
      </c>
      <c r="I9" s="567" t="s">
        <v>3277</v>
      </c>
      <c r="J9" s="479"/>
      <c r="K9" s="566" t="s">
        <v>3278</v>
      </c>
      <c r="L9" s="479"/>
      <c r="M9" s="574" t="s">
        <v>3279</v>
      </c>
      <c r="O9" s="572" t="s">
        <v>2618</v>
      </c>
    </row>
    <row r="10" spans="1:17" ht="56.25" customHeight="1">
      <c r="A10" s="479"/>
      <c r="B10" s="466"/>
      <c r="C10" s="466"/>
      <c r="D10" s="466"/>
      <c r="F10" s="479"/>
      <c r="G10" s="572" t="s">
        <v>3280</v>
      </c>
      <c r="H10" s="479"/>
      <c r="I10" s="566" t="s">
        <v>3281</v>
      </c>
      <c r="J10" s="479"/>
      <c r="K10" s="566" t="s">
        <v>3282</v>
      </c>
      <c r="L10" s="479"/>
      <c r="M10" s="479"/>
      <c r="O10" s="572" t="s">
        <v>100</v>
      </c>
    </row>
    <row r="11" spans="1:17" ht="42.75" customHeight="1">
      <c r="A11" s="479"/>
      <c r="B11" s="479"/>
      <c r="C11" s="479"/>
      <c r="D11" s="479"/>
      <c r="F11" s="479"/>
      <c r="G11" s="479"/>
      <c r="H11" s="479"/>
      <c r="I11" s="566" t="s">
        <v>3283</v>
      </c>
      <c r="J11" s="479"/>
      <c r="K11" s="566" t="s">
        <v>3284</v>
      </c>
      <c r="L11" s="479"/>
      <c r="M11" s="479"/>
      <c r="O11" s="572" t="s">
        <v>109</v>
      </c>
    </row>
    <row r="12" spans="1:17" ht="45" customHeight="1">
      <c r="A12" s="479"/>
      <c r="B12" s="479"/>
      <c r="C12" s="479"/>
      <c r="D12" s="479"/>
      <c r="F12" s="479"/>
      <c r="G12" s="479"/>
      <c r="H12" s="479"/>
      <c r="I12" s="566" t="s">
        <v>3285</v>
      </c>
      <c r="J12" s="479"/>
      <c r="K12" s="566" t="s">
        <v>3286</v>
      </c>
      <c r="L12" s="479"/>
      <c r="M12" s="479"/>
    </row>
    <row r="13" spans="1:17" ht="35.25" customHeight="1">
      <c r="A13" s="479"/>
      <c r="B13" s="479"/>
      <c r="C13" s="479"/>
      <c r="D13" s="479"/>
      <c r="F13" s="479"/>
      <c r="G13" s="479"/>
      <c r="H13" s="479"/>
      <c r="I13" s="574" t="s">
        <v>3287</v>
      </c>
      <c r="J13" s="479"/>
      <c r="K13" s="566" t="s">
        <v>3288</v>
      </c>
      <c r="L13" s="479"/>
      <c r="M13" s="479"/>
    </row>
    <row r="14" spans="1:17" ht="29.25" customHeight="1">
      <c r="A14" s="479"/>
      <c r="B14" s="479"/>
      <c r="C14" s="479"/>
      <c r="D14" s="479"/>
      <c r="F14" s="479"/>
      <c r="G14" s="479"/>
      <c r="H14" s="479"/>
      <c r="I14" s="479"/>
      <c r="J14" s="479"/>
      <c r="K14" s="566" t="s">
        <v>3289</v>
      </c>
      <c r="L14" s="479"/>
      <c r="M14" s="479"/>
    </row>
    <row r="15" spans="1:17" ht="41.25" customHeight="1">
      <c r="A15" s="575"/>
      <c r="B15" s="479"/>
      <c r="C15" s="479"/>
      <c r="D15" s="479"/>
      <c r="F15" s="479"/>
      <c r="G15" s="479"/>
      <c r="H15" s="479"/>
      <c r="I15" s="479"/>
      <c r="J15" s="479"/>
      <c r="K15" s="566" t="s">
        <v>3290</v>
      </c>
      <c r="L15" s="479"/>
      <c r="M15" s="479"/>
    </row>
    <row r="16" spans="1:17" ht="46.5" customHeight="1">
      <c r="A16" s="479"/>
      <c r="B16" s="575"/>
      <c r="C16" s="575"/>
      <c r="D16" s="575"/>
      <c r="F16" s="479"/>
      <c r="G16" s="479"/>
      <c r="H16" s="479"/>
      <c r="I16" s="479"/>
      <c r="J16" s="479"/>
      <c r="K16" s="574" t="s">
        <v>3291</v>
      </c>
      <c r="L16" s="479"/>
      <c r="M16" s="47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F1:M1"/>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99594"/>
    <pageSetUpPr fitToPage="1"/>
  </sheetPr>
  <dimension ref="A1:Z1000"/>
  <sheetViews>
    <sheetView showGridLines="0" workbookViewId="0"/>
  </sheetViews>
  <sheetFormatPr baseColWidth="10" defaultColWidth="14.42578125" defaultRowHeight="15" customHeight="1"/>
  <cols>
    <col min="1" max="1" width="33.140625" customWidth="1"/>
    <col min="2" max="2" width="48.85546875" customWidth="1"/>
    <col min="3" max="26" width="10.7109375" customWidth="1"/>
  </cols>
  <sheetData>
    <row r="1" spans="1:26" ht="20.25" customHeight="1">
      <c r="A1" s="735" t="s">
        <v>3292</v>
      </c>
      <c r="B1" s="596"/>
      <c r="C1" s="576"/>
      <c r="D1" s="576"/>
      <c r="E1" s="576"/>
      <c r="F1" s="479"/>
      <c r="G1" s="479"/>
      <c r="H1" s="479"/>
      <c r="I1" s="479"/>
      <c r="J1" s="479"/>
      <c r="K1" s="479"/>
      <c r="L1" s="479"/>
      <c r="M1" s="479"/>
      <c r="N1" s="479"/>
      <c r="O1" s="479"/>
      <c r="P1" s="479"/>
      <c r="Q1" s="479"/>
      <c r="R1" s="479"/>
      <c r="S1" s="479"/>
      <c r="T1" s="479"/>
      <c r="U1" s="479"/>
      <c r="V1" s="479"/>
      <c r="W1" s="479"/>
      <c r="X1" s="479"/>
      <c r="Y1" s="479"/>
      <c r="Z1" s="479"/>
    </row>
    <row r="2" spans="1:26" ht="9.75" customHeight="1">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row>
    <row r="3" spans="1:26" ht="24.75" customHeight="1">
      <c r="A3" s="563" t="s">
        <v>3293</v>
      </c>
      <c r="B3" s="563" t="s">
        <v>3294</v>
      </c>
      <c r="C3" s="479"/>
      <c r="D3" s="479"/>
      <c r="E3" s="479"/>
      <c r="F3" s="479"/>
      <c r="G3" s="479"/>
      <c r="H3" s="479"/>
      <c r="I3" s="479"/>
      <c r="J3" s="479"/>
      <c r="K3" s="479"/>
      <c r="L3" s="479"/>
      <c r="M3" s="479"/>
      <c r="N3" s="479"/>
      <c r="O3" s="479"/>
      <c r="P3" s="479"/>
      <c r="Q3" s="479"/>
      <c r="R3" s="479"/>
      <c r="S3" s="479"/>
      <c r="T3" s="479"/>
      <c r="U3" s="479"/>
      <c r="V3" s="479"/>
      <c r="W3" s="479"/>
      <c r="X3" s="479"/>
      <c r="Y3" s="479"/>
      <c r="Z3" s="479"/>
    </row>
    <row r="4" spans="1:26" ht="115.5">
      <c r="A4" s="577" t="s">
        <v>61</v>
      </c>
      <c r="B4" s="578" t="s">
        <v>3295</v>
      </c>
      <c r="C4" s="479"/>
      <c r="D4" s="479"/>
      <c r="E4" s="479"/>
      <c r="F4" s="479"/>
      <c r="G4" s="479"/>
      <c r="H4" s="479"/>
      <c r="I4" s="479"/>
      <c r="J4" s="479"/>
      <c r="K4" s="479"/>
      <c r="L4" s="479"/>
      <c r="M4" s="479"/>
      <c r="N4" s="479"/>
      <c r="O4" s="479"/>
      <c r="P4" s="479"/>
      <c r="Q4" s="479"/>
      <c r="R4" s="479"/>
      <c r="S4" s="479"/>
      <c r="T4" s="479"/>
      <c r="U4" s="479"/>
      <c r="V4" s="479"/>
      <c r="W4" s="479"/>
      <c r="X4" s="479"/>
      <c r="Y4" s="479"/>
      <c r="Z4" s="479"/>
    </row>
    <row r="5" spans="1:26" ht="66">
      <c r="A5" s="579" t="s">
        <v>52</v>
      </c>
      <c r="B5" s="578" t="s">
        <v>3296</v>
      </c>
      <c r="C5" s="479"/>
      <c r="D5" s="479"/>
      <c r="E5" s="479"/>
      <c r="F5" s="479"/>
      <c r="G5" s="479"/>
      <c r="H5" s="479"/>
      <c r="I5" s="479"/>
      <c r="J5" s="479"/>
      <c r="K5" s="479"/>
      <c r="L5" s="479"/>
      <c r="M5" s="479"/>
      <c r="N5" s="479"/>
      <c r="O5" s="479"/>
      <c r="P5" s="479"/>
      <c r="Q5" s="479"/>
      <c r="R5" s="479"/>
      <c r="S5" s="479"/>
      <c r="T5" s="479"/>
      <c r="U5" s="479"/>
      <c r="V5" s="479"/>
      <c r="W5" s="479"/>
      <c r="X5" s="479"/>
      <c r="Y5" s="479"/>
      <c r="Z5" s="479"/>
    </row>
    <row r="6" spans="1:26" ht="82.5">
      <c r="A6" s="580" t="s">
        <v>126</v>
      </c>
      <c r="B6" s="578" t="s">
        <v>3297</v>
      </c>
      <c r="C6" s="479"/>
      <c r="D6" s="479"/>
      <c r="E6" s="479"/>
      <c r="F6" s="479"/>
      <c r="G6" s="479"/>
      <c r="H6" s="479"/>
      <c r="I6" s="479"/>
      <c r="J6" s="479"/>
      <c r="K6" s="479"/>
      <c r="L6" s="479"/>
      <c r="M6" s="479"/>
      <c r="N6" s="479"/>
      <c r="O6" s="479"/>
      <c r="P6" s="479"/>
      <c r="Q6" s="479"/>
      <c r="R6" s="479"/>
      <c r="S6" s="479"/>
      <c r="T6" s="479"/>
      <c r="U6" s="479"/>
      <c r="V6" s="479"/>
      <c r="W6" s="479"/>
      <c r="X6" s="479"/>
      <c r="Y6" s="479"/>
      <c r="Z6" s="479"/>
    </row>
    <row r="7" spans="1:26" ht="66">
      <c r="A7" s="579" t="s">
        <v>134</v>
      </c>
      <c r="B7" s="578" t="s">
        <v>3298</v>
      </c>
      <c r="C7" s="479"/>
      <c r="D7" s="479"/>
      <c r="E7" s="479"/>
      <c r="F7" s="479"/>
      <c r="G7" s="479"/>
      <c r="H7" s="479"/>
      <c r="I7" s="479"/>
      <c r="J7" s="479"/>
      <c r="K7" s="479"/>
      <c r="L7" s="479"/>
      <c r="M7" s="479"/>
      <c r="N7" s="479"/>
      <c r="O7" s="479"/>
      <c r="P7" s="479"/>
      <c r="Q7" s="479"/>
      <c r="R7" s="479"/>
      <c r="S7" s="479"/>
      <c r="T7" s="479"/>
      <c r="U7" s="479"/>
      <c r="V7" s="479"/>
      <c r="W7" s="479"/>
      <c r="X7" s="479"/>
      <c r="Y7" s="479"/>
      <c r="Z7" s="479"/>
    </row>
    <row r="8" spans="1:26">
      <c r="A8" s="556" t="s">
        <v>3299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rintOptions horizontalCentered="1"/>
  <pageMargins left="0.51181102362204722" right="0.51181102362204722" top="0.55118110236220474" bottom="0.55118110236220474"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D99594"/>
  </sheetPr>
  <dimension ref="A1:Z1000"/>
  <sheetViews>
    <sheetView showGridLines="0" workbookViewId="0"/>
  </sheetViews>
  <sheetFormatPr baseColWidth="10" defaultColWidth="14.42578125" defaultRowHeight="15" customHeight="1"/>
  <cols>
    <col min="1" max="1" width="16.140625" customWidth="1"/>
    <col min="2" max="2" width="17.7109375" customWidth="1"/>
    <col min="3" max="3" width="22.28515625" customWidth="1"/>
    <col min="4" max="4" width="38.42578125" customWidth="1"/>
    <col min="5" max="7" width="10.140625" customWidth="1"/>
    <col min="8" max="8" width="36.42578125" customWidth="1"/>
    <col min="9" max="9" width="23.85546875" customWidth="1"/>
    <col min="10" max="26" width="10.7109375" customWidth="1"/>
  </cols>
  <sheetData>
    <row r="1" spans="1:26" ht="15.75">
      <c r="A1" s="737" t="s">
        <v>3300</v>
      </c>
      <c r="B1" s="596"/>
      <c r="C1" s="596"/>
      <c r="D1" s="596"/>
      <c r="E1" s="596"/>
      <c r="F1" s="596"/>
      <c r="G1" s="596"/>
      <c r="H1" s="596"/>
      <c r="I1" s="596"/>
      <c r="J1" s="479"/>
      <c r="K1" s="479"/>
      <c r="L1" s="479"/>
      <c r="M1" s="479"/>
      <c r="N1" s="479"/>
      <c r="O1" s="479"/>
      <c r="P1" s="479"/>
      <c r="Q1" s="479"/>
      <c r="R1" s="479"/>
      <c r="S1" s="479"/>
      <c r="T1" s="479"/>
      <c r="U1" s="479"/>
      <c r="V1" s="479"/>
      <c r="W1" s="479"/>
      <c r="X1" s="479"/>
      <c r="Y1" s="479"/>
      <c r="Z1" s="479"/>
    </row>
    <row r="2" spans="1:26">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row>
    <row r="3" spans="1:26" ht="45" customHeight="1">
      <c r="A3" s="581" t="s">
        <v>3301</v>
      </c>
      <c r="B3" s="581" t="s">
        <v>3175</v>
      </c>
      <c r="C3" s="581" t="s">
        <v>3210</v>
      </c>
      <c r="D3" s="581" t="s">
        <v>3302</v>
      </c>
      <c r="E3" s="581" t="s">
        <v>3303</v>
      </c>
      <c r="F3" s="581" t="s">
        <v>3304</v>
      </c>
      <c r="G3" s="581" t="s">
        <v>3305</v>
      </c>
      <c r="H3" s="581" t="s">
        <v>3306</v>
      </c>
      <c r="I3" s="581" t="s">
        <v>3307</v>
      </c>
      <c r="J3" s="479"/>
      <c r="K3" s="479"/>
      <c r="L3" s="479"/>
      <c r="M3" s="479"/>
      <c r="N3" s="479"/>
      <c r="O3" s="479"/>
      <c r="P3" s="479"/>
      <c r="Q3" s="479"/>
      <c r="R3" s="479"/>
      <c r="S3" s="479"/>
      <c r="T3" s="479"/>
      <c r="U3" s="479"/>
      <c r="V3" s="479"/>
      <c r="W3" s="479"/>
      <c r="X3" s="479"/>
      <c r="Y3" s="479"/>
      <c r="Z3" s="479"/>
    </row>
    <row r="4" spans="1:26" ht="69.75" customHeight="1">
      <c r="A4" s="738" t="s">
        <v>5</v>
      </c>
      <c r="B4" s="731" t="s">
        <v>3180</v>
      </c>
      <c r="C4" s="555" t="s">
        <v>51</v>
      </c>
      <c r="D4" s="582" t="s">
        <v>3308</v>
      </c>
      <c r="E4" s="583">
        <v>0.9</v>
      </c>
      <c r="F4" s="584">
        <v>0.8</v>
      </c>
      <c r="G4" s="583">
        <v>0.95</v>
      </c>
      <c r="H4" s="585" t="s">
        <v>55</v>
      </c>
      <c r="I4" s="586" t="s">
        <v>3309</v>
      </c>
      <c r="J4" s="479"/>
      <c r="K4" s="479"/>
      <c r="L4" s="479"/>
      <c r="M4" s="479"/>
      <c r="N4" s="479"/>
      <c r="O4" s="479"/>
      <c r="P4" s="479"/>
      <c r="Q4" s="479"/>
      <c r="R4" s="479"/>
      <c r="S4" s="479"/>
      <c r="T4" s="479"/>
      <c r="U4" s="479"/>
      <c r="V4" s="479"/>
      <c r="W4" s="479"/>
      <c r="X4" s="479"/>
      <c r="Y4" s="479"/>
      <c r="Z4" s="479"/>
    </row>
    <row r="5" spans="1:26" ht="57.75" customHeight="1">
      <c r="A5" s="732"/>
      <c r="B5" s="732"/>
      <c r="C5" s="731" t="s">
        <v>133</v>
      </c>
      <c r="D5" s="587" t="s">
        <v>3310</v>
      </c>
      <c r="E5" s="588">
        <v>0</v>
      </c>
      <c r="F5" s="589">
        <v>0</v>
      </c>
      <c r="G5" s="590">
        <v>1</v>
      </c>
      <c r="H5" s="586" t="s">
        <v>2853</v>
      </c>
      <c r="I5" s="736" t="s">
        <v>3311</v>
      </c>
      <c r="J5" s="479"/>
      <c r="K5" s="479"/>
      <c r="L5" s="479"/>
      <c r="M5" s="479"/>
      <c r="N5" s="479"/>
      <c r="O5" s="479"/>
      <c r="P5" s="479"/>
      <c r="Q5" s="479"/>
      <c r="R5" s="479"/>
      <c r="S5" s="479"/>
      <c r="T5" s="479"/>
      <c r="U5" s="479"/>
      <c r="V5" s="479"/>
      <c r="W5" s="479"/>
      <c r="X5" s="479"/>
      <c r="Y5" s="479"/>
      <c r="Z5" s="479"/>
    </row>
    <row r="6" spans="1:26" ht="59.25" customHeight="1">
      <c r="A6" s="732"/>
      <c r="B6" s="732"/>
      <c r="C6" s="730"/>
      <c r="D6" s="582" t="s">
        <v>3312</v>
      </c>
      <c r="E6" s="583">
        <v>1</v>
      </c>
      <c r="F6" s="584">
        <v>0.25</v>
      </c>
      <c r="G6" s="583">
        <v>1</v>
      </c>
      <c r="H6" s="585" t="s">
        <v>2861</v>
      </c>
      <c r="I6" s="730"/>
      <c r="J6" s="479"/>
      <c r="K6" s="479"/>
      <c r="L6" s="479"/>
      <c r="M6" s="479"/>
      <c r="N6" s="479"/>
      <c r="O6" s="479"/>
      <c r="P6" s="479"/>
      <c r="Q6" s="479"/>
      <c r="R6" s="479"/>
      <c r="S6" s="479"/>
      <c r="T6" s="479"/>
      <c r="U6" s="479"/>
      <c r="V6" s="479"/>
      <c r="W6" s="479"/>
      <c r="X6" s="479"/>
      <c r="Y6" s="479"/>
      <c r="Z6" s="479"/>
    </row>
    <row r="7" spans="1:26" ht="72" customHeight="1">
      <c r="A7" s="730"/>
      <c r="B7" s="730"/>
      <c r="C7" s="555" t="s">
        <v>440</v>
      </c>
      <c r="D7" s="582" t="s">
        <v>3313</v>
      </c>
      <c r="E7" s="591">
        <v>0</v>
      </c>
      <c r="F7" s="592">
        <v>0</v>
      </c>
      <c r="G7" s="583">
        <v>1</v>
      </c>
      <c r="H7" s="585" t="s">
        <v>1136</v>
      </c>
      <c r="I7" s="586" t="s">
        <v>3314</v>
      </c>
      <c r="J7" s="479"/>
      <c r="K7" s="479"/>
      <c r="L7" s="479"/>
      <c r="M7" s="479"/>
      <c r="N7" s="479"/>
      <c r="O7" s="479"/>
      <c r="P7" s="479"/>
      <c r="Q7" s="479"/>
      <c r="R7" s="479"/>
      <c r="S7" s="479"/>
      <c r="T7" s="479"/>
      <c r="U7" s="479"/>
      <c r="V7" s="479"/>
      <c r="W7" s="479"/>
      <c r="X7" s="479"/>
      <c r="Y7" s="479"/>
      <c r="Z7" s="479"/>
    </row>
    <row r="8" spans="1:26" ht="75.75" customHeight="1">
      <c r="A8" s="731" t="s">
        <v>3186</v>
      </c>
      <c r="B8" s="731" t="s">
        <v>3187</v>
      </c>
      <c r="C8" s="731" t="s">
        <v>84</v>
      </c>
      <c r="D8" s="582" t="s">
        <v>3315</v>
      </c>
      <c r="E8" s="591">
        <v>1</v>
      </c>
      <c r="F8" s="592">
        <v>1</v>
      </c>
      <c r="G8" s="591">
        <v>4</v>
      </c>
      <c r="H8" s="585" t="s">
        <v>3316</v>
      </c>
      <c r="I8" s="586" t="s">
        <v>3317</v>
      </c>
      <c r="J8" s="479"/>
      <c r="K8" s="479"/>
      <c r="L8" s="479"/>
      <c r="M8" s="479"/>
      <c r="N8" s="479"/>
      <c r="O8" s="479"/>
      <c r="P8" s="479"/>
      <c r="Q8" s="479"/>
      <c r="R8" s="479"/>
      <c r="S8" s="479"/>
      <c r="T8" s="479"/>
      <c r="U8" s="479"/>
      <c r="V8" s="479"/>
      <c r="W8" s="479"/>
      <c r="X8" s="479"/>
      <c r="Y8" s="479"/>
      <c r="Z8" s="479"/>
    </row>
    <row r="9" spans="1:26" ht="93.75" customHeight="1">
      <c r="A9" s="732"/>
      <c r="B9" s="732"/>
      <c r="C9" s="732"/>
      <c r="D9" s="582" t="s">
        <v>3318</v>
      </c>
      <c r="E9" s="591">
        <v>0</v>
      </c>
      <c r="F9" s="592">
        <v>0</v>
      </c>
      <c r="G9" s="591">
        <v>30</v>
      </c>
      <c r="H9" s="585" t="s">
        <v>3319</v>
      </c>
      <c r="I9" s="586" t="s">
        <v>3320</v>
      </c>
      <c r="J9" s="479"/>
      <c r="K9" s="479"/>
      <c r="L9" s="479"/>
      <c r="M9" s="479"/>
      <c r="N9" s="479"/>
      <c r="O9" s="479"/>
      <c r="P9" s="479"/>
      <c r="Q9" s="479"/>
      <c r="R9" s="479"/>
      <c r="S9" s="479"/>
      <c r="T9" s="479"/>
      <c r="U9" s="479"/>
      <c r="V9" s="479"/>
      <c r="W9" s="479"/>
      <c r="X9" s="479"/>
      <c r="Y9" s="479"/>
      <c r="Z9" s="479"/>
    </row>
    <row r="10" spans="1:26" ht="38.25" customHeight="1">
      <c r="A10" s="732"/>
      <c r="B10" s="732"/>
      <c r="C10" s="732"/>
      <c r="D10" s="739" t="s">
        <v>3321</v>
      </c>
      <c r="E10" s="591">
        <v>0</v>
      </c>
      <c r="F10" s="592">
        <v>0</v>
      </c>
      <c r="G10" s="583">
        <v>0.1</v>
      </c>
      <c r="H10" s="585" t="s">
        <v>3322</v>
      </c>
      <c r="I10" s="736" t="s">
        <v>3320</v>
      </c>
      <c r="J10" s="479"/>
      <c r="K10" s="479"/>
      <c r="L10" s="479"/>
      <c r="M10" s="479"/>
      <c r="N10" s="479"/>
      <c r="O10" s="479"/>
      <c r="P10" s="479"/>
      <c r="Q10" s="479"/>
      <c r="R10" s="479"/>
      <c r="S10" s="479"/>
      <c r="T10" s="479"/>
      <c r="U10" s="479"/>
      <c r="V10" s="479"/>
      <c r="W10" s="479"/>
      <c r="X10" s="479"/>
      <c r="Y10" s="479"/>
      <c r="Z10" s="479"/>
    </row>
    <row r="11" spans="1:26" ht="55.5" customHeight="1">
      <c r="A11" s="732"/>
      <c r="B11" s="732"/>
      <c r="C11" s="730"/>
      <c r="D11" s="730"/>
      <c r="E11" s="591">
        <v>0</v>
      </c>
      <c r="F11" s="592">
        <v>0</v>
      </c>
      <c r="G11" s="591">
        <v>10</v>
      </c>
      <c r="H11" s="585" t="s">
        <v>3323</v>
      </c>
      <c r="I11" s="730"/>
      <c r="J11" s="479"/>
      <c r="K11" s="479"/>
      <c r="L11" s="479"/>
      <c r="M11" s="479"/>
      <c r="N11" s="479"/>
      <c r="O11" s="479"/>
      <c r="P11" s="479"/>
      <c r="Q11" s="479"/>
      <c r="R11" s="479"/>
      <c r="S11" s="479"/>
      <c r="T11" s="479"/>
      <c r="U11" s="479"/>
      <c r="V11" s="479"/>
      <c r="W11" s="479"/>
      <c r="X11" s="479"/>
      <c r="Y11" s="479"/>
      <c r="Z11" s="479"/>
    </row>
    <row r="12" spans="1:26" ht="99.75" customHeight="1">
      <c r="A12" s="732"/>
      <c r="B12" s="732"/>
      <c r="C12" s="555" t="s">
        <v>2610</v>
      </c>
      <c r="D12" s="582" t="s">
        <v>3324</v>
      </c>
      <c r="E12" s="591">
        <v>0</v>
      </c>
      <c r="F12" s="592">
        <v>0</v>
      </c>
      <c r="G12" s="591">
        <v>6</v>
      </c>
      <c r="H12" s="585" t="s">
        <v>3325</v>
      </c>
      <c r="I12" s="586" t="s">
        <v>3326</v>
      </c>
      <c r="J12" s="479"/>
      <c r="K12" s="479"/>
      <c r="L12" s="479"/>
      <c r="M12" s="479"/>
      <c r="N12" s="479"/>
      <c r="O12" s="479"/>
      <c r="P12" s="479"/>
      <c r="Q12" s="479"/>
      <c r="R12" s="479"/>
      <c r="S12" s="479"/>
      <c r="T12" s="479"/>
      <c r="U12" s="479"/>
      <c r="V12" s="479"/>
      <c r="W12" s="479"/>
      <c r="X12" s="479"/>
      <c r="Y12" s="479"/>
      <c r="Z12" s="479"/>
    </row>
    <row r="13" spans="1:26" ht="102" customHeight="1">
      <c r="A13" s="732"/>
      <c r="B13" s="732"/>
      <c r="C13" s="555" t="s">
        <v>3274</v>
      </c>
      <c r="D13" s="585" t="s">
        <v>3327</v>
      </c>
      <c r="E13" s="591">
        <v>0</v>
      </c>
      <c r="F13" s="592">
        <v>0</v>
      </c>
      <c r="G13" s="583">
        <v>1</v>
      </c>
      <c r="H13" s="585" t="s">
        <v>3328</v>
      </c>
      <c r="I13" s="586" t="s">
        <v>3329</v>
      </c>
      <c r="J13" s="479"/>
      <c r="K13" s="479"/>
      <c r="L13" s="479"/>
      <c r="M13" s="479"/>
      <c r="N13" s="479"/>
      <c r="O13" s="479"/>
      <c r="P13" s="479"/>
      <c r="Q13" s="479"/>
      <c r="R13" s="479"/>
      <c r="S13" s="479"/>
      <c r="T13" s="479"/>
      <c r="U13" s="479"/>
      <c r="V13" s="479"/>
      <c r="W13" s="479"/>
      <c r="X13" s="479"/>
      <c r="Y13" s="479"/>
      <c r="Z13" s="479"/>
    </row>
    <row r="14" spans="1:26" ht="90.75" customHeight="1">
      <c r="A14" s="732"/>
      <c r="B14" s="732"/>
      <c r="C14" s="731" t="s">
        <v>2618</v>
      </c>
      <c r="D14" s="582" t="s">
        <v>3330</v>
      </c>
      <c r="E14" s="591">
        <v>0</v>
      </c>
      <c r="F14" s="592">
        <v>0</v>
      </c>
      <c r="G14" s="591">
        <v>4</v>
      </c>
      <c r="H14" s="585" t="s">
        <v>3331</v>
      </c>
      <c r="I14" s="586" t="s">
        <v>3326</v>
      </c>
      <c r="J14" s="479"/>
      <c r="K14" s="479"/>
      <c r="L14" s="479"/>
      <c r="M14" s="479"/>
      <c r="N14" s="479"/>
      <c r="O14" s="479"/>
      <c r="P14" s="479"/>
      <c r="Q14" s="479"/>
      <c r="R14" s="479"/>
      <c r="S14" s="479"/>
      <c r="T14" s="479"/>
      <c r="U14" s="479"/>
      <c r="V14" s="479"/>
      <c r="W14" s="479"/>
      <c r="X14" s="479"/>
      <c r="Y14" s="479"/>
      <c r="Z14" s="479"/>
    </row>
    <row r="15" spans="1:26" ht="87" customHeight="1">
      <c r="A15" s="730"/>
      <c r="B15" s="730"/>
      <c r="C15" s="730"/>
      <c r="D15" s="582" t="s">
        <v>3332</v>
      </c>
      <c r="E15" s="591">
        <v>0</v>
      </c>
      <c r="F15" s="592">
        <v>0</v>
      </c>
      <c r="G15" s="593">
        <v>0</v>
      </c>
      <c r="H15" s="585" t="s">
        <v>2627</v>
      </c>
      <c r="I15" s="586" t="s">
        <v>3326</v>
      </c>
      <c r="J15" s="479"/>
      <c r="K15" s="479"/>
      <c r="L15" s="479"/>
      <c r="M15" s="479"/>
      <c r="N15" s="479"/>
      <c r="O15" s="479"/>
      <c r="P15" s="479"/>
      <c r="Q15" s="479"/>
      <c r="R15" s="479"/>
      <c r="S15" s="479"/>
      <c r="T15" s="479"/>
      <c r="U15" s="479"/>
      <c r="V15" s="479"/>
      <c r="W15" s="479"/>
      <c r="X15" s="479"/>
      <c r="Y15" s="479"/>
      <c r="Z15" s="479"/>
    </row>
    <row r="16" spans="1:26" ht="52.5" customHeight="1">
      <c r="A16" s="731" t="s">
        <v>3195</v>
      </c>
      <c r="B16" s="731" t="s">
        <v>3196</v>
      </c>
      <c r="C16" s="731" t="s">
        <v>100</v>
      </c>
      <c r="D16" s="585" t="s">
        <v>3333</v>
      </c>
      <c r="E16" s="591">
        <v>1</v>
      </c>
      <c r="F16" s="592">
        <v>24</v>
      </c>
      <c r="G16" s="591">
        <v>60</v>
      </c>
      <c r="H16" s="585" t="s">
        <v>3334</v>
      </c>
      <c r="I16" s="736" t="s">
        <v>3329</v>
      </c>
      <c r="J16" s="479"/>
      <c r="K16" s="479"/>
      <c r="L16" s="479"/>
      <c r="M16" s="479"/>
      <c r="N16" s="479"/>
      <c r="O16" s="479"/>
      <c r="P16" s="479"/>
      <c r="Q16" s="479"/>
      <c r="R16" s="479"/>
      <c r="S16" s="479"/>
      <c r="T16" s="479"/>
      <c r="U16" s="479"/>
      <c r="V16" s="479"/>
      <c r="W16" s="479"/>
      <c r="X16" s="479"/>
      <c r="Y16" s="479"/>
      <c r="Z16" s="479"/>
    </row>
    <row r="17" spans="1:26" ht="81.75" customHeight="1">
      <c r="A17" s="732"/>
      <c r="B17" s="732"/>
      <c r="C17" s="732"/>
      <c r="D17" s="585" t="s">
        <v>3335</v>
      </c>
      <c r="E17" s="591">
        <v>0</v>
      </c>
      <c r="F17" s="592">
        <v>0</v>
      </c>
      <c r="G17" s="591">
        <v>20</v>
      </c>
      <c r="H17" s="585" t="s">
        <v>3336</v>
      </c>
      <c r="I17" s="732"/>
      <c r="J17" s="479"/>
      <c r="K17" s="479"/>
      <c r="L17" s="479"/>
      <c r="M17" s="479"/>
      <c r="N17" s="479"/>
      <c r="O17" s="479"/>
      <c r="P17" s="479"/>
      <c r="Q17" s="479"/>
      <c r="R17" s="479"/>
      <c r="S17" s="479"/>
      <c r="T17" s="479"/>
      <c r="U17" s="479"/>
      <c r="V17" s="479"/>
      <c r="W17" s="479"/>
      <c r="X17" s="479"/>
      <c r="Y17" s="479"/>
      <c r="Z17" s="479"/>
    </row>
    <row r="18" spans="1:26" ht="66.75" customHeight="1">
      <c r="A18" s="732"/>
      <c r="B18" s="732"/>
      <c r="C18" s="732"/>
      <c r="D18" s="585" t="s">
        <v>3337</v>
      </c>
      <c r="E18" s="591">
        <v>0</v>
      </c>
      <c r="F18" s="592">
        <v>0</v>
      </c>
      <c r="G18" s="591">
        <v>5</v>
      </c>
      <c r="H18" s="585" t="s">
        <v>3338</v>
      </c>
      <c r="I18" s="732"/>
      <c r="J18" s="479"/>
      <c r="K18" s="479"/>
      <c r="L18" s="479"/>
      <c r="M18" s="479"/>
      <c r="N18" s="479"/>
      <c r="O18" s="479"/>
      <c r="P18" s="479"/>
      <c r="Q18" s="479"/>
      <c r="R18" s="479"/>
      <c r="S18" s="479"/>
      <c r="T18" s="479"/>
      <c r="U18" s="479"/>
      <c r="V18" s="479"/>
      <c r="W18" s="479"/>
      <c r="X18" s="479"/>
      <c r="Y18" s="479"/>
      <c r="Z18" s="479"/>
    </row>
    <row r="19" spans="1:26" ht="99.75" customHeight="1">
      <c r="A19" s="730"/>
      <c r="B19" s="730"/>
      <c r="C19" s="730"/>
      <c r="D19" s="585" t="s">
        <v>3339</v>
      </c>
      <c r="E19" s="591">
        <v>0</v>
      </c>
      <c r="F19" s="592">
        <v>0</v>
      </c>
      <c r="G19" s="591">
        <v>10</v>
      </c>
      <c r="H19" s="585" t="s">
        <v>3340</v>
      </c>
      <c r="I19" s="730"/>
      <c r="J19" s="479"/>
      <c r="K19" s="479"/>
      <c r="L19" s="479"/>
      <c r="M19" s="479"/>
      <c r="N19" s="479"/>
      <c r="O19" s="479"/>
      <c r="P19" s="479"/>
      <c r="Q19" s="479"/>
      <c r="R19" s="479"/>
      <c r="S19" s="479"/>
      <c r="T19" s="479"/>
      <c r="U19" s="479"/>
      <c r="V19" s="479"/>
      <c r="W19" s="479"/>
      <c r="X19" s="479"/>
      <c r="Y19" s="479"/>
      <c r="Z19" s="479"/>
    </row>
    <row r="20" spans="1:26" ht="70.5" customHeight="1">
      <c r="A20" s="731" t="s">
        <v>3201</v>
      </c>
      <c r="B20" s="731" t="s">
        <v>3202</v>
      </c>
      <c r="C20" s="731" t="s">
        <v>3341</v>
      </c>
      <c r="D20" s="585" t="s">
        <v>3342</v>
      </c>
      <c r="E20" s="591">
        <v>1</v>
      </c>
      <c r="F20" s="592">
        <v>7</v>
      </c>
      <c r="G20" s="591">
        <v>28</v>
      </c>
      <c r="H20" s="585" t="s">
        <v>3343</v>
      </c>
      <c r="I20" s="736" t="s">
        <v>3344</v>
      </c>
      <c r="J20" s="479"/>
      <c r="K20" s="479"/>
      <c r="L20" s="479"/>
      <c r="M20" s="479"/>
      <c r="N20" s="479"/>
      <c r="O20" s="479"/>
      <c r="P20" s="479"/>
      <c r="Q20" s="479"/>
      <c r="R20" s="479"/>
      <c r="S20" s="479"/>
      <c r="T20" s="479"/>
      <c r="U20" s="479"/>
      <c r="V20" s="479"/>
      <c r="W20" s="479"/>
      <c r="X20" s="479"/>
      <c r="Y20" s="479"/>
      <c r="Z20" s="479"/>
    </row>
    <row r="21" spans="1:26" ht="96" customHeight="1">
      <c r="A21" s="732"/>
      <c r="B21" s="732"/>
      <c r="C21" s="732"/>
      <c r="D21" s="585" t="s">
        <v>3345</v>
      </c>
      <c r="E21" s="591">
        <v>0</v>
      </c>
      <c r="F21" s="592">
        <v>0</v>
      </c>
      <c r="G21" s="591">
        <v>10</v>
      </c>
      <c r="H21" s="585" t="s">
        <v>3346</v>
      </c>
      <c r="I21" s="732"/>
      <c r="J21" s="479"/>
      <c r="K21" s="479"/>
      <c r="L21" s="479"/>
      <c r="M21" s="479"/>
      <c r="N21" s="479"/>
      <c r="O21" s="479"/>
      <c r="P21" s="479"/>
      <c r="Q21" s="479"/>
      <c r="R21" s="479"/>
      <c r="S21" s="479"/>
      <c r="T21" s="479"/>
      <c r="U21" s="479"/>
      <c r="V21" s="479"/>
      <c r="W21" s="479"/>
      <c r="X21" s="479"/>
      <c r="Y21" s="479"/>
      <c r="Z21" s="479"/>
    </row>
    <row r="22" spans="1:26" ht="99" customHeight="1">
      <c r="A22" s="732"/>
      <c r="B22" s="732"/>
      <c r="C22" s="732"/>
      <c r="D22" s="586" t="s">
        <v>3347</v>
      </c>
      <c r="E22" s="588">
        <v>0</v>
      </c>
      <c r="F22" s="589">
        <v>0</v>
      </c>
      <c r="G22" s="588">
        <v>10</v>
      </c>
      <c r="H22" s="586" t="s">
        <v>3340</v>
      </c>
      <c r="I22" s="732"/>
      <c r="J22" s="479"/>
      <c r="K22" s="479"/>
      <c r="L22" s="479"/>
      <c r="M22" s="479"/>
      <c r="N22" s="479"/>
      <c r="O22" s="479"/>
      <c r="P22" s="479"/>
      <c r="Q22" s="479"/>
      <c r="R22" s="479"/>
      <c r="S22" s="479"/>
      <c r="T22" s="479"/>
      <c r="U22" s="479"/>
      <c r="V22" s="479"/>
      <c r="W22" s="479"/>
      <c r="X22" s="479"/>
      <c r="Y22" s="479"/>
      <c r="Z22" s="479"/>
    </row>
    <row r="23" spans="1:26" ht="84" customHeight="1">
      <c r="A23" s="730"/>
      <c r="B23" s="730"/>
      <c r="C23" s="730"/>
      <c r="D23" s="585" t="s">
        <v>3348</v>
      </c>
      <c r="E23" s="591">
        <v>0</v>
      </c>
      <c r="F23" s="592">
        <v>0</v>
      </c>
      <c r="G23" s="583">
        <v>0.5</v>
      </c>
      <c r="H23" s="585" t="s">
        <v>3349</v>
      </c>
      <c r="I23" s="730"/>
      <c r="J23" s="479"/>
      <c r="K23" s="479"/>
      <c r="L23" s="479"/>
      <c r="M23" s="479"/>
      <c r="N23" s="479"/>
      <c r="O23" s="479"/>
      <c r="P23" s="479"/>
      <c r="Q23" s="479"/>
      <c r="R23" s="479"/>
      <c r="S23" s="479"/>
      <c r="T23" s="479"/>
      <c r="U23" s="479"/>
      <c r="V23" s="479"/>
      <c r="W23" s="479"/>
      <c r="X23" s="479"/>
      <c r="Y23" s="479"/>
      <c r="Z23" s="479"/>
    </row>
    <row r="24" spans="1:26" ht="15.75" customHeight="1">
      <c r="A24" s="556" t="s">
        <v>3350</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row>
    <row r="25" spans="1:26" ht="15.75" customHeight="1">
      <c r="A25" s="479"/>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row>
    <row r="26" spans="1:26" ht="15.75" customHeight="1">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row>
    <row r="27" spans="1:26" ht="15.75" customHeight="1">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row>
    <row r="28" spans="1:26" ht="15.75" customHeight="1">
      <c r="A28" s="479"/>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row>
    <row r="29" spans="1:26" ht="15.75" customHeight="1">
      <c r="A29" s="479"/>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row>
    <row r="30" spans="1:26" ht="15.75" customHeight="1">
      <c r="A30" s="479"/>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row>
    <row r="31" spans="1:26" ht="15.75" customHeight="1">
      <c r="A31" s="479"/>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row>
    <row r="32" spans="1:26" ht="15.75" customHeight="1">
      <c r="A32" s="479"/>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row>
    <row r="33" spans="1:26" ht="15.75" customHeight="1">
      <c r="A33" s="479"/>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row>
    <row r="34" spans="1:26" ht="15.75" customHeight="1">
      <c r="A34" s="479"/>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c r="Z34" s="479"/>
    </row>
    <row r="35" spans="1:26" ht="15.75" customHeight="1">
      <c r="A35" s="479"/>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row>
    <row r="36" spans="1:26" ht="15.75" customHeight="1">
      <c r="A36" s="479"/>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row>
    <row r="37" spans="1:26" ht="15.75" customHeight="1">
      <c r="A37" s="479"/>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row>
    <row r="38" spans="1:26" ht="15.75" customHeight="1">
      <c r="A38" s="479"/>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row>
    <row r="39" spans="1:26" ht="15.75" customHeight="1">
      <c r="A39" s="479"/>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row>
    <row r="40" spans="1:26" ht="15.75" customHeight="1">
      <c r="A40" s="479"/>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row>
    <row r="41" spans="1:26" ht="15.75" customHeight="1">
      <c r="A41" s="479"/>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row>
    <row r="42" spans="1:26" ht="15.75" customHeight="1">
      <c r="A42" s="479"/>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row>
    <row r="43" spans="1:26" ht="15.75" customHeight="1">
      <c r="A43" s="479"/>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row>
    <row r="44" spans="1:26" ht="15.75" customHeight="1">
      <c r="A44" s="479"/>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row>
    <row r="45" spans="1:26" ht="15.75" customHeight="1">
      <c r="A45" s="479"/>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row>
    <row r="46" spans="1:26" ht="15.75" customHeight="1">
      <c r="A46" s="479"/>
      <c r="B46" s="479"/>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row>
    <row r="47" spans="1:26" ht="15.75" customHeight="1">
      <c r="A47" s="479"/>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row>
    <row r="48" spans="1:26" ht="15.75" customHeight="1">
      <c r="A48" s="479"/>
      <c r="B48" s="479"/>
      <c r="C48" s="479"/>
      <c r="D48" s="479"/>
      <c r="E48" s="479"/>
      <c r="F48" s="479"/>
      <c r="G48" s="479"/>
      <c r="H48" s="479"/>
      <c r="I48" s="479"/>
      <c r="J48" s="479"/>
      <c r="K48" s="479"/>
      <c r="L48" s="479"/>
      <c r="M48" s="479"/>
      <c r="N48" s="479"/>
      <c r="O48" s="479"/>
      <c r="P48" s="479"/>
      <c r="Q48" s="479"/>
      <c r="R48" s="479"/>
      <c r="S48" s="479"/>
      <c r="T48" s="479"/>
      <c r="U48" s="479"/>
      <c r="V48" s="479"/>
      <c r="W48" s="479"/>
      <c r="X48" s="479"/>
      <c r="Y48" s="479"/>
      <c r="Z48" s="479"/>
    </row>
    <row r="49" spans="1:26" ht="15.75" customHeight="1">
      <c r="A49" s="479"/>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row>
    <row r="50" spans="1:26" ht="15.75" customHeight="1">
      <c r="A50" s="479"/>
      <c r="B50" s="479"/>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row>
    <row r="51" spans="1:26" ht="15.75" customHeight="1">
      <c r="A51" s="479"/>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row>
    <row r="52" spans="1:26" ht="15.75" customHeight="1">
      <c r="A52" s="479"/>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row>
    <row r="53" spans="1:26" ht="15.75" customHeight="1">
      <c r="A53" s="479"/>
      <c r="B53" s="479"/>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row>
    <row r="54" spans="1:26" ht="15.75" customHeight="1">
      <c r="A54" s="479"/>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row>
    <row r="55" spans="1:26" ht="15.75" customHeight="1">
      <c r="A55" s="479"/>
      <c r="B55" s="479"/>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row>
    <row r="56" spans="1:26" ht="15.75" customHeight="1">
      <c r="A56" s="479"/>
      <c r="B56" s="479"/>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row>
    <row r="57" spans="1:26" ht="15.75" customHeight="1">
      <c r="A57" s="479"/>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row>
    <row r="58" spans="1:26" ht="15.75" customHeight="1">
      <c r="A58" s="479"/>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row>
    <row r="59" spans="1:26" ht="15.75" customHeight="1">
      <c r="A59" s="479"/>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row>
    <row r="60" spans="1:26" ht="15.75" customHeight="1">
      <c r="A60" s="479"/>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row>
    <row r="61" spans="1:26" ht="15.75" customHeight="1">
      <c r="A61" s="479"/>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row>
    <row r="62" spans="1:26" ht="15.75" customHeight="1">
      <c r="A62" s="479"/>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row>
    <row r="63" spans="1:26" ht="15.75" customHeight="1">
      <c r="A63" s="479"/>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row>
    <row r="64" spans="1:26" ht="15.75" customHeight="1">
      <c r="A64" s="479"/>
      <c r="B64" s="479"/>
      <c r="C64" s="479"/>
      <c r="D64" s="479"/>
      <c r="E64" s="479"/>
      <c r="F64" s="479"/>
      <c r="G64" s="479"/>
      <c r="H64" s="479"/>
      <c r="I64" s="479"/>
      <c r="J64" s="479"/>
      <c r="K64" s="479"/>
      <c r="L64" s="479"/>
      <c r="M64" s="479"/>
      <c r="N64" s="479"/>
      <c r="O64" s="479"/>
      <c r="P64" s="479"/>
      <c r="Q64" s="479"/>
      <c r="R64" s="479"/>
      <c r="S64" s="479"/>
      <c r="T64" s="479"/>
      <c r="U64" s="479"/>
      <c r="V64" s="479"/>
      <c r="W64" s="479"/>
      <c r="X64" s="479"/>
      <c r="Y64" s="479"/>
      <c r="Z64" s="479"/>
    </row>
    <row r="65" spans="1:26" ht="15.75" customHeight="1">
      <c r="A65" s="479"/>
      <c r="B65" s="479"/>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row>
    <row r="66" spans="1:26" ht="15.75" customHeight="1">
      <c r="A66" s="479"/>
      <c r="B66" s="479"/>
      <c r="C66" s="479"/>
      <c r="D66" s="479"/>
      <c r="E66" s="479"/>
      <c r="F66" s="479"/>
      <c r="G66" s="479"/>
      <c r="H66" s="479"/>
      <c r="I66" s="479"/>
      <c r="J66" s="479"/>
      <c r="K66" s="479"/>
      <c r="L66" s="479"/>
      <c r="M66" s="479"/>
      <c r="N66" s="479"/>
      <c r="O66" s="479"/>
      <c r="P66" s="479"/>
      <c r="Q66" s="479"/>
      <c r="R66" s="479"/>
      <c r="S66" s="479"/>
      <c r="T66" s="479"/>
      <c r="U66" s="479"/>
      <c r="V66" s="479"/>
      <c r="W66" s="479"/>
      <c r="X66" s="479"/>
      <c r="Y66" s="479"/>
      <c r="Z66" s="479"/>
    </row>
    <row r="67" spans="1:26" ht="15.75" customHeight="1">
      <c r="A67" s="479"/>
      <c r="B67" s="479"/>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row>
    <row r="68" spans="1:26" ht="15.75" customHeight="1">
      <c r="A68" s="479"/>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row>
    <row r="69" spans="1:26" ht="15.75" customHeight="1">
      <c r="A69" s="479"/>
      <c r="B69" s="479"/>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row>
    <row r="70" spans="1:26" ht="15.75" customHeight="1">
      <c r="A70" s="479"/>
      <c r="B70" s="479"/>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row>
    <row r="71" spans="1:26" ht="15.75" customHeight="1">
      <c r="A71" s="479"/>
      <c r="B71" s="479"/>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row>
    <row r="72" spans="1:26" ht="15.75" customHeight="1">
      <c r="A72" s="479"/>
      <c r="B72" s="479"/>
      <c r="C72" s="479"/>
      <c r="D72" s="479"/>
      <c r="E72" s="479"/>
      <c r="F72" s="479"/>
      <c r="G72" s="479"/>
      <c r="H72" s="479"/>
      <c r="I72" s="479"/>
      <c r="J72" s="479"/>
      <c r="K72" s="479"/>
      <c r="L72" s="479"/>
      <c r="M72" s="479"/>
      <c r="N72" s="479"/>
      <c r="O72" s="479"/>
      <c r="P72" s="479"/>
      <c r="Q72" s="479"/>
      <c r="R72" s="479"/>
      <c r="S72" s="479"/>
      <c r="T72" s="479"/>
      <c r="U72" s="479"/>
      <c r="V72" s="479"/>
      <c r="W72" s="479"/>
      <c r="X72" s="479"/>
      <c r="Y72" s="479"/>
      <c r="Z72" s="479"/>
    </row>
    <row r="73" spans="1:26" ht="15.75" customHeight="1">
      <c r="A73" s="479"/>
      <c r="B73" s="479"/>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row>
    <row r="74" spans="1:26" ht="15.75" customHeight="1">
      <c r="A74" s="479"/>
      <c r="B74" s="479"/>
      <c r="C74" s="479"/>
      <c r="D74" s="479"/>
      <c r="E74" s="479"/>
      <c r="F74" s="479"/>
      <c r="G74" s="479"/>
      <c r="H74" s="479"/>
      <c r="I74" s="479"/>
      <c r="J74" s="479"/>
      <c r="K74" s="479"/>
      <c r="L74" s="479"/>
      <c r="M74" s="479"/>
      <c r="N74" s="479"/>
      <c r="O74" s="479"/>
      <c r="P74" s="479"/>
      <c r="Q74" s="479"/>
      <c r="R74" s="479"/>
      <c r="S74" s="479"/>
      <c r="T74" s="479"/>
      <c r="U74" s="479"/>
      <c r="V74" s="479"/>
      <c r="W74" s="479"/>
      <c r="X74" s="479"/>
      <c r="Y74" s="479"/>
      <c r="Z74" s="479"/>
    </row>
    <row r="75" spans="1:26" ht="15.75" customHeight="1">
      <c r="A75" s="479"/>
      <c r="B75" s="479"/>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row>
    <row r="76" spans="1:26" ht="15.75" customHeight="1">
      <c r="A76" s="479"/>
      <c r="B76" s="479"/>
      <c r="C76" s="479"/>
      <c r="D76" s="479"/>
      <c r="E76" s="479"/>
      <c r="F76" s="479"/>
      <c r="G76" s="479"/>
      <c r="H76" s="479"/>
      <c r="I76" s="479"/>
      <c r="J76" s="479"/>
      <c r="K76" s="479"/>
      <c r="L76" s="479"/>
      <c r="M76" s="479"/>
      <c r="N76" s="479"/>
      <c r="O76" s="479"/>
      <c r="P76" s="479"/>
      <c r="Q76" s="479"/>
      <c r="R76" s="479"/>
      <c r="S76" s="479"/>
      <c r="T76" s="479"/>
      <c r="U76" s="479"/>
      <c r="V76" s="479"/>
      <c r="W76" s="479"/>
      <c r="X76" s="479"/>
      <c r="Y76" s="479"/>
      <c r="Z76" s="479"/>
    </row>
    <row r="77" spans="1:26" ht="15.75" customHeight="1">
      <c r="A77" s="479"/>
      <c r="B77" s="479"/>
      <c r="C77" s="479"/>
      <c r="D77" s="479"/>
      <c r="E77" s="479"/>
      <c r="F77" s="479"/>
      <c r="G77" s="479"/>
      <c r="H77" s="479"/>
      <c r="I77" s="479"/>
      <c r="J77" s="479"/>
      <c r="K77" s="479"/>
      <c r="L77" s="479"/>
      <c r="M77" s="479"/>
      <c r="N77" s="479"/>
      <c r="O77" s="479"/>
      <c r="P77" s="479"/>
      <c r="Q77" s="479"/>
      <c r="R77" s="479"/>
      <c r="S77" s="479"/>
      <c r="T77" s="479"/>
      <c r="U77" s="479"/>
      <c r="V77" s="479"/>
      <c r="W77" s="479"/>
      <c r="X77" s="479"/>
      <c r="Y77" s="479"/>
      <c r="Z77" s="479"/>
    </row>
    <row r="78" spans="1:26" ht="15.75" customHeight="1">
      <c r="A78" s="479"/>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row>
    <row r="79" spans="1:26" ht="15.75" customHeight="1">
      <c r="A79" s="479"/>
      <c r="B79" s="479"/>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row>
    <row r="80" spans="1:26" ht="15.75" customHeight="1">
      <c r="A80" s="479"/>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row>
    <row r="81" spans="1:26" ht="15.75" customHeight="1">
      <c r="A81" s="479"/>
      <c r="B81" s="479"/>
      <c r="C81" s="479"/>
      <c r="D81" s="479"/>
      <c r="E81" s="479"/>
      <c r="F81" s="479"/>
      <c r="G81" s="479"/>
      <c r="H81" s="479"/>
      <c r="I81" s="479"/>
      <c r="J81" s="479"/>
      <c r="K81" s="479"/>
      <c r="L81" s="479"/>
      <c r="M81" s="479"/>
      <c r="N81" s="479"/>
      <c r="O81" s="479"/>
      <c r="P81" s="479"/>
      <c r="Q81" s="479"/>
      <c r="R81" s="479"/>
      <c r="S81" s="479"/>
      <c r="T81" s="479"/>
      <c r="U81" s="479"/>
      <c r="V81" s="479"/>
      <c r="W81" s="479"/>
      <c r="X81" s="479"/>
      <c r="Y81" s="479"/>
      <c r="Z81" s="479"/>
    </row>
    <row r="82" spans="1:26" ht="15.75" customHeight="1">
      <c r="A82" s="479"/>
      <c r="B82" s="479"/>
      <c r="C82" s="479"/>
      <c r="D82" s="479"/>
      <c r="E82" s="479"/>
      <c r="F82" s="479"/>
      <c r="G82" s="479"/>
      <c r="H82" s="479"/>
      <c r="I82" s="479"/>
      <c r="J82" s="479"/>
      <c r="K82" s="479"/>
      <c r="L82" s="479"/>
      <c r="M82" s="479"/>
      <c r="N82" s="479"/>
      <c r="O82" s="479"/>
      <c r="P82" s="479"/>
      <c r="Q82" s="479"/>
      <c r="R82" s="479"/>
      <c r="S82" s="479"/>
      <c r="T82" s="479"/>
      <c r="U82" s="479"/>
      <c r="V82" s="479"/>
      <c r="W82" s="479"/>
      <c r="X82" s="479"/>
      <c r="Y82" s="479"/>
      <c r="Z82" s="479"/>
    </row>
    <row r="83" spans="1:26" ht="15.75" customHeight="1">
      <c r="A83" s="479"/>
      <c r="B83" s="479"/>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row>
    <row r="84" spans="1:26" ht="15.75" customHeight="1">
      <c r="A84" s="479"/>
      <c r="B84" s="479"/>
      <c r="C84" s="479"/>
      <c r="D84" s="479"/>
      <c r="E84" s="479"/>
      <c r="F84" s="479"/>
      <c r="G84" s="479"/>
      <c r="H84" s="479"/>
      <c r="I84" s="479"/>
      <c r="J84" s="479"/>
      <c r="K84" s="479"/>
      <c r="L84" s="479"/>
      <c r="M84" s="479"/>
      <c r="N84" s="479"/>
      <c r="O84" s="479"/>
      <c r="P84" s="479"/>
      <c r="Q84" s="479"/>
      <c r="R84" s="479"/>
      <c r="S84" s="479"/>
      <c r="T84" s="479"/>
      <c r="U84" s="479"/>
      <c r="V84" s="479"/>
      <c r="W84" s="479"/>
      <c r="X84" s="479"/>
      <c r="Y84" s="479"/>
      <c r="Z84" s="479"/>
    </row>
    <row r="85" spans="1:26" ht="15.75" customHeight="1">
      <c r="A85" s="479"/>
      <c r="B85" s="479"/>
      <c r="C85" s="479"/>
      <c r="D85" s="479"/>
      <c r="E85" s="479"/>
      <c r="F85" s="479"/>
      <c r="G85" s="479"/>
      <c r="H85" s="479"/>
      <c r="I85" s="479"/>
      <c r="J85" s="479"/>
      <c r="K85" s="479"/>
      <c r="L85" s="479"/>
      <c r="M85" s="479"/>
      <c r="N85" s="479"/>
      <c r="O85" s="479"/>
      <c r="P85" s="479"/>
      <c r="Q85" s="479"/>
      <c r="R85" s="479"/>
      <c r="S85" s="479"/>
      <c r="T85" s="479"/>
      <c r="U85" s="479"/>
      <c r="V85" s="479"/>
      <c r="W85" s="479"/>
      <c r="X85" s="479"/>
      <c r="Y85" s="479"/>
      <c r="Z85" s="479"/>
    </row>
    <row r="86" spans="1:26" ht="15.75" customHeight="1">
      <c r="A86" s="479"/>
      <c r="B86" s="479"/>
      <c r="C86" s="479"/>
      <c r="D86" s="479"/>
      <c r="E86" s="479"/>
      <c r="F86" s="479"/>
      <c r="G86" s="479"/>
      <c r="H86" s="479"/>
      <c r="I86" s="479"/>
      <c r="J86" s="479"/>
      <c r="K86" s="479"/>
      <c r="L86" s="479"/>
      <c r="M86" s="479"/>
      <c r="N86" s="479"/>
      <c r="O86" s="479"/>
      <c r="P86" s="479"/>
      <c r="Q86" s="479"/>
      <c r="R86" s="479"/>
      <c r="S86" s="479"/>
      <c r="T86" s="479"/>
      <c r="U86" s="479"/>
      <c r="V86" s="479"/>
      <c r="W86" s="479"/>
      <c r="X86" s="479"/>
      <c r="Y86" s="479"/>
      <c r="Z86" s="479"/>
    </row>
    <row r="87" spans="1:26" ht="15.75" customHeight="1">
      <c r="A87" s="479"/>
      <c r="B87" s="479"/>
      <c r="C87" s="479"/>
      <c r="D87" s="479"/>
      <c r="E87" s="479"/>
      <c r="F87" s="479"/>
      <c r="G87" s="479"/>
      <c r="H87" s="479"/>
      <c r="I87" s="479"/>
      <c r="J87" s="479"/>
      <c r="K87" s="479"/>
      <c r="L87" s="479"/>
      <c r="M87" s="479"/>
      <c r="N87" s="479"/>
      <c r="O87" s="479"/>
      <c r="P87" s="479"/>
      <c r="Q87" s="479"/>
      <c r="R87" s="479"/>
      <c r="S87" s="479"/>
      <c r="T87" s="479"/>
      <c r="U87" s="479"/>
      <c r="V87" s="479"/>
      <c r="W87" s="479"/>
      <c r="X87" s="479"/>
      <c r="Y87" s="479"/>
      <c r="Z87" s="479"/>
    </row>
    <row r="88" spans="1:26" ht="15.75" customHeight="1">
      <c r="A88" s="479"/>
      <c r="B88" s="479"/>
      <c r="C88" s="479"/>
      <c r="D88" s="479"/>
      <c r="E88" s="479"/>
      <c r="F88" s="479"/>
      <c r="G88" s="479"/>
      <c r="H88" s="479"/>
      <c r="I88" s="479"/>
      <c r="J88" s="479"/>
      <c r="K88" s="479"/>
      <c r="L88" s="479"/>
      <c r="M88" s="479"/>
      <c r="N88" s="479"/>
      <c r="O88" s="479"/>
      <c r="P88" s="479"/>
      <c r="Q88" s="479"/>
      <c r="R88" s="479"/>
      <c r="S88" s="479"/>
      <c r="T88" s="479"/>
      <c r="U88" s="479"/>
      <c r="V88" s="479"/>
      <c r="W88" s="479"/>
      <c r="X88" s="479"/>
      <c r="Y88" s="479"/>
      <c r="Z88" s="479"/>
    </row>
    <row r="89" spans="1:26" ht="15.75" customHeight="1">
      <c r="A89" s="479"/>
      <c r="B89" s="479"/>
      <c r="C89" s="479"/>
      <c r="D89" s="479"/>
      <c r="E89" s="479"/>
      <c r="F89" s="479"/>
      <c r="G89" s="479"/>
      <c r="H89" s="479"/>
      <c r="I89" s="479"/>
      <c r="J89" s="479"/>
      <c r="K89" s="479"/>
      <c r="L89" s="479"/>
      <c r="M89" s="479"/>
      <c r="N89" s="479"/>
      <c r="O89" s="479"/>
      <c r="P89" s="479"/>
      <c r="Q89" s="479"/>
      <c r="R89" s="479"/>
      <c r="S89" s="479"/>
      <c r="T89" s="479"/>
      <c r="U89" s="479"/>
      <c r="V89" s="479"/>
      <c r="W89" s="479"/>
      <c r="X89" s="479"/>
      <c r="Y89" s="479"/>
      <c r="Z89" s="479"/>
    </row>
    <row r="90" spans="1:26" ht="15.75" customHeight="1">
      <c r="A90" s="479"/>
      <c r="B90" s="479"/>
      <c r="C90" s="479"/>
      <c r="D90" s="479"/>
      <c r="E90" s="479"/>
      <c r="F90" s="479"/>
      <c r="G90" s="479"/>
      <c r="H90" s="479"/>
      <c r="I90" s="479"/>
      <c r="J90" s="479"/>
      <c r="K90" s="479"/>
      <c r="L90" s="479"/>
      <c r="M90" s="479"/>
      <c r="N90" s="479"/>
      <c r="O90" s="479"/>
      <c r="P90" s="479"/>
      <c r="Q90" s="479"/>
      <c r="R90" s="479"/>
      <c r="S90" s="479"/>
      <c r="T90" s="479"/>
      <c r="U90" s="479"/>
      <c r="V90" s="479"/>
      <c r="W90" s="479"/>
      <c r="X90" s="479"/>
      <c r="Y90" s="479"/>
      <c r="Z90" s="479"/>
    </row>
    <row r="91" spans="1:26" ht="15.75" customHeight="1">
      <c r="A91" s="479"/>
      <c r="B91" s="479"/>
      <c r="C91" s="479"/>
      <c r="D91" s="479"/>
      <c r="E91" s="479"/>
      <c r="F91" s="479"/>
      <c r="G91" s="479"/>
      <c r="H91" s="479"/>
      <c r="I91" s="479"/>
      <c r="J91" s="479"/>
      <c r="K91" s="479"/>
      <c r="L91" s="479"/>
      <c r="M91" s="479"/>
      <c r="N91" s="479"/>
      <c r="O91" s="479"/>
      <c r="P91" s="479"/>
      <c r="Q91" s="479"/>
      <c r="R91" s="479"/>
      <c r="S91" s="479"/>
      <c r="T91" s="479"/>
      <c r="U91" s="479"/>
      <c r="V91" s="479"/>
      <c r="W91" s="479"/>
      <c r="X91" s="479"/>
      <c r="Y91" s="479"/>
      <c r="Z91" s="479"/>
    </row>
    <row r="92" spans="1:26" ht="15.75" customHeight="1">
      <c r="A92" s="479"/>
      <c r="B92" s="479"/>
      <c r="C92" s="479"/>
      <c r="D92" s="479"/>
      <c r="E92" s="479"/>
      <c r="F92" s="479"/>
      <c r="G92" s="479"/>
      <c r="H92" s="479"/>
      <c r="I92" s="479"/>
      <c r="J92" s="479"/>
      <c r="K92" s="479"/>
      <c r="L92" s="479"/>
      <c r="M92" s="479"/>
      <c r="N92" s="479"/>
      <c r="O92" s="479"/>
      <c r="P92" s="479"/>
      <c r="Q92" s="479"/>
      <c r="R92" s="479"/>
      <c r="S92" s="479"/>
      <c r="T92" s="479"/>
      <c r="U92" s="479"/>
      <c r="V92" s="479"/>
      <c r="W92" s="479"/>
      <c r="X92" s="479"/>
      <c r="Y92" s="479"/>
      <c r="Z92" s="479"/>
    </row>
    <row r="93" spans="1:26" ht="15.75" customHeight="1">
      <c r="A93" s="479"/>
      <c r="B93" s="479"/>
      <c r="C93" s="479"/>
      <c r="D93" s="479"/>
      <c r="E93" s="479"/>
      <c r="F93" s="479"/>
      <c r="G93" s="479"/>
      <c r="H93" s="479"/>
      <c r="I93" s="479"/>
      <c r="J93" s="479"/>
      <c r="K93" s="479"/>
      <c r="L93" s="479"/>
      <c r="M93" s="479"/>
      <c r="N93" s="479"/>
      <c r="O93" s="479"/>
      <c r="P93" s="479"/>
      <c r="Q93" s="479"/>
      <c r="R93" s="479"/>
      <c r="S93" s="479"/>
      <c r="T93" s="479"/>
      <c r="U93" s="479"/>
      <c r="V93" s="479"/>
      <c r="W93" s="479"/>
      <c r="X93" s="479"/>
      <c r="Y93" s="479"/>
      <c r="Z93" s="479"/>
    </row>
    <row r="94" spans="1:26" ht="15.75" customHeight="1">
      <c r="A94" s="479"/>
      <c r="B94" s="479"/>
      <c r="C94" s="479"/>
      <c r="D94" s="479"/>
      <c r="E94" s="479"/>
      <c r="F94" s="479"/>
      <c r="G94" s="479"/>
      <c r="H94" s="479"/>
      <c r="I94" s="479"/>
      <c r="J94" s="479"/>
      <c r="K94" s="479"/>
      <c r="L94" s="479"/>
      <c r="M94" s="479"/>
      <c r="N94" s="479"/>
      <c r="O94" s="479"/>
      <c r="P94" s="479"/>
      <c r="Q94" s="479"/>
      <c r="R94" s="479"/>
      <c r="S94" s="479"/>
      <c r="T94" s="479"/>
      <c r="U94" s="479"/>
      <c r="V94" s="479"/>
      <c r="W94" s="479"/>
      <c r="X94" s="479"/>
      <c r="Y94" s="479"/>
      <c r="Z94" s="479"/>
    </row>
    <row r="95" spans="1:26" ht="15.75" customHeight="1">
      <c r="A95" s="479"/>
      <c r="B95" s="479"/>
      <c r="C95" s="479"/>
      <c r="D95" s="479"/>
      <c r="E95" s="479"/>
      <c r="F95" s="479"/>
      <c r="G95" s="479"/>
      <c r="H95" s="479"/>
      <c r="I95" s="479"/>
      <c r="J95" s="479"/>
      <c r="K95" s="479"/>
      <c r="L95" s="479"/>
      <c r="M95" s="479"/>
      <c r="N95" s="479"/>
      <c r="O95" s="479"/>
      <c r="P95" s="479"/>
      <c r="Q95" s="479"/>
      <c r="R95" s="479"/>
      <c r="S95" s="479"/>
      <c r="T95" s="479"/>
      <c r="U95" s="479"/>
      <c r="V95" s="479"/>
      <c r="W95" s="479"/>
      <c r="X95" s="479"/>
      <c r="Y95" s="479"/>
      <c r="Z95" s="479"/>
    </row>
    <row r="96" spans="1:26" ht="15.75" customHeight="1">
      <c r="A96" s="479"/>
      <c r="B96" s="479"/>
      <c r="C96" s="479"/>
      <c r="D96" s="479"/>
      <c r="E96" s="479"/>
      <c r="F96" s="479"/>
      <c r="G96" s="479"/>
      <c r="H96" s="479"/>
      <c r="I96" s="479"/>
      <c r="J96" s="479"/>
      <c r="K96" s="479"/>
      <c r="L96" s="479"/>
      <c r="M96" s="479"/>
      <c r="N96" s="479"/>
      <c r="O96" s="479"/>
      <c r="P96" s="479"/>
      <c r="Q96" s="479"/>
      <c r="R96" s="479"/>
      <c r="S96" s="479"/>
      <c r="T96" s="479"/>
      <c r="U96" s="479"/>
      <c r="V96" s="479"/>
      <c r="W96" s="479"/>
      <c r="X96" s="479"/>
      <c r="Y96" s="479"/>
      <c r="Z96" s="479"/>
    </row>
    <row r="97" spans="1:26" ht="15.75" customHeight="1">
      <c r="A97" s="479"/>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row>
    <row r="98" spans="1:26" ht="15.75" customHeight="1">
      <c r="A98" s="479"/>
      <c r="B98" s="479"/>
      <c r="C98" s="479"/>
      <c r="D98" s="479"/>
      <c r="E98" s="479"/>
      <c r="F98" s="479"/>
      <c r="G98" s="479"/>
      <c r="H98" s="479"/>
      <c r="I98" s="479"/>
      <c r="J98" s="479"/>
      <c r="K98" s="479"/>
      <c r="L98" s="479"/>
      <c r="M98" s="479"/>
      <c r="N98" s="479"/>
      <c r="O98" s="479"/>
      <c r="P98" s="479"/>
      <c r="Q98" s="479"/>
      <c r="R98" s="479"/>
      <c r="S98" s="479"/>
      <c r="T98" s="479"/>
      <c r="U98" s="479"/>
      <c r="V98" s="479"/>
      <c r="W98" s="479"/>
      <c r="X98" s="479"/>
      <c r="Y98" s="479"/>
      <c r="Z98" s="479"/>
    </row>
    <row r="99" spans="1:26" ht="15.75" customHeight="1">
      <c r="A99" s="479"/>
      <c r="B99" s="479"/>
      <c r="C99" s="479"/>
      <c r="D99" s="479"/>
      <c r="E99" s="479"/>
      <c r="F99" s="479"/>
      <c r="G99" s="479"/>
      <c r="H99" s="479"/>
      <c r="I99" s="479"/>
      <c r="J99" s="479"/>
      <c r="K99" s="479"/>
      <c r="L99" s="479"/>
      <c r="M99" s="479"/>
      <c r="N99" s="479"/>
      <c r="O99" s="479"/>
      <c r="P99" s="479"/>
      <c r="Q99" s="479"/>
      <c r="R99" s="479"/>
      <c r="S99" s="479"/>
      <c r="T99" s="479"/>
      <c r="U99" s="479"/>
      <c r="V99" s="479"/>
      <c r="W99" s="479"/>
      <c r="X99" s="479"/>
      <c r="Y99" s="479"/>
      <c r="Z99" s="479"/>
    </row>
    <row r="100" spans="1:26" ht="15.75" customHeight="1">
      <c r="A100" s="479"/>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row>
    <row r="101" spans="1:26" ht="15.75" customHeight="1">
      <c r="A101" s="479"/>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row>
    <row r="102" spans="1:26" ht="15.75" customHeight="1">
      <c r="A102" s="479"/>
      <c r="B102" s="479"/>
      <c r="C102" s="479"/>
      <c r="D102" s="479"/>
      <c r="E102" s="479"/>
      <c r="F102" s="479"/>
      <c r="G102" s="479"/>
      <c r="H102" s="479"/>
      <c r="I102" s="479"/>
      <c r="J102" s="479"/>
      <c r="K102" s="479"/>
      <c r="L102" s="479"/>
      <c r="M102" s="479"/>
      <c r="N102" s="479"/>
      <c r="O102" s="479"/>
      <c r="P102" s="479"/>
      <c r="Q102" s="479"/>
      <c r="R102" s="479"/>
      <c r="S102" s="479"/>
      <c r="T102" s="479"/>
      <c r="U102" s="479"/>
      <c r="V102" s="479"/>
      <c r="W102" s="479"/>
      <c r="X102" s="479"/>
      <c r="Y102" s="479"/>
      <c r="Z102" s="479"/>
    </row>
    <row r="103" spans="1:26" ht="15.75" customHeight="1">
      <c r="A103" s="479"/>
      <c r="B103" s="479"/>
      <c r="C103" s="479"/>
      <c r="D103" s="479"/>
      <c r="E103" s="479"/>
      <c r="F103" s="479"/>
      <c r="G103" s="479"/>
      <c r="H103" s="479"/>
      <c r="I103" s="479"/>
      <c r="J103" s="479"/>
      <c r="K103" s="479"/>
      <c r="L103" s="479"/>
      <c r="M103" s="479"/>
      <c r="N103" s="479"/>
      <c r="O103" s="479"/>
      <c r="P103" s="479"/>
      <c r="Q103" s="479"/>
      <c r="R103" s="479"/>
      <c r="S103" s="479"/>
      <c r="T103" s="479"/>
      <c r="U103" s="479"/>
      <c r="V103" s="479"/>
      <c r="W103" s="479"/>
      <c r="X103" s="479"/>
      <c r="Y103" s="479"/>
      <c r="Z103" s="479"/>
    </row>
    <row r="104" spans="1:26" ht="15.75" customHeight="1">
      <c r="A104" s="479"/>
      <c r="B104" s="479"/>
      <c r="C104" s="479"/>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row>
    <row r="105" spans="1:26" ht="15.75" customHeight="1">
      <c r="A105" s="479"/>
      <c r="B105" s="479"/>
      <c r="C105" s="479"/>
      <c r="D105" s="479"/>
      <c r="E105" s="479"/>
      <c r="F105" s="479"/>
      <c r="G105" s="479"/>
      <c r="H105" s="479"/>
      <c r="I105" s="479"/>
      <c r="J105" s="479"/>
      <c r="K105" s="479"/>
      <c r="L105" s="479"/>
      <c r="M105" s="479"/>
      <c r="N105" s="479"/>
      <c r="O105" s="479"/>
      <c r="P105" s="479"/>
      <c r="Q105" s="479"/>
      <c r="R105" s="479"/>
      <c r="S105" s="479"/>
      <c r="T105" s="479"/>
      <c r="U105" s="479"/>
      <c r="V105" s="479"/>
      <c r="W105" s="479"/>
      <c r="X105" s="479"/>
      <c r="Y105" s="479"/>
      <c r="Z105" s="479"/>
    </row>
    <row r="106" spans="1:26" ht="15.75" customHeight="1">
      <c r="A106" s="479"/>
      <c r="B106" s="479"/>
      <c r="C106" s="479"/>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row>
    <row r="107" spans="1:26" ht="15.75" customHeight="1">
      <c r="A107" s="479"/>
      <c r="B107" s="479"/>
      <c r="C107" s="479"/>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row>
    <row r="108" spans="1:26" ht="15.75" customHeight="1">
      <c r="A108" s="479"/>
      <c r="B108" s="479"/>
      <c r="C108" s="479"/>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row>
    <row r="109" spans="1:26" ht="15.75" customHeight="1">
      <c r="A109" s="479"/>
      <c r="B109" s="479"/>
      <c r="C109" s="479"/>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row>
    <row r="110" spans="1:26" ht="15.75" customHeight="1">
      <c r="A110" s="479"/>
      <c r="B110" s="479"/>
      <c r="C110" s="479"/>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9"/>
    </row>
    <row r="111" spans="1:26" ht="15.75" customHeight="1">
      <c r="A111" s="479"/>
      <c r="B111" s="479"/>
      <c r="C111" s="479"/>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row>
    <row r="112" spans="1:26" ht="15.75" customHeight="1">
      <c r="A112" s="479"/>
      <c r="B112" s="479"/>
      <c r="C112" s="479"/>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row>
    <row r="113" spans="1:26" ht="15.75" customHeight="1">
      <c r="A113" s="479"/>
      <c r="B113" s="479"/>
      <c r="C113" s="479"/>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row>
    <row r="114" spans="1:26" ht="15.75" customHeight="1">
      <c r="A114" s="479"/>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row>
    <row r="115" spans="1:26" ht="15.75" customHeight="1">
      <c r="A115" s="479"/>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row>
    <row r="116" spans="1:26" ht="15.75" customHeight="1">
      <c r="A116" s="479"/>
      <c r="B116" s="479"/>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row>
    <row r="117" spans="1:26" ht="15.75" customHeight="1">
      <c r="A117" s="479"/>
      <c r="B117" s="479"/>
      <c r="C117" s="479"/>
      <c r="D117" s="479"/>
      <c r="E117" s="479"/>
      <c r="F117" s="479"/>
      <c r="G117" s="479"/>
      <c r="H117" s="479"/>
      <c r="I117" s="479"/>
      <c r="J117" s="479"/>
      <c r="K117" s="479"/>
      <c r="L117" s="479"/>
      <c r="M117" s="479"/>
      <c r="N117" s="479"/>
      <c r="O117" s="479"/>
      <c r="P117" s="479"/>
      <c r="Q117" s="479"/>
      <c r="R117" s="479"/>
      <c r="S117" s="479"/>
      <c r="T117" s="479"/>
      <c r="U117" s="479"/>
      <c r="V117" s="479"/>
      <c r="W117" s="479"/>
      <c r="X117" s="479"/>
      <c r="Y117" s="479"/>
      <c r="Z117" s="479"/>
    </row>
    <row r="118" spans="1:26" ht="15.75" customHeight="1">
      <c r="A118" s="479"/>
      <c r="B118" s="479"/>
      <c r="C118" s="479"/>
      <c r="D118" s="479"/>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row>
    <row r="119" spans="1:26" ht="15.75" customHeight="1">
      <c r="A119" s="479"/>
      <c r="B119" s="479"/>
      <c r="C119" s="479"/>
      <c r="D119" s="479"/>
      <c r="E119" s="479"/>
      <c r="F119" s="479"/>
      <c r="G119" s="479"/>
      <c r="H119" s="479"/>
      <c r="I119" s="479"/>
      <c r="J119" s="479"/>
      <c r="K119" s="479"/>
      <c r="L119" s="479"/>
      <c r="M119" s="479"/>
      <c r="N119" s="479"/>
      <c r="O119" s="479"/>
      <c r="P119" s="479"/>
      <c r="Q119" s="479"/>
      <c r="R119" s="479"/>
      <c r="S119" s="479"/>
      <c r="T119" s="479"/>
      <c r="U119" s="479"/>
      <c r="V119" s="479"/>
      <c r="W119" s="479"/>
      <c r="X119" s="479"/>
      <c r="Y119" s="479"/>
      <c r="Z119" s="479"/>
    </row>
    <row r="120" spans="1:26" ht="15.75" customHeight="1">
      <c r="A120" s="479"/>
      <c r="B120" s="479"/>
      <c r="C120" s="479"/>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row>
    <row r="121" spans="1:26" ht="15.75" customHeight="1">
      <c r="A121" s="479"/>
      <c r="B121" s="479"/>
      <c r="C121" s="479"/>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row>
    <row r="122" spans="1:26" ht="15.75" customHeight="1">
      <c r="A122" s="479"/>
      <c r="B122" s="479"/>
      <c r="C122" s="479"/>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row>
    <row r="123" spans="1:26" ht="15.75" customHeight="1">
      <c r="A123" s="479"/>
      <c r="B123" s="479"/>
      <c r="C123" s="479"/>
      <c r="D123" s="479"/>
      <c r="E123" s="479"/>
      <c r="F123" s="479"/>
      <c r="G123" s="479"/>
      <c r="H123" s="479"/>
      <c r="I123" s="479"/>
      <c r="J123" s="479"/>
      <c r="K123" s="479"/>
      <c r="L123" s="479"/>
      <c r="M123" s="479"/>
      <c r="N123" s="479"/>
      <c r="O123" s="479"/>
      <c r="P123" s="479"/>
      <c r="Q123" s="479"/>
      <c r="R123" s="479"/>
      <c r="S123" s="479"/>
      <c r="T123" s="479"/>
      <c r="U123" s="479"/>
      <c r="V123" s="479"/>
      <c r="W123" s="479"/>
      <c r="X123" s="479"/>
      <c r="Y123" s="479"/>
      <c r="Z123" s="479"/>
    </row>
    <row r="124" spans="1:26" ht="15.75" customHeight="1">
      <c r="A124" s="479"/>
      <c r="B124" s="479"/>
      <c r="C124" s="479"/>
      <c r="D124" s="479"/>
      <c r="E124" s="479"/>
      <c r="F124" s="479"/>
      <c r="G124" s="479"/>
      <c r="H124" s="479"/>
      <c r="I124" s="479"/>
      <c r="J124" s="479"/>
      <c r="K124" s="479"/>
      <c r="L124" s="479"/>
      <c r="M124" s="479"/>
      <c r="N124" s="479"/>
      <c r="O124" s="479"/>
      <c r="P124" s="479"/>
      <c r="Q124" s="479"/>
      <c r="R124" s="479"/>
      <c r="S124" s="479"/>
      <c r="T124" s="479"/>
      <c r="U124" s="479"/>
      <c r="V124" s="479"/>
      <c r="W124" s="479"/>
      <c r="X124" s="479"/>
      <c r="Y124" s="479"/>
      <c r="Z124" s="479"/>
    </row>
    <row r="125" spans="1:26" ht="15.75" customHeight="1">
      <c r="A125" s="479"/>
      <c r="B125" s="479"/>
      <c r="C125" s="479"/>
      <c r="D125" s="479"/>
      <c r="E125" s="479"/>
      <c r="F125" s="479"/>
      <c r="G125" s="479"/>
      <c r="H125" s="479"/>
      <c r="I125" s="479"/>
      <c r="J125" s="479"/>
      <c r="K125" s="479"/>
      <c r="L125" s="479"/>
      <c r="M125" s="479"/>
      <c r="N125" s="479"/>
      <c r="O125" s="479"/>
      <c r="P125" s="479"/>
      <c r="Q125" s="479"/>
      <c r="R125" s="479"/>
      <c r="S125" s="479"/>
      <c r="T125" s="479"/>
      <c r="U125" s="479"/>
      <c r="V125" s="479"/>
      <c r="W125" s="479"/>
      <c r="X125" s="479"/>
      <c r="Y125" s="479"/>
      <c r="Z125" s="479"/>
    </row>
    <row r="126" spans="1:26" ht="15.75" customHeight="1">
      <c r="A126" s="479"/>
      <c r="B126" s="479"/>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c r="Y126" s="479"/>
      <c r="Z126" s="479"/>
    </row>
    <row r="127" spans="1:26" ht="15.75" customHeight="1">
      <c r="A127" s="479"/>
      <c r="B127" s="479"/>
      <c r="C127" s="479"/>
      <c r="D127" s="479"/>
      <c r="E127" s="479"/>
      <c r="F127" s="479"/>
      <c r="G127" s="479"/>
      <c r="H127" s="479"/>
      <c r="I127" s="479"/>
      <c r="J127" s="479"/>
      <c r="K127" s="479"/>
      <c r="L127" s="479"/>
      <c r="M127" s="479"/>
      <c r="N127" s="479"/>
      <c r="O127" s="479"/>
      <c r="P127" s="479"/>
      <c r="Q127" s="479"/>
      <c r="R127" s="479"/>
      <c r="S127" s="479"/>
      <c r="T127" s="479"/>
      <c r="U127" s="479"/>
      <c r="V127" s="479"/>
      <c r="W127" s="479"/>
      <c r="X127" s="479"/>
      <c r="Y127" s="479"/>
      <c r="Z127" s="479"/>
    </row>
    <row r="128" spans="1:26" ht="15.75" customHeight="1">
      <c r="A128" s="479"/>
      <c r="B128" s="479"/>
      <c r="C128" s="479"/>
      <c r="D128" s="479"/>
      <c r="E128" s="479"/>
      <c r="F128" s="479"/>
      <c r="G128" s="479"/>
      <c r="H128" s="479"/>
      <c r="I128" s="479"/>
      <c r="J128" s="479"/>
      <c r="K128" s="479"/>
      <c r="L128" s="479"/>
      <c r="M128" s="479"/>
      <c r="N128" s="479"/>
      <c r="O128" s="479"/>
      <c r="P128" s="479"/>
      <c r="Q128" s="479"/>
      <c r="R128" s="479"/>
      <c r="S128" s="479"/>
      <c r="T128" s="479"/>
      <c r="U128" s="479"/>
      <c r="V128" s="479"/>
      <c r="W128" s="479"/>
      <c r="X128" s="479"/>
      <c r="Y128" s="479"/>
      <c r="Z128" s="479"/>
    </row>
    <row r="129" spans="1:26" ht="15.75" customHeight="1">
      <c r="A129" s="479"/>
      <c r="B129" s="479"/>
      <c r="C129" s="479"/>
      <c r="D129" s="479"/>
      <c r="E129" s="479"/>
      <c r="F129" s="479"/>
      <c r="G129" s="479"/>
      <c r="H129" s="479"/>
      <c r="I129" s="479"/>
      <c r="J129" s="479"/>
      <c r="K129" s="479"/>
      <c r="L129" s="479"/>
      <c r="M129" s="479"/>
      <c r="N129" s="479"/>
      <c r="O129" s="479"/>
      <c r="P129" s="479"/>
      <c r="Q129" s="479"/>
      <c r="R129" s="479"/>
      <c r="S129" s="479"/>
      <c r="T129" s="479"/>
      <c r="U129" s="479"/>
      <c r="V129" s="479"/>
      <c r="W129" s="479"/>
      <c r="X129" s="479"/>
      <c r="Y129" s="479"/>
      <c r="Z129" s="479"/>
    </row>
    <row r="130" spans="1:26" ht="15.75" customHeight="1">
      <c r="A130" s="479"/>
      <c r="B130" s="479"/>
      <c r="C130" s="479"/>
      <c r="D130" s="479"/>
      <c r="E130" s="479"/>
      <c r="F130" s="479"/>
      <c r="G130" s="479"/>
      <c r="H130" s="479"/>
      <c r="I130" s="479"/>
      <c r="J130" s="479"/>
      <c r="K130" s="479"/>
      <c r="L130" s="479"/>
      <c r="M130" s="479"/>
      <c r="N130" s="479"/>
      <c r="O130" s="479"/>
      <c r="P130" s="479"/>
      <c r="Q130" s="479"/>
      <c r="R130" s="479"/>
      <c r="S130" s="479"/>
      <c r="T130" s="479"/>
      <c r="U130" s="479"/>
      <c r="V130" s="479"/>
      <c r="W130" s="479"/>
      <c r="X130" s="479"/>
      <c r="Y130" s="479"/>
      <c r="Z130" s="479"/>
    </row>
    <row r="131" spans="1:26" ht="15.75" customHeight="1">
      <c r="A131" s="479"/>
      <c r="B131" s="479"/>
      <c r="C131" s="479"/>
      <c r="D131" s="479"/>
      <c r="E131" s="479"/>
      <c r="F131" s="479"/>
      <c r="G131" s="479"/>
      <c r="H131" s="479"/>
      <c r="I131" s="479"/>
      <c r="J131" s="479"/>
      <c r="K131" s="479"/>
      <c r="L131" s="479"/>
      <c r="M131" s="479"/>
      <c r="N131" s="479"/>
      <c r="O131" s="479"/>
      <c r="P131" s="479"/>
      <c r="Q131" s="479"/>
      <c r="R131" s="479"/>
      <c r="S131" s="479"/>
      <c r="T131" s="479"/>
      <c r="U131" s="479"/>
      <c r="V131" s="479"/>
      <c r="W131" s="479"/>
      <c r="X131" s="479"/>
      <c r="Y131" s="479"/>
      <c r="Z131" s="479"/>
    </row>
    <row r="132" spans="1:26" ht="15.75" customHeight="1">
      <c r="A132" s="479"/>
      <c r="B132" s="479"/>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row>
    <row r="133" spans="1:26" ht="15.75" customHeight="1">
      <c r="A133" s="479"/>
      <c r="B133" s="479"/>
      <c r="C133" s="479"/>
      <c r="D133" s="479"/>
      <c r="E133" s="479"/>
      <c r="F133" s="479"/>
      <c r="G133" s="479"/>
      <c r="H133" s="479"/>
      <c r="I133" s="479"/>
      <c r="J133" s="479"/>
      <c r="K133" s="479"/>
      <c r="L133" s="479"/>
      <c r="M133" s="479"/>
      <c r="N133" s="479"/>
      <c r="O133" s="479"/>
      <c r="P133" s="479"/>
      <c r="Q133" s="479"/>
      <c r="R133" s="479"/>
      <c r="S133" s="479"/>
      <c r="T133" s="479"/>
      <c r="U133" s="479"/>
      <c r="V133" s="479"/>
      <c r="W133" s="479"/>
      <c r="X133" s="479"/>
      <c r="Y133" s="479"/>
      <c r="Z133" s="479"/>
    </row>
    <row r="134" spans="1:26" ht="15.75" customHeight="1">
      <c r="A134" s="479"/>
      <c r="B134" s="479"/>
      <c r="C134" s="479"/>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row>
    <row r="135" spans="1:26" ht="15.75" customHeight="1">
      <c r="A135" s="479"/>
      <c r="B135" s="479"/>
      <c r="C135" s="479"/>
      <c r="D135" s="479"/>
      <c r="E135" s="479"/>
      <c r="F135" s="479"/>
      <c r="G135" s="479"/>
      <c r="H135" s="479"/>
      <c r="I135" s="479"/>
      <c r="J135" s="479"/>
      <c r="K135" s="479"/>
      <c r="L135" s="479"/>
      <c r="M135" s="479"/>
      <c r="N135" s="479"/>
      <c r="O135" s="479"/>
      <c r="P135" s="479"/>
      <c r="Q135" s="479"/>
      <c r="R135" s="479"/>
      <c r="S135" s="479"/>
      <c r="T135" s="479"/>
      <c r="U135" s="479"/>
      <c r="V135" s="479"/>
      <c r="W135" s="479"/>
      <c r="X135" s="479"/>
      <c r="Y135" s="479"/>
      <c r="Z135" s="479"/>
    </row>
    <row r="136" spans="1:26" ht="15.75" customHeight="1">
      <c r="A136" s="479"/>
      <c r="B136" s="479"/>
      <c r="C136" s="479"/>
      <c r="D136" s="479"/>
      <c r="E136" s="479"/>
      <c r="F136" s="479"/>
      <c r="G136" s="479"/>
      <c r="H136" s="479"/>
      <c r="I136" s="479"/>
      <c r="J136" s="479"/>
      <c r="K136" s="479"/>
      <c r="L136" s="479"/>
      <c r="M136" s="479"/>
      <c r="N136" s="479"/>
      <c r="O136" s="479"/>
      <c r="P136" s="479"/>
      <c r="Q136" s="479"/>
      <c r="R136" s="479"/>
      <c r="S136" s="479"/>
      <c r="T136" s="479"/>
      <c r="U136" s="479"/>
      <c r="V136" s="479"/>
      <c r="W136" s="479"/>
      <c r="X136" s="479"/>
      <c r="Y136" s="479"/>
      <c r="Z136" s="479"/>
    </row>
    <row r="137" spans="1:26" ht="15.75" customHeight="1">
      <c r="A137" s="479"/>
      <c r="B137" s="479"/>
      <c r="C137" s="479"/>
      <c r="D137" s="479"/>
      <c r="E137" s="479"/>
      <c r="F137" s="479"/>
      <c r="G137" s="479"/>
      <c r="H137" s="479"/>
      <c r="I137" s="479"/>
      <c r="J137" s="479"/>
      <c r="K137" s="479"/>
      <c r="L137" s="479"/>
      <c r="M137" s="479"/>
      <c r="N137" s="479"/>
      <c r="O137" s="479"/>
      <c r="P137" s="479"/>
      <c r="Q137" s="479"/>
      <c r="R137" s="479"/>
      <c r="S137" s="479"/>
      <c r="T137" s="479"/>
      <c r="U137" s="479"/>
      <c r="V137" s="479"/>
      <c r="W137" s="479"/>
      <c r="X137" s="479"/>
      <c r="Y137" s="479"/>
      <c r="Z137" s="479"/>
    </row>
    <row r="138" spans="1:26" ht="15.75" customHeight="1">
      <c r="A138" s="479"/>
      <c r="B138" s="479"/>
      <c r="C138" s="479"/>
      <c r="D138" s="479"/>
      <c r="E138" s="479"/>
      <c r="F138" s="479"/>
      <c r="G138" s="479"/>
      <c r="H138" s="479"/>
      <c r="I138" s="479"/>
      <c r="J138" s="479"/>
      <c r="K138" s="479"/>
      <c r="L138" s="479"/>
      <c r="M138" s="479"/>
      <c r="N138" s="479"/>
      <c r="O138" s="479"/>
      <c r="P138" s="479"/>
      <c r="Q138" s="479"/>
      <c r="R138" s="479"/>
      <c r="S138" s="479"/>
      <c r="T138" s="479"/>
      <c r="U138" s="479"/>
      <c r="V138" s="479"/>
      <c r="W138" s="479"/>
      <c r="X138" s="479"/>
      <c r="Y138" s="479"/>
      <c r="Z138" s="479"/>
    </row>
    <row r="139" spans="1:26" ht="15.75" customHeight="1">
      <c r="A139" s="479"/>
      <c r="B139" s="479"/>
      <c r="C139" s="479"/>
      <c r="D139" s="479"/>
      <c r="E139" s="479"/>
      <c r="F139" s="479"/>
      <c r="G139" s="479"/>
      <c r="H139" s="479"/>
      <c r="I139" s="479"/>
      <c r="J139" s="479"/>
      <c r="K139" s="479"/>
      <c r="L139" s="479"/>
      <c r="M139" s="479"/>
      <c r="N139" s="479"/>
      <c r="O139" s="479"/>
      <c r="P139" s="479"/>
      <c r="Q139" s="479"/>
      <c r="R139" s="479"/>
      <c r="S139" s="479"/>
      <c r="T139" s="479"/>
      <c r="U139" s="479"/>
      <c r="V139" s="479"/>
      <c r="W139" s="479"/>
      <c r="X139" s="479"/>
      <c r="Y139" s="479"/>
      <c r="Z139" s="479"/>
    </row>
    <row r="140" spans="1:26" ht="15.75" customHeight="1">
      <c r="A140" s="479"/>
      <c r="B140" s="479"/>
      <c r="C140" s="479"/>
      <c r="D140" s="479"/>
      <c r="E140" s="479"/>
      <c r="F140" s="479"/>
      <c r="G140" s="479"/>
      <c r="H140" s="479"/>
      <c r="I140" s="479"/>
      <c r="J140" s="479"/>
      <c r="K140" s="479"/>
      <c r="L140" s="479"/>
      <c r="M140" s="479"/>
      <c r="N140" s="479"/>
      <c r="O140" s="479"/>
      <c r="P140" s="479"/>
      <c r="Q140" s="479"/>
      <c r="R140" s="479"/>
      <c r="S140" s="479"/>
      <c r="T140" s="479"/>
      <c r="U140" s="479"/>
      <c r="V140" s="479"/>
      <c r="W140" s="479"/>
      <c r="X140" s="479"/>
      <c r="Y140" s="479"/>
      <c r="Z140" s="479"/>
    </row>
    <row r="141" spans="1:26" ht="15.75" customHeight="1">
      <c r="A141" s="479"/>
      <c r="B141" s="479"/>
      <c r="C141" s="479"/>
      <c r="D141" s="479"/>
      <c r="E141" s="479"/>
      <c r="F141" s="479"/>
      <c r="G141" s="479"/>
      <c r="H141" s="479"/>
      <c r="I141" s="479"/>
      <c r="J141" s="479"/>
      <c r="K141" s="479"/>
      <c r="L141" s="479"/>
      <c r="M141" s="479"/>
      <c r="N141" s="479"/>
      <c r="O141" s="479"/>
      <c r="P141" s="479"/>
      <c r="Q141" s="479"/>
      <c r="R141" s="479"/>
      <c r="S141" s="479"/>
      <c r="T141" s="479"/>
      <c r="U141" s="479"/>
      <c r="V141" s="479"/>
      <c r="W141" s="479"/>
      <c r="X141" s="479"/>
      <c r="Y141" s="479"/>
      <c r="Z141" s="479"/>
    </row>
    <row r="142" spans="1:26" ht="15.75" customHeight="1">
      <c r="A142" s="479"/>
      <c r="B142" s="479"/>
      <c r="C142" s="479"/>
      <c r="D142" s="479"/>
      <c r="E142" s="479"/>
      <c r="F142" s="479"/>
      <c r="G142" s="479"/>
      <c r="H142" s="479"/>
      <c r="I142" s="479"/>
      <c r="J142" s="479"/>
      <c r="K142" s="479"/>
      <c r="L142" s="479"/>
      <c r="M142" s="479"/>
      <c r="N142" s="479"/>
      <c r="O142" s="479"/>
      <c r="P142" s="479"/>
      <c r="Q142" s="479"/>
      <c r="R142" s="479"/>
      <c r="S142" s="479"/>
      <c r="T142" s="479"/>
      <c r="U142" s="479"/>
      <c r="V142" s="479"/>
      <c r="W142" s="479"/>
      <c r="X142" s="479"/>
      <c r="Y142" s="479"/>
      <c r="Z142" s="479"/>
    </row>
    <row r="143" spans="1:26" ht="15.75" customHeight="1">
      <c r="A143" s="479"/>
      <c r="B143" s="479"/>
      <c r="C143" s="479"/>
      <c r="D143" s="479"/>
      <c r="E143" s="479"/>
      <c r="F143" s="479"/>
      <c r="G143" s="479"/>
      <c r="H143" s="479"/>
      <c r="I143" s="479"/>
      <c r="J143" s="479"/>
      <c r="K143" s="479"/>
      <c r="L143" s="479"/>
      <c r="M143" s="479"/>
      <c r="N143" s="479"/>
      <c r="O143" s="479"/>
      <c r="P143" s="479"/>
      <c r="Q143" s="479"/>
      <c r="R143" s="479"/>
      <c r="S143" s="479"/>
      <c r="T143" s="479"/>
      <c r="U143" s="479"/>
      <c r="V143" s="479"/>
      <c r="W143" s="479"/>
      <c r="X143" s="479"/>
      <c r="Y143" s="479"/>
      <c r="Z143" s="479"/>
    </row>
    <row r="144" spans="1:26" ht="15.75" customHeight="1">
      <c r="A144" s="479"/>
      <c r="B144" s="479"/>
      <c r="C144" s="479"/>
      <c r="D144" s="479"/>
      <c r="E144" s="479"/>
      <c r="F144" s="479"/>
      <c r="G144" s="479"/>
      <c r="H144" s="479"/>
      <c r="I144" s="479"/>
      <c r="J144" s="479"/>
      <c r="K144" s="479"/>
      <c r="L144" s="479"/>
      <c r="M144" s="479"/>
      <c r="N144" s="479"/>
      <c r="O144" s="479"/>
      <c r="P144" s="479"/>
      <c r="Q144" s="479"/>
      <c r="R144" s="479"/>
      <c r="S144" s="479"/>
      <c r="T144" s="479"/>
      <c r="U144" s="479"/>
      <c r="V144" s="479"/>
      <c r="W144" s="479"/>
      <c r="X144" s="479"/>
      <c r="Y144" s="479"/>
      <c r="Z144" s="479"/>
    </row>
    <row r="145" spans="1:26" ht="15.75" customHeight="1">
      <c r="A145" s="479"/>
      <c r="B145" s="479"/>
      <c r="C145" s="479"/>
      <c r="D145" s="479"/>
      <c r="E145" s="479"/>
      <c r="F145" s="479"/>
      <c r="G145" s="479"/>
      <c r="H145" s="479"/>
      <c r="I145" s="479"/>
      <c r="J145" s="479"/>
      <c r="K145" s="479"/>
      <c r="L145" s="479"/>
      <c r="M145" s="479"/>
      <c r="N145" s="479"/>
      <c r="O145" s="479"/>
      <c r="P145" s="479"/>
      <c r="Q145" s="479"/>
      <c r="R145" s="479"/>
      <c r="S145" s="479"/>
      <c r="T145" s="479"/>
      <c r="U145" s="479"/>
      <c r="V145" s="479"/>
      <c r="W145" s="479"/>
      <c r="X145" s="479"/>
      <c r="Y145" s="479"/>
      <c r="Z145" s="479"/>
    </row>
    <row r="146" spans="1:26" ht="15.75" customHeight="1">
      <c r="A146" s="479"/>
      <c r="B146" s="479"/>
      <c r="C146" s="479"/>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row>
    <row r="147" spans="1:26" ht="15.75" customHeight="1">
      <c r="A147" s="479"/>
      <c r="B147" s="479"/>
      <c r="C147" s="479"/>
      <c r="D147" s="479"/>
      <c r="E147" s="479"/>
      <c r="F147" s="479"/>
      <c r="G147" s="479"/>
      <c r="H147" s="479"/>
      <c r="I147" s="479"/>
      <c r="J147" s="479"/>
      <c r="K147" s="479"/>
      <c r="L147" s="479"/>
      <c r="M147" s="479"/>
      <c r="N147" s="479"/>
      <c r="O147" s="479"/>
      <c r="P147" s="479"/>
      <c r="Q147" s="479"/>
      <c r="R147" s="479"/>
      <c r="S147" s="479"/>
      <c r="T147" s="479"/>
      <c r="U147" s="479"/>
      <c r="V147" s="479"/>
      <c r="W147" s="479"/>
      <c r="X147" s="479"/>
      <c r="Y147" s="479"/>
      <c r="Z147" s="479"/>
    </row>
    <row r="148" spans="1:26" ht="15.75" customHeight="1">
      <c r="A148" s="479"/>
      <c r="B148" s="479"/>
      <c r="C148" s="479"/>
      <c r="D148" s="479"/>
      <c r="E148" s="479"/>
      <c r="F148" s="479"/>
      <c r="G148" s="479"/>
      <c r="H148" s="479"/>
      <c r="I148" s="479"/>
      <c r="J148" s="479"/>
      <c r="K148" s="479"/>
      <c r="L148" s="479"/>
      <c r="M148" s="479"/>
      <c r="N148" s="479"/>
      <c r="O148" s="479"/>
      <c r="P148" s="479"/>
      <c r="Q148" s="479"/>
      <c r="R148" s="479"/>
      <c r="S148" s="479"/>
      <c r="T148" s="479"/>
      <c r="U148" s="479"/>
      <c r="V148" s="479"/>
      <c r="W148" s="479"/>
      <c r="X148" s="479"/>
      <c r="Y148" s="479"/>
      <c r="Z148" s="479"/>
    </row>
    <row r="149" spans="1:26" ht="15.75" customHeight="1">
      <c r="A149" s="479"/>
      <c r="B149" s="479"/>
      <c r="C149" s="479"/>
      <c r="D149" s="479"/>
      <c r="E149" s="479"/>
      <c r="F149" s="479"/>
      <c r="G149" s="479"/>
      <c r="H149" s="479"/>
      <c r="I149" s="479"/>
      <c r="J149" s="479"/>
      <c r="K149" s="479"/>
      <c r="L149" s="479"/>
      <c r="M149" s="479"/>
      <c r="N149" s="479"/>
      <c r="O149" s="479"/>
      <c r="P149" s="479"/>
      <c r="Q149" s="479"/>
      <c r="R149" s="479"/>
      <c r="S149" s="479"/>
      <c r="T149" s="479"/>
      <c r="U149" s="479"/>
      <c r="V149" s="479"/>
      <c r="W149" s="479"/>
      <c r="X149" s="479"/>
      <c r="Y149" s="479"/>
      <c r="Z149" s="479"/>
    </row>
    <row r="150" spans="1:26" ht="15.75" customHeight="1">
      <c r="A150" s="479"/>
      <c r="B150" s="479"/>
      <c r="C150" s="479"/>
      <c r="D150" s="479"/>
      <c r="E150" s="479"/>
      <c r="F150" s="479"/>
      <c r="G150" s="479"/>
      <c r="H150" s="479"/>
      <c r="I150" s="479"/>
      <c r="J150" s="479"/>
      <c r="K150" s="479"/>
      <c r="L150" s="479"/>
      <c r="M150" s="479"/>
      <c r="N150" s="479"/>
      <c r="O150" s="479"/>
      <c r="P150" s="479"/>
      <c r="Q150" s="479"/>
      <c r="R150" s="479"/>
      <c r="S150" s="479"/>
      <c r="T150" s="479"/>
      <c r="U150" s="479"/>
      <c r="V150" s="479"/>
      <c r="W150" s="479"/>
      <c r="X150" s="479"/>
      <c r="Y150" s="479"/>
      <c r="Z150" s="479"/>
    </row>
    <row r="151" spans="1:26" ht="15.75" customHeight="1">
      <c r="A151" s="479"/>
      <c r="B151" s="479"/>
      <c r="C151" s="479"/>
      <c r="D151" s="479"/>
      <c r="E151" s="479"/>
      <c r="F151" s="479"/>
      <c r="G151" s="479"/>
      <c r="H151" s="479"/>
      <c r="I151" s="479"/>
      <c r="J151" s="479"/>
      <c r="K151" s="479"/>
      <c r="L151" s="479"/>
      <c r="M151" s="479"/>
      <c r="N151" s="479"/>
      <c r="O151" s="479"/>
      <c r="P151" s="479"/>
      <c r="Q151" s="479"/>
      <c r="R151" s="479"/>
      <c r="S151" s="479"/>
      <c r="T151" s="479"/>
      <c r="U151" s="479"/>
      <c r="V151" s="479"/>
      <c r="W151" s="479"/>
      <c r="X151" s="479"/>
      <c r="Y151" s="479"/>
      <c r="Z151" s="479"/>
    </row>
    <row r="152" spans="1:26" ht="15.75" customHeight="1">
      <c r="A152" s="479"/>
      <c r="B152" s="479"/>
      <c r="C152" s="479"/>
      <c r="D152" s="479"/>
      <c r="E152" s="479"/>
      <c r="F152" s="479"/>
      <c r="G152" s="479"/>
      <c r="H152" s="479"/>
      <c r="I152" s="479"/>
      <c r="J152" s="479"/>
      <c r="K152" s="479"/>
      <c r="L152" s="479"/>
      <c r="M152" s="479"/>
      <c r="N152" s="479"/>
      <c r="O152" s="479"/>
      <c r="P152" s="479"/>
      <c r="Q152" s="479"/>
      <c r="R152" s="479"/>
      <c r="S152" s="479"/>
      <c r="T152" s="479"/>
      <c r="U152" s="479"/>
      <c r="V152" s="479"/>
      <c r="W152" s="479"/>
      <c r="X152" s="479"/>
      <c r="Y152" s="479"/>
      <c r="Z152" s="479"/>
    </row>
    <row r="153" spans="1:26" ht="15.75" customHeight="1">
      <c r="A153" s="479"/>
      <c r="B153" s="479"/>
      <c r="C153" s="479"/>
      <c r="D153" s="479"/>
      <c r="E153" s="479"/>
      <c r="F153" s="479"/>
      <c r="G153" s="479"/>
      <c r="H153" s="479"/>
      <c r="I153" s="479"/>
      <c r="J153" s="479"/>
      <c r="K153" s="479"/>
      <c r="L153" s="479"/>
      <c r="M153" s="479"/>
      <c r="N153" s="479"/>
      <c r="O153" s="479"/>
      <c r="P153" s="479"/>
      <c r="Q153" s="479"/>
      <c r="R153" s="479"/>
      <c r="S153" s="479"/>
      <c r="T153" s="479"/>
      <c r="U153" s="479"/>
      <c r="V153" s="479"/>
      <c r="W153" s="479"/>
      <c r="X153" s="479"/>
      <c r="Y153" s="479"/>
      <c r="Z153" s="479"/>
    </row>
    <row r="154" spans="1:26" ht="15.75" customHeight="1">
      <c r="A154" s="479"/>
      <c r="B154" s="479"/>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79"/>
      <c r="Z154" s="479"/>
    </row>
    <row r="155" spans="1:26" ht="15.75" customHeight="1">
      <c r="A155" s="479"/>
      <c r="B155" s="479"/>
      <c r="C155" s="479"/>
      <c r="D155" s="479"/>
      <c r="E155" s="479"/>
      <c r="F155" s="479"/>
      <c r="G155" s="479"/>
      <c r="H155" s="479"/>
      <c r="I155" s="479"/>
      <c r="J155" s="479"/>
      <c r="K155" s="479"/>
      <c r="L155" s="479"/>
      <c r="M155" s="479"/>
      <c r="N155" s="479"/>
      <c r="O155" s="479"/>
      <c r="P155" s="479"/>
      <c r="Q155" s="479"/>
      <c r="R155" s="479"/>
      <c r="S155" s="479"/>
      <c r="T155" s="479"/>
      <c r="U155" s="479"/>
      <c r="V155" s="479"/>
      <c r="W155" s="479"/>
      <c r="X155" s="479"/>
      <c r="Y155" s="479"/>
      <c r="Z155" s="479"/>
    </row>
    <row r="156" spans="1:26" ht="15.75" customHeight="1">
      <c r="A156" s="479"/>
      <c r="B156" s="479"/>
      <c r="C156" s="479"/>
      <c r="D156" s="479"/>
      <c r="E156" s="479"/>
      <c r="F156" s="479"/>
      <c r="G156" s="479"/>
      <c r="H156" s="479"/>
      <c r="I156" s="479"/>
      <c r="J156" s="479"/>
      <c r="K156" s="479"/>
      <c r="L156" s="479"/>
      <c r="M156" s="479"/>
      <c r="N156" s="479"/>
      <c r="O156" s="479"/>
      <c r="P156" s="479"/>
      <c r="Q156" s="479"/>
      <c r="R156" s="479"/>
      <c r="S156" s="479"/>
      <c r="T156" s="479"/>
      <c r="U156" s="479"/>
      <c r="V156" s="479"/>
      <c r="W156" s="479"/>
      <c r="X156" s="479"/>
      <c r="Y156" s="479"/>
      <c r="Z156" s="479"/>
    </row>
    <row r="157" spans="1:26" ht="15.75" customHeight="1">
      <c r="A157" s="479"/>
      <c r="B157" s="479"/>
      <c r="C157" s="479"/>
      <c r="D157" s="479"/>
      <c r="E157" s="479"/>
      <c r="F157" s="479"/>
      <c r="G157" s="479"/>
      <c r="H157" s="479"/>
      <c r="I157" s="479"/>
      <c r="J157" s="479"/>
      <c r="K157" s="479"/>
      <c r="L157" s="479"/>
      <c r="M157" s="479"/>
      <c r="N157" s="479"/>
      <c r="O157" s="479"/>
      <c r="P157" s="479"/>
      <c r="Q157" s="479"/>
      <c r="R157" s="479"/>
      <c r="S157" s="479"/>
      <c r="T157" s="479"/>
      <c r="U157" s="479"/>
      <c r="V157" s="479"/>
      <c r="W157" s="479"/>
      <c r="X157" s="479"/>
      <c r="Y157" s="479"/>
      <c r="Z157" s="479"/>
    </row>
    <row r="158" spans="1:26" ht="15.75" customHeight="1">
      <c r="A158" s="479"/>
      <c r="B158" s="479"/>
      <c r="C158" s="479"/>
      <c r="D158" s="479"/>
      <c r="E158" s="479"/>
      <c r="F158" s="479"/>
      <c r="G158" s="479"/>
      <c r="H158" s="479"/>
      <c r="I158" s="479"/>
      <c r="J158" s="479"/>
      <c r="K158" s="479"/>
      <c r="L158" s="479"/>
      <c r="M158" s="479"/>
      <c r="N158" s="479"/>
      <c r="O158" s="479"/>
      <c r="P158" s="479"/>
      <c r="Q158" s="479"/>
      <c r="R158" s="479"/>
      <c r="S158" s="479"/>
      <c r="T158" s="479"/>
      <c r="U158" s="479"/>
      <c r="V158" s="479"/>
      <c r="W158" s="479"/>
      <c r="X158" s="479"/>
      <c r="Y158" s="479"/>
      <c r="Z158" s="479"/>
    </row>
    <row r="159" spans="1:26" ht="15.75" customHeight="1">
      <c r="A159" s="479"/>
      <c r="B159" s="479"/>
      <c r="C159" s="479"/>
      <c r="D159" s="479"/>
      <c r="E159" s="479"/>
      <c r="F159" s="479"/>
      <c r="G159" s="479"/>
      <c r="H159" s="479"/>
      <c r="I159" s="479"/>
      <c r="J159" s="479"/>
      <c r="K159" s="479"/>
      <c r="L159" s="479"/>
      <c r="M159" s="479"/>
      <c r="N159" s="479"/>
      <c r="O159" s="479"/>
      <c r="P159" s="479"/>
      <c r="Q159" s="479"/>
      <c r="R159" s="479"/>
      <c r="S159" s="479"/>
      <c r="T159" s="479"/>
      <c r="U159" s="479"/>
      <c r="V159" s="479"/>
      <c r="W159" s="479"/>
      <c r="X159" s="479"/>
      <c r="Y159" s="479"/>
      <c r="Z159" s="479"/>
    </row>
    <row r="160" spans="1:26" ht="15.75" customHeight="1">
      <c r="A160" s="479"/>
      <c r="B160" s="479"/>
      <c r="C160" s="479"/>
      <c r="D160" s="479"/>
      <c r="E160" s="479"/>
      <c r="F160" s="479"/>
      <c r="G160" s="479"/>
      <c r="H160" s="479"/>
      <c r="I160" s="479"/>
      <c r="J160" s="479"/>
      <c r="K160" s="479"/>
      <c r="L160" s="479"/>
      <c r="M160" s="479"/>
      <c r="N160" s="479"/>
      <c r="O160" s="479"/>
      <c r="P160" s="479"/>
      <c r="Q160" s="479"/>
      <c r="R160" s="479"/>
      <c r="S160" s="479"/>
      <c r="T160" s="479"/>
      <c r="U160" s="479"/>
      <c r="V160" s="479"/>
      <c r="W160" s="479"/>
      <c r="X160" s="479"/>
      <c r="Y160" s="479"/>
      <c r="Z160" s="479"/>
    </row>
    <row r="161" spans="1:26" ht="15.75" customHeight="1">
      <c r="A161" s="479"/>
      <c r="B161" s="479"/>
      <c r="C161" s="479"/>
      <c r="D161" s="479"/>
      <c r="E161" s="479"/>
      <c r="F161" s="479"/>
      <c r="G161" s="479"/>
      <c r="H161" s="479"/>
      <c r="I161" s="479"/>
      <c r="J161" s="479"/>
      <c r="K161" s="479"/>
      <c r="L161" s="479"/>
      <c r="M161" s="479"/>
      <c r="N161" s="479"/>
      <c r="O161" s="479"/>
      <c r="P161" s="479"/>
      <c r="Q161" s="479"/>
      <c r="R161" s="479"/>
      <c r="S161" s="479"/>
      <c r="T161" s="479"/>
      <c r="U161" s="479"/>
      <c r="V161" s="479"/>
      <c r="W161" s="479"/>
      <c r="X161" s="479"/>
      <c r="Y161" s="479"/>
      <c r="Z161" s="479"/>
    </row>
    <row r="162" spans="1:26" ht="15.75" customHeight="1">
      <c r="A162" s="479"/>
      <c r="B162" s="479"/>
      <c r="C162" s="479"/>
      <c r="D162" s="479"/>
      <c r="E162" s="479"/>
      <c r="F162" s="479"/>
      <c r="G162" s="479"/>
      <c r="H162" s="479"/>
      <c r="I162" s="479"/>
      <c r="J162" s="479"/>
      <c r="K162" s="479"/>
      <c r="L162" s="479"/>
      <c r="M162" s="479"/>
      <c r="N162" s="479"/>
      <c r="O162" s="479"/>
      <c r="P162" s="479"/>
      <c r="Q162" s="479"/>
      <c r="R162" s="479"/>
      <c r="S162" s="479"/>
      <c r="T162" s="479"/>
      <c r="U162" s="479"/>
      <c r="V162" s="479"/>
      <c r="W162" s="479"/>
      <c r="X162" s="479"/>
      <c r="Y162" s="479"/>
      <c r="Z162" s="479"/>
    </row>
    <row r="163" spans="1:26" ht="15.75" customHeight="1">
      <c r="A163" s="479"/>
      <c r="B163" s="479"/>
      <c r="C163" s="479"/>
      <c r="D163" s="479"/>
      <c r="E163" s="479"/>
      <c r="F163" s="479"/>
      <c r="G163" s="479"/>
      <c r="H163" s="479"/>
      <c r="I163" s="479"/>
      <c r="J163" s="479"/>
      <c r="K163" s="479"/>
      <c r="L163" s="479"/>
      <c r="M163" s="479"/>
      <c r="N163" s="479"/>
      <c r="O163" s="479"/>
      <c r="P163" s="479"/>
      <c r="Q163" s="479"/>
      <c r="R163" s="479"/>
      <c r="S163" s="479"/>
      <c r="T163" s="479"/>
      <c r="U163" s="479"/>
      <c r="V163" s="479"/>
      <c r="W163" s="479"/>
      <c r="X163" s="479"/>
      <c r="Y163" s="479"/>
      <c r="Z163" s="479"/>
    </row>
    <row r="164" spans="1:26" ht="15.75" customHeight="1">
      <c r="A164" s="479"/>
      <c r="B164" s="479"/>
      <c r="C164" s="479"/>
      <c r="D164" s="479"/>
      <c r="E164" s="479"/>
      <c r="F164" s="479"/>
      <c r="G164" s="479"/>
      <c r="H164" s="479"/>
      <c r="I164" s="479"/>
      <c r="J164" s="479"/>
      <c r="K164" s="479"/>
      <c r="L164" s="479"/>
      <c r="M164" s="479"/>
      <c r="N164" s="479"/>
      <c r="O164" s="479"/>
      <c r="P164" s="479"/>
      <c r="Q164" s="479"/>
      <c r="R164" s="479"/>
      <c r="S164" s="479"/>
      <c r="T164" s="479"/>
      <c r="U164" s="479"/>
      <c r="V164" s="479"/>
      <c r="W164" s="479"/>
      <c r="X164" s="479"/>
      <c r="Y164" s="479"/>
      <c r="Z164" s="479"/>
    </row>
    <row r="165" spans="1:26" ht="15.75" customHeight="1">
      <c r="A165" s="479"/>
      <c r="B165" s="479"/>
      <c r="C165" s="479"/>
      <c r="D165" s="479"/>
      <c r="E165" s="479"/>
      <c r="F165" s="479"/>
      <c r="G165" s="479"/>
      <c r="H165" s="479"/>
      <c r="I165" s="479"/>
      <c r="J165" s="479"/>
      <c r="K165" s="479"/>
      <c r="L165" s="479"/>
      <c r="M165" s="479"/>
      <c r="N165" s="479"/>
      <c r="O165" s="479"/>
      <c r="P165" s="479"/>
      <c r="Q165" s="479"/>
      <c r="R165" s="479"/>
      <c r="S165" s="479"/>
      <c r="T165" s="479"/>
      <c r="U165" s="479"/>
      <c r="V165" s="479"/>
      <c r="W165" s="479"/>
      <c r="X165" s="479"/>
      <c r="Y165" s="479"/>
      <c r="Z165" s="479"/>
    </row>
    <row r="166" spans="1:26" ht="15.75" customHeight="1">
      <c r="A166" s="479"/>
      <c r="B166" s="479"/>
      <c r="C166" s="479"/>
      <c r="D166" s="479"/>
      <c r="E166" s="479"/>
      <c r="F166" s="479"/>
      <c r="G166" s="479"/>
      <c r="H166" s="479"/>
      <c r="I166" s="479"/>
      <c r="J166" s="479"/>
      <c r="K166" s="479"/>
      <c r="L166" s="479"/>
      <c r="M166" s="479"/>
      <c r="N166" s="479"/>
      <c r="O166" s="479"/>
      <c r="P166" s="479"/>
      <c r="Q166" s="479"/>
      <c r="R166" s="479"/>
      <c r="S166" s="479"/>
      <c r="T166" s="479"/>
      <c r="U166" s="479"/>
      <c r="V166" s="479"/>
      <c r="W166" s="479"/>
      <c r="X166" s="479"/>
      <c r="Y166" s="479"/>
      <c r="Z166" s="479"/>
    </row>
    <row r="167" spans="1:26" ht="15.75" customHeight="1">
      <c r="A167" s="479"/>
      <c r="B167" s="479"/>
      <c r="C167" s="479"/>
      <c r="D167" s="479"/>
      <c r="E167" s="479"/>
      <c r="F167" s="479"/>
      <c r="G167" s="479"/>
      <c r="H167" s="479"/>
      <c r="I167" s="479"/>
      <c r="J167" s="479"/>
      <c r="K167" s="479"/>
      <c r="L167" s="479"/>
      <c r="M167" s="479"/>
      <c r="N167" s="479"/>
      <c r="O167" s="479"/>
      <c r="P167" s="479"/>
      <c r="Q167" s="479"/>
      <c r="R167" s="479"/>
      <c r="S167" s="479"/>
      <c r="T167" s="479"/>
      <c r="U167" s="479"/>
      <c r="V167" s="479"/>
      <c r="W167" s="479"/>
      <c r="X167" s="479"/>
      <c r="Y167" s="479"/>
      <c r="Z167" s="479"/>
    </row>
    <row r="168" spans="1:26" ht="15.75" customHeight="1">
      <c r="A168" s="479"/>
      <c r="B168" s="479"/>
      <c r="C168" s="479"/>
      <c r="D168" s="479"/>
      <c r="E168" s="479"/>
      <c r="F168" s="479"/>
      <c r="G168" s="479"/>
      <c r="H168" s="479"/>
      <c r="I168" s="479"/>
      <c r="J168" s="479"/>
      <c r="K168" s="479"/>
      <c r="L168" s="479"/>
      <c r="M168" s="479"/>
      <c r="N168" s="479"/>
      <c r="O168" s="479"/>
      <c r="P168" s="479"/>
      <c r="Q168" s="479"/>
      <c r="R168" s="479"/>
      <c r="S168" s="479"/>
      <c r="T168" s="479"/>
      <c r="U168" s="479"/>
      <c r="V168" s="479"/>
      <c r="W168" s="479"/>
      <c r="X168" s="479"/>
      <c r="Y168" s="479"/>
      <c r="Z168" s="479"/>
    </row>
    <row r="169" spans="1:26" ht="15.75" customHeight="1">
      <c r="A169" s="479"/>
      <c r="B169" s="479"/>
      <c r="C169" s="479"/>
      <c r="D169" s="479"/>
      <c r="E169" s="479"/>
      <c r="F169" s="479"/>
      <c r="G169" s="479"/>
      <c r="H169" s="479"/>
      <c r="I169" s="479"/>
      <c r="J169" s="479"/>
      <c r="K169" s="479"/>
      <c r="L169" s="479"/>
      <c r="M169" s="479"/>
      <c r="N169" s="479"/>
      <c r="O169" s="479"/>
      <c r="P169" s="479"/>
      <c r="Q169" s="479"/>
      <c r="R169" s="479"/>
      <c r="S169" s="479"/>
      <c r="T169" s="479"/>
      <c r="U169" s="479"/>
      <c r="V169" s="479"/>
      <c r="W169" s="479"/>
      <c r="X169" s="479"/>
      <c r="Y169" s="479"/>
      <c r="Z169" s="479"/>
    </row>
    <row r="170" spans="1:26" ht="15.75" customHeight="1">
      <c r="A170" s="479"/>
      <c r="B170" s="479"/>
      <c r="C170" s="479"/>
      <c r="D170" s="479"/>
      <c r="E170" s="479"/>
      <c r="F170" s="479"/>
      <c r="G170" s="479"/>
      <c r="H170" s="479"/>
      <c r="I170" s="479"/>
      <c r="J170" s="479"/>
      <c r="K170" s="479"/>
      <c r="L170" s="479"/>
      <c r="M170" s="479"/>
      <c r="N170" s="479"/>
      <c r="O170" s="479"/>
      <c r="P170" s="479"/>
      <c r="Q170" s="479"/>
      <c r="R170" s="479"/>
      <c r="S170" s="479"/>
      <c r="T170" s="479"/>
      <c r="U170" s="479"/>
      <c r="V170" s="479"/>
      <c r="W170" s="479"/>
      <c r="X170" s="479"/>
      <c r="Y170" s="479"/>
      <c r="Z170" s="479"/>
    </row>
    <row r="171" spans="1:26" ht="15.75" customHeight="1">
      <c r="A171" s="479"/>
      <c r="B171" s="479"/>
      <c r="C171" s="479"/>
      <c r="D171" s="479"/>
      <c r="E171" s="479"/>
      <c r="F171" s="479"/>
      <c r="G171" s="479"/>
      <c r="H171" s="479"/>
      <c r="I171" s="479"/>
      <c r="J171" s="479"/>
      <c r="K171" s="479"/>
      <c r="L171" s="479"/>
      <c r="M171" s="479"/>
      <c r="N171" s="479"/>
      <c r="O171" s="479"/>
      <c r="P171" s="479"/>
      <c r="Q171" s="479"/>
      <c r="R171" s="479"/>
      <c r="S171" s="479"/>
      <c r="T171" s="479"/>
      <c r="U171" s="479"/>
      <c r="V171" s="479"/>
      <c r="W171" s="479"/>
      <c r="X171" s="479"/>
      <c r="Y171" s="479"/>
      <c r="Z171" s="479"/>
    </row>
    <row r="172" spans="1:26" ht="15.75" customHeight="1">
      <c r="A172" s="479"/>
      <c r="B172" s="479"/>
      <c r="C172" s="479"/>
      <c r="D172" s="479"/>
      <c r="E172" s="479"/>
      <c r="F172" s="479"/>
      <c r="G172" s="479"/>
      <c r="H172" s="479"/>
      <c r="I172" s="479"/>
      <c r="J172" s="479"/>
      <c r="K172" s="479"/>
      <c r="L172" s="479"/>
      <c r="M172" s="479"/>
      <c r="N172" s="479"/>
      <c r="O172" s="479"/>
      <c r="P172" s="479"/>
      <c r="Q172" s="479"/>
      <c r="R172" s="479"/>
      <c r="S172" s="479"/>
      <c r="T172" s="479"/>
      <c r="U172" s="479"/>
      <c r="V172" s="479"/>
      <c r="W172" s="479"/>
      <c r="X172" s="479"/>
      <c r="Y172" s="479"/>
      <c r="Z172" s="479"/>
    </row>
    <row r="173" spans="1:26" ht="15.75" customHeight="1">
      <c r="A173" s="479"/>
      <c r="B173" s="479"/>
      <c r="C173" s="479"/>
      <c r="D173" s="479"/>
      <c r="E173" s="479"/>
      <c r="F173" s="479"/>
      <c r="G173" s="479"/>
      <c r="H173" s="479"/>
      <c r="I173" s="479"/>
      <c r="J173" s="479"/>
      <c r="K173" s="479"/>
      <c r="L173" s="479"/>
      <c r="M173" s="479"/>
      <c r="N173" s="479"/>
      <c r="O173" s="479"/>
      <c r="P173" s="479"/>
      <c r="Q173" s="479"/>
      <c r="R173" s="479"/>
      <c r="S173" s="479"/>
      <c r="T173" s="479"/>
      <c r="U173" s="479"/>
      <c r="V173" s="479"/>
      <c r="W173" s="479"/>
      <c r="X173" s="479"/>
      <c r="Y173" s="479"/>
      <c r="Z173" s="479"/>
    </row>
    <row r="174" spans="1:26" ht="15.75" customHeight="1">
      <c r="A174" s="479"/>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row>
    <row r="175" spans="1:26" ht="15.75" customHeight="1">
      <c r="A175" s="479"/>
      <c r="B175" s="479"/>
      <c r="C175" s="479"/>
      <c r="D175" s="479"/>
      <c r="E175" s="479"/>
      <c r="F175" s="479"/>
      <c r="G175" s="479"/>
      <c r="H175" s="479"/>
      <c r="I175" s="479"/>
      <c r="J175" s="479"/>
      <c r="K175" s="479"/>
      <c r="L175" s="479"/>
      <c r="M175" s="479"/>
      <c r="N175" s="479"/>
      <c r="O175" s="479"/>
      <c r="P175" s="479"/>
      <c r="Q175" s="479"/>
      <c r="R175" s="479"/>
      <c r="S175" s="479"/>
      <c r="T175" s="479"/>
      <c r="U175" s="479"/>
      <c r="V175" s="479"/>
      <c r="W175" s="479"/>
      <c r="X175" s="479"/>
      <c r="Y175" s="479"/>
      <c r="Z175" s="479"/>
    </row>
    <row r="176" spans="1:26" ht="15.75" customHeight="1">
      <c r="A176" s="479"/>
      <c r="B176" s="479"/>
      <c r="C176" s="479"/>
      <c r="D176" s="479"/>
      <c r="E176" s="479"/>
      <c r="F176" s="479"/>
      <c r="G176" s="479"/>
      <c r="H176" s="479"/>
      <c r="I176" s="479"/>
      <c r="J176" s="479"/>
      <c r="K176" s="479"/>
      <c r="L176" s="479"/>
      <c r="M176" s="479"/>
      <c r="N176" s="479"/>
      <c r="O176" s="479"/>
      <c r="P176" s="479"/>
      <c r="Q176" s="479"/>
      <c r="R176" s="479"/>
      <c r="S176" s="479"/>
      <c r="T176" s="479"/>
      <c r="U176" s="479"/>
      <c r="V176" s="479"/>
      <c r="W176" s="479"/>
      <c r="X176" s="479"/>
      <c r="Y176" s="479"/>
      <c r="Z176" s="479"/>
    </row>
    <row r="177" spans="1:26" ht="15.75" customHeight="1">
      <c r="A177" s="479"/>
      <c r="B177" s="479"/>
      <c r="C177" s="479"/>
      <c r="D177" s="479"/>
      <c r="E177" s="479"/>
      <c r="F177" s="479"/>
      <c r="G177" s="479"/>
      <c r="H177" s="479"/>
      <c r="I177" s="479"/>
      <c r="J177" s="479"/>
      <c r="K177" s="479"/>
      <c r="L177" s="479"/>
      <c r="M177" s="479"/>
      <c r="N177" s="479"/>
      <c r="O177" s="479"/>
      <c r="P177" s="479"/>
      <c r="Q177" s="479"/>
      <c r="R177" s="479"/>
      <c r="S177" s="479"/>
      <c r="T177" s="479"/>
      <c r="U177" s="479"/>
      <c r="V177" s="479"/>
      <c r="W177" s="479"/>
      <c r="X177" s="479"/>
      <c r="Y177" s="479"/>
      <c r="Z177" s="479"/>
    </row>
    <row r="178" spans="1:26" ht="15.75" customHeight="1">
      <c r="A178" s="479"/>
      <c r="B178" s="479"/>
      <c r="C178" s="479"/>
      <c r="D178" s="479"/>
      <c r="E178" s="479"/>
      <c r="F178" s="479"/>
      <c r="G178" s="479"/>
      <c r="H178" s="479"/>
      <c r="I178" s="479"/>
      <c r="J178" s="479"/>
      <c r="K178" s="479"/>
      <c r="L178" s="479"/>
      <c r="M178" s="479"/>
      <c r="N178" s="479"/>
      <c r="O178" s="479"/>
      <c r="P178" s="479"/>
      <c r="Q178" s="479"/>
      <c r="R178" s="479"/>
      <c r="S178" s="479"/>
      <c r="T178" s="479"/>
      <c r="U178" s="479"/>
      <c r="V178" s="479"/>
      <c r="W178" s="479"/>
      <c r="X178" s="479"/>
      <c r="Y178" s="479"/>
      <c r="Z178" s="479"/>
    </row>
    <row r="179" spans="1:26" ht="15.75" customHeight="1">
      <c r="A179" s="479"/>
      <c r="B179" s="479"/>
      <c r="C179" s="479"/>
      <c r="D179" s="479"/>
      <c r="E179" s="479"/>
      <c r="F179" s="479"/>
      <c r="G179" s="479"/>
      <c r="H179" s="479"/>
      <c r="I179" s="479"/>
      <c r="J179" s="479"/>
      <c r="K179" s="479"/>
      <c r="L179" s="479"/>
      <c r="M179" s="479"/>
      <c r="N179" s="479"/>
      <c r="O179" s="479"/>
      <c r="P179" s="479"/>
      <c r="Q179" s="479"/>
      <c r="R179" s="479"/>
      <c r="S179" s="479"/>
      <c r="T179" s="479"/>
      <c r="U179" s="479"/>
      <c r="V179" s="479"/>
      <c r="W179" s="479"/>
      <c r="X179" s="479"/>
      <c r="Y179" s="479"/>
      <c r="Z179" s="479"/>
    </row>
    <row r="180" spans="1:26" ht="15.75" customHeight="1">
      <c r="A180" s="479"/>
      <c r="B180" s="479"/>
      <c r="C180" s="479"/>
      <c r="D180" s="479"/>
      <c r="E180" s="479"/>
      <c r="F180" s="479"/>
      <c r="G180" s="479"/>
      <c r="H180" s="479"/>
      <c r="I180" s="479"/>
      <c r="J180" s="479"/>
      <c r="K180" s="479"/>
      <c r="L180" s="479"/>
      <c r="M180" s="479"/>
      <c r="N180" s="479"/>
      <c r="O180" s="479"/>
      <c r="P180" s="479"/>
      <c r="Q180" s="479"/>
      <c r="R180" s="479"/>
      <c r="S180" s="479"/>
      <c r="T180" s="479"/>
      <c r="U180" s="479"/>
      <c r="V180" s="479"/>
      <c r="W180" s="479"/>
      <c r="X180" s="479"/>
      <c r="Y180" s="479"/>
      <c r="Z180" s="479"/>
    </row>
    <row r="181" spans="1:26" ht="15.75" customHeight="1">
      <c r="A181" s="479"/>
      <c r="B181" s="479"/>
      <c r="C181" s="479"/>
      <c r="D181" s="479"/>
      <c r="E181" s="479"/>
      <c r="F181" s="479"/>
      <c r="G181" s="479"/>
      <c r="H181" s="479"/>
      <c r="I181" s="479"/>
      <c r="J181" s="479"/>
      <c r="K181" s="479"/>
      <c r="L181" s="479"/>
      <c r="M181" s="479"/>
      <c r="N181" s="479"/>
      <c r="O181" s="479"/>
      <c r="P181" s="479"/>
      <c r="Q181" s="479"/>
      <c r="R181" s="479"/>
      <c r="S181" s="479"/>
      <c r="T181" s="479"/>
      <c r="U181" s="479"/>
      <c r="V181" s="479"/>
      <c r="W181" s="479"/>
      <c r="X181" s="479"/>
      <c r="Y181" s="479"/>
      <c r="Z181" s="479"/>
    </row>
    <row r="182" spans="1:26" ht="15.75" customHeight="1">
      <c r="A182" s="479"/>
      <c r="B182" s="479"/>
      <c r="C182" s="479"/>
      <c r="D182" s="479"/>
      <c r="E182" s="479"/>
      <c r="F182" s="479"/>
      <c r="G182" s="479"/>
      <c r="H182" s="479"/>
      <c r="I182" s="479"/>
      <c r="J182" s="479"/>
      <c r="K182" s="479"/>
      <c r="L182" s="479"/>
      <c r="M182" s="479"/>
      <c r="N182" s="479"/>
      <c r="O182" s="479"/>
      <c r="P182" s="479"/>
      <c r="Q182" s="479"/>
      <c r="R182" s="479"/>
      <c r="S182" s="479"/>
      <c r="T182" s="479"/>
      <c r="U182" s="479"/>
      <c r="V182" s="479"/>
      <c r="W182" s="479"/>
      <c r="X182" s="479"/>
      <c r="Y182" s="479"/>
      <c r="Z182" s="479"/>
    </row>
    <row r="183" spans="1:26" ht="15.75" customHeight="1">
      <c r="A183" s="479"/>
      <c r="B183" s="479"/>
      <c r="C183" s="479"/>
      <c r="D183" s="479"/>
      <c r="E183" s="479"/>
      <c r="F183" s="479"/>
      <c r="G183" s="479"/>
      <c r="H183" s="479"/>
      <c r="I183" s="479"/>
      <c r="J183" s="479"/>
      <c r="K183" s="479"/>
      <c r="L183" s="479"/>
      <c r="M183" s="479"/>
      <c r="N183" s="479"/>
      <c r="O183" s="479"/>
      <c r="P183" s="479"/>
      <c r="Q183" s="479"/>
      <c r="R183" s="479"/>
      <c r="S183" s="479"/>
      <c r="T183" s="479"/>
      <c r="U183" s="479"/>
      <c r="V183" s="479"/>
      <c r="W183" s="479"/>
      <c r="X183" s="479"/>
      <c r="Y183" s="479"/>
      <c r="Z183" s="479"/>
    </row>
    <row r="184" spans="1:26" ht="15.75" customHeight="1">
      <c r="A184" s="479"/>
      <c r="B184" s="479"/>
      <c r="C184" s="479"/>
      <c r="D184" s="479"/>
      <c r="E184" s="479"/>
      <c r="F184" s="479"/>
      <c r="G184" s="479"/>
      <c r="H184" s="479"/>
      <c r="I184" s="479"/>
      <c r="J184" s="479"/>
      <c r="K184" s="479"/>
      <c r="L184" s="479"/>
      <c r="M184" s="479"/>
      <c r="N184" s="479"/>
      <c r="O184" s="479"/>
      <c r="P184" s="479"/>
      <c r="Q184" s="479"/>
      <c r="R184" s="479"/>
      <c r="S184" s="479"/>
      <c r="T184" s="479"/>
      <c r="U184" s="479"/>
      <c r="V184" s="479"/>
      <c r="W184" s="479"/>
      <c r="X184" s="479"/>
      <c r="Y184" s="479"/>
      <c r="Z184" s="479"/>
    </row>
    <row r="185" spans="1:26" ht="15.75" customHeight="1">
      <c r="A185" s="479"/>
      <c r="B185" s="479"/>
      <c r="C185" s="479"/>
      <c r="D185" s="479"/>
      <c r="E185" s="479"/>
      <c r="F185" s="479"/>
      <c r="G185" s="479"/>
      <c r="H185" s="479"/>
      <c r="I185" s="479"/>
      <c r="J185" s="479"/>
      <c r="K185" s="479"/>
      <c r="L185" s="479"/>
      <c r="M185" s="479"/>
      <c r="N185" s="479"/>
      <c r="O185" s="479"/>
      <c r="P185" s="479"/>
      <c r="Q185" s="479"/>
      <c r="R185" s="479"/>
      <c r="S185" s="479"/>
      <c r="T185" s="479"/>
      <c r="U185" s="479"/>
      <c r="V185" s="479"/>
      <c r="W185" s="479"/>
      <c r="X185" s="479"/>
      <c r="Y185" s="479"/>
      <c r="Z185" s="479"/>
    </row>
    <row r="186" spans="1:26" ht="15.75" customHeight="1">
      <c r="A186" s="479"/>
      <c r="B186" s="479"/>
      <c r="C186" s="479"/>
      <c r="D186" s="479"/>
      <c r="E186" s="479"/>
      <c r="F186" s="479"/>
      <c r="G186" s="479"/>
      <c r="H186" s="479"/>
      <c r="I186" s="479"/>
      <c r="J186" s="479"/>
      <c r="K186" s="479"/>
      <c r="L186" s="479"/>
      <c r="M186" s="479"/>
      <c r="N186" s="479"/>
      <c r="O186" s="479"/>
      <c r="P186" s="479"/>
      <c r="Q186" s="479"/>
      <c r="R186" s="479"/>
      <c r="S186" s="479"/>
      <c r="T186" s="479"/>
      <c r="U186" s="479"/>
      <c r="V186" s="479"/>
      <c r="W186" s="479"/>
      <c r="X186" s="479"/>
      <c r="Y186" s="479"/>
      <c r="Z186" s="479"/>
    </row>
    <row r="187" spans="1:26" ht="15.75" customHeight="1">
      <c r="A187" s="479"/>
      <c r="B187" s="479"/>
      <c r="C187" s="479"/>
      <c r="D187" s="479"/>
      <c r="E187" s="479"/>
      <c r="F187" s="479"/>
      <c r="G187" s="479"/>
      <c r="H187" s="479"/>
      <c r="I187" s="479"/>
      <c r="J187" s="479"/>
      <c r="K187" s="479"/>
      <c r="L187" s="479"/>
      <c r="M187" s="479"/>
      <c r="N187" s="479"/>
      <c r="O187" s="479"/>
      <c r="P187" s="479"/>
      <c r="Q187" s="479"/>
      <c r="R187" s="479"/>
      <c r="S187" s="479"/>
      <c r="T187" s="479"/>
      <c r="U187" s="479"/>
      <c r="V187" s="479"/>
      <c r="W187" s="479"/>
      <c r="X187" s="479"/>
      <c r="Y187" s="479"/>
      <c r="Z187" s="479"/>
    </row>
    <row r="188" spans="1:26" ht="15.75" customHeight="1">
      <c r="A188" s="479"/>
      <c r="B188" s="479"/>
      <c r="C188" s="479"/>
      <c r="D188" s="479"/>
      <c r="E188" s="479"/>
      <c r="F188" s="479"/>
      <c r="G188" s="479"/>
      <c r="H188" s="479"/>
      <c r="I188" s="479"/>
      <c r="J188" s="479"/>
      <c r="K188" s="479"/>
      <c r="L188" s="479"/>
      <c r="M188" s="479"/>
      <c r="N188" s="479"/>
      <c r="O188" s="479"/>
      <c r="P188" s="479"/>
      <c r="Q188" s="479"/>
      <c r="R188" s="479"/>
      <c r="S188" s="479"/>
      <c r="T188" s="479"/>
      <c r="U188" s="479"/>
      <c r="V188" s="479"/>
      <c r="W188" s="479"/>
      <c r="X188" s="479"/>
      <c r="Y188" s="479"/>
      <c r="Z188" s="479"/>
    </row>
    <row r="189" spans="1:26" ht="15.75" customHeight="1">
      <c r="A189" s="479"/>
      <c r="B189" s="479"/>
      <c r="C189" s="479"/>
      <c r="D189" s="479"/>
      <c r="E189" s="479"/>
      <c r="F189" s="479"/>
      <c r="G189" s="479"/>
      <c r="H189" s="479"/>
      <c r="I189" s="479"/>
      <c r="J189" s="479"/>
      <c r="K189" s="479"/>
      <c r="L189" s="479"/>
      <c r="M189" s="479"/>
      <c r="N189" s="479"/>
      <c r="O189" s="479"/>
      <c r="P189" s="479"/>
      <c r="Q189" s="479"/>
      <c r="R189" s="479"/>
      <c r="S189" s="479"/>
      <c r="T189" s="479"/>
      <c r="U189" s="479"/>
      <c r="V189" s="479"/>
      <c r="W189" s="479"/>
      <c r="X189" s="479"/>
      <c r="Y189" s="479"/>
      <c r="Z189" s="479"/>
    </row>
    <row r="190" spans="1:26" ht="15.75" customHeight="1">
      <c r="A190" s="479"/>
      <c r="B190" s="479"/>
      <c r="C190" s="479"/>
      <c r="D190" s="479"/>
      <c r="E190" s="479"/>
      <c r="F190" s="479"/>
      <c r="G190" s="479"/>
      <c r="H190" s="479"/>
      <c r="I190" s="479"/>
      <c r="J190" s="479"/>
      <c r="K190" s="479"/>
      <c r="L190" s="479"/>
      <c r="M190" s="479"/>
      <c r="N190" s="479"/>
      <c r="O190" s="479"/>
      <c r="P190" s="479"/>
      <c r="Q190" s="479"/>
      <c r="R190" s="479"/>
      <c r="S190" s="479"/>
      <c r="T190" s="479"/>
      <c r="U190" s="479"/>
      <c r="V190" s="479"/>
      <c r="W190" s="479"/>
      <c r="X190" s="479"/>
      <c r="Y190" s="479"/>
      <c r="Z190" s="479"/>
    </row>
    <row r="191" spans="1:26" ht="15.75" customHeight="1">
      <c r="A191" s="479"/>
      <c r="B191" s="479"/>
      <c r="C191" s="479"/>
      <c r="D191" s="479"/>
      <c r="E191" s="479"/>
      <c r="F191" s="479"/>
      <c r="G191" s="479"/>
      <c r="H191" s="479"/>
      <c r="I191" s="479"/>
      <c r="J191" s="479"/>
      <c r="K191" s="479"/>
      <c r="L191" s="479"/>
      <c r="M191" s="479"/>
      <c r="N191" s="479"/>
      <c r="O191" s="479"/>
      <c r="P191" s="479"/>
      <c r="Q191" s="479"/>
      <c r="R191" s="479"/>
      <c r="S191" s="479"/>
      <c r="T191" s="479"/>
      <c r="U191" s="479"/>
      <c r="V191" s="479"/>
      <c r="W191" s="479"/>
      <c r="X191" s="479"/>
      <c r="Y191" s="479"/>
      <c r="Z191" s="479"/>
    </row>
    <row r="192" spans="1:26" ht="15.75" customHeight="1">
      <c r="A192" s="479"/>
      <c r="B192" s="479"/>
      <c r="C192" s="479"/>
      <c r="D192" s="479"/>
      <c r="E192" s="479"/>
      <c r="F192" s="479"/>
      <c r="G192" s="479"/>
      <c r="H192" s="479"/>
      <c r="I192" s="479"/>
      <c r="J192" s="479"/>
      <c r="K192" s="479"/>
      <c r="L192" s="479"/>
      <c r="M192" s="479"/>
      <c r="N192" s="479"/>
      <c r="O192" s="479"/>
      <c r="P192" s="479"/>
      <c r="Q192" s="479"/>
      <c r="R192" s="479"/>
      <c r="S192" s="479"/>
      <c r="T192" s="479"/>
      <c r="U192" s="479"/>
      <c r="V192" s="479"/>
      <c r="W192" s="479"/>
      <c r="X192" s="479"/>
      <c r="Y192" s="479"/>
      <c r="Z192" s="479"/>
    </row>
    <row r="193" spans="1:26" ht="15.75" customHeight="1">
      <c r="A193" s="479"/>
      <c r="B193" s="479"/>
      <c r="C193" s="479"/>
      <c r="D193" s="479"/>
      <c r="E193" s="479"/>
      <c r="F193" s="479"/>
      <c r="G193" s="479"/>
      <c r="H193" s="479"/>
      <c r="I193" s="479"/>
      <c r="J193" s="479"/>
      <c r="K193" s="479"/>
      <c r="L193" s="479"/>
      <c r="M193" s="479"/>
      <c r="N193" s="479"/>
      <c r="O193" s="479"/>
      <c r="P193" s="479"/>
      <c r="Q193" s="479"/>
      <c r="R193" s="479"/>
      <c r="S193" s="479"/>
      <c r="T193" s="479"/>
      <c r="U193" s="479"/>
      <c r="V193" s="479"/>
      <c r="W193" s="479"/>
      <c r="X193" s="479"/>
      <c r="Y193" s="479"/>
      <c r="Z193" s="479"/>
    </row>
    <row r="194" spans="1:26" ht="15.75" customHeight="1">
      <c r="A194" s="479"/>
      <c r="B194" s="479"/>
      <c r="C194" s="479"/>
      <c r="D194" s="479"/>
      <c r="E194" s="479"/>
      <c r="F194" s="479"/>
      <c r="G194" s="479"/>
      <c r="H194" s="479"/>
      <c r="I194" s="479"/>
      <c r="J194" s="479"/>
      <c r="K194" s="479"/>
      <c r="L194" s="479"/>
      <c r="M194" s="479"/>
      <c r="N194" s="479"/>
      <c r="O194" s="479"/>
      <c r="P194" s="479"/>
      <c r="Q194" s="479"/>
      <c r="R194" s="479"/>
      <c r="S194" s="479"/>
      <c r="T194" s="479"/>
      <c r="U194" s="479"/>
      <c r="V194" s="479"/>
      <c r="W194" s="479"/>
      <c r="X194" s="479"/>
      <c r="Y194" s="479"/>
      <c r="Z194" s="479"/>
    </row>
    <row r="195" spans="1:26" ht="15.75" customHeight="1">
      <c r="A195" s="479"/>
      <c r="B195" s="479"/>
      <c r="C195" s="479"/>
      <c r="D195" s="479"/>
      <c r="E195" s="479"/>
      <c r="F195" s="479"/>
      <c r="G195" s="479"/>
      <c r="H195" s="479"/>
      <c r="I195" s="479"/>
      <c r="J195" s="479"/>
      <c r="K195" s="479"/>
      <c r="L195" s="479"/>
      <c r="M195" s="479"/>
      <c r="N195" s="479"/>
      <c r="O195" s="479"/>
      <c r="P195" s="479"/>
      <c r="Q195" s="479"/>
      <c r="R195" s="479"/>
      <c r="S195" s="479"/>
      <c r="T195" s="479"/>
      <c r="U195" s="479"/>
      <c r="V195" s="479"/>
      <c r="W195" s="479"/>
      <c r="X195" s="479"/>
      <c r="Y195" s="479"/>
      <c r="Z195" s="479"/>
    </row>
    <row r="196" spans="1:26" ht="15.75" customHeight="1">
      <c r="A196" s="479"/>
      <c r="B196" s="479"/>
      <c r="C196" s="479"/>
      <c r="D196" s="479"/>
      <c r="E196" s="479"/>
      <c r="F196" s="479"/>
      <c r="G196" s="479"/>
      <c r="H196" s="479"/>
      <c r="I196" s="479"/>
      <c r="J196" s="479"/>
      <c r="K196" s="479"/>
      <c r="L196" s="479"/>
      <c r="M196" s="479"/>
      <c r="N196" s="479"/>
      <c r="O196" s="479"/>
      <c r="P196" s="479"/>
      <c r="Q196" s="479"/>
      <c r="R196" s="479"/>
      <c r="S196" s="479"/>
      <c r="T196" s="479"/>
      <c r="U196" s="479"/>
      <c r="V196" s="479"/>
      <c r="W196" s="479"/>
      <c r="X196" s="479"/>
      <c r="Y196" s="479"/>
      <c r="Z196" s="479"/>
    </row>
    <row r="197" spans="1:26" ht="15.75" customHeight="1">
      <c r="A197" s="479"/>
      <c r="B197" s="479"/>
      <c r="C197" s="479"/>
      <c r="D197" s="479"/>
      <c r="E197" s="479"/>
      <c r="F197" s="479"/>
      <c r="G197" s="479"/>
      <c r="H197" s="479"/>
      <c r="I197" s="479"/>
      <c r="J197" s="479"/>
      <c r="K197" s="479"/>
      <c r="L197" s="479"/>
      <c r="M197" s="479"/>
      <c r="N197" s="479"/>
      <c r="O197" s="479"/>
      <c r="P197" s="479"/>
      <c r="Q197" s="479"/>
      <c r="R197" s="479"/>
      <c r="S197" s="479"/>
      <c r="T197" s="479"/>
      <c r="U197" s="479"/>
      <c r="V197" s="479"/>
      <c r="W197" s="479"/>
      <c r="X197" s="479"/>
      <c r="Y197" s="479"/>
      <c r="Z197" s="479"/>
    </row>
    <row r="198" spans="1:26" ht="15.75" customHeight="1">
      <c r="A198" s="479"/>
      <c r="B198" s="479"/>
      <c r="C198" s="479"/>
      <c r="D198" s="479"/>
      <c r="E198" s="479"/>
      <c r="F198" s="479"/>
      <c r="G198" s="479"/>
      <c r="H198" s="479"/>
      <c r="I198" s="479"/>
      <c r="J198" s="479"/>
      <c r="K198" s="479"/>
      <c r="L198" s="479"/>
      <c r="M198" s="479"/>
      <c r="N198" s="479"/>
      <c r="O198" s="479"/>
      <c r="P198" s="479"/>
      <c r="Q198" s="479"/>
      <c r="R198" s="479"/>
      <c r="S198" s="479"/>
      <c r="T198" s="479"/>
      <c r="U198" s="479"/>
      <c r="V198" s="479"/>
      <c r="W198" s="479"/>
      <c r="X198" s="479"/>
      <c r="Y198" s="479"/>
      <c r="Z198" s="479"/>
    </row>
    <row r="199" spans="1:26" ht="15.75" customHeight="1">
      <c r="A199" s="479"/>
      <c r="B199" s="479"/>
      <c r="C199" s="479"/>
      <c r="D199" s="479"/>
      <c r="E199" s="479"/>
      <c r="F199" s="479"/>
      <c r="G199" s="479"/>
      <c r="H199" s="479"/>
      <c r="I199" s="479"/>
      <c r="J199" s="479"/>
      <c r="K199" s="479"/>
      <c r="L199" s="479"/>
      <c r="M199" s="479"/>
      <c r="N199" s="479"/>
      <c r="O199" s="479"/>
      <c r="P199" s="479"/>
      <c r="Q199" s="479"/>
      <c r="R199" s="479"/>
      <c r="S199" s="479"/>
      <c r="T199" s="479"/>
      <c r="U199" s="479"/>
      <c r="V199" s="479"/>
      <c r="W199" s="479"/>
      <c r="X199" s="479"/>
      <c r="Y199" s="479"/>
      <c r="Z199" s="479"/>
    </row>
    <row r="200" spans="1:26" ht="15.75" customHeight="1">
      <c r="A200" s="479"/>
      <c r="B200" s="479"/>
      <c r="C200" s="479"/>
      <c r="D200" s="479"/>
      <c r="E200" s="479"/>
      <c r="F200" s="479"/>
      <c r="G200" s="479"/>
      <c r="H200" s="479"/>
      <c r="I200" s="479"/>
      <c r="J200" s="479"/>
      <c r="K200" s="479"/>
      <c r="L200" s="479"/>
      <c r="M200" s="479"/>
      <c r="N200" s="479"/>
      <c r="O200" s="479"/>
      <c r="P200" s="479"/>
      <c r="Q200" s="479"/>
      <c r="R200" s="479"/>
      <c r="S200" s="479"/>
      <c r="T200" s="479"/>
      <c r="U200" s="479"/>
      <c r="V200" s="479"/>
      <c r="W200" s="479"/>
      <c r="X200" s="479"/>
      <c r="Y200" s="479"/>
      <c r="Z200" s="479"/>
    </row>
    <row r="201" spans="1:26" ht="15.75" customHeight="1">
      <c r="A201" s="479"/>
      <c r="B201" s="479"/>
      <c r="C201" s="479"/>
      <c r="D201" s="479"/>
      <c r="E201" s="479"/>
      <c r="F201" s="479"/>
      <c r="G201" s="479"/>
      <c r="H201" s="479"/>
      <c r="I201" s="479"/>
      <c r="J201" s="479"/>
      <c r="K201" s="479"/>
      <c r="L201" s="479"/>
      <c r="M201" s="479"/>
      <c r="N201" s="479"/>
      <c r="O201" s="479"/>
      <c r="P201" s="479"/>
      <c r="Q201" s="479"/>
      <c r="R201" s="479"/>
      <c r="S201" s="479"/>
      <c r="T201" s="479"/>
      <c r="U201" s="479"/>
      <c r="V201" s="479"/>
      <c r="W201" s="479"/>
      <c r="X201" s="479"/>
      <c r="Y201" s="479"/>
      <c r="Z201" s="479"/>
    </row>
    <row r="202" spans="1:26" ht="15.75" customHeight="1">
      <c r="A202" s="479"/>
      <c r="B202" s="479"/>
      <c r="C202" s="479"/>
      <c r="D202" s="479"/>
      <c r="E202" s="479"/>
      <c r="F202" s="479"/>
      <c r="G202" s="479"/>
      <c r="H202" s="479"/>
      <c r="I202" s="479"/>
      <c r="J202" s="479"/>
      <c r="K202" s="479"/>
      <c r="L202" s="479"/>
      <c r="M202" s="479"/>
      <c r="N202" s="479"/>
      <c r="O202" s="479"/>
      <c r="P202" s="479"/>
      <c r="Q202" s="479"/>
      <c r="R202" s="479"/>
      <c r="S202" s="479"/>
      <c r="T202" s="479"/>
      <c r="U202" s="479"/>
      <c r="V202" s="479"/>
      <c r="W202" s="479"/>
      <c r="X202" s="479"/>
      <c r="Y202" s="479"/>
      <c r="Z202" s="479"/>
    </row>
    <row r="203" spans="1:26" ht="15.75" customHeight="1">
      <c r="A203" s="479"/>
      <c r="B203" s="479"/>
      <c r="C203" s="479"/>
      <c r="D203" s="479"/>
      <c r="E203" s="479"/>
      <c r="F203" s="479"/>
      <c r="G203" s="479"/>
      <c r="H203" s="479"/>
      <c r="I203" s="479"/>
      <c r="J203" s="479"/>
      <c r="K203" s="479"/>
      <c r="L203" s="479"/>
      <c r="M203" s="479"/>
      <c r="N203" s="479"/>
      <c r="O203" s="479"/>
      <c r="P203" s="479"/>
      <c r="Q203" s="479"/>
      <c r="R203" s="479"/>
      <c r="S203" s="479"/>
      <c r="T203" s="479"/>
      <c r="U203" s="479"/>
      <c r="V203" s="479"/>
      <c r="W203" s="479"/>
      <c r="X203" s="479"/>
      <c r="Y203" s="479"/>
      <c r="Z203" s="479"/>
    </row>
    <row r="204" spans="1:26" ht="15.75" customHeight="1">
      <c r="A204" s="479"/>
      <c r="B204" s="479"/>
      <c r="C204" s="479"/>
      <c r="D204" s="479"/>
      <c r="E204" s="479"/>
      <c r="F204" s="479"/>
      <c r="G204" s="479"/>
      <c r="H204" s="479"/>
      <c r="I204" s="479"/>
      <c r="J204" s="479"/>
      <c r="K204" s="479"/>
      <c r="L204" s="479"/>
      <c r="M204" s="479"/>
      <c r="N204" s="479"/>
      <c r="O204" s="479"/>
      <c r="P204" s="479"/>
      <c r="Q204" s="479"/>
      <c r="R204" s="479"/>
      <c r="S204" s="479"/>
      <c r="T204" s="479"/>
      <c r="U204" s="479"/>
      <c r="V204" s="479"/>
      <c r="W204" s="479"/>
      <c r="X204" s="479"/>
      <c r="Y204" s="479"/>
      <c r="Z204" s="479"/>
    </row>
    <row r="205" spans="1:26" ht="15.75" customHeight="1">
      <c r="A205" s="479"/>
      <c r="B205" s="479"/>
      <c r="C205" s="479"/>
      <c r="D205" s="479"/>
      <c r="E205" s="479"/>
      <c r="F205" s="479"/>
      <c r="G205" s="479"/>
      <c r="H205" s="479"/>
      <c r="I205" s="479"/>
      <c r="J205" s="479"/>
      <c r="K205" s="479"/>
      <c r="L205" s="479"/>
      <c r="M205" s="479"/>
      <c r="N205" s="479"/>
      <c r="O205" s="479"/>
      <c r="P205" s="479"/>
      <c r="Q205" s="479"/>
      <c r="R205" s="479"/>
      <c r="S205" s="479"/>
      <c r="T205" s="479"/>
      <c r="U205" s="479"/>
      <c r="V205" s="479"/>
      <c r="W205" s="479"/>
      <c r="X205" s="479"/>
      <c r="Y205" s="479"/>
      <c r="Z205" s="479"/>
    </row>
    <row r="206" spans="1:26" ht="15.75" customHeight="1">
      <c r="A206" s="479"/>
      <c r="B206" s="479"/>
      <c r="C206" s="479"/>
      <c r="D206" s="479"/>
      <c r="E206" s="479"/>
      <c r="F206" s="479"/>
      <c r="G206" s="479"/>
      <c r="H206" s="479"/>
      <c r="I206" s="479"/>
      <c r="J206" s="479"/>
      <c r="K206" s="479"/>
      <c r="L206" s="479"/>
      <c r="M206" s="479"/>
      <c r="N206" s="479"/>
      <c r="O206" s="479"/>
      <c r="P206" s="479"/>
      <c r="Q206" s="479"/>
      <c r="R206" s="479"/>
      <c r="S206" s="479"/>
      <c r="T206" s="479"/>
      <c r="U206" s="479"/>
      <c r="V206" s="479"/>
      <c r="W206" s="479"/>
      <c r="X206" s="479"/>
      <c r="Y206" s="479"/>
      <c r="Z206" s="479"/>
    </row>
    <row r="207" spans="1:26" ht="15.75" customHeight="1">
      <c r="A207" s="479"/>
      <c r="B207" s="479"/>
      <c r="C207" s="479"/>
      <c r="D207" s="479"/>
      <c r="E207" s="479"/>
      <c r="F207" s="479"/>
      <c r="G207" s="479"/>
      <c r="H207" s="479"/>
      <c r="I207" s="479"/>
      <c r="J207" s="479"/>
      <c r="K207" s="479"/>
      <c r="L207" s="479"/>
      <c r="M207" s="479"/>
      <c r="N207" s="479"/>
      <c r="O207" s="479"/>
      <c r="P207" s="479"/>
      <c r="Q207" s="479"/>
      <c r="R207" s="479"/>
      <c r="S207" s="479"/>
      <c r="T207" s="479"/>
      <c r="U207" s="479"/>
      <c r="V207" s="479"/>
      <c r="W207" s="479"/>
      <c r="X207" s="479"/>
      <c r="Y207" s="479"/>
      <c r="Z207" s="479"/>
    </row>
    <row r="208" spans="1:26" ht="15.75" customHeight="1">
      <c r="A208" s="479"/>
      <c r="B208" s="479"/>
      <c r="C208" s="479"/>
      <c r="D208" s="479"/>
      <c r="E208" s="479"/>
      <c r="F208" s="479"/>
      <c r="G208" s="479"/>
      <c r="H208" s="479"/>
      <c r="I208" s="479"/>
      <c r="J208" s="479"/>
      <c r="K208" s="479"/>
      <c r="L208" s="479"/>
      <c r="M208" s="479"/>
      <c r="N208" s="479"/>
      <c r="O208" s="479"/>
      <c r="P208" s="479"/>
      <c r="Q208" s="479"/>
      <c r="R208" s="479"/>
      <c r="S208" s="479"/>
      <c r="T208" s="479"/>
      <c r="U208" s="479"/>
      <c r="V208" s="479"/>
      <c r="W208" s="479"/>
      <c r="X208" s="479"/>
      <c r="Y208" s="479"/>
      <c r="Z208" s="479"/>
    </row>
    <row r="209" spans="1:26" ht="15.75" customHeight="1">
      <c r="A209" s="479"/>
      <c r="B209" s="479"/>
      <c r="C209" s="479"/>
      <c r="D209" s="479"/>
      <c r="E209" s="479"/>
      <c r="F209" s="479"/>
      <c r="G209" s="479"/>
      <c r="H209" s="479"/>
      <c r="I209" s="479"/>
      <c r="J209" s="479"/>
      <c r="K209" s="479"/>
      <c r="L209" s="479"/>
      <c r="M209" s="479"/>
      <c r="N209" s="479"/>
      <c r="O209" s="479"/>
      <c r="P209" s="479"/>
      <c r="Q209" s="479"/>
      <c r="R209" s="479"/>
      <c r="S209" s="479"/>
      <c r="T209" s="479"/>
      <c r="U209" s="479"/>
      <c r="V209" s="479"/>
      <c r="W209" s="479"/>
      <c r="X209" s="479"/>
      <c r="Y209" s="479"/>
      <c r="Z209" s="479"/>
    </row>
    <row r="210" spans="1:26" ht="15.75" customHeight="1">
      <c r="A210" s="479"/>
      <c r="B210" s="479"/>
      <c r="C210" s="479"/>
      <c r="D210" s="479"/>
      <c r="E210" s="479"/>
      <c r="F210" s="479"/>
      <c r="G210" s="479"/>
      <c r="H210" s="479"/>
      <c r="I210" s="479"/>
      <c r="J210" s="479"/>
      <c r="K210" s="479"/>
      <c r="L210" s="479"/>
      <c r="M210" s="479"/>
      <c r="N210" s="479"/>
      <c r="O210" s="479"/>
      <c r="P210" s="479"/>
      <c r="Q210" s="479"/>
      <c r="R210" s="479"/>
      <c r="S210" s="479"/>
      <c r="T210" s="479"/>
      <c r="U210" s="479"/>
      <c r="V210" s="479"/>
      <c r="W210" s="479"/>
      <c r="X210" s="479"/>
      <c r="Y210" s="479"/>
      <c r="Z210" s="479"/>
    </row>
    <row r="211" spans="1:26" ht="15.75" customHeight="1">
      <c r="A211" s="479"/>
      <c r="B211" s="479"/>
      <c r="C211" s="479"/>
      <c r="D211" s="479"/>
      <c r="E211" s="479"/>
      <c r="F211" s="479"/>
      <c r="G211" s="479"/>
      <c r="H211" s="479"/>
      <c r="I211" s="479"/>
      <c r="J211" s="479"/>
      <c r="K211" s="479"/>
      <c r="L211" s="479"/>
      <c r="M211" s="479"/>
      <c r="N211" s="479"/>
      <c r="O211" s="479"/>
      <c r="P211" s="479"/>
      <c r="Q211" s="479"/>
      <c r="R211" s="479"/>
      <c r="S211" s="479"/>
      <c r="T211" s="479"/>
      <c r="U211" s="479"/>
      <c r="V211" s="479"/>
      <c r="W211" s="479"/>
      <c r="X211" s="479"/>
      <c r="Y211" s="479"/>
      <c r="Z211" s="479"/>
    </row>
    <row r="212" spans="1:26" ht="15.75" customHeight="1">
      <c r="A212" s="479"/>
      <c r="B212" s="479"/>
      <c r="C212" s="479"/>
      <c r="D212" s="479"/>
      <c r="E212" s="479"/>
      <c r="F212" s="479"/>
      <c r="G212" s="479"/>
      <c r="H212" s="479"/>
      <c r="I212" s="479"/>
      <c r="J212" s="479"/>
      <c r="K212" s="479"/>
      <c r="L212" s="479"/>
      <c r="M212" s="479"/>
      <c r="N212" s="479"/>
      <c r="O212" s="479"/>
      <c r="P212" s="479"/>
      <c r="Q212" s="479"/>
      <c r="R212" s="479"/>
      <c r="S212" s="479"/>
      <c r="T212" s="479"/>
      <c r="U212" s="479"/>
      <c r="V212" s="479"/>
      <c r="W212" s="479"/>
      <c r="X212" s="479"/>
      <c r="Y212" s="479"/>
      <c r="Z212" s="479"/>
    </row>
    <row r="213" spans="1:26" ht="15.75" customHeight="1">
      <c r="A213" s="479"/>
      <c r="B213" s="479"/>
      <c r="C213" s="479"/>
      <c r="D213" s="479"/>
      <c r="E213" s="479"/>
      <c r="F213" s="479"/>
      <c r="G213" s="479"/>
      <c r="H213" s="479"/>
      <c r="I213" s="479"/>
      <c r="J213" s="479"/>
      <c r="K213" s="479"/>
      <c r="L213" s="479"/>
      <c r="M213" s="479"/>
      <c r="N213" s="479"/>
      <c r="O213" s="479"/>
      <c r="P213" s="479"/>
      <c r="Q213" s="479"/>
      <c r="R213" s="479"/>
      <c r="S213" s="479"/>
      <c r="T213" s="479"/>
      <c r="U213" s="479"/>
      <c r="V213" s="479"/>
      <c r="W213" s="479"/>
      <c r="X213" s="479"/>
      <c r="Y213" s="479"/>
      <c r="Z213" s="479"/>
    </row>
    <row r="214" spans="1:26" ht="15.75" customHeight="1">
      <c r="A214" s="479"/>
      <c r="B214" s="479"/>
      <c r="C214" s="479"/>
      <c r="D214" s="479"/>
      <c r="E214" s="479"/>
      <c r="F214" s="479"/>
      <c r="G214" s="479"/>
      <c r="H214" s="479"/>
      <c r="I214" s="479"/>
      <c r="J214" s="479"/>
      <c r="K214" s="479"/>
      <c r="L214" s="479"/>
      <c r="M214" s="479"/>
      <c r="N214" s="479"/>
      <c r="O214" s="479"/>
      <c r="P214" s="479"/>
      <c r="Q214" s="479"/>
      <c r="R214" s="479"/>
      <c r="S214" s="479"/>
      <c r="T214" s="479"/>
      <c r="U214" s="479"/>
      <c r="V214" s="479"/>
      <c r="W214" s="479"/>
      <c r="X214" s="479"/>
      <c r="Y214" s="479"/>
      <c r="Z214" s="479"/>
    </row>
    <row r="215" spans="1:26" ht="15.75" customHeight="1">
      <c r="A215" s="479"/>
      <c r="B215" s="479"/>
      <c r="C215" s="479"/>
      <c r="D215" s="479"/>
      <c r="E215" s="479"/>
      <c r="F215" s="479"/>
      <c r="G215" s="479"/>
      <c r="H215" s="479"/>
      <c r="I215" s="479"/>
      <c r="J215" s="479"/>
      <c r="K215" s="479"/>
      <c r="L215" s="479"/>
      <c r="M215" s="479"/>
      <c r="N215" s="479"/>
      <c r="O215" s="479"/>
      <c r="P215" s="479"/>
      <c r="Q215" s="479"/>
      <c r="R215" s="479"/>
      <c r="S215" s="479"/>
      <c r="T215" s="479"/>
      <c r="U215" s="479"/>
      <c r="V215" s="479"/>
      <c r="W215" s="479"/>
      <c r="X215" s="479"/>
      <c r="Y215" s="479"/>
      <c r="Z215" s="479"/>
    </row>
    <row r="216" spans="1:26" ht="15.75" customHeight="1">
      <c r="A216" s="479"/>
      <c r="B216" s="479"/>
      <c r="C216" s="479"/>
      <c r="D216" s="479"/>
      <c r="E216" s="479"/>
      <c r="F216" s="479"/>
      <c r="G216" s="479"/>
      <c r="H216" s="479"/>
      <c r="I216" s="479"/>
      <c r="J216" s="479"/>
      <c r="K216" s="479"/>
      <c r="L216" s="479"/>
      <c r="M216" s="479"/>
      <c r="N216" s="479"/>
      <c r="O216" s="479"/>
      <c r="P216" s="479"/>
      <c r="Q216" s="479"/>
      <c r="R216" s="479"/>
      <c r="S216" s="479"/>
      <c r="T216" s="479"/>
      <c r="U216" s="479"/>
      <c r="V216" s="479"/>
      <c r="W216" s="479"/>
      <c r="X216" s="479"/>
      <c r="Y216" s="479"/>
      <c r="Z216" s="479"/>
    </row>
    <row r="217" spans="1:26" ht="15.75" customHeight="1">
      <c r="A217" s="479"/>
      <c r="B217" s="479"/>
      <c r="C217" s="479"/>
      <c r="D217" s="479"/>
      <c r="E217" s="479"/>
      <c r="F217" s="479"/>
      <c r="G217" s="479"/>
      <c r="H217" s="479"/>
      <c r="I217" s="479"/>
      <c r="J217" s="479"/>
      <c r="K217" s="479"/>
      <c r="L217" s="479"/>
      <c r="M217" s="479"/>
      <c r="N217" s="479"/>
      <c r="O217" s="479"/>
      <c r="P217" s="479"/>
      <c r="Q217" s="479"/>
      <c r="R217" s="479"/>
      <c r="S217" s="479"/>
      <c r="T217" s="479"/>
      <c r="U217" s="479"/>
      <c r="V217" s="479"/>
      <c r="W217" s="479"/>
      <c r="X217" s="479"/>
      <c r="Y217" s="479"/>
      <c r="Z217" s="479"/>
    </row>
    <row r="218" spans="1:26" ht="15.75" customHeight="1">
      <c r="A218" s="479"/>
      <c r="B218" s="479"/>
      <c r="C218" s="479"/>
      <c r="D218" s="479"/>
      <c r="E218" s="479"/>
      <c r="F218" s="479"/>
      <c r="G218" s="479"/>
      <c r="H218" s="479"/>
      <c r="I218" s="479"/>
      <c r="J218" s="479"/>
      <c r="K218" s="479"/>
      <c r="L218" s="479"/>
      <c r="M218" s="479"/>
      <c r="N218" s="479"/>
      <c r="O218" s="479"/>
      <c r="P218" s="479"/>
      <c r="Q218" s="479"/>
      <c r="R218" s="479"/>
      <c r="S218" s="479"/>
      <c r="T218" s="479"/>
      <c r="U218" s="479"/>
      <c r="V218" s="479"/>
      <c r="W218" s="479"/>
      <c r="X218" s="479"/>
      <c r="Y218" s="479"/>
      <c r="Z218" s="479"/>
    </row>
    <row r="219" spans="1:26" ht="15.75" customHeight="1">
      <c r="A219" s="479"/>
      <c r="B219" s="479"/>
      <c r="C219" s="479"/>
      <c r="D219" s="479"/>
      <c r="E219" s="479"/>
      <c r="F219" s="479"/>
      <c r="G219" s="479"/>
      <c r="H219" s="479"/>
      <c r="I219" s="479"/>
      <c r="J219" s="479"/>
      <c r="K219" s="479"/>
      <c r="L219" s="479"/>
      <c r="M219" s="479"/>
      <c r="N219" s="479"/>
      <c r="O219" s="479"/>
      <c r="P219" s="479"/>
      <c r="Q219" s="479"/>
      <c r="R219" s="479"/>
      <c r="S219" s="479"/>
      <c r="T219" s="479"/>
      <c r="U219" s="479"/>
      <c r="V219" s="479"/>
      <c r="W219" s="479"/>
      <c r="X219" s="479"/>
      <c r="Y219" s="479"/>
      <c r="Z219" s="479"/>
    </row>
    <row r="220" spans="1:26" ht="15.75" customHeight="1">
      <c r="A220" s="479"/>
      <c r="B220" s="479"/>
      <c r="C220" s="479"/>
      <c r="D220" s="479"/>
      <c r="E220" s="479"/>
      <c r="F220" s="479"/>
      <c r="G220" s="479"/>
      <c r="H220" s="479"/>
      <c r="I220" s="479"/>
      <c r="J220" s="479"/>
      <c r="K220" s="479"/>
      <c r="L220" s="479"/>
      <c r="M220" s="479"/>
      <c r="N220" s="479"/>
      <c r="O220" s="479"/>
      <c r="P220" s="479"/>
      <c r="Q220" s="479"/>
      <c r="R220" s="479"/>
      <c r="S220" s="479"/>
      <c r="T220" s="479"/>
      <c r="U220" s="479"/>
      <c r="V220" s="479"/>
      <c r="W220" s="479"/>
      <c r="X220" s="479"/>
      <c r="Y220" s="479"/>
      <c r="Z220" s="479"/>
    </row>
    <row r="221" spans="1:26" ht="15.75" customHeight="1">
      <c r="A221" s="479"/>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row>
    <row r="222" spans="1:26" ht="15.75" customHeight="1">
      <c r="A222" s="479"/>
      <c r="B222" s="479"/>
      <c r="C222" s="479"/>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row>
    <row r="223" spans="1:26" ht="15.75" customHeight="1">
      <c r="A223" s="479"/>
      <c r="B223" s="479"/>
      <c r="C223" s="479"/>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row>
    <row r="224" spans="1:26" ht="15.75" customHeight="1">
      <c r="A224" s="479"/>
      <c r="B224" s="479"/>
      <c r="C224" s="479"/>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row>
    <row r="225" spans="1:26" ht="15.75" customHeight="1">
      <c r="A225" s="479"/>
      <c r="B225" s="479"/>
      <c r="C225" s="479"/>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row>
    <row r="226" spans="1:26" ht="15.75" customHeight="1">
      <c r="A226" s="479"/>
      <c r="B226" s="479"/>
      <c r="C226" s="479"/>
      <c r="D226" s="479"/>
      <c r="E226" s="479"/>
      <c r="F226" s="479"/>
      <c r="G226" s="479"/>
      <c r="H226" s="479"/>
      <c r="I226" s="479"/>
      <c r="J226" s="479"/>
      <c r="K226" s="479"/>
      <c r="L226" s="479"/>
      <c r="M226" s="479"/>
      <c r="N226" s="479"/>
      <c r="O226" s="479"/>
      <c r="P226" s="479"/>
      <c r="Q226" s="479"/>
      <c r="R226" s="479"/>
      <c r="S226" s="479"/>
      <c r="T226" s="479"/>
      <c r="U226" s="479"/>
      <c r="V226" s="479"/>
      <c r="W226" s="479"/>
      <c r="X226" s="479"/>
      <c r="Y226" s="479"/>
      <c r="Z226" s="479"/>
    </row>
    <row r="227" spans="1:26" ht="15.75" customHeight="1">
      <c r="A227" s="479"/>
      <c r="B227" s="479"/>
      <c r="C227" s="479"/>
      <c r="D227" s="479"/>
      <c r="E227" s="479"/>
      <c r="F227" s="479"/>
      <c r="G227" s="479"/>
      <c r="H227" s="479"/>
      <c r="I227" s="479"/>
      <c r="J227" s="479"/>
      <c r="K227" s="479"/>
      <c r="L227" s="479"/>
      <c r="M227" s="479"/>
      <c r="N227" s="479"/>
      <c r="O227" s="479"/>
      <c r="P227" s="479"/>
      <c r="Q227" s="479"/>
      <c r="R227" s="479"/>
      <c r="S227" s="479"/>
      <c r="T227" s="479"/>
      <c r="U227" s="479"/>
      <c r="V227" s="479"/>
      <c r="W227" s="479"/>
      <c r="X227" s="479"/>
      <c r="Y227" s="479"/>
      <c r="Z227" s="479"/>
    </row>
    <row r="228" spans="1:26" ht="15.75" customHeight="1">
      <c r="A228" s="479"/>
      <c r="B228" s="479"/>
      <c r="C228" s="479"/>
      <c r="D228" s="479"/>
      <c r="E228" s="479"/>
      <c r="F228" s="479"/>
      <c r="G228" s="479"/>
      <c r="H228" s="479"/>
      <c r="I228" s="479"/>
      <c r="J228" s="479"/>
      <c r="K228" s="479"/>
      <c r="L228" s="479"/>
      <c r="M228" s="479"/>
      <c r="N228" s="479"/>
      <c r="O228" s="479"/>
      <c r="P228" s="479"/>
      <c r="Q228" s="479"/>
      <c r="R228" s="479"/>
      <c r="S228" s="479"/>
      <c r="T228" s="479"/>
      <c r="U228" s="479"/>
      <c r="V228" s="479"/>
      <c r="W228" s="479"/>
      <c r="X228" s="479"/>
      <c r="Y228" s="479"/>
      <c r="Z228" s="479"/>
    </row>
    <row r="229" spans="1:26" ht="15.75" customHeight="1">
      <c r="A229" s="479"/>
      <c r="B229" s="479"/>
      <c r="C229" s="479"/>
      <c r="D229" s="479"/>
      <c r="E229" s="479"/>
      <c r="F229" s="479"/>
      <c r="G229" s="479"/>
      <c r="H229" s="479"/>
      <c r="I229" s="479"/>
      <c r="J229" s="479"/>
      <c r="K229" s="479"/>
      <c r="L229" s="479"/>
      <c r="M229" s="479"/>
      <c r="N229" s="479"/>
      <c r="O229" s="479"/>
      <c r="P229" s="479"/>
      <c r="Q229" s="479"/>
      <c r="R229" s="479"/>
      <c r="S229" s="479"/>
      <c r="T229" s="479"/>
      <c r="U229" s="479"/>
      <c r="V229" s="479"/>
      <c r="W229" s="479"/>
      <c r="X229" s="479"/>
      <c r="Y229" s="479"/>
      <c r="Z229" s="479"/>
    </row>
    <row r="230" spans="1:26" ht="15.75" customHeight="1">
      <c r="A230" s="479"/>
      <c r="B230" s="479"/>
      <c r="C230" s="479"/>
      <c r="D230" s="479"/>
      <c r="E230" s="479"/>
      <c r="F230" s="479"/>
      <c r="G230" s="479"/>
      <c r="H230" s="479"/>
      <c r="I230" s="479"/>
      <c r="J230" s="479"/>
      <c r="K230" s="479"/>
      <c r="L230" s="479"/>
      <c r="M230" s="479"/>
      <c r="N230" s="479"/>
      <c r="O230" s="479"/>
      <c r="P230" s="479"/>
      <c r="Q230" s="479"/>
      <c r="R230" s="479"/>
      <c r="S230" s="479"/>
      <c r="T230" s="479"/>
      <c r="U230" s="479"/>
      <c r="V230" s="479"/>
      <c r="W230" s="479"/>
      <c r="X230" s="479"/>
      <c r="Y230" s="479"/>
      <c r="Z230" s="479"/>
    </row>
    <row r="231" spans="1:26" ht="15.75" customHeight="1">
      <c r="A231" s="479"/>
      <c r="B231" s="479"/>
      <c r="C231" s="479"/>
      <c r="D231" s="479"/>
      <c r="E231" s="479"/>
      <c r="F231" s="479"/>
      <c r="G231" s="479"/>
      <c r="H231" s="479"/>
      <c r="I231" s="479"/>
      <c r="J231" s="479"/>
      <c r="K231" s="479"/>
      <c r="L231" s="479"/>
      <c r="M231" s="479"/>
      <c r="N231" s="479"/>
      <c r="O231" s="479"/>
      <c r="P231" s="479"/>
      <c r="Q231" s="479"/>
      <c r="R231" s="479"/>
      <c r="S231" s="479"/>
      <c r="T231" s="479"/>
      <c r="U231" s="479"/>
      <c r="V231" s="479"/>
      <c r="W231" s="479"/>
      <c r="X231" s="479"/>
      <c r="Y231" s="479"/>
      <c r="Z231" s="479"/>
    </row>
    <row r="232" spans="1:26" ht="15.75" customHeight="1">
      <c r="A232" s="479"/>
      <c r="B232" s="479"/>
      <c r="C232" s="479"/>
      <c r="D232" s="479"/>
      <c r="E232" s="479"/>
      <c r="F232" s="479"/>
      <c r="G232" s="479"/>
      <c r="H232" s="479"/>
      <c r="I232" s="479"/>
      <c r="J232" s="479"/>
      <c r="K232" s="479"/>
      <c r="L232" s="479"/>
      <c r="M232" s="479"/>
      <c r="N232" s="479"/>
      <c r="O232" s="479"/>
      <c r="P232" s="479"/>
      <c r="Q232" s="479"/>
      <c r="R232" s="479"/>
      <c r="S232" s="479"/>
      <c r="T232" s="479"/>
      <c r="U232" s="479"/>
      <c r="V232" s="479"/>
      <c r="W232" s="479"/>
      <c r="X232" s="479"/>
      <c r="Y232" s="479"/>
      <c r="Z232" s="479"/>
    </row>
    <row r="233" spans="1:26" ht="15.75" customHeight="1">
      <c r="A233" s="479"/>
      <c r="B233" s="479"/>
      <c r="C233" s="479"/>
      <c r="D233" s="479"/>
      <c r="E233" s="479"/>
      <c r="F233" s="479"/>
      <c r="G233" s="479"/>
      <c r="H233" s="479"/>
      <c r="I233" s="479"/>
      <c r="J233" s="479"/>
      <c r="K233" s="479"/>
      <c r="L233" s="479"/>
      <c r="M233" s="479"/>
      <c r="N233" s="479"/>
      <c r="O233" s="479"/>
      <c r="P233" s="479"/>
      <c r="Q233" s="479"/>
      <c r="R233" s="479"/>
      <c r="S233" s="479"/>
      <c r="T233" s="479"/>
      <c r="U233" s="479"/>
      <c r="V233" s="479"/>
      <c r="W233" s="479"/>
      <c r="X233" s="479"/>
      <c r="Y233" s="479"/>
      <c r="Z233" s="479"/>
    </row>
    <row r="234" spans="1:26" ht="15.75" customHeight="1">
      <c r="A234" s="479"/>
      <c r="B234" s="479"/>
      <c r="C234" s="479"/>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row>
    <row r="235" spans="1:26" ht="15.75" customHeight="1">
      <c r="A235" s="479"/>
      <c r="B235" s="479"/>
      <c r="C235" s="479"/>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row>
    <row r="236" spans="1:26" ht="15.75" customHeight="1">
      <c r="A236" s="479"/>
      <c r="B236" s="479"/>
      <c r="C236" s="479"/>
      <c r="D236" s="479"/>
      <c r="E236" s="479"/>
      <c r="F236" s="479"/>
      <c r="G236" s="479"/>
      <c r="H236" s="479"/>
      <c r="I236" s="479"/>
      <c r="J236" s="479"/>
      <c r="K236" s="479"/>
      <c r="L236" s="479"/>
      <c r="M236" s="479"/>
      <c r="N236" s="479"/>
      <c r="O236" s="479"/>
      <c r="P236" s="479"/>
      <c r="Q236" s="479"/>
      <c r="R236" s="479"/>
      <c r="S236" s="479"/>
      <c r="T236" s="479"/>
      <c r="U236" s="479"/>
      <c r="V236" s="479"/>
      <c r="W236" s="479"/>
      <c r="X236" s="479"/>
      <c r="Y236" s="479"/>
      <c r="Z236" s="479"/>
    </row>
    <row r="237" spans="1:26" ht="15.75" customHeight="1">
      <c r="A237" s="479"/>
      <c r="B237" s="479"/>
      <c r="C237" s="479"/>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row>
    <row r="238" spans="1:26" ht="15.75" customHeight="1">
      <c r="A238" s="479"/>
      <c r="B238" s="479"/>
      <c r="C238" s="479"/>
      <c r="D238" s="479"/>
      <c r="E238" s="479"/>
      <c r="F238" s="479"/>
      <c r="G238" s="479"/>
      <c r="H238" s="479"/>
      <c r="I238" s="479"/>
      <c r="J238" s="479"/>
      <c r="K238" s="479"/>
      <c r="L238" s="479"/>
      <c r="M238" s="479"/>
      <c r="N238" s="479"/>
      <c r="O238" s="479"/>
      <c r="P238" s="479"/>
      <c r="Q238" s="479"/>
      <c r="R238" s="479"/>
      <c r="S238" s="479"/>
      <c r="T238" s="479"/>
      <c r="U238" s="479"/>
      <c r="V238" s="479"/>
      <c r="W238" s="479"/>
      <c r="X238" s="479"/>
      <c r="Y238" s="479"/>
      <c r="Z238" s="479"/>
    </row>
    <row r="239" spans="1:26" ht="15.75" customHeight="1">
      <c r="A239" s="479"/>
      <c r="B239" s="479"/>
      <c r="C239" s="479"/>
      <c r="D239" s="479"/>
      <c r="E239" s="479"/>
      <c r="F239" s="479"/>
      <c r="G239" s="479"/>
      <c r="H239" s="479"/>
      <c r="I239" s="479"/>
      <c r="J239" s="479"/>
      <c r="K239" s="479"/>
      <c r="L239" s="479"/>
      <c r="M239" s="479"/>
      <c r="N239" s="479"/>
      <c r="O239" s="479"/>
      <c r="P239" s="479"/>
      <c r="Q239" s="479"/>
      <c r="R239" s="479"/>
      <c r="S239" s="479"/>
      <c r="T239" s="479"/>
      <c r="U239" s="479"/>
      <c r="V239" s="479"/>
      <c r="W239" s="479"/>
      <c r="X239" s="479"/>
      <c r="Y239" s="479"/>
      <c r="Z239" s="479"/>
    </row>
    <row r="240" spans="1:26" ht="15.75" customHeight="1">
      <c r="A240" s="479"/>
      <c r="B240" s="479"/>
      <c r="C240" s="479"/>
      <c r="D240" s="479"/>
      <c r="E240" s="479"/>
      <c r="F240" s="479"/>
      <c r="G240" s="479"/>
      <c r="H240" s="479"/>
      <c r="I240" s="479"/>
      <c r="J240" s="479"/>
      <c r="K240" s="479"/>
      <c r="L240" s="479"/>
      <c r="M240" s="479"/>
      <c r="N240" s="479"/>
      <c r="O240" s="479"/>
      <c r="P240" s="479"/>
      <c r="Q240" s="479"/>
      <c r="R240" s="479"/>
      <c r="S240" s="479"/>
      <c r="T240" s="479"/>
      <c r="U240" s="479"/>
      <c r="V240" s="479"/>
      <c r="W240" s="479"/>
      <c r="X240" s="479"/>
      <c r="Y240" s="479"/>
      <c r="Z240" s="479"/>
    </row>
    <row r="241" spans="1:26" ht="15.75" customHeight="1">
      <c r="A241" s="479"/>
      <c r="B241" s="479"/>
      <c r="C241" s="479"/>
      <c r="D241" s="479"/>
      <c r="E241" s="479"/>
      <c r="F241" s="479"/>
      <c r="G241" s="479"/>
      <c r="H241" s="479"/>
      <c r="I241" s="479"/>
      <c r="J241" s="479"/>
      <c r="K241" s="479"/>
      <c r="L241" s="479"/>
      <c r="M241" s="479"/>
      <c r="N241" s="479"/>
      <c r="O241" s="479"/>
      <c r="P241" s="479"/>
      <c r="Q241" s="479"/>
      <c r="R241" s="479"/>
      <c r="S241" s="479"/>
      <c r="T241" s="479"/>
      <c r="U241" s="479"/>
      <c r="V241" s="479"/>
      <c r="W241" s="479"/>
      <c r="X241" s="479"/>
      <c r="Y241" s="479"/>
      <c r="Z241" s="479"/>
    </row>
    <row r="242" spans="1:26" ht="15.75" customHeight="1">
      <c r="A242" s="479"/>
      <c r="B242" s="479"/>
      <c r="C242" s="479"/>
      <c r="D242" s="479"/>
      <c r="E242" s="479"/>
      <c r="F242" s="479"/>
      <c r="G242" s="479"/>
      <c r="H242" s="479"/>
      <c r="I242" s="479"/>
      <c r="J242" s="479"/>
      <c r="K242" s="479"/>
      <c r="L242" s="479"/>
      <c r="M242" s="479"/>
      <c r="N242" s="479"/>
      <c r="O242" s="479"/>
      <c r="P242" s="479"/>
      <c r="Q242" s="479"/>
      <c r="R242" s="479"/>
      <c r="S242" s="479"/>
      <c r="T242" s="479"/>
      <c r="U242" s="479"/>
      <c r="V242" s="479"/>
      <c r="W242" s="479"/>
      <c r="X242" s="479"/>
      <c r="Y242" s="479"/>
      <c r="Z242" s="479"/>
    </row>
    <row r="243" spans="1:26" ht="15.75" customHeight="1">
      <c r="A243" s="479"/>
      <c r="B243" s="479"/>
      <c r="C243" s="479"/>
      <c r="D243" s="479"/>
      <c r="E243" s="479"/>
      <c r="F243" s="479"/>
      <c r="G243" s="479"/>
      <c r="H243" s="479"/>
      <c r="I243" s="479"/>
      <c r="J243" s="479"/>
      <c r="K243" s="479"/>
      <c r="L243" s="479"/>
      <c r="M243" s="479"/>
      <c r="N243" s="479"/>
      <c r="O243" s="479"/>
      <c r="P243" s="479"/>
      <c r="Q243" s="479"/>
      <c r="R243" s="479"/>
      <c r="S243" s="479"/>
      <c r="T243" s="479"/>
      <c r="U243" s="479"/>
      <c r="V243" s="479"/>
      <c r="W243" s="479"/>
      <c r="X243" s="479"/>
      <c r="Y243" s="479"/>
      <c r="Z243" s="479"/>
    </row>
    <row r="244" spans="1:26" ht="15.75" customHeight="1">
      <c r="A244" s="479"/>
      <c r="B244" s="479"/>
      <c r="C244" s="479"/>
      <c r="D244" s="479"/>
      <c r="E244" s="479"/>
      <c r="F244" s="479"/>
      <c r="G244" s="479"/>
      <c r="H244" s="479"/>
      <c r="I244" s="479"/>
      <c r="J244" s="479"/>
      <c r="K244" s="479"/>
      <c r="L244" s="479"/>
      <c r="M244" s="479"/>
      <c r="N244" s="479"/>
      <c r="O244" s="479"/>
      <c r="P244" s="479"/>
      <c r="Q244" s="479"/>
      <c r="R244" s="479"/>
      <c r="S244" s="479"/>
      <c r="T244" s="479"/>
      <c r="U244" s="479"/>
      <c r="V244" s="479"/>
      <c r="W244" s="479"/>
      <c r="X244" s="479"/>
      <c r="Y244" s="479"/>
      <c r="Z244" s="479"/>
    </row>
    <row r="245" spans="1:26" ht="15.75" customHeight="1">
      <c r="A245" s="479"/>
      <c r="B245" s="479"/>
      <c r="C245" s="479"/>
      <c r="D245" s="479"/>
      <c r="E245" s="479"/>
      <c r="F245" s="479"/>
      <c r="G245" s="479"/>
      <c r="H245" s="479"/>
      <c r="I245" s="479"/>
      <c r="J245" s="479"/>
      <c r="K245" s="479"/>
      <c r="L245" s="479"/>
      <c r="M245" s="479"/>
      <c r="N245" s="479"/>
      <c r="O245" s="479"/>
      <c r="P245" s="479"/>
      <c r="Q245" s="479"/>
      <c r="R245" s="479"/>
      <c r="S245" s="479"/>
      <c r="T245" s="479"/>
      <c r="U245" s="479"/>
      <c r="V245" s="479"/>
      <c r="W245" s="479"/>
      <c r="X245" s="479"/>
      <c r="Y245" s="479"/>
      <c r="Z245" s="479"/>
    </row>
    <row r="246" spans="1:26" ht="15.75" customHeight="1">
      <c r="A246" s="479"/>
      <c r="B246" s="479"/>
      <c r="C246" s="479"/>
      <c r="D246" s="479"/>
      <c r="E246" s="479"/>
      <c r="F246" s="479"/>
      <c r="G246" s="479"/>
      <c r="H246" s="479"/>
      <c r="I246" s="479"/>
      <c r="J246" s="479"/>
      <c r="K246" s="479"/>
      <c r="L246" s="479"/>
      <c r="M246" s="479"/>
      <c r="N246" s="479"/>
      <c r="O246" s="479"/>
      <c r="P246" s="479"/>
      <c r="Q246" s="479"/>
      <c r="R246" s="479"/>
      <c r="S246" s="479"/>
      <c r="T246" s="479"/>
      <c r="U246" s="479"/>
      <c r="V246" s="479"/>
      <c r="W246" s="479"/>
      <c r="X246" s="479"/>
      <c r="Y246" s="479"/>
      <c r="Z246" s="479"/>
    </row>
    <row r="247" spans="1:26" ht="15.75" customHeight="1">
      <c r="A247" s="479"/>
      <c r="B247" s="479"/>
      <c r="C247" s="479"/>
      <c r="D247" s="479"/>
      <c r="E247" s="479"/>
      <c r="F247" s="479"/>
      <c r="G247" s="479"/>
      <c r="H247" s="479"/>
      <c r="I247" s="479"/>
      <c r="J247" s="479"/>
      <c r="K247" s="479"/>
      <c r="L247" s="479"/>
      <c r="M247" s="479"/>
      <c r="N247" s="479"/>
      <c r="O247" s="479"/>
      <c r="P247" s="479"/>
      <c r="Q247" s="479"/>
      <c r="R247" s="479"/>
      <c r="S247" s="479"/>
      <c r="T247" s="479"/>
      <c r="U247" s="479"/>
      <c r="V247" s="479"/>
      <c r="W247" s="479"/>
      <c r="X247" s="479"/>
      <c r="Y247" s="479"/>
      <c r="Z247" s="479"/>
    </row>
    <row r="248" spans="1:26" ht="15.75" customHeight="1">
      <c r="A248" s="479"/>
      <c r="B248" s="479"/>
      <c r="C248" s="479"/>
      <c r="D248" s="479"/>
      <c r="E248" s="479"/>
      <c r="F248" s="479"/>
      <c r="G248" s="479"/>
      <c r="H248" s="479"/>
      <c r="I248" s="479"/>
      <c r="J248" s="479"/>
      <c r="K248" s="479"/>
      <c r="L248" s="479"/>
      <c r="M248" s="479"/>
      <c r="N248" s="479"/>
      <c r="O248" s="479"/>
      <c r="P248" s="479"/>
      <c r="Q248" s="479"/>
      <c r="R248" s="479"/>
      <c r="S248" s="479"/>
      <c r="T248" s="479"/>
      <c r="U248" s="479"/>
      <c r="V248" s="479"/>
      <c r="W248" s="479"/>
      <c r="X248" s="479"/>
      <c r="Y248" s="479"/>
      <c r="Z248" s="479"/>
    </row>
    <row r="249" spans="1:26" ht="15.75" customHeight="1">
      <c r="A249" s="479"/>
      <c r="B249" s="479"/>
      <c r="C249" s="479"/>
      <c r="D249" s="479"/>
      <c r="E249" s="479"/>
      <c r="F249" s="479"/>
      <c r="G249" s="479"/>
      <c r="H249" s="479"/>
      <c r="I249" s="479"/>
      <c r="J249" s="479"/>
      <c r="K249" s="479"/>
      <c r="L249" s="479"/>
      <c r="M249" s="479"/>
      <c r="N249" s="479"/>
      <c r="O249" s="479"/>
      <c r="P249" s="479"/>
      <c r="Q249" s="479"/>
      <c r="R249" s="479"/>
      <c r="S249" s="479"/>
      <c r="T249" s="479"/>
      <c r="U249" s="479"/>
      <c r="V249" s="479"/>
      <c r="W249" s="479"/>
      <c r="X249" s="479"/>
      <c r="Y249" s="479"/>
      <c r="Z249" s="479"/>
    </row>
    <row r="250" spans="1:26" ht="15.75" customHeight="1">
      <c r="A250" s="479"/>
      <c r="B250" s="479"/>
      <c r="C250" s="479"/>
      <c r="D250" s="479"/>
      <c r="E250" s="479"/>
      <c r="F250" s="479"/>
      <c r="G250" s="479"/>
      <c r="H250" s="479"/>
      <c r="I250" s="479"/>
      <c r="J250" s="479"/>
      <c r="K250" s="479"/>
      <c r="L250" s="479"/>
      <c r="M250" s="479"/>
      <c r="N250" s="479"/>
      <c r="O250" s="479"/>
      <c r="P250" s="479"/>
      <c r="Q250" s="479"/>
      <c r="R250" s="479"/>
      <c r="S250" s="479"/>
      <c r="T250" s="479"/>
      <c r="U250" s="479"/>
      <c r="V250" s="479"/>
      <c r="W250" s="479"/>
      <c r="X250" s="479"/>
      <c r="Y250" s="479"/>
      <c r="Z250" s="479"/>
    </row>
    <row r="251" spans="1:26" ht="15.75" customHeight="1">
      <c r="A251" s="479"/>
      <c r="B251" s="479"/>
      <c r="C251" s="479"/>
      <c r="D251" s="479"/>
      <c r="E251" s="479"/>
      <c r="F251" s="479"/>
      <c r="G251" s="479"/>
      <c r="H251" s="479"/>
      <c r="I251" s="479"/>
      <c r="J251" s="479"/>
      <c r="K251" s="479"/>
      <c r="L251" s="479"/>
      <c r="M251" s="479"/>
      <c r="N251" s="479"/>
      <c r="O251" s="479"/>
      <c r="P251" s="479"/>
      <c r="Q251" s="479"/>
      <c r="R251" s="479"/>
      <c r="S251" s="479"/>
      <c r="T251" s="479"/>
      <c r="U251" s="479"/>
      <c r="V251" s="479"/>
      <c r="W251" s="479"/>
      <c r="X251" s="479"/>
      <c r="Y251" s="479"/>
      <c r="Z251" s="479"/>
    </row>
    <row r="252" spans="1:26" ht="15.75" customHeight="1">
      <c r="A252" s="479"/>
      <c r="B252" s="479"/>
      <c r="C252" s="479"/>
      <c r="D252" s="479"/>
      <c r="E252" s="479"/>
      <c r="F252" s="479"/>
      <c r="G252" s="479"/>
      <c r="H252" s="479"/>
      <c r="I252" s="479"/>
      <c r="J252" s="479"/>
      <c r="K252" s="479"/>
      <c r="L252" s="479"/>
      <c r="M252" s="479"/>
      <c r="N252" s="479"/>
      <c r="O252" s="479"/>
      <c r="P252" s="479"/>
      <c r="Q252" s="479"/>
      <c r="R252" s="479"/>
      <c r="S252" s="479"/>
      <c r="T252" s="479"/>
      <c r="U252" s="479"/>
      <c r="V252" s="479"/>
      <c r="W252" s="479"/>
      <c r="X252" s="479"/>
      <c r="Y252" s="479"/>
      <c r="Z252" s="479"/>
    </row>
    <row r="253" spans="1:26" ht="15.75" customHeight="1">
      <c r="A253" s="479"/>
      <c r="B253" s="479"/>
      <c r="C253" s="479"/>
      <c r="D253" s="479"/>
      <c r="E253" s="479"/>
      <c r="F253" s="479"/>
      <c r="G253" s="479"/>
      <c r="H253" s="479"/>
      <c r="I253" s="479"/>
      <c r="J253" s="479"/>
      <c r="K253" s="479"/>
      <c r="L253" s="479"/>
      <c r="M253" s="479"/>
      <c r="N253" s="479"/>
      <c r="O253" s="479"/>
      <c r="P253" s="479"/>
      <c r="Q253" s="479"/>
      <c r="R253" s="479"/>
      <c r="S253" s="479"/>
      <c r="T253" s="479"/>
      <c r="U253" s="479"/>
      <c r="V253" s="479"/>
      <c r="W253" s="479"/>
      <c r="X253" s="479"/>
      <c r="Y253" s="479"/>
      <c r="Z253" s="479"/>
    </row>
    <row r="254" spans="1:26" ht="15.75" customHeight="1">
      <c r="A254" s="479"/>
      <c r="B254" s="479"/>
      <c r="C254" s="479"/>
      <c r="D254" s="479"/>
      <c r="E254" s="479"/>
      <c r="F254" s="479"/>
      <c r="G254" s="479"/>
      <c r="H254" s="479"/>
      <c r="I254" s="479"/>
      <c r="J254" s="479"/>
      <c r="K254" s="479"/>
      <c r="L254" s="479"/>
      <c r="M254" s="479"/>
      <c r="N254" s="479"/>
      <c r="O254" s="479"/>
      <c r="P254" s="479"/>
      <c r="Q254" s="479"/>
      <c r="R254" s="479"/>
      <c r="S254" s="479"/>
      <c r="T254" s="479"/>
      <c r="U254" s="479"/>
      <c r="V254" s="479"/>
      <c r="W254" s="479"/>
      <c r="X254" s="479"/>
      <c r="Y254" s="479"/>
      <c r="Z254" s="479"/>
    </row>
    <row r="255" spans="1:26" ht="15.75" customHeight="1">
      <c r="A255" s="479"/>
      <c r="B255" s="479"/>
      <c r="C255" s="479"/>
      <c r="D255" s="479"/>
      <c r="E255" s="479"/>
      <c r="F255" s="479"/>
      <c r="G255" s="479"/>
      <c r="H255" s="479"/>
      <c r="I255" s="479"/>
      <c r="J255" s="479"/>
      <c r="K255" s="479"/>
      <c r="L255" s="479"/>
      <c r="M255" s="479"/>
      <c r="N255" s="479"/>
      <c r="O255" s="479"/>
      <c r="P255" s="479"/>
      <c r="Q255" s="479"/>
      <c r="R255" s="479"/>
      <c r="S255" s="479"/>
      <c r="T255" s="479"/>
      <c r="U255" s="479"/>
      <c r="V255" s="479"/>
      <c r="W255" s="479"/>
      <c r="X255" s="479"/>
      <c r="Y255" s="479"/>
      <c r="Z255" s="479"/>
    </row>
    <row r="256" spans="1:26" ht="15.75" customHeight="1">
      <c r="A256" s="479"/>
      <c r="B256" s="479"/>
      <c r="C256" s="479"/>
      <c r="D256" s="479"/>
      <c r="E256" s="479"/>
      <c r="F256" s="479"/>
      <c r="G256" s="479"/>
      <c r="H256" s="479"/>
      <c r="I256" s="479"/>
      <c r="J256" s="479"/>
      <c r="K256" s="479"/>
      <c r="L256" s="479"/>
      <c r="M256" s="479"/>
      <c r="N256" s="479"/>
      <c r="O256" s="479"/>
      <c r="P256" s="479"/>
      <c r="Q256" s="479"/>
      <c r="R256" s="479"/>
      <c r="S256" s="479"/>
      <c r="T256" s="479"/>
      <c r="U256" s="479"/>
      <c r="V256" s="479"/>
      <c r="W256" s="479"/>
      <c r="X256" s="479"/>
      <c r="Y256" s="479"/>
      <c r="Z256" s="479"/>
    </row>
    <row r="257" spans="1:26" ht="15.75" customHeight="1">
      <c r="A257" s="479"/>
      <c r="B257" s="479"/>
      <c r="C257" s="479"/>
      <c r="D257" s="479"/>
      <c r="E257" s="479"/>
      <c r="F257" s="479"/>
      <c r="G257" s="479"/>
      <c r="H257" s="479"/>
      <c r="I257" s="479"/>
      <c r="J257" s="479"/>
      <c r="K257" s="479"/>
      <c r="L257" s="479"/>
      <c r="M257" s="479"/>
      <c r="N257" s="479"/>
      <c r="O257" s="479"/>
      <c r="P257" s="479"/>
      <c r="Q257" s="479"/>
      <c r="R257" s="479"/>
      <c r="S257" s="479"/>
      <c r="T257" s="479"/>
      <c r="U257" s="479"/>
      <c r="V257" s="479"/>
      <c r="W257" s="479"/>
      <c r="X257" s="479"/>
      <c r="Y257" s="479"/>
      <c r="Z257" s="479"/>
    </row>
    <row r="258" spans="1:26" ht="15.75" customHeight="1">
      <c r="A258" s="479"/>
      <c r="B258" s="479"/>
      <c r="C258" s="479"/>
      <c r="D258" s="479"/>
      <c r="E258" s="479"/>
      <c r="F258" s="479"/>
      <c r="G258" s="479"/>
      <c r="H258" s="479"/>
      <c r="I258" s="479"/>
      <c r="J258" s="479"/>
      <c r="K258" s="479"/>
      <c r="L258" s="479"/>
      <c r="M258" s="479"/>
      <c r="N258" s="479"/>
      <c r="O258" s="479"/>
      <c r="P258" s="479"/>
      <c r="Q258" s="479"/>
      <c r="R258" s="479"/>
      <c r="S258" s="479"/>
      <c r="T258" s="479"/>
      <c r="U258" s="479"/>
      <c r="V258" s="479"/>
      <c r="W258" s="479"/>
      <c r="X258" s="479"/>
      <c r="Y258" s="479"/>
      <c r="Z258" s="479"/>
    </row>
    <row r="259" spans="1:26" ht="15.75" customHeight="1">
      <c r="A259" s="479"/>
      <c r="B259" s="479"/>
      <c r="C259" s="479"/>
      <c r="D259" s="479"/>
      <c r="E259" s="479"/>
      <c r="F259" s="479"/>
      <c r="G259" s="479"/>
      <c r="H259" s="479"/>
      <c r="I259" s="479"/>
      <c r="J259" s="479"/>
      <c r="K259" s="479"/>
      <c r="L259" s="479"/>
      <c r="M259" s="479"/>
      <c r="N259" s="479"/>
      <c r="O259" s="479"/>
      <c r="P259" s="479"/>
      <c r="Q259" s="479"/>
      <c r="R259" s="479"/>
      <c r="S259" s="479"/>
      <c r="T259" s="479"/>
      <c r="U259" s="479"/>
      <c r="V259" s="479"/>
      <c r="W259" s="479"/>
      <c r="X259" s="479"/>
      <c r="Y259" s="479"/>
      <c r="Z259" s="479"/>
    </row>
    <row r="260" spans="1:26" ht="15.75" customHeight="1">
      <c r="A260" s="479"/>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row>
    <row r="261" spans="1:26" ht="15.75" customHeight="1">
      <c r="A261" s="479"/>
      <c r="B261" s="479"/>
      <c r="C261" s="479"/>
      <c r="D261" s="479"/>
      <c r="E261" s="479"/>
      <c r="F261" s="479"/>
      <c r="G261" s="479"/>
      <c r="H261" s="479"/>
      <c r="I261" s="479"/>
      <c r="J261" s="479"/>
      <c r="K261" s="479"/>
      <c r="L261" s="479"/>
      <c r="M261" s="479"/>
      <c r="N261" s="479"/>
      <c r="O261" s="479"/>
      <c r="P261" s="479"/>
      <c r="Q261" s="479"/>
      <c r="R261" s="479"/>
      <c r="S261" s="479"/>
      <c r="T261" s="479"/>
      <c r="U261" s="479"/>
      <c r="V261" s="479"/>
      <c r="W261" s="479"/>
      <c r="X261" s="479"/>
      <c r="Y261" s="479"/>
      <c r="Z261" s="479"/>
    </row>
    <row r="262" spans="1:26" ht="15.75" customHeight="1">
      <c r="A262" s="479"/>
      <c r="B262" s="479"/>
      <c r="C262" s="479"/>
      <c r="D262" s="479"/>
      <c r="E262" s="479"/>
      <c r="F262" s="479"/>
      <c r="G262" s="479"/>
      <c r="H262" s="479"/>
      <c r="I262" s="479"/>
      <c r="J262" s="479"/>
      <c r="K262" s="479"/>
      <c r="L262" s="479"/>
      <c r="M262" s="479"/>
      <c r="N262" s="479"/>
      <c r="O262" s="479"/>
      <c r="P262" s="479"/>
      <c r="Q262" s="479"/>
      <c r="R262" s="479"/>
      <c r="S262" s="479"/>
      <c r="T262" s="479"/>
      <c r="U262" s="479"/>
      <c r="V262" s="479"/>
      <c r="W262" s="479"/>
      <c r="X262" s="479"/>
      <c r="Y262" s="479"/>
      <c r="Z262" s="479"/>
    </row>
    <row r="263" spans="1:26" ht="15.75" customHeight="1">
      <c r="A263" s="479"/>
      <c r="B263" s="479"/>
      <c r="C263" s="479"/>
      <c r="D263" s="479"/>
      <c r="E263" s="479"/>
      <c r="F263" s="479"/>
      <c r="G263" s="479"/>
      <c r="H263" s="479"/>
      <c r="I263" s="479"/>
      <c r="J263" s="479"/>
      <c r="K263" s="479"/>
      <c r="L263" s="479"/>
      <c r="M263" s="479"/>
      <c r="N263" s="479"/>
      <c r="O263" s="479"/>
      <c r="P263" s="479"/>
      <c r="Q263" s="479"/>
      <c r="R263" s="479"/>
      <c r="S263" s="479"/>
      <c r="T263" s="479"/>
      <c r="U263" s="479"/>
      <c r="V263" s="479"/>
      <c r="W263" s="479"/>
      <c r="X263" s="479"/>
      <c r="Y263" s="479"/>
      <c r="Z263" s="479"/>
    </row>
    <row r="264" spans="1:26" ht="15.75" customHeight="1">
      <c r="A264" s="479"/>
      <c r="B264" s="479"/>
      <c r="C264" s="479"/>
      <c r="D264" s="479"/>
      <c r="E264" s="479"/>
      <c r="F264" s="479"/>
      <c r="G264" s="479"/>
      <c r="H264" s="479"/>
      <c r="I264" s="479"/>
      <c r="J264" s="479"/>
      <c r="K264" s="479"/>
      <c r="L264" s="479"/>
      <c r="M264" s="479"/>
      <c r="N264" s="479"/>
      <c r="O264" s="479"/>
      <c r="P264" s="479"/>
      <c r="Q264" s="479"/>
      <c r="R264" s="479"/>
      <c r="S264" s="479"/>
      <c r="T264" s="479"/>
      <c r="U264" s="479"/>
      <c r="V264" s="479"/>
      <c r="W264" s="479"/>
      <c r="X264" s="479"/>
      <c r="Y264" s="479"/>
      <c r="Z264" s="479"/>
    </row>
    <row r="265" spans="1:26" ht="15.75" customHeight="1">
      <c r="A265" s="479"/>
      <c r="B265" s="479"/>
      <c r="C265" s="479"/>
      <c r="D265" s="479"/>
      <c r="E265" s="479"/>
      <c r="F265" s="479"/>
      <c r="G265" s="479"/>
      <c r="H265" s="479"/>
      <c r="I265" s="479"/>
      <c r="J265" s="479"/>
      <c r="K265" s="479"/>
      <c r="L265" s="479"/>
      <c r="M265" s="479"/>
      <c r="N265" s="479"/>
      <c r="O265" s="479"/>
      <c r="P265" s="479"/>
      <c r="Q265" s="479"/>
      <c r="R265" s="479"/>
      <c r="S265" s="479"/>
      <c r="T265" s="479"/>
      <c r="U265" s="479"/>
      <c r="V265" s="479"/>
      <c r="W265" s="479"/>
      <c r="X265" s="479"/>
      <c r="Y265" s="479"/>
      <c r="Z265" s="479"/>
    </row>
    <row r="266" spans="1:26" ht="15.75" customHeight="1">
      <c r="A266" s="479"/>
      <c r="B266" s="479"/>
      <c r="C266" s="479"/>
      <c r="D266" s="479"/>
      <c r="E266" s="479"/>
      <c r="F266" s="479"/>
      <c r="G266" s="479"/>
      <c r="H266" s="479"/>
      <c r="I266" s="479"/>
      <c r="J266" s="479"/>
      <c r="K266" s="479"/>
      <c r="L266" s="479"/>
      <c r="M266" s="479"/>
      <c r="N266" s="479"/>
      <c r="O266" s="479"/>
      <c r="P266" s="479"/>
      <c r="Q266" s="479"/>
      <c r="R266" s="479"/>
      <c r="S266" s="479"/>
      <c r="T266" s="479"/>
      <c r="U266" s="479"/>
      <c r="V266" s="479"/>
      <c r="W266" s="479"/>
      <c r="X266" s="479"/>
      <c r="Y266" s="479"/>
      <c r="Z266" s="479"/>
    </row>
    <row r="267" spans="1:26" ht="15.75" customHeight="1">
      <c r="A267" s="479"/>
      <c r="B267" s="479"/>
      <c r="C267" s="479"/>
      <c r="D267" s="479"/>
      <c r="E267" s="479"/>
      <c r="F267" s="479"/>
      <c r="G267" s="479"/>
      <c r="H267" s="479"/>
      <c r="I267" s="479"/>
      <c r="J267" s="479"/>
      <c r="K267" s="479"/>
      <c r="L267" s="479"/>
      <c r="M267" s="479"/>
      <c r="N267" s="479"/>
      <c r="O267" s="479"/>
      <c r="P267" s="479"/>
      <c r="Q267" s="479"/>
      <c r="R267" s="479"/>
      <c r="S267" s="479"/>
      <c r="T267" s="479"/>
      <c r="U267" s="479"/>
      <c r="V267" s="479"/>
      <c r="W267" s="479"/>
      <c r="X267" s="479"/>
      <c r="Y267" s="479"/>
      <c r="Z267" s="479"/>
    </row>
    <row r="268" spans="1:26" ht="15.75" customHeight="1">
      <c r="A268" s="479"/>
      <c r="B268" s="479"/>
      <c r="C268" s="479"/>
      <c r="D268" s="479"/>
      <c r="E268" s="479"/>
      <c r="F268" s="479"/>
      <c r="G268" s="479"/>
      <c r="H268" s="479"/>
      <c r="I268" s="479"/>
      <c r="J268" s="479"/>
      <c r="K268" s="479"/>
      <c r="L268" s="479"/>
      <c r="M268" s="479"/>
      <c r="N268" s="479"/>
      <c r="O268" s="479"/>
      <c r="P268" s="479"/>
      <c r="Q268" s="479"/>
      <c r="R268" s="479"/>
      <c r="S268" s="479"/>
      <c r="T268" s="479"/>
      <c r="U268" s="479"/>
      <c r="V268" s="479"/>
      <c r="W268" s="479"/>
      <c r="X268" s="479"/>
      <c r="Y268" s="479"/>
      <c r="Z268" s="479"/>
    </row>
    <row r="269" spans="1:26" ht="15.75" customHeight="1">
      <c r="A269" s="479"/>
      <c r="B269" s="479"/>
      <c r="C269" s="479"/>
      <c r="D269" s="479"/>
      <c r="E269" s="479"/>
      <c r="F269" s="479"/>
      <c r="G269" s="479"/>
      <c r="H269" s="479"/>
      <c r="I269" s="479"/>
      <c r="J269" s="479"/>
      <c r="K269" s="479"/>
      <c r="L269" s="479"/>
      <c r="M269" s="479"/>
      <c r="N269" s="479"/>
      <c r="O269" s="479"/>
      <c r="P269" s="479"/>
      <c r="Q269" s="479"/>
      <c r="R269" s="479"/>
      <c r="S269" s="479"/>
      <c r="T269" s="479"/>
      <c r="U269" s="479"/>
      <c r="V269" s="479"/>
      <c r="W269" s="479"/>
      <c r="X269" s="479"/>
      <c r="Y269" s="479"/>
      <c r="Z269" s="479"/>
    </row>
    <row r="270" spans="1:26" ht="15.75" customHeight="1">
      <c r="A270" s="479"/>
      <c r="B270" s="479"/>
      <c r="C270" s="479"/>
      <c r="D270" s="479"/>
      <c r="E270" s="479"/>
      <c r="F270" s="479"/>
      <c r="G270" s="479"/>
      <c r="H270" s="479"/>
      <c r="I270" s="479"/>
      <c r="J270" s="479"/>
      <c r="K270" s="479"/>
      <c r="L270" s="479"/>
      <c r="M270" s="479"/>
      <c r="N270" s="479"/>
      <c r="O270" s="479"/>
      <c r="P270" s="479"/>
      <c r="Q270" s="479"/>
      <c r="R270" s="479"/>
      <c r="S270" s="479"/>
      <c r="T270" s="479"/>
      <c r="U270" s="479"/>
      <c r="V270" s="479"/>
      <c r="W270" s="479"/>
      <c r="X270" s="479"/>
      <c r="Y270" s="479"/>
      <c r="Z270" s="479"/>
    </row>
    <row r="271" spans="1:26" ht="15.75" customHeight="1">
      <c r="A271" s="479"/>
      <c r="B271" s="479"/>
      <c r="C271" s="479"/>
      <c r="D271" s="479"/>
      <c r="E271" s="479"/>
      <c r="F271" s="479"/>
      <c r="G271" s="479"/>
      <c r="H271" s="479"/>
      <c r="I271" s="479"/>
      <c r="J271" s="479"/>
      <c r="K271" s="479"/>
      <c r="L271" s="479"/>
      <c r="M271" s="479"/>
      <c r="N271" s="479"/>
      <c r="O271" s="479"/>
      <c r="P271" s="479"/>
      <c r="Q271" s="479"/>
      <c r="R271" s="479"/>
      <c r="S271" s="479"/>
      <c r="T271" s="479"/>
      <c r="U271" s="479"/>
      <c r="V271" s="479"/>
      <c r="W271" s="479"/>
      <c r="X271" s="479"/>
      <c r="Y271" s="479"/>
      <c r="Z271" s="479"/>
    </row>
    <row r="272" spans="1:26" ht="15.75" customHeight="1">
      <c r="A272" s="479"/>
      <c r="B272" s="479"/>
      <c r="C272" s="479"/>
      <c r="D272" s="479"/>
      <c r="E272" s="479"/>
      <c r="F272" s="479"/>
      <c r="G272" s="479"/>
      <c r="H272" s="479"/>
      <c r="I272" s="479"/>
      <c r="J272" s="479"/>
      <c r="K272" s="479"/>
      <c r="L272" s="479"/>
      <c r="M272" s="479"/>
      <c r="N272" s="479"/>
      <c r="O272" s="479"/>
      <c r="P272" s="479"/>
      <c r="Q272" s="479"/>
      <c r="R272" s="479"/>
      <c r="S272" s="479"/>
      <c r="T272" s="479"/>
      <c r="U272" s="479"/>
      <c r="V272" s="479"/>
      <c r="W272" s="479"/>
      <c r="X272" s="479"/>
      <c r="Y272" s="479"/>
      <c r="Z272" s="479"/>
    </row>
    <row r="273" spans="1:26" ht="15.75" customHeight="1">
      <c r="A273" s="479"/>
      <c r="B273" s="479"/>
      <c r="C273" s="479"/>
      <c r="D273" s="479"/>
      <c r="E273" s="479"/>
      <c r="F273" s="479"/>
      <c r="G273" s="479"/>
      <c r="H273" s="479"/>
      <c r="I273" s="479"/>
      <c r="J273" s="479"/>
      <c r="K273" s="479"/>
      <c r="L273" s="479"/>
      <c r="M273" s="479"/>
      <c r="N273" s="479"/>
      <c r="O273" s="479"/>
      <c r="P273" s="479"/>
      <c r="Q273" s="479"/>
      <c r="R273" s="479"/>
      <c r="S273" s="479"/>
      <c r="T273" s="479"/>
      <c r="U273" s="479"/>
      <c r="V273" s="479"/>
      <c r="W273" s="479"/>
      <c r="X273" s="479"/>
      <c r="Y273" s="479"/>
      <c r="Z273" s="479"/>
    </row>
    <row r="274" spans="1:26" ht="15.75" customHeight="1">
      <c r="A274" s="479"/>
      <c r="B274" s="479"/>
      <c r="C274" s="479"/>
      <c r="D274" s="479"/>
      <c r="E274" s="479"/>
      <c r="F274" s="479"/>
      <c r="G274" s="479"/>
      <c r="H274" s="479"/>
      <c r="I274" s="479"/>
      <c r="J274" s="479"/>
      <c r="K274" s="479"/>
      <c r="L274" s="479"/>
      <c r="M274" s="479"/>
      <c r="N274" s="479"/>
      <c r="O274" s="479"/>
      <c r="P274" s="479"/>
      <c r="Q274" s="479"/>
      <c r="R274" s="479"/>
      <c r="S274" s="479"/>
      <c r="T274" s="479"/>
      <c r="U274" s="479"/>
      <c r="V274" s="479"/>
      <c r="W274" s="479"/>
      <c r="X274" s="479"/>
      <c r="Y274" s="479"/>
      <c r="Z274" s="479"/>
    </row>
    <row r="275" spans="1:26" ht="15.75" customHeight="1">
      <c r="A275" s="479"/>
      <c r="B275" s="479"/>
      <c r="C275" s="479"/>
      <c r="D275" s="479"/>
      <c r="E275" s="479"/>
      <c r="F275" s="479"/>
      <c r="G275" s="479"/>
      <c r="H275" s="479"/>
      <c r="I275" s="479"/>
      <c r="J275" s="479"/>
      <c r="K275" s="479"/>
      <c r="L275" s="479"/>
      <c r="M275" s="479"/>
      <c r="N275" s="479"/>
      <c r="O275" s="479"/>
      <c r="P275" s="479"/>
      <c r="Q275" s="479"/>
      <c r="R275" s="479"/>
      <c r="S275" s="479"/>
      <c r="T275" s="479"/>
      <c r="U275" s="479"/>
      <c r="V275" s="479"/>
      <c r="W275" s="479"/>
      <c r="X275" s="479"/>
      <c r="Y275" s="479"/>
      <c r="Z275" s="479"/>
    </row>
    <row r="276" spans="1:26" ht="15.75" customHeight="1">
      <c r="A276" s="479"/>
      <c r="B276" s="479"/>
      <c r="C276" s="479"/>
      <c r="D276" s="479"/>
      <c r="E276" s="479"/>
      <c r="F276" s="479"/>
      <c r="G276" s="479"/>
      <c r="H276" s="479"/>
      <c r="I276" s="479"/>
      <c r="J276" s="479"/>
      <c r="K276" s="479"/>
      <c r="L276" s="479"/>
      <c r="M276" s="479"/>
      <c r="N276" s="479"/>
      <c r="O276" s="479"/>
      <c r="P276" s="479"/>
      <c r="Q276" s="479"/>
      <c r="R276" s="479"/>
      <c r="S276" s="479"/>
      <c r="T276" s="479"/>
      <c r="U276" s="479"/>
      <c r="V276" s="479"/>
      <c r="W276" s="479"/>
      <c r="X276" s="479"/>
      <c r="Y276" s="479"/>
      <c r="Z276" s="479"/>
    </row>
    <row r="277" spans="1:26" ht="15.75" customHeight="1">
      <c r="A277" s="479"/>
      <c r="B277" s="479"/>
      <c r="C277" s="479"/>
      <c r="D277" s="479"/>
      <c r="E277" s="479"/>
      <c r="F277" s="479"/>
      <c r="G277" s="479"/>
      <c r="H277" s="479"/>
      <c r="I277" s="479"/>
      <c r="J277" s="479"/>
      <c r="K277" s="479"/>
      <c r="L277" s="479"/>
      <c r="M277" s="479"/>
      <c r="N277" s="479"/>
      <c r="O277" s="479"/>
      <c r="P277" s="479"/>
      <c r="Q277" s="479"/>
      <c r="R277" s="479"/>
      <c r="S277" s="479"/>
      <c r="T277" s="479"/>
      <c r="U277" s="479"/>
      <c r="V277" s="479"/>
      <c r="W277" s="479"/>
      <c r="X277" s="479"/>
      <c r="Y277" s="479"/>
      <c r="Z277" s="479"/>
    </row>
    <row r="278" spans="1:26" ht="15.75" customHeight="1">
      <c r="A278" s="479"/>
      <c r="B278" s="479"/>
      <c r="C278" s="479"/>
      <c r="D278" s="479"/>
      <c r="E278" s="479"/>
      <c r="F278" s="479"/>
      <c r="G278" s="479"/>
      <c r="H278" s="479"/>
      <c r="I278" s="479"/>
      <c r="J278" s="479"/>
      <c r="K278" s="479"/>
      <c r="L278" s="479"/>
      <c r="M278" s="479"/>
      <c r="N278" s="479"/>
      <c r="O278" s="479"/>
      <c r="P278" s="479"/>
      <c r="Q278" s="479"/>
      <c r="R278" s="479"/>
      <c r="S278" s="479"/>
      <c r="T278" s="479"/>
      <c r="U278" s="479"/>
      <c r="V278" s="479"/>
      <c r="W278" s="479"/>
      <c r="X278" s="479"/>
      <c r="Y278" s="479"/>
      <c r="Z278" s="479"/>
    </row>
    <row r="279" spans="1:26" ht="15.75" customHeight="1">
      <c r="A279" s="479"/>
      <c r="B279" s="479"/>
      <c r="C279" s="479"/>
      <c r="D279" s="479"/>
      <c r="E279" s="479"/>
      <c r="F279" s="479"/>
      <c r="G279" s="479"/>
      <c r="H279" s="479"/>
      <c r="I279" s="479"/>
      <c r="J279" s="479"/>
      <c r="K279" s="479"/>
      <c r="L279" s="479"/>
      <c r="M279" s="479"/>
      <c r="N279" s="479"/>
      <c r="O279" s="479"/>
      <c r="P279" s="479"/>
      <c r="Q279" s="479"/>
      <c r="R279" s="479"/>
      <c r="S279" s="479"/>
      <c r="T279" s="479"/>
      <c r="U279" s="479"/>
      <c r="V279" s="479"/>
      <c r="W279" s="479"/>
      <c r="X279" s="479"/>
      <c r="Y279" s="479"/>
      <c r="Z279" s="479"/>
    </row>
    <row r="280" spans="1:26" ht="15.75" customHeight="1">
      <c r="A280" s="479"/>
      <c r="B280" s="479"/>
      <c r="C280" s="479"/>
      <c r="D280" s="479"/>
      <c r="E280" s="479"/>
      <c r="F280" s="479"/>
      <c r="G280" s="479"/>
      <c r="H280" s="479"/>
      <c r="I280" s="479"/>
      <c r="J280" s="479"/>
      <c r="K280" s="479"/>
      <c r="L280" s="479"/>
      <c r="M280" s="479"/>
      <c r="N280" s="479"/>
      <c r="O280" s="479"/>
      <c r="P280" s="479"/>
      <c r="Q280" s="479"/>
      <c r="R280" s="479"/>
      <c r="S280" s="479"/>
      <c r="T280" s="479"/>
      <c r="U280" s="479"/>
      <c r="V280" s="479"/>
      <c r="W280" s="479"/>
      <c r="X280" s="479"/>
      <c r="Y280" s="479"/>
      <c r="Z280" s="479"/>
    </row>
    <row r="281" spans="1:26" ht="15.75" customHeight="1">
      <c r="A281" s="479"/>
      <c r="B281" s="479"/>
      <c r="C281" s="479"/>
      <c r="D281" s="479"/>
      <c r="E281" s="479"/>
      <c r="F281" s="479"/>
      <c r="G281" s="479"/>
      <c r="H281" s="479"/>
      <c r="I281" s="479"/>
      <c r="J281" s="479"/>
      <c r="K281" s="479"/>
      <c r="L281" s="479"/>
      <c r="M281" s="479"/>
      <c r="N281" s="479"/>
      <c r="O281" s="479"/>
      <c r="P281" s="479"/>
      <c r="Q281" s="479"/>
      <c r="R281" s="479"/>
      <c r="S281" s="479"/>
      <c r="T281" s="479"/>
      <c r="U281" s="479"/>
      <c r="V281" s="479"/>
      <c r="W281" s="479"/>
      <c r="X281" s="479"/>
      <c r="Y281" s="479"/>
      <c r="Z281" s="479"/>
    </row>
    <row r="282" spans="1:26" ht="15.75" customHeight="1">
      <c r="A282" s="479"/>
      <c r="B282" s="479"/>
      <c r="C282" s="479"/>
      <c r="D282" s="479"/>
      <c r="E282" s="479"/>
      <c r="F282" s="479"/>
      <c r="G282" s="479"/>
      <c r="H282" s="479"/>
      <c r="I282" s="479"/>
      <c r="J282" s="479"/>
      <c r="K282" s="479"/>
      <c r="L282" s="479"/>
      <c r="M282" s="479"/>
      <c r="N282" s="479"/>
      <c r="O282" s="479"/>
      <c r="P282" s="479"/>
      <c r="Q282" s="479"/>
      <c r="R282" s="479"/>
      <c r="S282" s="479"/>
      <c r="T282" s="479"/>
      <c r="U282" s="479"/>
      <c r="V282" s="479"/>
      <c r="W282" s="479"/>
      <c r="X282" s="479"/>
      <c r="Y282" s="479"/>
      <c r="Z282" s="479"/>
    </row>
    <row r="283" spans="1:26" ht="15.75" customHeight="1">
      <c r="A283" s="479"/>
      <c r="B283" s="479"/>
      <c r="C283" s="479"/>
      <c r="D283" s="479"/>
      <c r="E283" s="479"/>
      <c r="F283" s="479"/>
      <c r="G283" s="479"/>
      <c r="H283" s="479"/>
      <c r="I283" s="479"/>
      <c r="J283" s="479"/>
      <c r="K283" s="479"/>
      <c r="L283" s="479"/>
      <c r="M283" s="479"/>
      <c r="N283" s="479"/>
      <c r="O283" s="479"/>
      <c r="P283" s="479"/>
      <c r="Q283" s="479"/>
      <c r="R283" s="479"/>
      <c r="S283" s="479"/>
      <c r="T283" s="479"/>
      <c r="U283" s="479"/>
      <c r="V283" s="479"/>
      <c r="W283" s="479"/>
      <c r="X283" s="479"/>
      <c r="Y283" s="479"/>
      <c r="Z283" s="479"/>
    </row>
    <row r="284" spans="1:26" ht="15.75" customHeight="1">
      <c r="A284" s="479"/>
      <c r="B284" s="479"/>
      <c r="C284" s="479"/>
      <c r="D284" s="479"/>
      <c r="E284" s="479"/>
      <c r="F284" s="479"/>
      <c r="G284" s="479"/>
      <c r="H284" s="479"/>
      <c r="I284" s="479"/>
      <c r="J284" s="479"/>
      <c r="K284" s="479"/>
      <c r="L284" s="479"/>
      <c r="M284" s="479"/>
      <c r="N284" s="479"/>
      <c r="O284" s="479"/>
      <c r="P284" s="479"/>
      <c r="Q284" s="479"/>
      <c r="R284" s="479"/>
      <c r="S284" s="479"/>
      <c r="T284" s="479"/>
      <c r="U284" s="479"/>
      <c r="V284" s="479"/>
      <c r="W284" s="479"/>
      <c r="X284" s="479"/>
      <c r="Y284" s="479"/>
      <c r="Z284" s="479"/>
    </row>
    <row r="285" spans="1:26" ht="15.75" customHeight="1">
      <c r="A285" s="479"/>
      <c r="B285" s="479"/>
      <c r="C285" s="479"/>
      <c r="D285" s="479"/>
      <c r="E285" s="479"/>
      <c r="F285" s="479"/>
      <c r="G285" s="479"/>
      <c r="H285" s="479"/>
      <c r="I285" s="479"/>
      <c r="J285" s="479"/>
      <c r="K285" s="479"/>
      <c r="L285" s="479"/>
      <c r="M285" s="479"/>
      <c r="N285" s="479"/>
      <c r="O285" s="479"/>
      <c r="P285" s="479"/>
      <c r="Q285" s="479"/>
      <c r="R285" s="479"/>
      <c r="S285" s="479"/>
      <c r="T285" s="479"/>
      <c r="U285" s="479"/>
      <c r="V285" s="479"/>
      <c r="W285" s="479"/>
      <c r="X285" s="479"/>
      <c r="Y285" s="479"/>
      <c r="Z285" s="479"/>
    </row>
    <row r="286" spans="1:26" ht="15.75" customHeight="1">
      <c r="A286" s="479"/>
      <c r="B286" s="479"/>
      <c r="C286" s="479"/>
      <c r="D286" s="479"/>
      <c r="E286" s="479"/>
      <c r="F286" s="479"/>
      <c r="G286" s="479"/>
      <c r="H286" s="479"/>
      <c r="I286" s="479"/>
      <c r="J286" s="479"/>
      <c r="K286" s="479"/>
      <c r="L286" s="479"/>
      <c r="M286" s="479"/>
      <c r="N286" s="479"/>
      <c r="O286" s="479"/>
      <c r="P286" s="479"/>
      <c r="Q286" s="479"/>
      <c r="R286" s="479"/>
      <c r="S286" s="479"/>
      <c r="T286" s="479"/>
      <c r="U286" s="479"/>
      <c r="V286" s="479"/>
      <c r="W286" s="479"/>
      <c r="X286" s="479"/>
      <c r="Y286" s="479"/>
      <c r="Z286" s="479"/>
    </row>
    <row r="287" spans="1:26" ht="15.75" customHeight="1">
      <c r="A287" s="479"/>
      <c r="B287" s="479"/>
      <c r="C287" s="479"/>
      <c r="D287" s="479"/>
      <c r="E287" s="479"/>
      <c r="F287" s="479"/>
      <c r="G287" s="479"/>
      <c r="H287" s="479"/>
      <c r="I287" s="479"/>
      <c r="J287" s="479"/>
      <c r="K287" s="479"/>
      <c r="L287" s="479"/>
      <c r="M287" s="479"/>
      <c r="N287" s="479"/>
      <c r="O287" s="479"/>
      <c r="P287" s="479"/>
      <c r="Q287" s="479"/>
      <c r="R287" s="479"/>
      <c r="S287" s="479"/>
      <c r="T287" s="479"/>
      <c r="U287" s="479"/>
      <c r="V287" s="479"/>
      <c r="W287" s="479"/>
      <c r="X287" s="479"/>
      <c r="Y287" s="479"/>
      <c r="Z287" s="479"/>
    </row>
    <row r="288" spans="1:26" ht="15.75" customHeight="1">
      <c r="A288" s="479"/>
      <c r="B288" s="479"/>
      <c r="C288" s="479"/>
      <c r="D288" s="479"/>
      <c r="E288" s="479"/>
      <c r="F288" s="479"/>
      <c r="G288" s="479"/>
      <c r="H288" s="479"/>
      <c r="I288" s="479"/>
      <c r="J288" s="479"/>
      <c r="K288" s="479"/>
      <c r="L288" s="479"/>
      <c r="M288" s="479"/>
      <c r="N288" s="479"/>
      <c r="O288" s="479"/>
      <c r="P288" s="479"/>
      <c r="Q288" s="479"/>
      <c r="R288" s="479"/>
      <c r="S288" s="479"/>
      <c r="T288" s="479"/>
      <c r="U288" s="479"/>
      <c r="V288" s="479"/>
      <c r="W288" s="479"/>
      <c r="X288" s="479"/>
      <c r="Y288" s="479"/>
      <c r="Z288" s="479"/>
    </row>
    <row r="289" spans="1:26" ht="15.75" customHeight="1">
      <c r="A289" s="479"/>
      <c r="B289" s="479"/>
      <c r="C289" s="479"/>
      <c r="D289" s="479"/>
      <c r="E289" s="479"/>
      <c r="F289" s="479"/>
      <c r="G289" s="479"/>
      <c r="H289" s="479"/>
      <c r="I289" s="479"/>
      <c r="J289" s="479"/>
      <c r="K289" s="479"/>
      <c r="L289" s="479"/>
      <c r="M289" s="479"/>
      <c r="N289" s="479"/>
      <c r="O289" s="479"/>
      <c r="P289" s="479"/>
      <c r="Q289" s="479"/>
      <c r="R289" s="479"/>
      <c r="S289" s="479"/>
      <c r="T289" s="479"/>
      <c r="U289" s="479"/>
      <c r="V289" s="479"/>
      <c r="W289" s="479"/>
      <c r="X289" s="479"/>
      <c r="Y289" s="479"/>
      <c r="Z289" s="479"/>
    </row>
    <row r="290" spans="1:26" ht="15.75" customHeight="1">
      <c r="A290" s="479"/>
      <c r="B290" s="479"/>
      <c r="C290" s="479"/>
      <c r="D290" s="479"/>
      <c r="E290" s="479"/>
      <c r="F290" s="479"/>
      <c r="G290" s="479"/>
      <c r="H290" s="479"/>
      <c r="I290" s="479"/>
      <c r="J290" s="479"/>
      <c r="K290" s="479"/>
      <c r="L290" s="479"/>
      <c r="M290" s="479"/>
      <c r="N290" s="479"/>
      <c r="O290" s="479"/>
      <c r="P290" s="479"/>
      <c r="Q290" s="479"/>
      <c r="R290" s="479"/>
      <c r="S290" s="479"/>
      <c r="T290" s="479"/>
      <c r="U290" s="479"/>
      <c r="V290" s="479"/>
      <c r="W290" s="479"/>
      <c r="X290" s="479"/>
      <c r="Y290" s="479"/>
      <c r="Z290" s="479"/>
    </row>
    <row r="291" spans="1:26" ht="15.75" customHeight="1">
      <c r="A291" s="479"/>
      <c r="B291" s="479"/>
      <c r="C291" s="479"/>
      <c r="D291" s="479"/>
      <c r="E291" s="479"/>
      <c r="F291" s="479"/>
      <c r="G291" s="479"/>
      <c r="H291" s="479"/>
      <c r="I291" s="479"/>
      <c r="J291" s="479"/>
      <c r="K291" s="479"/>
      <c r="L291" s="479"/>
      <c r="M291" s="479"/>
      <c r="N291" s="479"/>
      <c r="O291" s="479"/>
      <c r="P291" s="479"/>
      <c r="Q291" s="479"/>
      <c r="R291" s="479"/>
      <c r="S291" s="479"/>
      <c r="T291" s="479"/>
      <c r="U291" s="479"/>
      <c r="V291" s="479"/>
      <c r="W291" s="479"/>
      <c r="X291" s="479"/>
      <c r="Y291" s="479"/>
      <c r="Z291" s="479"/>
    </row>
    <row r="292" spans="1:26" ht="15.75" customHeight="1">
      <c r="A292" s="479"/>
      <c r="B292" s="479"/>
      <c r="C292" s="479"/>
      <c r="D292" s="479"/>
      <c r="E292" s="479"/>
      <c r="F292" s="479"/>
      <c r="G292" s="479"/>
      <c r="H292" s="479"/>
      <c r="I292" s="479"/>
      <c r="J292" s="479"/>
      <c r="K292" s="479"/>
      <c r="L292" s="479"/>
      <c r="M292" s="479"/>
      <c r="N292" s="479"/>
      <c r="O292" s="479"/>
      <c r="P292" s="479"/>
      <c r="Q292" s="479"/>
      <c r="R292" s="479"/>
      <c r="S292" s="479"/>
      <c r="T292" s="479"/>
      <c r="U292" s="479"/>
      <c r="V292" s="479"/>
      <c r="W292" s="479"/>
      <c r="X292" s="479"/>
      <c r="Y292" s="479"/>
      <c r="Z292" s="479"/>
    </row>
    <row r="293" spans="1:26" ht="15.75" customHeight="1">
      <c r="A293" s="479"/>
      <c r="B293" s="479"/>
      <c r="C293" s="479"/>
      <c r="D293" s="479"/>
      <c r="E293" s="479"/>
      <c r="F293" s="479"/>
      <c r="G293" s="479"/>
      <c r="H293" s="479"/>
      <c r="I293" s="479"/>
      <c r="J293" s="479"/>
      <c r="K293" s="479"/>
      <c r="L293" s="479"/>
      <c r="M293" s="479"/>
      <c r="N293" s="479"/>
      <c r="O293" s="479"/>
      <c r="P293" s="479"/>
      <c r="Q293" s="479"/>
      <c r="R293" s="479"/>
      <c r="S293" s="479"/>
      <c r="T293" s="479"/>
      <c r="U293" s="479"/>
      <c r="V293" s="479"/>
      <c r="W293" s="479"/>
      <c r="X293" s="479"/>
      <c r="Y293" s="479"/>
      <c r="Z293" s="479"/>
    </row>
    <row r="294" spans="1:26" ht="15.75" customHeight="1">
      <c r="A294" s="479"/>
      <c r="B294" s="479"/>
      <c r="C294" s="479"/>
      <c r="D294" s="479"/>
      <c r="E294" s="479"/>
      <c r="F294" s="479"/>
      <c r="G294" s="479"/>
      <c r="H294" s="479"/>
      <c r="I294" s="479"/>
      <c r="J294" s="479"/>
      <c r="K294" s="479"/>
      <c r="L294" s="479"/>
      <c r="M294" s="479"/>
      <c r="N294" s="479"/>
      <c r="O294" s="479"/>
      <c r="P294" s="479"/>
      <c r="Q294" s="479"/>
      <c r="R294" s="479"/>
      <c r="S294" s="479"/>
      <c r="T294" s="479"/>
      <c r="U294" s="479"/>
      <c r="V294" s="479"/>
      <c r="W294" s="479"/>
      <c r="X294" s="479"/>
      <c r="Y294" s="479"/>
      <c r="Z294" s="479"/>
    </row>
    <row r="295" spans="1:26" ht="15.75" customHeight="1">
      <c r="A295" s="479"/>
      <c r="B295" s="479"/>
      <c r="C295" s="479"/>
      <c r="D295" s="479"/>
      <c r="E295" s="479"/>
      <c r="F295" s="479"/>
      <c r="G295" s="479"/>
      <c r="H295" s="479"/>
      <c r="I295" s="479"/>
      <c r="J295" s="479"/>
      <c r="K295" s="479"/>
      <c r="L295" s="479"/>
      <c r="M295" s="479"/>
      <c r="N295" s="479"/>
      <c r="O295" s="479"/>
      <c r="P295" s="479"/>
      <c r="Q295" s="479"/>
      <c r="R295" s="479"/>
      <c r="S295" s="479"/>
      <c r="T295" s="479"/>
      <c r="U295" s="479"/>
      <c r="V295" s="479"/>
      <c r="W295" s="479"/>
      <c r="X295" s="479"/>
      <c r="Y295" s="479"/>
      <c r="Z295" s="479"/>
    </row>
    <row r="296" spans="1:26" ht="15.75" customHeight="1">
      <c r="A296" s="479"/>
      <c r="B296" s="479"/>
      <c r="C296" s="479"/>
      <c r="D296" s="479"/>
      <c r="E296" s="479"/>
      <c r="F296" s="479"/>
      <c r="G296" s="479"/>
      <c r="H296" s="479"/>
      <c r="I296" s="479"/>
      <c r="J296" s="479"/>
      <c r="K296" s="479"/>
      <c r="L296" s="479"/>
      <c r="M296" s="479"/>
      <c r="N296" s="479"/>
      <c r="O296" s="479"/>
      <c r="P296" s="479"/>
      <c r="Q296" s="479"/>
      <c r="R296" s="479"/>
      <c r="S296" s="479"/>
      <c r="T296" s="479"/>
      <c r="U296" s="479"/>
      <c r="V296" s="479"/>
      <c r="W296" s="479"/>
      <c r="X296" s="479"/>
      <c r="Y296" s="479"/>
      <c r="Z296" s="479"/>
    </row>
    <row r="297" spans="1:26" ht="15.75" customHeight="1">
      <c r="A297" s="479"/>
      <c r="B297" s="479"/>
      <c r="C297" s="479"/>
      <c r="D297" s="479"/>
      <c r="E297" s="479"/>
      <c r="F297" s="479"/>
      <c r="G297" s="479"/>
      <c r="H297" s="479"/>
      <c r="I297" s="479"/>
      <c r="J297" s="479"/>
      <c r="K297" s="479"/>
      <c r="L297" s="479"/>
      <c r="M297" s="479"/>
      <c r="N297" s="479"/>
      <c r="O297" s="479"/>
      <c r="P297" s="479"/>
      <c r="Q297" s="479"/>
      <c r="R297" s="479"/>
      <c r="S297" s="479"/>
      <c r="T297" s="479"/>
      <c r="U297" s="479"/>
      <c r="V297" s="479"/>
      <c r="W297" s="479"/>
      <c r="X297" s="479"/>
      <c r="Y297" s="479"/>
      <c r="Z297" s="479"/>
    </row>
    <row r="298" spans="1:26" ht="15.75" customHeight="1">
      <c r="A298" s="479"/>
      <c r="B298" s="479"/>
      <c r="C298" s="479"/>
      <c r="D298" s="479"/>
      <c r="E298" s="479"/>
      <c r="F298" s="479"/>
      <c r="G298" s="479"/>
      <c r="H298" s="479"/>
      <c r="I298" s="479"/>
      <c r="J298" s="479"/>
      <c r="K298" s="479"/>
      <c r="L298" s="479"/>
      <c r="M298" s="479"/>
      <c r="N298" s="479"/>
      <c r="O298" s="479"/>
      <c r="P298" s="479"/>
      <c r="Q298" s="479"/>
      <c r="R298" s="479"/>
      <c r="S298" s="479"/>
      <c r="T298" s="479"/>
      <c r="U298" s="479"/>
      <c r="V298" s="479"/>
      <c r="W298" s="479"/>
      <c r="X298" s="479"/>
      <c r="Y298" s="479"/>
      <c r="Z298" s="479"/>
    </row>
    <row r="299" spans="1:26" ht="15.75" customHeight="1">
      <c r="A299" s="479"/>
      <c r="B299" s="479"/>
      <c r="C299" s="479"/>
      <c r="D299" s="479"/>
      <c r="E299" s="479"/>
      <c r="F299" s="479"/>
      <c r="G299" s="479"/>
      <c r="H299" s="479"/>
      <c r="I299" s="479"/>
      <c r="J299" s="479"/>
      <c r="K299" s="479"/>
      <c r="L299" s="479"/>
      <c r="M299" s="479"/>
      <c r="N299" s="479"/>
      <c r="O299" s="479"/>
      <c r="P299" s="479"/>
      <c r="Q299" s="479"/>
      <c r="R299" s="479"/>
      <c r="S299" s="479"/>
      <c r="T299" s="479"/>
      <c r="U299" s="479"/>
      <c r="V299" s="479"/>
      <c r="W299" s="479"/>
      <c r="X299" s="479"/>
      <c r="Y299" s="479"/>
      <c r="Z299" s="479"/>
    </row>
    <row r="300" spans="1:26" ht="15.75" customHeight="1">
      <c r="A300" s="479"/>
      <c r="B300" s="479"/>
      <c r="C300" s="479"/>
      <c r="D300" s="479"/>
      <c r="E300" s="479"/>
      <c r="F300" s="479"/>
      <c r="G300" s="479"/>
      <c r="H300" s="479"/>
      <c r="I300" s="479"/>
      <c r="J300" s="479"/>
      <c r="K300" s="479"/>
      <c r="L300" s="479"/>
      <c r="M300" s="479"/>
      <c r="N300" s="479"/>
      <c r="O300" s="479"/>
      <c r="P300" s="479"/>
      <c r="Q300" s="479"/>
      <c r="R300" s="479"/>
      <c r="S300" s="479"/>
      <c r="T300" s="479"/>
      <c r="U300" s="479"/>
      <c r="V300" s="479"/>
      <c r="W300" s="479"/>
      <c r="X300" s="479"/>
      <c r="Y300" s="479"/>
      <c r="Z300" s="479"/>
    </row>
    <row r="301" spans="1:26" ht="15.75" customHeight="1">
      <c r="A301" s="479"/>
      <c r="B301" s="479"/>
      <c r="C301" s="479"/>
      <c r="D301" s="479"/>
      <c r="E301" s="479"/>
      <c r="F301" s="479"/>
      <c r="G301" s="479"/>
      <c r="H301" s="479"/>
      <c r="I301" s="479"/>
      <c r="J301" s="479"/>
      <c r="K301" s="479"/>
      <c r="L301" s="479"/>
      <c r="M301" s="479"/>
      <c r="N301" s="479"/>
      <c r="O301" s="479"/>
      <c r="P301" s="479"/>
      <c r="Q301" s="479"/>
      <c r="R301" s="479"/>
      <c r="S301" s="479"/>
      <c r="T301" s="479"/>
      <c r="U301" s="479"/>
      <c r="V301" s="479"/>
      <c r="W301" s="479"/>
      <c r="X301" s="479"/>
      <c r="Y301" s="479"/>
      <c r="Z301" s="479"/>
    </row>
    <row r="302" spans="1:26" ht="15.75" customHeight="1">
      <c r="A302" s="479"/>
      <c r="B302" s="479"/>
      <c r="C302" s="479"/>
      <c r="D302" s="479"/>
      <c r="E302" s="479"/>
      <c r="F302" s="479"/>
      <c r="G302" s="479"/>
      <c r="H302" s="479"/>
      <c r="I302" s="479"/>
      <c r="J302" s="479"/>
      <c r="K302" s="479"/>
      <c r="L302" s="479"/>
      <c r="M302" s="479"/>
      <c r="N302" s="479"/>
      <c r="O302" s="479"/>
      <c r="P302" s="479"/>
      <c r="Q302" s="479"/>
      <c r="R302" s="479"/>
      <c r="S302" s="479"/>
      <c r="T302" s="479"/>
      <c r="U302" s="479"/>
      <c r="V302" s="479"/>
      <c r="W302" s="479"/>
      <c r="X302" s="479"/>
      <c r="Y302" s="479"/>
      <c r="Z302" s="479"/>
    </row>
    <row r="303" spans="1:26" ht="15.75" customHeight="1">
      <c r="A303" s="479"/>
      <c r="B303" s="479"/>
      <c r="C303" s="479"/>
      <c r="D303" s="479"/>
      <c r="E303" s="479"/>
      <c r="F303" s="479"/>
      <c r="G303" s="479"/>
      <c r="H303" s="479"/>
      <c r="I303" s="479"/>
      <c r="J303" s="479"/>
      <c r="K303" s="479"/>
      <c r="L303" s="479"/>
      <c r="M303" s="479"/>
      <c r="N303" s="479"/>
      <c r="O303" s="479"/>
      <c r="P303" s="479"/>
      <c r="Q303" s="479"/>
      <c r="R303" s="479"/>
      <c r="S303" s="479"/>
      <c r="T303" s="479"/>
      <c r="U303" s="479"/>
      <c r="V303" s="479"/>
      <c r="W303" s="479"/>
      <c r="X303" s="479"/>
      <c r="Y303" s="479"/>
      <c r="Z303" s="479"/>
    </row>
    <row r="304" spans="1:26" ht="15.75" customHeight="1">
      <c r="A304" s="479"/>
      <c r="B304" s="479"/>
      <c r="C304" s="479"/>
      <c r="D304" s="479"/>
      <c r="E304" s="479"/>
      <c r="F304" s="479"/>
      <c r="G304" s="479"/>
      <c r="H304" s="479"/>
      <c r="I304" s="479"/>
      <c r="J304" s="479"/>
      <c r="K304" s="479"/>
      <c r="L304" s="479"/>
      <c r="M304" s="479"/>
      <c r="N304" s="479"/>
      <c r="O304" s="479"/>
      <c r="P304" s="479"/>
      <c r="Q304" s="479"/>
      <c r="R304" s="479"/>
      <c r="S304" s="479"/>
      <c r="T304" s="479"/>
      <c r="U304" s="479"/>
      <c r="V304" s="479"/>
      <c r="W304" s="479"/>
      <c r="X304" s="479"/>
      <c r="Y304" s="479"/>
      <c r="Z304" s="479"/>
    </row>
    <row r="305" spans="1:26" ht="15.75" customHeight="1">
      <c r="A305" s="479"/>
      <c r="B305" s="479"/>
      <c r="C305" s="479"/>
      <c r="D305" s="479"/>
      <c r="E305" s="479"/>
      <c r="F305" s="479"/>
      <c r="G305" s="479"/>
      <c r="H305" s="479"/>
      <c r="I305" s="479"/>
      <c r="J305" s="479"/>
      <c r="K305" s="479"/>
      <c r="L305" s="479"/>
      <c r="M305" s="479"/>
      <c r="N305" s="479"/>
      <c r="O305" s="479"/>
      <c r="P305" s="479"/>
      <c r="Q305" s="479"/>
      <c r="R305" s="479"/>
      <c r="S305" s="479"/>
      <c r="T305" s="479"/>
      <c r="U305" s="479"/>
      <c r="V305" s="479"/>
      <c r="W305" s="479"/>
      <c r="X305" s="479"/>
      <c r="Y305" s="479"/>
      <c r="Z305" s="479"/>
    </row>
    <row r="306" spans="1:26" ht="15.75" customHeight="1">
      <c r="A306" s="479"/>
      <c r="B306" s="479"/>
      <c r="C306" s="479"/>
      <c r="D306" s="479"/>
      <c r="E306" s="479"/>
      <c r="F306" s="479"/>
      <c r="G306" s="479"/>
      <c r="H306" s="479"/>
      <c r="I306" s="479"/>
      <c r="J306" s="479"/>
      <c r="K306" s="479"/>
      <c r="L306" s="479"/>
      <c r="M306" s="479"/>
      <c r="N306" s="479"/>
      <c r="O306" s="479"/>
      <c r="P306" s="479"/>
      <c r="Q306" s="479"/>
      <c r="R306" s="479"/>
      <c r="S306" s="479"/>
      <c r="T306" s="479"/>
      <c r="U306" s="479"/>
      <c r="V306" s="479"/>
      <c r="W306" s="479"/>
      <c r="X306" s="479"/>
      <c r="Y306" s="479"/>
      <c r="Z306" s="479"/>
    </row>
    <row r="307" spans="1:26" ht="15.75" customHeight="1">
      <c r="A307" s="479"/>
      <c r="B307" s="479"/>
      <c r="C307" s="479"/>
      <c r="D307" s="479"/>
      <c r="E307" s="479"/>
      <c r="F307" s="479"/>
      <c r="G307" s="479"/>
      <c r="H307" s="479"/>
      <c r="I307" s="479"/>
      <c r="J307" s="479"/>
      <c r="K307" s="479"/>
      <c r="L307" s="479"/>
      <c r="M307" s="479"/>
      <c r="N307" s="479"/>
      <c r="O307" s="479"/>
      <c r="P307" s="479"/>
      <c r="Q307" s="479"/>
      <c r="R307" s="479"/>
      <c r="S307" s="479"/>
      <c r="T307" s="479"/>
      <c r="U307" s="479"/>
      <c r="V307" s="479"/>
      <c r="W307" s="479"/>
      <c r="X307" s="479"/>
      <c r="Y307" s="479"/>
      <c r="Z307" s="479"/>
    </row>
    <row r="308" spans="1:26" ht="15.75" customHeight="1">
      <c r="A308" s="479"/>
      <c r="B308" s="479"/>
      <c r="C308" s="479"/>
      <c r="D308" s="479"/>
      <c r="E308" s="479"/>
      <c r="F308" s="479"/>
      <c r="G308" s="479"/>
      <c r="H308" s="479"/>
      <c r="I308" s="479"/>
      <c r="J308" s="479"/>
      <c r="K308" s="479"/>
      <c r="L308" s="479"/>
      <c r="M308" s="479"/>
      <c r="N308" s="479"/>
      <c r="O308" s="479"/>
      <c r="P308" s="479"/>
      <c r="Q308" s="479"/>
      <c r="R308" s="479"/>
      <c r="S308" s="479"/>
      <c r="T308" s="479"/>
      <c r="U308" s="479"/>
      <c r="V308" s="479"/>
      <c r="W308" s="479"/>
      <c r="X308" s="479"/>
      <c r="Y308" s="479"/>
      <c r="Z308" s="479"/>
    </row>
    <row r="309" spans="1:26" ht="15.75" customHeight="1">
      <c r="A309" s="479"/>
      <c r="B309" s="479"/>
      <c r="C309" s="479"/>
      <c r="D309" s="479"/>
      <c r="E309" s="479"/>
      <c r="F309" s="479"/>
      <c r="G309" s="479"/>
      <c r="H309" s="479"/>
      <c r="I309" s="479"/>
      <c r="J309" s="479"/>
      <c r="K309" s="479"/>
      <c r="L309" s="479"/>
      <c r="M309" s="479"/>
      <c r="N309" s="479"/>
      <c r="O309" s="479"/>
      <c r="P309" s="479"/>
      <c r="Q309" s="479"/>
      <c r="R309" s="479"/>
      <c r="S309" s="479"/>
      <c r="T309" s="479"/>
      <c r="U309" s="479"/>
      <c r="V309" s="479"/>
      <c r="W309" s="479"/>
      <c r="X309" s="479"/>
      <c r="Y309" s="479"/>
      <c r="Z309" s="479"/>
    </row>
    <row r="310" spans="1:26" ht="15.75" customHeight="1">
      <c r="A310" s="479"/>
      <c r="B310" s="479"/>
      <c r="C310" s="479"/>
      <c r="D310" s="479"/>
      <c r="E310" s="479"/>
      <c r="F310" s="479"/>
      <c r="G310" s="479"/>
      <c r="H310" s="479"/>
      <c r="I310" s="479"/>
      <c r="J310" s="479"/>
      <c r="K310" s="479"/>
      <c r="L310" s="479"/>
      <c r="M310" s="479"/>
      <c r="N310" s="479"/>
      <c r="O310" s="479"/>
      <c r="P310" s="479"/>
      <c r="Q310" s="479"/>
      <c r="R310" s="479"/>
      <c r="S310" s="479"/>
      <c r="T310" s="479"/>
      <c r="U310" s="479"/>
      <c r="V310" s="479"/>
      <c r="W310" s="479"/>
      <c r="X310" s="479"/>
      <c r="Y310" s="479"/>
      <c r="Z310" s="479"/>
    </row>
    <row r="311" spans="1:26" ht="15.75" customHeight="1">
      <c r="A311" s="479"/>
      <c r="B311" s="479"/>
      <c r="C311" s="479"/>
      <c r="D311" s="479"/>
      <c r="E311" s="479"/>
      <c r="F311" s="479"/>
      <c r="G311" s="479"/>
      <c r="H311" s="479"/>
      <c r="I311" s="479"/>
      <c r="J311" s="479"/>
      <c r="K311" s="479"/>
      <c r="L311" s="479"/>
      <c r="M311" s="479"/>
      <c r="N311" s="479"/>
      <c r="O311" s="479"/>
      <c r="P311" s="479"/>
      <c r="Q311" s="479"/>
      <c r="R311" s="479"/>
      <c r="S311" s="479"/>
      <c r="T311" s="479"/>
      <c r="U311" s="479"/>
      <c r="V311" s="479"/>
      <c r="W311" s="479"/>
      <c r="X311" s="479"/>
      <c r="Y311" s="479"/>
      <c r="Z311" s="479"/>
    </row>
    <row r="312" spans="1:26" ht="15.75" customHeight="1">
      <c r="A312" s="479"/>
      <c r="B312" s="479"/>
      <c r="C312" s="479"/>
      <c r="D312" s="479"/>
      <c r="E312" s="479"/>
      <c r="F312" s="479"/>
      <c r="G312" s="479"/>
      <c r="H312" s="479"/>
      <c r="I312" s="479"/>
      <c r="J312" s="479"/>
      <c r="K312" s="479"/>
      <c r="L312" s="479"/>
      <c r="M312" s="479"/>
      <c r="N312" s="479"/>
      <c r="O312" s="479"/>
      <c r="P312" s="479"/>
      <c r="Q312" s="479"/>
      <c r="R312" s="479"/>
      <c r="S312" s="479"/>
      <c r="T312" s="479"/>
      <c r="U312" s="479"/>
      <c r="V312" s="479"/>
      <c r="W312" s="479"/>
      <c r="X312" s="479"/>
      <c r="Y312" s="479"/>
      <c r="Z312" s="479"/>
    </row>
    <row r="313" spans="1:26" ht="15.75" customHeight="1">
      <c r="A313" s="479"/>
      <c r="B313" s="479"/>
      <c r="C313" s="479"/>
      <c r="D313" s="479"/>
      <c r="E313" s="479"/>
      <c r="F313" s="479"/>
      <c r="G313" s="479"/>
      <c r="H313" s="479"/>
      <c r="I313" s="479"/>
      <c r="J313" s="479"/>
      <c r="K313" s="479"/>
      <c r="L313" s="479"/>
      <c r="M313" s="479"/>
      <c r="N313" s="479"/>
      <c r="O313" s="479"/>
      <c r="P313" s="479"/>
      <c r="Q313" s="479"/>
      <c r="R313" s="479"/>
      <c r="S313" s="479"/>
      <c r="T313" s="479"/>
      <c r="U313" s="479"/>
      <c r="V313" s="479"/>
      <c r="W313" s="479"/>
      <c r="X313" s="479"/>
      <c r="Y313" s="479"/>
      <c r="Z313" s="479"/>
    </row>
    <row r="314" spans="1:26" ht="15.75" customHeight="1">
      <c r="A314" s="479"/>
      <c r="B314" s="479"/>
      <c r="C314" s="479"/>
      <c r="D314" s="479"/>
      <c r="E314" s="479"/>
      <c r="F314" s="479"/>
      <c r="G314" s="479"/>
      <c r="H314" s="479"/>
      <c r="I314" s="479"/>
      <c r="J314" s="479"/>
      <c r="K314" s="479"/>
      <c r="L314" s="479"/>
      <c r="M314" s="479"/>
      <c r="N314" s="479"/>
      <c r="O314" s="479"/>
      <c r="P314" s="479"/>
      <c r="Q314" s="479"/>
      <c r="R314" s="479"/>
      <c r="S314" s="479"/>
      <c r="T314" s="479"/>
      <c r="U314" s="479"/>
      <c r="V314" s="479"/>
      <c r="W314" s="479"/>
      <c r="X314" s="479"/>
      <c r="Y314" s="479"/>
      <c r="Z314" s="479"/>
    </row>
    <row r="315" spans="1:26" ht="15.75" customHeight="1">
      <c r="A315" s="479"/>
      <c r="B315" s="479"/>
      <c r="C315" s="479"/>
      <c r="D315" s="479"/>
      <c r="E315" s="479"/>
      <c r="F315" s="479"/>
      <c r="G315" s="479"/>
      <c r="H315" s="479"/>
      <c r="I315" s="479"/>
      <c r="J315" s="479"/>
      <c r="K315" s="479"/>
      <c r="L315" s="479"/>
      <c r="M315" s="479"/>
      <c r="N315" s="479"/>
      <c r="O315" s="479"/>
      <c r="P315" s="479"/>
      <c r="Q315" s="479"/>
      <c r="R315" s="479"/>
      <c r="S315" s="479"/>
      <c r="T315" s="479"/>
      <c r="U315" s="479"/>
      <c r="V315" s="479"/>
      <c r="W315" s="479"/>
      <c r="X315" s="479"/>
      <c r="Y315" s="479"/>
      <c r="Z315" s="479"/>
    </row>
    <row r="316" spans="1:26" ht="15.75" customHeight="1">
      <c r="A316" s="479"/>
      <c r="B316" s="479"/>
      <c r="C316" s="479"/>
      <c r="D316" s="479"/>
      <c r="E316" s="479"/>
      <c r="F316" s="479"/>
      <c r="G316" s="479"/>
      <c r="H316" s="479"/>
      <c r="I316" s="479"/>
      <c r="J316" s="479"/>
      <c r="K316" s="479"/>
      <c r="L316" s="479"/>
      <c r="M316" s="479"/>
      <c r="N316" s="479"/>
      <c r="O316" s="479"/>
      <c r="P316" s="479"/>
      <c r="Q316" s="479"/>
      <c r="R316" s="479"/>
      <c r="S316" s="479"/>
      <c r="T316" s="479"/>
      <c r="U316" s="479"/>
      <c r="V316" s="479"/>
      <c r="W316" s="479"/>
      <c r="X316" s="479"/>
      <c r="Y316" s="479"/>
      <c r="Z316" s="479"/>
    </row>
    <row r="317" spans="1:26" ht="15.75" customHeight="1">
      <c r="A317" s="479"/>
      <c r="B317" s="479"/>
      <c r="C317" s="479"/>
      <c r="D317" s="479"/>
      <c r="E317" s="479"/>
      <c r="F317" s="479"/>
      <c r="G317" s="479"/>
      <c r="H317" s="479"/>
      <c r="I317" s="479"/>
      <c r="J317" s="479"/>
      <c r="K317" s="479"/>
      <c r="L317" s="479"/>
      <c r="M317" s="479"/>
      <c r="N317" s="479"/>
      <c r="O317" s="479"/>
      <c r="P317" s="479"/>
      <c r="Q317" s="479"/>
      <c r="R317" s="479"/>
      <c r="S317" s="479"/>
      <c r="T317" s="479"/>
      <c r="U317" s="479"/>
      <c r="V317" s="479"/>
      <c r="W317" s="479"/>
      <c r="X317" s="479"/>
      <c r="Y317" s="479"/>
      <c r="Z317" s="479"/>
    </row>
    <row r="318" spans="1:26" ht="15.75" customHeight="1">
      <c r="A318" s="479"/>
      <c r="B318" s="479"/>
      <c r="C318" s="479"/>
      <c r="D318" s="479"/>
      <c r="E318" s="479"/>
      <c r="F318" s="479"/>
      <c r="G318" s="479"/>
      <c r="H318" s="479"/>
      <c r="I318" s="479"/>
      <c r="J318" s="479"/>
      <c r="K318" s="479"/>
      <c r="L318" s="479"/>
      <c r="M318" s="479"/>
      <c r="N318" s="479"/>
      <c r="O318" s="479"/>
      <c r="P318" s="479"/>
      <c r="Q318" s="479"/>
      <c r="R318" s="479"/>
      <c r="S318" s="479"/>
      <c r="T318" s="479"/>
      <c r="U318" s="479"/>
      <c r="V318" s="479"/>
      <c r="W318" s="479"/>
      <c r="X318" s="479"/>
      <c r="Y318" s="479"/>
      <c r="Z318" s="479"/>
    </row>
    <row r="319" spans="1:26" ht="15.75" customHeight="1">
      <c r="A319" s="479"/>
      <c r="B319" s="479"/>
      <c r="C319" s="479"/>
      <c r="D319" s="479"/>
      <c r="E319" s="479"/>
      <c r="F319" s="479"/>
      <c r="G319" s="479"/>
      <c r="H319" s="479"/>
      <c r="I319" s="479"/>
      <c r="J319" s="479"/>
      <c r="K319" s="479"/>
      <c r="L319" s="479"/>
      <c r="M319" s="479"/>
      <c r="N319" s="479"/>
      <c r="O319" s="479"/>
      <c r="P319" s="479"/>
      <c r="Q319" s="479"/>
      <c r="R319" s="479"/>
      <c r="S319" s="479"/>
      <c r="T319" s="479"/>
      <c r="U319" s="479"/>
      <c r="V319" s="479"/>
      <c r="W319" s="479"/>
      <c r="X319" s="479"/>
      <c r="Y319" s="479"/>
      <c r="Z319" s="479"/>
    </row>
    <row r="320" spans="1:26" ht="15.75" customHeight="1">
      <c r="A320" s="479"/>
      <c r="B320" s="479"/>
      <c r="C320" s="479"/>
      <c r="D320" s="479"/>
      <c r="E320" s="479"/>
      <c r="F320" s="479"/>
      <c r="G320" s="479"/>
      <c r="H320" s="479"/>
      <c r="I320" s="479"/>
      <c r="J320" s="479"/>
      <c r="K320" s="479"/>
      <c r="L320" s="479"/>
      <c r="M320" s="479"/>
      <c r="N320" s="479"/>
      <c r="O320" s="479"/>
      <c r="P320" s="479"/>
      <c r="Q320" s="479"/>
      <c r="R320" s="479"/>
      <c r="S320" s="479"/>
      <c r="T320" s="479"/>
      <c r="U320" s="479"/>
      <c r="V320" s="479"/>
      <c r="W320" s="479"/>
      <c r="X320" s="479"/>
      <c r="Y320" s="479"/>
      <c r="Z320" s="479"/>
    </row>
    <row r="321" spans="1:26" ht="15.75" customHeight="1">
      <c r="A321" s="479"/>
      <c r="B321" s="479"/>
      <c r="C321" s="479"/>
      <c r="D321" s="479"/>
      <c r="E321" s="479"/>
      <c r="F321" s="479"/>
      <c r="G321" s="479"/>
      <c r="H321" s="479"/>
      <c r="I321" s="479"/>
      <c r="J321" s="479"/>
      <c r="K321" s="479"/>
      <c r="L321" s="479"/>
      <c r="M321" s="479"/>
      <c r="N321" s="479"/>
      <c r="O321" s="479"/>
      <c r="P321" s="479"/>
      <c r="Q321" s="479"/>
      <c r="R321" s="479"/>
      <c r="S321" s="479"/>
      <c r="T321" s="479"/>
      <c r="U321" s="479"/>
      <c r="V321" s="479"/>
      <c r="W321" s="479"/>
      <c r="X321" s="479"/>
      <c r="Y321" s="479"/>
      <c r="Z321" s="479"/>
    </row>
    <row r="322" spans="1:26" ht="15.75" customHeight="1">
      <c r="A322" s="479"/>
      <c r="B322" s="479"/>
      <c r="C322" s="479"/>
      <c r="D322" s="479"/>
      <c r="E322" s="479"/>
      <c r="F322" s="479"/>
      <c r="G322" s="479"/>
      <c r="H322" s="479"/>
      <c r="I322" s="479"/>
      <c r="J322" s="479"/>
      <c r="K322" s="479"/>
      <c r="L322" s="479"/>
      <c r="M322" s="479"/>
      <c r="N322" s="479"/>
      <c r="O322" s="479"/>
      <c r="P322" s="479"/>
      <c r="Q322" s="479"/>
      <c r="R322" s="479"/>
      <c r="S322" s="479"/>
      <c r="T322" s="479"/>
      <c r="U322" s="479"/>
      <c r="V322" s="479"/>
      <c r="W322" s="479"/>
      <c r="X322" s="479"/>
      <c r="Y322" s="479"/>
      <c r="Z322" s="479"/>
    </row>
    <row r="323" spans="1:26" ht="15.75" customHeight="1">
      <c r="A323" s="479"/>
      <c r="B323" s="479"/>
      <c r="C323" s="479"/>
      <c r="D323" s="479"/>
      <c r="E323" s="479"/>
      <c r="F323" s="479"/>
      <c r="G323" s="479"/>
      <c r="H323" s="479"/>
      <c r="I323" s="479"/>
      <c r="J323" s="479"/>
      <c r="K323" s="479"/>
      <c r="L323" s="479"/>
      <c r="M323" s="479"/>
      <c r="N323" s="479"/>
      <c r="O323" s="479"/>
      <c r="P323" s="479"/>
      <c r="Q323" s="479"/>
      <c r="R323" s="479"/>
      <c r="S323" s="479"/>
      <c r="T323" s="479"/>
      <c r="U323" s="479"/>
      <c r="V323" s="479"/>
      <c r="W323" s="479"/>
      <c r="X323" s="479"/>
      <c r="Y323" s="479"/>
      <c r="Z323" s="479"/>
    </row>
    <row r="324" spans="1:26" ht="15.75" customHeight="1">
      <c r="A324" s="479"/>
      <c r="B324" s="479"/>
      <c r="C324" s="479"/>
      <c r="D324" s="479"/>
      <c r="E324" s="479"/>
      <c r="F324" s="479"/>
      <c r="G324" s="479"/>
      <c r="H324" s="479"/>
      <c r="I324" s="479"/>
      <c r="J324" s="479"/>
      <c r="K324" s="479"/>
      <c r="L324" s="479"/>
      <c r="M324" s="479"/>
      <c r="N324" s="479"/>
      <c r="O324" s="479"/>
      <c r="P324" s="479"/>
      <c r="Q324" s="479"/>
      <c r="R324" s="479"/>
      <c r="S324" s="479"/>
      <c r="T324" s="479"/>
      <c r="U324" s="479"/>
      <c r="V324" s="479"/>
      <c r="W324" s="479"/>
      <c r="X324" s="479"/>
      <c r="Y324" s="479"/>
      <c r="Z324" s="479"/>
    </row>
    <row r="325" spans="1:26" ht="15.75" customHeight="1">
      <c r="A325" s="479"/>
      <c r="B325" s="479"/>
      <c r="C325" s="479"/>
      <c r="D325" s="479"/>
      <c r="E325" s="479"/>
      <c r="F325" s="479"/>
      <c r="G325" s="479"/>
      <c r="H325" s="479"/>
      <c r="I325" s="479"/>
      <c r="J325" s="479"/>
      <c r="K325" s="479"/>
      <c r="L325" s="479"/>
      <c r="M325" s="479"/>
      <c r="N325" s="479"/>
      <c r="O325" s="479"/>
      <c r="P325" s="479"/>
      <c r="Q325" s="479"/>
      <c r="R325" s="479"/>
      <c r="S325" s="479"/>
      <c r="T325" s="479"/>
      <c r="U325" s="479"/>
      <c r="V325" s="479"/>
      <c r="W325" s="479"/>
      <c r="X325" s="479"/>
      <c r="Y325" s="479"/>
      <c r="Z325" s="479"/>
    </row>
    <row r="326" spans="1:26" ht="15.75" customHeight="1">
      <c r="A326" s="479"/>
      <c r="B326" s="479"/>
      <c r="C326" s="479"/>
      <c r="D326" s="479"/>
      <c r="E326" s="479"/>
      <c r="F326" s="479"/>
      <c r="G326" s="479"/>
      <c r="H326" s="479"/>
      <c r="I326" s="479"/>
      <c r="J326" s="479"/>
      <c r="K326" s="479"/>
      <c r="L326" s="479"/>
      <c r="M326" s="479"/>
      <c r="N326" s="479"/>
      <c r="O326" s="479"/>
      <c r="P326" s="479"/>
      <c r="Q326" s="479"/>
      <c r="R326" s="479"/>
      <c r="S326" s="479"/>
      <c r="T326" s="479"/>
      <c r="U326" s="479"/>
      <c r="V326" s="479"/>
      <c r="W326" s="479"/>
      <c r="X326" s="479"/>
      <c r="Y326" s="479"/>
      <c r="Z326" s="479"/>
    </row>
    <row r="327" spans="1:26" ht="15.75" customHeight="1">
      <c r="A327" s="479"/>
      <c r="B327" s="479"/>
      <c r="C327" s="479"/>
      <c r="D327" s="479"/>
      <c r="E327" s="479"/>
      <c r="F327" s="479"/>
      <c r="G327" s="479"/>
      <c r="H327" s="479"/>
      <c r="I327" s="479"/>
      <c r="J327" s="479"/>
      <c r="K327" s="479"/>
      <c r="L327" s="479"/>
      <c r="M327" s="479"/>
      <c r="N327" s="479"/>
      <c r="O327" s="479"/>
      <c r="P327" s="479"/>
      <c r="Q327" s="479"/>
      <c r="R327" s="479"/>
      <c r="S327" s="479"/>
      <c r="T327" s="479"/>
      <c r="U327" s="479"/>
      <c r="V327" s="479"/>
      <c r="W327" s="479"/>
      <c r="X327" s="479"/>
      <c r="Y327" s="479"/>
      <c r="Z327" s="479"/>
    </row>
    <row r="328" spans="1:26" ht="15.75" customHeight="1">
      <c r="A328" s="479"/>
      <c r="B328" s="479"/>
      <c r="C328" s="479"/>
      <c r="D328" s="479"/>
      <c r="E328" s="479"/>
      <c r="F328" s="479"/>
      <c r="G328" s="479"/>
      <c r="H328" s="479"/>
      <c r="I328" s="479"/>
      <c r="J328" s="479"/>
      <c r="K328" s="479"/>
      <c r="L328" s="479"/>
      <c r="M328" s="479"/>
      <c r="N328" s="479"/>
      <c r="O328" s="479"/>
      <c r="P328" s="479"/>
      <c r="Q328" s="479"/>
      <c r="R328" s="479"/>
      <c r="S328" s="479"/>
      <c r="T328" s="479"/>
      <c r="U328" s="479"/>
      <c r="V328" s="479"/>
      <c r="W328" s="479"/>
      <c r="X328" s="479"/>
      <c r="Y328" s="479"/>
      <c r="Z328" s="479"/>
    </row>
    <row r="329" spans="1:26" ht="15.75" customHeight="1">
      <c r="A329" s="479"/>
      <c r="B329" s="479"/>
      <c r="C329" s="479"/>
      <c r="D329" s="479"/>
      <c r="E329" s="479"/>
      <c r="F329" s="479"/>
      <c r="G329" s="479"/>
      <c r="H329" s="479"/>
      <c r="I329" s="479"/>
      <c r="J329" s="479"/>
      <c r="K329" s="479"/>
      <c r="L329" s="479"/>
      <c r="M329" s="479"/>
      <c r="N329" s="479"/>
      <c r="O329" s="479"/>
      <c r="P329" s="479"/>
      <c r="Q329" s="479"/>
      <c r="R329" s="479"/>
      <c r="S329" s="479"/>
      <c r="T329" s="479"/>
      <c r="U329" s="479"/>
      <c r="V329" s="479"/>
      <c r="W329" s="479"/>
      <c r="X329" s="479"/>
      <c r="Y329" s="479"/>
      <c r="Z329" s="479"/>
    </row>
    <row r="330" spans="1:26" ht="15.75" customHeight="1">
      <c r="A330" s="479"/>
      <c r="B330" s="479"/>
      <c r="C330" s="479"/>
      <c r="D330" s="479"/>
      <c r="E330" s="479"/>
      <c r="F330" s="479"/>
      <c r="G330" s="479"/>
      <c r="H330" s="479"/>
      <c r="I330" s="479"/>
      <c r="J330" s="479"/>
      <c r="K330" s="479"/>
      <c r="L330" s="479"/>
      <c r="M330" s="479"/>
      <c r="N330" s="479"/>
      <c r="O330" s="479"/>
      <c r="P330" s="479"/>
      <c r="Q330" s="479"/>
      <c r="R330" s="479"/>
      <c r="S330" s="479"/>
      <c r="T330" s="479"/>
      <c r="U330" s="479"/>
      <c r="V330" s="479"/>
      <c r="W330" s="479"/>
      <c r="X330" s="479"/>
      <c r="Y330" s="479"/>
      <c r="Z330" s="479"/>
    </row>
    <row r="331" spans="1:26" ht="15.75" customHeight="1">
      <c r="A331" s="479"/>
      <c r="B331" s="479"/>
      <c r="C331" s="479"/>
      <c r="D331" s="479"/>
      <c r="E331" s="479"/>
      <c r="F331" s="479"/>
      <c r="G331" s="479"/>
      <c r="H331" s="479"/>
      <c r="I331" s="479"/>
      <c r="J331" s="479"/>
      <c r="K331" s="479"/>
      <c r="L331" s="479"/>
      <c r="M331" s="479"/>
      <c r="N331" s="479"/>
      <c r="O331" s="479"/>
      <c r="P331" s="479"/>
      <c r="Q331" s="479"/>
      <c r="R331" s="479"/>
      <c r="S331" s="479"/>
      <c r="T331" s="479"/>
      <c r="U331" s="479"/>
      <c r="V331" s="479"/>
      <c r="W331" s="479"/>
      <c r="X331" s="479"/>
      <c r="Y331" s="479"/>
      <c r="Z331" s="479"/>
    </row>
    <row r="332" spans="1:26" ht="15.75" customHeight="1">
      <c r="A332" s="479"/>
      <c r="B332" s="479"/>
      <c r="C332" s="479"/>
      <c r="D332" s="479"/>
      <c r="E332" s="479"/>
      <c r="F332" s="479"/>
      <c r="G332" s="479"/>
      <c r="H332" s="479"/>
      <c r="I332" s="479"/>
      <c r="J332" s="479"/>
      <c r="K332" s="479"/>
      <c r="L332" s="479"/>
      <c r="M332" s="479"/>
      <c r="N332" s="479"/>
      <c r="O332" s="479"/>
      <c r="P332" s="479"/>
      <c r="Q332" s="479"/>
      <c r="R332" s="479"/>
      <c r="S332" s="479"/>
      <c r="T332" s="479"/>
      <c r="U332" s="479"/>
      <c r="V332" s="479"/>
      <c r="W332" s="479"/>
      <c r="X332" s="479"/>
      <c r="Y332" s="479"/>
      <c r="Z332" s="479"/>
    </row>
    <row r="333" spans="1:26" ht="15.75" customHeight="1">
      <c r="A333" s="479"/>
      <c r="B333" s="479"/>
      <c r="C333" s="479"/>
      <c r="D333" s="479"/>
      <c r="E333" s="479"/>
      <c r="F333" s="479"/>
      <c r="G333" s="479"/>
      <c r="H333" s="479"/>
      <c r="I333" s="479"/>
      <c r="J333" s="479"/>
      <c r="K333" s="479"/>
      <c r="L333" s="479"/>
      <c r="M333" s="479"/>
      <c r="N333" s="479"/>
      <c r="O333" s="479"/>
      <c r="P333" s="479"/>
      <c r="Q333" s="479"/>
      <c r="R333" s="479"/>
      <c r="S333" s="479"/>
      <c r="T333" s="479"/>
      <c r="U333" s="479"/>
      <c r="V333" s="479"/>
      <c r="W333" s="479"/>
      <c r="X333" s="479"/>
      <c r="Y333" s="479"/>
      <c r="Z333" s="479"/>
    </row>
    <row r="334" spans="1:26" ht="15.75" customHeight="1">
      <c r="A334" s="479"/>
      <c r="B334" s="479"/>
      <c r="C334" s="479"/>
      <c r="D334" s="479"/>
      <c r="E334" s="479"/>
      <c r="F334" s="479"/>
      <c r="G334" s="479"/>
      <c r="H334" s="479"/>
      <c r="I334" s="479"/>
      <c r="J334" s="479"/>
      <c r="K334" s="479"/>
      <c r="L334" s="479"/>
      <c r="M334" s="479"/>
      <c r="N334" s="479"/>
      <c r="O334" s="479"/>
      <c r="P334" s="479"/>
      <c r="Q334" s="479"/>
      <c r="R334" s="479"/>
      <c r="S334" s="479"/>
      <c r="T334" s="479"/>
      <c r="U334" s="479"/>
      <c r="V334" s="479"/>
      <c r="W334" s="479"/>
      <c r="X334" s="479"/>
      <c r="Y334" s="479"/>
      <c r="Z334" s="479"/>
    </row>
    <row r="335" spans="1:26" ht="15.75" customHeight="1">
      <c r="A335" s="479"/>
      <c r="B335" s="479"/>
      <c r="C335" s="479"/>
      <c r="D335" s="479"/>
      <c r="E335" s="479"/>
      <c r="F335" s="479"/>
      <c r="G335" s="479"/>
      <c r="H335" s="479"/>
      <c r="I335" s="479"/>
      <c r="J335" s="479"/>
      <c r="K335" s="479"/>
      <c r="L335" s="479"/>
      <c r="M335" s="479"/>
      <c r="N335" s="479"/>
      <c r="O335" s="479"/>
      <c r="P335" s="479"/>
      <c r="Q335" s="479"/>
      <c r="R335" s="479"/>
      <c r="S335" s="479"/>
      <c r="T335" s="479"/>
      <c r="U335" s="479"/>
      <c r="V335" s="479"/>
      <c r="W335" s="479"/>
      <c r="X335" s="479"/>
      <c r="Y335" s="479"/>
      <c r="Z335" s="479"/>
    </row>
    <row r="336" spans="1:26" ht="15.75" customHeight="1">
      <c r="A336" s="479"/>
      <c r="B336" s="479"/>
      <c r="C336" s="479"/>
      <c r="D336" s="479"/>
      <c r="E336" s="479"/>
      <c r="F336" s="479"/>
      <c r="G336" s="479"/>
      <c r="H336" s="479"/>
      <c r="I336" s="479"/>
      <c r="J336" s="479"/>
      <c r="K336" s="479"/>
      <c r="L336" s="479"/>
      <c r="M336" s="479"/>
      <c r="N336" s="479"/>
      <c r="O336" s="479"/>
      <c r="P336" s="479"/>
      <c r="Q336" s="479"/>
      <c r="R336" s="479"/>
      <c r="S336" s="479"/>
      <c r="T336" s="479"/>
      <c r="U336" s="479"/>
      <c r="V336" s="479"/>
      <c r="W336" s="479"/>
      <c r="X336" s="479"/>
      <c r="Y336" s="479"/>
      <c r="Z336" s="479"/>
    </row>
    <row r="337" spans="1:26" ht="15.75" customHeight="1">
      <c r="A337" s="479"/>
      <c r="B337" s="479"/>
      <c r="C337" s="479"/>
      <c r="D337" s="479"/>
      <c r="E337" s="479"/>
      <c r="F337" s="479"/>
      <c r="G337" s="479"/>
      <c r="H337" s="479"/>
      <c r="I337" s="479"/>
      <c r="J337" s="479"/>
      <c r="K337" s="479"/>
      <c r="L337" s="479"/>
      <c r="M337" s="479"/>
      <c r="N337" s="479"/>
      <c r="O337" s="479"/>
      <c r="P337" s="479"/>
      <c r="Q337" s="479"/>
      <c r="R337" s="479"/>
      <c r="S337" s="479"/>
      <c r="T337" s="479"/>
      <c r="U337" s="479"/>
      <c r="V337" s="479"/>
      <c r="W337" s="479"/>
      <c r="X337" s="479"/>
      <c r="Y337" s="479"/>
      <c r="Z337" s="479"/>
    </row>
    <row r="338" spans="1:26" ht="15.75" customHeight="1">
      <c r="A338" s="479"/>
      <c r="B338" s="479"/>
      <c r="C338" s="479"/>
      <c r="D338" s="479"/>
      <c r="E338" s="479"/>
      <c r="F338" s="479"/>
      <c r="G338" s="479"/>
      <c r="H338" s="479"/>
      <c r="I338" s="479"/>
      <c r="J338" s="479"/>
      <c r="K338" s="479"/>
      <c r="L338" s="479"/>
      <c r="M338" s="479"/>
      <c r="N338" s="479"/>
      <c r="O338" s="479"/>
      <c r="P338" s="479"/>
      <c r="Q338" s="479"/>
      <c r="R338" s="479"/>
      <c r="S338" s="479"/>
      <c r="T338" s="479"/>
      <c r="U338" s="479"/>
      <c r="V338" s="479"/>
      <c r="W338" s="479"/>
      <c r="X338" s="479"/>
      <c r="Y338" s="479"/>
      <c r="Z338" s="479"/>
    </row>
    <row r="339" spans="1:26" ht="15.75" customHeight="1">
      <c r="A339" s="479"/>
      <c r="B339" s="479"/>
      <c r="C339" s="479"/>
      <c r="D339" s="479"/>
      <c r="E339" s="479"/>
      <c r="F339" s="479"/>
      <c r="G339" s="479"/>
      <c r="H339" s="479"/>
      <c r="I339" s="479"/>
      <c r="J339" s="479"/>
      <c r="K339" s="479"/>
      <c r="L339" s="479"/>
      <c r="M339" s="479"/>
      <c r="N339" s="479"/>
      <c r="O339" s="479"/>
      <c r="P339" s="479"/>
      <c r="Q339" s="479"/>
      <c r="R339" s="479"/>
      <c r="S339" s="479"/>
      <c r="T339" s="479"/>
      <c r="U339" s="479"/>
      <c r="V339" s="479"/>
      <c r="W339" s="479"/>
      <c r="X339" s="479"/>
      <c r="Y339" s="479"/>
      <c r="Z339" s="479"/>
    </row>
    <row r="340" spans="1:26" ht="15.75" customHeight="1">
      <c r="A340" s="479"/>
      <c r="B340" s="479"/>
      <c r="C340" s="479"/>
      <c r="D340" s="479"/>
      <c r="E340" s="479"/>
      <c r="F340" s="479"/>
      <c r="G340" s="479"/>
      <c r="H340" s="479"/>
      <c r="I340" s="479"/>
      <c r="J340" s="479"/>
      <c r="K340" s="479"/>
      <c r="L340" s="479"/>
      <c r="M340" s="479"/>
      <c r="N340" s="479"/>
      <c r="O340" s="479"/>
      <c r="P340" s="479"/>
      <c r="Q340" s="479"/>
      <c r="R340" s="479"/>
      <c r="S340" s="479"/>
      <c r="T340" s="479"/>
      <c r="U340" s="479"/>
      <c r="V340" s="479"/>
      <c r="W340" s="479"/>
      <c r="X340" s="479"/>
      <c r="Y340" s="479"/>
      <c r="Z340" s="479"/>
    </row>
    <row r="341" spans="1:26" ht="15.75" customHeight="1">
      <c r="A341" s="479"/>
      <c r="B341" s="479"/>
      <c r="C341" s="479"/>
      <c r="D341" s="479"/>
      <c r="E341" s="479"/>
      <c r="F341" s="479"/>
      <c r="G341" s="479"/>
      <c r="H341" s="479"/>
      <c r="I341" s="479"/>
      <c r="J341" s="479"/>
      <c r="K341" s="479"/>
      <c r="L341" s="479"/>
      <c r="M341" s="479"/>
      <c r="N341" s="479"/>
      <c r="O341" s="479"/>
      <c r="P341" s="479"/>
      <c r="Q341" s="479"/>
      <c r="R341" s="479"/>
      <c r="S341" s="479"/>
      <c r="T341" s="479"/>
      <c r="U341" s="479"/>
      <c r="V341" s="479"/>
      <c r="W341" s="479"/>
      <c r="X341" s="479"/>
      <c r="Y341" s="479"/>
      <c r="Z341" s="479"/>
    </row>
    <row r="342" spans="1:26" ht="15.75" customHeight="1">
      <c r="A342" s="479"/>
      <c r="B342" s="479"/>
      <c r="C342" s="479"/>
      <c r="D342" s="479"/>
      <c r="E342" s="479"/>
      <c r="F342" s="479"/>
      <c r="G342" s="479"/>
      <c r="H342" s="479"/>
      <c r="I342" s="479"/>
      <c r="J342" s="479"/>
      <c r="K342" s="479"/>
      <c r="L342" s="479"/>
      <c r="M342" s="479"/>
      <c r="N342" s="479"/>
      <c r="O342" s="479"/>
      <c r="P342" s="479"/>
      <c r="Q342" s="479"/>
      <c r="R342" s="479"/>
      <c r="S342" s="479"/>
      <c r="T342" s="479"/>
      <c r="U342" s="479"/>
      <c r="V342" s="479"/>
      <c r="W342" s="479"/>
      <c r="X342" s="479"/>
      <c r="Y342" s="479"/>
      <c r="Z342" s="479"/>
    </row>
    <row r="343" spans="1:26" ht="15.75" customHeight="1">
      <c r="A343" s="479"/>
      <c r="B343" s="479"/>
      <c r="C343" s="479"/>
      <c r="D343" s="479"/>
      <c r="E343" s="479"/>
      <c r="F343" s="479"/>
      <c r="G343" s="479"/>
      <c r="H343" s="479"/>
      <c r="I343" s="479"/>
      <c r="J343" s="479"/>
      <c r="K343" s="479"/>
      <c r="L343" s="479"/>
      <c r="M343" s="479"/>
      <c r="N343" s="479"/>
      <c r="O343" s="479"/>
      <c r="P343" s="479"/>
      <c r="Q343" s="479"/>
      <c r="R343" s="479"/>
      <c r="S343" s="479"/>
      <c r="T343" s="479"/>
      <c r="U343" s="479"/>
      <c r="V343" s="479"/>
      <c r="W343" s="479"/>
      <c r="X343" s="479"/>
      <c r="Y343" s="479"/>
      <c r="Z343" s="479"/>
    </row>
    <row r="344" spans="1:26" ht="15.75" customHeight="1">
      <c r="A344" s="479"/>
      <c r="B344" s="479"/>
      <c r="C344" s="479"/>
      <c r="D344" s="479"/>
      <c r="E344" s="479"/>
      <c r="F344" s="479"/>
      <c r="G344" s="479"/>
      <c r="H344" s="479"/>
      <c r="I344" s="479"/>
      <c r="J344" s="479"/>
      <c r="K344" s="479"/>
      <c r="L344" s="479"/>
      <c r="M344" s="479"/>
      <c r="N344" s="479"/>
      <c r="O344" s="479"/>
      <c r="P344" s="479"/>
      <c r="Q344" s="479"/>
      <c r="R344" s="479"/>
      <c r="S344" s="479"/>
      <c r="T344" s="479"/>
      <c r="U344" s="479"/>
      <c r="V344" s="479"/>
      <c r="W344" s="479"/>
      <c r="X344" s="479"/>
      <c r="Y344" s="479"/>
      <c r="Z344" s="479"/>
    </row>
    <row r="345" spans="1:26" ht="15.75" customHeight="1">
      <c r="A345" s="479"/>
      <c r="B345" s="479"/>
      <c r="C345" s="479"/>
      <c r="D345" s="479"/>
      <c r="E345" s="479"/>
      <c r="F345" s="479"/>
      <c r="G345" s="479"/>
      <c r="H345" s="479"/>
      <c r="I345" s="479"/>
      <c r="J345" s="479"/>
      <c r="K345" s="479"/>
      <c r="L345" s="479"/>
      <c r="M345" s="479"/>
      <c r="N345" s="479"/>
      <c r="O345" s="479"/>
      <c r="P345" s="479"/>
      <c r="Q345" s="479"/>
      <c r="R345" s="479"/>
      <c r="S345" s="479"/>
      <c r="T345" s="479"/>
      <c r="U345" s="479"/>
      <c r="V345" s="479"/>
      <c r="W345" s="479"/>
      <c r="X345" s="479"/>
      <c r="Y345" s="479"/>
      <c r="Z345" s="479"/>
    </row>
    <row r="346" spans="1:26" ht="15.75" customHeight="1">
      <c r="A346" s="479"/>
      <c r="B346" s="479"/>
      <c r="C346" s="479"/>
      <c r="D346" s="479"/>
      <c r="E346" s="479"/>
      <c r="F346" s="479"/>
      <c r="G346" s="479"/>
      <c r="H346" s="479"/>
      <c r="I346" s="479"/>
      <c r="J346" s="479"/>
      <c r="K346" s="479"/>
      <c r="L346" s="479"/>
      <c r="M346" s="479"/>
      <c r="N346" s="479"/>
      <c r="O346" s="479"/>
      <c r="P346" s="479"/>
      <c r="Q346" s="479"/>
      <c r="R346" s="479"/>
      <c r="S346" s="479"/>
      <c r="T346" s="479"/>
      <c r="U346" s="479"/>
      <c r="V346" s="479"/>
      <c r="W346" s="479"/>
      <c r="X346" s="479"/>
      <c r="Y346" s="479"/>
      <c r="Z346" s="479"/>
    </row>
    <row r="347" spans="1:26" ht="15.75" customHeight="1">
      <c r="A347" s="479"/>
      <c r="B347" s="479"/>
      <c r="C347" s="479"/>
      <c r="D347" s="479"/>
      <c r="E347" s="479"/>
      <c r="F347" s="479"/>
      <c r="G347" s="479"/>
      <c r="H347" s="479"/>
      <c r="I347" s="479"/>
      <c r="J347" s="479"/>
      <c r="K347" s="479"/>
      <c r="L347" s="479"/>
      <c r="M347" s="479"/>
      <c r="N347" s="479"/>
      <c r="O347" s="479"/>
      <c r="P347" s="479"/>
      <c r="Q347" s="479"/>
      <c r="R347" s="479"/>
      <c r="S347" s="479"/>
      <c r="T347" s="479"/>
      <c r="U347" s="479"/>
      <c r="V347" s="479"/>
      <c r="W347" s="479"/>
      <c r="X347" s="479"/>
      <c r="Y347" s="479"/>
      <c r="Z347" s="479"/>
    </row>
    <row r="348" spans="1:26" ht="15.75" customHeight="1">
      <c r="A348" s="479"/>
      <c r="B348" s="479"/>
      <c r="C348" s="479"/>
      <c r="D348" s="479"/>
      <c r="E348" s="479"/>
      <c r="F348" s="479"/>
      <c r="G348" s="479"/>
      <c r="H348" s="479"/>
      <c r="I348" s="479"/>
      <c r="J348" s="479"/>
      <c r="K348" s="479"/>
      <c r="L348" s="479"/>
      <c r="M348" s="479"/>
      <c r="N348" s="479"/>
      <c r="O348" s="479"/>
      <c r="P348" s="479"/>
      <c r="Q348" s="479"/>
      <c r="R348" s="479"/>
      <c r="S348" s="479"/>
      <c r="T348" s="479"/>
      <c r="U348" s="479"/>
      <c r="V348" s="479"/>
      <c r="W348" s="479"/>
      <c r="X348" s="479"/>
      <c r="Y348" s="479"/>
      <c r="Z348" s="479"/>
    </row>
    <row r="349" spans="1:26" ht="15.75" customHeight="1">
      <c r="A349" s="479"/>
      <c r="B349" s="479"/>
      <c r="C349" s="479"/>
      <c r="D349" s="479"/>
      <c r="E349" s="479"/>
      <c r="F349" s="479"/>
      <c r="G349" s="479"/>
      <c r="H349" s="479"/>
      <c r="I349" s="479"/>
      <c r="J349" s="479"/>
      <c r="K349" s="479"/>
      <c r="L349" s="479"/>
      <c r="M349" s="479"/>
      <c r="N349" s="479"/>
      <c r="O349" s="479"/>
      <c r="P349" s="479"/>
      <c r="Q349" s="479"/>
      <c r="R349" s="479"/>
      <c r="S349" s="479"/>
      <c r="T349" s="479"/>
      <c r="U349" s="479"/>
      <c r="V349" s="479"/>
      <c r="W349" s="479"/>
      <c r="X349" s="479"/>
      <c r="Y349" s="479"/>
      <c r="Z349" s="479"/>
    </row>
    <row r="350" spans="1:26" ht="15.75" customHeight="1">
      <c r="A350" s="479"/>
      <c r="B350" s="479"/>
      <c r="C350" s="479"/>
      <c r="D350" s="479"/>
      <c r="E350" s="479"/>
      <c r="F350" s="479"/>
      <c r="G350" s="479"/>
      <c r="H350" s="479"/>
      <c r="I350" s="479"/>
      <c r="J350" s="479"/>
      <c r="K350" s="479"/>
      <c r="L350" s="479"/>
      <c r="M350" s="479"/>
      <c r="N350" s="479"/>
      <c r="O350" s="479"/>
      <c r="P350" s="479"/>
      <c r="Q350" s="479"/>
      <c r="R350" s="479"/>
      <c r="S350" s="479"/>
      <c r="T350" s="479"/>
      <c r="U350" s="479"/>
      <c r="V350" s="479"/>
      <c r="W350" s="479"/>
      <c r="X350" s="479"/>
      <c r="Y350" s="479"/>
      <c r="Z350" s="479"/>
    </row>
    <row r="351" spans="1:26" ht="15.75" customHeight="1">
      <c r="A351" s="479"/>
      <c r="B351" s="479"/>
      <c r="C351" s="479"/>
      <c r="D351" s="479"/>
      <c r="E351" s="479"/>
      <c r="F351" s="479"/>
      <c r="G351" s="479"/>
      <c r="H351" s="479"/>
      <c r="I351" s="479"/>
      <c r="J351" s="479"/>
      <c r="K351" s="479"/>
      <c r="L351" s="479"/>
      <c r="M351" s="479"/>
      <c r="N351" s="479"/>
      <c r="O351" s="479"/>
      <c r="P351" s="479"/>
      <c r="Q351" s="479"/>
      <c r="R351" s="479"/>
      <c r="S351" s="479"/>
      <c r="T351" s="479"/>
      <c r="U351" s="479"/>
      <c r="V351" s="479"/>
      <c r="W351" s="479"/>
      <c r="X351" s="479"/>
      <c r="Y351" s="479"/>
      <c r="Z351" s="479"/>
    </row>
    <row r="352" spans="1:26" ht="15.75" customHeight="1">
      <c r="A352" s="479"/>
      <c r="B352" s="479"/>
      <c r="C352" s="479"/>
      <c r="D352" s="479"/>
      <c r="E352" s="479"/>
      <c r="F352" s="479"/>
      <c r="G352" s="479"/>
      <c r="H352" s="479"/>
      <c r="I352" s="479"/>
      <c r="J352" s="479"/>
      <c r="K352" s="479"/>
      <c r="L352" s="479"/>
      <c r="M352" s="479"/>
      <c r="N352" s="479"/>
      <c r="O352" s="479"/>
      <c r="P352" s="479"/>
      <c r="Q352" s="479"/>
      <c r="R352" s="479"/>
      <c r="S352" s="479"/>
      <c r="T352" s="479"/>
      <c r="U352" s="479"/>
      <c r="V352" s="479"/>
      <c r="W352" s="479"/>
      <c r="X352" s="479"/>
      <c r="Y352" s="479"/>
      <c r="Z352" s="479"/>
    </row>
    <row r="353" spans="1:26" ht="15.75" customHeight="1">
      <c r="A353" s="479"/>
      <c r="B353" s="479"/>
      <c r="C353" s="479"/>
      <c r="D353" s="479"/>
      <c r="E353" s="479"/>
      <c r="F353" s="479"/>
      <c r="G353" s="479"/>
      <c r="H353" s="479"/>
      <c r="I353" s="479"/>
      <c r="J353" s="479"/>
      <c r="K353" s="479"/>
      <c r="L353" s="479"/>
      <c r="M353" s="479"/>
      <c r="N353" s="479"/>
      <c r="O353" s="479"/>
      <c r="P353" s="479"/>
      <c r="Q353" s="479"/>
      <c r="R353" s="479"/>
      <c r="S353" s="479"/>
      <c r="T353" s="479"/>
      <c r="U353" s="479"/>
      <c r="V353" s="479"/>
      <c r="W353" s="479"/>
      <c r="X353" s="479"/>
      <c r="Y353" s="479"/>
      <c r="Z353" s="479"/>
    </row>
    <row r="354" spans="1:26" ht="15.75" customHeight="1">
      <c r="A354" s="479"/>
      <c r="B354" s="479"/>
      <c r="C354" s="479"/>
      <c r="D354" s="479"/>
      <c r="E354" s="479"/>
      <c r="F354" s="479"/>
      <c r="G354" s="479"/>
      <c r="H354" s="479"/>
      <c r="I354" s="479"/>
      <c r="J354" s="479"/>
      <c r="K354" s="479"/>
      <c r="L354" s="479"/>
      <c r="M354" s="479"/>
      <c r="N354" s="479"/>
      <c r="O354" s="479"/>
      <c r="P354" s="479"/>
      <c r="Q354" s="479"/>
      <c r="R354" s="479"/>
      <c r="S354" s="479"/>
      <c r="T354" s="479"/>
      <c r="U354" s="479"/>
      <c r="V354" s="479"/>
      <c r="W354" s="479"/>
      <c r="X354" s="479"/>
      <c r="Y354" s="479"/>
      <c r="Z354" s="479"/>
    </row>
    <row r="355" spans="1:26" ht="15.75" customHeight="1">
      <c r="A355" s="479"/>
      <c r="B355" s="479"/>
      <c r="C355" s="479"/>
      <c r="D355" s="479"/>
      <c r="E355" s="479"/>
      <c r="F355" s="479"/>
      <c r="G355" s="479"/>
      <c r="H355" s="479"/>
      <c r="I355" s="479"/>
      <c r="J355" s="479"/>
      <c r="K355" s="479"/>
      <c r="L355" s="479"/>
      <c r="M355" s="479"/>
      <c r="N355" s="479"/>
      <c r="O355" s="479"/>
      <c r="P355" s="479"/>
      <c r="Q355" s="479"/>
      <c r="R355" s="479"/>
      <c r="S355" s="479"/>
      <c r="T355" s="479"/>
      <c r="U355" s="479"/>
      <c r="V355" s="479"/>
      <c r="W355" s="479"/>
      <c r="X355" s="479"/>
      <c r="Y355" s="479"/>
      <c r="Z355" s="479"/>
    </row>
    <row r="356" spans="1:26" ht="15.75" customHeight="1">
      <c r="A356" s="479"/>
      <c r="B356" s="479"/>
      <c r="C356" s="479"/>
      <c r="D356" s="479"/>
      <c r="E356" s="479"/>
      <c r="F356" s="479"/>
      <c r="G356" s="479"/>
      <c r="H356" s="479"/>
      <c r="I356" s="479"/>
      <c r="J356" s="479"/>
      <c r="K356" s="479"/>
      <c r="L356" s="479"/>
      <c r="M356" s="479"/>
      <c r="N356" s="479"/>
      <c r="O356" s="479"/>
      <c r="P356" s="479"/>
      <c r="Q356" s="479"/>
      <c r="R356" s="479"/>
      <c r="S356" s="479"/>
      <c r="T356" s="479"/>
      <c r="U356" s="479"/>
      <c r="V356" s="479"/>
      <c r="W356" s="479"/>
      <c r="X356" s="479"/>
      <c r="Y356" s="479"/>
      <c r="Z356" s="479"/>
    </row>
    <row r="357" spans="1:26" ht="15.75" customHeight="1">
      <c r="A357" s="479"/>
      <c r="B357" s="479"/>
      <c r="C357" s="479"/>
      <c r="D357" s="479"/>
      <c r="E357" s="479"/>
      <c r="F357" s="479"/>
      <c r="G357" s="479"/>
      <c r="H357" s="479"/>
      <c r="I357" s="479"/>
      <c r="J357" s="479"/>
      <c r="K357" s="479"/>
      <c r="L357" s="479"/>
      <c r="M357" s="479"/>
      <c r="N357" s="479"/>
      <c r="O357" s="479"/>
      <c r="P357" s="479"/>
      <c r="Q357" s="479"/>
      <c r="R357" s="479"/>
      <c r="S357" s="479"/>
      <c r="T357" s="479"/>
      <c r="U357" s="479"/>
      <c r="V357" s="479"/>
      <c r="W357" s="479"/>
      <c r="X357" s="479"/>
      <c r="Y357" s="479"/>
      <c r="Z357" s="479"/>
    </row>
    <row r="358" spans="1:26" ht="15.75" customHeight="1">
      <c r="A358" s="479"/>
      <c r="B358" s="479"/>
      <c r="C358" s="479"/>
      <c r="D358" s="479"/>
      <c r="E358" s="479"/>
      <c r="F358" s="479"/>
      <c r="G358" s="479"/>
      <c r="H358" s="479"/>
      <c r="I358" s="479"/>
      <c r="J358" s="479"/>
      <c r="K358" s="479"/>
      <c r="L358" s="479"/>
      <c r="M358" s="479"/>
      <c r="N358" s="479"/>
      <c r="O358" s="479"/>
      <c r="P358" s="479"/>
      <c r="Q358" s="479"/>
      <c r="R358" s="479"/>
      <c r="S358" s="479"/>
      <c r="T358" s="479"/>
      <c r="U358" s="479"/>
      <c r="V358" s="479"/>
      <c r="W358" s="479"/>
      <c r="X358" s="479"/>
      <c r="Y358" s="479"/>
      <c r="Z358" s="479"/>
    </row>
    <row r="359" spans="1:26" ht="15.75" customHeight="1">
      <c r="A359" s="479"/>
      <c r="B359" s="479"/>
      <c r="C359" s="479"/>
      <c r="D359" s="479"/>
      <c r="E359" s="479"/>
      <c r="F359" s="479"/>
      <c r="G359" s="479"/>
      <c r="H359" s="479"/>
      <c r="I359" s="479"/>
      <c r="J359" s="479"/>
      <c r="K359" s="479"/>
      <c r="L359" s="479"/>
      <c r="M359" s="479"/>
      <c r="N359" s="479"/>
      <c r="O359" s="479"/>
      <c r="P359" s="479"/>
      <c r="Q359" s="479"/>
      <c r="R359" s="479"/>
      <c r="S359" s="479"/>
      <c r="T359" s="479"/>
      <c r="U359" s="479"/>
      <c r="V359" s="479"/>
      <c r="W359" s="479"/>
      <c r="X359" s="479"/>
      <c r="Y359" s="479"/>
      <c r="Z359" s="479"/>
    </row>
    <row r="360" spans="1:26" ht="15.75" customHeight="1">
      <c r="A360" s="479"/>
      <c r="B360" s="479"/>
      <c r="C360" s="479"/>
      <c r="D360" s="479"/>
      <c r="E360" s="479"/>
      <c r="F360" s="479"/>
      <c r="G360" s="479"/>
      <c r="H360" s="479"/>
      <c r="I360" s="479"/>
      <c r="J360" s="479"/>
      <c r="K360" s="479"/>
      <c r="L360" s="479"/>
      <c r="M360" s="479"/>
      <c r="N360" s="479"/>
      <c r="O360" s="479"/>
      <c r="P360" s="479"/>
      <c r="Q360" s="479"/>
      <c r="R360" s="479"/>
      <c r="S360" s="479"/>
      <c r="T360" s="479"/>
      <c r="U360" s="479"/>
      <c r="V360" s="479"/>
      <c r="W360" s="479"/>
      <c r="X360" s="479"/>
      <c r="Y360" s="479"/>
      <c r="Z360" s="479"/>
    </row>
    <row r="361" spans="1:26" ht="15.75" customHeight="1">
      <c r="A361" s="479"/>
      <c r="B361" s="479"/>
      <c r="C361" s="479"/>
      <c r="D361" s="479"/>
      <c r="E361" s="479"/>
      <c r="F361" s="479"/>
      <c r="G361" s="479"/>
      <c r="H361" s="479"/>
      <c r="I361" s="479"/>
      <c r="J361" s="479"/>
      <c r="K361" s="479"/>
      <c r="L361" s="479"/>
      <c r="M361" s="479"/>
      <c r="N361" s="479"/>
      <c r="O361" s="479"/>
      <c r="P361" s="479"/>
      <c r="Q361" s="479"/>
      <c r="R361" s="479"/>
      <c r="S361" s="479"/>
      <c r="T361" s="479"/>
      <c r="U361" s="479"/>
      <c r="V361" s="479"/>
      <c r="W361" s="479"/>
      <c r="X361" s="479"/>
      <c r="Y361" s="479"/>
      <c r="Z361" s="479"/>
    </row>
    <row r="362" spans="1:26" ht="15.75" customHeight="1">
      <c r="A362" s="479"/>
      <c r="B362" s="479"/>
      <c r="C362" s="479"/>
      <c r="D362" s="479"/>
      <c r="E362" s="479"/>
      <c r="F362" s="479"/>
      <c r="G362" s="479"/>
      <c r="H362" s="479"/>
      <c r="I362" s="479"/>
      <c r="J362" s="479"/>
      <c r="K362" s="479"/>
      <c r="L362" s="479"/>
      <c r="M362" s="479"/>
      <c r="N362" s="479"/>
      <c r="O362" s="479"/>
      <c r="P362" s="479"/>
      <c r="Q362" s="479"/>
      <c r="R362" s="479"/>
      <c r="S362" s="479"/>
      <c r="T362" s="479"/>
      <c r="U362" s="479"/>
      <c r="V362" s="479"/>
      <c r="W362" s="479"/>
      <c r="X362" s="479"/>
      <c r="Y362" s="479"/>
      <c r="Z362" s="479"/>
    </row>
    <row r="363" spans="1:26" ht="15.75" customHeight="1">
      <c r="A363" s="479"/>
      <c r="B363" s="479"/>
      <c r="C363" s="479"/>
      <c r="D363" s="479"/>
      <c r="E363" s="479"/>
      <c r="F363" s="479"/>
      <c r="G363" s="479"/>
      <c r="H363" s="479"/>
      <c r="I363" s="479"/>
      <c r="J363" s="479"/>
      <c r="K363" s="479"/>
      <c r="L363" s="479"/>
      <c r="M363" s="479"/>
      <c r="N363" s="479"/>
      <c r="O363" s="479"/>
      <c r="P363" s="479"/>
      <c r="Q363" s="479"/>
      <c r="R363" s="479"/>
      <c r="S363" s="479"/>
      <c r="T363" s="479"/>
      <c r="U363" s="479"/>
      <c r="V363" s="479"/>
      <c r="W363" s="479"/>
      <c r="X363" s="479"/>
      <c r="Y363" s="479"/>
      <c r="Z363" s="479"/>
    </row>
    <row r="364" spans="1:26" ht="15.75" customHeight="1">
      <c r="A364" s="479"/>
      <c r="B364" s="479"/>
      <c r="C364" s="479"/>
      <c r="D364" s="479"/>
      <c r="E364" s="479"/>
      <c r="F364" s="479"/>
      <c r="G364" s="479"/>
      <c r="H364" s="479"/>
      <c r="I364" s="479"/>
      <c r="J364" s="479"/>
      <c r="K364" s="479"/>
      <c r="L364" s="479"/>
      <c r="M364" s="479"/>
      <c r="N364" s="479"/>
      <c r="O364" s="479"/>
      <c r="P364" s="479"/>
      <c r="Q364" s="479"/>
      <c r="R364" s="479"/>
      <c r="S364" s="479"/>
      <c r="T364" s="479"/>
      <c r="U364" s="479"/>
      <c r="V364" s="479"/>
      <c r="W364" s="479"/>
      <c r="X364" s="479"/>
      <c r="Y364" s="479"/>
      <c r="Z364" s="479"/>
    </row>
    <row r="365" spans="1:26" ht="15.75" customHeight="1">
      <c r="A365" s="479"/>
      <c r="B365" s="479"/>
      <c r="C365" s="479"/>
      <c r="D365" s="479"/>
      <c r="E365" s="479"/>
      <c r="F365" s="479"/>
      <c r="G365" s="479"/>
      <c r="H365" s="479"/>
      <c r="I365" s="479"/>
      <c r="J365" s="479"/>
      <c r="K365" s="479"/>
      <c r="L365" s="479"/>
      <c r="M365" s="479"/>
      <c r="N365" s="479"/>
      <c r="O365" s="479"/>
      <c r="P365" s="479"/>
      <c r="Q365" s="479"/>
      <c r="R365" s="479"/>
      <c r="S365" s="479"/>
      <c r="T365" s="479"/>
      <c r="U365" s="479"/>
      <c r="V365" s="479"/>
      <c r="W365" s="479"/>
      <c r="X365" s="479"/>
      <c r="Y365" s="479"/>
      <c r="Z365" s="479"/>
    </row>
    <row r="366" spans="1:26" ht="15.75" customHeight="1">
      <c r="A366" s="479"/>
      <c r="B366" s="479"/>
      <c r="C366" s="479"/>
      <c r="D366" s="479"/>
      <c r="E366" s="479"/>
      <c r="F366" s="479"/>
      <c r="G366" s="479"/>
      <c r="H366" s="479"/>
      <c r="I366" s="479"/>
      <c r="J366" s="479"/>
      <c r="K366" s="479"/>
      <c r="L366" s="479"/>
      <c r="M366" s="479"/>
      <c r="N366" s="479"/>
      <c r="O366" s="479"/>
      <c r="P366" s="479"/>
      <c r="Q366" s="479"/>
      <c r="R366" s="479"/>
      <c r="S366" s="479"/>
      <c r="T366" s="479"/>
      <c r="U366" s="479"/>
      <c r="V366" s="479"/>
      <c r="W366" s="479"/>
      <c r="X366" s="479"/>
      <c r="Y366" s="479"/>
      <c r="Z366" s="479"/>
    </row>
    <row r="367" spans="1:26" ht="15.75" customHeight="1">
      <c r="A367" s="479"/>
      <c r="B367" s="479"/>
      <c r="C367" s="479"/>
      <c r="D367" s="479"/>
      <c r="E367" s="479"/>
      <c r="F367" s="479"/>
      <c r="G367" s="479"/>
      <c r="H367" s="479"/>
      <c r="I367" s="479"/>
      <c r="J367" s="479"/>
      <c r="K367" s="479"/>
      <c r="L367" s="479"/>
      <c r="M367" s="479"/>
      <c r="N367" s="479"/>
      <c r="O367" s="479"/>
      <c r="P367" s="479"/>
      <c r="Q367" s="479"/>
      <c r="R367" s="479"/>
      <c r="S367" s="479"/>
      <c r="T367" s="479"/>
      <c r="U367" s="479"/>
      <c r="V367" s="479"/>
      <c r="W367" s="479"/>
      <c r="X367" s="479"/>
      <c r="Y367" s="479"/>
      <c r="Z367" s="479"/>
    </row>
    <row r="368" spans="1:26" ht="15.75" customHeight="1">
      <c r="A368" s="479"/>
      <c r="B368" s="479"/>
      <c r="C368" s="479"/>
      <c r="D368" s="479"/>
      <c r="E368" s="479"/>
      <c r="F368" s="479"/>
      <c r="G368" s="479"/>
      <c r="H368" s="479"/>
      <c r="I368" s="479"/>
      <c r="J368" s="479"/>
      <c r="K368" s="479"/>
      <c r="L368" s="479"/>
      <c r="M368" s="479"/>
      <c r="N368" s="479"/>
      <c r="O368" s="479"/>
      <c r="P368" s="479"/>
      <c r="Q368" s="479"/>
      <c r="R368" s="479"/>
      <c r="S368" s="479"/>
      <c r="T368" s="479"/>
      <c r="U368" s="479"/>
      <c r="V368" s="479"/>
      <c r="W368" s="479"/>
      <c r="X368" s="479"/>
      <c r="Y368" s="479"/>
      <c r="Z368" s="479"/>
    </row>
    <row r="369" spans="1:26" ht="15.75" customHeight="1">
      <c r="A369" s="479"/>
      <c r="B369" s="479"/>
      <c r="C369" s="479"/>
      <c r="D369" s="479"/>
      <c r="E369" s="479"/>
      <c r="F369" s="479"/>
      <c r="G369" s="479"/>
      <c r="H369" s="479"/>
      <c r="I369" s="479"/>
      <c r="J369" s="479"/>
      <c r="K369" s="479"/>
      <c r="L369" s="479"/>
      <c r="M369" s="479"/>
      <c r="N369" s="479"/>
      <c r="O369" s="479"/>
      <c r="P369" s="479"/>
      <c r="Q369" s="479"/>
      <c r="R369" s="479"/>
      <c r="S369" s="479"/>
      <c r="T369" s="479"/>
      <c r="U369" s="479"/>
      <c r="V369" s="479"/>
      <c r="W369" s="479"/>
      <c r="X369" s="479"/>
      <c r="Y369" s="479"/>
      <c r="Z369" s="479"/>
    </row>
    <row r="370" spans="1:26" ht="15.75" customHeight="1">
      <c r="A370" s="479"/>
      <c r="B370" s="479"/>
      <c r="C370" s="479"/>
      <c r="D370" s="479"/>
      <c r="E370" s="479"/>
      <c r="F370" s="479"/>
      <c r="G370" s="479"/>
      <c r="H370" s="479"/>
      <c r="I370" s="479"/>
      <c r="J370" s="479"/>
      <c r="K370" s="479"/>
      <c r="L370" s="479"/>
      <c r="M370" s="479"/>
      <c r="N370" s="479"/>
      <c r="O370" s="479"/>
      <c r="P370" s="479"/>
      <c r="Q370" s="479"/>
      <c r="R370" s="479"/>
      <c r="S370" s="479"/>
      <c r="T370" s="479"/>
      <c r="U370" s="479"/>
      <c r="V370" s="479"/>
      <c r="W370" s="479"/>
      <c r="X370" s="479"/>
      <c r="Y370" s="479"/>
      <c r="Z370" s="479"/>
    </row>
    <row r="371" spans="1:26" ht="15.75" customHeight="1">
      <c r="A371" s="479"/>
      <c r="B371" s="479"/>
      <c r="C371" s="479"/>
      <c r="D371" s="479"/>
      <c r="E371" s="479"/>
      <c r="F371" s="479"/>
      <c r="G371" s="479"/>
      <c r="H371" s="479"/>
      <c r="I371" s="479"/>
      <c r="J371" s="479"/>
      <c r="K371" s="479"/>
      <c r="L371" s="479"/>
      <c r="M371" s="479"/>
      <c r="N371" s="479"/>
      <c r="O371" s="479"/>
      <c r="P371" s="479"/>
      <c r="Q371" s="479"/>
      <c r="R371" s="479"/>
      <c r="S371" s="479"/>
      <c r="T371" s="479"/>
      <c r="U371" s="479"/>
      <c r="V371" s="479"/>
      <c r="W371" s="479"/>
      <c r="X371" s="479"/>
      <c r="Y371" s="479"/>
      <c r="Z371" s="479"/>
    </row>
    <row r="372" spans="1:26" ht="15.75" customHeight="1">
      <c r="A372" s="479"/>
      <c r="B372" s="479"/>
      <c r="C372" s="479"/>
      <c r="D372" s="479"/>
      <c r="E372" s="479"/>
      <c r="F372" s="479"/>
      <c r="G372" s="479"/>
      <c r="H372" s="479"/>
      <c r="I372" s="479"/>
      <c r="J372" s="479"/>
      <c r="K372" s="479"/>
      <c r="L372" s="479"/>
      <c r="M372" s="479"/>
      <c r="N372" s="479"/>
      <c r="O372" s="479"/>
      <c r="P372" s="479"/>
      <c r="Q372" s="479"/>
      <c r="R372" s="479"/>
      <c r="S372" s="479"/>
      <c r="T372" s="479"/>
      <c r="U372" s="479"/>
      <c r="V372" s="479"/>
      <c r="W372" s="479"/>
      <c r="X372" s="479"/>
      <c r="Y372" s="479"/>
      <c r="Z372" s="479"/>
    </row>
    <row r="373" spans="1:26" ht="15.75" customHeight="1">
      <c r="A373" s="479"/>
      <c r="B373" s="479"/>
      <c r="C373" s="479"/>
      <c r="D373" s="479"/>
      <c r="E373" s="479"/>
      <c r="F373" s="479"/>
      <c r="G373" s="479"/>
      <c r="H373" s="479"/>
      <c r="I373" s="479"/>
      <c r="J373" s="479"/>
      <c r="K373" s="479"/>
      <c r="L373" s="479"/>
      <c r="M373" s="479"/>
      <c r="N373" s="479"/>
      <c r="O373" s="479"/>
      <c r="P373" s="479"/>
      <c r="Q373" s="479"/>
      <c r="R373" s="479"/>
      <c r="S373" s="479"/>
      <c r="T373" s="479"/>
      <c r="U373" s="479"/>
      <c r="V373" s="479"/>
      <c r="W373" s="479"/>
      <c r="X373" s="479"/>
      <c r="Y373" s="479"/>
      <c r="Z373" s="479"/>
    </row>
    <row r="374" spans="1:26" ht="15.75" customHeight="1">
      <c r="A374" s="479"/>
      <c r="B374" s="479"/>
      <c r="C374" s="479"/>
      <c r="D374" s="479"/>
      <c r="E374" s="479"/>
      <c r="F374" s="479"/>
      <c r="G374" s="479"/>
      <c r="H374" s="479"/>
      <c r="I374" s="479"/>
      <c r="J374" s="479"/>
      <c r="K374" s="479"/>
      <c r="L374" s="479"/>
      <c r="M374" s="479"/>
      <c r="N374" s="479"/>
      <c r="O374" s="479"/>
      <c r="P374" s="479"/>
      <c r="Q374" s="479"/>
      <c r="R374" s="479"/>
      <c r="S374" s="479"/>
      <c r="T374" s="479"/>
      <c r="U374" s="479"/>
      <c r="V374" s="479"/>
      <c r="W374" s="479"/>
      <c r="X374" s="479"/>
      <c r="Y374" s="479"/>
      <c r="Z374" s="479"/>
    </row>
    <row r="375" spans="1:26" ht="15.75" customHeight="1">
      <c r="A375" s="479"/>
      <c r="B375" s="479"/>
      <c r="C375" s="479"/>
      <c r="D375" s="479"/>
      <c r="E375" s="479"/>
      <c r="F375" s="479"/>
      <c r="G375" s="479"/>
      <c r="H375" s="479"/>
      <c r="I375" s="479"/>
      <c r="J375" s="479"/>
      <c r="K375" s="479"/>
      <c r="L375" s="479"/>
      <c r="M375" s="479"/>
      <c r="N375" s="479"/>
      <c r="O375" s="479"/>
      <c r="P375" s="479"/>
      <c r="Q375" s="479"/>
      <c r="R375" s="479"/>
      <c r="S375" s="479"/>
      <c r="T375" s="479"/>
      <c r="U375" s="479"/>
      <c r="V375" s="479"/>
      <c r="W375" s="479"/>
      <c r="X375" s="479"/>
      <c r="Y375" s="479"/>
      <c r="Z375" s="479"/>
    </row>
    <row r="376" spans="1:26" ht="15.75" customHeight="1">
      <c r="A376" s="479"/>
      <c r="B376" s="479"/>
      <c r="C376" s="479"/>
      <c r="D376" s="479"/>
      <c r="E376" s="479"/>
      <c r="F376" s="479"/>
      <c r="G376" s="479"/>
      <c r="H376" s="479"/>
      <c r="I376" s="479"/>
      <c r="J376" s="479"/>
      <c r="K376" s="479"/>
      <c r="L376" s="479"/>
      <c r="M376" s="479"/>
      <c r="N376" s="479"/>
      <c r="O376" s="479"/>
      <c r="P376" s="479"/>
      <c r="Q376" s="479"/>
      <c r="R376" s="479"/>
      <c r="S376" s="479"/>
      <c r="T376" s="479"/>
      <c r="U376" s="479"/>
      <c r="V376" s="479"/>
      <c r="W376" s="479"/>
      <c r="X376" s="479"/>
      <c r="Y376" s="479"/>
      <c r="Z376" s="479"/>
    </row>
    <row r="377" spans="1:26" ht="15.75" customHeight="1">
      <c r="A377" s="479"/>
      <c r="B377" s="479"/>
      <c r="C377" s="479"/>
      <c r="D377" s="479"/>
      <c r="E377" s="479"/>
      <c r="F377" s="479"/>
      <c r="G377" s="479"/>
      <c r="H377" s="479"/>
      <c r="I377" s="479"/>
      <c r="J377" s="479"/>
      <c r="K377" s="479"/>
      <c r="L377" s="479"/>
      <c r="M377" s="479"/>
      <c r="N377" s="479"/>
      <c r="O377" s="479"/>
      <c r="P377" s="479"/>
      <c r="Q377" s="479"/>
      <c r="R377" s="479"/>
      <c r="S377" s="479"/>
      <c r="T377" s="479"/>
      <c r="U377" s="479"/>
      <c r="V377" s="479"/>
      <c r="W377" s="479"/>
      <c r="X377" s="479"/>
      <c r="Y377" s="479"/>
      <c r="Z377" s="479"/>
    </row>
    <row r="378" spans="1:26" ht="15.75" customHeight="1">
      <c r="A378" s="479"/>
      <c r="B378" s="479"/>
      <c r="C378" s="479"/>
      <c r="D378" s="479"/>
      <c r="E378" s="479"/>
      <c r="F378" s="479"/>
      <c r="G378" s="479"/>
      <c r="H378" s="479"/>
      <c r="I378" s="479"/>
      <c r="J378" s="479"/>
      <c r="K378" s="479"/>
      <c r="L378" s="479"/>
      <c r="M378" s="479"/>
      <c r="N378" s="479"/>
      <c r="O378" s="479"/>
      <c r="P378" s="479"/>
      <c r="Q378" s="479"/>
      <c r="R378" s="479"/>
      <c r="S378" s="479"/>
      <c r="T378" s="479"/>
      <c r="U378" s="479"/>
      <c r="V378" s="479"/>
      <c r="W378" s="479"/>
      <c r="X378" s="479"/>
      <c r="Y378" s="479"/>
      <c r="Z378" s="479"/>
    </row>
    <row r="379" spans="1:26" ht="15.75" customHeight="1">
      <c r="A379" s="479"/>
      <c r="B379" s="479"/>
      <c r="C379" s="479"/>
      <c r="D379" s="479"/>
      <c r="E379" s="479"/>
      <c r="F379" s="479"/>
      <c r="G379" s="479"/>
      <c r="H379" s="479"/>
      <c r="I379" s="479"/>
      <c r="J379" s="479"/>
      <c r="K379" s="479"/>
      <c r="L379" s="479"/>
      <c r="M379" s="479"/>
      <c r="N379" s="479"/>
      <c r="O379" s="479"/>
      <c r="P379" s="479"/>
      <c r="Q379" s="479"/>
      <c r="R379" s="479"/>
      <c r="S379" s="479"/>
      <c r="T379" s="479"/>
      <c r="U379" s="479"/>
      <c r="V379" s="479"/>
      <c r="W379" s="479"/>
      <c r="X379" s="479"/>
      <c r="Y379" s="479"/>
      <c r="Z379" s="479"/>
    </row>
    <row r="380" spans="1:26" ht="15.75" customHeight="1">
      <c r="A380" s="479"/>
      <c r="B380" s="479"/>
      <c r="C380" s="479"/>
      <c r="D380" s="479"/>
      <c r="E380" s="479"/>
      <c r="F380" s="479"/>
      <c r="G380" s="479"/>
      <c r="H380" s="479"/>
      <c r="I380" s="479"/>
      <c r="J380" s="479"/>
      <c r="K380" s="479"/>
      <c r="L380" s="479"/>
      <c r="M380" s="479"/>
      <c r="N380" s="479"/>
      <c r="O380" s="479"/>
      <c r="P380" s="479"/>
      <c r="Q380" s="479"/>
      <c r="R380" s="479"/>
      <c r="S380" s="479"/>
      <c r="T380" s="479"/>
      <c r="U380" s="479"/>
      <c r="V380" s="479"/>
      <c r="W380" s="479"/>
      <c r="X380" s="479"/>
      <c r="Y380" s="479"/>
      <c r="Z380" s="479"/>
    </row>
    <row r="381" spans="1:26" ht="15.75" customHeight="1">
      <c r="A381" s="479"/>
      <c r="B381" s="479"/>
      <c r="C381" s="479"/>
      <c r="D381" s="479"/>
      <c r="E381" s="479"/>
      <c r="F381" s="479"/>
      <c r="G381" s="479"/>
      <c r="H381" s="479"/>
      <c r="I381" s="479"/>
      <c r="J381" s="479"/>
      <c r="K381" s="479"/>
      <c r="L381" s="479"/>
      <c r="M381" s="479"/>
      <c r="N381" s="479"/>
      <c r="O381" s="479"/>
      <c r="P381" s="479"/>
      <c r="Q381" s="479"/>
      <c r="R381" s="479"/>
      <c r="S381" s="479"/>
      <c r="T381" s="479"/>
      <c r="U381" s="479"/>
      <c r="V381" s="479"/>
      <c r="W381" s="479"/>
      <c r="X381" s="479"/>
      <c r="Y381" s="479"/>
      <c r="Z381" s="479"/>
    </row>
    <row r="382" spans="1:26" ht="15.75" customHeight="1">
      <c r="A382" s="479"/>
      <c r="B382" s="479"/>
      <c r="C382" s="479"/>
      <c r="D382" s="479"/>
      <c r="E382" s="479"/>
      <c r="F382" s="479"/>
      <c r="G382" s="479"/>
      <c r="H382" s="479"/>
      <c r="I382" s="479"/>
      <c r="J382" s="479"/>
      <c r="K382" s="479"/>
      <c r="L382" s="479"/>
      <c r="M382" s="479"/>
      <c r="N382" s="479"/>
      <c r="O382" s="479"/>
      <c r="P382" s="479"/>
      <c r="Q382" s="479"/>
      <c r="R382" s="479"/>
      <c r="S382" s="479"/>
      <c r="T382" s="479"/>
      <c r="U382" s="479"/>
      <c r="V382" s="479"/>
      <c r="W382" s="479"/>
      <c r="X382" s="479"/>
      <c r="Y382" s="479"/>
      <c r="Z382" s="479"/>
    </row>
    <row r="383" spans="1:26" ht="15.75" customHeight="1">
      <c r="A383" s="479"/>
      <c r="B383" s="479"/>
      <c r="C383" s="479"/>
      <c r="D383" s="479"/>
      <c r="E383" s="479"/>
      <c r="F383" s="479"/>
      <c r="G383" s="479"/>
      <c r="H383" s="479"/>
      <c r="I383" s="479"/>
      <c r="J383" s="479"/>
      <c r="K383" s="479"/>
      <c r="L383" s="479"/>
      <c r="M383" s="479"/>
      <c r="N383" s="479"/>
      <c r="O383" s="479"/>
      <c r="P383" s="479"/>
      <c r="Q383" s="479"/>
      <c r="R383" s="479"/>
      <c r="S383" s="479"/>
      <c r="T383" s="479"/>
      <c r="U383" s="479"/>
      <c r="V383" s="479"/>
      <c r="W383" s="479"/>
      <c r="X383" s="479"/>
      <c r="Y383" s="479"/>
      <c r="Z383" s="479"/>
    </row>
    <row r="384" spans="1:26" ht="15.75" customHeight="1">
      <c r="A384" s="479"/>
      <c r="B384" s="479"/>
      <c r="C384" s="479"/>
      <c r="D384" s="479"/>
      <c r="E384" s="479"/>
      <c r="F384" s="479"/>
      <c r="G384" s="479"/>
      <c r="H384" s="479"/>
      <c r="I384" s="479"/>
      <c r="J384" s="479"/>
      <c r="K384" s="479"/>
      <c r="L384" s="479"/>
      <c r="M384" s="479"/>
      <c r="N384" s="479"/>
      <c r="O384" s="479"/>
      <c r="P384" s="479"/>
      <c r="Q384" s="479"/>
      <c r="R384" s="479"/>
      <c r="S384" s="479"/>
      <c r="T384" s="479"/>
      <c r="U384" s="479"/>
      <c r="V384" s="479"/>
      <c r="W384" s="479"/>
      <c r="X384" s="479"/>
      <c r="Y384" s="479"/>
      <c r="Z384" s="479"/>
    </row>
    <row r="385" spans="1:26" ht="15.75" customHeight="1">
      <c r="A385" s="479"/>
      <c r="B385" s="479"/>
      <c r="C385" s="479"/>
      <c r="D385" s="479"/>
      <c r="E385" s="479"/>
      <c r="F385" s="479"/>
      <c r="G385" s="479"/>
      <c r="H385" s="479"/>
      <c r="I385" s="479"/>
      <c r="J385" s="479"/>
      <c r="K385" s="479"/>
      <c r="L385" s="479"/>
      <c r="M385" s="479"/>
      <c r="N385" s="479"/>
      <c r="O385" s="479"/>
      <c r="P385" s="479"/>
      <c r="Q385" s="479"/>
      <c r="R385" s="479"/>
      <c r="S385" s="479"/>
      <c r="T385" s="479"/>
      <c r="U385" s="479"/>
      <c r="V385" s="479"/>
      <c r="W385" s="479"/>
      <c r="X385" s="479"/>
      <c r="Y385" s="479"/>
      <c r="Z385" s="479"/>
    </row>
    <row r="386" spans="1:26" ht="15.75" customHeight="1">
      <c r="A386" s="479"/>
      <c r="B386" s="479"/>
      <c r="C386" s="479"/>
      <c r="D386" s="479"/>
      <c r="E386" s="479"/>
      <c r="F386" s="479"/>
      <c r="G386" s="479"/>
      <c r="H386" s="479"/>
      <c r="I386" s="479"/>
      <c r="J386" s="479"/>
      <c r="K386" s="479"/>
      <c r="L386" s="479"/>
      <c r="M386" s="479"/>
      <c r="N386" s="479"/>
      <c r="O386" s="479"/>
      <c r="P386" s="479"/>
      <c r="Q386" s="479"/>
      <c r="R386" s="479"/>
      <c r="S386" s="479"/>
      <c r="T386" s="479"/>
      <c r="U386" s="479"/>
      <c r="V386" s="479"/>
      <c r="W386" s="479"/>
      <c r="X386" s="479"/>
      <c r="Y386" s="479"/>
      <c r="Z386" s="479"/>
    </row>
    <row r="387" spans="1:26" ht="15.75" customHeight="1">
      <c r="A387" s="479"/>
      <c r="B387" s="479"/>
      <c r="C387" s="479"/>
      <c r="D387" s="479"/>
      <c r="E387" s="479"/>
      <c r="F387" s="479"/>
      <c r="G387" s="479"/>
      <c r="H387" s="479"/>
      <c r="I387" s="479"/>
      <c r="J387" s="479"/>
      <c r="K387" s="479"/>
      <c r="L387" s="479"/>
      <c r="M387" s="479"/>
      <c r="N387" s="479"/>
      <c r="O387" s="479"/>
      <c r="P387" s="479"/>
      <c r="Q387" s="479"/>
      <c r="R387" s="479"/>
      <c r="S387" s="479"/>
      <c r="T387" s="479"/>
      <c r="U387" s="479"/>
      <c r="V387" s="479"/>
      <c r="W387" s="479"/>
      <c r="X387" s="479"/>
      <c r="Y387" s="479"/>
      <c r="Z387" s="479"/>
    </row>
    <row r="388" spans="1:26" ht="15.75" customHeight="1">
      <c r="A388" s="479"/>
      <c r="B388" s="479"/>
      <c r="C388" s="479"/>
      <c r="D388" s="479"/>
      <c r="E388" s="479"/>
      <c r="F388" s="479"/>
      <c r="G388" s="479"/>
      <c r="H388" s="479"/>
      <c r="I388" s="479"/>
      <c r="J388" s="479"/>
      <c r="K388" s="479"/>
      <c r="L388" s="479"/>
      <c r="M388" s="479"/>
      <c r="N388" s="479"/>
      <c r="O388" s="479"/>
      <c r="P388" s="479"/>
      <c r="Q388" s="479"/>
      <c r="R388" s="479"/>
      <c r="S388" s="479"/>
      <c r="T388" s="479"/>
      <c r="U388" s="479"/>
      <c r="V388" s="479"/>
      <c r="W388" s="479"/>
      <c r="X388" s="479"/>
      <c r="Y388" s="479"/>
      <c r="Z388" s="479"/>
    </row>
    <row r="389" spans="1:26" ht="15.75" customHeight="1">
      <c r="A389" s="479"/>
      <c r="B389" s="479"/>
      <c r="C389" s="479"/>
      <c r="D389" s="479"/>
      <c r="E389" s="479"/>
      <c r="F389" s="479"/>
      <c r="G389" s="479"/>
      <c r="H389" s="479"/>
      <c r="I389" s="479"/>
      <c r="J389" s="479"/>
      <c r="K389" s="479"/>
      <c r="L389" s="479"/>
      <c r="M389" s="479"/>
      <c r="N389" s="479"/>
      <c r="O389" s="479"/>
      <c r="P389" s="479"/>
      <c r="Q389" s="479"/>
      <c r="R389" s="479"/>
      <c r="S389" s="479"/>
      <c r="T389" s="479"/>
      <c r="U389" s="479"/>
      <c r="V389" s="479"/>
      <c r="W389" s="479"/>
      <c r="X389" s="479"/>
      <c r="Y389" s="479"/>
      <c r="Z389" s="479"/>
    </row>
    <row r="390" spans="1:26" ht="15.75" customHeight="1">
      <c r="A390" s="479"/>
      <c r="B390" s="479"/>
      <c r="C390" s="479"/>
      <c r="D390" s="479"/>
      <c r="E390" s="479"/>
      <c r="F390" s="479"/>
      <c r="G390" s="479"/>
      <c r="H390" s="479"/>
      <c r="I390" s="479"/>
      <c r="J390" s="479"/>
      <c r="K390" s="479"/>
      <c r="L390" s="479"/>
      <c r="M390" s="479"/>
      <c r="N390" s="479"/>
      <c r="O390" s="479"/>
      <c r="P390" s="479"/>
      <c r="Q390" s="479"/>
      <c r="R390" s="479"/>
      <c r="S390" s="479"/>
      <c r="T390" s="479"/>
      <c r="U390" s="479"/>
      <c r="V390" s="479"/>
      <c r="W390" s="479"/>
      <c r="X390" s="479"/>
      <c r="Y390" s="479"/>
      <c r="Z390" s="479"/>
    </row>
    <row r="391" spans="1:26" ht="15.75" customHeight="1">
      <c r="A391" s="479"/>
      <c r="B391" s="479"/>
      <c r="C391" s="479"/>
      <c r="D391" s="479"/>
      <c r="E391" s="479"/>
      <c r="F391" s="479"/>
      <c r="G391" s="479"/>
      <c r="H391" s="479"/>
      <c r="I391" s="479"/>
      <c r="J391" s="479"/>
      <c r="K391" s="479"/>
      <c r="L391" s="479"/>
      <c r="M391" s="479"/>
      <c r="N391" s="479"/>
      <c r="O391" s="479"/>
      <c r="P391" s="479"/>
      <c r="Q391" s="479"/>
      <c r="R391" s="479"/>
      <c r="S391" s="479"/>
      <c r="T391" s="479"/>
      <c r="U391" s="479"/>
      <c r="V391" s="479"/>
      <c r="W391" s="479"/>
      <c r="X391" s="479"/>
      <c r="Y391" s="479"/>
      <c r="Z391" s="479"/>
    </row>
    <row r="392" spans="1:26" ht="15.75" customHeight="1">
      <c r="A392" s="479"/>
      <c r="B392" s="479"/>
      <c r="C392" s="479"/>
      <c r="D392" s="479"/>
      <c r="E392" s="479"/>
      <c r="F392" s="479"/>
      <c r="G392" s="479"/>
      <c r="H392" s="479"/>
      <c r="I392" s="479"/>
      <c r="J392" s="479"/>
      <c r="K392" s="479"/>
      <c r="L392" s="479"/>
      <c r="M392" s="479"/>
      <c r="N392" s="479"/>
      <c r="O392" s="479"/>
      <c r="P392" s="479"/>
      <c r="Q392" s="479"/>
      <c r="R392" s="479"/>
      <c r="S392" s="479"/>
      <c r="T392" s="479"/>
      <c r="U392" s="479"/>
      <c r="V392" s="479"/>
      <c r="W392" s="479"/>
      <c r="X392" s="479"/>
      <c r="Y392" s="479"/>
      <c r="Z392" s="479"/>
    </row>
    <row r="393" spans="1:26" ht="15.75" customHeight="1">
      <c r="A393" s="479"/>
      <c r="B393" s="479"/>
      <c r="C393" s="479"/>
      <c r="D393" s="479"/>
      <c r="E393" s="479"/>
      <c r="F393" s="479"/>
      <c r="G393" s="479"/>
      <c r="H393" s="479"/>
      <c r="I393" s="479"/>
      <c r="J393" s="479"/>
      <c r="K393" s="479"/>
      <c r="L393" s="479"/>
      <c r="M393" s="479"/>
      <c r="N393" s="479"/>
      <c r="O393" s="479"/>
      <c r="P393" s="479"/>
      <c r="Q393" s="479"/>
      <c r="R393" s="479"/>
      <c r="S393" s="479"/>
      <c r="T393" s="479"/>
      <c r="U393" s="479"/>
      <c r="V393" s="479"/>
      <c r="W393" s="479"/>
      <c r="X393" s="479"/>
      <c r="Y393" s="479"/>
      <c r="Z393" s="479"/>
    </row>
    <row r="394" spans="1:26" ht="15.75" customHeight="1">
      <c r="A394" s="479"/>
      <c r="B394" s="479"/>
      <c r="C394" s="479"/>
      <c r="D394" s="479"/>
      <c r="E394" s="479"/>
      <c r="F394" s="479"/>
      <c r="G394" s="479"/>
      <c r="H394" s="479"/>
      <c r="I394" s="479"/>
      <c r="J394" s="479"/>
      <c r="K394" s="479"/>
      <c r="L394" s="479"/>
      <c r="M394" s="479"/>
      <c r="N394" s="479"/>
      <c r="O394" s="479"/>
      <c r="P394" s="479"/>
      <c r="Q394" s="479"/>
      <c r="R394" s="479"/>
      <c r="S394" s="479"/>
      <c r="T394" s="479"/>
      <c r="U394" s="479"/>
      <c r="V394" s="479"/>
      <c r="W394" s="479"/>
      <c r="X394" s="479"/>
      <c r="Y394" s="479"/>
      <c r="Z394" s="479"/>
    </row>
    <row r="395" spans="1:26" ht="15.75" customHeight="1">
      <c r="A395" s="479"/>
      <c r="B395" s="479"/>
      <c r="C395" s="479"/>
      <c r="D395" s="479"/>
      <c r="E395" s="479"/>
      <c r="F395" s="479"/>
      <c r="G395" s="479"/>
      <c r="H395" s="479"/>
      <c r="I395" s="479"/>
      <c r="J395" s="479"/>
      <c r="K395" s="479"/>
      <c r="L395" s="479"/>
      <c r="M395" s="479"/>
      <c r="N395" s="479"/>
      <c r="O395" s="479"/>
      <c r="P395" s="479"/>
      <c r="Q395" s="479"/>
      <c r="R395" s="479"/>
      <c r="S395" s="479"/>
      <c r="T395" s="479"/>
      <c r="U395" s="479"/>
      <c r="V395" s="479"/>
      <c r="W395" s="479"/>
      <c r="X395" s="479"/>
      <c r="Y395" s="479"/>
      <c r="Z395" s="479"/>
    </row>
    <row r="396" spans="1:26" ht="15.75" customHeight="1">
      <c r="A396" s="479"/>
      <c r="B396" s="479"/>
      <c r="C396" s="479"/>
      <c r="D396" s="479"/>
      <c r="E396" s="479"/>
      <c r="F396" s="479"/>
      <c r="G396" s="479"/>
      <c r="H396" s="479"/>
      <c r="I396" s="479"/>
      <c r="J396" s="479"/>
      <c r="K396" s="479"/>
      <c r="L396" s="479"/>
      <c r="M396" s="479"/>
      <c r="N396" s="479"/>
      <c r="O396" s="479"/>
      <c r="P396" s="479"/>
      <c r="Q396" s="479"/>
      <c r="R396" s="479"/>
      <c r="S396" s="479"/>
      <c r="T396" s="479"/>
      <c r="U396" s="479"/>
      <c r="V396" s="479"/>
      <c r="W396" s="479"/>
      <c r="X396" s="479"/>
      <c r="Y396" s="479"/>
      <c r="Z396" s="479"/>
    </row>
    <row r="397" spans="1:26" ht="15.75" customHeight="1">
      <c r="A397" s="479"/>
      <c r="B397" s="479"/>
      <c r="C397" s="479"/>
      <c r="D397" s="479"/>
      <c r="E397" s="479"/>
      <c r="F397" s="479"/>
      <c r="G397" s="479"/>
      <c r="H397" s="479"/>
      <c r="I397" s="479"/>
      <c r="J397" s="479"/>
      <c r="K397" s="479"/>
      <c r="L397" s="479"/>
      <c r="M397" s="479"/>
      <c r="N397" s="479"/>
      <c r="O397" s="479"/>
      <c r="P397" s="479"/>
      <c r="Q397" s="479"/>
      <c r="R397" s="479"/>
      <c r="S397" s="479"/>
      <c r="T397" s="479"/>
      <c r="U397" s="479"/>
      <c r="V397" s="479"/>
      <c r="W397" s="479"/>
      <c r="X397" s="479"/>
      <c r="Y397" s="479"/>
      <c r="Z397" s="479"/>
    </row>
    <row r="398" spans="1:26" ht="15.75" customHeight="1">
      <c r="A398" s="479"/>
      <c r="B398" s="479"/>
      <c r="C398" s="479"/>
      <c r="D398" s="479"/>
      <c r="E398" s="479"/>
      <c r="F398" s="479"/>
      <c r="G398" s="479"/>
      <c r="H398" s="479"/>
      <c r="I398" s="479"/>
      <c r="J398" s="479"/>
      <c r="K398" s="479"/>
      <c r="L398" s="479"/>
      <c r="M398" s="479"/>
      <c r="N398" s="479"/>
      <c r="O398" s="479"/>
      <c r="P398" s="479"/>
      <c r="Q398" s="479"/>
      <c r="R398" s="479"/>
      <c r="S398" s="479"/>
      <c r="T398" s="479"/>
      <c r="U398" s="479"/>
      <c r="V398" s="479"/>
      <c r="W398" s="479"/>
      <c r="X398" s="479"/>
      <c r="Y398" s="479"/>
      <c r="Z398" s="479"/>
    </row>
    <row r="399" spans="1:26" ht="15.75" customHeight="1">
      <c r="A399" s="479"/>
      <c r="B399" s="479"/>
      <c r="C399" s="479"/>
      <c r="D399" s="479"/>
      <c r="E399" s="479"/>
      <c r="F399" s="479"/>
      <c r="G399" s="479"/>
      <c r="H399" s="479"/>
      <c r="I399" s="479"/>
      <c r="J399" s="479"/>
      <c r="K399" s="479"/>
      <c r="L399" s="479"/>
      <c r="M399" s="479"/>
      <c r="N399" s="479"/>
      <c r="O399" s="479"/>
      <c r="P399" s="479"/>
      <c r="Q399" s="479"/>
      <c r="R399" s="479"/>
      <c r="S399" s="479"/>
      <c r="T399" s="479"/>
      <c r="U399" s="479"/>
      <c r="V399" s="479"/>
      <c r="W399" s="479"/>
      <c r="X399" s="479"/>
      <c r="Y399" s="479"/>
      <c r="Z399" s="479"/>
    </row>
    <row r="400" spans="1:26" ht="15.75" customHeight="1">
      <c r="A400" s="479"/>
      <c r="B400" s="479"/>
      <c r="C400" s="479"/>
      <c r="D400" s="479"/>
      <c r="E400" s="479"/>
      <c r="F400" s="479"/>
      <c r="G400" s="479"/>
      <c r="H400" s="479"/>
      <c r="I400" s="479"/>
      <c r="J400" s="479"/>
      <c r="K400" s="479"/>
      <c r="L400" s="479"/>
      <c r="M400" s="479"/>
      <c r="N400" s="479"/>
      <c r="O400" s="479"/>
      <c r="P400" s="479"/>
      <c r="Q400" s="479"/>
      <c r="R400" s="479"/>
      <c r="S400" s="479"/>
      <c r="T400" s="479"/>
      <c r="U400" s="479"/>
      <c r="V400" s="479"/>
      <c r="W400" s="479"/>
      <c r="X400" s="479"/>
      <c r="Y400" s="479"/>
      <c r="Z400" s="479"/>
    </row>
    <row r="401" spans="1:26" ht="15.75" customHeight="1">
      <c r="A401" s="479"/>
      <c r="B401" s="479"/>
      <c r="C401" s="479"/>
      <c r="D401" s="479"/>
      <c r="E401" s="479"/>
      <c r="F401" s="479"/>
      <c r="G401" s="479"/>
      <c r="H401" s="479"/>
      <c r="I401" s="479"/>
      <c r="J401" s="479"/>
      <c r="K401" s="479"/>
      <c r="L401" s="479"/>
      <c r="M401" s="479"/>
      <c r="N401" s="479"/>
      <c r="O401" s="479"/>
      <c r="P401" s="479"/>
      <c r="Q401" s="479"/>
      <c r="R401" s="479"/>
      <c r="S401" s="479"/>
      <c r="T401" s="479"/>
      <c r="U401" s="479"/>
      <c r="V401" s="479"/>
      <c r="W401" s="479"/>
      <c r="X401" s="479"/>
      <c r="Y401" s="479"/>
      <c r="Z401" s="479"/>
    </row>
    <row r="402" spans="1:26" ht="15.75" customHeight="1">
      <c r="A402" s="479"/>
      <c r="B402" s="479"/>
      <c r="C402" s="479"/>
      <c r="D402" s="479"/>
      <c r="E402" s="479"/>
      <c r="F402" s="479"/>
      <c r="G402" s="479"/>
      <c r="H402" s="479"/>
      <c r="I402" s="479"/>
      <c r="J402" s="479"/>
      <c r="K402" s="479"/>
      <c r="L402" s="479"/>
      <c r="M402" s="479"/>
      <c r="N402" s="479"/>
      <c r="O402" s="479"/>
      <c r="P402" s="479"/>
      <c r="Q402" s="479"/>
      <c r="R402" s="479"/>
      <c r="S402" s="479"/>
      <c r="T402" s="479"/>
      <c r="U402" s="479"/>
      <c r="V402" s="479"/>
      <c r="W402" s="479"/>
      <c r="X402" s="479"/>
      <c r="Y402" s="479"/>
      <c r="Z402" s="479"/>
    </row>
    <row r="403" spans="1:26" ht="15.75" customHeight="1">
      <c r="A403" s="479"/>
      <c r="B403" s="479"/>
      <c r="C403" s="479"/>
      <c r="D403" s="479"/>
      <c r="E403" s="479"/>
      <c r="F403" s="479"/>
      <c r="G403" s="479"/>
      <c r="H403" s="479"/>
      <c r="I403" s="479"/>
      <c r="J403" s="479"/>
      <c r="K403" s="479"/>
      <c r="L403" s="479"/>
      <c r="M403" s="479"/>
      <c r="N403" s="479"/>
      <c r="O403" s="479"/>
      <c r="P403" s="479"/>
      <c r="Q403" s="479"/>
      <c r="R403" s="479"/>
      <c r="S403" s="479"/>
      <c r="T403" s="479"/>
      <c r="U403" s="479"/>
      <c r="V403" s="479"/>
      <c r="W403" s="479"/>
      <c r="X403" s="479"/>
      <c r="Y403" s="479"/>
      <c r="Z403" s="479"/>
    </row>
    <row r="404" spans="1:26" ht="15.75" customHeight="1">
      <c r="A404" s="479"/>
      <c r="B404" s="479"/>
      <c r="C404" s="479"/>
      <c r="D404" s="479"/>
      <c r="E404" s="479"/>
      <c r="F404" s="479"/>
      <c r="G404" s="479"/>
      <c r="H404" s="479"/>
      <c r="I404" s="479"/>
      <c r="J404" s="479"/>
      <c r="K404" s="479"/>
      <c r="L404" s="479"/>
      <c r="M404" s="479"/>
      <c r="N404" s="479"/>
      <c r="O404" s="479"/>
      <c r="P404" s="479"/>
      <c r="Q404" s="479"/>
      <c r="R404" s="479"/>
      <c r="S404" s="479"/>
      <c r="T404" s="479"/>
      <c r="U404" s="479"/>
      <c r="V404" s="479"/>
      <c r="W404" s="479"/>
      <c r="X404" s="479"/>
      <c r="Y404" s="479"/>
      <c r="Z404" s="479"/>
    </row>
    <row r="405" spans="1:26" ht="15.75" customHeight="1">
      <c r="A405" s="479"/>
      <c r="B405" s="479"/>
      <c r="C405" s="479"/>
      <c r="D405" s="479"/>
      <c r="E405" s="479"/>
      <c r="F405" s="479"/>
      <c r="G405" s="479"/>
      <c r="H405" s="479"/>
      <c r="I405" s="479"/>
      <c r="J405" s="479"/>
      <c r="K405" s="479"/>
      <c r="L405" s="479"/>
      <c r="M405" s="479"/>
      <c r="N405" s="479"/>
      <c r="O405" s="479"/>
      <c r="P405" s="479"/>
      <c r="Q405" s="479"/>
      <c r="R405" s="479"/>
      <c r="S405" s="479"/>
      <c r="T405" s="479"/>
      <c r="U405" s="479"/>
      <c r="V405" s="479"/>
      <c r="W405" s="479"/>
      <c r="X405" s="479"/>
      <c r="Y405" s="479"/>
      <c r="Z405" s="479"/>
    </row>
    <row r="406" spans="1:26" ht="15.75" customHeight="1">
      <c r="A406" s="479"/>
      <c r="B406" s="479"/>
      <c r="C406" s="479"/>
      <c r="D406" s="479"/>
      <c r="E406" s="479"/>
      <c r="F406" s="479"/>
      <c r="G406" s="479"/>
      <c r="H406" s="479"/>
      <c r="I406" s="479"/>
      <c r="J406" s="479"/>
      <c r="K406" s="479"/>
      <c r="L406" s="479"/>
      <c r="M406" s="479"/>
      <c r="N406" s="479"/>
      <c r="O406" s="479"/>
      <c r="P406" s="479"/>
      <c r="Q406" s="479"/>
      <c r="R406" s="479"/>
      <c r="S406" s="479"/>
      <c r="T406" s="479"/>
      <c r="U406" s="479"/>
      <c r="V406" s="479"/>
      <c r="W406" s="479"/>
      <c r="X406" s="479"/>
      <c r="Y406" s="479"/>
      <c r="Z406" s="479"/>
    </row>
    <row r="407" spans="1:26" ht="15.75" customHeight="1">
      <c r="A407" s="479"/>
      <c r="B407" s="479"/>
      <c r="C407" s="479"/>
      <c r="D407" s="479"/>
      <c r="E407" s="479"/>
      <c r="F407" s="479"/>
      <c r="G407" s="479"/>
      <c r="H407" s="479"/>
      <c r="I407" s="479"/>
      <c r="J407" s="479"/>
      <c r="K407" s="479"/>
      <c r="L407" s="479"/>
      <c r="M407" s="479"/>
      <c r="N407" s="479"/>
      <c r="O407" s="479"/>
      <c r="P407" s="479"/>
      <c r="Q407" s="479"/>
      <c r="R407" s="479"/>
      <c r="S407" s="479"/>
      <c r="T407" s="479"/>
      <c r="U407" s="479"/>
      <c r="V407" s="479"/>
      <c r="W407" s="479"/>
      <c r="X407" s="479"/>
      <c r="Y407" s="479"/>
      <c r="Z407" s="479"/>
    </row>
    <row r="408" spans="1:26" ht="15.75" customHeight="1">
      <c r="A408" s="479"/>
      <c r="B408" s="479"/>
      <c r="C408" s="479"/>
      <c r="D408" s="479"/>
      <c r="E408" s="479"/>
      <c r="F408" s="479"/>
      <c r="G408" s="479"/>
      <c r="H408" s="479"/>
      <c r="I408" s="479"/>
      <c r="J408" s="479"/>
      <c r="K408" s="479"/>
      <c r="L408" s="479"/>
      <c r="M408" s="479"/>
      <c r="N408" s="479"/>
      <c r="O408" s="479"/>
      <c r="P408" s="479"/>
      <c r="Q408" s="479"/>
      <c r="R408" s="479"/>
      <c r="S408" s="479"/>
      <c r="T408" s="479"/>
      <c r="U408" s="479"/>
      <c r="V408" s="479"/>
      <c r="W408" s="479"/>
      <c r="X408" s="479"/>
      <c r="Y408" s="479"/>
      <c r="Z408" s="479"/>
    </row>
    <row r="409" spans="1:26" ht="15.75" customHeight="1">
      <c r="A409" s="479"/>
      <c r="B409" s="479"/>
      <c r="C409" s="479"/>
      <c r="D409" s="479"/>
      <c r="E409" s="479"/>
      <c r="F409" s="479"/>
      <c r="G409" s="479"/>
      <c r="H409" s="479"/>
      <c r="I409" s="479"/>
      <c r="J409" s="479"/>
      <c r="K409" s="479"/>
      <c r="L409" s="479"/>
      <c r="M409" s="479"/>
      <c r="N409" s="479"/>
      <c r="O409" s="479"/>
      <c r="P409" s="479"/>
      <c r="Q409" s="479"/>
      <c r="R409" s="479"/>
      <c r="S409" s="479"/>
      <c r="T409" s="479"/>
      <c r="U409" s="479"/>
      <c r="V409" s="479"/>
      <c r="W409" s="479"/>
      <c r="X409" s="479"/>
      <c r="Y409" s="479"/>
      <c r="Z409" s="479"/>
    </row>
    <row r="410" spans="1:26" ht="15.75" customHeight="1">
      <c r="A410" s="479"/>
      <c r="B410" s="479"/>
      <c r="C410" s="479"/>
      <c r="D410" s="479"/>
      <c r="E410" s="479"/>
      <c r="F410" s="479"/>
      <c r="G410" s="479"/>
      <c r="H410" s="479"/>
      <c r="I410" s="479"/>
      <c r="J410" s="479"/>
      <c r="K410" s="479"/>
      <c r="L410" s="479"/>
      <c r="M410" s="479"/>
      <c r="N410" s="479"/>
      <c r="O410" s="479"/>
      <c r="P410" s="479"/>
      <c r="Q410" s="479"/>
      <c r="R410" s="479"/>
      <c r="S410" s="479"/>
      <c r="T410" s="479"/>
      <c r="U410" s="479"/>
      <c r="V410" s="479"/>
      <c r="W410" s="479"/>
      <c r="X410" s="479"/>
      <c r="Y410" s="479"/>
      <c r="Z410" s="479"/>
    </row>
    <row r="411" spans="1:26" ht="15.75" customHeight="1">
      <c r="A411" s="479"/>
      <c r="B411" s="479"/>
      <c r="C411" s="479"/>
      <c r="D411" s="479"/>
      <c r="E411" s="479"/>
      <c r="F411" s="479"/>
      <c r="G411" s="479"/>
      <c r="H411" s="479"/>
      <c r="I411" s="479"/>
      <c r="J411" s="479"/>
      <c r="K411" s="479"/>
      <c r="L411" s="479"/>
      <c r="M411" s="479"/>
      <c r="N411" s="479"/>
      <c r="O411" s="479"/>
      <c r="P411" s="479"/>
      <c r="Q411" s="479"/>
      <c r="R411" s="479"/>
      <c r="S411" s="479"/>
      <c r="T411" s="479"/>
      <c r="U411" s="479"/>
      <c r="V411" s="479"/>
      <c r="W411" s="479"/>
      <c r="X411" s="479"/>
      <c r="Y411" s="479"/>
      <c r="Z411" s="479"/>
    </row>
    <row r="412" spans="1:26" ht="15.75" customHeight="1">
      <c r="A412" s="479"/>
      <c r="B412" s="479"/>
      <c r="C412" s="479"/>
      <c r="D412" s="479"/>
      <c r="E412" s="479"/>
      <c r="F412" s="479"/>
      <c r="G412" s="479"/>
      <c r="H412" s="479"/>
      <c r="I412" s="479"/>
      <c r="J412" s="479"/>
      <c r="K412" s="479"/>
      <c r="L412" s="479"/>
      <c r="M412" s="479"/>
      <c r="N412" s="479"/>
      <c r="O412" s="479"/>
      <c r="P412" s="479"/>
      <c r="Q412" s="479"/>
      <c r="R412" s="479"/>
      <c r="S412" s="479"/>
      <c r="T412" s="479"/>
      <c r="U412" s="479"/>
      <c r="V412" s="479"/>
      <c r="W412" s="479"/>
      <c r="X412" s="479"/>
      <c r="Y412" s="479"/>
      <c r="Z412" s="479"/>
    </row>
    <row r="413" spans="1:26" ht="15.75" customHeight="1">
      <c r="A413" s="479"/>
      <c r="B413" s="479"/>
      <c r="C413" s="479"/>
      <c r="D413" s="479"/>
      <c r="E413" s="479"/>
      <c r="F413" s="479"/>
      <c r="G413" s="479"/>
      <c r="H413" s="479"/>
      <c r="I413" s="479"/>
      <c r="J413" s="479"/>
      <c r="K413" s="479"/>
      <c r="L413" s="479"/>
      <c r="M413" s="479"/>
      <c r="N413" s="479"/>
      <c r="O413" s="479"/>
      <c r="P413" s="479"/>
      <c r="Q413" s="479"/>
      <c r="R413" s="479"/>
      <c r="S413" s="479"/>
      <c r="T413" s="479"/>
      <c r="U413" s="479"/>
      <c r="V413" s="479"/>
      <c r="W413" s="479"/>
      <c r="X413" s="479"/>
      <c r="Y413" s="479"/>
      <c r="Z413" s="479"/>
    </row>
    <row r="414" spans="1:26" ht="15.75" customHeight="1">
      <c r="A414" s="479"/>
      <c r="B414" s="479"/>
      <c r="C414" s="479"/>
      <c r="D414" s="479"/>
      <c r="E414" s="479"/>
      <c r="F414" s="479"/>
      <c r="G414" s="479"/>
      <c r="H414" s="479"/>
      <c r="I414" s="479"/>
      <c r="J414" s="479"/>
      <c r="K414" s="479"/>
      <c r="L414" s="479"/>
      <c r="M414" s="479"/>
      <c r="N414" s="479"/>
      <c r="O414" s="479"/>
      <c r="P414" s="479"/>
      <c r="Q414" s="479"/>
      <c r="R414" s="479"/>
      <c r="S414" s="479"/>
      <c r="T414" s="479"/>
      <c r="U414" s="479"/>
      <c r="V414" s="479"/>
      <c r="W414" s="479"/>
      <c r="X414" s="479"/>
      <c r="Y414" s="479"/>
      <c r="Z414" s="479"/>
    </row>
    <row r="415" spans="1:26" ht="15.75" customHeight="1">
      <c r="A415" s="479"/>
      <c r="B415" s="479"/>
      <c r="C415" s="479"/>
      <c r="D415" s="479"/>
      <c r="E415" s="479"/>
      <c r="F415" s="479"/>
      <c r="G415" s="479"/>
      <c r="H415" s="479"/>
      <c r="I415" s="479"/>
      <c r="J415" s="479"/>
      <c r="K415" s="479"/>
      <c r="L415" s="479"/>
      <c r="M415" s="479"/>
      <c r="N415" s="479"/>
      <c r="O415" s="479"/>
      <c r="P415" s="479"/>
      <c r="Q415" s="479"/>
      <c r="R415" s="479"/>
      <c r="S415" s="479"/>
      <c r="T415" s="479"/>
      <c r="U415" s="479"/>
      <c r="V415" s="479"/>
      <c r="W415" s="479"/>
      <c r="X415" s="479"/>
      <c r="Y415" s="479"/>
      <c r="Z415" s="479"/>
    </row>
    <row r="416" spans="1:26" ht="15.75" customHeight="1">
      <c r="A416" s="479"/>
      <c r="B416" s="479"/>
      <c r="C416" s="479"/>
      <c r="D416" s="479"/>
      <c r="E416" s="479"/>
      <c r="F416" s="479"/>
      <c r="G416" s="479"/>
      <c r="H416" s="479"/>
      <c r="I416" s="479"/>
      <c r="J416" s="479"/>
      <c r="K416" s="479"/>
      <c r="L416" s="479"/>
      <c r="M416" s="479"/>
      <c r="N416" s="479"/>
      <c r="O416" s="479"/>
      <c r="P416" s="479"/>
      <c r="Q416" s="479"/>
      <c r="R416" s="479"/>
      <c r="S416" s="479"/>
      <c r="T416" s="479"/>
      <c r="U416" s="479"/>
      <c r="V416" s="479"/>
      <c r="W416" s="479"/>
      <c r="X416" s="479"/>
      <c r="Y416" s="479"/>
      <c r="Z416" s="479"/>
    </row>
    <row r="417" spans="1:26" ht="15.75" customHeight="1">
      <c r="A417" s="479"/>
      <c r="B417" s="479"/>
      <c r="C417" s="479"/>
      <c r="D417" s="479"/>
      <c r="E417" s="479"/>
      <c r="F417" s="479"/>
      <c r="G417" s="479"/>
      <c r="H417" s="479"/>
      <c r="I417" s="479"/>
      <c r="J417" s="479"/>
      <c r="K417" s="479"/>
      <c r="L417" s="479"/>
      <c r="M417" s="479"/>
      <c r="N417" s="479"/>
      <c r="O417" s="479"/>
      <c r="P417" s="479"/>
      <c r="Q417" s="479"/>
      <c r="R417" s="479"/>
      <c r="S417" s="479"/>
      <c r="T417" s="479"/>
      <c r="U417" s="479"/>
      <c r="V417" s="479"/>
      <c r="W417" s="479"/>
      <c r="X417" s="479"/>
      <c r="Y417" s="479"/>
      <c r="Z417" s="479"/>
    </row>
    <row r="418" spans="1:26" ht="15.75" customHeight="1">
      <c r="A418" s="479"/>
      <c r="B418" s="479"/>
      <c r="C418" s="479"/>
      <c r="D418" s="479"/>
      <c r="E418" s="479"/>
      <c r="F418" s="479"/>
      <c r="G418" s="479"/>
      <c r="H418" s="479"/>
      <c r="I418" s="479"/>
      <c r="J418" s="479"/>
      <c r="K418" s="479"/>
      <c r="L418" s="479"/>
      <c r="M418" s="479"/>
      <c r="N418" s="479"/>
      <c r="O418" s="479"/>
      <c r="P418" s="479"/>
      <c r="Q418" s="479"/>
      <c r="R418" s="479"/>
      <c r="S418" s="479"/>
      <c r="T418" s="479"/>
      <c r="U418" s="479"/>
      <c r="V418" s="479"/>
      <c r="W418" s="479"/>
      <c r="X418" s="479"/>
      <c r="Y418" s="479"/>
      <c r="Z418" s="479"/>
    </row>
    <row r="419" spans="1:26" ht="15.75" customHeight="1">
      <c r="A419" s="479"/>
      <c r="B419" s="479"/>
      <c r="C419" s="479"/>
      <c r="D419" s="479"/>
      <c r="E419" s="479"/>
      <c r="F419" s="479"/>
      <c r="G419" s="479"/>
      <c r="H419" s="479"/>
      <c r="I419" s="479"/>
      <c r="J419" s="479"/>
      <c r="K419" s="479"/>
      <c r="L419" s="479"/>
      <c r="M419" s="479"/>
      <c r="N419" s="479"/>
      <c r="O419" s="479"/>
      <c r="P419" s="479"/>
      <c r="Q419" s="479"/>
      <c r="R419" s="479"/>
      <c r="S419" s="479"/>
      <c r="T419" s="479"/>
      <c r="U419" s="479"/>
      <c r="V419" s="479"/>
      <c r="W419" s="479"/>
      <c r="X419" s="479"/>
      <c r="Y419" s="479"/>
      <c r="Z419" s="479"/>
    </row>
    <row r="420" spans="1:26" ht="15.75" customHeight="1">
      <c r="A420" s="479"/>
      <c r="B420" s="479"/>
      <c r="C420" s="479"/>
      <c r="D420" s="479"/>
      <c r="E420" s="479"/>
      <c r="F420" s="479"/>
      <c r="G420" s="479"/>
      <c r="H420" s="479"/>
      <c r="I420" s="479"/>
      <c r="J420" s="479"/>
      <c r="K420" s="479"/>
      <c r="L420" s="479"/>
      <c r="M420" s="479"/>
      <c r="N420" s="479"/>
      <c r="O420" s="479"/>
      <c r="P420" s="479"/>
      <c r="Q420" s="479"/>
      <c r="R420" s="479"/>
      <c r="S420" s="479"/>
      <c r="T420" s="479"/>
      <c r="U420" s="479"/>
      <c r="V420" s="479"/>
      <c r="W420" s="479"/>
      <c r="X420" s="479"/>
      <c r="Y420" s="479"/>
      <c r="Z420" s="479"/>
    </row>
    <row r="421" spans="1:26" ht="15.75" customHeight="1">
      <c r="A421" s="479"/>
      <c r="B421" s="479"/>
      <c r="C421" s="479"/>
      <c r="D421" s="479"/>
      <c r="E421" s="479"/>
      <c r="F421" s="479"/>
      <c r="G421" s="479"/>
      <c r="H421" s="479"/>
      <c r="I421" s="479"/>
      <c r="J421" s="479"/>
      <c r="K421" s="479"/>
      <c r="L421" s="479"/>
      <c r="M421" s="479"/>
      <c r="N421" s="479"/>
      <c r="O421" s="479"/>
      <c r="P421" s="479"/>
      <c r="Q421" s="479"/>
      <c r="R421" s="479"/>
      <c r="S421" s="479"/>
      <c r="T421" s="479"/>
      <c r="U421" s="479"/>
      <c r="V421" s="479"/>
      <c r="W421" s="479"/>
      <c r="X421" s="479"/>
      <c r="Y421" s="479"/>
      <c r="Z421" s="479"/>
    </row>
    <row r="422" spans="1:26" ht="15.75" customHeight="1">
      <c r="A422" s="479"/>
      <c r="B422" s="479"/>
      <c r="C422" s="479"/>
      <c r="D422" s="479"/>
      <c r="E422" s="479"/>
      <c r="F422" s="479"/>
      <c r="G422" s="479"/>
      <c r="H422" s="479"/>
      <c r="I422" s="479"/>
      <c r="J422" s="479"/>
      <c r="K422" s="479"/>
      <c r="L422" s="479"/>
      <c r="M422" s="479"/>
      <c r="N422" s="479"/>
      <c r="O422" s="479"/>
      <c r="P422" s="479"/>
      <c r="Q422" s="479"/>
      <c r="R422" s="479"/>
      <c r="S422" s="479"/>
      <c r="T422" s="479"/>
      <c r="U422" s="479"/>
      <c r="V422" s="479"/>
      <c r="W422" s="479"/>
      <c r="X422" s="479"/>
      <c r="Y422" s="479"/>
      <c r="Z422" s="479"/>
    </row>
    <row r="423" spans="1:26" ht="15.75" customHeight="1">
      <c r="A423" s="479"/>
      <c r="B423" s="479"/>
      <c r="C423" s="479"/>
      <c r="D423" s="479"/>
      <c r="E423" s="479"/>
      <c r="F423" s="479"/>
      <c r="G423" s="479"/>
      <c r="H423" s="479"/>
      <c r="I423" s="479"/>
      <c r="J423" s="479"/>
      <c r="K423" s="479"/>
      <c r="L423" s="479"/>
      <c r="M423" s="479"/>
      <c r="N423" s="479"/>
      <c r="O423" s="479"/>
      <c r="P423" s="479"/>
      <c r="Q423" s="479"/>
      <c r="R423" s="479"/>
      <c r="S423" s="479"/>
      <c r="T423" s="479"/>
      <c r="U423" s="479"/>
      <c r="V423" s="479"/>
      <c r="W423" s="479"/>
      <c r="X423" s="479"/>
      <c r="Y423" s="479"/>
      <c r="Z423" s="479"/>
    </row>
    <row r="424" spans="1:26" ht="15.75" customHeight="1">
      <c r="A424" s="479"/>
      <c r="B424" s="479"/>
      <c r="C424" s="479"/>
      <c r="D424" s="479"/>
      <c r="E424" s="479"/>
      <c r="F424" s="479"/>
      <c r="G424" s="479"/>
      <c r="H424" s="479"/>
      <c r="I424" s="479"/>
      <c r="J424" s="479"/>
      <c r="K424" s="479"/>
      <c r="L424" s="479"/>
      <c r="M424" s="479"/>
      <c r="N424" s="479"/>
      <c r="O424" s="479"/>
      <c r="P424" s="479"/>
      <c r="Q424" s="479"/>
      <c r="R424" s="479"/>
      <c r="S424" s="479"/>
      <c r="T424" s="479"/>
      <c r="U424" s="479"/>
      <c r="V424" s="479"/>
      <c r="W424" s="479"/>
      <c r="X424" s="479"/>
      <c r="Y424" s="479"/>
      <c r="Z424" s="479"/>
    </row>
    <row r="425" spans="1:26" ht="15.75" customHeight="1">
      <c r="A425" s="479"/>
      <c r="B425" s="479"/>
      <c r="C425" s="479"/>
      <c r="D425" s="479"/>
      <c r="E425" s="479"/>
      <c r="F425" s="479"/>
      <c r="G425" s="479"/>
      <c r="H425" s="479"/>
      <c r="I425" s="479"/>
      <c r="J425" s="479"/>
      <c r="K425" s="479"/>
      <c r="L425" s="479"/>
      <c r="M425" s="479"/>
      <c r="N425" s="479"/>
      <c r="O425" s="479"/>
      <c r="P425" s="479"/>
      <c r="Q425" s="479"/>
      <c r="R425" s="479"/>
      <c r="S425" s="479"/>
      <c r="T425" s="479"/>
      <c r="U425" s="479"/>
      <c r="V425" s="479"/>
      <c r="W425" s="479"/>
      <c r="X425" s="479"/>
      <c r="Y425" s="479"/>
      <c r="Z425" s="479"/>
    </row>
    <row r="426" spans="1:26" ht="15.75" customHeight="1">
      <c r="A426" s="479"/>
      <c r="B426" s="479"/>
      <c r="C426" s="479"/>
      <c r="D426" s="479"/>
      <c r="E426" s="479"/>
      <c r="F426" s="479"/>
      <c r="G426" s="479"/>
      <c r="H426" s="479"/>
      <c r="I426" s="479"/>
      <c r="J426" s="479"/>
      <c r="K426" s="479"/>
      <c r="L426" s="479"/>
      <c r="M426" s="479"/>
      <c r="N426" s="479"/>
      <c r="O426" s="479"/>
      <c r="P426" s="479"/>
      <c r="Q426" s="479"/>
      <c r="R426" s="479"/>
      <c r="S426" s="479"/>
      <c r="T426" s="479"/>
      <c r="U426" s="479"/>
      <c r="V426" s="479"/>
      <c r="W426" s="479"/>
      <c r="X426" s="479"/>
      <c r="Y426" s="479"/>
      <c r="Z426" s="479"/>
    </row>
    <row r="427" spans="1:26" ht="15.75" customHeight="1">
      <c r="A427" s="479"/>
      <c r="B427" s="479"/>
      <c r="C427" s="479"/>
      <c r="D427" s="479"/>
      <c r="E427" s="479"/>
      <c r="F427" s="479"/>
      <c r="G427" s="479"/>
      <c r="H427" s="479"/>
      <c r="I427" s="479"/>
      <c r="J427" s="479"/>
      <c r="K427" s="479"/>
      <c r="L427" s="479"/>
      <c r="M427" s="479"/>
      <c r="N427" s="479"/>
      <c r="O427" s="479"/>
      <c r="P427" s="479"/>
      <c r="Q427" s="479"/>
      <c r="R427" s="479"/>
      <c r="S427" s="479"/>
      <c r="T427" s="479"/>
      <c r="U427" s="479"/>
      <c r="V427" s="479"/>
      <c r="W427" s="479"/>
      <c r="X427" s="479"/>
      <c r="Y427" s="479"/>
      <c r="Z427" s="479"/>
    </row>
    <row r="428" spans="1:26" ht="15.75" customHeight="1">
      <c r="A428" s="479"/>
      <c r="B428" s="479"/>
      <c r="C428" s="479"/>
      <c r="D428" s="479"/>
      <c r="E428" s="479"/>
      <c r="F428" s="479"/>
      <c r="G428" s="479"/>
      <c r="H428" s="479"/>
      <c r="I428" s="479"/>
      <c r="J428" s="479"/>
      <c r="K428" s="479"/>
      <c r="L428" s="479"/>
      <c r="M428" s="479"/>
      <c r="N428" s="479"/>
      <c r="O428" s="479"/>
      <c r="P428" s="479"/>
      <c r="Q428" s="479"/>
      <c r="R428" s="479"/>
      <c r="S428" s="479"/>
      <c r="T428" s="479"/>
      <c r="U428" s="479"/>
      <c r="V428" s="479"/>
      <c r="W428" s="479"/>
      <c r="X428" s="479"/>
      <c r="Y428" s="479"/>
      <c r="Z428" s="479"/>
    </row>
    <row r="429" spans="1:26" ht="15.75" customHeight="1">
      <c r="A429" s="479"/>
      <c r="B429" s="479"/>
      <c r="C429" s="479"/>
      <c r="D429" s="479"/>
      <c r="E429" s="479"/>
      <c r="F429" s="479"/>
      <c r="G429" s="479"/>
      <c r="H429" s="479"/>
      <c r="I429" s="479"/>
      <c r="J429" s="479"/>
      <c r="K429" s="479"/>
      <c r="L429" s="479"/>
      <c r="M429" s="479"/>
      <c r="N429" s="479"/>
      <c r="O429" s="479"/>
      <c r="P429" s="479"/>
      <c r="Q429" s="479"/>
      <c r="R429" s="479"/>
      <c r="S429" s="479"/>
      <c r="T429" s="479"/>
      <c r="U429" s="479"/>
      <c r="V429" s="479"/>
      <c r="W429" s="479"/>
      <c r="X429" s="479"/>
      <c r="Y429" s="479"/>
      <c r="Z429" s="479"/>
    </row>
    <row r="430" spans="1:26" ht="15.75" customHeight="1">
      <c r="A430" s="479"/>
      <c r="B430" s="479"/>
      <c r="C430" s="479"/>
      <c r="D430" s="479"/>
      <c r="E430" s="479"/>
      <c r="F430" s="479"/>
      <c r="G430" s="479"/>
      <c r="H430" s="479"/>
      <c r="I430" s="479"/>
      <c r="J430" s="479"/>
      <c r="K430" s="479"/>
      <c r="L430" s="479"/>
      <c r="M430" s="479"/>
      <c r="N430" s="479"/>
      <c r="O430" s="479"/>
      <c r="P430" s="479"/>
      <c r="Q430" s="479"/>
      <c r="R430" s="479"/>
      <c r="S430" s="479"/>
      <c r="T430" s="479"/>
      <c r="U430" s="479"/>
      <c r="V430" s="479"/>
      <c r="W430" s="479"/>
      <c r="X430" s="479"/>
      <c r="Y430" s="479"/>
      <c r="Z430" s="479"/>
    </row>
    <row r="431" spans="1:26" ht="15.75" customHeight="1">
      <c r="A431" s="479"/>
      <c r="B431" s="479"/>
      <c r="C431" s="479"/>
      <c r="D431" s="479"/>
      <c r="E431" s="479"/>
      <c r="F431" s="479"/>
      <c r="G431" s="479"/>
      <c r="H431" s="479"/>
      <c r="I431" s="479"/>
      <c r="J431" s="479"/>
      <c r="K431" s="479"/>
      <c r="L431" s="479"/>
      <c r="M431" s="479"/>
      <c r="N431" s="479"/>
      <c r="O431" s="479"/>
      <c r="P431" s="479"/>
      <c r="Q431" s="479"/>
      <c r="R431" s="479"/>
      <c r="S431" s="479"/>
      <c r="T431" s="479"/>
      <c r="U431" s="479"/>
      <c r="V431" s="479"/>
      <c r="W431" s="479"/>
      <c r="X431" s="479"/>
      <c r="Y431" s="479"/>
      <c r="Z431" s="479"/>
    </row>
    <row r="432" spans="1:26" ht="15.75" customHeight="1">
      <c r="A432" s="479"/>
      <c r="B432" s="479"/>
      <c r="C432" s="479"/>
      <c r="D432" s="479"/>
      <c r="E432" s="479"/>
      <c r="F432" s="479"/>
      <c r="G432" s="479"/>
      <c r="H432" s="479"/>
      <c r="I432" s="479"/>
      <c r="J432" s="479"/>
      <c r="K432" s="479"/>
      <c r="L432" s="479"/>
      <c r="M432" s="479"/>
      <c r="N432" s="479"/>
      <c r="O432" s="479"/>
      <c r="P432" s="479"/>
      <c r="Q432" s="479"/>
      <c r="R432" s="479"/>
      <c r="S432" s="479"/>
      <c r="T432" s="479"/>
      <c r="U432" s="479"/>
      <c r="V432" s="479"/>
      <c r="W432" s="479"/>
      <c r="X432" s="479"/>
      <c r="Y432" s="479"/>
      <c r="Z432" s="479"/>
    </row>
    <row r="433" spans="1:26" ht="15.75" customHeight="1">
      <c r="A433" s="479"/>
      <c r="B433" s="479"/>
      <c r="C433" s="479"/>
      <c r="D433" s="479"/>
      <c r="E433" s="479"/>
      <c r="F433" s="479"/>
      <c r="G433" s="479"/>
      <c r="H433" s="479"/>
      <c r="I433" s="479"/>
      <c r="J433" s="479"/>
      <c r="K433" s="479"/>
      <c r="L433" s="479"/>
      <c r="M433" s="479"/>
      <c r="N433" s="479"/>
      <c r="O433" s="479"/>
      <c r="P433" s="479"/>
      <c r="Q433" s="479"/>
      <c r="R433" s="479"/>
      <c r="S433" s="479"/>
      <c r="T433" s="479"/>
      <c r="U433" s="479"/>
      <c r="V433" s="479"/>
      <c r="W433" s="479"/>
      <c r="X433" s="479"/>
      <c r="Y433" s="479"/>
      <c r="Z433" s="479"/>
    </row>
    <row r="434" spans="1:26" ht="15.75" customHeight="1">
      <c r="A434" s="479"/>
      <c r="B434" s="479"/>
      <c r="C434" s="479"/>
      <c r="D434" s="479"/>
      <c r="E434" s="479"/>
      <c r="F434" s="479"/>
      <c r="G434" s="479"/>
      <c r="H434" s="479"/>
      <c r="I434" s="479"/>
      <c r="J434" s="479"/>
      <c r="K434" s="479"/>
      <c r="L434" s="479"/>
      <c r="M434" s="479"/>
      <c r="N434" s="479"/>
      <c r="O434" s="479"/>
      <c r="P434" s="479"/>
      <c r="Q434" s="479"/>
      <c r="R434" s="479"/>
      <c r="S434" s="479"/>
      <c r="T434" s="479"/>
      <c r="U434" s="479"/>
      <c r="V434" s="479"/>
      <c r="W434" s="479"/>
      <c r="X434" s="479"/>
      <c r="Y434" s="479"/>
      <c r="Z434" s="479"/>
    </row>
    <row r="435" spans="1:26" ht="15.75" customHeight="1">
      <c r="A435" s="479"/>
      <c r="B435" s="479"/>
      <c r="C435" s="479"/>
      <c r="D435" s="479"/>
      <c r="E435" s="479"/>
      <c r="F435" s="479"/>
      <c r="G435" s="479"/>
      <c r="H435" s="479"/>
      <c r="I435" s="479"/>
      <c r="J435" s="479"/>
      <c r="K435" s="479"/>
      <c r="L435" s="479"/>
      <c r="M435" s="479"/>
      <c r="N435" s="479"/>
      <c r="O435" s="479"/>
      <c r="P435" s="479"/>
      <c r="Q435" s="479"/>
      <c r="R435" s="479"/>
      <c r="S435" s="479"/>
      <c r="T435" s="479"/>
      <c r="U435" s="479"/>
      <c r="V435" s="479"/>
      <c r="W435" s="479"/>
      <c r="X435" s="479"/>
      <c r="Y435" s="479"/>
      <c r="Z435" s="479"/>
    </row>
    <row r="436" spans="1:26" ht="15.75" customHeight="1">
      <c r="A436" s="479"/>
      <c r="B436" s="479"/>
      <c r="C436" s="479"/>
      <c r="D436" s="479"/>
      <c r="E436" s="479"/>
      <c r="F436" s="479"/>
      <c r="G436" s="479"/>
      <c r="H436" s="479"/>
      <c r="I436" s="479"/>
      <c r="J436" s="479"/>
      <c r="K436" s="479"/>
      <c r="L436" s="479"/>
      <c r="M436" s="479"/>
      <c r="N436" s="479"/>
      <c r="O436" s="479"/>
      <c r="P436" s="479"/>
      <c r="Q436" s="479"/>
      <c r="R436" s="479"/>
      <c r="S436" s="479"/>
      <c r="T436" s="479"/>
      <c r="U436" s="479"/>
      <c r="V436" s="479"/>
      <c r="W436" s="479"/>
      <c r="X436" s="479"/>
      <c r="Y436" s="479"/>
      <c r="Z436" s="479"/>
    </row>
    <row r="437" spans="1:26" ht="15.75" customHeight="1">
      <c r="A437" s="479"/>
      <c r="B437" s="479"/>
      <c r="C437" s="479"/>
      <c r="D437" s="479"/>
      <c r="E437" s="479"/>
      <c r="F437" s="479"/>
      <c r="G437" s="479"/>
      <c r="H437" s="479"/>
      <c r="I437" s="479"/>
      <c r="J437" s="479"/>
      <c r="K437" s="479"/>
      <c r="L437" s="479"/>
      <c r="M437" s="479"/>
      <c r="N437" s="479"/>
      <c r="O437" s="479"/>
      <c r="P437" s="479"/>
      <c r="Q437" s="479"/>
      <c r="R437" s="479"/>
      <c r="S437" s="479"/>
      <c r="T437" s="479"/>
      <c r="U437" s="479"/>
      <c r="V437" s="479"/>
      <c r="W437" s="479"/>
      <c r="X437" s="479"/>
      <c r="Y437" s="479"/>
      <c r="Z437" s="479"/>
    </row>
    <row r="438" spans="1:26" ht="15.75" customHeight="1">
      <c r="A438" s="479"/>
      <c r="B438" s="479"/>
      <c r="C438" s="479"/>
      <c r="D438" s="479"/>
      <c r="E438" s="479"/>
      <c r="F438" s="479"/>
      <c r="G438" s="479"/>
      <c r="H438" s="479"/>
      <c r="I438" s="479"/>
      <c r="J438" s="479"/>
      <c r="K438" s="479"/>
      <c r="L438" s="479"/>
      <c r="M438" s="479"/>
      <c r="N438" s="479"/>
      <c r="O438" s="479"/>
      <c r="P438" s="479"/>
      <c r="Q438" s="479"/>
      <c r="R438" s="479"/>
      <c r="S438" s="479"/>
      <c r="T438" s="479"/>
      <c r="U438" s="479"/>
      <c r="V438" s="479"/>
      <c r="W438" s="479"/>
      <c r="X438" s="479"/>
      <c r="Y438" s="479"/>
      <c r="Z438" s="479"/>
    </row>
    <row r="439" spans="1:26" ht="15.75" customHeight="1">
      <c r="A439" s="479"/>
      <c r="B439" s="479"/>
      <c r="C439" s="479"/>
      <c r="D439" s="479"/>
      <c r="E439" s="479"/>
      <c r="F439" s="479"/>
      <c r="G439" s="479"/>
      <c r="H439" s="479"/>
      <c r="I439" s="479"/>
      <c r="J439" s="479"/>
      <c r="K439" s="479"/>
      <c r="L439" s="479"/>
      <c r="M439" s="479"/>
      <c r="N439" s="479"/>
      <c r="O439" s="479"/>
      <c r="P439" s="479"/>
      <c r="Q439" s="479"/>
      <c r="R439" s="479"/>
      <c r="S439" s="479"/>
      <c r="T439" s="479"/>
      <c r="U439" s="479"/>
      <c r="V439" s="479"/>
      <c r="W439" s="479"/>
      <c r="X439" s="479"/>
      <c r="Y439" s="479"/>
      <c r="Z439" s="479"/>
    </row>
    <row r="440" spans="1:26" ht="15.75" customHeight="1">
      <c r="A440" s="479"/>
      <c r="B440" s="479"/>
      <c r="C440" s="479"/>
      <c r="D440" s="479"/>
      <c r="E440" s="479"/>
      <c r="F440" s="479"/>
      <c r="G440" s="479"/>
      <c r="H440" s="479"/>
      <c r="I440" s="479"/>
      <c r="J440" s="479"/>
      <c r="K440" s="479"/>
      <c r="L440" s="479"/>
      <c r="M440" s="479"/>
      <c r="N440" s="479"/>
      <c r="O440" s="479"/>
      <c r="P440" s="479"/>
      <c r="Q440" s="479"/>
      <c r="R440" s="479"/>
      <c r="S440" s="479"/>
      <c r="T440" s="479"/>
      <c r="U440" s="479"/>
      <c r="V440" s="479"/>
      <c r="W440" s="479"/>
      <c r="X440" s="479"/>
      <c r="Y440" s="479"/>
      <c r="Z440" s="479"/>
    </row>
    <row r="441" spans="1:26" ht="15.75" customHeight="1">
      <c r="A441" s="479"/>
      <c r="B441" s="479"/>
      <c r="C441" s="479"/>
      <c r="D441" s="479"/>
      <c r="E441" s="479"/>
      <c r="F441" s="479"/>
      <c r="G441" s="479"/>
      <c r="H441" s="479"/>
      <c r="I441" s="479"/>
      <c r="J441" s="479"/>
      <c r="K441" s="479"/>
      <c r="L441" s="479"/>
      <c r="M441" s="479"/>
      <c r="N441" s="479"/>
      <c r="O441" s="479"/>
      <c r="P441" s="479"/>
      <c r="Q441" s="479"/>
      <c r="R441" s="479"/>
      <c r="S441" s="479"/>
      <c r="T441" s="479"/>
      <c r="U441" s="479"/>
      <c r="V441" s="479"/>
      <c r="W441" s="479"/>
      <c r="X441" s="479"/>
      <c r="Y441" s="479"/>
      <c r="Z441" s="479"/>
    </row>
    <row r="442" spans="1:26" ht="15.75" customHeight="1">
      <c r="A442" s="479"/>
      <c r="B442" s="479"/>
      <c r="C442" s="479"/>
      <c r="D442" s="479"/>
      <c r="E442" s="479"/>
      <c r="F442" s="479"/>
      <c r="G442" s="479"/>
      <c r="H442" s="479"/>
      <c r="I442" s="479"/>
      <c r="J442" s="479"/>
      <c r="K442" s="479"/>
      <c r="L442" s="479"/>
      <c r="M442" s="479"/>
      <c r="N442" s="479"/>
      <c r="O442" s="479"/>
      <c r="P442" s="479"/>
      <c r="Q442" s="479"/>
      <c r="R442" s="479"/>
      <c r="S442" s="479"/>
      <c r="T442" s="479"/>
      <c r="U442" s="479"/>
      <c r="V442" s="479"/>
      <c r="W442" s="479"/>
      <c r="X442" s="479"/>
      <c r="Y442" s="479"/>
      <c r="Z442" s="479"/>
    </row>
    <row r="443" spans="1:26" ht="15.75" customHeight="1">
      <c r="A443" s="479"/>
      <c r="B443" s="479"/>
      <c r="C443" s="479"/>
      <c r="D443" s="479"/>
      <c r="E443" s="479"/>
      <c r="F443" s="479"/>
      <c r="G443" s="479"/>
      <c r="H443" s="479"/>
      <c r="I443" s="479"/>
      <c r="J443" s="479"/>
      <c r="K443" s="479"/>
      <c r="L443" s="479"/>
      <c r="M443" s="479"/>
      <c r="N443" s="479"/>
      <c r="O443" s="479"/>
      <c r="P443" s="479"/>
      <c r="Q443" s="479"/>
      <c r="R443" s="479"/>
      <c r="S443" s="479"/>
      <c r="T443" s="479"/>
      <c r="U443" s="479"/>
      <c r="V443" s="479"/>
      <c r="W443" s="479"/>
      <c r="X443" s="479"/>
      <c r="Y443" s="479"/>
      <c r="Z443" s="479"/>
    </row>
    <row r="444" spans="1:26" ht="15.75" customHeight="1">
      <c r="A444" s="479"/>
      <c r="B444" s="479"/>
      <c r="C444" s="479"/>
      <c r="D444" s="479"/>
      <c r="E444" s="479"/>
      <c r="F444" s="479"/>
      <c r="G444" s="479"/>
      <c r="H444" s="479"/>
      <c r="I444" s="479"/>
      <c r="J444" s="479"/>
      <c r="K444" s="479"/>
      <c r="L444" s="479"/>
      <c r="M444" s="479"/>
      <c r="N444" s="479"/>
      <c r="O444" s="479"/>
      <c r="P444" s="479"/>
      <c r="Q444" s="479"/>
      <c r="R444" s="479"/>
      <c r="S444" s="479"/>
      <c r="T444" s="479"/>
      <c r="U444" s="479"/>
      <c r="V444" s="479"/>
      <c r="W444" s="479"/>
      <c r="X444" s="479"/>
      <c r="Y444" s="479"/>
      <c r="Z444" s="479"/>
    </row>
    <row r="445" spans="1:26" ht="15.75" customHeight="1">
      <c r="A445" s="479"/>
      <c r="B445" s="479"/>
      <c r="C445" s="479"/>
      <c r="D445" s="479"/>
      <c r="E445" s="479"/>
      <c r="F445" s="479"/>
      <c r="G445" s="479"/>
      <c r="H445" s="479"/>
      <c r="I445" s="479"/>
      <c r="J445" s="479"/>
      <c r="K445" s="479"/>
      <c r="L445" s="479"/>
      <c r="M445" s="479"/>
      <c r="N445" s="479"/>
      <c r="O445" s="479"/>
      <c r="P445" s="479"/>
      <c r="Q445" s="479"/>
      <c r="R445" s="479"/>
      <c r="S445" s="479"/>
      <c r="T445" s="479"/>
      <c r="U445" s="479"/>
      <c r="V445" s="479"/>
      <c r="W445" s="479"/>
      <c r="X445" s="479"/>
      <c r="Y445" s="479"/>
      <c r="Z445" s="479"/>
    </row>
    <row r="446" spans="1:26" ht="15.75" customHeight="1">
      <c r="A446" s="479"/>
      <c r="B446" s="479"/>
      <c r="C446" s="479"/>
      <c r="D446" s="479"/>
      <c r="E446" s="479"/>
      <c r="F446" s="479"/>
      <c r="G446" s="479"/>
      <c r="H446" s="479"/>
      <c r="I446" s="479"/>
      <c r="J446" s="479"/>
      <c r="K446" s="479"/>
      <c r="L446" s="479"/>
      <c r="M446" s="479"/>
      <c r="N446" s="479"/>
      <c r="O446" s="479"/>
      <c r="P446" s="479"/>
      <c r="Q446" s="479"/>
      <c r="R446" s="479"/>
      <c r="S446" s="479"/>
      <c r="T446" s="479"/>
      <c r="U446" s="479"/>
      <c r="V446" s="479"/>
      <c r="W446" s="479"/>
      <c r="X446" s="479"/>
      <c r="Y446" s="479"/>
      <c r="Z446" s="479"/>
    </row>
    <row r="447" spans="1:26" ht="15.75" customHeight="1">
      <c r="A447" s="479"/>
      <c r="B447" s="479"/>
      <c r="C447" s="479"/>
      <c r="D447" s="479"/>
      <c r="E447" s="479"/>
      <c r="F447" s="479"/>
      <c r="G447" s="479"/>
      <c r="H447" s="479"/>
      <c r="I447" s="479"/>
      <c r="J447" s="479"/>
      <c r="K447" s="479"/>
      <c r="L447" s="479"/>
      <c r="M447" s="479"/>
      <c r="N447" s="479"/>
      <c r="O447" s="479"/>
      <c r="P447" s="479"/>
      <c r="Q447" s="479"/>
      <c r="R447" s="479"/>
      <c r="S447" s="479"/>
      <c r="T447" s="479"/>
      <c r="U447" s="479"/>
      <c r="V447" s="479"/>
      <c r="W447" s="479"/>
      <c r="X447" s="479"/>
      <c r="Y447" s="479"/>
      <c r="Z447" s="479"/>
    </row>
    <row r="448" spans="1:26" ht="15.75" customHeight="1">
      <c r="A448" s="479"/>
      <c r="B448" s="479"/>
      <c r="C448" s="479"/>
      <c r="D448" s="479"/>
      <c r="E448" s="479"/>
      <c r="F448" s="479"/>
      <c r="G448" s="479"/>
      <c r="H448" s="479"/>
      <c r="I448" s="479"/>
      <c r="J448" s="479"/>
      <c r="K448" s="479"/>
      <c r="L448" s="479"/>
      <c r="M448" s="479"/>
      <c r="N448" s="479"/>
      <c r="O448" s="479"/>
      <c r="P448" s="479"/>
      <c r="Q448" s="479"/>
      <c r="R448" s="479"/>
      <c r="S448" s="479"/>
      <c r="T448" s="479"/>
      <c r="U448" s="479"/>
      <c r="V448" s="479"/>
      <c r="W448" s="479"/>
      <c r="X448" s="479"/>
      <c r="Y448" s="479"/>
      <c r="Z448" s="479"/>
    </row>
    <row r="449" spans="1:26" ht="15.75" customHeight="1">
      <c r="A449" s="479"/>
      <c r="B449" s="479"/>
      <c r="C449" s="479"/>
      <c r="D449" s="479"/>
      <c r="E449" s="479"/>
      <c r="F449" s="479"/>
      <c r="G449" s="479"/>
      <c r="H449" s="479"/>
      <c r="I449" s="479"/>
      <c r="J449" s="479"/>
      <c r="K449" s="479"/>
      <c r="L449" s="479"/>
      <c r="M449" s="479"/>
      <c r="N449" s="479"/>
      <c r="O449" s="479"/>
      <c r="P449" s="479"/>
      <c r="Q449" s="479"/>
      <c r="R449" s="479"/>
      <c r="S449" s="479"/>
      <c r="T449" s="479"/>
      <c r="U449" s="479"/>
      <c r="V449" s="479"/>
      <c r="W449" s="479"/>
      <c r="X449" s="479"/>
      <c r="Y449" s="479"/>
      <c r="Z449" s="479"/>
    </row>
    <row r="450" spans="1:26" ht="15.75" customHeight="1">
      <c r="A450" s="479"/>
      <c r="B450" s="479"/>
      <c r="C450" s="479"/>
      <c r="D450" s="479"/>
      <c r="E450" s="479"/>
      <c r="F450" s="479"/>
      <c r="G450" s="479"/>
      <c r="H450" s="479"/>
      <c r="I450" s="479"/>
      <c r="J450" s="479"/>
      <c r="K450" s="479"/>
      <c r="L450" s="479"/>
      <c r="M450" s="479"/>
      <c r="N450" s="479"/>
      <c r="O450" s="479"/>
      <c r="P450" s="479"/>
      <c r="Q450" s="479"/>
      <c r="R450" s="479"/>
      <c r="S450" s="479"/>
      <c r="T450" s="479"/>
      <c r="U450" s="479"/>
      <c r="V450" s="479"/>
      <c r="W450" s="479"/>
      <c r="X450" s="479"/>
      <c r="Y450" s="479"/>
      <c r="Z450" s="479"/>
    </row>
    <row r="451" spans="1:26" ht="15.75" customHeight="1">
      <c r="A451" s="479"/>
      <c r="B451" s="479"/>
      <c r="C451" s="479"/>
      <c r="D451" s="479"/>
      <c r="E451" s="479"/>
      <c r="F451" s="479"/>
      <c r="G451" s="479"/>
      <c r="H451" s="479"/>
      <c r="I451" s="479"/>
      <c r="J451" s="479"/>
      <c r="K451" s="479"/>
      <c r="L451" s="479"/>
      <c r="M451" s="479"/>
      <c r="N451" s="479"/>
      <c r="O451" s="479"/>
      <c r="P451" s="479"/>
      <c r="Q451" s="479"/>
      <c r="R451" s="479"/>
      <c r="S451" s="479"/>
      <c r="T451" s="479"/>
      <c r="U451" s="479"/>
      <c r="V451" s="479"/>
      <c r="W451" s="479"/>
      <c r="X451" s="479"/>
      <c r="Y451" s="479"/>
      <c r="Z451" s="479"/>
    </row>
    <row r="452" spans="1:26" ht="15.75" customHeight="1">
      <c r="A452" s="479"/>
      <c r="B452" s="479"/>
      <c r="C452" s="479"/>
      <c r="D452" s="479"/>
      <c r="E452" s="479"/>
      <c r="F452" s="479"/>
      <c r="G452" s="479"/>
      <c r="H452" s="479"/>
      <c r="I452" s="479"/>
      <c r="J452" s="479"/>
      <c r="K452" s="479"/>
      <c r="L452" s="479"/>
      <c r="M452" s="479"/>
      <c r="N452" s="479"/>
      <c r="O452" s="479"/>
      <c r="P452" s="479"/>
      <c r="Q452" s="479"/>
      <c r="R452" s="479"/>
      <c r="S452" s="479"/>
      <c r="T452" s="479"/>
      <c r="U452" s="479"/>
      <c r="V452" s="479"/>
      <c r="W452" s="479"/>
      <c r="X452" s="479"/>
      <c r="Y452" s="479"/>
      <c r="Z452" s="479"/>
    </row>
    <row r="453" spans="1:26" ht="15.75" customHeight="1">
      <c r="A453" s="479"/>
      <c r="B453" s="479"/>
      <c r="C453" s="479"/>
      <c r="D453" s="479"/>
      <c r="E453" s="479"/>
      <c r="F453" s="479"/>
      <c r="G453" s="479"/>
      <c r="H453" s="479"/>
      <c r="I453" s="479"/>
      <c r="J453" s="479"/>
      <c r="K453" s="479"/>
      <c r="L453" s="479"/>
      <c r="M453" s="479"/>
      <c r="N453" s="479"/>
      <c r="O453" s="479"/>
      <c r="P453" s="479"/>
      <c r="Q453" s="479"/>
      <c r="R453" s="479"/>
      <c r="S453" s="479"/>
      <c r="T453" s="479"/>
      <c r="U453" s="479"/>
      <c r="V453" s="479"/>
      <c r="W453" s="479"/>
      <c r="X453" s="479"/>
      <c r="Y453" s="479"/>
      <c r="Z453" s="479"/>
    </row>
    <row r="454" spans="1:26" ht="15.75" customHeight="1">
      <c r="A454" s="479"/>
      <c r="B454" s="479"/>
      <c r="C454" s="479"/>
      <c r="D454" s="479"/>
      <c r="E454" s="479"/>
      <c r="F454" s="479"/>
      <c r="G454" s="479"/>
      <c r="H454" s="479"/>
      <c r="I454" s="479"/>
      <c r="J454" s="479"/>
      <c r="K454" s="479"/>
      <c r="L454" s="479"/>
      <c r="M454" s="479"/>
      <c r="N454" s="479"/>
      <c r="O454" s="479"/>
      <c r="P454" s="479"/>
      <c r="Q454" s="479"/>
      <c r="R454" s="479"/>
      <c r="S454" s="479"/>
      <c r="T454" s="479"/>
      <c r="U454" s="479"/>
      <c r="V454" s="479"/>
      <c r="W454" s="479"/>
      <c r="X454" s="479"/>
      <c r="Y454" s="479"/>
      <c r="Z454" s="479"/>
    </row>
    <row r="455" spans="1:26" ht="15.75" customHeight="1">
      <c r="A455" s="479"/>
      <c r="B455" s="479"/>
      <c r="C455" s="479"/>
      <c r="D455" s="479"/>
      <c r="E455" s="479"/>
      <c r="F455" s="479"/>
      <c r="G455" s="479"/>
      <c r="H455" s="479"/>
      <c r="I455" s="479"/>
      <c r="J455" s="479"/>
      <c r="K455" s="479"/>
      <c r="L455" s="479"/>
      <c r="M455" s="479"/>
      <c r="N455" s="479"/>
      <c r="O455" s="479"/>
      <c r="P455" s="479"/>
      <c r="Q455" s="479"/>
      <c r="R455" s="479"/>
      <c r="S455" s="479"/>
      <c r="T455" s="479"/>
      <c r="U455" s="479"/>
      <c r="V455" s="479"/>
      <c r="W455" s="479"/>
      <c r="X455" s="479"/>
      <c r="Y455" s="479"/>
      <c r="Z455" s="479"/>
    </row>
    <row r="456" spans="1:26" ht="15.75" customHeight="1">
      <c r="A456" s="479"/>
      <c r="B456" s="479"/>
      <c r="C456" s="479"/>
      <c r="D456" s="479"/>
      <c r="E456" s="479"/>
      <c r="F456" s="479"/>
      <c r="G456" s="479"/>
      <c r="H456" s="479"/>
      <c r="I456" s="479"/>
      <c r="J456" s="479"/>
      <c r="K456" s="479"/>
      <c r="L456" s="479"/>
      <c r="M456" s="479"/>
      <c r="N456" s="479"/>
      <c r="O456" s="479"/>
      <c r="P456" s="479"/>
      <c r="Q456" s="479"/>
      <c r="R456" s="479"/>
      <c r="S456" s="479"/>
      <c r="T456" s="479"/>
      <c r="U456" s="479"/>
      <c r="V456" s="479"/>
      <c r="W456" s="479"/>
      <c r="X456" s="479"/>
      <c r="Y456" s="479"/>
      <c r="Z456" s="479"/>
    </row>
    <row r="457" spans="1:26" ht="15.75" customHeight="1">
      <c r="A457" s="479"/>
      <c r="B457" s="479"/>
      <c r="C457" s="479"/>
      <c r="D457" s="479"/>
      <c r="E457" s="479"/>
      <c r="F457" s="479"/>
      <c r="G457" s="479"/>
      <c r="H457" s="479"/>
      <c r="I457" s="479"/>
      <c r="J457" s="479"/>
      <c r="K457" s="479"/>
      <c r="L457" s="479"/>
      <c r="M457" s="479"/>
      <c r="N457" s="479"/>
      <c r="O457" s="479"/>
      <c r="P457" s="479"/>
      <c r="Q457" s="479"/>
      <c r="R457" s="479"/>
      <c r="S457" s="479"/>
      <c r="T457" s="479"/>
      <c r="U457" s="479"/>
      <c r="V457" s="479"/>
      <c r="W457" s="479"/>
      <c r="X457" s="479"/>
      <c r="Y457" s="479"/>
      <c r="Z457" s="479"/>
    </row>
    <row r="458" spans="1:26" ht="15.75" customHeight="1">
      <c r="A458" s="479"/>
      <c r="B458" s="479"/>
      <c r="C458" s="479"/>
      <c r="D458" s="479"/>
      <c r="E458" s="479"/>
      <c r="F458" s="479"/>
      <c r="G458" s="479"/>
      <c r="H458" s="479"/>
      <c r="I458" s="479"/>
      <c r="J458" s="479"/>
      <c r="K458" s="479"/>
      <c r="L458" s="479"/>
      <c r="M458" s="479"/>
      <c r="N458" s="479"/>
      <c r="O458" s="479"/>
      <c r="P458" s="479"/>
      <c r="Q458" s="479"/>
      <c r="R458" s="479"/>
      <c r="S458" s="479"/>
      <c r="T458" s="479"/>
      <c r="U458" s="479"/>
      <c r="V458" s="479"/>
      <c r="W458" s="479"/>
      <c r="X458" s="479"/>
      <c r="Y458" s="479"/>
      <c r="Z458" s="479"/>
    </row>
    <row r="459" spans="1:26" ht="15.75" customHeight="1">
      <c r="A459" s="479"/>
      <c r="B459" s="479"/>
      <c r="C459" s="479"/>
      <c r="D459" s="479"/>
      <c r="E459" s="479"/>
      <c r="F459" s="479"/>
      <c r="G459" s="479"/>
      <c r="H459" s="479"/>
      <c r="I459" s="479"/>
      <c r="J459" s="479"/>
      <c r="K459" s="479"/>
      <c r="L459" s="479"/>
      <c r="M459" s="479"/>
      <c r="N459" s="479"/>
      <c r="O459" s="479"/>
      <c r="P459" s="479"/>
      <c r="Q459" s="479"/>
      <c r="R459" s="479"/>
      <c r="S459" s="479"/>
      <c r="T459" s="479"/>
      <c r="U459" s="479"/>
      <c r="V459" s="479"/>
      <c r="W459" s="479"/>
      <c r="X459" s="479"/>
      <c r="Y459" s="479"/>
      <c r="Z459" s="479"/>
    </row>
    <row r="460" spans="1:26" ht="15.75" customHeight="1">
      <c r="A460" s="479"/>
      <c r="B460" s="479"/>
      <c r="C460" s="479"/>
      <c r="D460" s="479"/>
      <c r="E460" s="479"/>
      <c r="F460" s="479"/>
      <c r="G460" s="479"/>
      <c r="H460" s="479"/>
      <c r="I460" s="479"/>
      <c r="J460" s="479"/>
      <c r="K460" s="479"/>
      <c r="L460" s="479"/>
      <c r="M460" s="479"/>
      <c r="N460" s="479"/>
      <c r="O460" s="479"/>
      <c r="P460" s="479"/>
      <c r="Q460" s="479"/>
      <c r="R460" s="479"/>
      <c r="S460" s="479"/>
      <c r="T460" s="479"/>
      <c r="U460" s="479"/>
      <c r="V460" s="479"/>
      <c r="W460" s="479"/>
      <c r="X460" s="479"/>
      <c r="Y460" s="479"/>
      <c r="Z460" s="479"/>
    </row>
    <row r="461" spans="1:26" ht="15.75" customHeight="1">
      <c r="A461" s="479"/>
      <c r="B461" s="479"/>
      <c r="C461" s="479"/>
      <c r="D461" s="479"/>
      <c r="E461" s="479"/>
      <c r="F461" s="479"/>
      <c r="G461" s="479"/>
      <c r="H461" s="479"/>
      <c r="I461" s="479"/>
      <c r="J461" s="479"/>
      <c r="K461" s="479"/>
      <c r="L461" s="479"/>
      <c r="M461" s="479"/>
      <c r="N461" s="479"/>
      <c r="O461" s="479"/>
      <c r="P461" s="479"/>
      <c r="Q461" s="479"/>
      <c r="R461" s="479"/>
      <c r="S461" s="479"/>
      <c r="T461" s="479"/>
      <c r="U461" s="479"/>
      <c r="V461" s="479"/>
      <c r="W461" s="479"/>
      <c r="X461" s="479"/>
      <c r="Y461" s="479"/>
      <c r="Z461" s="479"/>
    </row>
    <row r="462" spans="1:26" ht="15.75" customHeight="1">
      <c r="A462" s="479"/>
      <c r="B462" s="479"/>
      <c r="C462" s="479"/>
      <c r="D462" s="479"/>
      <c r="E462" s="479"/>
      <c r="F462" s="479"/>
      <c r="G462" s="479"/>
      <c r="H462" s="479"/>
      <c r="I462" s="479"/>
      <c r="J462" s="479"/>
      <c r="K462" s="479"/>
      <c r="L462" s="479"/>
      <c r="M462" s="479"/>
      <c r="N462" s="479"/>
      <c r="O462" s="479"/>
      <c r="P462" s="479"/>
      <c r="Q462" s="479"/>
      <c r="R462" s="479"/>
      <c r="S462" s="479"/>
      <c r="T462" s="479"/>
      <c r="U462" s="479"/>
      <c r="V462" s="479"/>
      <c r="W462" s="479"/>
      <c r="X462" s="479"/>
      <c r="Y462" s="479"/>
      <c r="Z462" s="479"/>
    </row>
    <row r="463" spans="1:26" ht="15.75" customHeight="1">
      <c r="A463" s="479"/>
      <c r="B463" s="479"/>
      <c r="C463" s="479"/>
      <c r="D463" s="479"/>
      <c r="E463" s="479"/>
      <c r="F463" s="479"/>
      <c r="G463" s="479"/>
      <c r="H463" s="479"/>
      <c r="I463" s="479"/>
      <c r="J463" s="479"/>
      <c r="K463" s="479"/>
      <c r="L463" s="479"/>
      <c r="M463" s="479"/>
      <c r="N463" s="479"/>
      <c r="O463" s="479"/>
      <c r="P463" s="479"/>
      <c r="Q463" s="479"/>
      <c r="R463" s="479"/>
      <c r="S463" s="479"/>
      <c r="T463" s="479"/>
      <c r="U463" s="479"/>
      <c r="V463" s="479"/>
      <c r="W463" s="479"/>
      <c r="X463" s="479"/>
      <c r="Y463" s="479"/>
      <c r="Z463" s="479"/>
    </row>
    <row r="464" spans="1:26" ht="15.75" customHeight="1">
      <c r="A464" s="479"/>
      <c r="B464" s="479"/>
      <c r="C464" s="479"/>
      <c r="D464" s="479"/>
      <c r="E464" s="479"/>
      <c r="F464" s="479"/>
      <c r="G464" s="479"/>
      <c r="H464" s="479"/>
      <c r="I464" s="479"/>
      <c r="J464" s="479"/>
      <c r="K464" s="479"/>
      <c r="L464" s="479"/>
      <c r="M464" s="479"/>
      <c r="N464" s="479"/>
      <c r="O464" s="479"/>
      <c r="P464" s="479"/>
      <c r="Q464" s="479"/>
      <c r="R464" s="479"/>
      <c r="S464" s="479"/>
      <c r="T464" s="479"/>
      <c r="U464" s="479"/>
      <c r="V464" s="479"/>
      <c r="W464" s="479"/>
      <c r="X464" s="479"/>
      <c r="Y464" s="479"/>
      <c r="Z464" s="479"/>
    </row>
    <row r="465" spans="1:26" ht="15.75" customHeight="1">
      <c r="A465" s="479"/>
      <c r="B465" s="479"/>
      <c r="C465" s="479"/>
      <c r="D465" s="479"/>
      <c r="E465" s="479"/>
      <c r="F465" s="479"/>
      <c r="G465" s="479"/>
      <c r="H465" s="479"/>
      <c r="I465" s="479"/>
      <c r="J465" s="479"/>
      <c r="K465" s="479"/>
      <c r="L465" s="479"/>
      <c r="M465" s="479"/>
      <c r="N465" s="479"/>
      <c r="O465" s="479"/>
      <c r="P465" s="479"/>
      <c r="Q465" s="479"/>
      <c r="R465" s="479"/>
      <c r="S465" s="479"/>
      <c r="T465" s="479"/>
      <c r="U465" s="479"/>
      <c r="V465" s="479"/>
      <c r="W465" s="479"/>
      <c r="X465" s="479"/>
      <c r="Y465" s="479"/>
      <c r="Z465" s="479"/>
    </row>
    <row r="466" spans="1:26" ht="15.75" customHeight="1">
      <c r="A466" s="479"/>
      <c r="B466" s="479"/>
      <c r="C466" s="479"/>
      <c r="D466" s="479"/>
      <c r="E466" s="479"/>
      <c r="F466" s="479"/>
      <c r="G466" s="479"/>
      <c r="H466" s="479"/>
      <c r="I466" s="479"/>
      <c r="J466" s="479"/>
      <c r="K466" s="479"/>
      <c r="L466" s="479"/>
      <c r="M466" s="479"/>
      <c r="N466" s="479"/>
      <c r="O466" s="479"/>
      <c r="P466" s="479"/>
      <c r="Q466" s="479"/>
      <c r="R466" s="479"/>
      <c r="S466" s="479"/>
      <c r="T466" s="479"/>
      <c r="U466" s="479"/>
      <c r="V466" s="479"/>
      <c r="W466" s="479"/>
      <c r="X466" s="479"/>
      <c r="Y466" s="479"/>
      <c r="Z466" s="479"/>
    </row>
    <row r="467" spans="1:26" ht="15.75" customHeight="1">
      <c r="A467" s="479"/>
      <c r="B467" s="479"/>
      <c r="C467" s="479"/>
      <c r="D467" s="479"/>
      <c r="E467" s="479"/>
      <c r="F467" s="479"/>
      <c r="G467" s="479"/>
      <c r="H467" s="479"/>
      <c r="I467" s="479"/>
      <c r="J467" s="479"/>
      <c r="K467" s="479"/>
      <c r="L467" s="479"/>
      <c r="M467" s="479"/>
      <c r="N467" s="479"/>
      <c r="O467" s="479"/>
      <c r="P467" s="479"/>
      <c r="Q467" s="479"/>
      <c r="R467" s="479"/>
      <c r="S467" s="479"/>
      <c r="T467" s="479"/>
      <c r="U467" s="479"/>
      <c r="V467" s="479"/>
      <c r="W467" s="479"/>
      <c r="X467" s="479"/>
      <c r="Y467" s="479"/>
      <c r="Z467" s="479"/>
    </row>
    <row r="468" spans="1:26" ht="15.75" customHeight="1">
      <c r="A468" s="479"/>
      <c r="B468" s="479"/>
      <c r="C468" s="479"/>
      <c r="D468" s="479"/>
      <c r="E468" s="479"/>
      <c r="F468" s="479"/>
      <c r="G468" s="479"/>
      <c r="H468" s="479"/>
      <c r="I468" s="479"/>
      <c r="J468" s="479"/>
      <c r="K468" s="479"/>
      <c r="L468" s="479"/>
      <c r="M468" s="479"/>
      <c r="N468" s="479"/>
      <c r="O468" s="479"/>
      <c r="P468" s="479"/>
      <c r="Q468" s="479"/>
      <c r="R468" s="479"/>
      <c r="S468" s="479"/>
      <c r="T468" s="479"/>
      <c r="U468" s="479"/>
      <c r="V468" s="479"/>
      <c r="W468" s="479"/>
      <c r="X468" s="479"/>
      <c r="Y468" s="479"/>
      <c r="Z468" s="479"/>
    </row>
    <row r="469" spans="1:26" ht="15.75" customHeight="1">
      <c r="A469" s="479"/>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row>
    <row r="470" spans="1:26" ht="15.75" customHeight="1">
      <c r="A470" s="479"/>
      <c r="B470" s="479"/>
      <c r="C470" s="479"/>
      <c r="D470" s="479"/>
      <c r="E470" s="479"/>
      <c r="F470" s="479"/>
      <c r="G470" s="479"/>
      <c r="H470" s="479"/>
      <c r="I470" s="479"/>
      <c r="J470" s="479"/>
      <c r="K470" s="479"/>
      <c r="L470" s="479"/>
      <c r="M470" s="479"/>
      <c r="N470" s="479"/>
      <c r="O470" s="479"/>
      <c r="P470" s="479"/>
      <c r="Q470" s="479"/>
      <c r="R470" s="479"/>
      <c r="S470" s="479"/>
      <c r="T470" s="479"/>
      <c r="U470" s="479"/>
      <c r="V470" s="479"/>
      <c r="W470" s="479"/>
      <c r="X470" s="479"/>
      <c r="Y470" s="479"/>
      <c r="Z470" s="479"/>
    </row>
    <row r="471" spans="1:26" ht="15.75" customHeight="1">
      <c r="A471" s="479"/>
      <c r="B471" s="479"/>
      <c r="C471" s="479"/>
      <c r="D471" s="479"/>
      <c r="E471" s="479"/>
      <c r="F471" s="479"/>
      <c r="G471" s="479"/>
      <c r="H471" s="479"/>
      <c r="I471" s="479"/>
      <c r="J471" s="479"/>
      <c r="K471" s="479"/>
      <c r="L471" s="479"/>
      <c r="M471" s="479"/>
      <c r="N471" s="479"/>
      <c r="O471" s="479"/>
      <c r="P471" s="479"/>
      <c r="Q471" s="479"/>
      <c r="R471" s="479"/>
      <c r="S471" s="479"/>
      <c r="T471" s="479"/>
      <c r="U471" s="479"/>
      <c r="V471" s="479"/>
      <c r="W471" s="479"/>
      <c r="X471" s="479"/>
      <c r="Y471" s="479"/>
      <c r="Z471" s="479"/>
    </row>
    <row r="472" spans="1:26" ht="15.75" customHeight="1">
      <c r="A472" s="479"/>
      <c r="B472" s="479"/>
      <c r="C472" s="479"/>
      <c r="D472" s="479"/>
      <c r="E472" s="479"/>
      <c r="F472" s="479"/>
      <c r="G472" s="479"/>
      <c r="H472" s="479"/>
      <c r="I472" s="479"/>
      <c r="J472" s="479"/>
      <c r="K472" s="479"/>
      <c r="L472" s="479"/>
      <c r="M472" s="479"/>
      <c r="N472" s="479"/>
      <c r="O472" s="479"/>
      <c r="P472" s="479"/>
      <c r="Q472" s="479"/>
      <c r="R472" s="479"/>
      <c r="S472" s="479"/>
      <c r="T472" s="479"/>
      <c r="U472" s="479"/>
      <c r="V472" s="479"/>
      <c r="W472" s="479"/>
      <c r="X472" s="479"/>
      <c r="Y472" s="479"/>
      <c r="Z472" s="479"/>
    </row>
    <row r="473" spans="1:26" ht="15.75" customHeight="1">
      <c r="A473" s="479"/>
      <c r="B473" s="479"/>
      <c r="C473" s="479"/>
      <c r="D473" s="479"/>
      <c r="E473" s="479"/>
      <c r="F473" s="479"/>
      <c r="G473" s="479"/>
      <c r="H473" s="479"/>
      <c r="I473" s="479"/>
      <c r="J473" s="479"/>
      <c r="K473" s="479"/>
      <c r="L473" s="479"/>
      <c r="M473" s="479"/>
      <c r="N473" s="479"/>
      <c r="O473" s="479"/>
      <c r="P473" s="479"/>
      <c r="Q473" s="479"/>
      <c r="R473" s="479"/>
      <c r="S473" s="479"/>
      <c r="T473" s="479"/>
      <c r="U473" s="479"/>
      <c r="V473" s="479"/>
      <c r="W473" s="479"/>
      <c r="X473" s="479"/>
      <c r="Y473" s="479"/>
      <c r="Z473" s="479"/>
    </row>
    <row r="474" spans="1:26" ht="15.75" customHeight="1">
      <c r="A474" s="479"/>
      <c r="B474" s="479"/>
      <c r="C474" s="479"/>
      <c r="D474" s="479"/>
      <c r="E474" s="479"/>
      <c r="F474" s="479"/>
      <c r="G474" s="479"/>
      <c r="H474" s="479"/>
      <c r="I474" s="479"/>
      <c r="J474" s="479"/>
      <c r="K474" s="479"/>
      <c r="L474" s="479"/>
      <c r="M474" s="479"/>
      <c r="N474" s="479"/>
      <c r="O474" s="479"/>
      <c r="P474" s="479"/>
      <c r="Q474" s="479"/>
      <c r="R474" s="479"/>
      <c r="S474" s="479"/>
      <c r="T474" s="479"/>
      <c r="U474" s="479"/>
      <c r="V474" s="479"/>
      <c r="W474" s="479"/>
      <c r="X474" s="479"/>
      <c r="Y474" s="479"/>
      <c r="Z474" s="479"/>
    </row>
    <row r="475" spans="1:26" ht="15.75" customHeight="1">
      <c r="A475" s="479"/>
      <c r="B475" s="479"/>
      <c r="C475" s="479"/>
      <c r="D475" s="479"/>
      <c r="E475" s="479"/>
      <c r="F475" s="479"/>
      <c r="G475" s="479"/>
      <c r="H475" s="479"/>
      <c r="I475" s="479"/>
      <c r="J475" s="479"/>
      <c r="K475" s="479"/>
      <c r="L475" s="479"/>
      <c r="M475" s="479"/>
      <c r="N475" s="479"/>
      <c r="O475" s="479"/>
      <c r="P475" s="479"/>
      <c r="Q475" s="479"/>
      <c r="R475" s="479"/>
      <c r="S475" s="479"/>
      <c r="T475" s="479"/>
      <c r="U475" s="479"/>
      <c r="V475" s="479"/>
      <c r="W475" s="479"/>
      <c r="X475" s="479"/>
      <c r="Y475" s="479"/>
      <c r="Z475" s="479"/>
    </row>
    <row r="476" spans="1:26" ht="15.75" customHeight="1">
      <c r="A476" s="479"/>
      <c r="B476" s="479"/>
      <c r="C476" s="479"/>
      <c r="D476" s="479"/>
      <c r="E476" s="479"/>
      <c r="F476" s="479"/>
      <c r="G476" s="479"/>
      <c r="H476" s="479"/>
      <c r="I476" s="479"/>
      <c r="J476" s="479"/>
      <c r="K476" s="479"/>
      <c r="L476" s="479"/>
      <c r="M476" s="479"/>
      <c r="N476" s="479"/>
      <c r="O476" s="479"/>
      <c r="P476" s="479"/>
      <c r="Q476" s="479"/>
      <c r="R476" s="479"/>
      <c r="S476" s="479"/>
      <c r="T476" s="479"/>
      <c r="U476" s="479"/>
      <c r="V476" s="479"/>
      <c r="W476" s="479"/>
      <c r="X476" s="479"/>
      <c r="Y476" s="479"/>
      <c r="Z476" s="479"/>
    </row>
    <row r="477" spans="1:26" ht="15.75" customHeight="1">
      <c r="A477" s="479"/>
      <c r="B477" s="479"/>
      <c r="C477" s="479"/>
      <c r="D477" s="479"/>
      <c r="E477" s="479"/>
      <c r="F477" s="479"/>
      <c r="G477" s="479"/>
      <c r="H477" s="479"/>
      <c r="I477" s="479"/>
      <c r="J477" s="479"/>
      <c r="K477" s="479"/>
      <c r="L477" s="479"/>
      <c r="M477" s="479"/>
      <c r="N477" s="479"/>
      <c r="O477" s="479"/>
      <c r="P477" s="479"/>
      <c r="Q477" s="479"/>
      <c r="R477" s="479"/>
      <c r="S477" s="479"/>
      <c r="T477" s="479"/>
      <c r="U477" s="479"/>
      <c r="V477" s="479"/>
      <c r="W477" s="479"/>
      <c r="X477" s="479"/>
      <c r="Y477" s="479"/>
      <c r="Z477" s="479"/>
    </row>
    <row r="478" spans="1:26" ht="15.75" customHeight="1">
      <c r="A478" s="479"/>
      <c r="B478" s="479"/>
      <c r="C478" s="479"/>
      <c r="D478" s="479"/>
      <c r="E478" s="479"/>
      <c r="F478" s="479"/>
      <c r="G478" s="479"/>
      <c r="H478" s="479"/>
      <c r="I478" s="479"/>
      <c r="J478" s="479"/>
      <c r="K478" s="479"/>
      <c r="L478" s="479"/>
      <c r="M478" s="479"/>
      <c r="N478" s="479"/>
      <c r="O478" s="479"/>
      <c r="P478" s="479"/>
      <c r="Q478" s="479"/>
      <c r="R478" s="479"/>
      <c r="S478" s="479"/>
      <c r="T478" s="479"/>
      <c r="U478" s="479"/>
      <c r="V478" s="479"/>
      <c r="W478" s="479"/>
      <c r="X478" s="479"/>
      <c r="Y478" s="479"/>
      <c r="Z478" s="479"/>
    </row>
    <row r="479" spans="1:26" ht="15.75" customHeight="1">
      <c r="A479" s="479"/>
      <c r="B479" s="479"/>
      <c r="C479" s="479"/>
      <c r="D479" s="479"/>
      <c r="E479" s="479"/>
      <c r="F479" s="479"/>
      <c r="G479" s="479"/>
      <c r="H479" s="479"/>
      <c r="I479" s="479"/>
      <c r="J479" s="479"/>
      <c r="K479" s="479"/>
      <c r="L479" s="479"/>
      <c r="M479" s="479"/>
      <c r="N479" s="479"/>
      <c r="O479" s="479"/>
      <c r="P479" s="479"/>
      <c r="Q479" s="479"/>
      <c r="R479" s="479"/>
      <c r="S479" s="479"/>
      <c r="T479" s="479"/>
      <c r="U479" s="479"/>
      <c r="V479" s="479"/>
      <c r="W479" s="479"/>
      <c r="X479" s="479"/>
      <c r="Y479" s="479"/>
      <c r="Z479" s="479"/>
    </row>
    <row r="480" spans="1:26" ht="15.75" customHeight="1">
      <c r="A480" s="479"/>
      <c r="B480" s="479"/>
      <c r="C480" s="479"/>
      <c r="D480" s="479"/>
      <c r="E480" s="479"/>
      <c r="F480" s="479"/>
      <c r="G480" s="479"/>
      <c r="H480" s="479"/>
      <c r="I480" s="479"/>
      <c r="J480" s="479"/>
      <c r="K480" s="479"/>
      <c r="L480" s="479"/>
      <c r="M480" s="479"/>
      <c r="N480" s="479"/>
      <c r="O480" s="479"/>
      <c r="P480" s="479"/>
      <c r="Q480" s="479"/>
      <c r="R480" s="479"/>
      <c r="S480" s="479"/>
      <c r="T480" s="479"/>
      <c r="U480" s="479"/>
      <c r="V480" s="479"/>
      <c r="W480" s="479"/>
      <c r="X480" s="479"/>
      <c r="Y480" s="479"/>
      <c r="Z480" s="479"/>
    </row>
    <row r="481" spans="1:26" ht="15.75" customHeight="1">
      <c r="A481" s="479"/>
      <c r="B481" s="479"/>
      <c r="C481" s="479"/>
      <c r="D481" s="479"/>
      <c r="E481" s="479"/>
      <c r="F481" s="479"/>
      <c r="G481" s="479"/>
      <c r="H481" s="479"/>
      <c r="I481" s="479"/>
      <c r="J481" s="479"/>
      <c r="K481" s="479"/>
      <c r="L481" s="479"/>
      <c r="M481" s="479"/>
      <c r="N481" s="479"/>
      <c r="O481" s="479"/>
      <c r="P481" s="479"/>
      <c r="Q481" s="479"/>
      <c r="R481" s="479"/>
      <c r="S481" s="479"/>
      <c r="T481" s="479"/>
      <c r="U481" s="479"/>
      <c r="V481" s="479"/>
      <c r="W481" s="479"/>
      <c r="X481" s="479"/>
      <c r="Y481" s="479"/>
      <c r="Z481" s="479"/>
    </row>
    <row r="482" spans="1:26" ht="15.75" customHeight="1">
      <c r="A482" s="479"/>
      <c r="B482" s="479"/>
      <c r="C482" s="479"/>
      <c r="D482" s="479"/>
      <c r="E482" s="479"/>
      <c r="F482" s="479"/>
      <c r="G482" s="479"/>
      <c r="H482" s="479"/>
      <c r="I482" s="479"/>
      <c r="J482" s="479"/>
      <c r="K482" s="479"/>
      <c r="L482" s="479"/>
      <c r="M482" s="479"/>
      <c r="N482" s="479"/>
      <c r="O482" s="479"/>
      <c r="P482" s="479"/>
      <c r="Q482" s="479"/>
      <c r="R482" s="479"/>
      <c r="S482" s="479"/>
      <c r="T482" s="479"/>
      <c r="U482" s="479"/>
      <c r="V482" s="479"/>
      <c r="W482" s="479"/>
      <c r="X482" s="479"/>
      <c r="Y482" s="479"/>
      <c r="Z482" s="479"/>
    </row>
    <row r="483" spans="1:26" ht="15.75" customHeight="1">
      <c r="A483" s="479"/>
      <c r="B483" s="479"/>
      <c r="C483" s="479"/>
      <c r="D483" s="479"/>
      <c r="E483" s="479"/>
      <c r="F483" s="479"/>
      <c r="G483" s="479"/>
      <c r="H483" s="479"/>
      <c r="I483" s="479"/>
      <c r="J483" s="479"/>
      <c r="K483" s="479"/>
      <c r="L483" s="479"/>
      <c r="M483" s="479"/>
      <c r="N483" s="479"/>
      <c r="O483" s="479"/>
      <c r="P483" s="479"/>
      <c r="Q483" s="479"/>
      <c r="R483" s="479"/>
      <c r="S483" s="479"/>
      <c r="T483" s="479"/>
      <c r="U483" s="479"/>
      <c r="V483" s="479"/>
      <c r="W483" s="479"/>
      <c r="X483" s="479"/>
      <c r="Y483" s="479"/>
      <c r="Z483" s="479"/>
    </row>
    <row r="484" spans="1:26" ht="15.75" customHeight="1">
      <c r="A484" s="479"/>
      <c r="B484" s="479"/>
      <c r="C484" s="479"/>
      <c r="D484" s="479"/>
      <c r="E484" s="479"/>
      <c r="F484" s="479"/>
      <c r="G484" s="479"/>
      <c r="H484" s="479"/>
      <c r="I484" s="479"/>
      <c r="J484" s="479"/>
      <c r="K484" s="479"/>
      <c r="L484" s="479"/>
      <c r="M484" s="479"/>
      <c r="N484" s="479"/>
      <c r="O484" s="479"/>
      <c r="P484" s="479"/>
      <c r="Q484" s="479"/>
      <c r="R484" s="479"/>
      <c r="S484" s="479"/>
      <c r="T484" s="479"/>
      <c r="U484" s="479"/>
      <c r="V484" s="479"/>
      <c r="W484" s="479"/>
      <c r="X484" s="479"/>
      <c r="Y484" s="479"/>
      <c r="Z484" s="479"/>
    </row>
    <row r="485" spans="1:26" ht="15.75" customHeight="1">
      <c r="A485" s="479"/>
      <c r="B485" s="479"/>
      <c r="C485" s="479"/>
      <c r="D485" s="479"/>
      <c r="E485" s="479"/>
      <c r="F485" s="479"/>
      <c r="G485" s="479"/>
      <c r="H485" s="479"/>
      <c r="I485" s="479"/>
      <c r="J485" s="479"/>
      <c r="K485" s="479"/>
      <c r="L485" s="479"/>
      <c r="M485" s="479"/>
      <c r="N485" s="479"/>
      <c r="O485" s="479"/>
      <c r="P485" s="479"/>
      <c r="Q485" s="479"/>
      <c r="R485" s="479"/>
      <c r="S485" s="479"/>
      <c r="T485" s="479"/>
      <c r="U485" s="479"/>
      <c r="V485" s="479"/>
      <c r="W485" s="479"/>
      <c r="X485" s="479"/>
      <c r="Y485" s="479"/>
      <c r="Z485" s="479"/>
    </row>
    <row r="486" spans="1:26" ht="15.75" customHeight="1">
      <c r="A486" s="479"/>
      <c r="B486" s="479"/>
      <c r="C486" s="479"/>
      <c r="D486" s="479"/>
      <c r="E486" s="479"/>
      <c r="F486" s="479"/>
      <c r="G486" s="479"/>
      <c r="H486" s="479"/>
      <c r="I486" s="479"/>
      <c r="J486" s="479"/>
      <c r="K486" s="479"/>
      <c r="L486" s="479"/>
      <c r="M486" s="479"/>
      <c r="N486" s="479"/>
      <c r="O486" s="479"/>
      <c r="P486" s="479"/>
      <c r="Q486" s="479"/>
      <c r="R486" s="479"/>
      <c r="S486" s="479"/>
      <c r="T486" s="479"/>
      <c r="U486" s="479"/>
      <c r="V486" s="479"/>
      <c r="W486" s="479"/>
      <c r="X486" s="479"/>
      <c r="Y486" s="479"/>
      <c r="Z486" s="479"/>
    </row>
    <row r="487" spans="1:26" ht="15.75" customHeight="1">
      <c r="A487" s="479"/>
      <c r="B487" s="479"/>
      <c r="C487" s="479"/>
      <c r="D487" s="479"/>
      <c r="E487" s="479"/>
      <c r="F487" s="479"/>
      <c r="G487" s="479"/>
      <c r="H487" s="479"/>
      <c r="I487" s="479"/>
      <c r="J487" s="479"/>
      <c r="K487" s="479"/>
      <c r="L487" s="479"/>
      <c r="M487" s="479"/>
      <c r="N487" s="479"/>
      <c r="O487" s="479"/>
      <c r="P487" s="479"/>
      <c r="Q487" s="479"/>
      <c r="R487" s="479"/>
      <c r="S487" s="479"/>
      <c r="T487" s="479"/>
      <c r="U487" s="479"/>
      <c r="V487" s="479"/>
      <c r="W487" s="479"/>
      <c r="X487" s="479"/>
      <c r="Y487" s="479"/>
      <c r="Z487" s="479"/>
    </row>
    <row r="488" spans="1:26" ht="15.75" customHeight="1">
      <c r="A488" s="479"/>
      <c r="B488" s="479"/>
      <c r="C488" s="479"/>
      <c r="D488" s="479"/>
      <c r="E488" s="479"/>
      <c r="F488" s="479"/>
      <c r="G488" s="479"/>
      <c r="H488" s="479"/>
      <c r="I488" s="479"/>
      <c r="J488" s="479"/>
      <c r="K488" s="479"/>
      <c r="L488" s="479"/>
      <c r="M488" s="479"/>
      <c r="N488" s="479"/>
      <c r="O488" s="479"/>
      <c r="P488" s="479"/>
      <c r="Q488" s="479"/>
      <c r="R488" s="479"/>
      <c r="S488" s="479"/>
      <c r="T488" s="479"/>
      <c r="U488" s="479"/>
      <c r="V488" s="479"/>
      <c r="W488" s="479"/>
      <c r="X488" s="479"/>
      <c r="Y488" s="479"/>
      <c r="Z488" s="479"/>
    </row>
    <row r="489" spans="1:26" ht="15.75" customHeight="1">
      <c r="A489" s="479"/>
      <c r="B489" s="479"/>
      <c r="C489" s="479"/>
      <c r="D489" s="479"/>
      <c r="E489" s="479"/>
      <c r="F489" s="479"/>
      <c r="G489" s="479"/>
      <c r="H489" s="479"/>
      <c r="I489" s="479"/>
      <c r="J489" s="479"/>
      <c r="K489" s="479"/>
      <c r="L489" s="479"/>
      <c r="M489" s="479"/>
      <c r="N489" s="479"/>
      <c r="O489" s="479"/>
      <c r="P489" s="479"/>
      <c r="Q489" s="479"/>
      <c r="R489" s="479"/>
      <c r="S489" s="479"/>
      <c r="T489" s="479"/>
      <c r="U489" s="479"/>
      <c r="V489" s="479"/>
      <c r="W489" s="479"/>
      <c r="X489" s="479"/>
      <c r="Y489" s="479"/>
      <c r="Z489" s="479"/>
    </row>
    <row r="490" spans="1:26" ht="15.75" customHeight="1">
      <c r="A490" s="479"/>
      <c r="B490" s="479"/>
      <c r="C490" s="479"/>
      <c r="D490" s="479"/>
      <c r="E490" s="479"/>
      <c r="F490" s="479"/>
      <c r="G490" s="479"/>
      <c r="H490" s="479"/>
      <c r="I490" s="479"/>
      <c r="J490" s="479"/>
      <c r="K490" s="479"/>
      <c r="L490" s="479"/>
      <c r="M490" s="479"/>
      <c r="N490" s="479"/>
      <c r="O490" s="479"/>
      <c r="P490" s="479"/>
      <c r="Q490" s="479"/>
      <c r="R490" s="479"/>
      <c r="S490" s="479"/>
      <c r="T490" s="479"/>
      <c r="U490" s="479"/>
      <c r="V490" s="479"/>
      <c r="W490" s="479"/>
      <c r="X490" s="479"/>
      <c r="Y490" s="479"/>
      <c r="Z490" s="479"/>
    </row>
    <row r="491" spans="1:26" ht="15.75" customHeight="1">
      <c r="A491" s="479"/>
      <c r="B491" s="479"/>
      <c r="C491" s="479"/>
      <c r="D491" s="479"/>
      <c r="E491" s="479"/>
      <c r="F491" s="479"/>
      <c r="G491" s="479"/>
      <c r="H491" s="479"/>
      <c r="I491" s="479"/>
      <c r="J491" s="479"/>
      <c r="K491" s="479"/>
      <c r="L491" s="479"/>
      <c r="M491" s="479"/>
      <c r="N491" s="479"/>
      <c r="O491" s="479"/>
      <c r="P491" s="479"/>
      <c r="Q491" s="479"/>
      <c r="R491" s="479"/>
      <c r="S491" s="479"/>
      <c r="T491" s="479"/>
      <c r="U491" s="479"/>
      <c r="V491" s="479"/>
      <c r="W491" s="479"/>
      <c r="X491" s="479"/>
      <c r="Y491" s="479"/>
      <c r="Z491" s="479"/>
    </row>
    <row r="492" spans="1:26" ht="15.75" customHeight="1">
      <c r="A492" s="479"/>
      <c r="B492" s="479"/>
      <c r="C492" s="479"/>
      <c r="D492" s="479"/>
      <c r="E492" s="479"/>
      <c r="F492" s="479"/>
      <c r="G492" s="479"/>
      <c r="H492" s="479"/>
      <c r="I492" s="479"/>
      <c r="J492" s="479"/>
      <c r="K492" s="479"/>
      <c r="L492" s="479"/>
      <c r="M492" s="479"/>
      <c r="N492" s="479"/>
      <c r="O492" s="479"/>
      <c r="P492" s="479"/>
      <c r="Q492" s="479"/>
      <c r="R492" s="479"/>
      <c r="S492" s="479"/>
      <c r="T492" s="479"/>
      <c r="U492" s="479"/>
      <c r="V492" s="479"/>
      <c r="W492" s="479"/>
      <c r="X492" s="479"/>
      <c r="Y492" s="479"/>
      <c r="Z492" s="479"/>
    </row>
    <row r="493" spans="1:26" ht="15.75" customHeight="1">
      <c r="A493" s="479"/>
      <c r="B493" s="479"/>
      <c r="C493" s="479"/>
      <c r="D493" s="479"/>
      <c r="E493" s="479"/>
      <c r="F493" s="479"/>
      <c r="G493" s="479"/>
      <c r="H493" s="479"/>
      <c r="I493" s="479"/>
      <c r="J493" s="479"/>
      <c r="K493" s="479"/>
      <c r="L493" s="479"/>
      <c r="M493" s="479"/>
      <c r="N493" s="479"/>
      <c r="O493" s="479"/>
      <c r="P493" s="479"/>
      <c r="Q493" s="479"/>
      <c r="R493" s="479"/>
      <c r="S493" s="479"/>
      <c r="T493" s="479"/>
      <c r="U493" s="479"/>
      <c r="V493" s="479"/>
      <c r="W493" s="479"/>
      <c r="X493" s="479"/>
      <c r="Y493" s="479"/>
      <c r="Z493" s="479"/>
    </row>
    <row r="494" spans="1:26" ht="15.75" customHeight="1">
      <c r="A494" s="479"/>
      <c r="B494" s="479"/>
      <c r="C494" s="479"/>
      <c r="D494" s="479"/>
      <c r="E494" s="479"/>
      <c r="F494" s="479"/>
      <c r="G494" s="479"/>
      <c r="H494" s="479"/>
      <c r="I494" s="479"/>
      <c r="J494" s="479"/>
      <c r="K494" s="479"/>
      <c r="L494" s="479"/>
      <c r="M494" s="479"/>
      <c r="N494" s="479"/>
      <c r="O494" s="479"/>
      <c r="P494" s="479"/>
      <c r="Q494" s="479"/>
      <c r="R494" s="479"/>
      <c r="S494" s="479"/>
      <c r="T494" s="479"/>
      <c r="U494" s="479"/>
      <c r="V494" s="479"/>
      <c r="W494" s="479"/>
      <c r="X494" s="479"/>
      <c r="Y494" s="479"/>
      <c r="Z494" s="479"/>
    </row>
    <row r="495" spans="1:26" ht="15.75" customHeight="1">
      <c r="A495" s="479"/>
      <c r="B495" s="479"/>
      <c r="C495" s="479"/>
      <c r="D495" s="479"/>
      <c r="E495" s="479"/>
      <c r="F495" s="479"/>
      <c r="G495" s="479"/>
      <c r="H495" s="479"/>
      <c r="I495" s="479"/>
      <c r="J495" s="479"/>
      <c r="K495" s="479"/>
      <c r="L495" s="479"/>
      <c r="M495" s="479"/>
      <c r="N495" s="479"/>
      <c r="O495" s="479"/>
      <c r="P495" s="479"/>
      <c r="Q495" s="479"/>
      <c r="R495" s="479"/>
      <c r="S495" s="479"/>
      <c r="T495" s="479"/>
      <c r="U495" s="479"/>
      <c r="V495" s="479"/>
      <c r="W495" s="479"/>
      <c r="X495" s="479"/>
      <c r="Y495" s="479"/>
      <c r="Z495" s="479"/>
    </row>
    <row r="496" spans="1:26" ht="15.75" customHeight="1">
      <c r="A496" s="479"/>
      <c r="B496" s="479"/>
      <c r="C496" s="479"/>
      <c r="D496" s="479"/>
      <c r="E496" s="479"/>
      <c r="F496" s="479"/>
      <c r="G496" s="479"/>
      <c r="H496" s="479"/>
      <c r="I496" s="479"/>
      <c r="J496" s="479"/>
      <c r="K496" s="479"/>
      <c r="L496" s="479"/>
      <c r="M496" s="479"/>
      <c r="N496" s="479"/>
      <c r="O496" s="479"/>
      <c r="P496" s="479"/>
      <c r="Q496" s="479"/>
      <c r="R496" s="479"/>
      <c r="S496" s="479"/>
      <c r="T496" s="479"/>
      <c r="U496" s="479"/>
      <c r="V496" s="479"/>
      <c r="W496" s="479"/>
      <c r="X496" s="479"/>
      <c r="Y496" s="479"/>
      <c r="Z496" s="479"/>
    </row>
    <row r="497" spans="1:26" ht="15.75" customHeight="1">
      <c r="A497" s="479"/>
      <c r="B497" s="479"/>
      <c r="C497" s="479"/>
      <c r="D497" s="479"/>
      <c r="E497" s="479"/>
      <c r="F497" s="479"/>
      <c r="G497" s="479"/>
      <c r="H497" s="479"/>
      <c r="I497" s="479"/>
      <c r="J497" s="479"/>
      <c r="K497" s="479"/>
      <c r="L497" s="479"/>
      <c r="M497" s="479"/>
      <c r="N497" s="479"/>
      <c r="O497" s="479"/>
      <c r="P497" s="479"/>
      <c r="Q497" s="479"/>
      <c r="R497" s="479"/>
      <c r="S497" s="479"/>
      <c r="T497" s="479"/>
      <c r="U497" s="479"/>
      <c r="V497" s="479"/>
      <c r="W497" s="479"/>
      <c r="X497" s="479"/>
      <c r="Y497" s="479"/>
      <c r="Z497" s="479"/>
    </row>
    <row r="498" spans="1:26" ht="15.75" customHeight="1">
      <c r="A498" s="479"/>
      <c r="B498" s="479"/>
      <c r="C498" s="479"/>
      <c r="D498" s="479"/>
      <c r="E498" s="479"/>
      <c r="F498" s="479"/>
      <c r="G498" s="479"/>
      <c r="H498" s="479"/>
      <c r="I498" s="479"/>
      <c r="J498" s="479"/>
      <c r="K498" s="479"/>
      <c r="L498" s="479"/>
      <c r="M498" s="479"/>
      <c r="N498" s="479"/>
      <c r="O498" s="479"/>
      <c r="P498" s="479"/>
      <c r="Q498" s="479"/>
      <c r="R498" s="479"/>
      <c r="S498" s="479"/>
      <c r="T498" s="479"/>
      <c r="U498" s="479"/>
      <c r="V498" s="479"/>
      <c r="W498" s="479"/>
      <c r="X498" s="479"/>
      <c r="Y498" s="479"/>
      <c r="Z498" s="479"/>
    </row>
    <row r="499" spans="1:26" ht="15.75" customHeight="1">
      <c r="A499" s="479"/>
      <c r="B499" s="479"/>
      <c r="C499" s="479"/>
      <c r="D499" s="479"/>
      <c r="E499" s="479"/>
      <c r="F499" s="479"/>
      <c r="G499" s="479"/>
      <c r="H499" s="479"/>
      <c r="I499" s="479"/>
      <c r="J499" s="479"/>
      <c r="K499" s="479"/>
      <c r="L499" s="479"/>
      <c r="M499" s="479"/>
      <c r="N499" s="479"/>
      <c r="O499" s="479"/>
      <c r="P499" s="479"/>
      <c r="Q499" s="479"/>
      <c r="R499" s="479"/>
      <c r="S499" s="479"/>
      <c r="T499" s="479"/>
      <c r="U499" s="479"/>
      <c r="V499" s="479"/>
      <c r="W499" s="479"/>
      <c r="X499" s="479"/>
      <c r="Y499" s="479"/>
      <c r="Z499" s="479"/>
    </row>
    <row r="500" spans="1:26" ht="15.75" customHeight="1">
      <c r="A500" s="479"/>
      <c r="B500" s="479"/>
      <c r="C500" s="479"/>
      <c r="D500" s="479"/>
      <c r="E500" s="479"/>
      <c r="F500" s="479"/>
      <c r="G500" s="479"/>
      <c r="H500" s="479"/>
      <c r="I500" s="479"/>
      <c r="J500" s="479"/>
      <c r="K500" s="479"/>
      <c r="L500" s="479"/>
      <c r="M500" s="479"/>
      <c r="N500" s="479"/>
      <c r="O500" s="479"/>
      <c r="P500" s="479"/>
      <c r="Q500" s="479"/>
      <c r="R500" s="479"/>
      <c r="S500" s="479"/>
      <c r="T500" s="479"/>
      <c r="U500" s="479"/>
      <c r="V500" s="479"/>
      <c r="W500" s="479"/>
      <c r="X500" s="479"/>
      <c r="Y500" s="479"/>
      <c r="Z500" s="479"/>
    </row>
    <row r="501" spans="1:26" ht="15.75" customHeight="1">
      <c r="A501" s="479"/>
      <c r="B501" s="479"/>
      <c r="C501" s="479"/>
      <c r="D501" s="479"/>
      <c r="E501" s="479"/>
      <c r="F501" s="479"/>
      <c r="G501" s="479"/>
      <c r="H501" s="479"/>
      <c r="I501" s="479"/>
      <c r="J501" s="479"/>
      <c r="K501" s="479"/>
      <c r="L501" s="479"/>
      <c r="M501" s="479"/>
      <c r="N501" s="479"/>
      <c r="O501" s="479"/>
      <c r="P501" s="479"/>
      <c r="Q501" s="479"/>
      <c r="R501" s="479"/>
      <c r="S501" s="479"/>
      <c r="T501" s="479"/>
      <c r="U501" s="479"/>
      <c r="V501" s="479"/>
      <c r="W501" s="479"/>
      <c r="X501" s="479"/>
      <c r="Y501" s="479"/>
      <c r="Z501" s="479"/>
    </row>
    <row r="502" spans="1:26" ht="15.75" customHeight="1">
      <c r="A502" s="479"/>
      <c r="B502" s="479"/>
      <c r="C502" s="479"/>
      <c r="D502" s="479"/>
      <c r="E502" s="479"/>
      <c r="F502" s="479"/>
      <c r="G502" s="479"/>
      <c r="H502" s="479"/>
      <c r="I502" s="479"/>
      <c r="J502" s="479"/>
      <c r="K502" s="479"/>
      <c r="L502" s="479"/>
      <c r="M502" s="479"/>
      <c r="N502" s="479"/>
      <c r="O502" s="479"/>
      <c r="P502" s="479"/>
      <c r="Q502" s="479"/>
      <c r="R502" s="479"/>
      <c r="S502" s="479"/>
      <c r="T502" s="479"/>
      <c r="U502" s="479"/>
      <c r="V502" s="479"/>
      <c r="W502" s="479"/>
      <c r="X502" s="479"/>
      <c r="Y502" s="479"/>
      <c r="Z502" s="479"/>
    </row>
    <row r="503" spans="1:26" ht="15.75" customHeight="1">
      <c r="A503" s="479"/>
      <c r="B503" s="479"/>
      <c r="C503" s="479"/>
      <c r="D503" s="479"/>
      <c r="E503" s="479"/>
      <c r="F503" s="479"/>
      <c r="G503" s="479"/>
      <c r="H503" s="479"/>
      <c r="I503" s="479"/>
      <c r="J503" s="479"/>
      <c r="K503" s="479"/>
      <c r="L503" s="479"/>
      <c r="M503" s="479"/>
      <c r="N503" s="479"/>
      <c r="O503" s="479"/>
      <c r="P503" s="479"/>
      <c r="Q503" s="479"/>
      <c r="R503" s="479"/>
      <c r="S503" s="479"/>
      <c r="T503" s="479"/>
      <c r="U503" s="479"/>
      <c r="V503" s="479"/>
      <c r="W503" s="479"/>
      <c r="X503" s="479"/>
      <c r="Y503" s="479"/>
      <c r="Z503" s="479"/>
    </row>
    <row r="504" spans="1:26" ht="15.75" customHeight="1">
      <c r="A504" s="479"/>
      <c r="B504" s="479"/>
      <c r="C504" s="479"/>
      <c r="D504" s="479"/>
      <c r="E504" s="479"/>
      <c r="F504" s="479"/>
      <c r="G504" s="479"/>
      <c r="H504" s="479"/>
      <c r="I504" s="479"/>
      <c r="J504" s="479"/>
      <c r="K504" s="479"/>
      <c r="L504" s="479"/>
      <c r="M504" s="479"/>
      <c r="N504" s="479"/>
      <c r="O504" s="479"/>
      <c r="P504" s="479"/>
      <c r="Q504" s="479"/>
      <c r="R504" s="479"/>
      <c r="S504" s="479"/>
      <c r="T504" s="479"/>
      <c r="U504" s="479"/>
      <c r="V504" s="479"/>
      <c r="W504" s="479"/>
      <c r="X504" s="479"/>
      <c r="Y504" s="479"/>
      <c r="Z504" s="479"/>
    </row>
    <row r="505" spans="1:26" ht="15.75" customHeight="1">
      <c r="A505" s="479"/>
      <c r="B505" s="479"/>
      <c r="C505" s="479"/>
      <c r="D505" s="479"/>
      <c r="E505" s="479"/>
      <c r="F505" s="479"/>
      <c r="G505" s="479"/>
      <c r="H505" s="479"/>
      <c r="I505" s="479"/>
      <c r="J505" s="479"/>
      <c r="K505" s="479"/>
      <c r="L505" s="479"/>
      <c r="M505" s="479"/>
      <c r="N505" s="479"/>
      <c r="O505" s="479"/>
      <c r="P505" s="479"/>
      <c r="Q505" s="479"/>
      <c r="R505" s="479"/>
      <c r="S505" s="479"/>
      <c r="T505" s="479"/>
      <c r="U505" s="479"/>
      <c r="V505" s="479"/>
      <c r="W505" s="479"/>
      <c r="X505" s="479"/>
      <c r="Y505" s="479"/>
      <c r="Z505" s="479"/>
    </row>
    <row r="506" spans="1:26" ht="15.75" customHeight="1">
      <c r="A506" s="479"/>
      <c r="B506" s="479"/>
      <c r="C506" s="479"/>
      <c r="D506" s="479"/>
      <c r="E506" s="479"/>
      <c r="F506" s="479"/>
      <c r="G506" s="479"/>
      <c r="H506" s="479"/>
      <c r="I506" s="479"/>
      <c r="J506" s="479"/>
      <c r="K506" s="479"/>
      <c r="L506" s="479"/>
      <c r="M506" s="479"/>
      <c r="N506" s="479"/>
      <c r="O506" s="479"/>
      <c r="P506" s="479"/>
      <c r="Q506" s="479"/>
      <c r="R506" s="479"/>
      <c r="S506" s="479"/>
      <c r="T506" s="479"/>
      <c r="U506" s="479"/>
      <c r="V506" s="479"/>
      <c r="W506" s="479"/>
      <c r="X506" s="479"/>
      <c r="Y506" s="479"/>
      <c r="Z506" s="479"/>
    </row>
    <row r="507" spans="1:26" ht="15.75" customHeight="1">
      <c r="A507" s="479"/>
      <c r="B507" s="479"/>
      <c r="C507" s="479"/>
      <c r="D507" s="479"/>
      <c r="E507" s="479"/>
      <c r="F507" s="479"/>
      <c r="G507" s="479"/>
      <c r="H507" s="479"/>
      <c r="I507" s="479"/>
      <c r="J507" s="479"/>
      <c r="K507" s="479"/>
      <c r="L507" s="479"/>
      <c r="M507" s="479"/>
      <c r="N507" s="479"/>
      <c r="O507" s="479"/>
      <c r="P507" s="479"/>
      <c r="Q507" s="479"/>
      <c r="R507" s="479"/>
      <c r="S507" s="479"/>
      <c r="T507" s="479"/>
      <c r="U507" s="479"/>
      <c r="V507" s="479"/>
      <c r="W507" s="479"/>
      <c r="X507" s="479"/>
      <c r="Y507" s="479"/>
      <c r="Z507" s="479"/>
    </row>
    <row r="508" spans="1:26" ht="15.75" customHeight="1">
      <c r="A508" s="479"/>
      <c r="B508" s="479"/>
      <c r="C508" s="479"/>
      <c r="D508" s="479"/>
      <c r="E508" s="479"/>
      <c r="F508" s="479"/>
      <c r="G508" s="479"/>
      <c r="H508" s="479"/>
      <c r="I508" s="479"/>
      <c r="J508" s="479"/>
      <c r="K508" s="479"/>
      <c r="L508" s="479"/>
      <c r="M508" s="479"/>
      <c r="N508" s="479"/>
      <c r="O508" s="479"/>
      <c r="P508" s="479"/>
      <c r="Q508" s="479"/>
      <c r="R508" s="479"/>
      <c r="S508" s="479"/>
      <c r="T508" s="479"/>
      <c r="U508" s="479"/>
      <c r="V508" s="479"/>
      <c r="W508" s="479"/>
      <c r="X508" s="479"/>
      <c r="Y508" s="479"/>
      <c r="Z508" s="479"/>
    </row>
    <row r="509" spans="1:26" ht="15.75" customHeight="1">
      <c r="A509" s="479"/>
      <c r="B509" s="479"/>
      <c r="C509" s="479"/>
      <c r="D509" s="479"/>
      <c r="E509" s="479"/>
      <c r="F509" s="479"/>
      <c r="G509" s="479"/>
      <c r="H509" s="479"/>
      <c r="I509" s="479"/>
      <c r="J509" s="479"/>
      <c r="K509" s="479"/>
      <c r="L509" s="479"/>
      <c r="M509" s="479"/>
      <c r="N509" s="479"/>
      <c r="O509" s="479"/>
      <c r="P509" s="479"/>
      <c r="Q509" s="479"/>
      <c r="R509" s="479"/>
      <c r="S509" s="479"/>
      <c r="T509" s="479"/>
      <c r="U509" s="479"/>
      <c r="V509" s="479"/>
      <c r="W509" s="479"/>
      <c r="X509" s="479"/>
      <c r="Y509" s="479"/>
      <c r="Z509" s="479"/>
    </row>
    <row r="510" spans="1:26" ht="15.75" customHeight="1">
      <c r="A510" s="479"/>
      <c r="B510" s="479"/>
      <c r="C510" s="479"/>
      <c r="D510" s="479"/>
      <c r="E510" s="479"/>
      <c r="F510" s="479"/>
      <c r="G510" s="479"/>
      <c r="H510" s="479"/>
      <c r="I510" s="479"/>
      <c r="J510" s="479"/>
      <c r="K510" s="479"/>
      <c r="L510" s="479"/>
      <c r="M510" s="479"/>
      <c r="N510" s="479"/>
      <c r="O510" s="479"/>
      <c r="P510" s="479"/>
      <c r="Q510" s="479"/>
      <c r="R510" s="479"/>
      <c r="S510" s="479"/>
      <c r="T510" s="479"/>
      <c r="U510" s="479"/>
      <c r="V510" s="479"/>
      <c r="W510" s="479"/>
      <c r="X510" s="479"/>
      <c r="Y510" s="479"/>
      <c r="Z510" s="479"/>
    </row>
    <row r="511" spans="1:26" ht="15.75" customHeight="1">
      <c r="A511" s="479"/>
      <c r="B511" s="479"/>
      <c r="C511" s="479"/>
      <c r="D511" s="479"/>
      <c r="E511" s="479"/>
      <c r="F511" s="479"/>
      <c r="G511" s="479"/>
      <c r="H511" s="479"/>
      <c r="I511" s="479"/>
      <c r="J511" s="479"/>
      <c r="K511" s="479"/>
      <c r="L511" s="479"/>
      <c r="M511" s="479"/>
      <c r="N511" s="479"/>
      <c r="O511" s="479"/>
      <c r="P511" s="479"/>
      <c r="Q511" s="479"/>
      <c r="R511" s="479"/>
      <c r="S511" s="479"/>
      <c r="T511" s="479"/>
      <c r="U511" s="479"/>
      <c r="V511" s="479"/>
      <c r="W511" s="479"/>
      <c r="X511" s="479"/>
      <c r="Y511" s="479"/>
      <c r="Z511" s="479"/>
    </row>
    <row r="512" spans="1:26" ht="15.75" customHeight="1">
      <c r="A512" s="479"/>
      <c r="B512" s="479"/>
      <c r="C512" s="479"/>
      <c r="D512" s="479"/>
      <c r="E512" s="479"/>
      <c r="F512" s="479"/>
      <c r="G512" s="479"/>
      <c r="H512" s="479"/>
      <c r="I512" s="479"/>
      <c r="J512" s="479"/>
      <c r="K512" s="479"/>
      <c r="L512" s="479"/>
      <c r="M512" s="479"/>
      <c r="N512" s="479"/>
      <c r="O512" s="479"/>
      <c r="P512" s="479"/>
      <c r="Q512" s="479"/>
      <c r="R512" s="479"/>
      <c r="S512" s="479"/>
      <c r="T512" s="479"/>
      <c r="U512" s="479"/>
      <c r="V512" s="479"/>
      <c r="W512" s="479"/>
      <c r="X512" s="479"/>
      <c r="Y512" s="479"/>
      <c r="Z512" s="479"/>
    </row>
    <row r="513" spans="1:26" ht="15.75" customHeight="1">
      <c r="A513" s="479"/>
      <c r="B513" s="479"/>
      <c r="C513" s="479"/>
      <c r="D513" s="479"/>
      <c r="E513" s="479"/>
      <c r="F513" s="479"/>
      <c r="G513" s="479"/>
      <c r="H513" s="479"/>
      <c r="I513" s="479"/>
      <c r="J513" s="479"/>
      <c r="K513" s="479"/>
      <c r="L513" s="479"/>
      <c r="M513" s="479"/>
      <c r="N513" s="479"/>
      <c r="O513" s="479"/>
      <c r="P513" s="479"/>
      <c r="Q513" s="479"/>
      <c r="R513" s="479"/>
      <c r="S513" s="479"/>
      <c r="T513" s="479"/>
      <c r="U513" s="479"/>
      <c r="V513" s="479"/>
      <c r="W513" s="479"/>
      <c r="X513" s="479"/>
      <c r="Y513" s="479"/>
      <c r="Z513" s="479"/>
    </row>
    <row r="514" spans="1:26" ht="15.75" customHeight="1">
      <c r="A514" s="479"/>
      <c r="B514" s="479"/>
      <c r="C514" s="479"/>
      <c r="D514" s="479"/>
      <c r="E514" s="479"/>
      <c r="F514" s="479"/>
      <c r="G514" s="479"/>
      <c r="H514" s="479"/>
      <c r="I514" s="479"/>
      <c r="J514" s="479"/>
      <c r="K514" s="479"/>
      <c r="L514" s="479"/>
      <c r="M514" s="479"/>
      <c r="N514" s="479"/>
      <c r="O514" s="479"/>
      <c r="P514" s="479"/>
      <c r="Q514" s="479"/>
      <c r="R514" s="479"/>
      <c r="S514" s="479"/>
      <c r="T514" s="479"/>
      <c r="U514" s="479"/>
      <c r="V514" s="479"/>
      <c r="W514" s="479"/>
      <c r="X514" s="479"/>
      <c r="Y514" s="479"/>
      <c r="Z514" s="479"/>
    </row>
    <row r="515" spans="1:26" ht="15.75" customHeight="1">
      <c r="A515" s="479"/>
      <c r="B515" s="479"/>
      <c r="C515" s="479"/>
      <c r="D515" s="479"/>
      <c r="E515" s="479"/>
      <c r="F515" s="479"/>
      <c r="G515" s="479"/>
      <c r="H515" s="479"/>
      <c r="I515" s="479"/>
      <c r="J515" s="479"/>
      <c r="K515" s="479"/>
      <c r="L515" s="479"/>
      <c r="M515" s="479"/>
      <c r="N515" s="479"/>
      <c r="O515" s="479"/>
      <c r="P515" s="479"/>
      <c r="Q515" s="479"/>
      <c r="R515" s="479"/>
      <c r="S515" s="479"/>
      <c r="T515" s="479"/>
      <c r="U515" s="479"/>
      <c r="V515" s="479"/>
      <c r="W515" s="479"/>
      <c r="X515" s="479"/>
      <c r="Y515" s="479"/>
      <c r="Z515" s="479"/>
    </row>
    <row r="516" spans="1:26" ht="15.75" customHeight="1">
      <c r="A516" s="479"/>
      <c r="B516" s="479"/>
      <c r="C516" s="479"/>
      <c r="D516" s="479"/>
      <c r="E516" s="479"/>
      <c r="F516" s="479"/>
      <c r="G516" s="479"/>
      <c r="H516" s="479"/>
      <c r="I516" s="479"/>
      <c r="J516" s="479"/>
      <c r="K516" s="479"/>
      <c r="L516" s="479"/>
      <c r="M516" s="479"/>
      <c r="N516" s="479"/>
      <c r="O516" s="479"/>
      <c r="P516" s="479"/>
      <c r="Q516" s="479"/>
      <c r="R516" s="479"/>
      <c r="S516" s="479"/>
      <c r="T516" s="479"/>
      <c r="U516" s="479"/>
      <c r="V516" s="479"/>
      <c r="W516" s="479"/>
      <c r="X516" s="479"/>
      <c r="Y516" s="479"/>
      <c r="Z516" s="479"/>
    </row>
    <row r="517" spans="1:26" ht="15.75" customHeight="1">
      <c r="A517" s="479"/>
      <c r="B517" s="479"/>
      <c r="C517" s="479"/>
      <c r="D517" s="479"/>
      <c r="E517" s="479"/>
      <c r="F517" s="479"/>
      <c r="G517" s="479"/>
      <c r="H517" s="479"/>
      <c r="I517" s="479"/>
      <c r="J517" s="479"/>
      <c r="K517" s="479"/>
      <c r="L517" s="479"/>
      <c r="M517" s="479"/>
      <c r="N517" s="479"/>
      <c r="O517" s="479"/>
      <c r="P517" s="479"/>
      <c r="Q517" s="479"/>
      <c r="R517" s="479"/>
      <c r="S517" s="479"/>
      <c r="T517" s="479"/>
      <c r="U517" s="479"/>
      <c r="V517" s="479"/>
      <c r="W517" s="479"/>
      <c r="X517" s="479"/>
      <c r="Y517" s="479"/>
      <c r="Z517" s="479"/>
    </row>
    <row r="518" spans="1:26" ht="15.75" customHeight="1">
      <c r="A518" s="479"/>
      <c r="B518" s="479"/>
      <c r="C518" s="479"/>
      <c r="D518" s="479"/>
      <c r="E518" s="479"/>
      <c r="F518" s="479"/>
      <c r="G518" s="479"/>
      <c r="H518" s="479"/>
      <c r="I518" s="479"/>
      <c r="J518" s="479"/>
      <c r="K518" s="479"/>
      <c r="L518" s="479"/>
      <c r="M518" s="479"/>
      <c r="N518" s="479"/>
      <c r="O518" s="479"/>
      <c r="P518" s="479"/>
      <c r="Q518" s="479"/>
      <c r="R518" s="479"/>
      <c r="S518" s="479"/>
      <c r="T518" s="479"/>
      <c r="U518" s="479"/>
      <c r="V518" s="479"/>
      <c r="W518" s="479"/>
      <c r="X518" s="479"/>
      <c r="Y518" s="479"/>
      <c r="Z518" s="479"/>
    </row>
    <row r="519" spans="1:26" ht="15.75" customHeight="1">
      <c r="A519" s="479"/>
      <c r="B519" s="479"/>
      <c r="C519" s="479"/>
      <c r="D519" s="479"/>
      <c r="E519" s="479"/>
      <c r="F519" s="479"/>
      <c r="G519" s="479"/>
      <c r="H519" s="479"/>
      <c r="I519" s="479"/>
      <c r="J519" s="479"/>
      <c r="K519" s="479"/>
      <c r="L519" s="479"/>
      <c r="M519" s="479"/>
      <c r="N519" s="479"/>
      <c r="O519" s="479"/>
      <c r="P519" s="479"/>
      <c r="Q519" s="479"/>
      <c r="R519" s="479"/>
      <c r="S519" s="479"/>
      <c r="T519" s="479"/>
      <c r="U519" s="479"/>
      <c r="V519" s="479"/>
      <c r="W519" s="479"/>
      <c r="X519" s="479"/>
      <c r="Y519" s="479"/>
      <c r="Z519" s="479"/>
    </row>
    <row r="520" spans="1:26" ht="15.75" customHeight="1">
      <c r="A520" s="479"/>
      <c r="B520" s="479"/>
      <c r="C520" s="479"/>
      <c r="D520" s="479"/>
      <c r="E520" s="479"/>
      <c r="F520" s="479"/>
      <c r="G520" s="479"/>
      <c r="H520" s="479"/>
      <c r="I520" s="479"/>
      <c r="J520" s="479"/>
      <c r="K520" s="479"/>
      <c r="L520" s="479"/>
      <c r="M520" s="479"/>
      <c r="N520" s="479"/>
      <c r="O520" s="479"/>
      <c r="P520" s="479"/>
      <c r="Q520" s="479"/>
      <c r="R520" s="479"/>
      <c r="S520" s="479"/>
      <c r="T520" s="479"/>
      <c r="U520" s="479"/>
      <c r="V520" s="479"/>
      <c r="W520" s="479"/>
      <c r="X520" s="479"/>
      <c r="Y520" s="479"/>
      <c r="Z520" s="479"/>
    </row>
    <row r="521" spans="1:26" ht="15.75" customHeight="1">
      <c r="A521" s="479"/>
      <c r="B521" s="479"/>
      <c r="C521" s="479"/>
      <c r="D521" s="479"/>
      <c r="E521" s="479"/>
      <c r="F521" s="479"/>
      <c r="G521" s="479"/>
      <c r="H521" s="479"/>
      <c r="I521" s="479"/>
      <c r="J521" s="479"/>
      <c r="K521" s="479"/>
      <c r="L521" s="479"/>
      <c r="M521" s="479"/>
      <c r="N521" s="479"/>
      <c r="O521" s="479"/>
      <c r="P521" s="479"/>
      <c r="Q521" s="479"/>
      <c r="R521" s="479"/>
      <c r="S521" s="479"/>
      <c r="T521" s="479"/>
      <c r="U521" s="479"/>
      <c r="V521" s="479"/>
      <c r="W521" s="479"/>
      <c r="X521" s="479"/>
      <c r="Y521" s="479"/>
      <c r="Z521" s="479"/>
    </row>
    <row r="522" spans="1:26" ht="15.75" customHeight="1">
      <c r="A522" s="479"/>
      <c r="B522" s="479"/>
      <c r="C522" s="479"/>
      <c r="D522" s="479"/>
      <c r="E522" s="479"/>
      <c r="F522" s="479"/>
      <c r="G522" s="479"/>
      <c r="H522" s="479"/>
      <c r="I522" s="479"/>
      <c r="J522" s="479"/>
      <c r="K522" s="479"/>
      <c r="L522" s="479"/>
      <c r="M522" s="479"/>
      <c r="N522" s="479"/>
      <c r="O522" s="479"/>
      <c r="P522" s="479"/>
      <c r="Q522" s="479"/>
      <c r="R522" s="479"/>
      <c r="S522" s="479"/>
      <c r="T522" s="479"/>
      <c r="U522" s="479"/>
      <c r="V522" s="479"/>
      <c r="W522" s="479"/>
      <c r="X522" s="479"/>
      <c r="Y522" s="479"/>
      <c r="Z522" s="479"/>
    </row>
    <row r="523" spans="1:26" ht="15.75" customHeight="1">
      <c r="A523" s="479"/>
      <c r="B523" s="479"/>
      <c r="C523" s="479"/>
      <c r="D523" s="479"/>
      <c r="E523" s="479"/>
      <c r="F523" s="479"/>
      <c r="G523" s="479"/>
      <c r="H523" s="479"/>
      <c r="I523" s="479"/>
      <c r="J523" s="479"/>
      <c r="K523" s="479"/>
      <c r="L523" s="479"/>
      <c r="M523" s="479"/>
      <c r="N523" s="479"/>
      <c r="O523" s="479"/>
      <c r="P523" s="479"/>
      <c r="Q523" s="479"/>
      <c r="R523" s="479"/>
      <c r="S523" s="479"/>
      <c r="T523" s="479"/>
      <c r="U523" s="479"/>
      <c r="V523" s="479"/>
      <c r="W523" s="479"/>
      <c r="X523" s="479"/>
      <c r="Y523" s="479"/>
      <c r="Z523" s="479"/>
    </row>
    <row r="524" spans="1:26" ht="15.75" customHeight="1">
      <c r="A524" s="479"/>
      <c r="B524" s="479"/>
      <c r="C524" s="479"/>
      <c r="D524" s="479"/>
      <c r="E524" s="479"/>
      <c r="F524" s="479"/>
      <c r="G524" s="479"/>
      <c r="H524" s="479"/>
      <c r="I524" s="479"/>
      <c r="J524" s="479"/>
      <c r="K524" s="479"/>
      <c r="L524" s="479"/>
      <c r="M524" s="479"/>
      <c r="N524" s="479"/>
      <c r="O524" s="479"/>
      <c r="P524" s="479"/>
      <c r="Q524" s="479"/>
      <c r="R524" s="479"/>
      <c r="S524" s="479"/>
      <c r="T524" s="479"/>
      <c r="U524" s="479"/>
      <c r="V524" s="479"/>
      <c r="W524" s="479"/>
      <c r="X524" s="479"/>
      <c r="Y524" s="479"/>
      <c r="Z524" s="479"/>
    </row>
    <row r="525" spans="1:26" ht="15.75" customHeight="1">
      <c r="A525" s="479"/>
      <c r="B525" s="479"/>
      <c r="C525" s="479"/>
      <c r="D525" s="479"/>
      <c r="E525" s="479"/>
      <c r="F525" s="479"/>
      <c r="G525" s="479"/>
      <c r="H525" s="479"/>
      <c r="I525" s="479"/>
      <c r="J525" s="479"/>
      <c r="K525" s="479"/>
      <c r="L525" s="479"/>
      <c r="M525" s="479"/>
      <c r="N525" s="479"/>
      <c r="O525" s="479"/>
      <c r="P525" s="479"/>
      <c r="Q525" s="479"/>
      <c r="R525" s="479"/>
      <c r="S525" s="479"/>
      <c r="T525" s="479"/>
      <c r="U525" s="479"/>
      <c r="V525" s="479"/>
      <c r="W525" s="479"/>
      <c r="X525" s="479"/>
      <c r="Y525" s="479"/>
      <c r="Z525" s="479"/>
    </row>
    <row r="526" spans="1:26" ht="15.75" customHeight="1">
      <c r="A526" s="479"/>
      <c r="B526" s="479"/>
      <c r="C526" s="479"/>
      <c r="D526" s="479"/>
      <c r="E526" s="479"/>
      <c r="F526" s="479"/>
      <c r="G526" s="479"/>
      <c r="H526" s="479"/>
      <c r="I526" s="479"/>
      <c r="J526" s="479"/>
      <c r="K526" s="479"/>
      <c r="L526" s="479"/>
      <c r="M526" s="479"/>
      <c r="N526" s="479"/>
      <c r="O526" s="479"/>
      <c r="P526" s="479"/>
      <c r="Q526" s="479"/>
      <c r="R526" s="479"/>
      <c r="S526" s="479"/>
      <c r="T526" s="479"/>
      <c r="U526" s="479"/>
      <c r="V526" s="479"/>
      <c r="W526" s="479"/>
      <c r="X526" s="479"/>
      <c r="Y526" s="479"/>
      <c r="Z526" s="479"/>
    </row>
    <row r="527" spans="1:26" ht="15.75" customHeight="1">
      <c r="A527" s="479"/>
      <c r="B527" s="479"/>
      <c r="C527" s="479"/>
      <c r="D527" s="479"/>
      <c r="E527" s="479"/>
      <c r="F527" s="479"/>
      <c r="G527" s="479"/>
      <c r="H527" s="479"/>
      <c r="I527" s="479"/>
      <c r="J527" s="479"/>
      <c r="K527" s="479"/>
      <c r="L527" s="479"/>
      <c r="M527" s="479"/>
      <c r="N527" s="479"/>
      <c r="O527" s="479"/>
      <c r="P527" s="479"/>
      <c r="Q527" s="479"/>
      <c r="R527" s="479"/>
      <c r="S527" s="479"/>
      <c r="T527" s="479"/>
      <c r="U527" s="479"/>
      <c r="V527" s="479"/>
      <c r="W527" s="479"/>
      <c r="X527" s="479"/>
      <c r="Y527" s="479"/>
      <c r="Z527" s="479"/>
    </row>
    <row r="528" spans="1:26" ht="15.75" customHeight="1">
      <c r="A528" s="479"/>
      <c r="B528" s="479"/>
      <c r="C528" s="479"/>
      <c r="D528" s="479"/>
      <c r="E528" s="479"/>
      <c r="F528" s="479"/>
      <c r="G528" s="479"/>
      <c r="H528" s="479"/>
      <c r="I528" s="479"/>
      <c r="J528" s="479"/>
      <c r="K528" s="479"/>
      <c r="L528" s="479"/>
      <c r="M528" s="479"/>
      <c r="N528" s="479"/>
      <c r="O528" s="479"/>
      <c r="P528" s="479"/>
      <c r="Q528" s="479"/>
      <c r="R528" s="479"/>
      <c r="S528" s="479"/>
      <c r="T528" s="479"/>
      <c r="U528" s="479"/>
      <c r="V528" s="479"/>
      <c r="W528" s="479"/>
      <c r="X528" s="479"/>
      <c r="Y528" s="479"/>
      <c r="Z528" s="479"/>
    </row>
    <row r="529" spans="1:26" ht="15.75" customHeight="1">
      <c r="A529" s="479"/>
      <c r="B529" s="479"/>
      <c r="C529" s="479"/>
      <c r="D529" s="479"/>
      <c r="E529" s="479"/>
      <c r="F529" s="479"/>
      <c r="G529" s="479"/>
      <c r="H529" s="479"/>
      <c r="I529" s="479"/>
      <c r="J529" s="479"/>
      <c r="K529" s="479"/>
      <c r="L529" s="479"/>
      <c r="M529" s="479"/>
      <c r="N529" s="479"/>
      <c r="O529" s="479"/>
      <c r="P529" s="479"/>
      <c r="Q529" s="479"/>
      <c r="R529" s="479"/>
      <c r="S529" s="479"/>
      <c r="T529" s="479"/>
      <c r="U529" s="479"/>
      <c r="V529" s="479"/>
      <c r="W529" s="479"/>
      <c r="X529" s="479"/>
      <c r="Y529" s="479"/>
      <c r="Z529" s="479"/>
    </row>
    <row r="530" spans="1:26" ht="15.75" customHeight="1">
      <c r="A530" s="479"/>
      <c r="B530" s="479"/>
      <c r="C530" s="479"/>
      <c r="D530" s="479"/>
      <c r="E530" s="479"/>
      <c r="F530" s="479"/>
      <c r="G530" s="479"/>
      <c r="H530" s="479"/>
      <c r="I530" s="479"/>
      <c r="J530" s="479"/>
      <c r="K530" s="479"/>
      <c r="L530" s="479"/>
      <c r="M530" s="479"/>
      <c r="N530" s="479"/>
      <c r="O530" s="479"/>
      <c r="P530" s="479"/>
      <c r="Q530" s="479"/>
      <c r="R530" s="479"/>
      <c r="S530" s="479"/>
      <c r="T530" s="479"/>
      <c r="U530" s="479"/>
      <c r="V530" s="479"/>
      <c r="W530" s="479"/>
      <c r="X530" s="479"/>
      <c r="Y530" s="479"/>
      <c r="Z530" s="479"/>
    </row>
    <row r="531" spans="1:26" ht="15.75" customHeight="1">
      <c r="A531" s="479"/>
      <c r="B531" s="479"/>
      <c r="C531" s="479"/>
      <c r="D531" s="479"/>
      <c r="E531" s="479"/>
      <c r="F531" s="479"/>
      <c r="G531" s="479"/>
      <c r="H531" s="479"/>
      <c r="I531" s="479"/>
      <c r="J531" s="479"/>
      <c r="K531" s="479"/>
      <c r="L531" s="479"/>
      <c r="M531" s="479"/>
      <c r="N531" s="479"/>
      <c r="O531" s="479"/>
      <c r="P531" s="479"/>
      <c r="Q531" s="479"/>
      <c r="R531" s="479"/>
      <c r="S531" s="479"/>
      <c r="T531" s="479"/>
      <c r="U531" s="479"/>
      <c r="V531" s="479"/>
      <c r="W531" s="479"/>
      <c r="X531" s="479"/>
      <c r="Y531" s="479"/>
      <c r="Z531" s="479"/>
    </row>
    <row r="532" spans="1:26" ht="15.75" customHeight="1">
      <c r="A532" s="479"/>
      <c r="B532" s="479"/>
      <c r="C532" s="479"/>
      <c r="D532" s="479"/>
      <c r="E532" s="479"/>
      <c r="F532" s="479"/>
      <c r="G532" s="479"/>
      <c r="H532" s="479"/>
      <c r="I532" s="479"/>
      <c r="J532" s="479"/>
      <c r="K532" s="479"/>
      <c r="L532" s="479"/>
      <c r="M532" s="479"/>
      <c r="N532" s="479"/>
      <c r="O532" s="479"/>
      <c r="P532" s="479"/>
      <c r="Q532" s="479"/>
      <c r="R532" s="479"/>
      <c r="S532" s="479"/>
      <c r="T532" s="479"/>
      <c r="U532" s="479"/>
      <c r="V532" s="479"/>
      <c r="W532" s="479"/>
      <c r="X532" s="479"/>
      <c r="Y532" s="479"/>
      <c r="Z532" s="479"/>
    </row>
    <row r="533" spans="1:26" ht="15.75" customHeight="1">
      <c r="A533" s="479"/>
      <c r="B533" s="479"/>
      <c r="C533" s="479"/>
      <c r="D533" s="479"/>
      <c r="E533" s="479"/>
      <c r="F533" s="479"/>
      <c r="G533" s="479"/>
      <c r="H533" s="479"/>
      <c r="I533" s="479"/>
      <c r="J533" s="479"/>
      <c r="K533" s="479"/>
      <c r="L533" s="479"/>
      <c r="M533" s="479"/>
      <c r="N533" s="479"/>
      <c r="O533" s="479"/>
      <c r="P533" s="479"/>
      <c r="Q533" s="479"/>
      <c r="R533" s="479"/>
      <c r="S533" s="479"/>
      <c r="T533" s="479"/>
      <c r="U533" s="479"/>
      <c r="V533" s="479"/>
      <c r="W533" s="479"/>
      <c r="X533" s="479"/>
      <c r="Y533" s="479"/>
      <c r="Z533" s="479"/>
    </row>
    <row r="534" spans="1:26" ht="15.75" customHeight="1">
      <c r="A534" s="479"/>
      <c r="B534" s="479"/>
      <c r="C534" s="479"/>
      <c r="D534" s="479"/>
      <c r="E534" s="479"/>
      <c r="F534" s="479"/>
      <c r="G534" s="479"/>
      <c r="H534" s="479"/>
      <c r="I534" s="479"/>
      <c r="J534" s="479"/>
      <c r="K534" s="479"/>
      <c r="L534" s="479"/>
      <c r="M534" s="479"/>
      <c r="N534" s="479"/>
      <c r="O534" s="479"/>
      <c r="P534" s="479"/>
      <c r="Q534" s="479"/>
      <c r="R534" s="479"/>
      <c r="S534" s="479"/>
      <c r="T534" s="479"/>
      <c r="U534" s="479"/>
      <c r="V534" s="479"/>
      <c r="W534" s="479"/>
      <c r="X534" s="479"/>
      <c r="Y534" s="479"/>
      <c r="Z534" s="479"/>
    </row>
    <row r="535" spans="1:26" ht="15.75" customHeight="1">
      <c r="A535" s="479"/>
      <c r="B535" s="479"/>
      <c r="C535" s="479"/>
      <c r="D535" s="479"/>
      <c r="E535" s="479"/>
      <c r="F535" s="479"/>
      <c r="G535" s="479"/>
      <c r="H535" s="479"/>
      <c r="I535" s="479"/>
      <c r="J535" s="479"/>
      <c r="K535" s="479"/>
      <c r="L535" s="479"/>
      <c r="M535" s="479"/>
      <c r="N535" s="479"/>
      <c r="O535" s="479"/>
      <c r="P535" s="479"/>
      <c r="Q535" s="479"/>
      <c r="R535" s="479"/>
      <c r="S535" s="479"/>
      <c r="T535" s="479"/>
      <c r="U535" s="479"/>
      <c r="V535" s="479"/>
      <c r="W535" s="479"/>
      <c r="X535" s="479"/>
      <c r="Y535" s="479"/>
      <c r="Z535" s="479"/>
    </row>
    <row r="536" spans="1:26" ht="15.75" customHeight="1">
      <c r="A536" s="479"/>
      <c r="B536" s="479"/>
      <c r="C536" s="479"/>
      <c r="D536" s="479"/>
      <c r="E536" s="479"/>
      <c r="F536" s="479"/>
      <c r="G536" s="479"/>
      <c r="H536" s="479"/>
      <c r="I536" s="479"/>
      <c r="J536" s="479"/>
      <c r="K536" s="479"/>
      <c r="L536" s="479"/>
      <c r="M536" s="479"/>
      <c r="N536" s="479"/>
      <c r="O536" s="479"/>
      <c r="P536" s="479"/>
      <c r="Q536" s="479"/>
      <c r="R536" s="479"/>
      <c r="S536" s="479"/>
      <c r="T536" s="479"/>
      <c r="U536" s="479"/>
      <c r="V536" s="479"/>
      <c r="W536" s="479"/>
      <c r="X536" s="479"/>
      <c r="Y536" s="479"/>
      <c r="Z536" s="479"/>
    </row>
    <row r="537" spans="1:26" ht="15.75" customHeight="1">
      <c r="A537" s="479"/>
      <c r="B537" s="479"/>
      <c r="C537" s="479"/>
      <c r="D537" s="479"/>
      <c r="E537" s="479"/>
      <c r="F537" s="479"/>
      <c r="G537" s="479"/>
      <c r="H537" s="479"/>
      <c r="I537" s="479"/>
      <c r="J537" s="479"/>
      <c r="K537" s="479"/>
      <c r="L537" s="479"/>
      <c r="M537" s="479"/>
      <c r="N537" s="479"/>
      <c r="O537" s="479"/>
      <c r="P537" s="479"/>
      <c r="Q537" s="479"/>
      <c r="R537" s="479"/>
      <c r="S537" s="479"/>
      <c r="T537" s="479"/>
      <c r="U537" s="479"/>
      <c r="V537" s="479"/>
      <c r="W537" s="479"/>
      <c r="X537" s="479"/>
      <c r="Y537" s="479"/>
      <c r="Z537" s="479"/>
    </row>
    <row r="538" spans="1:26" ht="15.75" customHeight="1">
      <c r="A538" s="479"/>
      <c r="B538" s="479"/>
      <c r="C538" s="479"/>
      <c r="D538" s="479"/>
      <c r="E538" s="479"/>
      <c r="F538" s="479"/>
      <c r="G538" s="479"/>
      <c r="H538" s="479"/>
      <c r="I538" s="479"/>
      <c r="J538" s="479"/>
      <c r="K538" s="479"/>
      <c r="L538" s="479"/>
      <c r="M538" s="479"/>
      <c r="N538" s="479"/>
      <c r="O538" s="479"/>
      <c r="P538" s="479"/>
      <c r="Q538" s="479"/>
      <c r="R538" s="479"/>
      <c r="S538" s="479"/>
      <c r="T538" s="479"/>
      <c r="U538" s="479"/>
      <c r="V538" s="479"/>
      <c r="W538" s="479"/>
      <c r="X538" s="479"/>
      <c r="Y538" s="479"/>
      <c r="Z538" s="479"/>
    </row>
    <row r="539" spans="1:26" ht="15.75" customHeight="1">
      <c r="A539" s="479"/>
      <c r="B539" s="479"/>
      <c r="C539" s="479"/>
      <c r="D539" s="479"/>
      <c r="E539" s="479"/>
      <c r="F539" s="479"/>
      <c r="G539" s="479"/>
      <c r="H539" s="479"/>
      <c r="I539" s="479"/>
      <c r="J539" s="479"/>
      <c r="K539" s="479"/>
      <c r="L539" s="479"/>
      <c r="M539" s="479"/>
      <c r="N539" s="479"/>
      <c r="O539" s="479"/>
      <c r="P539" s="479"/>
      <c r="Q539" s="479"/>
      <c r="R539" s="479"/>
      <c r="S539" s="479"/>
      <c r="T539" s="479"/>
      <c r="U539" s="479"/>
      <c r="V539" s="479"/>
      <c r="W539" s="479"/>
      <c r="X539" s="479"/>
      <c r="Y539" s="479"/>
      <c r="Z539" s="479"/>
    </row>
    <row r="540" spans="1:26" ht="15.75" customHeight="1">
      <c r="A540" s="479"/>
      <c r="B540" s="479"/>
      <c r="C540" s="479"/>
      <c r="D540" s="479"/>
      <c r="E540" s="479"/>
      <c r="F540" s="479"/>
      <c r="G540" s="479"/>
      <c r="H540" s="479"/>
      <c r="I540" s="479"/>
      <c r="J540" s="479"/>
      <c r="K540" s="479"/>
      <c r="L540" s="479"/>
      <c r="M540" s="479"/>
      <c r="N540" s="479"/>
      <c r="O540" s="479"/>
      <c r="P540" s="479"/>
      <c r="Q540" s="479"/>
      <c r="R540" s="479"/>
      <c r="S540" s="479"/>
      <c r="T540" s="479"/>
      <c r="U540" s="479"/>
      <c r="V540" s="479"/>
      <c r="W540" s="479"/>
      <c r="X540" s="479"/>
      <c r="Y540" s="479"/>
      <c r="Z540" s="479"/>
    </row>
    <row r="541" spans="1:26" ht="15.75" customHeight="1">
      <c r="A541" s="479"/>
      <c r="B541" s="479"/>
      <c r="C541" s="479"/>
      <c r="D541" s="479"/>
      <c r="E541" s="479"/>
      <c r="F541" s="479"/>
      <c r="G541" s="479"/>
      <c r="H541" s="479"/>
      <c r="I541" s="479"/>
      <c r="J541" s="479"/>
      <c r="K541" s="479"/>
      <c r="L541" s="479"/>
      <c r="M541" s="479"/>
      <c r="N541" s="479"/>
      <c r="O541" s="479"/>
      <c r="P541" s="479"/>
      <c r="Q541" s="479"/>
      <c r="R541" s="479"/>
      <c r="S541" s="479"/>
      <c r="T541" s="479"/>
      <c r="U541" s="479"/>
      <c r="V541" s="479"/>
      <c r="W541" s="479"/>
      <c r="X541" s="479"/>
      <c r="Y541" s="479"/>
      <c r="Z541" s="479"/>
    </row>
    <row r="542" spans="1:26" ht="15.75" customHeight="1">
      <c r="A542" s="479"/>
      <c r="B542" s="479"/>
      <c r="C542" s="479"/>
      <c r="D542" s="479"/>
      <c r="E542" s="479"/>
      <c r="F542" s="479"/>
      <c r="G542" s="479"/>
      <c r="H542" s="479"/>
      <c r="I542" s="479"/>
      <c r="J542" s="479"/>
      <c r="K542" s="479"/>
      <c r="L542" s="479"/>
      <c r="M542" s="479"/>
      <c r="N542" s="479"/>
      <c r="O542" s="479"/>
      <c r="P542" s="479"/>
      <c r="Q542" s="479"/>
      <c r="R542" s="479"/>
      <c r="S542" s="479"/>
      <c r="T542" s="479"/>
      <c r="U542" s="479"/>
      <c r="V542" s="479"/>
      <c r="W542" s="479"/>
      <c r="X542" s="479"/>
      <c r="Y542" s="479"/>
      <c r="Z542" s="479"/>
    </row>
    <row r="543" spans="1:26" ht="15.75" customHeight="1">
      <c r="A543" s="479"/>
      <c r="B543" s="479"/>
      <c r="C543" s="479"/>
      <c r="D543" s="479"/>
      <c r="E543" s="479"/>
      <c r="F543" s="479"/>
      <c r="G543" s="479"/>
      <c r="H543" s="479"/>
      <c r="I543" s="479"/>
      <c r="J543" s="479"/>
      <c r="K543" s="479"/>
      <c r="L543" s="479"/>
      <c r="M543" s="479"/>
      <c r="N543" s="479"/>
      <c r="O543" s="479"/>
      <c r="P543" s="479"/>
      <c r="Q543" s="479"/>
      <c r="R543" s="479"/>
      <c r="S543" s="479"/>
      <c r="T543" s="479"/>
      <c r="U543" s="479"/>
      <c r="V543" s="479"/>
      <c r="W543" s="479"/>
      <c r="X543" s="479"/>
      <c r="Y543" s="479"/>
      <c r="Z543" s="479"/>
    </row>
    <row r="544" spans="1:26" ht="15.75" customHeight="1">
      <c r="A544" s="479"/>
      <c r="B544" s="479"/>
      <c r="C544" s="479"/>
      <c r="D544" s="479"/>
      <c r="E544" s="479"/>
      <c r="F544" s="479"/>
      <c r="G544" s="479"/>
      <c r="H544" s="479"/>
      <c r="I544" s="479"/>
      <c r="J544" s="479"/>
      <c r="K544" s="479"/>
      <c r="L544" s="479"/>
      <c r="M544" s="479"/>
      <c r="N544" s="479"/>
      <c r="O544" s="479"/>
      <c r="P544" s="479"/>
      <c r="Q544" s="479"/>
      <c r="R544" s="479"/>
      <c r="S544" s="479"/>
      <c r="T544" s="479"/>
      <c r="U544" s="479"/>
      <c r="V544" s="479"/>
      <c r="W544" s="479"/>
      <c r="X544" s="479"/>
      <c r="Y544" s="479"/>
      <c r="Z544" s="479"/>
    </row>
    <row r="545" spans="1:26" ht="15.75" customHeight="1">
      <c r="A545" s="479"/>
      <c r="B545" s="479"/>
      <c r="C545" s="479"/>
      <c r="D545" s="479"/>
      <c r="E545" s="479"/>
      <c r="F545" s="479"/>
      <c r="G545" s="479"/>
      <c r="H545" s="479"/>
      <c r="I545" s="479"/>
      <c r="J545" s="479"/>
      <c r="K545" s="479"/>
      <c r="L545" s="479"/>
      <c r="M545" s="479"/>
      <c r="N545" s="479"/>
      <c r="O545" s="479"/>
      <c r="P545" s="479"/>
      <c r="Q545" s="479"/>
      <c r="R545" s="479"/>
      <c r="S545" s="479"/>
      <c r="T545" s="479"/>
      <c r="U545" s="479"/>
      <c r="V545" s="479"/>
      <c r="W545" s="479"/>
      <c r="X545" s="479"/>
      <c r="Y545" s="479"/>
      <c r="Z545" s="479"/>
    </row>
    <row r="546" spans="1:26" ht="15.75" customHeight="1">
      <c r="A546" s="479"/>
      <c r="B546" s="479"/>
      <c r="C546" s="479"/>
      <c r="D546" s="479"/>
      <c r="E546" s="479"/>
      <c r="F546" s="479"/>
      <c r="G546" s="479"/>
      <c r="H546" s="479"/>
      <c r="I546" s="479"/>
      <c r="J546" s="479"/>
      <c r="K546" s="479"/>
      <c r="L546" s="479"/>
      <c r="M546" s="479"/>
      <c r="N546" s="479"/>
      <c r="O546" s="479"/>
      <c r="P546" s="479"/>
      <c r="Q546" s="479"/>
      <c r="R546" s="479"/>
      <c r="S546" s="479"/>
      <c r="T546" s="479"/>
      <c r="U546" s="479"/>
      <c r="V546" s="479"/>
      <c r="W546" s="479"/>
      <c r="X546" s="479"/>
      <c r="Y546" s="479"/>
      <c r="Z546" s="479"/>
    </row>
    <row r="547" spans="1:26" ht="15.75" customHeight="1">
      <c r="A547" s="479"/>
      <c r="B547" s="479"/>
      <c r="C547" s="479"/>
      <c r="D547" s="479"/>
      <c r="E547" s="479"/>
      <c r="F547" s="479"/>
      <c r="G547" s="479"/>
      <c r="H547" s="479"/>
      <c r="I547" s="479"/>
      <c r="J547" s="479"/>
      <c r="K547" s="479"/>
      <c r="L547" s="479"/>
      <c r="M547" s="479"/>
      <c r="N547" s="479"/>
      <c r="O547" s="479"/>
      <c r="P547" s="479"/>
      <c r="Q547" s="479"/>
      <c r="R547" s="479"/>
      <c r="S547" s="479"/>
      <c r="T547" s="479"/>
      <c r="U547" s="479"/>
      <c r="V547" s="479"/>
      <c r="W547" s="479"/>
      <c r="X547" s="479"/>
      <c r="Y547" s="479"/>
      <c r="Z547" s="479"/>
    </row>
    <row r="548" spans="1:26" ht="15.75" customHeight="1">
      <c r="A548" s="479"/>
      <c r="B548" s="479"/>
      <c r="C548" s="479"/>
      <c r="D548" s="479"/>
      <c r="E548" s="479"/>
      <c r="F548" s="479"/>
      <c r="G548" s="479"/>
      <c r="H548" s="479"/>
      <c r="I548" s="479"/>
      <c r="J548" s="479"/>
      <c r="K548" s="479"/>
      <c r="L548" s="479"/>
      <c r="M548" s="479"/>
      <c r="N548" s="479"/>
      <c r="O548" s="479"/>
      <c r="P548" s="479"/>
      <c r="Q548" s="479"/>
      <c r="R548" s="479"/>
      <c r="S548" s="479"/>
      <c r="T548" s="479"/>
      <c r="U548" s="479"/>
      <c r="V548" s="479"/>
      <c r="W548" s="479"/>
      <c r="X548" s="479"/>
      <c r="Y548" s="479"/>
      <c r="Z548" s="479"/>
    </row>
    <row r="549" spans="1:26" ht="15.75" customHeight="1">
      <c r="A549" s="479"/>
      <c r="B549" s="479"/>
      <c r="C549" s="479"/>
      <c r="D549" s="479"/>
      <c r="E549" s="479"/>
      <c r="F549" s="479"/>
      <c r="G549" s="479"/>
      <c r="H549" s="479"/>
      <c r="I549" s="479"/>
      <c r="J549" s="479"/>
      <c r="K549" s="479"/>
      <c r="L549" s="479"/>
      <c r="M549" s="479"/>
      <c r="N549" s="479"/>
      <c r="O549" s="479"/>
      <c r="P549" s="479"/>
      <c r="Q549" s="479"/>
      <c r="R549" s="479"/>
      <c r="S549" s="479"/>
      <c r="T549" s="479"/>
      <c r="U549" s="479"/>
      <c r="V549" s="479"/>
      <c r="W549" s="479"/>
      <c r="X549" s="479"/>
      <c r="Y549" s="479"/>
      <c r="Z549" s="479"/>
    </row>
    <row r="550" spans="1:26" ht="15.75" customHeight="1">
      <c r="A550" s="479"/>
      <c r="B550" s="479"/>
      <c r="C550" s="479"/>
      <c r="D550" s="479"/>
      <c r="E550" s="479"/>
      <c r="F550" s="479"/>
      <c r="G550" s="479"/>
      <c r="H550" s="479"/>
      <c r="I550" s="479"/>
      <c r="J550" s="479"/>
      <c r="K550" s="479"/>
      <c r="L550" s="479"/>
      <c r="M550" s="479"/>
      <c r="N550" s="479"/>
      <c r="O550" s="479"/>
      <c r="P550" s="479"/>
      <c r="Q550" s="479"/>
      <c r="R550" s="479"/>
      <c r="S550" s="479"/>
      <c r="T550" s="479"/>
      <c r="U550" s="479"/>
      <c r="V550" s="479"/>
      <c r="W550" s="479"/>
      <c r="X550" s="479"/>
      <c r="Y550" s="479"/>
      <c r="Z550" s="479"/>
    </row>
    <row r="551" spans="1:26" ht="15.75" customHeight="1">
      <c r="A551" s="479"/>
      <c r="B551" s="479"/>
      <c r="C551" s="479"/>
      <c r="D551" s="479"/>
      <c r="E551" s="479"/>
      <c r="F551" s="479"/>
      <c r="G551" s="479"/>
      <c r="H551" s="479"/>
      <c r="I551" s="479"/>
      <c r="J551" s="479"/>
      <c r="K551" s="479"/>
      <c r="L551" s="479"/>
      <c r="M551" s="479"/>
      <c r="N551" s="479"/>
      <c r="O551" s="479"/>
      <c r="P551" s="479"/>
      <c r="Q551" s="479"/>
      <c r="R551" s="479"/>
      <c r="S551" s="479"/>
      <c r="T551" s="479"/>
      <c r="U551" s="479"/>
      <c r="V551" s="479"/>
      <c r="W551" s="479"/>
      <c r="X551" s="479"/>
      <c r="Y551" s="479"/>
      <c r="Z551" s="479"/>
    </row>
    <row r="552" spans="1:26" ht="15.75" customHeight="1">
      <c r="A552" s="479"/>
      <c r="B552" s="479"/>
      <c r="C552" s="479"/>
      <c r="D552" s="479"/>
      <c r="E552" s="479"/>
      <c r="F552" s="479"/>
      <c r="G552" s="479"/>
      <c r="H552" s="479"/>
      <c r="I552" s="479"/>
      <c r="J552" s="479"/>
      <c r="K552" s="479"/>
      <c r="L552" s="479"/>
      <c r="M552" s="479"/>
      <c r="N552" s="479"/>
      <c r="O552" s="479"/>
      <c r="P552" s="479"/>
      <c r="Q552" s="479"/>
      <c r="R552" s="479"/>
      <c r="S552" s="479"/>
      <c r="T552" s="479"/>
      <c r="U552" s="479"/>
      <c r="V552" s="479"/>
      <c r="W552" s="479"/>
      <c r="X552" s="479"/>
      <c r="Y552" s="479"/>
      <c r="Z552" s="479"/>
    </row>
    <row r="553" spans="1:26" ht="15.75" customHeight="1">
      <c r="A553" s="479"/>
      <c r="B553" s="479"/>
      <c r="C553" s="479"/>
      <c r="D553" s="479"/>
      <c r="E553" s="479"/>
      <c r="F553" s="479"/>
      <c r="G553" s="479"/>
      <c r="H553" s="479"/>
      <c r="I553" s="479"/>
      <c r="J553" s="479"/>
      <c r="K553" s="479"/>
      <c r="L553" s="479"/>
      <c r="M553" s="479"/>
      <c r="N553" s="479"/>
      <c r="O553" s="479"/>
      <c r="P553" s="479"/>
      <c r="Q553" s="479"/>
      <c r="R553" s="479"/>
      <c r="S553" s="479"/>
      <c r="T553" s="479"/>
      <c r="U553" s="479"/>
      <c r="V553" s="479"/>
      <c r="W553" s="479"/>
      <c r="X553" s="479"/>
      <c r="Y553" s="479"/>
      <c r="Z553" s="479"/>
    </row>
    <row r="554" spans="1:26" ht="15.75" customHeight="1">
      <c r="A554" s="479"/>
      <c r="B554" s="479"/>
      <c r="C554" s="479"/>
      <c r="D554" s="479"/>
      <c r="E554" s="479"/>
      <c r="F554" s="479"/>
      <c r="G554" s="479"/>
      <c r="H554" s="479"/>
      <c r="I554" s="479"/>
      <c r="J554" s="479"/>
      <c r="K554" s="479"/>
      <c r="L554" s="479"/>
      <c r="M554" s="479"/>
      <c r="N554" s="479"/>
      <c r="O554" s="479"/>
      <c r="P554" s="479"/>
      <c r="Q554" s="479"/>
      <c r="R554" s="479"/>
      <c r="S554" s="479"/>
      <c r="T554" s="479"/>
      <c r="U554" s="479"/>
      <c r="V554" s="479"/>
      <c r="W554" s="479"/>
      <c r="X554" s="479"/>
      <c r="Y554" s="479"/>
      <c r="Z554" s="479"/>
    </row>
    <row r="555" spans="1:26" ht="15.75" customHeight="1">
      <c r="A555" s="479"/>
      <c r="B555" s="479"/>
      <c r="C555" s="479"/>
      <c r="D555" s="479"/>
      <c r="E555" s="479"/>
      <c r="F555" s="479"/>
      <c r="G555" s="479"/>
      <c r="H555" s="479"/>
      <c r="I555" s="479"/>
      <c r="J555" s="479"/>
      <c r="K555" s="479"/>
      <c r="L555" s="479"/>
      <c r="M555" s="479"/>
      <c r="N555" s="479"/>
      <c r="O555" s="479"/>
      <c r="P555" s="479"/>
      <c r="Q555" s="479"/>
      <c r="R555" s="479"/>
      <c r="S555" s="479"/>
      <c r="T555" s="479"/>
      <c r="U555" s="479"/>
      <c r="V555" s="479"/>
      <c r="W555" s="479"/>
      <c r="X555" s="479"/>
      <c r="Y555" s="479"/>
      <c r="Z555" s="479"/>
    </row>
    <row r="556" spans="1:26" ht="15.75" customHeight="1">
      <c r="A556" s="479"/>
      <c r="B556" s="479"/>
      <c r="C556" s="479"/>
      <c r="D556" s="479"/>
      <c r="E556" s="479"/>
      <c r="F556" s="479"/>
      <c r="G556" s="479"/>
      <c r="H556" s="479"/>
      <c r="I556" s="479"/>
      <c r="J556" s="479"/>
      <c r="K556" s="479"/>
      <c r="L556" s="479"/>
      <c r="M556" s="479"/>
      <c r="N556" s="479"/>
      <c r="O556" s="479"/>
      <c r="P556" s="479"/>
      <c r="Q556" s="479"/>
      <c r="R556" s="479"/>
      <c r="S556" s="479"/>
      <c r="T556" s="479"/>
      <c r="U556" s="479"/>
      <c r="V556" s="479"/>
      <c r="W556" s="479"/>
      <c r="X556" s="479"/>
      <c r="Y556" s="479"/>
      <c r="Z556" s="479"/>
    </row>
    <row r="557" spans="1:26" ht="15.75" customHeight="1">
      <c r="A557" s="479"/>
      <c r="B557" s="479"/>
      <c r="C557" s="479"/>
      <c r="D557" s="479"/>
      <c r="E557" s="479"/>
      <c r="F557" s="479"/>
      <c r="G557" s="479"/>
      <c r="H557" s="479"/>
      <c r="I557" s="479"/>
      <c r="J557" s="479"/>
      <c r="K557" s="479"/>
      <c r="L557" s="479"/>
      <c r="M557" s="479"/>
      <c r="N557" s="479"/>
      <c r="O557" s="479"/>
      <c r="P557" s="479"/>
      <c r="Q557" s="479"/>
      <c r="R557" s="479"/>
      <c r="S557" s="479"/>
      <c r="T557" s="479"/>
      <c r="U557" s="479"/>
      <c r="V557" s="479"/>
      <c r="W557" s="479"/>
      <c r="X557" s="479"/>
      <c r="Y557" s="479"/>
      <c r="Z557" s="479"/>
    </row>
    <row r="558" spans="1:26" ht="15.75" customHeight="1">
      <c r="A558" s="479"/>
      <c r="B558" s="479"/>
      <c r="C558" s="479"/>
      <c r="D558" s="479"/>
      <c r="E558" s="479"/>
      <c r="F558" s="479"/>
      <c r="G558" s="479"/>
      <c r="H558" s="479"/>
      <c r="I558" s="479"/>
      <c r="J558" s="479"/>
      <c r="K558" s="479"/>
      <c r="L558" s="479"/>
      <c r="M558" s="479"/>
      <c r="N558" s="479"/>
      <c r="O558" s="479"/>
      <c r="P558" s="479"/>
      <c r="Q558" s="479"/>
      <c r="R558" s="479"/>
      <c r="S558" s="479"/>
      <c r="T558" s="479"/>
      <c r="U558" s="479"/>
      <c r="V558" s="479"/>
      <c r="W558" s="479"/>
      <c r="X558" s="479"/>
      <c r="Y558" s="479"/>
      <c r="Z558" s="479"/>
    </row>
    <row r="559" spans="1:26" ht="15.75" customHeight="1">
      <c r="A559" s="479"/>
      <c r="B559" s="479"/>
      <c r="C559" s="479"/>
      <c r="D559" s="479"/>
      <c r="E559" s="479"/>
      <c r="F559" s="479"/>
      <c r="G559" s="479"/>
      <c r="H559" s="479"/>
      <c r="I559" s="479"/>
      <c r="J559" s="479"/>
      <c r="K559" s="479"/>
      <c r="L559" s="479"/>
      <c r="M559" s="479"/>
      <c r="N559" s="479"/>
      <c r="O559" s="479"/>
      <c r="P559" s="479"/>
      <c r="Q559" s="479"/>
      <c r="R559" s="479"/>
      <c r="S559" s="479"/>
      <c r="T559" s="479"/>
      <c r="U559" s="479"/>
      <c r="V559" s="479"/>
      <c r="W559" s="479"/>
      <c r="X559" s="479"/>
      <c r="Y559" s="479"/>
      <c r="Z559" s="479"/>
    </row>
    <row r="560" spans="1:26" ht="15.75" customHeight="1">
      <c r="A560" s="479"/>
      <c r="B560" s="479"/>
      <c r="C560" s="479"/>
      <c r="D560" s="479"/>
      <c r="E560" s="479"/>
      <c r="F560" s="479"/>
      <c r="G560" s="479"/>
      <c r="H560" s="479"/>
      <c r="I560" s="479"/>
      <c r="J560" s="479"/>
      <c r="K560" s="479"/>
      <c r="L560" s="479"/>
      <c r="M560" s="479"/>
      <c r="N560" s="479"/>
      <c r="O560" s="479"/>
      <c r="P560" s="479"/>
      <c r="Q560" s="479"/>
      <c r="R560" s="479"/>
      <c r="S560" s="479"/>
      <c r="T560" s="479"/>
      <c r="U560" s="479"/>
      <c r="V560" s="479"/>
      <c r="W560" s="479"/>
      <c r="X560" s="479"/>
      <c r="Y560" s="479"/>
      <c r="Z560" s="479"/>
    </row>
    <row r="561" spans="1:26" ht="15.75" customHeight="1">
      <c r="A561" s="479"/>
      <c r="B561" s="479"/>
      <c r="C561" s="479"/>
      <c r="D561" s="479"/>
      <c r="E561" s="479"/>
      <c r="F561" s="479"/>
      <c r="G561" s="479"/>
      <c r="H561" s="479"/>
      <c r="I561" s="479"/>
      <c r="J561" s="479"/>
      <c r="K561" s="479"/>
      <c r="L561" s="479"/>
      <c r="M561" s="479"/>
      <c r="N561" s="479"/>
      <c r="O561" s="479"/>
      <c r="P561" s="479"/>
      <c r="Q561" s="479"/>
      <c r="R561" s="479"/>
      <c r="S561" s="479"/>
      <c r="T561" s="479"/>
      <c r="U561" s="479"/>
      <c r="V561" s="479"/>
      <c r="W561" s="479"/>
      <c r="X561" s="479"/>
      <c r="Y561" s="479"/>
      <c r="Z561" s="479"/>
    </row>
    <row r="562" spans="1:26" ht="15.75" customHeight="1">
      <c r="A562" s="479"/>
      <c r="B562" s="479"/>
      <c r="C562" s="479"/>
      <c r="D562" s="479"/>
      <c r="E562" s="479"/>
      <c r="F562" s="479"/>
      <c r="G562" s="479"/>
      <c r="H562" s="479"/>
      <c r="I562" s="479"/>
      <c r="J562" s="479"/>
      <c r="K562" s="479"/>
      <c r="L562" s="479"/>
      <c r="M562" s="479"/>
      <c r="N562" s="479"/>
      <c r="O562" s="479"/>
      <c r="P562" s="479"/>
      <c r="Q562" s="479"/>
      <c r="R562" s="479"/>
      <c r="S562" s="479"/>
      <c r="T562" s="479"/>
      <c r="U562" s="479"/>
      <c r="V562" s="479"/>
      <c r="W562" s="479"/>
      <c r="X562" s="479"/>
      <c r="Y562" s="479"/>
      <c r="Z562" s="479"/>
    </row>
    <row r="563" spans="1:26" ht="15.75" customHeight="1">
      <c r="A563" s="479"/>
      <c r="B563" s="479"/>
      <c r="C563" s="479"/>
      <c r="D563" s="479"/>
      <c r="E563" s="479"/>
      <c r="F563" s="479"/>
      <c r="G563" s="479"/>
      <c r="H563" s="479"/>
      <c r="I563" s="479"/>
      <c r="J563" s="479"/>
      <c r="K563" s="479"/>
      <c r="L563" s="479"/>
      <c r="M563" s="479"/>
      <c r="N563" s="479"/>
      <c r="O563" s="479"/>
      <c r="P563" s="479"/>
      <c r="Q563" s="479"/>
      <c r="R563" s="479"/>
      <c r="S563" s="479"/>
      <c r="T563" s="479"/>
      <c r="U563" s="479"/>
      <c r="V563" s="479"/>
      <c r="W563" s="479"/>
      <c r="X563" s="479"/>
      <c r="Y563" s="479"/>
      <c r="Z563" s="479"/>
    </row>
    <row r="564" spans="1:26" ht="15.75" customHeight="1">
      <c r="A564" s="479"/>
      <c r="B564" s="479"/>
      <c r="C564" s="479"/>
      <c r="D564" s="479"/>
      <c r="E564" s="479"/>
      <c r="F564" s="479"/>
      <c r="G564" s="479"/>
      <c r="H564" s="479"/>
      <c r="I564" s="479"/>
      <c r="J564" s="479"/>
      <c r="K564" s="479"/>
      <c r="L564" s="479"/>
      <c r="M564" s="479"/>
      <c r="N564" s="479"/>
      <c r="O564" s="479"/>
      <c r="P564" s="479"/>
      <c r="Q564" s="479"/>
      <c r="R564" s="479"/>
      <c r="S564" s="479"/>
      <c r="T564" s="479"/>
      <c r="U564" s="479"/>
      <c r="V564" s="479"/>
      <c r="W564" s="479"/>
      <c r="X564" s="479"/>
      <c r="Y564" s="479"/>
      <c r="Z564" s="479"/>
    </row>
    <row r="565" spans="1:26" ht="15.75" customHeight="1">
      <c r="A565" s="479"/>
      <c r="B565" s="479"/>
      <c r="C565" s="479"/>
      <c r="D565" s="479"/>
      <c r="E565" s="479"/>
      <c r="F565" s="479"/>
      <c r="G565" s="479"/>
      <c r="H565" s="479"/>
      <c r="I565" s="479"/>
      <c r="J565" s="479"/>
      <c r="K565" s="479"/>
      <c r="L565" s="479"/>
      <c r="M565" s="479"/>
      <c r="N565" s="479"/>
      <c r="O565" s="479"/>
      <c r="P565" s="479"/>
      <c r="Q565" s="479"/>
      <c r="R565" s="479"/>
      <c r="S565" s="479"/>
      <c r="T565" s="479"/>
      <c r="U565" s="479"/>
      <c r="V565" s="479"/>
      <c r="W565" s="479"/>
      <c r="X565" s="479"/>
      <c r="Y565" s="479"/>
      <c r="Z565" s="479"/>
    </row>
    <row r="566" spans="1:26" ht="15.75" customHeight="1">
      <c r="A566" s="479"/>
      <c r="B566" s="479"/>
      <c r="C566" s="479"/>
      <c r="D566" s="479"/>
      <c r="E566" s="479"/>
      <c r="F566" s="479"/>
      <c r="G566" s="479"/>
      <c r="H566" s="479"/>
      <c r="I566" s="479"/>
      <c r="J566" s="479"/>
      <c r="K566" s="479"/>
      <c r="L566" s="479"/>
      <c r="M566" s="479"/>
      <c r="N566" s="479"/>
      <c r="O566" s="479"/>
      <c r="P566" s="479"/>
      <c r="Q566" s="479"/>
      <c r="R566" s="479"/>
      <c r="S566" s="479"/>
      <c r="T566" s="479"/>
      <c r="U566" s="479"/>
      <c r="V566" s="479"/>
      <c r="W566" s="479"/>
      <c r="X566" s="479"/>
      <c r="Y566" s="479"/>
      <c r="Z566" s="479"/>
    </row>
    <row r="567" spans="1:26" ht="15.75" customHeight="1">
      <c r="A567" s="479"/>
      <c r="B567" s="479"/>
      <c r="C567" s="479"/>
      <c r="D567" s="479"/>
      <c r="E567" s="479"/>
      <c r="F567" s="479"/>
      <c r="G567" s="479"/>
      <c r="H567" s="479"/>
      <c r="I567" s="479"/>
      <c r="J567" s="479"/>
      <c r="K567" s="479"/>
      <c r="L567" s="479"/>
      <c r="M567" s="479"/>
      <c r="N567" s="479"/>
      <c r="O567" s="479"/>
      <c r="P567" s="479"/>
      <c r="Q567" s="479"/>
      <c r="R567" s="479"/>
      <c r="S567" s="479"/>
      <c r="T567" s="479"/>
      <c r="U567" s="479"/>
      <c r="V567" s="479"/>
      <c r="W567" s="479"/>
      <c r="X567" s="479"/>
      <c r="Y567" s="479"/>
      <c r="Z567" s="479"/>
    </row>
    <row r="568" spans="1:26" ht="15.75" customHeight="1">
      <c r="A568" s="479"/>
      <c r="B568" s="479"/>
      <c r="C568" s="479"/>
      <c r="D568" s="479"/>
      <c r="E568" s="479"/>
      <c r="F568" s="479"/>
      <c r="G568" s="479"/>
      <c r="H568" s="479"/>
      <c r="I568" s="479"/>
      <c r="J568" s="479"/>
      <c r="K568" s="479"/>
      <c r="L568" s="479"/>
      <c r="M568" s="479"/>
      <c r="N568" s="479"/>
      <c r="O568" s="479"/>
      <c r="P568" s="479"/>
      <c r="Q568" s="479"/>
      <c r="R568" s="479"/>
      <c r="S568" s="479"/>
      <c r="T568" s="479"/>
      <c r="U568" s="479"/>
      <c r="V568" s="479"/>
      <c r="W568" s="479"/>
      <c r="X568" s="479"/>
      <c r="Y568" s="479"/>
      <c r="Z568" s="479"/>
    </row>
    <row r="569" spans="1:26" ht="15.75" customHeight="1">
      <c r="A569" s="479"/>
      <c r="B569" s="479"/>
      <c r="C569" s="479"/>
      <c r="D569" s="479"/>
      <c r="E569" s="479"/>
      <c r="F569" s="479"/>
      <c r="G569" s="479"/>
      <c r="H569" s="479"/>
      <c r="I569" s="479"/>
      <c r="J569" s="479"/>
      <c r="K569" s="479"/>
      <c r="L569" s="479"/>
      <c r="M569" s="479"/>
      <c r="N569" s="479"/>
      <c r="O569" s="479"/>
      <c r="P569" s="479"/>
      <c r="Q569" s="479"/>
      <c r="R569" s="479"/>
      <c r="S569" s="479"/>
      <c r="T569" s="479"/>
      <c r="U569" s="479"/>
      <c r="V569" s="479"/>
      <c r="W569" s="479"/>
      <c r="X569" s="479"/>
      <c r="Y569" s="479"/>
      <c r="Z569" s="479"/>
    </row>
    <row r="570" spans="1:26" ht="15.75" customHeight="1">
      <c r="A570" s="479"/>
      <c r="B570" s="479"/>
      <c r="C570" s="479"/>
      <c r="D570" s="479"/>
      <c r="E570" s="479"/>
      <c r="F570" s="479"/>
      <c r="G570" s="479"/>
      <c r="H570" s="479"/>
      <c r="I570" s="479"/>
      <c r="J570" s="479"/>
      <c r="K570" s="479"/>
      <c r="L570" s="479"/>
      <c r="M570" s="479"/>
      <c r="N570" s="479"/>
      <c r="O570" s="479"/>
      <c r="P570" s="479"/>
      <c r="Q570" s="479"/>
      <c r="R570" s="479"/>
      <c r="S570" s="479"/>
      <c r="T570" s="479"/>
      <c r="U570" s="479"/>
      <c r="V570" s="479"/>
      <c r="W570" s="479"/>
      <c r="X570" s="479"/>
      <c r="Y570" s="479"/>
      <c r="Z570" s="479"/>
    </row>
    <row r="571" spans="1:26" ht="15.75" customHeight="1">
      <c r="A571" s="479"/>
      <c r="B571" s="479"/>
      <c r="C571" s="479"/>
      <c r="D571" s="479"/>
      <c r="E571" s="479"/>
      <c r="F571" s="479"/>
      <c r="G571" s="479"/>
      <c r="H571" s="479"/>
      <c r="I571" s="479"/>
      <c r="J571" s="479"/>
      <c r="K571" s="479"/>
      <c r="L571" s="479"/>
      <c r="M571" s="479"/>
      <c r="N571" s="479"/>
      <c r="O571" s="479"/>
      <c r="P571" s="479"/>
      <c r="Q571" s="479"/>
      <c r="R571" s="479"/>
      <c r="S571" s="479"/>
      <c r="T571" s="479"/>
      <c r="U571" s="479"/>
      <c r="V571" s="479"/>
      <c r="W571" s="479"/>
      <c r="X571" s="479"/>
      <c r="Y571" s="479"/>
      <c r="Z571" s="479"/>
    </row>
    <row r="572" spans="1:26" ht="15.75" customHeight="1">
      <c r="A572" s="479"/>
      <c r="B572" s="479"/>
      <c r="C572" s="479"/>
      <c r="D572" s="479"/>
      <c r="E572" s="479"/>
      <c r="F572" s="479"/>
      <c r="G572" s="479"/>
      <c r="H572" s="479"/>
      <c r="I572" s="479"/>
      <c r="J572" s="479"/>
      <c r="K572" s="479"/>
      <c r="L572" s="479"/>
      <c r="M572" s="479"/>
      <c r="N572" s="479"/>
      <c r="O572" s="479"/>
      <c r="P572" s="479"/>
      <c r="Q572" s="479"/>
      <c r="R572" s="479"/>
      <c r="S572" s="479"/>
      <c r="T572" s="479"/>
      <c r="U572" s="479"/>
      <c r="V572" s="479"/>
      <c r="W572" s="479"/>
      <c r="X572" s="479"/>
      <c r="Y572" s="479"/>
      <c r="Z572" s="479"/>
    </row>
    <row r="573" spans="1:26" ht="15.75" customHeight="1">
      <c r="A573" s="479"/>
      <c r="B573" s="479"/>
      <c r="C573" s="479"/>
      <c r="D573" s="479"/>
      <c r="E573" s="479"/>
      <c r="F573" s="479"/>
      <c r="G573" s="479"/>
      <c r="H573" s="479"/>
      <c r="I573" s="479"/>
      <c r="J573" s="479"/>
      <c r="K573" s="479"/>
      <c r="L573" s="479"/>
      <c r="M573" s="479"/>
      <c r="N573" s="479"/>
      <c r="O573" s="479"/>
      <c r="P573" s="479"/>
      <c r="Q573" s="479"/>
      <c r="R573" s="479"/>
      <c r="S573" s="479"/>
      <c r="T573" s="479"/>
      <c r="U573" s="479"/>
      <c r="V573" s="479"/>
      <c r="W573" s="479"/>
      <c r="X573" s="479"/>
      <c r="Y573" s="479"/>
      <c r="Z573" s="479"/>
    </row>
    <row r="574" spans="1:26" ht="15.75" customHeight="1">
      <c r="A574" s="479"/>
      <c r="B574" s="479"/>
      <c r="C574" s="479"/>
      <c r="D574" s="479"/>
      <c r="E574" s="479"/>
      <c r="F574" s="479"/>
      <c r="G574" s="479"/>
      <c r="H574" s="479"/>
      <c r="I574" s="479"/>
      <c r="J574" s="479"/>
      <c r="K574" s="479"/>
      <c r="L574" s="479"/>
      <c r="M574" s="479"/>
      <c r="N574" s="479"/>
      <c r="O574" s="479"/>
      <c r="P574" s="479"/>
      <c r="Q574" s="479"/>
      <c r="R574" s="479"/>
      <c r="S574" s="479"/>
      <c r="T574" s="479"/>
      <c r="U574" s="479"/>
      <c r="V574" s="479"/>
      <c r="W574" s="479"/>
      <c r="X574" s="479"/>
      <c r="Y574" s="479"/>
      <c r="Z574" s="479"/>
    </row>
    <row r="575" spans="1:26" ht="15.75" customHeight="1">
      <c r="A575" s="479"/>
      <c r="B575" s="479"/>
      <c r="C575" s="479"/>
      <c r="D575" s="479"/>
      <c r="E575" s="479"/>
      <c r="F575" s="479"/>
      <c r="G575" s="479"/>
      <c r="H575" s="479"/>
      <c r="I575" s="479"/>
      <c r="J575" s="479"/>
      <c r="K575" s="479"/>
      <c r="L575" s="479"/>
      <c r="M575" s="479"/>
      <c r="N575" s="479"/>
      <c r="O575" s="479"/>
      <c r="P575" s="479"/>
      <c r="Q575" s="479"/>
      <c r="R575" s="479"/>
      <c r="S575" s="479"/>
      <c r="T575" s="479"/>
      <c r="U575" s="479"/>
      <c r="V575" s="479"/>
      <c r="W575" s="479"/>
      <c r="X575" s="479"/>
      <c r="Y575" s="479"/>
      <c r="Z575" s="479"/>
    </row>
    <row r="576" spans="1:26" ht="15.75" customHeight="1">
      <c r="A576" s="479"/>
      <c r="B576" s="479"/>
      <c r="C576" s="479"/>
      <c r="D576" s="479"/>
      <c r="E576" s="479"/>
      <c r="F576" s="479"/>
      <c r="G576" s="479"/>
      <c r="H576" s="479"/>
      <c r="I576" s="479"/>
      <c r="J576" s="479"/>
      <c r="K576" s="479"/>
      <c r="L576" s="479"/>
      <c r="M576" s="479"/>
      <c r="N576" s="479"/>
      <c r="O576" s="479"/>
      <c r="P576" s="479"/>
      <c r="Q576" s="479"/>
      <c r="R576" s="479"/>
      <c r="S576" s="479"/>
      <c r="T576" s="479"/>
      <c r="U576" s="479"/>
      <c r="V576" s="479"/>
      <c r="W576" s="479"/>
      <c r="X576" s="479"/>
      <c r="Y576" s="479"/>
      <c r="Z576" s="479"/>
    </row>
    <row r="577" spans="1:26" ht="15.75" customHeight="1">
      <c r="A577" s="479"/>
      <c r="B577" s="479"/>
      <c r="C577" s="479"/>
      <c r="D577" s="479"/>
      <c r="E577" s="479"/>
      <c r="F577" s="479"/>
      <c r="G577" s="479"/>
      <c r="H577" s="479"/>
      <c r="I577" s="479"/>
      <c r="J577" s="479"/>
      <c r="K577" s="479"/>
      <c r="L577" s="479"/>
      <c r="M577" s="479"/>
      <c r="N577" s="479"/>
      <c r="O577" s="479"/>
      <c r="P577" s="479"/>
      <c r="Q577" s="479"/>
      <c r="R577" s="479"/>
      <c r="S577" s="479"/>
      <c r="T577" s="479"/>
      <c r="U577" s="479"/>
      <c r="V577" s="479"/>
      <c r="W577" s="479"/>
      <c r="X577" s="479"/>
      <c r="Y577" s="479"/>
      <c r="Z577" s="479"/>
    </row>
    <row r="578" spans="1:26" ht="15.75" customHeight="1">
      <c r="A578" s="479"/>
      <c r="B578" s="479"/>
      <c r="C578" s="479"/>
      <c r="D578" s="479"/>
      <c r="E578" s="479"/>
      <c r="F578" s="479"/>
      <c r="G578" s="479"/>
      <c r="H578" s="479"/>
      <c r="I578" s="479"/>
      <c r="J578" s="479"/>
      <c r="K578" s="479"/>
      <c r="L578" s="479"/>
      <c r="M578" s="479"/>
      <c r="N578" s="479"/>
      <c r="O578" s="479"/>
      <c r="P578" s="479"/>
      <c r="Q578" s="479"/>
      <c r="R578" s="479"/>
      <c r="S578" s="479"/>
      <c r="T578" s="479"/>
      <c r="U578" s="479"/>
      <c r="V578" s="479"/>
      <c r="W578" s="479"/>
      <c r="X578" s="479"/>
      <c r="Y578" s="479"/>
      <c r="Z578" s="479"/>
    </row>
    <row r="579" spans="1:26" ht="15.75" customHeight="1">
      <c r="A579" s="479"/>
      <c r="B579" s="479"/>
      <c r="C579" s="479"/>
      <c r="D579" s="479"/>
      <c r="E579" s="479"/>
      <c r="F579" s="479"/>
      <c r="G579" s="479"/>
      <c r="H579" s="479"/>
      <c r="I579" s="479"/>
      <c r="J579" s="479"/>
      <c r="K579" s="479"/>
      <c r="L579" s="479"/>
      <c r="M579" s="479"/>
      <c r="N579" s="479"/>
      <c r="O579" s="479"/>
      <c r="P579" s="479"/>
      <c r="Q579" s="479"/>
      <c r="R579" s="479"/>
      <c r="S579" s="479"/>
      <c r="T579" s="479"/>
      <c r="U579" s="479"/>
      <c r="V579" s="479"/>
      <c r="W579" s="479"/>
      <c r="X579" s="479"/>
      <c r="Y579" s="479"/>
      <c r="Z579" s="479"/>
    </row>
    <row r="580" spans="1:26" ht="15.75" customHeight="1">
      <c r="A580" s="479"/>
      <c r="B580" s="479"/>
      <c r="C580" s="479"/>
      <c r="D580" s="479"/>
      <c r="E580" s="479"/>
      <c r="F580" s="479"/>
      <c r="G580" s="479"/>
      <c r="H580" s="479"/>
      <c r="I580" s="479"/>
      <c r="J580" s="479"/>
      <c r="K580" s="479"/>
      <c r="L580" s="479"/>
      <c r="M580" s="479"/>
      <c r="N580" s="479"/>
      <c r="O580" s="479"/>
      <c r="P580" s="479"/>
      <c r="Q580" s="479"/>
      <c r="R580" s="479"/>
      <c r="S580" s="479"/>
      <c r="T580" s="479"/>
      <c r="U580" s="479"/>
      <c r="V580" s="479"/>
      <c r="W580" s="479"/>
      <c r="X580" s="479"/>
      <c r="Y580" s="479"/>
      <c r="Z580" s="479"/>
    </row>
    <row r="581" spans="1:26" ht="15.75" customHeight="1">
      <c r="A581" s="479"/>
      <c r="B581" s="479"/>
      <c r="C581" s="479"/>
      <c r="D581" s="479"/>
      <c r="E581" s="479"/>
      <c r="F581" s="479"/>
      <c r="G581" s="479"/>
      <c r="H581" s="479"/>
      <c r="I581" s="479"/>
      <c r="J581" s="479"/>
      <c r="K581" s="479"/>
      <c r="L581" s="479"/>
      <c r="M581" s="479"/>
      <c r="N581" s="479"/>
      <c r="O581" s="479"/>
      <c r="P581" s="479"/>
      <c r="Q581" s="479"/>
      <c r="R581" s="479"/>
      <c r="S581" s="479"/>
      <c r="T581" s="479"/>
      <c r="U581" s="479"/>
      <c r="V581" s="479"/>
      <c r="W581" s="479"/>
      <c r="X581" s="479"/>
      <c r="Y581" s="479"/>
      <c r="Z581" s="479"/>
    </row>
    <row r="582" spans="1:26" ht="15.75" customHeight="1">
      <c r="A582" s="479"/>
      <c r="B582" s="479"/>
      <c r="C582" s="479"/>
      <c r="D582" s="479"/>
      <c r="E582" s="479"/>
      <c r="F582" s="479"/>
      <c r="G582" s="479"/>
      <c r="H582" s="479"/>
      <c r="I582" s="479"/>
      <c r="J582" s="479"/>
      <c r="K582" s="479"/>
      <c r="L582" s="479"/>
      <c r="M582" s="479"/>
      <c r="N582" s="479"/>
      <c r="O582" s="479"/>
      <c r="P582" s="479"/>
      <c r="Q582" s="479"/>
      <c r="R582" s="479"/>
      <c r="S582" s="479"/>
      <c r="T582" s="479"/>
      <c r="U582" s="479"/>
      <c r="V582" s="479"/>
      <c r="W582" s="479"/>
      <c r="X582" s="479"/>
      <c r="Y582" s="479"/>
      <c r="Z582" s="479"/>
    </row>
    <row r="583" spans="1:26" ht="15.75" customHeight="1">
      <c r="A583" s="479"/>
      <c r="B583" s="479"/>
      <c r="C583" s="479"/>
      <c r="D583" s="479"/>
      <c r="E583" s="479"/>
      <c r="F583" s="479"/>
      <c r="G583" s="479"/>
      <c r="H583" s="479"/>
      <c r="I583" s="479"/>
      <c r="J583" s="479"/>
      <c r="K583" s="479"/>
      <c r="L583" s="479"/>
      <c r="M583" s="479"/>
      <c r="N583" s="479"/>
      <c r="O583" s="479"/>
      <c r="P583" s="479"/>
      <c r="Q583" s="479"/>
      <c r="R583" s="479"/>
      <c r="S583" s="479"/>
      <c r="T583" s="479"/>
      <c r="U583" s="479"/>
      <c r="V583" s="479"/>
      <c r="W583" s="479"/>
      <c r="X583" s="479"/>
      <c r="Y583" s="479"/>
      <c r="Z583" s="479"/>
    </row>
    <row r="584" spans="1:26" ht="15.75" customHeight="1">
      <c r="A584" s="479"/>
      <c r="B584" s="479"/>
      <c r="C584" s="479"/>
      <c r="D584" s="479"/>
      <c r="E584" s="479"/>
      <c r="F584" s="479"/>
      <c r="G584" s="479"/>
      <c r="H584" s="479"/>
      <c r="I584" s="479"/>
      <c r="J584" s="479"/>
      <c r="K584" s="479"/>
      <c r="L584" s="479"/>
      <c r="M584" s="479"/>
      <c r="N584" s="479"/>
      <c r="O584" s="479"/>
      <c r="P584" s="479"/>
      <c r="Q584" s="479"/>
      <c r="R584" s="479"/>
      <c r="S584" s="479"/>
      <c r="T584" s="479"/>
      <c r="U584" s="479"/>
      <c r="V584" s="479"/>
      <c r="W584" s="479"/>
      <c r="X584" s="479"/>
      <c r="Y584" s="479"/>
      <c r="Z584" s="479"/>
    </row>
    <row r="585" spans="1:26" ht="15.75" customHeight="1">
      <c r="A585" s="479"/>
      <c r="B585" s="479"/>
      <c r="C585" s="479"/>
      <c r="D585" s="479"/>
      <c r="E585" s="479"/>
      <c r="F585" s="479"/>
      <c r="G585" s="479"/>
      <c r="H585" s="479"/>
      <c r="I585" s="479"/>
      <c r="J585" s="479"/>
      <c r="K585" s="479"/>
      <c r="L585" s="479"/>
      <c r="M585" s="479"/>
      <c r="N585" s="479"/>
      <c r="O585" s="479"/>
      <c r="P585" s="479"/>
      <c r="Q585" s="479"/>
      <c r="R585" s="479"/>
      <c r="S585" s="479"/>
      <c r="T585" s="479"/>
      <c r="U585" s="479"/>
      <c r="V585" s="479"/>
      <c r="W585" s="479"/>
      <c r="X585" s="479"/>
      <c r="Y585" s="479"/>
      <c r="Z585" s="479"/>
    </row>
    <row r="586" spans="1:26" ht="15.75" customHeight="1">
      <c r="A586" s="479"/>
      <c r="B586" s="479"/>
      <c r="C586" s="479"/>
      <c r="D586" s="479"/>
      <c r="E586" s="479"/>
      <c r="F586" s="479"/>
      <c r="G586" s="479"/>
      <c r="H586" s="479"/>
      <c r="I586" s="479"/>
      <c r="J586" s="479"/>
      <c r="K586" s="479"/>
      <c r="L586" s="479"/>
      <c r="M586" s="479"/>
      <c r="N586" s="479"/>
      <c r="O586" s="479"/>
      <c r="P586" s="479"/>
      <c r="Q586" s="479"/>
      <c r="R586" s="479"/>
      <c r="S586" s="479"/>
      <c r="T586" s="479"/>
      <c r="U586" s="479"/>
      <c r="V586" s="479"/>
      <c r="W586" s="479"/>
      <c r="X586" s="479"/>
      <c r="Y586" s="479"/>
      <c r="Z586" s="479"/>
    </row>
    <row r="587" spans="1:26" ht="15.75" customHeight="1">
      <c r="A587" s="479"/>
      <c r="B587" s="479"/>
      <c r="C587" s="479"/>
      <c r="D587" s="479"/>
      <c r="E587" s="479"/>
      <c r="F587" s="479"/>
      <c r="G587" s="479"/>
      <c r="H587" s="479"/>
      <c r="I587" s="479"/>
      <c r="J587" s="479"/>
      <c r="K587" s="479"/>
      <c r="L587" s="479"/>
      <c r="M587" s="479"/>
      <c r="N587" s="479"/>
      <c r="O587" s="479"/>
      <c r="P587" s="479"/>
      <c r="Q587" s="479"/>
      <c r="R587" s="479"/>
      <c r="S587" s="479"/>
      <c r="T587" s="479"/>
      <c r="U587" s="479"/>
      <c r="V587" s="479"/>
      <c r="W587" s="479"/>
      <c r="X587" s="479"/>
      <c r="Y587" s="479"/>
      <c r="Z587" s="479"/>
    </row>
    <row r="588" spans="1:26" ht="15.75" customHeight="1">
      <c r="A588" s="479"/>
      <c r="B588" s="479"/>
      <c r="C588" s="479"/>
      <c r="D588" s="479"/>
      <c r="E588" s="479"/>
      <c r="F588" s="479"/>
      <c r="G588" s="479"/>
      <c r="H588" s="479"/>
      <c r="I588" s="479"/>
      <c r="J588" s="479"/>
      <c r="K588" s="479"/>
      <c r="L588" s="479"/>
      <c r="M588" s="479"/>
      <c r="N588" s="479"/>
      <c r="O588" s="479"/>
      <c r="P588" s="479"/>
      <c r="Q588" s="479"/>
      <c r="R588" s="479"/>
      <c r="S588" s="479"/>
      <c r="T588" s="479"/>
      <c r="U588" s="479"/>
      <c r="V588" s="479"/>
      <c r="W588" s="479"/>
      <c r="X588" s="479"/>
      <c r="Y588" s="479"/>
      <c r="Z588" s="479"/>
    </row>
    <row r="589" spans="1:26" ht="15.75" customHeight="1">
      <c r="A589" s="479"/>
      <c r="B589" s="479"/>
      <c r="C589" s="479"/>
      <c r="D589" s="479"/>
      <c r="E589" s="479"/>
      <c r="F589" s="479"/>
      <c r="G589" s="479"/>
      <c r="H589" s="479"/>
      <c r="I589" s="479"/>
      <c r="J589" s="479"/>
      <c r="K589" s="479"/>
      <c r="L589" s="479"/>
      <c r="M589" s="479"/>
      <c r="N589" s="479"/>
      <c r="O589" s="479"/>
      <c r="P589" s="479"/>
      <c r="Q589" s="479"/>
      <c r="R589" s="479"/>
      <c r="S589" s="479"/>
      <c r="T589" s="479"/>
      <c r="U589" s="479"/>
      <c r="V589" s="479"/>
      <c r="W589" s="479"/>
      <c r="X589" s="479"/>
      <c r="Y589" s="479"/>
      <c r="Z589" s="479"/>
    </row>
    <row r="590" spans="1:26" ht="15.75" customHeight="1">
      <c r="A590" s="479"/>
      <c r="B590" s="479"/>
      <c r="C590" s="479"/>
      <c r="D590" s="479"/>
      <c r="E590" s="479"/>
      <c r="F590" s="479"/>
      <c r="G590" s="479"/>
      <c r="H590" s="479"/>
      <c r="I590" s="479"/>
      <c r="J590" s="479"/>
      <c r="K590" s="479"/>
      <c r="L590" s="479"/>
      <c r="M590" s="479"/>
      <c r="N590" s="479"/>
      <c r="O590" s="479"/>
      <c r="P590" s="479"/>
      <c r="Q590" s="479"/>
      <c r="R590" s="479"/>
      <c r="S590" s="479"/>
      <c r="T590" s="479"/>
      <c r="U590" s="479"/>
      <c r="V590" s="479"/>
      <c r="W590" s="479"/>
      <c r="X590" s="479"/>
      <c r="Y590" s="479"/>
      <c r="Z590" s="479"/>
    </row>
    <row r="591" spans="1:26" ht="15.75" customHeight="1">
      <c r="A591" s="479"/>
      <c r="B591" s="479"/>
      <c r="C591" s="479"/>
      <c r="D591" s="479"/>
      <c r="E591" s="479"/>
      <c r="F591" s="479"/>
      <c r="G591" s="479"/>
      <c r="H591" s="479"/>
      <c r="I591" s="479"/>
      <c r="J591" s="479"/>
      <c r="K591" s="479"/>
      <c r="L591" s="479"/>
      <c r="M591" s="479"/>
      <c r="N591" s="479"/>
      <c r="O591" s="479"/>
      <c r="P591" s="479"/>
      <c r="Q591" s="479"/>
      <c r="R591" s="479"/>
      <c r="S591" s="479"/>
      <c r="T591" s="479"/>
      <c r="U591" s="479"/>
      <c r="V591" s="479"/>
      <c r="W591" s="479"/>
      <c r="X591" s="479"/>
      <c r="Y591" s="479"/>
      <c r="Z591" s="479"/>
    </row>
    <row r="592" spans="1:26" ht="15.75" customHeight="1">
      <c r="A592" s="479"/>
      <c r="B592" s="479"/>
      <c r="C592" s="479"/>
      <c r="D592" s="479"/>
      <c r="E592" s="479"/>
      <c r="F592" s="479"/>
      <c r="G592" s="479"/>
      <c r="H592" s="479"/>
      <c r="I592" s="479"/>
      <c r="J592" s="479"/>
      <c r="K592" s="479"/>
      <c r="L592" s="479"/>
      <c r="M592" s="479"/>
      <c r="N592" s="479"/>
      <c r="O592" s="479"/>
      <c r="P592" s="479"/>
      <c r="Q592" s="479"/>
      <c r="R592" s="479"/>
      <c r="S592" s="479"/>
      <c r="T592" s="479"/>
      <c r="U592" s="479"/>
      <c r="V592" s="479"/>
      <c r="W592" s="479"/>
      <c r="X592" s="479"/>
      <c r="Y592" s="479"/>
      <c r="Z592" s="479"/>
    </row>
    <row r="593" spans="1:26" ht="15.75" customHeight="1">
      <c r="A593" s="479"/>
      <c r="B593" s="479"/>
      <c r="C593" s="479"/>
      <c r="D593" s="479"/>
      <c r="E593" s="479"/>
      <c r="F593" s="479"/>
      <c r="G593" s="479"/>
      <c r="H593" s="479"/>
      <c r="I593" s="479"/>
      <c r="J593" s="479"/>
      <c r="K593" s="479"/>
      <c r="L593" s="479"/>
      <c r="M593" s="479"/>
      <c r="N593" s="479"/>
      <c r="O593" s="479"/>
      <c r="P593" s="479"/>
      <c r="Q593" s="479"/>
      <c r="R593" s="479"/>
      <c r="S593" s="479"/>
      <c r="T593" s="479"/>
      <c r="U593" s="479"/>
      <c r="V593" s="479"/>
      <c r="W593" s="479"/>
      <c r="X593" s="479"/>
      <c r="Y593" s="479"/>
      <c r="Z593" s="479"/>
    </row>
    <row r="594" spans="1:26" ht="15.75" customHeight="1">
      <c r="A594" s="479"/>
      <c r="B594" s="479"/>
      <c r="C594" s="479"/>
      <c r="D594" s="479"/>
      <c r="E594" s="479"/>
      <c r="F594" s="479"/>
      <c r="G594" s="479"/>
      <c r="H594" s="479"/>
      <c r="I594" s="479"/>
      <c r="J594" s="479"/>
      <c r="K594" s="479"/>
      <c r="L594" s="479"/>
      <c r="M594" s="479"/>
      <c r="N594" s="479"/>
      <c r="O594" s="479"/>
      <c r="P594" s="479"/>
      <c r="Q594" s="479"/>
      <c r="R594" s="479"/>
      <c r="S594" s="479"/>
      <c r="T594" s="479"/>
      <c r="U594" s="479"/>
      <c r="V594" s="479"/>
      <c r="W594" s="479"/>
      <c r="X594" s="479"/>
      <c r="Y594" s="479"/>
      <c r="Z594" s="479"/>
    </row>
    <row r="595" spans="1:26" ht="15.75" customHeight="1">
      <c r="A595" s="479"/>
      <c r="B595" s="479"/>
      <c r="C595" s="479"/>
      <c r="D595" s="479"/>
      <c r="E595" s="479"/>
      <c r="F595" s="479"/>
      <c r="G595" s="479"/>
      <c r="H595" s="479"/>
      <c r="I595" s="479"/>
      <c r="J595" s="479"/>
      <c r="K595" s="479"/>
      <c r="L595" s="479"/>
      <c r="M595" s="479"/>
      <c r="N595" s="479"/>
      <c r="O595" s="479"/>
      <c r="P595" s="479"/>
      <c r="Q595" s="479"/>
      <c r="R595" s="479"/>
      <c r="S595" s="479"/>
      <c r="T595" s="479"/>
      <c r="U595" s="479"/>
      <c r="V595" s="479"/>
      <c r="W595" s="479"/>
      <c r="X595" s="479"/>
      <c r="Y595" s="479"/>
      <c r="Z595" s="479"/>
    </row>
    <row r="596" spans="1:26" ht="15.75" customHeight="1">
      <c r="A596" s="479"/>
      <c r="B596" s="479"/>
      <c r="C596" s="479"/>
      <c r="D596" s="479"/>
      <c r="E596" s="479"/>
      <c r="F596" s="479"/>
      <c r="G596" s="479"/>
      <c r="H596" s="479"/>
      <c r="I596" s="479"/>
      <c r="J596" s="479"/>
      <c r="K596" s="479"/>
      <c r="L596" s="479"/>
      <c r="M596" s="479"/>
      <c r="N596" s="479"/>
      <c r="O596" s="479"/>
      <c r="P596" s="479"/>
      <c r="Q596" s="479"/>
      <c r="R596" s="479"/>
      <c r="S596" s="479"/>
      <c r="T596" s="479"/>
      <c r="U596" s="479"/>
      <c r="V596" s="479"/>
      <c r="W596" s="479"/>
      <c r="X596" s="479"/>
      <c r="Y596" s="479"/>
      <c r="Z596" s="479"/>
    </row>
    <row r="597" spans="1:26" ht="15.75" customHeight="1">
      <c r="A597" s="479"/>
      <c r="B597" s="479"/>
      <c r="C597" s="479"/>
      <c r="D597" s="479"/>
      <c r="E597" s="479"/>
      <c r="F597" s="479"/>
      <c r="G597" s="479"/>
      <c r="H597" s="479"/>
      <c r="I597" s="479"/>
      <c r="J597" s="479"/>
      <c r="K597" s="479"/>
      <c r="L597" s="479"/>
      <c r="M597" s="479"/>
      <c r="N597" s="479"/>
      <c r="O597" s="479"/>
      <c r="P597" s="479"/>
      <c r="Q597" s="479"/>
      <c r="R597" s="479"/>
      <c r="S597" s="479"/>
      <c r="T597" s="479"/>
      <c r="U597" s="479"/>
      <c r="V597" s="479"/>
      <c r="W597" s="479"/>
      <c r="X597" s="479"/>
      <c r="Y597" s="479"/>
      <c r="Z597" s="479"/>
    </row>
    <row r="598" spans="1:26" ht="15.75" customHeight="1">
      <c r="A598" s="479"/>
      <c r="B598" s="479"/>
      <c r="C598" s="479"/>
      <c r="D598" s="479"/>
      <c r="E598" s="479"/>
      <c r="F598" s="479"/>
      <c r="G598" s="479"/>
      <c r="H598" s="479"/>
      <c r="I598" s="479"/>
      <c r="J598" s="479"/>
      <c r="K598" s="479"/>
      <c r="L598" s="479"/>
      <c r="M598" s="479"/>
      <c r="N598" s="479"/>
      <c r="O598" s="479"/>
      <c r="P598" s="479"/>
      <c r="Q598" s="479"/>
      <c r="R598" s="479"/>
      <c r="S598" s="479"/>
      <c r="T598" s="479"/>
      <c r="U598" s="479"/>
      <c r="V598" s="479"/>
      <c r="W598" s="479"/>
      <c r="X598" s="479"/>
      <c r="Y598" s="479"/>
      <c r="Z598" s="479"/>
    </row>
    <row r="599" spans="1:26" ht="15.75" customHeight="1">
      <c r="A599" s="479"/>
      <c r="B599" s="479"/>
      <c r="C599" s="479"/>
      <c r="D599" s="479"/>
      <c r="E599" s="479"/>
      <c r="F599" s="479"/>
      <c r="G599" s="479"/>
      <c r="H599" s="479"/>
      <c r="I599" s="479"/>
      <c r="J599" s="479"/>
      <c r="K599" s="479"/>
      <c r="L599" s="479"/>
      <c r="M599" s="479"/>
      <c r="N599" s="479"/>
      <c r="O599" s="479"/>
      <c r="P599" s="479"/>
      <c r="Q599" s="479"/>
      <c r="R599" s="479"/>
      <c r="S599" s="479"/>
      <c r="T599" s="479"/>
      <c r="U599" s="479"/>
      <c r="V599" s="479"/>
      <c r="W599" s="479"/>
      <c r="X599" s="479"/>
      <c r="Y599" s="479"/>
      <c r="Z599" s="479"/>
    </row>
    <row r="600" spans="1:26" ht="15.75" customHeight="1">
      <c r="A600" s="479"/>
      <c r="B600" s="479"/>
      <c r="C600" s="479"/>
      <c r="D600" s="479"/>
      <c r="E600" s="479"/>
      <c r="F600" s="479"/>
      <c r="G600" s="479"/>
      <c r="H600" s="479"/>
      <c r="I600" s="479"/>
      <c r="J600" s="479"/>
      <c r="K600" s="479"/>
      <c r="L600" s="479"/>
      <c r="M600" s="479"/>
      <c r="N600" s="479"/>
      <c r="O600" s="479"/>
      <c r="P600" s="479"/>
      <c r="Q600" s="479"/>
      <c r="R600" s="479"/>
      <c r="S600" s="479"/>
      <c r="T600" s="479"/>
      <c r="U600" s="479"/>
      <c r="V600" s="479"/>
      <c r="W600" s="479"/>
      <c r="X600" s="479"/>
      <c r="Y600" s="479"/>
      <c r="Z600" s="479"/>
    </row>
    <row r="601" spans="1:26" ht="15.75" customHeight="1">
      <c r="A601" s="479"/>
      <c r="B601" s="479"/>
      <c r="C601" s="479"/>
      <c r="D601" s="479"/>
      <c r="E601" s="479"/>
      <c r="F601" s="479"/>
      <c r="G601" s="479"/>
      <c r="H601" s="479"/>
      <c r="I601" s="479"/>
      <c r="J601" s="479"/>
      <c r="K601" s="479"/>
      <c r="L601" s="479"/>
      <c r="M601" s="479"/>
      <c r="N601" s="479"/>
      <c r="O601" s="479"/>
      <c r="P601" s="479"/>
      <c r="Q601" s="479"/>
      <c r="R601" s="479"/>
      <c r="S601" s="479"/>
      <c r="T601" s="479"/>
      <c r="U601" s="479"/>
      <c r="V601" s="479"/>
      <c r="W601" s="479"/>
      <c r="X601" s="479"/>
      <c r="Y601" s="479"/>
      <c r="Z601" s="479"/>
    </row>
    <row r="602" spans="1:26" ht="15.75" customHeight="1">
      <c r="A602" s="479"/>
      <c r="B602" s="479"/>
      <c r="C602" s="479"/>
      <c r="D602" s="479"/>
      <c r="E602" s="479"/>
      <c r="F602" s="479"/>
      <c r="G602" s="479"/>
      <c r="H602" s="479"/>
      <c r="I602" s="479"/>
      <c r="J602" s="479"/>
      <c r="K602" s="479"/>
      <c r="L602" s="479"/>
      <c r="M602" s="479"/>
      <c r="N602" s="479"/>
      <c r="O602" s="479"/>
      <c r="P602" s="479"/>
      <c r="Q602" s="479"/>
      <c r="R602" s="479"/>
      <c r="S602" s="479"/>
      <c r="T602" s="479"/>
      <c r="U602" s="479"/>
      <c r="V602" s="479"/>
      <c r="W602" s="479"/>
      <c r="X602" s="479"/>
      <c r="Y602" s="479"/>
      <c r="Z602" s="479"/>
    </row>
    <row r="603" spans="1:26" ht="15.75" customHeight="1">
      <c r="A603" s="479"/>
      <c r="B603" s="479"/>
      <c r="C603" s="479"/>
      <c r="D603" s="479"/>
      <c r="E603" s="479"/>
      <c r="F603" s="479"/>
      <c r="G603" s="479"/>
      <c r="H603" s="479"/>
      <c r="I603" s="479"/>
      <c r="J603" s="479"/>
      <c r="K603" s="479"/>
      <c r="L603" s="479"/>
      <c r="M603" s="479"/>
      <c r="N603" s="479"/>
      <c r="O603" s="479"/>
      <c r="P603" s="479"/>
      <c r="Q603" s="479"/>
      <c r="R603" s="479"/>
      <c r="S603" s="479"/>
      <c r="T603" s="479"/>
      <c r="U603" s="479"/>
      <c r="V603" s="479"/>
      <c r="W603" s="479"/>
      <c r="X603" s="479"/>
      <c r="Y603" s="479"/>
      <c r="Z603" s="479"/>
    </row>
    <row r="604" spans="1:26" ht="15.75" customHeight="1">
      <c r="A604" s="479"/>
      <c r="B604" s="479"/>
      <c r="C604" s="479"/>
      <c r="D604" s="479"/>
      <c r="E604" s="479"/>
      <c r="F604" s="479"/>
      <c r="G604" s="479"/>
      <c r="H604" s="479"/>
      <c r="I604" s="479"/>
      <c r="J604" s="479"/>
      <c r="K604" s="479"/>
      <c r="L604" s="479"/>
      <c r="M604" s="479"/>
      <c r="N604" s="479"/>
      <c r="O604" s="479"/>
      <c r="P604" s="479"/>
      <c r="Q604" s="479"/>
      <c r="R604" s="479"/>
      <c r="S604" s="479"/>
      <c r="T604" s="479"/>
      <c r="U604" s="479"/>
      <c r="V604" s="479"/>
      <c r="W604" s="479"/>
      <c r="X604" s="479"/>
      <c r="Y604" s="479"/>
      <c r="Z604" s="479"/>
    </row>
    <row r="605" spans="1:26" ht="15.75" customHeight="1">
      <c r="A605" s="479"/>
      <c r="B605" s="479"/>
      <c r="C605" s="479"/>
      <c r="D605" s="479"/>
      <c r="E605" s="479"/>
      <c r="F605" s="479"/>
      <c r="G605" s="479"/>
      <c r="H605" s="479"/>
      <c r="I605" s="479"/>
      <c r="J605" s="479"/>
      <c r="K605" s="479"/>
      <c r="L605" s="479"/>
      <c r="M605" s="479"/>
      <c r="N605" s="479"/>
      <c r="O605" s="479"/>
      <c r="P605" s="479"/>
      <c r="Q605" s="479"/>
      <c r="R605" s="479"/>
      <c r="S605" s="479"/>
      <c r="T605" s="479"/>
      <c r="U605" s="479"/>
      <c r="V605" s="479"/>
      <c r="W605" s="479"/>
      <c r="X605" s="479"/>
      <c r="Y605" s="479"/>
      <c r="Z605" s="479"/>
    </row>
    <row r="606" spans="1:26" ht="15.75" customHeight="1">
      <c r="A606" s="479"/>
      <c r="B606" s="479"/>
      <c r="C606" s="479"/>
      <c r="D606" s="479"/>
      <c r="E606" s="479"/>
      <c r="F606" s="479"/>
      <c r="G606" s="479"/>
      <c r="H606" s="479"/>
      <c r="I606" s="479"/>
      <c r="J606" s="479"/>
      <c r="K606" s="479"/>
      <c r="L606" s="479"/>
      <c r="M606" s="479"/>
      <c r="N606" s="479"/>
      <c r="O606" s="479"/>
      <c r="P606" s="479"/>
      <c r="Q606" s="479"/>
      <c r="R606" s="479"/>
      <c r="S606" s="479"/>
      <c r="T606" s="479"/>
      <c r="U606" s="479"/>
      <c r="V606" s="479"/>
      <c r="W606" s="479"/>
      <c r="X606" s="479"/>
      <c r="Y606" s="479"/>
      <c r="Z606" s="479"/>
    </row>
    <row r="607" spans="1:26" ht="15.75" customHeight="1">
      <c r="A607" s="479"/>
      <c r="B607" s="479"/>
      <c r="C607" s="479"/>
      <c r="D607" s="479"/>
      <c r="E607" s="479"/>
      <c r="F607" s="479"/>
      <c r="G607" s="479"/>
      <c r="H607" s="479"/>
      <c r="I607" s="479"/>
      <c r="J607" s="479"/>
      <c r="K607" s="479"/>
      <c r="L607" s="479"/>
      <c r="M607" s="479"/>
      <c r="N607" s="479"/>
      <c r="O607" s="479"/>
      <c r="P607" s="479"/>
      <c r="Q607" s="479"/>
      <c r="R607" s="479"/>
      <c r="S607" s="479"/>
      <c r="T607" s="479"/>
      <c r="U607" s="479"/>
      <c r="V607" s="479"/>
      <c r="W607" s="479"/>
      <c r="X607" s="479"/>
      <c r="Y607" s="479"/>
      <c r="Z607" s="479"/>
    </row>
    <row r="608" spans="1:26" ht="15.75" customHeight="1">
      <c r="A608" s="479"/>
      <c r="B608" s="479"/>
      <c r="C608" s="479"/>
      <c r="D608" s="479"/>
      <c r="E608" s="479"/>
      <c r="F608" s="479"/>
      <c r="G608" s="479"/>
      <c r="H608" s="479"/>
      <c r="I608" s="479"/>
      <c r="J608" s="479"/>
      <c r="K608" s="479"/>
      <c r="L608" s="479"/>
      <c r="M608" s="479"/>
      <c r="N608" s="479"/>
      <c r="O608" s="479"/>
      <c r="P608" s="479"/>
      <c r="Q608" s="479"/>
      <c r="R608" s="479"/>
      <c r="S608" s="479"/>
      <c r="T608" s="479"/>
      <c r="U608" s="479"/>
      <c r="V608" s="479"/>
      <c r="W608" s="479"/>
      <c r="X608" s="479"/>
      <c r="Y608" s="479"/>
      <c r="Z608" s="479"/>
    </row>
    <row r="609" spans="1:26" ht="15.75" customHeight="1">
      <c r="A609" s="479"/>
      <c r="B609" s="479"/>
      <c r="C609" s="479"/>
      <c r="D609" s="479"/>
      <c r="E609" s="479"/>
      <c r="F609" s="479"/>
      <c r="G609" s="479"/>
      <c r="H609" s="479"/>
      <c r="I609" s="479"/>
      <c r="J609" s="479"/>
      <c r="K609" s="479"/>
      <c r="L609" s="479"/>
      <c r="M609" s="479"/>
      <c r="N609" s="479"/>
      <c r="O609" s="479"/>
      <c r="P609" s="479"/>
      <c r="Q609" s="479"/>
      <c r="R609" s="479"/>
      <c r="S609" s="479"/>
      <c r="T609" s="479"/>
      <c r="U609" s="479"/>
      <c r="V609" s="479"/>
      <c r="W609" s="479"/>
      <c r="X609" s="479"/>
      <c r="Y609" s="479"/>
      <c r="Z609" s="479"/>
    </row>
    <row r="610" spans="1:26" ht="15.75" customHeight="1">
      <c r="A610" s="479"/>
      <c r="B610" s="479"/>
      <c r="C610" s="479"/>
      <c r="D610" s="479"/>
      <c r="E610" s="479"/>
      <c r="F610" s="479"/>
      <c r="G610" s="479"/>
      <c r="H610" s="479"/>
      <c r="I610" s="479"/>
      <c r="J610" s="479"/>
      <c r="K610" s="479"/>
      <c r="L610" s="479"/>
      <c r="M610" s="479"/>
      <c r="N610" s="479"/>
      <c r="O610" s="479"/>
      <c r="P610" s="479"/>
      <c r="Q610" s="479"/>
      <c r="R610" s="479"/>
      <c r="S610" s="479"/>
      <c r="T610" s="479"/>
      <c r="U610" s="479"/>
      <c r="V610" s="479"/>
      <c r="W610" s="479"/>
      <c r="X610" s="479"/>
      <c r="Y610" s="479"/>
      <c r="Z610" s="479"/>
    </row>
    <row r="611" spans="1:26" ht="15.75" customHeight="1">
      <c r="A611" s="479"/>
      <c r="B611" s="479"/>
      <c r="C611" s="479"/>
      <c r="D611" s="479"/>
      <c r="E611" s="479"/>
      <c r="F611" s="479"/>
      <c r="G611" s="479"/>
      <c r="H611" s="479"/>
      <c r="I611" s="479"/>
      <c r="J611" s="479"/>
      <c r="K611" s="479"/>
      <c r="L611" s="479"/>
      <c r="M611" s="479"/>
      <c r="N611" s="479"/>
      <c r="O611" s="479"/>
      <c r="P611" s="479"/>
      <c r="Q611" s="479"/>
      <c r="R611" s="479"/>
      <c r="S611" s="479"/>
      <c r="T611" s="479"/>
      <c r="U611" s="479"/>
      <c r="V611" s="479"/>
      <c r="W611" s="479"/>
      <c r="X611" s="479"/>
      <c r="Y611" s="479"/>
      <c r="Z611" s="479"/>
    </row>
    <row r="612" spans="1:26" ht="15.75" customHeight="1">
      <c r="A612" s="479"/>
      <c r="B612" s="479"/>
      <c r="C612" s="479"/>
      <c r="D612" s="479"/>
      <c r="E612" s="479"/>
      <c r="F612" s="479"/>
      <c r="G612" s="479"/>
      <c r="H612" s="479"/>
      <c r="I612" s="479"/>
      <c r="J612" s="479"/>
      <c r="K612" s="479"/>
      <c r="L612" s="479"/>
      <c r="M612" s="479"/>
      <c r="N612" s="479"/>
      <c r="O612" s="479"/>
      <c r="P612" s="479"/>
      <c r="Q612" s="479"/>
      <c r="R612" s="479"/>
      <c r="S612" s="479"/>
      <c r="T612" s="479"/>
      <c r="U612" s="479"/>
      <c r="V612" s="479"/>
      <c r="W612" s="479"/>
      <c r="X612" s="479"/>
      <c r="Y612" s="479"/>
      <c r="Z612" s="479"/>
    </row>
    <row r="613" spans="1:26" ht="15.75" customHeight="1">
      <c r="A613" s="479"/>
      <c r="B613" s="479"/>
      <c r="C613" s="479"/>
      <c r="D613" s="479"/>
      <c r="E613" s="479"/>
      <c r="F613" s="479"/>
      <c r="G613" s="479"/>
      <c r="H613" s="479"/>
      <c r="I613" s="479"/>
      <c r="J613" s="479"/>
      <c r="K613" s="479"/>
      <c r="L613" s="479"/>
      <c r="M613" s="479"/>
      <c r="N613" s="479"/>
      <c r="O613" s="479"/>
      <c r="P613" s="479"/>
      <c r="Q613" s="479"/>
      <c r="R613" s="479"/>
      <c r="S613" s="479"/>
      <c r="T613" s="479"/>
      <c r="U613" s="479"/>
      <c r="V613" s="479"/>
      <c r="W613" s="479"/>
      <c r="X613" s="479"/>
      <c r="Y613" s="479"/>
      <c r="Z613" s="479"/>
    </row>
    <row r="614" spans="1:26" ht="15.75" customHeight="1">
      <c r="A614" s="479"/>
      <c r="B614" s="479"/>
      <c r="C614" s="479"/>
      <c r="D614" s="479"/>
      <c r="E614" s="479"/>
      <c r="F614" s="479"/>
      <c r="G614" s="479"/>
      <c r="H614" s="479"/>
      <c r="I614" s="479"/>
      <c r="J614" s="479"/>
      <c r="K614" s="479"/>
      <c r="L614" s="479"/>
      <c r="M614" s="479"/>
      <c r="N614" s="479"/>
      <c r="O614" s="479"/>
      <c r="P614" s="479"/>
      <c r="Q614" s="479"/>
      <c r="R614" s="479"/>
      <c r="S614" s="479"/>
      <c r="T614" s="479"/>
      <c r="U614" s="479"/>
      <c r="V614" s="479"/>
      <c r="W614" s="479"/>
      <c r="X614" s="479"/>
      <c r="Y614" s="479"/>
      <c r="Z614" s="479"/>
    </row>
    <row r="615" spans="1:26" ht="15.75" customHeight="1">
      <c r="A615" s="479"/>
      <c r="B615" s="479"/>
      <c r="C615" s="479"/>
      <c r="D615" s="479"/>
      <c r="E615" s="479"/>
      <c r="F615" s="479"/>
      <c r="G615" s="479"/>
      <c r="H615" s="479"/>
      <c r="I615" s="479"/>
      <c r="J615" s="479"/>
      <c r="K615" s="479"/>
      <c r="L615" s="479"/>
      <c r="M615" s="479"/>
      <c r="N615" s="479"/>
      <c r="O615" s="479"/>
      <c r="P615" s="479"/>
      <c r="Q615" s="479"/>
      <c r="R615" s="479"/>
      <c r="S615" s="479"/>
      <c r="T615" s="479"/>
      <c r="U615" s="479"/>
      <c r="V615" s="479"/>
      <c r="W615" s="479"/>
      <c r="X615" s="479"/>
      <c r="Y615" s="479"/>
      <c r="Z615" s="479"/>
    </row>
    <row r="616" spans="1:26" ht="15.75" customHeight="1">
      <c r="A616" s="479"/>
      <c r="B616" s="479"/>
      <c r="C616" s="479"/>
      <c r="D616" s="479"/>
      <c r="E616" s="479"/>
      <c r="F616" s="479"/>
      <c r="G616" s="479"/>
      <c r="H616" s="479"/>
      <c r="I616" s="479"/>
      <c r="J616" s="479"/>
      <c r="K616" s="479"/>
      <c r="L616" s="479"/>
      <c r="M616" s="479"/>
      <c r="N616" s="479"/>
      <c r="O616" s="479"/>
      <c r="P616" s="479"/>
      <c r="Q616" s="479"/>
      <c r="R616" s="479"/>
      <c r="S616" s="479"/>
      <c r="T616" s="479"/>
      <c r="U616" s="479"/>
      <c r="V616" s="479"/>
      <c r="W616" s="479"/>
      <c r="X616" s="479"/>
      <c r="Y616" s="479"/>
      <c r="Z616" s="479"/>
    </row>
    <row r="617" spans="1:26" ht="15.75" customHeight="1">
      <c r="A617" s="479"/>
      <c r="B617" s="479"/>
      <c r="C617" s="479"/>
      <c r="D617" s="479"/>
      <c r="E617" s="479"/>
      <c r="F617" s="479"/>
      <c r="G617" s="479"/>
      <c r="H617" s="479"/>
      <c r="I617" s="479"/>
      <c r="J617" s="479"/>
      <c r="K617" s="479"/>
      <c r="L617" s="479"/>
      <c r="M617" s="479"/>
      <c r="N617" s="479"/>
      <c r="O617" s="479"/>
      <c r="P617" s="479"/>
      <c r="Q617" s="479"/>
      <c r="R617" s="479"/>
      <c r="S617" s="479"/>
      <c r="T617" s="479"/>
      <c r="U617" s="479"/>
      <c r="V617" s="479"/>
      <c r="W617" s="479"/>
      <c r="X617" s="479"/>
      <c r="Y617" s="479"/>
      <c r="Z617" s="479"/>
    </row>
    <row r="618" spans="1:26" ht="15.75" customHeight="1">
      <c r="A618" s="479"/>
      <c r="B618" s="479"/>
      <c r="C618" s="479"/>
      <c r="D618" s="479"/>
      <c r="E618" s="479"/>
      <c r="F618" s="479"/>
      <c r="G618" s="479"/>
      <c r="H618" s="479"/>
      <c r="I618" s="479"/>
      <c r="J618" s="479"/>
      <c r="K618" s="479"/>
      <c r="L618" s="479"/>
      <c r="M618" s="479"/>
      <c r="N618" s="479"/>
      <c r="O618" s="479"/>
      <c r="P618" s="479"/>
      <c r="Q618" s="479"/>
      <c r="R618" s="479"/>
      <c r="S618" s="479"/>
      <c r="T618" s="479"/>
      <c r="U618" s="479"/>
      <c r="V618" s="479"/>
      <c r="W618" s="479"/>
      <c r="X618" s="479"/>
      <c r="Y618" s="479"/>
      <c r="Z618" s="479"/>
    </row>
    <row r="619" spans="1:26" ht="15.75" customHeight="1">
      <c r="A619" s="479"/>
      <c r="B619" s="479"/>
      <c r="C619" s="479"/>
      <c r="D619" s="479"/>
      <c r="E619" s="479"/>
      <c r="F619" s="479"/>
      <c r="G619" s="479"/>
      <c r="H619" s="479"/>
      <c r="I619" s="479"/>
      <c r="J619" s="479"/>
      <c r="K619" s="479"/>
      <c r="L619" s="479"/>
      <c r="M619" s="479"/>
      <c r="N619" s="479"/>
      <c r="O619" s="479"/>
      <c r="P619" s="479"/>
      <c r="Q619" s="479"/>
      <c r="R619" s="479"/>
      <c r="S619" s="479"/>
      <c r="T619" s="479"/>
      <c r="U619" s="479"/>
      <c r="V619" s="479"/>
      <c r="W619" s="479"/>
      <c r="X619" s="479"/>
      <c r="Y619" s="479"/>
      <c r="Z619" s="479"/>
    </row>
    <row r="620" spans="1:26" ht="15.75" customHeight="1">
      <c r="A620" s="479"/>
      <c r="B620" s="479"/>
      <c r="C620" s="479"/>
      <c r="D620" s="479"/>
      <c r="E620" s="479"/>
      <c r="F620" s="479"/>
      <c r="G620" s="479"/>
      <c r="H620" s="479"/>
      <c r="I620" s="479"/>
      <c r="J620" s="479"/>
      <c r="K620" s="479"/>
      <c r="L620" s="479"/>
      <c r="M620" s="479"/>
      <c r="N620" s="479"/>
      <c r="O620" s="479"/>
      <c r="P620" s="479"/>
      <c r="Q620" s="479"/>
      <c r="R620" s="479"/>
      <c r="S620" s="479"/>
      <c r="T620" s="479"/>
      <c r="U620" s="479"/>
      <c r="V620" s="479"/>
      <c r="W620" s="479"/>
      <c r="X620" s="479"/>
      <c r="Y620" s="479"/>
      <c r="Z620" s="479"/>
    </row>
    <row r="621" spans="1:26" ht="15.75" customHeight="1">
      <c r="A621" s="479"/>
      <c r="B621" s="479"/>
      <c r="C621" s="479"/>
      <c r="D621" s="479"/>
      <c r="E621" s="479"/>
      <c r="F621" s="479"/>
      <c r="G621" s="479"/>
      <c r="H621" s="479"/>
      <c r="I621" s="479"/>
      <c r="J621" s="479"/>
      <c r="K621" s="479"/>
      <c r="L621" s="479"/>
      <c r="M621" s="479"/>
      <c r="N621" s="479"/>
      <c r="O621" s="479"/>
      <c r="P621" s="479"/>
      <c r="Q621" s="479"/>
      <c r="R621" s="479"/>
      <c r="S621" s="479"/>
      <c r="T621" s="479"/>
      <c r="U621" s="479"/>
      <c r="V621" s="479"/>
      <c r="W621" s="479"/>
      <c r="X621" s="479"/>
      <c r="Y621" s="479"/>
      <c r="Z621" s="479"/>
    </row>
    <row r="622" spans="1:26" ht="15.75" customHeight="1">
      <c r="A622" s="479"/>
      <c r="B622" s="479"/>
      <c r="C622" s="479"/>
      <c r="D622" s="479"/>
      <c r="E622" s="479"/>
      <c r="F622" s="479"/>
      <c r="G622" s="479"/>
      <c r="H622" s="479"/>
      <c r="I622" s="479"/>
      <c r="J622" s="479"/>
      <c r="K622" s="479"/>
      <c r="L622" s="479"/>
      <c r="M622" s="479"/>
      <c r="N622" s="479"/>
      <c r="O622" s="479"/>
      <c r="P622" s="479"/>
      <c r="Q622" s="479"/>
      <c r="R622" s="479"/>
      <c r="S622" s="479"/>
      <c r="T622" s="479"/>
      <c r="U622" s="479"/>
      <c r="V622" s="479"/>
      <c r="W622" s="479"/>
      <c r="X622" s="479"/>
      <c r="Y622" s="479"/>
      <c r="Z622" s="479"/>
    </row>
    <row r="623" spans="1:26" ht="15.75" customHeight="1">
      <c r="A623" s="479"/>
      <c r="B623" s="479"/>
      <c r="C623" s="479"/>
      <c r="D623" s="479"/>
      <c r="E623" s="479"/>
      <c r="F623" s="479"/>
      <c r="G623" s="479"/>
      <c r="H623" s="479"/>
      <c r="I623" s="479"/>
      <c r="J623" s="479"/>
      <c r="K623" s="479"/>
      <c r="L623" s="479"/>
      <c r="M623" s="479"/>
      <c r="N623" s="479"/>
      <c r="O623" s="479"/>
      <c r="P623" s="479"/>
      <c r="Q623" s="479"/>
      <c r="R623" s="479"/>
      <c r="S623" s="479"/>
      <c r="T623" s="479"/>
      <c r="U623" s="479"/>
      <c r="V623" s="479"/>
      <c r="W623" s="479"/>
      <c r="X623" s="479"/>
      <c r="Y623" s="479"/>
      <c r="Z623" s="479"/>
    </row>
    <row r="624" spans="1:26" ht="15.75" customHeight="1">
      <c r="A624" s="479"/>
      <c r="B624" s="479"/>
      <c r="C624" s="479"/>
      <c r="D624" s="479"/>
      <c r="E624" s="479"/>
      <c r="F624" s="479"/>
      <c r="G624" s="479"/>
      <c r="H624" s="479"/>
      <c r="I624" s="479"/>
      <c r="J624" s="479"/>
      <c r="K624" s="479"/>
      <c r="L624" s="479"/>
      <c r="M624" s="479"/>
      <c r="N624" s="479"/>
      <c r="O624" s="479"/>
      <c r="P624" s="479"/>
      <c r="Q624" s="479"/>
      <c r="R624" s="479"/>
      <c r="S624" s="479"/>
      <c r="T624" s="479"/>
      <c r="U624" s="479"/>
      <c r="V624" s="479"/>
      <c r="W624" s="479"/>
      <c r="X624" s="479"/>
      <c r="Y624" s="479"/>
      <c r="Z624" s="479"/>
    </row>
    <row r="625" spans="1:26" ht="15.75" customHeight="1">
      <c r="A625" s="479"/>
      <c r="B625" s="479"/>
      <c r="C625" s="479"/>
      <c r="D625" s="479"/>
      <c r="E625" s="479"/>
      <c r="F625" s="479"/>
      <c r="G625" s="479"/>
      <c r="H625" s="479"/>
      <c r="I625" s="479"/>
      <c r="J625" s="479"/>
      <c r="K625" s="479"/>
      <c r="L625" s="479"/>
      <c r="M625" s="479"/>
      <c r="N625" s="479"/>
      <c r="O625" s="479"/>
      <c r="P625" s="479"/>
      <c r="Q625" s="479"/>
      <c r="R625" s="479"/>
      <c r="S625" s="479"/>
      <c r="T625" s="479"/>
      <c r="U625" s="479"/>
      <c r="V625" s="479"/>
      <c r="W625" s="479"/>
      <c r="X625" s="479"/>
      <c r="Y625" s="479"/>
      <c r="Z625" s="479"/>
    </row>
    <row r="626" spans="1:26" ht="15.75" customHeight="1">
      <c r="A626" s="479"/>
      <c r="B626" s="479"/>
      <c r="C626" s="479"/>
      <c r="D626" s="479"/>
      <c r="E626" s="479"/>
      <c r="F626" s="479"/>
      <c r="G626" s="479"/>
      <c r="H626" s="479"/>
      <c r="I626" s="479"/>
      <c r="J626" s="479"/>
      <c r="K626" s="479"/>
      <c r="L626" s="479"/>
      <c r="M626" s="479"/>
      <c r="N626" s="479"/>
      <c r="O626" s="479"/>
      <c r="P626" s="479"/>
      <c r="Q626" s="479"/>
      <c r="R626" s="479"/>
      <c r="S626" s="479"/>
      <c r="T626" s="479"/>
      <c r="U626" s="479"/>
      <c r="V626" s="479"/>
      <c r="W626" s="479"/>
      <c r="X626" s="479"/>
      <c r="Y626" s="479"/>
      <c r="Z626" s="479"/>
    </row>
    <row r="627" spans="1:26" ht="15.75" customHeight="1">
      <c r="A627" s="479"/>
      <c r="B627" s="479"/>
      <c r="C627" s="479"/>
      <c r="D627" s="479"/>
      <c r="E627" s="479"/>
      <c r="F627" s="479"/>
      <c r="G627" s="479"/>
      <c r="H627" s="479"/>
      <c r="I627" s="479"/>
      <c r="J627" s="479"/>
      <c r="K627" s="479"/>
      <c r="L627" s="479"/>
      <c r="M627" s="479"/>
      <c r="N627" s="479"/>
      <c r="O627" s="479"/>
      <c r="P627" s="479"/>
      <c r="Q627" s="479"/>
      <c r="R627" s="479"/>
      <c r="S627" s="479"/>
      <c r="T627" s="479"/>
      <c r="U627" s="479"/>
      <c r="V627" s="479"/>
      <c r="W627" s="479"/>
      <c r="X627" s="479"/>
      <c r="Y627" s="479"/>
      <c r="Z627" s="479"/>
    </row>
    <row r="628" spans="1:26" ht="15.75" customHeight="1">
      <c r="A628" s="479"/>
      <c r="B628" s="479"/>
      <c r="C628" s="479"/>
      <c r="D628" s="479"/>
      <c r="E628" s="479"/>
      <c r="F628" s="479"/>
      <c r="G628" s="479"/>
      <c r="H628" s="479"/>
      <c r="I628" s="479"/>
      <c r="J628" s="479"/>
      <c r="K628" s="479"/>
      <c r="L628" s="479"/>
      <c r="M628" s="479"/>
      <c r="N628" s="479"/>
      <c r="O628" s="479"/>
      <c r="P628" s="479"/>
      <c r="Q628" s="479"/>
      <c r="R628" s="479"/>
      <c r="S628" s="479"/>
      <c r="T628" s="479"/>
      <c r="U628" s="479"/>
      <c r="V628" s="479"/>
      <c r="W628" s="479"/>
      <c r="X628" s="479"/>
      <c r="Y628" s="479"/>
      <c r="Z628" s="479"/>
    </row>
    <row r="629" spans="1:26" ht="15.75" customHeight="1">
      <c r="A629" s="479"/>
      <c r="B629" s="479"/>
      <c r="C629" s="479"/>
      <c r="D629" s="479"/>
      <c r="E629" s="479"/>
      <c r="F629" s="479"/>
      <c r="G629" s="479"/>
      <c r="H629" s="479"/>
      <c r="I629" s="479"/>
      <c r="J629" s="479"/>
      <c r="K629" s="479"/>
      <c r="L629" s="479"/>
      <c r="M629" s="479"/>
      <c r="N629" s="479"/>
      <c r="O629" s="479"/>
      <c r="P629" s="479"/>
      <c r="Q629" s="479"/>
      <c r="R629" s="479"/>
      <c r="S629" s="479"/>
      <c r="T629" s="479"/>
      <c r="U629" s="479"/>
      <c r="V629" s="479"/>
      <c r="W629" s="479"/>
      <c r="X629" s="479"/>
      <c r="Y629" s="479"/>
      <c r="Z629" s="479"/>
    </row>
    <row r="630" spans="1:26" ht="15.75" customHeight="1">
      <c r="A630" s="479"/>
      <c r="B630" s="479"/>
      <c r="C630" s="479"/>
      <c r="D630" s="479"/>
      <c r="E630" s="479"/>
      <c r="F630" s="479"/>
      <c r="G630" s="479"/>
      <c r="H630" s="479"/>
      <c r="I630" s="479"/>
      <c r="J630" s="479"/>
      <c r="K630" s="479"/>
      <c r="L630" s="479"/>
      <c r="M630" s="479"/>
      <c r="N630" s="479"/>
      <c r="O630" s="479"/>
      <c r="P630" s="479"/>
      <c r="Q630" s="479"/>
      <c r="R630" s="479"/>
      <c r="S630" s="479"/>
      <c r="T630" s="479"/>
      <c r="U630" s="479"/>
      <c r="V630" s="479"/>
      <c r="W630" s="479"/>
      <c r="X630" s="479"/>
      <c r="Y630" s="479"/>
      <c r="Z630" s="479"/>
    </row>
    <row r="631" spans="1:26" ht="15.75" customHeight="1">
      <c r="A631" s="479"/>
      <c r="B631" s="479"/>
      <c r="C631" s="479"/>
      <c r="D631" s="479"/>
      <c r="E631" s="479"/>
      <c r="F631" s="479"/>
      <c r="G631" s="479"/>
      <c r="H631" s="479"/>
      <c r="I631" s="479"/>
      <c r="J631" s="479"/>
      <c r="K631" s="479"/>
      <c r="L631" s="479"/>
      <c r="M631" s="479"/>
      <c r="N631" s="479"/>
      <c r="O631" s="479"/>
      <c r="P631" s="479"/>
      <c r="Q631" s="479"/>
      <c r="R631" s="479"/>
      <c r="S631" s="479"/>
      <c r="T631" s="479"/>
      <c r="U631" s="479"/>
      <c r="V631" s="479"/>
      <c r="W631" s="479"/>
      <c r="X631" s="479"/>
      <c r="Y631" s="479"/>
      <c r="Z631" s="479"/>
    </row>
    <row r="632" spans="1:26" ht="15.75" customHeight="1">
      <c r="A632" s="479"/>
      <c r="B632" s="479"/>
      <c r="C632" s="479"/>
      <c r="D632" s="479"/>
      <c r="E632" s="479"/>
      <c r="F632" s="479"/>
      <c r="G632" s="479"/>
      <c r="H632" s="479"/>
      <c r="I632" s="479"/>
      <c r="J632" s="479"/>
      <c r="K632" s="479"/>
      <c r="L632" s="479"/>
      <c r="M632" s="479"/>
      <c r="N632" s="479"/>
      <c r="O632" s="479"/>
      <c r="P632" s="479"/>
      <c r="Q632" s="479"/>
      <c r="R632" s="479"/>
      <c r="S632" s="479"/>
      <c r="T632" s="479"/>
      <c r="U632" s="479"/>
      <c r="V632" s="479"/>
      <c r="W632" s="479"/>
      <c r="X632" s="479"/>
      <c r="Y632" s="479"/>
      <c r="Z632" s="479"/>
    </row>
    <row r="633" spans="1:26" ht="15.75" customHeight="1">
      <c r="A633" s="479"/>
      <c r="B633" s="479"/>
      <c r="C633" s="479"/>
      <c r="D633" s="479"/>
      <c r="E633" s="479"/>
      <c r="F633" s="479"/>
      <c r="G633" s="479"/>
      <c r="H633" s="479"/>
      <c r="I633" s="479"/>
      <c r="J633" s="479"/>
      <c r="K633" s="479"/>
      <c r="L633" s="479"/>
      <c r="M633" s="479"/>
      <c r="N633" s="479"/>
      <c r="O633" s="479"/>
      <c r="P633" s="479"/>
      <c r="Q633" s="479"/>
      <c r="R633" s="479"/>
      <c r="S633" s="479"/>
      <c r="T633" s="479"/>
      <c r="U633" s="479"/>
      <c r="V633" s="479"/>
      <c r="W633" s="479"/>
      <c r="X633" s="479"/>
      <c r="Y633" s="479"/>
      <c r="Z633" s="479"/>
    </row>
    <row r="634" spans="1:26" ht="15.75" customHeight="1">
      <c r="A634" s="479"/>
      <c r="B634" s="479"/>
      <c r="C634" s="479"/>
      <c r="D634" s="479"/>
      <c r="E634" s="479"/>
      <c r="F634" s="479"/>
      <c r="G634" s="479"/>
      <c r="H634" s="479"/>
      <c r="I634" s="479"/>
      <c r="J634" s="479"/>
      <c r="K634" s="479"/>
      <c r="L634" s="479"/>
      <c r="M634" s="479"/>
      <c r="N634" s="479"/>
      <c r="O634" s="479"/>
      <c r="P634" s="479"/>
      <c r="Q634" s="479"/>
      <c r="R634" s="479"/>
      <c r="S634" s="479"/>
      <c r="T634" s="479"/>
      <c r="U634" s="479"/>
      <c r="V634" s="479"/>
      <c r="W634" s="479"/>
      <c r="X634" s="479"/>
      <c r="Y634" s="479"/>
      <c r="Z634" s="479"/>
    </row>
    <row r="635" spans="1:26" ht="15.75" customHeight="1">
      <c r="A635" s="479"/>
      <c r="B635" s="479"/>
      <c r="C635" s="479"/>
      <c r="D635" s="479"/>
      <c r="E635" s="479"/>
      <c r="F635" s="479"/>
      <c r="G635" s="479"/>
      <c r="H635" s="479"/>
      <c r="I635" s="479"/>
      <c r="J635" s="479"/>
      <c r="K635" s="479"/>
      <c r="L635" s="479"/>
      <c r="M635" s="479"/>
      <c r="N635" s="479"/>
      <c r="O635" s="479"/>
      <c r="P635" s="479"/>
      <c r="Q635" s="479"/>
      <c r="R635" s="479"/>
      <c r="S635" s="479"/>
      <c r="T635" s="479"/>
      <c r="U635" s="479"/>
      <c r="V635" s="479"/>
      <c r="W635" s="479"/>
      <c r="X635" s="479"/>
      <c r="Y635" s="479"/>
      <c r="Z635" s="479"/>
    </row>
    <row r="636" spans="1:26" ht="15.75" customHeight="1">
      <c r="A636" s="479"/>
      <c r="B636" s="479"/>
      <c r="C636" s="479"/>
      <c r="D636" s="479"/>
      <c r="E636" s="479"/>
      <c r="F636" s="479"/>
      <c r="G636" s="479"/>
      <c r="H636" s="479"/>
      <c r="I636" s="479"/>
      <c r="J636" s="479"/>
      <c r="K636" s="479"/>
      <c r="L636" s="479"/>
      <c r="M636" s="479"/>
      <c r="N636" s="479"/>
      <c r="O636" s="479"/>
      <c r="P636" s="479"/>
      <c r="Q636" s="479"/>
      <c r="R636" s="479"/>
      <c r="S636" s="479"/>
      <c r="T636" s="479"/>
      <c r="U636" s="479"/>
      <c r="V636" s="479"/>
      <c r="W636" s="479"/>
      <c r="X636" s="479"/>
      <c r="Y636" s="479"/>
      <c r="Z636" s="479"/>
    </row>
    <row r="637" spans="1:26" ht="15.75" customHeight="1">
      <c r="A637" s="479"/>
      <c r="B637" s="479"/>
      <c r="C637" s="479"/>
      <c r="D637" s="479"/>
      <c r="E637" s="479"/>
      <c r="F637" s="479"/>
      <c r="G637" s="479"/>
      <c r="H637" s="479"/>
      <c r="I637" s="479"/>
      <c r="J637" s="479"/>
      <c r="K637" s="479"/>
      <c r="L637" s="479"/>
      <c r="M637" s="479"/>
      <c r="N637" s="479"/>
      <c r="O637" s="479"/>
      <c r="P637" s="479"/>
      <c r="Q637" s="479"/>
      <c r="R637" s="479"/>
      <c r="S637" s="479"/>
      <c r="T637" s="479"/>
      <c r="U637" s="479"/>
      <c r="V637" s="479"/>
      <c r="W637" s="479"/>
      <c r="X637" s="479"/>
      <c r="Y637" s="479"/>
      <c r="Z637" s="479"/>
    </row>
    <row r="638" spans="1:26" ht="15.75" customHeight="1">
      <c r="A638" s="479"/>
      <c r="B638" s="479"/>
      <c r="C638" s="479"/>
      <c r="D638" s="479"/>
      <c r="E638" s="479"/>
      <c r="F638" s="479"/>
      <c r="G638" s="479"/>
      <c r="H638" s="479"/>
      <c r="I638" s="479"/>
      <c r="J638" s="479"/>
      <c r="K638" s="479"/>
      <c r="L638" s="479"/>
      <c r="M638" s="479"/>
      <c r="N638" s="479"/>
      <c r="O638" s="479"/>
      <c r="P638" s="479"/>
      <c r="Q638" s="479"/>
      <c r="R638" s="479"/>
      <c r="S638" s="479"/>
      <c r="T638" s="479"/>
      <c r="U638" s="479"/>
      <c r="V638" s="479"/>
      <c r="W638" s="479"/>
      <c r="X638" s="479"/>
      <c r="Y638" s="479"/>
      <c r="Z638" s="479"/>
    </row>
    <row r="639" spans="1:26" ht="15.75" customHeight="1">
      <c r="A639" s="479"/>
      <c r="B639" s="479"/>
      <c r="C639" s="479"/>
      <c r="D639" s="479"/>
      <c r="E639" s="479"/>
      <c r="F639" s="479"/>
      <c r="G639" s="479"/>
      <c r="H639" s="479"/>
      <c r="I639" s="479"/>
      <c r="J639" s="479"/>
      <c r="K639" s="479"/>
      <c r="L639" s="479"/>
      <c r="M639" s="479"/>
      <c r="N639" s="479"/>
      <c r="O639" s="479"/>
      <c r="P639" s="479"/>
      <c r="Q639" s="479"/>
      <c r="R639" s="479"/>
      <c r="S639" s="479"/>
      <c r="T639" s="479"/>
      <c r="U639" s="479"/>
      <c r="V639" s="479"/>
      <c r="W639" s="479"/>
      <c r="X639" s="479"/>
      <c r="Y639" s="479"/>
      <c r="Z639" s="479"/>
    </row>
    <row r="640" spans="1:26" ht="15.75" customHeight="1">
      <c r="A640" s="479"/>
      <c r="B640" s="479"/>
      <c r="C640" s="479"/>
      <c r="D640" s="479"/>
      <c r="E640" s="479"/>
      <c r="F640" s="479"/>
      <c r="G640" s="479"/>
      <c r="H640" s="479"/>
      <c r="I640" s="479"/>
      <c r="J640" s="479"/>
      <c r="K640" s="479"/>
      <c r="L640" s="479"/>
      <c r="M640" s="479"/>
      <c r="N640" s="479"/>
      <c r="O640" s="479"/>
      <c r="P640" s="479"/>
      <c r="Q640" s="479"/>
      <c r="R640" s="479"/>
      <c r="S640" s="479"/>
      <c r="T640" s="479"/>
      <c r="U640" s="479"/>
      <c r="V640" s="479"/>
      <c r="W640" s="479"/>
      <c r="X640" s="479"/>
      <c r="Y640" s="479"/>
      <c r="Z640" s="479"/>
    </row>
    <row r="641" spans="1:26" ht="15.75" customHeight="1">
      <c r="A641" s="479"/>
      <c r="B641" s="479"/>
      <c r="C641" s="479"/>
      <c r="D641" s="479"/>
      <c r="E641" s="479"/>
      <c r="F641" s="479"/>
      <c r="G641" s="479"/>
      <c r="H641" s="479"/>
      <c r="I641" s="479"/>
      <c r="J641" s="479"/>
      <c r="K641" s="479"/>
      <c r="L641" s="479"/>
      <c r="M641" s="479"/>
      <c r="N641" s="479"/>
      <c r="O641" s="479"/>
      <c r="P641" s="479"/>
      <c r="Q641" s="479"/>
      <c r="R641" s="479"/>
      <c r="S641" s="479"/>
      <c r="T641" s="479"/>
      <c r="U641" s="479"/>
      <c r="V641" s="479"/>
      <c r="W641" s="479"/>
      <c r="X641" s="479"/>
      <c r="Y641" s="479"/>
      <c r="Z641" s="479"/>
    </row>
    <row r="642" spans="1:26" ht="15.75" customHeight="1">
      <c r="A642" s="479"/>
      <c r="B642" s="479"/>
      <c r="C642" s="479"/>
      <c r="D642" s="479"/>
      <c r="E642" s="479"/>
      <c r="F642" s="479"/>
      <c r="G642" s="479"/>
      <c r="H642" s="479"/>
      <c r="I642" s="479"/>
      <c r="J642" s="479"/>
      <c r="K642" s="479"/>
      <c r="L642" s="479"/>
      <c r="M642" s="479"/>
      <c r="N642" s="479"/>
      <c r="O642" s="479"/>
      <c r="P642" s="479"/>
      <c r="Q642" s="479"/>
      <c r="R642" s="479"/>
      <c r="S642" s="479"/>
      <c r="T642" s="479"/>
      <c r="U642" s="479"/>
      <c r="V642" s="479"/>
      <c r="W642" s="479"/>
      <c r="X642" s="479"/>
      <c r="Y642" s="479"/>
      <c r="Z642" s="479"/>
    </row>
    <row r="643" spans="1:26" ht="15.75" customHeight="1">
      <c r="A643" s="479"/>
      <c r="B643" s="479"/>
      <c r="C643" s="479"/>
      <c r="D643" s="479"/>
      <c r="E643" s="479"/>
      <c r="F643" s="479"/>
      <c r="G643" s="479"/>
      <c r="H643" s="479"/>
      <c r="I643" s="479"/>
      <c r="J643" s="479"/>
      <c r="K643" s="479"/>
      <c r="L643" s="479"/>
      <c r="M643" s="479"/>
      <c r="N643" s="479"/>
      <c r="O643" s="479"/>
      <c r="P643" s="479"/>
      <c r="Q643" s="479"/>
      <c r="R643" s="479"/>
      <c r="S643" s="479"/>
      <c r="T643" s="479"/>
      <c r="U643" s="479"/>
      <c r="V643" s="479"/>
      <c r="W643" s="479"/>
      <c r="X643" s="479"/>
      <c r="Y643" s="479"/>
      <c r="Z643" s="479"/>
    </row>
    <row r="644" spans="1:26" ht="15.75" customHeight="1">
      <c r="A644" s="479"/>
      <c r="B644" s="479"/>
      <c r="C644" s="479"/>
      <c r="D644" s="479"/>
      <c r="E644" s="479"/>
      <c r="F644" s="479"/>
      <c r="G644" s="479"/>
      <c r="H644" s="479"/>
      <c r="I644" s="479"/>
      <c r="J644" s="479"/>
      <c r="K644" s="479"/>
      <c r="L644" s="479"/>
      <c r="M644" s="479"/>
      <c r="N644" s="479"/>
      <c r="O644" s="479"/>
      <c r="P644" s="479"/>
      <c r="Q644" s="479"/>
      <c r="R644" s="479"/>
      <c r="S644" s="479"/>
      <c r="T644" s="479"/>
      <c r="U644" s="479"/>
      <c r="V644" s="479"/>
      <c r="W644" s="479"/>
      <c r="X644" s="479"/>
      <c r="Y644" s="479"/>
      <c r="Z644" s="479"/>
    </row>
    <row r="645" spans="1:26" ht="15.75" customHeight="1">
      <c r="A645" s="479"/>
      <c r="B645" s="479"/>
      <c r="C645" s="479"/>
      <c r="D645" s="479"/>
      <c r="E645" s="479"/>
      <c r="F645" s="479"/>
      <c r="G645" s="479"/>
      <c r="H645" s="479"/>
      <c r="I645" s="479"/>
      <c r="J645" s="479"/>
      <c r="K645" s="479"/>
      <c r="L645" s="479"/>
      <c r="M645" s="479"/>
      <c r="N645" s="479"/>
      <c r="O645" s="479"/>
      <c r="P645" s="479"/>
      <c r="Q645" s="479"/>
      <c r="R645" s="479"/>
      <c r="S645" s="479"/>
      <c r="T645" s="479"/>
      <c r="U645" s="479"/>
      <c r="V645" s="479"/>
      <c r="W645" s="479"/>
      <c r="X645" s="479"/>
      <c r="Y645" s="479"/>
      <c r="Z645" s="479"/>
    </row>
    <row r="646" spans="1:26" ht="15.75" customHeight="1">
      <c r="A646" s="479"/>
      <c r="B646" s="479"/>
      <c r="C646" s="479"/>
      <c r="D646" s="479"/>
      <c r="E646" s="479"/>
      <c r="F646" s="479"/>
      <c r="G646" s="479"/>
      <c r="H646" s="479"/>
      <c r="I646" s="479"/>
      <c r="J646" s="479"/>
      <c r="K646" s="479"/>
      <c r="L646" s="479"/>
      <c r="M646" s="479"/>
      <c r="N646" s="479"/>
      <c r="O646" s="479"/>
      <c r="P646" s="479"/>
      <c r="Q646" s="479"/>
      <c r="R646" s="479"/>
      <c r="S646" s="479"/>
      <c r="T646" s="479"/>
      <c r="U646" s="479"/>
      <c r="V646" s="479"/>
      <c r="W646" s="479"/>
      <c r="X646" s="479"/>
      <c r="Y646" s="479"/>
      <c r="Z646" s="479"/>
    </row>
    <row r="647" spans="1:26" ht="15.75" customHeight="1">
      <c r="A647" s="479"/>
      <c r="B647" s="479"/>
      <c r="C647" s="479"/>
      <c r="D647" s="479"/>
      <c r="E647" s="479"/>
      <c r="F647" s="479"/>
      <c r="G647" s="479"/>
      <c r="H647" s="479"/>
      <c r="I647" s="479"/>
      <c r="J647" s="479"/>
      <c r="K647" s="479"/>
      <c r="L647" s="479"/>
      <c r="M647" s="479"/>
      <c r="N647" s="479"/>
      <c r="O647" s="479"/>
      <c r="P647" s="479"/>
      <c r="Q647" s="479"/>
      <c r="R647" s="479"/>
      <c r="S647" s="479"/>
      <c r="T647" s="479"/>
      <c r="U647" s="479"/>
      <c r="V647" s="479"/>
      <c r="W647" s="479"/>
      <c r="X647" s="479"/>
      <c r="Y647" s="479"/>
      <c r="Z647" s="479"/>
    </row>
    <row r="648" spans="1:26" ht="15.75" customHeight="1">
      <c r="A648" s="479"/>
      <c r="B648" s="479"/>
      <c r="C648" s="479"/>
      <c r="D648" s="479"/>
      <c r="E648" s="479"/>
      <c r="F648" s="479"/>
      <c r="G648" s="479"/>
      <c r="H648" s="479"/>
      <c r="I648" s="479"/>
      <c r="J648" s="479"/>
      <c r="K648" s="479"/>
      <c r="L648" s="479"/>
      <c r="M648" s="479"/>
      <c r="N648" s="479"/>
      <c r="O648" s="479"/>
      <c r="P648" s="479"/>
      <c r="Q648" s="479"/>
      <c r="R648" s="479"/>
      <c r="S648" s="479"/>
      <c r="T648" s="479"/>
      <c r="U648" s="479"/>
      <c r="V648" s="479"/>
      <c r="W648" s="479"/>
      <c r="X648" s="479"/>
      <c r="Y648" s="479"/>
      <c r="Z648" s="479"/>
    </row>
    <row r="649" spans="1:26" ht="15.75" customHeight="1">
      <c r="A649" s="479"/>
      <c r="B649" s="479"/>
      <c r="C649" s="479"/>
      <c r="D649" s="479"/>
      <c r="E649" s="479"/>
      <c r="F649" s="479"/>
      <c r="G649" s="479"/>
      <c r="H649" s="479"/>
      <c r="I649" s="479"/>
      <c r="J649" s="479"/>
      <c r="K649" s="479"/>
      <c r="L649" s="479"/>
      <c r="M649" s="479"/>
      <c r="N649" s="479"/>
      <c r="O649" s="479"/>
      <c r="P649" s="479"/>
      <c r="Q649" s="479"/>
      <c r="R649" s="479"/>
      <c r="S649" s="479"/>
      <c r="T649" s="479"/>
      <c r="U649" s="479"/>
      <c r="V649" s="479"/>
      <c r="W649" s="479"/>
      <c r="X649" s="479"/>
      <c r="Y649" s="479"/>
      <c r="Z649" s="479"/>
    </row>
    <row r="650" spans="1:26" ht="15.75" customHeight="1">
      <c r="A650" s="479"/>
      <c r="B650" s="479"/>
      <c r="C650" s="479"/>
      <c r="D650" s="479"/>
      <c r="E650" s="479"/>
      <c r="F650" s="479"/>
      <c r="G650" s="479"/>
      <c r="H650" s="479"/>
      <c r="I650" s="479"/>
      <c r="J650" s="479"/>
      <c r="K650" s="479"/>
      <c r="L650" s="479"/>
      <c r="M650" s="479"/>
      <c r="N650" s="479"/>
      <c r="O650" s="479"/>
      <c r="P650" s="479"/>
      <c r="Q650" s="479"/>
      <c r="R650" s="479"/>
      <c r="S650" s="479"/>
      <c r="T650" s="479"/>
      <c r="U650" s="479"/>
      <c r="V650" s="479"/>
      <c r="W650" s="479"/>
      <c r="X650" s="479"/>
      <c r="Y650" s="479"/>
      <c r="Z650" s="479"/>
    </row>
    <row r="651" spans="1:26" ht="15.75" customHeight="1">
      <c r="A651" s="479"/>
      <c r="B651" s="479"/>
      <c r="C651" s="479"/>
      <c r="D651" s="479"/>
      <c r="E651" s="479"/>
      <c r="F651" s="479"/>
      <c r="G651" s="479"/>
      <c r="H651" s="479"/>
      <c r="I651" s="479"/>
      <c r="J651" s="479"/>
      <c r="K651" s="479"/>
      <c r="L651" s="479"/>
      <c r="M651" s="479"/>
      <c r="N651" s="479"/>
      <c r="O651" s="479"/>
      <c r="P651" s="479"/>
      <c r="Q651" s="479"/>
      <c r="R651" s="479"/>
      <c r="S651" s="479"/>
      <c r="T651" s="479"/>
      <c r="U651" s="479"/>
      <c r="V651" s="479"/>
      <c r="W651" s="479"/>
      <c r="X651" s="479"/>
      <c r="Y651" s="479"/>
      <c r="Z651" s="479"/>
    </row>
    <row r="652" spans="1:26" ht="15.75" customHeight="1">
      <c r="A652" s="479"/>
      <c r="B652" s="479"/>
      <c r="C652" s="479"/>
      <c r="D652" s="479"/>
      <c r="E652" s="479"/>
      <c r="F652" s="479"/>
      <c r="G652" s="479"/>
      <c r="H652" s="479"/>
      <c r="I652" s="479"/>
      <c r="J652" s="479"/>
      <c r="K652" s="479"/>
      <c r="L652" s="479"/>
      <c r="M652" s="479"/>
      <c r="N652" s="479"/>
      <c r="O652" s="479"/>
      <c r="P652" s="479"/>
      <c r="Q652" s="479"/>
      <c r="R652" s="479"/>
      <c r="S652" s="479"/>
      <c r="T652" s="479"/>
      <c r="U652" s="479"/>
      <c r="V652" s="479"/>
      <c r="W652" s="479"/>
      <c r="X652" s="479"/>
      <c r="Y652" s="479"/>
      <c r="Z652" s="479"/>
    </row>
    <row r="653" spans="1:26" ht="15.75" customHeight="1">
      <c r="A653" s="479"/>
      <c r="B653" s="479"/>
      <c r="C653" s="479"/>
      <c r="D653" s="479"/>
      <c r="E653" s="479"/>
      <c r="F653" s="479"/>
      <c r="G653" s="479"/>
      <c r="H653" s="479"/>
      <c r="I653" s="479"/>
      <c r="J653" s="479"/>
      <c r="K653" s="479"/>
      <c r="L653" s="479"/>
      <c r="M653" s="479"/>
      <c r="N653" s="479"/>
      <c r="O653" s="479"/>
      <c r="P653" s="479"/>
      <c r="Q653" s="479"/>
      <c r="R653" s="479"/>
      <c r="S653" s="479"/>
      <c r="T653" s="479"/>
      <c r="U653" s="479"/>
      <c r="V653" s="479"/>
      <c r="W653" s="479"/>
      <c r="X653" s="479"/>
      <c r="Y653" s="479"/>
      <c r="Z653" s="479"/>
    </row>
    <row r="654" spans="1:26" ht="15.75" customHeight="1">
      <c r="A654" s="479"/>
      <c r="B654" s="479"/>
      <c r="C654" s="479"/>
      <c r="D654" s="479"/>
      <c r="E654" s="479"/>
      <c r="F654" s="479"/>
      <c r="G654" s="479"/>
      <c r="H654" s="479"/>
      <c r="I654" s="479"/>
      <c r="J654" s="479"/>
      <c r="K654" s="479"/>
      <c r="L654" s="479"/>
      <c r="M654" s="479"/>
      <c r="N654" s="479"/>
      <c r="O654" s="479"/>
      <c r="P654" s="479"/>
      <c r="Q654" s="479"/>
      <c r="R654" s="479"/>
      <c r="S654" s="479"/>
      <c r="T654" s="479"/>
      <c r="U654" s="479"/>
      <c r="V654" s="479"/>
      <c r="W654" s="479"/>
      <c r="X654" s="479"/>
      <c r="Y654" s="479"/>
      <c r="Z654" s="479"/>
    </row>
    <row r="655" spans="1:26" ht="15.75" customHeight="1">
      <c r="A655" s="479"/>
      <c r="B655" s="479"/>
      <c r="C655" s="479"/>
      <c r="D655" s="479"/>
      <c r="E655" s="479"/>
      <c r="F655" s="479"/>
      <c r="G655" s="479"/>
      <c r="H655" s="479"/>
      <c r="I655" s="479"/>
      <c r="J655" s="479"/>
      <c r="K655" s="479"/>
      <c r="L655" s="479"/>
      <c r="M655" s="479"/>
      <c r="N655" s="479"/>
      <c r="O655" s="479"/>
      <c r="P655" s="479"/>
      <c r="Q655" s="479"/>
      <c r="R655" s="479"/>
      <c r="S655" s="479"/>
      <c r="T655" s="479"/>
      <c r="U655" s="479"/>
      <c r="V655" s="479"/>
      <c r="W655" s="479"/>
      <c r="X655" s="479"/>
      <c r="Y655" s="479"/>
      <c r="Z655" s="479"/>
    </row>
    <row r="656" spans="1:26" ht="15.75" customHeight="1">
      <c r="A656" s="479"/>
      <c r="B656" s="479"/>
      <c r="C656" s="479"/>
      <c r="D656" s="479"/>
      <c r="E656" s="479"/>
      <c r="F656" s="479"/>
      <c r="G656" s="479"/>
      <c r="H656" s="479"/>
      <c r="I656" s="479"/>
      <c r="J656" s="479"/>
      <c r="K656" s="479"/>
      <c r="L656" s="479"/>
      <c r="M656" s="479"/>
      <c r="N656" s="479"/>
      <c r="O656" s="479"/>
      <c r="P656" s="479"/>
      <c r="Q656" s="479"/>
      <c r="R656" s="479"/>
      <c r="S656" s="479"/>
      <c r="T656" s="479"/>
      <c r="U656" s="479"/>
      <c r="V656" s="479"/>
      <c r="W656" s="479"/>
      <c r="X656" s="479"/>
      <c r="Y656" s="479"/>
      <c r="Z656" s="479"/>
    </row>
    <row r="657" spans="1:26" ht="15.75" customHeight="1">
      <c r="A657" s="479"/>
      <c r="B657" s="479"/>
      <c r="C657" s="479"/>
      <c r="D657" s="479"/>
      <c r="E657" s="479"/>
      <c r="F657" s="479"/>
      <c r="G657" s="479"/>
      <c r="H657" s="479"/>
      <c r="I657" s="479"/>
      <c r="J657" s="479"/>
      <c r="K657" s="479"/>
      <c r="L657" s="479"/>
      <c r="M657" s="479"/>
      <c r="N657" s="479"/>
      <c r="O657" s="479"/>
      <c r="P657" s="479"/>
      <c r="Q657" s="479"/>
      <c r="R657" s="479"/>
      <c r="S657" s="479"/>
      <c r="T657" s="479"/>
      <c r="U657" s="479"/>
      <c r="V657" s="479"/>
      <c r="W657" s="479"/>
      <c r="X657" s="479"/>
      <c r="Y657" s="479"/>
      <c r="Z657" s="479"/>
    </row>
    <row r="658" spans="1:26" ht="15.75" customHeight="1">
      <c r="A658" s="479"/>
      <c r="B658" s="479"/>
      <c r="C658" s="479"/>
      <c r="D658" s="479"/>
      <c r="E658" s="479"/>
      <c r="F658" s="479"/>
      <c r="G658" s="479"/>
      <c r="H658" s="479"/>
      <c r="I658" s="479"/>
      <c r="J658" s="479"/>
      <c r="K658" s="479"/>
      <c r="L658" s="479"/>
      <c r="M658" s="479"/>
      <c r="N658" s="479"/>
      <c r="O658" s="479"/>
      <c r="P658" s="479"/>
      <c r="Q658" s="479"/>
      <c r="R658" s="479"/>
      <c r="S658" s="479"/>
      <c r="T658" s="479"/>
      <c r="U658" s="479"/>
      <c r="V658" s="479"/>
      <c r="W658" s="479"/>
      <c r="X658" s="479"/>
      <c r="Y658" s="479"/>
      <c r="Z658" s="479"/>
    </row>
    <row r="659" spans="1:26" ht="15.75" customHeight="1">
      <c r="A659" s="479"/>
      <c r="B659" s="479"/>
      <c r="C659" s="479"/>
      <c r="D659" s="479"/>
      <c r="E659" s="479"/>
      <c r="F659" s="479"/>
      <c r="G659" s="479"/>
      <c r="H659" s="479"/>
      <c r="I659" s="479"/>
      <c r="J659" s="479"/>
      <c r="K659" s="479"/>
      <c r="L659" s="479"/>
      <c r="M659" s="479"/>
      <c r="N659" s="479"/>
      <c r="O659" s="479"/>
      <c r="P659" s="479"/>
      <c r="Q659" s="479"/>
      <c r="R659" s="479"/>
      <c r="S659" s="479"/>
      <c r="T659" s="479"/>
      <c r="U659" s="479"/>
      <c r="V659" s="479"/>
      <c r="W659" s="479"/>
      <c r="X659" s="479"/>
      <c r="Y659" s="479"/>
      <c r="Z659" s="479"/>
    </row>
    <row r="660" spans="1:26" ht="15.75" customHeight="1">
      <c r="A660" s="479"/>
      <c r="B660" s="479"/>
      <c r="C660" s="479"/>
      <c r="D660" s="479"/>
      <c r="E660" s="479"/>
      <c r="F660" s="479"/>
      <c r="G660" s="479"/>
      <c r="H660" s="479"/>
      <c r="I660" s="479"/>
      <c r="J660" s="479"/>
      <c r="K660" s="479"/>
      <c r="L660" s="479"/>
      <c r="M660" s="479"/>
      <c r="N660" s="479"/>
      <c r="O660" s="479"/>
      <c r="P660" s="479"/>
      <c r="Q660" s="479"/>
      <c r="R660" s="479"/>
      <c r="S660" s="479"/>
      <c r="T660" s="479"/>
      <c r="U660" s="479"/>
      <c r="V660" s="479"/>
      <c r="W660" s="479"/>
      <c r="X660" s="479"/>
      <c r="Y660" s="479"/>
      <c r="Z660" s="479"/>
    </row>
    <row r="661" spans="1:26" ht="15.75" customHeight="1">
      <c r="A661" s="479"/>
      <c r="B661" s="479"/>
      <c r="C661" s="479"/>
      <c r="D661" s="479"/>
      <c r="E661" s="479"/>
      <c r="F661" s="479"/>
      <c r="G661" s="479"/>
      <c r="H661" s="479"/>
      <c r="I661" s="479"/>
      <c r="J661" s="479"/>
      <c r="K661" s="479"/>
      <c r="L661" s="479"/>
      <c r="M661" s="479"/>
      <c r="N661" s="479"/>
      <c r="O661" s="479"/>
      <c r="P661" s="479"/>
      <c r="Q661" s="479"/>
      <c r="R661" s="479"/>
      <c r="S661" s="479"/>
      <c r="T661" s="479"/>
      <c r="U661" s="479"/>
      <c r="V661" s="479"/>
      <c r="W661" s="479"/>
      <c r="X661" s="479"/>
      <c r="Y661" s="479"/>
      <c r="Z661" s="479"/>
    </row>
    <row r="662" spans="1:26" ht="15.75" customHeight="1">
      <c r="A662" s="479"/>
      <c r="B662" s="479"/>
      <c r="C662" s="479"/>
      <c r="D662" s="479"/>
      <c r="E662" s="479"/>
      <c r="F662" s="479"/>
      <c r="G662" s="479"/>
      <c r="H662" s="479"/>
      <c r="I662" s="479"/>
      <c r="J662" s="479"/>
      <c r="K662" s="479"/>
      <c r="L662" s="479"/>
      <c r="M662" s="479"/>
      <c r="N662" s="479"/>
      <c r="O662" s="479"/>
      <c r="P662" s="479"/>
      <c r="Q662" s="479"/>
      <c r="R662" s="479"/>
      <c r="S662" s="479"/>
      <c r="T662" s="479"/>
      <c r="U662" s="479"/>
      <c r="V662" s="479"/>
      <c r="W662" s="479"/>
      <c r="X662" s="479"/>
      <c r="Y662" s="479"/>
      <c r="Z662" s="479"/>
    </row>
    <row r="663" spans="1:26" ht="15.75" customHeight="1">
      <c r="A663" s="479"/>
      <c r="B663" s="479"/>
      <c r="C663" s="479"/>
      <c r="D663" s="479"/>
      <c r="E663" s="479"/>
      <c r="F663" s="479"/>
      <c r="G663" s="479"/>
      <c r="H663" s="479"/>
      <c r="I663" s="479"/>
      <c r="J663" s="479"/>
      <c r="K663" s="479"/>
      <c r="L663" s="479"/>
      <c r="M663" s="479"/>
      <c r="N663" s="479"/>
      <c r="O663" s="479"/>
      <c r="P663" s="479"/>
      <c r="Q663" s="479"/>
      <c r="R663" s="479"/>
      <c r="S663" s="479"/>
      <c r="T663" s="479"/>
      <c r="U663" s="479"/>
      <c r="V663" s="479"/>
      <c r="W663" s="479"/>
      <c r="X663" s="479"/>
      <c r="Y663" s="479"/>
      <c r="Z663" s="479"/>
    </row>
    <row r="664" spans="1:26" ht="15.75" customHeight="1">
      <c r="A664" s="479"/>
      <c r="B664" s="479"/>
      <c r="C664" s="479"/>
      <c r="D664" s="479"/>
      <c r="E664" s="479"/>
      <c r="F664" s="479"/>
      <c r="G664" s="479"/>
      <c r="H664" s="479"/>
      <c r="I664" s="479"/>
      <c r="J664" s="479"/>
      <c r="K664" s="479"/>
      <c r="L664" s="479"/>
      <c r="M664" s="479"/>
      <c r="N664" s="479"/>
      <c r="O664" s="479"/>
      <c r="P664" s="479"/>
      <c r="Q664" s="479"/>
      <c r="R664" s="479"/>
      <c r="S664" s="479"/>
      <c r="T664" s="479"/>
      <c r="U664" s="479"/>
      <c r="V664" s="479"/>
      <c r="W664" s="479"/>
      <c r="X664" s="479"/>
      <c r="Y664" s="479"/>
      <c r="Z664" s="479"/>
    </row>
    <row r="665" spans="1:26" ht="15.75" customHeight="1">
      <c r="A665" s="479"/>
      <c r="B665" s="479"/>
      <c r="C665" s="479"/>
      <c r="D665" s="479"/>
      <c r="E665" s="479"/>
      <c r="F665" s="479"/>
      <c r="G665" s="479"/>
      <c r="H665" s="479"/>
      <c r="I665" s="479"/>
      <c r="J665" s="479"/>
      <c r="K665" s="479"/>
      <c r="L665" s="479"/>
      <c r="M665" s="479"/>
      <c r="N665" s="479"/>
      <c r="O665" s="479"/>
      <c r="P665" s="479"/>
      <c r="Q665" s="479"/>
      <c r="R665" s="479"/>
      <c r="S665" s="479"/>
      <c r="T665" s="479"/>
      <c r="U665" s="479"/>
      <c r="V665" s="479"/>
      <c r="W665" s="479"/>
      <c r="X665" s="479"/>
      <c r="Y665" s="479"/>
      <c r="Z665" s="479"/>
    </row>
    <row r="666" spans="1:26" ht="15.75" customHeight="1">
      <c r="A666" s="479"/>
      <c r="B666" s="479"/>
      <c r="C666" s="479"/>
      <c r="D666" s="479"/>
      <c r="E666" s="479"/>
      <c r="F666" s="479"/>
      <c r="G666" s="479"/>
      <c r="H666" s="479"/>
      <c r="I666" s="479"/>
      <c r="J666" s="479"/>
      <c r="K666" s="479"/>
      <c r="L666" s="479"/>
      <c r="M666" s="479"/>
      <c r="N666" s="479"/>
      <c r="O666" s="479"/>
      <c r="P666" s="479"/>
      <c r="Q666" s="479"/>
      <c r="R666" s="479"/>
      <c r="S666" s="479"/>
      <c r="T666" s="479"/>
      <c r="U666" s="479"/>
      <c r="V666" s="479"/>
      <c r="W666" s="479"/>
      <c r="X666" s="479"/>
      <c r="Y666" s="479"/>
      <c r="Z666" s="479"/>
    </row>
    <row r="667" spans="1:26" ht="15.75" customHeight="1">
      <c r="A667" s="479"/>
      <c r="B667" s="479"/>
      <c r="C667" s="479"/>
      <c r="D667" s="479"/>
      <c r="E667" s="479"/>
      <c r="F667" s="479"/>
      <c r="G667" s="479"/>
      <c r="H667" s="479"/>
      <c r="I667" s="479"/>
      <c r="J667" s="479"/>
      <c r="K667" s="479"/>
      <c r="L667" s="479"/>
      <c r="M667" s="479"/>
      <c r="N667" s="479"/>
      <c r="O667" s="479"/>
      <c r="P667" s="479"/>
      <c r="Q667" s="479"/>
      <c r="R667" s="479"/>
      <c r="S667" s="479"/>
      <c r="T667" s="479"/>
      <c r="U667" s="479"/>
      <c r="V667" s="479"/>
      <c r="W667" s="479"/>
      <c r="X667" s="479"/>
      <c r="Y667" s="479"/>
      <c r="Z667" s="479"/>
    </row>
    <row r="668" spans="1:26" ht="15.75" customHeight="1">
      <c r="A668" s="479"/>
      <c r="B668" s="479"/>
      <c r="C668" s="479"/>
      <c r="D668" s="479"/>
      <c r="E668" s="479"/>
      <c r="F668" s="479"/>
      <c r="G668" s="479"/>
      <c r="H668" s="479"/>
      <c r="I668" s="479"/>
      <c r="J668" s="479"/>
      <c r="K668" s="479"/>
      <c r="L668" s="479"/>
      <c r="M668" s="479"/>
      <c r="N668" s="479"/>
      <c r="O668" s="479"/>
      <c r="P668" s="479"/>
      <c r="Q668" s="479"/>
      <c r="R668" s="479"/>
      <c r="S668" s="479"/>
      <c r="T668" s="479"/>
      <c r="U668" s="479"/>
      <c r="V668" s="479"/>
      <c r="W668" s="479"/>
      <c r="X668" s="479"/>
      <c r="Y668" s="479"/>
      <c r="Z668" s="479"/>
    </row>
    <row r="669" spans="1:26" ht="15.75" customHeight="1">
      <c r="A669" s="479"/>
      <c r="B669" s="479"/>
      <c r="C669" s="479"/>
      <c r="D669" s="479"/>
      <c r="E669" s="479"/>
      <c r="F669" s="479"/>
      <c r="G669" s="479"/>
      <c r="H669" s="479"/>
      <c r="I669" s="479"/>
      <c r="J669" s="479"/>
      <c r="K669" s="479"/>
      <c r="L669" s="479"/>
      <c r="M669" s="479"/>
      <c r="N669" s="479"/>
      <c r="O669" s="479"/>
      <c r="P669" s="479"/>
      <c r="Q669" s="479"/>
      <c r="R669" s="479"/>
      <c r="S669" s="479"/>
      <c r="T669" s="479"/>
      <c r="U669" s="479"/>
      <c r="V669" s="479"/>
      <c r="W669" s="479"/>
      <c r="X669" s="479"/>
      <c r="Y669" s="479"/>
      <c r="Z669" s="479"/>
    </row>
    <row r="670" spans="1:26" ht="15.75" customHeight="1">
      <c r="A670" s="479"/>
      <c r="B670" s="479"/>
      <c r="C670" s="479"/>
      <c r="D670" s="479"/>
      <c r="E670" s="479"/>
      <c r="F670" s="479"/>
      <c r="G670" s="479"/>
      <c r="H670" s="479"/>
      <c r="I670" s="479"/>
      <c r="J670" s="479"/>
      <c r="K670" s="479"/>
      <c r="L670" s="479"/>
      <c r="M670" s="479"/>
      <c r="N670" s="479"/>
      <c r="O670" s="479"/>
      <c r="P670" s="479"/>
      <c r="Q670" s="479"/>
      <c r="R670" s="479"/>
      <c r="S670" s="479"/>
      <c r="T670" s="479"/>
      <c r="U670" s="479"/>
      <c r="V670" s="479"/>
      <c r="W670" s="479"/>
      <c r="X670" s="479"/>
      <c r="Y670" s="479"/>
      <c r="Z670" s="479"/>
    </row>
    <row r="671" spans="1:26" ht="15.75" customHeight="1">
      <c r="A671" s="479"/>
      <c r="B671" s="479"/>
      <c r="C671" s="479"/>
      <c r="D671" s="479"/>
      <c r="E671" s="479"/>
      <c r="F671" s="479"/>
      <c r="G671" s="479"/>
      <c r="H671" s="479"/>
      <c r="I671" s="479"/>
      <c r="J671" s="479"/>
      <c r="K671" s="479"/>
      <c r="L671" s="479"/>
      <c r="M671" s="479"/>
      <c r="N671" s="479"/>
      <c r="O671" s="479"/>
      <c r="P671" s="479"/>
      <c r="Q671" s="479"/>
      <c r="R671" s="479"/>
      <c r="S671" s="479"/>
      <c r="T671" s="479"/>
      <c r="U671" s="479"/>
      <c r="V671" s="479"/>
      <c r="W671" s="479"/>
      <c r="X671" s="479"/>
      <c r="Y671" s="479"/>
      <c r="Z671" s="479"/>
    </row>
    <row r="672" spans="1:26" ht="15.75" customHeight="1">
      <c r="A672" s="479"/>
      <c r="B672" s="479"/>
      <c r="C672" s="479"/>
      <c r="D672" s="479"/>
      <c r="E672" s="479"/>
      <c r="F672" s="479"/>
      <c r="G672" s="479"/>
      <c r="H672" s="479"/>
      <c r="I672" s="479"/>
      <c r="J672" s="479"/>
      <c r="K672" s="479"/>
      <c r="L672" s="479"/>
      <c r="M672" s="479"/>
      <c r="N672" s="479"/>
      <c r="O672" s="479"/>
      <c r="P672" s="479"/>
      <c r="Q672" s="479"/>
      <c r="R672" s="479"/>
      <c r="S672" s="479"/>
      <c r="T672" s="479"/>
      <c r="U672" s="479"/>
      <c r="V672" s="479"/>
      <c r="W672" s="479"/>
      <c r="X672" s="479"/>
      <c r="Y672" s="479"/>
      <c r="Z672" s="479"/>
    </row>
    <row r="673" spans="1:26" ht="15.75" customHeight="1">
      <c r="A673" s="479"/>
      <c r="B673" s="479"/>
      <c r="C673" s="479"/>
      <c r="D673" s="479"/>
      <c r="E673" s="479"/>
      <c r="F673" s="479"/>
      <c r="G673" s="479"/>
      <c r="H673" s="479"/>
      <c r="I673" s="479"/>
      <c r="J673" s="479"/>
      <c r="K673" s="479"/>
      <c r="L673" s="479"/>
      <c r="M673" s="479"/>
      <c r="N673" s="479"/>
      <c r="O673" s="479"/>
      <c r="P673" s="479"/>
      <c r="Q673" s="479"/>
      <c r="R673" s="479"/>
      <c r="S673" s="479"/>
      <c r="T673" s="479"/>
      <c r="U673" s="479"/>
      <c r="V673" s="479"/>
      <c r="W673" s="479"/>
      <c r="X673" s="479"/>
      <c r="Y673" s="479"/>
      <c r="Z673" s="479"/>
    </row>
    <row r="674" spans="1:26" ht="15.75" customHeight="1">
      <c r="A674" s="479"/>
      <c r="B674" s="479"/>
      <c r="C674" s="479"/>
      <c r="D674" s="479"/>
      <c r="E674" s="479"/>
      <c r="F674" s="479"/>
      <c r="G674" s="479"/>
      <c r="H674" s="479"/>
      <c r="I674" s="479"/>
      <c r="J674" s="479"/>
      <c r="K674" s="479"/>
      <c r="L674" s="479"/>
      <c r="M674" s="479"/>
      <c r="N674" s="479"/>
      <c r="O674" s="479"/>
      <c r="P674" s="479"/>
      <c r="Q674" s="479"/>
      <c r="R674" s="479"/>
      <c r="S674" s="479"/>
      <c r="T674" s="479"/>
      <c r="U674" s="479"/>
      <c r="V674" s="479"/>
      <c r="W674" s="479"/>
      <c r="X674" s="479"/>
      <c r="Y674" s="479"/>
      <c r="Z674" s="479"/>
    </row>
    <row r="675" spans="1:26" ht="15.75" customHeight="1">
      <c r="A675" s="479"/>
      <c r="B675" s="479"/>
      <c r="C675" s="479"/>
      <c r="D675" s="479"/>
      <c r="E675" s="479"/>
      <c r="F675" s="479"/>
      <c r="G675" s="479"/>
      <c r="H675" s="479"/>
      <c r="I675" s="479"/>
      <c r="J675" s="479"/>
      <c r="K675" s="479"/>
      <c r="L675" s="479"/>
      <c r="M675" s="479"/>
      <c r="N675" s="479"/>
      <c r="O675" s="479"/>
      <c r="P675" s="479"/>
      <c r="Q675" s="479"/>
      <c r="R675" s="479"/>
      <c r="S675" s="479"/>
      <c r="T675" s="479"/>
      <c r="U675" s="479"/>
      <c r="V675" s="479"/>
      <c r="W675" s="479"/>
      <c r="X675" s="479"/>
      <c r="Y675" s="479"/>
      <c r="Z675" s="479"/>
    </row>
    <row r="676" spans="1:26" ht="15.75" customHeight="1">
      <c r="A676" s="479"/>
      <c r="B676" s="479"/>
      <c r="C676" s="479"/>
      <c r="D676" s="479"/>
      <c r="E676" s="479"/>
      <c r="F676" s="479"/>
      <c r="G676" s="479"/>
      <c r="H676" s="479"/>
      <c r="I676" s="479"/>
      <c r="J676" s="479"/>
      <c r="K676" s="479"/>
      <c r="L676" s="479"/>
      <c r="M676" s="479"/>
      <c r="N676" s="479"/>
      <c r="O676" s="479"/>
      <c r="P676" s="479"/>
      <c r="Q676" s="479"/>
      <c r="R676" s="479"/>
      <c r="S676" s="479"/>
      <c r="T676" s="479"/>
      <c r="U676" s="479"/>
      <c r="V676" s="479"/>
      <c r="W676" s="479"/>
      <c r="X676" s="479"/>
      <c r="Y676" s="479"/>
      <c r="Z676" s="479"/>
    </row>
    <row r="677" spans="1:26" ht="15.75" customHeight="1">
      <c r="A677" s="479"/>
      <c r="B677" s="479"/>
      <c r="C677" s="479"/>
      <c r="D677" s="479"/>
      <c r="E677" s="479"/>
      <c r="F677" s="479"/>
      <c r="G677" s="479"/>
      <c r="H677" s="479"/>
      <c r="I677" s="479"/>
      <c r="J677" s="479"/>
      <c r="K677" s="479"/>
      <c r="L677" s="479"/>
      <c r="M677" s="479"/>
      <c r="N677" s="479"/>
      <c r="O677" s="479"/>
      <c r="P677" s="479"/>
      <c r="Q677" s="479"/>
      <c r="R677" s="479"/>
      <c r="S677" s="479"/>
      <c r="T677" s="479"/>
      <c r="U677" s="479"/>
      <c r="V677" s="479"/>
      <c r="W677" s="479"/>
      <c r="X677" s="479"/>
      <c r="Y677" s="479"/>
      <c r="Z677" s="479"/>
    </row>
    <row r="678" spans="1:26" ht="15.75" customHeight="1">
      <c r="A678" s="479"/>
      <c r="B678" s="479"/>
      <c r="C678" s="479"/>
      <c r="D678" s="479"/>
      <c r="E678" s="479"/>
      <c r="F678" s="479"/>
      <c r="G678" s="479"/>
      <c r="H678" s="479"/>
      <c r="I678" s="479"/>
      <c r="J678" s="479"/>
      <c r="K678" s="479"/>
      <c r="L678" s="479"/>
      <c r="M678" s="479"/>
      <c r="N678" s="479"/>
      <c r="O678" s="479"/>
      <c r="P678" s="479"/>
      <c r="Q678" s="479"/>
      <c r="R678" s="479"/>
      <c r="S678" s="479"/>
      <c r="T678" s="479"/>
      <c r="U678" s="479"/>
      <c r="V678" s="479"/>
      <c r="W678" s="479"/>
      <c r="X678" s="479"/>
      <c r="Y678" s="479"/>
      <c r="Z678" s="479"/>
    </row>
    <row r="679" spans="1:26" ht="15.75" customHeight="1">
      <c r="A679" s="479"/>
      <c r="B679" s="479"/>
      <c r="C679" s="479"/>
      <c r="D679" s="479"/>
      <c r="E679" s="479"/>
      <c r="F679" s="479"/>
      <c r="G679" s="479"/>
      <c r="H679" s="479"/>
      <c r="I679" s="479"/>
      <c r="J679" s="479"/>
      <c r="K679" s="479"/>
      <c r="L679" s="479"/>
      <c r="M679" s="479"/>
      <c r="N679" s="479"/>
      <c r="O679" s="479"/>
      <c r="P679" s="479"/>
      <c r="Q679" s="479"/>
      <c r="R679" s="479"/>
      <c r="S679" s="479"/>
      <c r="T679" s="479"/>
      <c r="U679" s="479"/>
      <c r="V679" s="479"/>
      <c r="W679" s="479"/>
      <c r="X679" s="479"/>
      <c r="Y679" s="479"/>
      <c r="Z679" s="479"/>
    </row>
    <row r="680" spans="1:26" ht="15.75" customHeight="1">
      <c r="A680" s="479"/>
      <c r="B680" s="479"/>
      <c r="C680" s="479"/>
      <c r="D680" s="479"/>
      <c r="E680" s="479"/>
      <c r="F680" s="479"/>
      <c r="G680" s="479"/>
      <c r="H680" s="479"/>
      <c r="I680" s="479"/>
      <c r="J680" s="479"/>
      <c r="K680" s="479"/>
      <c r="L680" s="479"/>
      <c r="M680" s="479"/>
      <c r="N680" s="479"/>
      <c r="O680" s="479"/>
      <c r="P680" s="479"/>
      <c r="Q680" s="479"/>
      <c r="R680" s="479"/>
      <c r="S680" s="479"/>
      <c r="T680" s="479"/>
      <c r="U680" s="479"/>
      <c r="V680" s="479"/>
      <c r="W680" s="479"/>
      <c r="X680" s="479"/>
      <c r="Y680" s="479"/>
      <c r="Z680" s="479"/>
    </row>
    <row r="681" spans="1:26" ht="15.75" customHeight="1">
      <c r="A681" s="479"/>
      <c r="B681" s="479"/>
      <c r="C681" s="479"/>
      <c r="D681" s="479"/>
      <c r="E681" s="479"/>
      <c r="F681" s="479"/>
      <c r="G681" s="479"/>
      <c r="H681" s="479"/>
      <c r="I681" s="479"/>
      <c r="J681" s="479"/>
      <c r="K681" s="479"/>
      <c r="L681" s="479"/>
      <c r="M681" s="479"/>
      <c r="N681" s="479"/>
      <c r="O681" s="479"/>
      <c r="P681" s="479"/>
      <c r="Q681" s="479"/>
      <c r="R681" s="479"/>
      <c r="S681" s="479"/>
      <c r="T681" s="479"/>
      <c r="U681" s="479"/>
      <c r="V681" s="479"/>
      <c r="W681" s="479"/>
      <c r="X681" s="479"/>
      <c r="Y681" s="479"/>
      <c r="Z681" s="479"/>
    </row>
    <row r="682" spans="1:26" ht="15.75" customHeight="1">
      <c r="A682" s="479"/>
      <c r="B682" s="479"/>
      <c r="C682" s="479"/>
      <c r="D682" s="479"/>
      <c r="E682" s="479"/>
      <c r="F682" s="479"/>
      <c r="G682" s="479"/>
      <c r="H682" s="479"/>
      <c r="I682" s="479"/>
      <c r="J682" s="479"/>
      <c r="K682" s="479"/>
      <c r="L682" s="479"/>
      <c r="M682" s="479"/>
      <c r="N682" s="479"/>
      <c r="O682" s="479"/>
      <c r="P682" s="479"/>
      <c r="Q682" s="479"/>
      <c r="R682" s="479"/>
      <c r="S682" s="479"/>
      <c r="T682" s="479"/>
      <c r="U682" s="479"/>
      <c r="V682" s="479"/>
      <c r="W682" s="479"/>
      <c r="X682" s="479"/>
      <c r="Y682" s="479"/>
      <c r="Z682" s="479"/>
    </row>
    <row r="683" spans="1:26" ht="15.75" customHeight="1">
      <c r="A683" s="479"/>
      <c r="B683" s="479"/>
      <c r="C683" s="479"/>
      <c r="D683" s="479"/>
      <c r="E683" s="479"/>
      <c r="F683" s="479"/>
      <c r="G683" s="479"/>
      <c r="H683" s="479"/>
      <c r="I683" s="479"/>
      <c r="J683" s="479"/>
      <c r="K683" s="479"/>
      <c r="L683" s="479"/>
      <c r="M683" s="479"/>
      <c r="N683" s="479"/>
      <c r="O683" s="479"/>
      <c r="P683" s="479"/>
      <c r="Q683" s="479"/>
      <c r="R683" s="479"/>
      <c r="S683" s="479"/>
      <c r="T683" s="479"/>
      <c r="U683" s="479"/>
      <c r="V683" s="479"/>
      <c r="W683" s="479"/>
      <c r="X683" s="479"/>
      <c r="Y683" s="479"/>
      <c r="Z683" s="479"/>
    </row>
    <row r="684" spans="1:26" ht="15.75" customHeight="1">
      <c r="A684" s="479"/>
      <c r="B684" s="479"/>
      <c r="C684" s="479"/>
      <c r="D684" s="479"/>
      <c r="E684" s="479"/>
      <c r="F684" s="479"/>
      <c r="G684" s="479"/>
      <c r="H684" s="479"/>
      <c r="I684" s="479"/>
      <c r="J684" s="479"/>
      <c r="K684" s="479"/>
      <c r="L684" s="479"/>
      <c r="M684" s="479"/>
      <c r="N684" s="479"/>
      <c r="O684" s="479"/>
      <c r="P684" s="479"/>
      <c r="Q684" s="479"/>
      <c r="R684" s="479"/>
      <c r="S684" s="479"/>
      <c r="T684" s="479"/>
      <c r="U684" s="479"/>
      <c r="V684" s="479"/>
      <c r="W684" s="479"/>
      <c r="X684" s="479"/>
      <c r="Y684" s="479"/>
      <c r="Z684" s="479"/>
    </row>
    <row r="685" spans="1:26" ht="15.75" customHeight="1">
      <c r="A685" s="479"/>
      <c r="B685" s="479"/>
      <c r="C685" s="479"/>
      <c r="D685" s="479"/>
      <c r="E685" s="479"/>
      <c r="F685" s="479"/>
      <c r="G685" s="479"/>
      <c r="H685" s="479"/>
      <c r="I685" s="479"/>
      <c r="J685" s="479"/>
      <c r="K685" s="479"/>
      <c r="L685" s="479"/>
      <c r="M685" s="479"/>
      <c r="N685" s="479"/>
      <c r="O685" s="479"/>
      <c r="P685" s="479"/>
      <c r="Q685" s="479"/>
      <c r="R685" s="479"/>
      <c r="S685" s="479"/>
      <c r="T685" s="479"/>
      <c r="U685" s="479"/>
      <c r="V685" s="479"/>
      <c r="W685" s="479"/>
      <c r="X685" s="479"/>
      <c r="Y685" s="479"/>
      <c r="Z685" s="479"/>
    </row>
    <row r="686" spans="1:26" ht="15.75" customHeight="1">
      <c r="A686" s="479"/>
      <c r="B686" s="479"/>
      <c r="C686" s="479"/>
      <c r="D686" s="479"/>
      <c r="E686" s="479"/>
      <c r="F686" s="479"/>
      <c r="G686" s="479"/>
      <c r="H686" s="479"/>
      <c r="I686" s="479"/>
      <c r="J686" s="479"/>
      <c r="K686" s="479"/>
      <c r="L686" s="479"/>
      <c r="M686" s="479"/>
      <c r="N686" s="479"/>
      <c r="O686" s="479"/>
      <c r="P686" s="479"/>
      <c r="Q686" s="479"/>
      <c r="R686" s="479"/>
      <c r="S686" s="479"/>
      <c r="T686" s="479"/>
      <c r="U686" s="479"/>
      <c r="V686" s="479"/>
      <c r="W686" s="479"/>
      <c r="X686" s="479"/>
      <c r="Y686" s="479"/>
      <c r="Z686" s="479"/>
    </row>
    <row r="687" spans="1:26" ht="15.75" customHeight="1">
      <c r="A687" s="479"/>
      <c r="B687" s="479"/>
      <c r="C687" s="479"/>
      <c r="D687" s="479"/>
      <c r="E687" s="479"/>
      <c r="F687" s="479"/>
      <c r="G687" s="479"/>
      <c r="H687" s="479"/>
      <c r="I687" s="479"/>
      <c r="J687" s="479"/>
      <c r="K687" s="479"/>
      <c r="L687" s="479"/>
      <c r="M687" s="479"/>
      <c r="N687" s="479"/>
      <c r="O687" s="479"/>
      <c r="P687" s="479"/>
      <c r="Q687" s="479"/>
      <c r="R687" s="479"/>
      <c r="S687" s="479"/>
      <c r="T687" s="479"/>
      <c r="U687" s="479"/>
      <c r="V687" s="479"/>
      <c r="W687" s="479"/>
      <c r="X687" s="479"/>
      <c r="Y687" s="479"/>
      <c r="Z687" s="479"/>
    </row>
    <row r="688" spans="1:26" ht="15.75" customHeight="1">
      <c r="A688" s="479"/>
      <c r="B688" s="479"/>
      <c r="C688" s="479"/>
      <c r="D688" s="479"/>
      <c r="E688" s="479"/>
      <c r="F688" s="479"/>
      <c r="G688" s="479"/>
      <c r="H688" s="479"/>
      <c r="I688" s="479"/>
      <c r="J688" s="479"/>
      <c r="K688" s="479"/>
      <c r="L688" s="479"/>
      <c r="M688" s="479"/>
      <c r="N688" s="479"/>
      <c r="O688" s="479"/>
      <c r="P688" s="479"/>
      <c r="Q688" s="479"/>
      <c r="R688" s="479"/>
      <c r="S688" s="479"/>
      <c r="T688" s="479"/>
      <c r="U688" s="479"/>
      <c r="V688" s="479"/>
      <c r="W688" s="479"/>
      <c r="X688" s="479"/>
      <c r="Y688" s="479"/>
      <c r="Z688" s="479"/>
    </row>
    <row r="689" spans="1:26" ht="15.75" customHeight="1">
      <c r="A689" s="479"/>
      <c r="B689" s="479"/>
      <c r="C689" s="479"/>
      <c r="D689" s="479"/>
      <c r="E689" s="479"/>
      <c r="F689" s="479"/>
      <c r="G689" s="479"/>
      <c r="H689" s="479"/>
      <c r="I689" s="479"/>
      <c r="J689" s="479"/>
      <c r="K689" s="479"/>
      <c r="L689" s="479"/>
      <c r="M689" s="479"/>
      <c r="N689" s="479"/>
      <c r="O689" s="479"/>
      <c r="P689" s="479"/>
      <c r="Q689" s="479"/>
      <c r="R689" s="479"/>
      <c r="S689" s="479"/>
      <c r="T689" s="479"/>
      <c r="U689" s="479"/>
      <c r="V689" s="479"/>
      <c r="W689" s="479"/>
      <c r="X689" s="479"/>
      <c r="Y689" s="479"/>
      <c r="Z689" s="479"/>
    </row>
    <row r="690" spans="1:26" ht="15.75" customHeight="1">
      <c r="A690" s="479"/>
      <c r="B690" s="479"/>
      <c r="C690" s="479"/>
      <c r="D690" s="479"/>
      <c r="E690" s="479"/>
      <c r="F690" s="479"/>
      <c r="G690" s="479"/>
      <c r="H690" s="479"/>
      <c r="I690" s="479"/>
      <c r="J690" s="479"/>
      <c r="K690" s="479"/>
      <c r="L690" s="479"/>
      <c r="M690" s="479"/>
      <c r="N690" s="479"/>
      <c r="O690" s="479"/>
      <c r="P690" s="479"/>
      <c r="Q690" s="479"/>
      <c r="R690" s="479"/>
      <c r="S690" s="479"/>
      <c r="T690" s="479"/>
      <c r="U690" s="479"/>
      <c r="V690" s="479"/>
      <c r="W690" s="479"/>
      <c r="X690" s="479"/>
      <c r="Y690" s="479"/>
      <c r="Z690" s="479"/>
    </row>
    <row r="691" spans="1:26" ht="15.75" customHeight="1">
      <c r="A691" s="479"/>
      <c r="B691" s="479"/>
      <c r="C691" s="479"/>
      <c r="D691" s="479"/>
      <c r="E691" s="479"/>
      <c r="F691" s="479"/>
      <c r="G691" s="479"/>
      <c r="H691" s="479"/>
      <c r="I691" s="479"/>
      <c r="J691" s="479"/>
      <c r="K691" s="479"/>
      <c r="L691" s="479"/>
      <c r="M691" s="479"/>
      <c r="N691" s="479"/>
      <c r="O691" s="479"/>
      <c r="P691" s="479"/>
      <c r="Q691" s="479"/>
      <c r="R691" s="479"/>
      <c r="S691" s="479"/>
      <c r="T691" s="479"/>
      <c r="U691" s="479"/>
      <c r="V691" s="479"/>
      <c r="W691" s="479"/>
      <c r="X691" s="479"/>
      <c r="Y691" s="479"/>
      <c r="Z691" s="479"/>
    </row>
    <row r="692" spans="1:26" ht="15.75" customHeight="1">
      <c r="A692" s="479"/>
      <c r="B692" s="479"/>
      <c r="C692" s="479"/>
      <c r="D692" s="479"/>
      <c r="E692" s="479"/>
      <c r="F692" s="479"/>
      <c r="G692" s="479"/>
      <c r="H692" s="479"/>
      <c r="I692" s="479"/>
      <c r="J692" s="479"/>
      <c r="K692" s="479"/>
      <c r="L692" s="479"/>
      <c r="M692" s="479"/>
      <c r="N692" s="479"/>
      <c r="O692" s="479"/>
      <c r="P692" s="479"/>
      <c r="Q692" s="479"/>
      <c r="R692" s="479"/>
      <c r="S692" s="479"/>
      <c r="T692" s="479"/>
      <c r="U692" s="479"/>
      <c r="V692" s="479"/>
      <c r="W692" s="479"/>
      <c r="X692" s="479"/>
      <c r="Y692" s="479"/>
      <c r="Z692" s="479"/>
    </row>
    <row r="693" spans="1:26" ht="15.75" customHeight="1">
      <c r="A693" s="479"/>
      <c r="B693" s="479"/>
      <c r="C693" s="479"/>
      <c r="D693" s="479"/>
      <c r="E693" s="479"/>
      <c r="F693" s="479"/>
      <c r="G693" s="479"/>
      <c r="H693" s="479"/>
      <c r="I693" s="479"/>
      <c r="J693" s="479"/>
      <c r="K693" s="479"/>
      <c r="L693" s="479"/>
      <c r="M693" s="479"/>
      <c r="N693" s="479"/>
      <c r="O693" s="479"/>
      <c r="P693" s="479"/>
      <c r="Q693" s="479"/>
      <c r="R693" s="479"/>
      <c r="S693" s="479"/>
      <c r="T693" s="479"/>
      <c r="U693" s="479"/>
      <c r="V693" s="479"/>
      <c r="W693" s="479"/>
      <c r="X693" s="479"/>
      <c r="Y693" s="479"/>
      <c r="Z693" s="479"/>
    </row>
    <row r="694" spans="1:26" ht="15.75" customHeight="1">
      <c r="A694" s="479"/>
      <c r="B694" s="479"/>
      <c r="C694" s="479"/>
      <c r="D694" s="479"/>
      <c r="E694" s="479"/>
      <c r="F694" s="479"/>
      <c r="G694" s="479"/>
      <c r="H694" s="479"/>
      <c r="I694" s="479"/>
      <c r="J694" s="479"/>
      <c r="K694" s="479"/>
      <c r="L694" s="479"/>
      <c r="M694" s="479"/>
      <c r="N694" s="479"/>
      <c r="O694" s="479"/>
      <c r="P694" s="479"/>
      <c r="Q694" s="479"/>
      <c r="R694" s="479"/>
      <c r="S694" s="479"/>
      <c r="T694" s="479"/>
      <c r="U694" s="479"/>
      <c r="V694" s="479"/>
      <c r="W694" s="479"/>
      <c r="X694" s="479"/>
      <c r="Y694" s="479"/>
      <c r="Z694" s="479"/>
    </row>
    <row r="695" spans="1:26" ht="15.75" customHeight="1">
      <c r="A695" s="479"/>
      <c r="B695" s="479"/>
      <c r="C695" s="479"/>
      <c r="D695" s="479"/>
      <c r="E695" s="479"/>
      <c r="F695" s="479"/>
      <c r="G695" s="479"/>
      <c r="H695" s="479"/>
      <c r="I695" s="479"/>
      <c r="J695" s="479"/>
      <c r="K695" s="479"/>
      <c r="L695" s="479"/>
      <c r="M695" s="479"/>
      <c r="N695" s="479"/>
      <c r="O695" s="479"/>
      <c r="P695" s="479"/>
      <c r="Q695" s="479"/>
      <c r="R695" s="479"/>
      <c r="S695" s="479"/>
      <c r="T695" s="479"/>
      <c r="U695" s="479"/>
      <c r="V695" s="479"/>
      <c r="W695" s="479"/>
      <c r="X695" s="479"/>
      <c r="Y695" s="479"/>
      <c r="Z695" s="479"/>
    </row>
    <row r="696" spans="1:26" ht="15.75" customHeight="1">
      <c r="A696" s="479"/>
      <c r="B696" s="479"/>
      <c r="C696" s="479"/>
      <c r="D696" s="479"/>
      <c r="E696" s="479"/>
      <c r="F696" s="479"/>
      <c r="G696" s="479"/>
      <c r="H696" s="479"/>
      <c r="I696" s="479"/>
      <c r="J696" s="479"/>
      <c r="K696" s="479"/>
      <c r="L696" s="479"/>
      <c r="M696" s="479"/>
      <c r="N696" s="479"/>
      <c r="O696" s="479"/>
      <c r="P696" s="479"/>
      <c r="Q696" s="479"/>
      <c r="R696" s="479"/>
      <c r="S696" s="479"/>
      <c r="T696" s="479"/>
      <c r="U696" s="479"/>
      <c r="V696" s="479"/>
      <c r="W696" s="479"/>
      <c r="X696" s="479"/>
      <c r="Y696" s="479"/>
      <c r="Z696" s="479"/>
    </row>
    <row r="697" spans="1:26" ht="15.75" customHeight="1">
      <c r="A697" s="479"/>
      <c r="B697" s="479"/>
      <c r="C697" s="479"/>
      <c r="D697" s="479"/>
      <c r="E697" s="479"/>
      <c r="F697" s="479"/>
      <c r="G697" s="479"/>
      <c r="H697" s="479"/>
      <c r="I697" s="479"/>
      <c r="J697" s="479"/>
      <c r="K697" s="479"/>
      <c r="L697" s="479"/>
      <c r="M697" s="479"/>
      <c r="N697" s="479"/>
      <c r="O697" s="479"/>
      <c r="P697" s="479"/>
      <c r="Q697" s="479"/>
      <c r="R697" s="479"/>
      <c r="S697" s="479"/>
      <c r="T697" s="479"/>
      <c r="U697" s="479"/>
      <c r="V697" s="479"/>
      <c r="W697" s="479"/>
      <c r="X697" s="479"/>
      <c r="Y697" s="479"/>
      <c r="Z697" s="479"/>
    </row>
    <row r="698" spans="1:26" ht="15.75" customHeight="1">
      <c r="A698" s="479"/>
      <c r="B698" s="479"/>
      <c r="C698" s="479"/>
      <c r="D698" s="479"/>
      <c r="E698" s="479"/>
      <c r="F698" s="479"/>
      <c r="G698" s="479"/>
      <c r="H698" s="479"/>
      <c r="I698" s="479"/>
      <c r="J698" s="479"/>
      <c r="K698" s="479"/>
      <c r="L698" s="479"/>
      <c r="M698" s="479"/>
      <c r="N698" s="479"/>
      <c r="O698" s="479"/>
      <c r="P698" s="479"/>
      <c r="Q698" s="479"/>
      <c r="R698" s="479"/>
      <c r="S698" s="479"/>
      <c r="T698" s="479"/>
      <c r="U698" s="479"/>
      <c r="V698" s="479"/>
      <c r="W698" s="479"/>
      <c r="X698" s="479"/>
      <c r="Y698" s="479"/>
      <c r="Z698" s="479"/>
    </row>
    <row r="699" spans="1:26" ht="15.75" customHeight="1">
      <c r="A699" s="479"/>
      <c r="B699" s="479"/>
      <c r="C699" s="479"/>
      <c r="D699" s="479"/>
      <c r="E699" s="479"/>
      <c r="F699" s="479"/>
      <c r="G699" s="479"/>
      <c r="H699" s="479"/>
      <c r="I699" s="479"/>
      <c r="J699" s="479"/>
      <c r="K699" s="479"/>
      <c r="L699" s="479"/>
      <c r="M699" s="479"/>
      <c r="N699" s="479"/>
      <c r="O699" s="479"/>
      <c r="P699" s="479"/>
      <c r="Q699" s="479"/>
      <c r="R699" s="479"/>
      <c r="S699" s="479"/>
      <c r="T699" s="479"/>
      <c r="U699" s="479"/>
      <c r="V699" s="479"/>
      <c r="W699" s="479"/>
      <c r="X699" s="479"/>
      <c r="Y699" s="479"/>
      <c r="Z699" s="479"/>
    </row>
    <row r="700" spans="1:26" ht="15.75" customHeight="1">
      <c r="A700" s="479"/>
      <c r="B700" s="479"/>
      <c r="C700" s="479"/>
      <c r="D700" s="479"/>
      <c r="E700" s="479"/>
      <c r="F700" s="479"/>
      <c r="G700" s="479"/>
      <c r="H700" s="479"/>
      <c r="I700" s="479"/>
      <c r="J700" s="479"/>
      <c r="K700" s="479"/>
      <c r="L700" s="479"/>
      <c r="M700" s="479"/>
      <c r="N700" s="479"/>
      <c r="O700" s="479"/>
      <c r="P700" s="479"/>
      <c r="Q700" s="479"/>
      <c r="R700" s="479"/>
      <c r="S700" s="479"/>
      <c r="T700" s="479"/>
      <c r="U700" s="479"/>
      <c r="V700" s="479"/>
      <c r="W700" s="479"/>
      <c r="X700" s="479"/>
      <c r="Y700" s="479"/>
      <c r="Z700" s="479"/>
    </row>
    <row r="701" spans="1:26" ht="15.75" customHeight="1">
      <c r="A701" s="479"/>
      <c r="B701" s="479"/>
      <c r="C701" s="479"/>
      <c r="D701" s="479"/>
      <c r="E701" s="479"/>
      <c r="F701" s="479"/>
      <c r="G701" s="479"/>
      <c r="H701" s="479"/>
      <c r="I701" s="479"/>
      <c r="J701" s="479"/>
      <c r="K701" s="479"/>
      <c r="L701" s="479"/>
      <c r="M701" s="479"/>
      <c r="N701" s="479"/>
      <c r="O701" s="479"/>
      <c r="P701" s="479"/>
      <c r="Q701" s="479"/>
      <c r="R701" s="479"/>
      <c r="S701" s="479"/>
      <c r="T701" s="479"/>
      <c r="U701" s="479"/>
      <c r="V701" s="479"/>
      <c r="W701" s="479"/>
      <c r="X701" s="479"/>
      <c r="Y701" s="479"/>
      <c r="Z701" s="479"/>
    </row>
    <row r="702" spans="1:26" ht="15.75" customHeight="1">
      <c r="A702" s="479"/>
      <c r="B702" s="479"/>
      <c r="C702" s="479"/>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row>
    <row r="703" spans="1:26" ht="15.75" customHeight="1">
      <c r="A703" s="479"/>
      <c r="B703" s="479"/>
      <c r="C703" s="479"/>
      <c r="D703" s="479"/>
      <c r="E703" s="479"/>
      <c r="F703" s="479"/>
      <c r="G703" s="479"/>
      <c r="H703" s="479"/>
      <c r="I703" s="479"/>
      <c r="J703" s="479"/>
      <c r="K703" s="479"/>
      <c r="L703" s="479"/>
      <c r="M703" s="479"/>
      <c r="N703" s="479"/>
      <c r="O703" s="479"/>
      <c r="P703" s="479"/>
      <c r="Q703" s="479"/>
      <c r="R703" s="479"/>
      <c r="S703" s="479"/>
      <c r="T703" s="479"/>
      <c r="U703" s="479"/>
      <c r="V703" s="479"/>
      <c r="W703" s="479"/>
      <c r="X703" s="479"/>
      <c r="Y703" s="479"/>
      <c r="Z703" s="479"/>
    </row>
    <row r="704" spans="1:26" ht="15.75" customHeight="1">
      <c r="A704" s="479"/>
      <c r="B704" s="479"/>
      <c r="C704" s="479"/>
      <c r="D704" s="479"/>
      <c r="E704" s="479"/>
      <c r="F704" s="479"/>
      <c r="G704" s="479"/>
      <c r="H704" s="479"/>
      <c r="I704" s="479"/>
      <c r="J704" s="479"/>
      <c r="K704" s="479"/>
      <c r="L704" s="479"/>
      <c r="M704" s="479"/>
      <c r="N704" s="479"/>
      <c r="O704" s="479"/>
      <c r="P704" s="479"/>
      <c r="Q704" s="479"/>
      <c r="R704" s="479"/>
      <c r="S704" s="479"/>
      <c r="T704" s="479"/>
      <c r="U704" s="479"/>
      <c r="V704" s="479"/>
      <c r="W704" s="479"/>
      <c r="X704" s="479"/>
      <c r="Y704" s="479"/>
      <c r="Z704" s="479"/>
    </row>
    <row r="705" spans="1:26" ht="15.75" customHeight="1">
      <c r="A705" s="479"/>
      <c r="B705" s="479"/>
      <c r="C705" s="479"/>
      <c r="D705" s="479"/>
      <c r="E705" s="479"/>
      <c r="F705" s="479"/>
      <c r="G705" s="479"/>
      <c r="H705" s="479"/>
      <c r="I705" s="479"/>
      <c r="J705" s="479"/>
      <c r="K705" s="479"/>
      <c r="L705" s="479"/>
      <c r="M705" s="479"/>
      <c r="N705" s="479"/>
      <c r="O705" s="479"/>
      <c r="P705" s="479"/>
      <c r="Q705" s="479"/>
      <c r="R705" s="479"/>
      <c r="S705" s="479"/>
      <c r="T705" s="479"/>
      <c r="U705" s="479"/>
      <c r="V705" s="479"/>
      <c r="W705" s="479"/>
      <c r="X705" s="479"/>
      <c r="Y705" s="479"/>
      <c r="Z705" s="479"/>
    </row>
    <row r="706" spans="1:26" ht="15.75" customHeight="1">
      <c r="A706" s="479"/>
      <c r="B706" s="479"/>
      <c r="C706" s="479"/>
      <c r="D706" s="479"/>
      <c r="E706" s="479"/>
      <c r="F706" s="479"/>
      <c r="G706" s="479"/>
      <c r="H706" s="479"/>
      <c r="I706" s="479"/>
      <c r="J706" s="479"/>
      <c r="K706" s="479"/>
      <c r="L706" s="479"/>
      <c r="M706" s="479"/>
      <c r="N706" s="479"/>
      <c r="O706" s="479"/>
      <c r="P706" s="479"/>
      <c r="Q706" s="479"/>
      <c r="R706" s="479"/>
      <c r="S706" s="479"/>
      <c r="T706" s="479"/>
      <c r="U706" s="479"/>
      <c r="V706" s="479"/>
      <c r="W706" s="479"/>
      <c r="X706" s="479"/>
      <c r="Y706" s="479"/>
      <c r="Z706" s="479"/>
    </row>
    <row r="707" spans="1:26" ht="15.75" customHeight="1">
      <c r="A707" s="479"/>
      <c r="B707" s="479"/>
      <c r="C707" s="479"/>
      <c r="D707" s="479"/>
      <c r="E707" s="479"/>
      <c r="F707" s="479"/>
      <c r="G707" s="479"/>
      <c r="H707" s="479"/>
      <c r="I707" s="479"/>
      <c r="J707" s="479"/>
      <c r="K707" s="479"/>
      <c r="L707" s="479"/>
      <c r="M707" s="479"/>
      <c r="N707" s="479"/>
      <c r="O707" s="479"/>
      <c r="P707" s="479"/>
      <c r="Q707" s="479"/>
      <c r="R707" s="479"/>
      <c r="S707" s="479"/>
      <c r="T707" s="479"/>
      <c r="U707" s="479"/>
      <c r="V707" s="479"/>
      <c r="W707" s="479"/>
      <c r="X707" s="479"/>
      <c r="Y707" s="479"/>
      <c r="Z707" s="479"/>
    </row>
    <row r="708" spans="1:26" ht="15.75" customHeight="1">
      <c r="A708" s="479"/>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row>
    <row r="709" spans="1:26" ht="15.75" customHeight="1">
      <c r="A709" s="479"/>
      <c r="B709" s="479"/>
      <c r="C709" s="479"/>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row>
    <row r="710" spans="1:26" ht="15.75" customHeight="1">
      <c r="A710" s="479"/>
      <c r="B710" s="479"/>
      <c r="C710" s="479"/>
      <c r="D710" s="479"/>
      <c r="E710" s="479"/>
      <c r="F710" s="479"/>
      <c r="G710" s="479"/>
      <c r="H710" s="479"/>
      <c r="I710" s="479"/>
      <c r="J710" s="479"/>
      <c r="K710" s="479"/>
      <c r="L710" s="479"/>
      <c r="M710" s="479"/>
      <c r="N710" s="479"/>
      <c r="O710" s="479"/>
      <c r="P710" s="479"/>
      <c r="Q710" s="479"/>
      <c r="R710" s="479"/>
      <c r="S710" s="479"/>
      <c r="T710" s="479"/>
      <c r="U710" s="479"/>
      <c r="V710" s="479"/>
      <c r="W710" s="479"/>
      <c r="X710" s="479"/>
      <c r="Y710" s="479"/>
      <c r="Z710" s="479"/>
    </row>
    <row r="711" spans="1:26" ht="15.75" customHeight="1">
      <c r="A711" s="479"/>
      <c r="B711" s="479"/>
      <c r="C711" s="479"/>
      <c r="D711" s="479"/>
      <c r="E711" s="479"/>
      <c r="F711" s="479"/>
      <c r="G711" s="479"/>
      <c r="H711" s="479"/>
      <c r="I711" s="479"/>
      <c r="J711" s="479"/>
      <c r="K711" s="479"/>
      <c r="L711" s="479"/>
      <c r="M711" s="479"/>
      <c r="N711" s="479"/>
      <c r="O711" s="479"/>
      <c r="P711" s="479"/>
      <c r="Q711" s="479"/>
      <c r="R711" s="479"/>
      <c r="S711" s="479"/>
      <c r="T711" s="479"/>
      <c r="U711" s="479"/>
      <c r="V711" s="479"/>
      <c r="W711" s="479"/>
      <c r="X711" s="479"/>
      <c r="Y711" s="479"/>
      <c r="Z711" s="479"/>
    </row>
    <row r="712" spans="1:26" ht="15.75" customHeight="1">
      <c r="A712" s="479"/>
      <c r="B712" s="479"/>
      <c r="C712" s="479"/>
      <c r="D712" s="479"/>
      <c r="E712" s="479"/>
      <c r="F712" s="479"/>
      <c r="G712" s="479"/>
      <c r="H712" s="479"/>
      <c r="I712" s="479"/>
      <c r="J712" s="479"/>
      <c r="K712" s="479"/>
      <c r="L712" s="479"/>
      <c r="M712" s="479"/>
      <c r="N712" s="479"/>
      <c r="O712" s="479"/>
      <c r="P712" s="479"/>
      <c r="Q712" s="479"/>
      <c r="R712" s="479"/>
      <c r="S712" s="479"/>
      <c r="T712" s="479"/>
      <c r="U712" s="479"/>
      <c r="V712" s="479"/>
      <c r="W712" s="479"/>
      <c r="X712" s="479"/>
      <c r="Y712" s="479"/>
      <c r="Z712" s="479"/>
    </row>
    <row r="713" spans="1:26" ht="15.75" customHeight="1">
      <c r="A713" s="479"/>
      <c r="B713" s="479"/>
      <c r="C713" s="479"/>
      <c r="D713" s="479"/>
      <c r="E713" s="479"/>
      <c r="F713" s="479"/>
      <c r="G713" s="479"/>
      <c r="H713" s="479"/>
      <c r="I713" s="479"/>
      <c r="J713" s="479"/>
      <c r="K713" s="479"/>
      <c r="L713" s="479"/>
      <c r="M713" s="479"/>
      <c r="N713" s="479"/>
      <c r="O713" s="479"/>
      <c r="P713" s="479"/>
      <c r="Q713" s="479"/>
      <c r="R713" s="479"/>
      <c r="S713" s="479"/>
      <c r="T713" s="479"/>
      <c r="U713" s="479"/>
      <c r="V713" s="479"/>
      <c r="W713" s="479"/>
      <c r="X713" s="479"/>
      <c r="Y713" s="479"/>
      <c r="Z713" s="479"/>
    </row>
    <row r="714" spans="1:26" ht="15.75" customHeight="1">
      <c r="A714" s="479"/>
      <c r="B714" s="479"/>
      <c r="C714" s="479"/>
      <c r="D714" s="479"/>
      <c r="E714" s="479"/>
      <c r="F714" s="479"/>
      <c r="G714" s="479"/>
      <c r="H714" s="479"/>
      <c r="I714" s="479"/>
      <c r="J714" s="479"/>
      <c r="K714" s="479"/>
      <c r="L714" s="479"/>
      <c r="M714" s="479"/>
      <c r="N714" s="479"/>
      <c r="O714" s="479"/>
      <c r="P714" s="479"/>
      <c r="Q714" s="479"/>
      <c r="R714" s="479"/>
      <c r="S714" s="479"/>
      <c r="T714" s="479"/>
      <c r="U714" s="479"/>
      <c r="V714" s="479"/>
      <c r="W714" s="479"/>
      <c r="X714" s="479"/>
      <c r="Y714" s="479"/>
      <c r="Z714" s="479"/>
    </row>
    <row r="715" spans="1:26" ht="15.75" customHeight="1">
      <c r="A715" s="479"/>
      <c r="B715" s="479"/>
      <c r="C715" s="479"/>
      <c r="D715" s="479"/>
      <c r="E715" s="479"/>
      <c r="F715" s="479"/>
      <c r="G715" s="479"/>
      <c r="H715" s="479"/>
      <c r="I715" s="479"/>
      <c r="J715" s="479"/>
      <c r="K715" s="479"/>
      <c r="L715" s="479"/>
      <c r="M715" s="479"/>
      <c r="N715" s="479"/>
      <c r="O715" s="479"/>
      <c r="P715" s="479"/>
      <c r="Q715" s="479"/>
      <c r="R715" s="479"/>
      <c r="S715" s="479"/>
      <c r="T715" s="479"/>
      <c r="U715" s="479"/>
      <c r="V715" s="479"/>
      <c r="W715" s="479"/>
      <c r="X715" s="479"/>
      <c r="Y715" s="479"/>
      <c r="Z715" s="479"/>
    </row>
    <row r="716" spans="1:26" ht="15.75" customHeight="1">
      <c r="A716" s="479"/>
      <c r="B716" s="479"/>
      <c r="C716" s="479"/>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row>
    <row r="717" spans="1:26" ht="15.75" customHeight="1">
      <c r="A717" s="479"/>
      <c r="B717" s="479"/>
      <c r="C717" s="479"/>
      <c r="D717" s="479"/>
      <c r="E717" s="479"/>
      <c r="F717" s="479"/>
      <c r="G717" s="479"/>
      <c r="H717" s="479"/>
      <c r="I717" s="479"/>
      <c r="J717" s="479"/>
      <c r="K717" s="479"/>
      <c r="L717" s="479"/>
      <c r="M717" s="479"/>
      <c r="N717" s="479"/>
      <c r="O717" s="479"/>
      <c r="P717" s="479"/>
      <c r="Q717" s="479"/>
      <c r="R717" s="479"/>
      <c r="S717" s="479"/>
      <c r="T717" s="479"/>
      <c r="U717" s="479"/>
      <c r="V717" s="479"/>
      <c r="W717" s="479"/>
      <c r="X717" s="479"/>
      <c r="Y717" s="479"/>
      <c r="Z717" s="479"/>
    </row>
    <row r="718" spans="1:26" ht="15.75" customHeight="1">
      <c r="A718" s="479"/>
      <c r="B718" s="479"/>
      <c r="C718" s="479"/>
      <c r="D718" s="479"/>
      <c r="E718" s="479"/>
      <c r="F718" s="479"/>
      <c r="G718" s="479"/>
      <c r="H718" s="479"/>
      <c r="I718" s="479"/>
      <c r="J718" s="479"/>
      <c r="K718" s="479"/>
      <c r="L718" s="479"/>
      <c r="M718" s="479"/>
      <c r="N718" s="479"/>
      <c r="O718" s="479"/>
      <c r="P718" s="479"/>
      <c r="Q718" s="479"/>
      <c r="R718" s="479"/>
      <c r="S718" s="479"/>
      <c r="T718" s="479"/>
      <c r="U718" s="479"/>
      <c r="V718" s="479"/>
      <c r="W718" s="479"/>
      <c r="X718" s="479"/>
      <c r="Y718" s="479"/>
      <c r="Z718" s="479"/>
    </row>
    <row r="719" spans="1:26" ht="15.75" customHeight="1">
      <c r="A719" s="479"/>
      <c r="B719" s="479"/>
      <c r="C719" s="479"/>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row>
    <row r="720" spans="1:26" ht="15.75" customHeight="1">
      <c r="A720" s="479"/>
      <c r="B720" s="479"/>
      <c r="C720" s="479"/>
      <c r="D720" s="479"/>
      <c r="E720" s="479"/>
      <c r="F720" s="479"/>
      <c r="G720" s="479"/>
      <c r="H720" s="479"/>
      <c r="I720" s="479"/>
      <c r="J720" s="479"/>
      <c r="K720" s="479"/>
      <c r="L720" s="479"/>
      <c r="M720" s="479"/>
      <c r="N720" s="479"/>
      <c r="O720" s="479"/>
      <c r="P720" s="479"/>
      <c r="Q720" s="479"/>
      <c r="R720" s="479"/>
      <c r="S720" s="479"/>
      <c r="T720" s="479"/>
      <c r="U720" s="479"/>
      <c r="V720" s="479"/>
      <c r="W720" s="479"/>
      <c r="X720" s="479"/>
      <c r="Y720" s="479"/>
      <c r="Z720" s="479"/>
    </row>
    <row r="721" spans="1:26" ht="15.75" customHeight="1">
      <c r="A721" s="479"/>
      <c r="B721" s="479"/>
      <c r="C721" s="479"/>
      <c r="D721" s="479"/>
      <c r="E721" s="479"/>
      <c r="F721" s="479"/>
      <c r="G721" s="479"/>
      <c r="H721" s="479"/>
      <c r="I721" s="479"/>
      <c r="J721" s="479"/>
      <c r="K721" s="479"/>
      <c r="L721" s="479"/>
      <c r="M721" s="479"/>
      <c r="N721" s="479"/>
      <c r="O721" s="479"/>
      <c r="P721" s="479"/>
      <c r="Q721" s="479"/>
      <c r="R721" s="479"/>
      <c r="S721" s="479"/>
      <c r="T721" s="479"/>
      <c r="U721" s="479"/>
      <c r="V721" s="479"/>
      <c r="W721" s="479"/>
      <c r="X721" s="479"/>
      <c r="Y721" s="479"/>
      <c r="Z721" s="479"/>
    </row>
    <row r="722" spans="1:26" ht="15.75" customHeight="1">
      <c r="A722" s="479"/>
      <c r="B722" s="479"/>
      <c r="C722" s="479"/>
      <c r="D722" s="479"/>
      <c r="E722" s="479"/>
      <c r="F722" s="479"/>
      <c r="G722" s="479"/>
      <c r="H722" s="479"/>
      <c r="I722" s="479"/>
      <c r="J722" s="479"/>
      <c r="K722" s="479"/>
      <c r="L722" s="479"/>
      <c r="M722" s="479"/>
      <c r="N722" s="479"/>
      <c r="O722" s="479"/>
      <c r="P722" s="479"/>
      <c r="Q722" s="479"/>
      <c r="R722" s="479"/>
      <c r="S722" s="479"/>
      <c r="T722" s="479"/>
      <c r="U722" s="479"/>
      <c r="V722" s="479"/>
      <c r="W722" s="479"/>
      <c r="X722" s="479"/>
      <c r="Y722" s="479"/>
      <c r="Z722" s="479"/>
    </row>
    <row r="723" spans="1:26" ht="15.75" customHeight="1">
      <c r="A723" s="479"/>
      <c r="B723" s="479"/>
      <c r="C723" s="479"/>
      <c r="D723" s="479"/>
      <c r="E723" s="479"/>
      <c r="F723" s="479"/>
      <c r="G723" s="479"/>
      <c r="H723" s="479"/>
      <c r="I723" s="479"/>
      <c r="J723" s="479"/>
      <c r="K723" s="479"/>
      <c r="L723" s="479"/>
      <c r="M723" s="479"/>
      <c r="N723" s="479"/>
      <c r="O723" s="479"/>
      <c r="P723" s="479"/>
      <c r="Q723" s="479"/>
      <c r="R723" s="479"/>
      <c r="S723" s="479"/>
      <c r="T723" s="479"/>
      <c r="U723" s="479"/>
      <c r="V723" s="479"/>
      <c r="W723" s="479"/>
      <c r="X723" s="479"/>
      <c r="Y723" s="479"/>
      <c r="Z723" s="479"/>
    </row>
    <row r="724" spans="1:26" ht="15.75" customHeight="1">
      <c r="A724" s="479"/>
      <c r="B724" s="479"/>
      <c r="C724" s="479"/>
      <c r="D724" s="479"/>
      <c r="E724" s="479"/>
      <c r="F724" s="479"/>
      <c r="G724" s="479"/>
      <c r="H724" s="479"/>
      <c r="I724" s="479"/>
      <c r="J724" s="479"/>
      <c r="K724" s="479"/>
      <c r="L724" s="479"/>
      <c r="M724" s="479"/>
      <c r="N724" s="479"/>
      <c r="O724" s="479"/>
      <c r="P724" s="479"/>
      <c r="Q724" s="479"/>
      <c r="R724" s="479"/>
      <c r="S724" s="479"/>
      <c r="T724" s="479"/>
      <c r="U724" s="479"/>
      <c r="V724" s="479"/>
      <c r="W724" s="479"/>
      <c r="X724" s="479"/>
      <c r="Y724" s="479"/>
      <c r="Z724" s="479"/>
    </row>
    <row r="725" spans="1:26" ht="15.75" customHeight="1">
      <c r="A725" s="479"/>
      <c r="B725" s="479"/>
      <c r="C725" s="479"/>
      <c r="D725" s="479"/>
      <c r="E725" s="479"/>
      <c r="F725" s="479"/>
      <c r="G725" s="479"/>
      <c r="H725" s="479"/>
      <c r="I725" s="479"/>
      <c r="J725" s="479"/>
      <c r="K725" s="479"/>
      <c r="L725" s="479"/>
      <c r="M725" s="479"/>
      <c r="N725" s="479"/>
      <c r="O725" s="479"/>
      <c r="P725" s="479"/>
      <c r="Q725" s="479"/>
      <c r="R725" s="479"/>
      <c r="S725" s="479"/>
      <c r="T725" s="479"/>
      <c r="U725" s="479"/>
      <c r="V725" s="479"/>
      <c r="W725" s="479"/>
      <c r="X725" s="479"/>
      <c r="Y725" s="479"/>
      <c r="Z725" s="479"/>
    </row>
    <row r="726" spans="1:26" ht="15.75" customHeight="1">
      <c r="A726" s="479"/>
      <c r="B726" s="479"/>
      <c r="C726" s="479"/>
      <c r="D726" s="479"/>
      <c r="E726" s="479"/>
      <c r="F726" s="479"/>
      <c r="G726" s="479"/>
      <c r="H726" s="479"/>
      <c r="I726" s="479"/>
      <c r="J726" s="479"/>
      <c r="K726" s="479"/>
      <c r="L726" s="479"/>
      <c r="M726" s="479"/>
      <c r="N726" s="479"/>
      <c r="O726" s="479"/>
      <c r="P726" s="479"/>
      <c r="Q726" s="479"/>
      <c r="R726" s="479"/>
      <c r="S726" s="479"/>
      <c r="T726" s="479"/>
      <c r="U726" s="479"/>
      <c r="V726" s="479"/>
      <c r="W726" s="479"/>
      <c r="X726" s="479"/>
      <c r="Y726" s="479"/>
      <c r="Z726" s="479"/>
    </row>
    <row r="727" spans="1:26" ht="15.75" customHeight="1">
      <c r="A727" s="479"/>
      <c r="B727" s="479"/>
      <c r="C727" s="479"/>
      <c r="D727" s="479"/>
      <c r="E727" s="479"/>
      <c r="F727" s="479"/>
      <c r="G727" s="479"/>
      <c r="H727" s="479"/>
      <c r="I727" s="479"/>
      <c r="J727" s="479"/>
      <c r="K727" s="479"/>
      <c r="L727" s="479"/>
      <c r="M727" s="479"/>
      <c r="N727" s="479"/>
      <c r="O727" s="479"/>
      <c r="P727" s="479"/>
      <c r="Q727" s="479"/>
      <c r="R727" s="479"/>
      <c r="S727" s="479"/>
      <c r="T727" s="479"/>
      <c r="U727" s="479"/>
      <c r="V727" s="479"/>
      <c r="W727" s="479"/>
      <c r="X727" s="479"/>
      <c r="Y727" s="479"/>
      <c r="Z727" s="479"/>
    </row>
    <row r="728" spans="1:26" ht="15.75" customHeight="1">
      <c r="A728" s="479"/>
      <c r="B728" s="479"/>
      <c r="C728" s="479"/>
      <c r="D728" s="479"/>
      <c r="E728" s="479"/>
      <c r="F728" s="479"/>
      <c r="G728" s="479"/>
      <c r="H728" s="479"/>
      <c r="I728" s="479"/>
      <c r="J728" s="479"/>
      <c r="K728" s="479"/>
      <c r="L728" s="479"/>
      <c r="M728" s="479"/>
      <c r="N728" s="479"/>
      <c r="O728" s="479"/>
      <c r="P728" s="479"/>
      <c r="Q728" s="479"/>
      <c r="R728" s="479"/>
      <c r="S728" s="479"/>
      <c r="T728" s="479"/>
      <c r="U728" s="479"/>
      <c r="V728" s="479"/>
      <c r="W728" s="479"/>
      <c r="X728" s="479"/>
      <c r="Y728" s="479"/>
      <c r="Z728" s="479"/>
    </row>
    <row r="729" spans="1:26" ht="15.75" customHeight="1">
      <c r="A729" s="479"/>
      <c r="B729" s="479"/>
      <c r="C729" s="479"/>
      <c r="D729" s="479"/>
      <c r="E729" s="479"/>
      <c r="F729" s="479"/>
      <c r="G729" s="479"/>
      <c r="H729" s="479"/>
      <c r="I729" s="479"/>
      <c r="J729" s="479"/>
      <c r="K729" s="479"/>
      <c r="L729" s="479"/>
      <c r="M729" s="479"/>
      <c r="N729" s="479"/>
      <c r="O729" s="479"/>
      <c r="P729" s="479"/>
      <c r="Q729" s="479"/>
      <c r="R729" s="479"/>
      <c r="S729" s="479"/>
      <c r="T729" s="479"/>
      <c r="U729" s="479"/>
      <c r="V729" s="479"/>
      <c r="W729" s="479"/>
      <c r="X729" s="479"/>
      <c r="Y729" s="479"/>
      <c r="Z729" s="479"/>
    </row>
    <row r="730" spans="1:26" ht="15.75" customHeight="1">
      <c r="A730" s="479"/>
      <c r="B730" s="479"/>
      <c r="C730" s="479"/>
      <c r="D730" s="479"/>
      <c r="E730" s="479"/>
      <c r="F730" s="479"/>
      <c r="G730" s="479"/>
      <c r="H730" s="479"/>
      <c r="I730" s="479"/>
      <c r="J730" s="479"/>
      <c r="K730" s="479"/>
      <c r="L730" s="479"/>
      <c r="M730" s="479"/>
      <c r="N730" s="479"/>
      <c r="O730" s="479"/>
      <c r="P730" s="479"/>
      <c r="Q730" s="479"/>
      <c r="R730" s="479"/>
      <c r="S730" s="479"/>
      <c r="T730" s="479"/>
      <c r="U730" s="479"/>
      <c r="V730" s="479"/>
      <c r="W730" s="479"/>
      <c r="X730" s="479"/>
      <c r="Y730" s="479"/>
      <c r="Z730" s="479"/>
    </row>
    <row r="731" spans="1:26" ht="15.75" customHeight="1">
      <c r="A731" s="479"/>
      <c r="B731" s="479"/>
      <c r="C731" s="479"/>
      <c r="D731" s="479"/>
      <c r="E731" s="479"/>
      <c r="F731" s="479"/>
      <c r="G731" s="479"/>
      <c r="H731" s="479"/>
      <c r="I731" s="479"/>
      <c r="J731" s="479"/>
      <c r="K731" s="479"/>
      <c r="L731" s="479"/>
      <c r="M731" s="479"/>
      <c r="N731" s="479"/>
      <c r="O731" s="479"/>
      <c r="P731" s="479"/>
      <c r="Q731" s="479"/>
      <c r="R731" s="479"/>
      <c r="S731" s="479"/>
      <c r="T731" s="479"/>
      <c r="U731" s="479"/>
      <c r="V731" s="479"/>
      <c r="W731" s="479"/>
      <c r="X731" s="479"/>
      <c r="Y731" s="479"/>
      <c r="Z731" s="479"/>
    </row>
    <row r="732" spans="1:26" ht="15.75" customHeight="1">
      <c r="A732" s="479"/>
      <c r="B732" s="479"/>
      <c r="C732" s="479"/>
      <c r="D732" s="479"/>
      <c r="E732" s="479"/>
      <c r="F732" s="479"/>
      <c r="G732" s="479"/>
      <c r="H732" s="479"/>
      <c r="I732" s="479"/>
      <c r="J732" s="479"/>
      <c r="K732" s="479"/>
      <c r="L732" s="479"/>
      <c r="M732" s="479"/>
      <c r="N732" s="479"/>
      <c r="O732" s="479"/>
      <c r="P732" s="479"/>
      <c r="Q732" s="479"/>
      <c r="R732" s="479"/>
      <c r="S732" s="479"/>
      <c r="T732" s="479"/>
      <c r="U732" s="479"/>
      <c r="V732" s="479"/>
      <c r="W732" s="479"/>
      <c r="X732" s="479"/>
      <c r="Y732" s="479"/>
      <c r="Z732" s="479"/>
    </row>
    <row r="733" spans="1:26" ht="15.75" customHeight="1">
      <c r="A733" s="479"/>
      <c r="B733" s="479"/>
      <c r="C733" s="479"/>
      <c r="D733" s="479"/>
      <c r="E733" s="479"/>
      <c r="F733" s="479"/>
      <c r="G733" s="479"/>
      <c r="H733" s="479"/>
      <c r="I733" s="479"/>
      <c r="J733" s="479"/>
      <c r="K733" s="479"/>
      <c r="L733" s="479"/>
      <c r="M733" s="479"/>
      <c r="N733" s="479"/>
      <c r="O733" s="479"/>
      <c r="P733" s="479"/>
      <c r="Q733" s="479"/>
      <c r="R733" s="479"/>
      <c r="S733" s="479"/>
      <c r="T733" s="479"/>
      <c r="U733" s="479"/>
      <c r="V733" s="479"/>
      <c r="W733" s="479"/>
      <c r="X733" s="479"/>
      <c r="Y733" s="479"/>
      <c r="Z733" s="479"/>
    </row>
    <row r="734" spans="1:26" ht="15.75" customHeight="1">
      <c r="A734" s="479"/>
      <c r="B734" s="479"/>
      <c r="C734" s="479"/>
      <c r="D734" s="479"/>
      <c r="E734" s="479"/>
      <c r="F734" s="479"/>
      <c r="G734" s="479"/>
      <c r="H734" s="479"/>
      <c r="I734" s="479"/>
      <c r="J734" s="479"/>
      <c r="K734" s="479"/>
      <c r="L734" s="479"/>
      <c r="M734" s="479"/>
      <c r="N734" s="479"/>
      <c r="O734" s="479"/>
      <c r="P734" s="479"/>
      <c r="Q734" s="479"/>
      <c r="R734" s="479"/>
      <c r="S734" s="479"/>
      <c r="T734" s="479"/>
      <c r="U734" s="479"/>
      <c r="V734" s="479"/>
      <c r="W734" s="479"/>
      <c r="X734" s="479"/>
      <c r="Y734" s="479"/>
      <c r="Z734" s="479"/>
    </row>
    <row r="735" spans="1:26" ht="15.75" customHeight="1">
      <c r="A735" s="479"/>
      <c r="B735" s="479"/>
      <c r="C735" s="479"/>
      <c r="D735" s="479"/>
      <c r="E735" s="479"/>
      <c r="F735" s="479"/>
      <c r="G735" s="479"/>
      <c r="H735" s="479"/>
      <c r="I735" s="479"/>
      <c r="J735" s="479"/>
      <c r="K735" s="479"/>
      <c r="L735" s="479"/>
      <c r="M735" s="479"/>
      <c r="N735" s="479"/>
      <c r="O735" s="479"/>
      <c r="P735" s="479"/>
      <c r="Q735" s="479"/>
      <c r="R735" s="479"/>
      <c r="S735" s="479"/>
      <c r="T735" s="479"/>
      <c r="U735" s="479"/>
      <c r="V735" s="479"/>
      <c r="W735" s="479"/>
      <c r="X735" s="479"/>
      <c r="Y735" s="479"/>
      <c r="Z735" s="479"/>
    </row>
    <row r="736" spans="1:26" ht="15.75" customHeight="1">
      <c r="A736" s="479"/>
      <c r="B736" s="479"/>
      <c r="C736" s="479"/>
      <c r="D736" s="479"/>
      <c r="E736" s="479"/>
      <c r="F736" s="479"/>
      <c r="G736" s="479"/>
      <c r="H736" s="479"/>
      <c r="I736" s="479"/>
      <c r="J736" s="479"/>
      <c r="K736" s="479"/>
      <c r="L736" s="479"/>
      <c r="M736" s="479"/>
      <c r="N736" s="479"/>
      <c r="O736" s="479"/>
      <c r="P736" s="479"/>
      <c r="Q736" s="479"/>
      <c r="R736" s="479"/>
      <c r="S736" s="479"/>
      <c r="T736" s="479"/>
      <c r="U736" s="479"/>
      <c r="V736" s="479"/>
      <c r="W736" s="479"/>
      <c r="X736" s="479"/>
      <c r="Y736" s="479"/>
      <c r="Z736" s="479"/>
    </row>
    <row r="737" spans="1:26" ht="15.75" customHeight="1">
      <c r="A737" s="479"/>
      <c r="B737" s="479"/>
      <c r="C737" s="479"/>
      <c r="D737" s="479"/>
      <c r="E737" s="479"/>
      <c r="F737" s="479"/>
      <c r="G737" s="479"/>
      <c r="H737" s="479"/>
      <c r="I737" s="479"/>
      <c r="J737" s="479"/>
      <c r="K737" s="479"/>
      <c r="L737" s="479"/>
      <c r="M737" s="479"/>
      <c r="N737" s="479"/>
      <c r="O737" s="479"/>
      <c r="P737" s="479"/>
      <c r="Q737" s="479"/>
      <c r="R737" s="479"/>
      <c r="S737" s="479"/>
      <c r="T737" s="479"/>
      <c r="U737" s="479"/>
      <c r="V737" s="479"/>
      <c r="W737" s="479"/>
      <c r="X737" s="479"/>
      <c r="Y737" s="479"/>
      <c r="Z737" s="479"/>
    </row>
    <row r="738" spans="1:26" ht="15.75" customHeight="1">
      <c r="A738" s="479"/>
      <c r="B738" s="479"/>
      <c r="C738" s="479"/>
      <c r="D738" s="479"/>
      <c r="E738" s="479"/>
      <c r="F738" s="479"/>
      <c r="G738" s="479"/>
      <c r="H738" s="479"/>
      <c r="I738" s="479"/>
      <c r="J738" s="479"/>
      <c r="K738" s="479"/>
      <c r="L738" s="479"/>
      <c r="M738" s="479"/>
      <c r="N738" s="479"/>
      <c r="O738" s="479"/>
      <c r="P738" s="479"/>
      <c r="Q738" s="479"/>
      <c r="R738" s="479"/>
      <c r="S738" s="479"/>
      <c r="T738" s="479"/>
      <c r="U738" s="479"/>
      <c r="V738" s="479"/>
      <c r="W738" s="479"/>
      <c r="X738" s="479"/>
      <c r="Y738" s="479"/>
      <c r="Z738" s="479"/>
    </row>
    <row r="739" spans="1:26" ht="15.75" customHeight="1">
      <c r="A739" s="479"/>
      <c r="B739" s="479"/>
      <c r="C739" s="479"/>
      <c r="D739" s="479"/>
      <c r="E739" s="479"/>
      <c r="F739" s="479"/>
      <c r="G739" s="479"/>
      <c r="H739" s="479"/>
      <c r="I739" s="479"/>
      <c r="J739" s="479"/>
      <c r="K739" s="479"/>
      <c r="L739" s="479"/>
      <c r="M739" s="479"/>
      <c r="N739" s="479"/>
      <c r="O739" s="479"/>
      <c r="P739" s="479"/>
      <c r="Q739" s="479"/>
      <c r="R739" s="479"/>
      <c r="S739" s="479"/>
      <c r="T739" s="479"/>
      <c r="U739" s="479"/>
      <c r="V739" s="479"/>
      <c r="W739" s="479"/>
      <c r="X739" s="479"/>
      <c r="Y739" s="479"/>
      <c r="Z739" s="479"/>
    </row>
    <row r="740" spans="1:26" ht="15.75" customHeight="1">
      <c r="A740" s="479"/>
      <c r="B740" s="479"/>
      <c r="C740" s="479"/>
      <c r="D740" s="479"/>
      <c r="E740" s="479"/>
      <c r="F740" s="479"/>
      <c r="G740" s="479"/>
      <c r="H740" s="479"/>
      <c r="I740" s="479"/>
      <c r="J740" s="479"/>
      <c r="K740" s="479"/>
      <c r="L740" s="479"/>
      <c r="M740" s="479"/>
      <c r="N740" s="479"/>
      <c r="O740" s="479"/>
      <c r="P740" s="479"/>
      <c r="Q740" s="479"/>
      <c r="R740" s="479"/>
      <c r="S740" s="479"/>
      <c r="T740" s="479"/>
      <c r="U740" s="479"/>
      <c r="V740" s="479"/>
      <c r="W740" s="479"/>
      <c r="X740" s="479"/>
      <c r="Y740" s="479"/>
      <c r="Z740" s="479"/>
    </row>
    <row r="741" spans="1:26" ht="15.75" customHeight="1">
      <c r="A741" s="479"/>
      <c r="B741" s="479"/>
      <c r="C741" s="479"/>
      <c r="D741" s="479"/>
      <c r="E741" s="479"/>
      <c r="F741" s="479"/>
      <c r="G741" s="479"/>
      <c r="H741" s="479"/>
      <c r="I741" s="479"/>
      <c r="J741" s="479"/>
      <c r="K741" s="479"/>
      <c r="L741" s="479"/>
      <c r="M741" s="479"/>
      <c r="N741" s="479"/>
      <c r="O741" s="479"/>
      <c r="P741" s="479"/>
      <c r="Q741" s="479"/>
      <c r="R741" s="479"/>
      <c r="S741" s="479"/>
      <c r="T741" s="479"/>
      <c r="U741" s="479"/>
      <c r="V741" s="479"/>
      <c r="W741" s="479"/>
      <c r="X741" s="479"/>
      <c r="Y741" s="479"/>
      <c r="Z741" s="479"/>
    </row>
    <row r="742" spans="1:26" ht="15.75" customHeight="1">
      <c r="A742" s="479"/>
      <c r="B742" s="479"/>
      <c r="C742" s="479"/>
      <c r="D742" s="479"/>
      <c r="E742" s="479"/>
      <c r="F742" s="479"/>
      <c r="G742" s="479"/>
      <c r="H742" s="479"/>
      <c r="I742" s="479"/>
      <c r="J742" s="479"/>
      <c r="K742" s="479"/>
      <c r="L742" s="479"/>
      <c r="M742" s="479"/>
      <c r="N742" s="479"/>
      <c r="O742" s="479"/>
      <c r="P742" s="479"/>
      <c r="Q742" s="479"/>
      <c r="R742" s="479"/>
      <c r="S742" s="479"/>
      <c r="T742" s="479"/>
      <c r="U742" s="479"/>
      <c r="V742" s="479"/>
      <c r="W742" s="479"/>
      <c r="X742" s="479"/>
      <c r="Y742" s="479"/>
      <c r="Z742" s="479"/>
    </row>
    <row r="743" spans="1:26" ht="15.75" customHeight="1">
      <c r="A743" s="479"/>
      <c r="B743" s="479"/>
      <c r="C743" s="479"/>
      <c r="D743" s="479"/>
      <c r="E743" s="479"/>
      <c r="F743" s="479"/>
      <c r="G743" s="479"/>
      <c r="H743" s="479"/>
      <c r="I743" s="479"/>
      <c r="J743" s="479"/>
      <c r="K743" s="479"/>
      <c r="L743" s="479"/>
      <c r="M743" s="479"/>
      <c r="N743" s="479"/>
      <c r="O743" s="479"/>
      <c r="P743" s="479"/>
      <c r="Q743" s="479"/>
      <c r="R743" s="479"/>
      <c r="S743" s="479"/>
      <c r="T743" s="479"/>
      <c r="U743" s="479"/>
      <c r="V743" s="479"/>
      <c r="W743" s="479"/>
      <c r="X743" s="479"/>
      <c r="Y743" s="479"/>
      <c r="Z743" s="479"/>
    </row>
    <row r="744" spans="1:26" ht="15.75" customHeight="1">
      <c r="A744" s="479"/>
      <c r="B744" s="479"/>
      <c r="C744" s="479"/>
      <c r="D744" s="479"/>
      <c r="E744" s="479"/>
      <c r="F744" s="479"/>
      <c r="G744" s="479"/>
      <c r="H744" s="479"/>
      <c r="I744" s="479"/>
      <c r="J744" s="479"/>
      <c r="K744" s="479"/>
      <c r="L744" s="479"/>
      <c r="M744" s="479"/>
      <c r="N744" s="479"/>
      <c r="O744" s="479"/>
      <c r="P744" s="479"/>
      <c r="Q744" s="479"/>
      <c r="R744" s="479"/>
      <c r="S744" s="479"/>
      <c r="T744" s="479"/>
      <c r="U744" s="479"/>
      <c r="V744" s="479"/>
      <c r="W744" s="479"/>
      <c r="X744" s="479"/>
      <c r="Y744" s="479"/>
      <c r="Z744" s="479"/>
    </row>
    <row r="745" spans="1:26" ht="15.75" customHeight="1">
      <c r="A745" s="479"/>
      <c r="B745" s="479"/>
      <c r="C745" s="479"/>
      <c r="D745" s="479"/>
      <c r="E745" s="479"/>
      <c r="F745" s="479"/>
      <c r="G745" s="479"/>
      <c r="H745" s="479"/>
      <c r="I745" s="479"/>
      <c r="J745" s="479"/>
      <c r="K745" s="479"/>
      <c r="L745" s="479"/>
      <c r="M745" s="479"/>
      <c r="N745" s="479"/>
      <c r="O745" s="479"/>
      <c r="P745" s="479"/>
      <c r="Q745" s="479"/>
      <c r="R745" s="479"/>
      <c r="S745" s="479"/>
      <c r="T745" s="479"/>
      <c r="U745" s="479"/>
      <c r="V745" s="479"/>
      <c r="W745" s="479"/>
      <c r="X745" s="479"/>
      <c r="Y745" s="479"/>
      <c r="Z745" s="479"/>
    </row>
    <row r="746" spans="1:26" ht="15.75" customHeight="1">
      <c r="A746" s="479"/>
      <c r="B746" s="479"/>
      <c r="C746" s="479"/>
      <c r="D746" s="479"/>
      <c r="E746" s="479"/>
      <c r="F746" s="479"/>
      <c r="G746" s="479"/>
      <c r="H746" s="479"/>
      <c r="I746" s="479"/>
      <c r="J746" s="479"/>
      <c r="K746" s="479"/>
      <c r="L746" s="479"/>
      <c r="M746" s="479"/>
      <c r="N746" s="479"/>
      <c r="O746" s="479"/>
      <c r="P746" s="479"/>
      <c r="Q746" s="479"/>
      <c r="R746" s="479"/>
      <c r="S746" s="479"/>
      <c r="T746" s="479"/>
      <c r="U746" s="479"/>
      <c r="V746" s="479"/>
      <c r="W746" s="479"/>
      <c r="X746" s="479"/>
      <c r="Y746" s="479"/>
      <c r="Z746" s="479"/>
    </row>
    <row r="747" spans="1:26" ht="15.75" customHeight="1">
      <c r="A747" s="479"/>
      <c r="B747" s="479"/>
      <c r="C747" s="479"/>
      <c r="D747" s="479"/>
      <c r="E747" s="479"/>
      <c r="F747" s="479"/>
      <c r="G747" s="479"/>
      <c r="H747" s="479"/>
      <c r="I747" s="479"/>
      <c r="J747" s="479"/>
      <c r="K747" s="479"/>
      <c r="L747" s="479"/>
      <c r="M747" s="479"/>
      <c r="N747" s="479"/>
      <c r="O747" s="479"/>
      <c r="P747" s="479"/>
      <c r="Q747" s="479"/>
      <c r="R747" s="479"/>
      <c r="S747" s="479"/>
      <c r="T747" s="479"/>
      <c r="U747" s="479"/>
      <c r="V747" s="479"/>
      <c r="W747" s="479"/>
      <c r="X747" s="479"/>
      <c r="Y747" s="479"/>
      <c r="Z747" s="479"/>
    </row>
    <row r="748" spans="1:26" ht="15.75" customHeight="1">
      <c r="A748" s="479"/>
      <c r="B748" s="479"/>
      <c r="C748" s="479"/>
      <c r="D748" s="479"/>
      <c r="E748" s="479"/>
      <c r="F748" s="479"/>
      <c r="G748" s="479"/>
      <c r="H748" s="479"/>
      <c r="I748" s="479"/>
      <c r="J748" s="479"/>
      <c r="K748" s="479"/>
      <c r="L748" s="479"/>
      <c r="M748" s="479"/>
      <c r="N748" s="479"/>
      <c r="O748" s="479"/>
      <c r="P748" s="479"/>
      <c r="Q748" s="479"/>
      <c r="R748" s="479"/>
      <c r="S748" s="479"/>
      <c r="T748" s="479"/>
      <c r="U748" s="479"/>
      <c r="V748" s="479"/>
      <c r="W748" s="479"/>
      <c r="X748" s="479"/>
      <c r="Y748" s="479"/>
      <c r="Z748" s="479"/>
    </row>
    <row r="749" spans="1:26" ht="15.75" customHeight="1">
      <c r="A749" s="479"/>
      <c r="B749" s="479"/>
      <c r="C749" s="479"/>
      <c r="D749" s="479"/>
      <c r="E749" s="479"/>
      <c r="F749" s="479"/>
      <c r="G749" s="479"/>
      <c r="H749" s="479"/>
      <c r="I749" s="479"/>
      <c r="J749" s="479"/>
      <c r="K749" s="479"/>
      <c r="L749" s="479"/>
      <c r="M749" s="479"/>
      <c r="N749" s="479"/>
      <c r="O749" s="479"/>
      <c r="P749" s="479"/>
      <c r="Q749" s="479"/>
      <c r="R749" s="479"/>
      <c r="S749" s="479"/>
      <c r="T749" s="479"/>
      <c r="U749" s="479"/>
      <c r="V749" s="479"/>
      <c r="W749" s="479"/>
      <c r="X749" s="479"/>
      <c r="Y749" s="479"/>
      <c r="Z749" s="479"/>
    </row>
    <row r="750" spans="1:26" ht="15.75" customHeight="1">
      <c r="A750" s="479"/>
      <c r="B750" s="479"/>
      <c r="C750" s="479"/>
      <c r="D750" s="479"/>
      <c r="E750" s="479"/>
      <c r="F750" s="479"/>
      <c r="G750" s="479"/>
      <c r="H750" s="479"/>
      <c r="I750" s="479"/>
      <c r="J750" s="479"/>
      <c r="K750" s="479"/>
      <c r="L750" s="479"/>
      <c r="M750" s="479"/>
      <c r="N750" s="479"/>
      <c r="O750" s="479"/>
      <c r="P750" s="479"/>
      <c r="Q750" s="479"/>
      <c r="R750" s="479"/>
      <c r="S750" s="479"/>
      <c r="T750" s="479"/>
      <c r="U750" s="479"/>
      <c r="V750" s="479"/>
      <c r="W750" s="479"/>
      <c r="X750" s="479"/>
      <c r="Y750" s="479"/>
      <c r="Z750" s="479"/>
    </row>
    <row r="751" spans="1:26" ht="15.75" customHeight="1">
      <c r="A751" s="479"/>
      <c r="B751" s="479"/>
      <c r="C751" s="479"/>
      <c r="D751" s="479"/>
      <c r="E751" s="479"/>
      <c r="F751" s="479"/>
      <c r="G751" s="479"/>
      <c r="H751" s="479"/>
      <c r="I751" s="479"/>
      <c r="J751" s="479"/>
      <c r="K751" s="479"/>
      <c r="L751" s="479"/>
      <c r="M751" s="479"/>
      <c r="N751" s="479"/>
      <c r="O751" s="479"/>
      <c r="P751" s="479"/>
      <c r="Q751" s="479"/>
      <c r="R751" s="479"/>
      <c r="S751" s="479"/>
      <c r="T751" s="479"/>
      <c r="U751" s="479"/>
      <c r="V751" s="479"/>
      <c r="W751" s="479"/>
      <c r="X751" s="479"/>
      <c r="Y751" s="479"/>
      <c r="Z751" s="479"/>
    </row>
    <row r="752" spans="1:26" ht="15.75" customHeight="1">
      <c r="A752" s="479"/>
      <c r="B752" s="479"/>
      <c r="C752" s="479"/>
      <c r="D752" s="479"/>
      <c r="E752" s="479"/>
      <c r="F752" s="479"/>
      <c r="G752" s="479"/>
      <c r="H752" s="479"/>
      <c r="I752" s="479"/>
      <c r="J752" s="479"/>
      <c r="K752" s="479"/>
      <c r="L752" s="479"/>
      <c r="M752" s="479"/>
      <c r="N752" s="479"/>
      <c r="O752" s="479"/>
      <c r="P752" s="479"/>
      <c r="Q752" s="479"/>
      <c r="R752" s="479"/>
      <c r="S752" s="479"/>
      <c r="T752" s="479"/>
      <c r="U752" s="479"/>
      <c r="V752" s="479"/>
      <c r="W752" s="479"/>
      <c r="X752" s="479"/>
      <c r="Y752" s="479"/>
      <c r="Z752" s="479"/>
    </row>
    <row r="753" spans="1:26" ht="15.75" customHeight="1">
      <c r="A753" s="479"/>
      <c r="B753" s="479"/>
      <c r="C753" s="479"/>
      <c r="D753" s="479"/>
      <c r="E753" s="479"/>
      <c r="F753" s="479"/>
      <c r="G753" s="479"/>
      <c r="H753" s="479"/>
      <c r="I753" s="479"/>
      <c r="J753" s="479"/>
      <c r="K753" s="479"/>
      <c r="L753" s="479"/>
      <c r="M753" s="479"/>
      <c r="N753" s="479"/>
      <c r="O753" s="479"/>
      <c r="P753" s="479"/>
      <c r="Q753" s="479"/>
      <c r="R753" s="479"/>
      <c r="S753" s="479"/>
      <c r="T753" s="479"/>
      <c r="U753" s="479"/>
      <c r="V753" s="479"/>
      <c r="W753" s="479"/>
      <c r="X753" s="479"/>
      <c r="Y753" s="479"/>
      <c r="Z753" s="479"/>
    </row>
    <row r="754" spans="1:26" ht="15.75" customHeight="1">
      <c r="A754" s="479"/>
      <c r="B754" s="479"/>
      <c r="C754" s="479"/>
      <c r="D754" s="479"/>
      <c r="E754" s="479"/>
      <c r="F754" s="479"/>
      <c r="G754" s="479"/>
      <c r="H754" s="479"/>
      <c r="I754" s="479"/>
      <c r="J754" s="479"/>
      <c r="K754" s="479"/>
      <c r="L754" s="479"/>
      <c r="M754" s="479"/>
      <c r="N754" s="479"/>
      <c r="O754" s="479"/>
      <c r="P754" s="479"/>
      <c r="Q754" s="479"/>
      <c r="R754" s="479"/>
      <c r="S754" s="479"/>
      <c r="T754" s="479"/>
      <c r="U754" s="479"/>
      <c r="V754" s="479"/>
      <c r="W754" s="479"/>
      <c r="X754" s="479"/>
      <c r="Y754" s="479"/>
      <c r="Z754" s="479"/>
    </row>
    <row r="755" spans="1:26" ht="15.75" customHeight="1">
      <c r="A755" s="479"/>
      <c r="B755" s="479"/>
      <c r="C755" s="479"/>
      <c r="D755" s="479"/>
      <c r="E755" s="479"/>
      <c r="F755" s="479"/>
      <c r="G755" s="479"/>
      <c r="H755" s="479"/>
      <c r="I755" s="479"/>
      <c r="J755" s="479"/>
      <c r="K755" s="479"/>
      <c r="L755" s="479"/>
      <c r="M755" s="479"/>
      <c r="N755" s="479"/>
      <c r="O755" s="479"/>
      <c r="P755" s="479"/>
      <c r="Q755" s="479"/>
      <c r="R755" s="479"/>
      <c r="S755" s="479"/>
      <c r="T755" s="479"/>
      <c r="U755" s="479"/>
      <c r="V755" s="479"/>
      <c r="W755" s="479"/>
      <c r="X755" s="479"/>
      <c r="Y755" s="479"/>
      <c r="Z755" s="479"/>
    </row>
    <row r="756" spans="1:26" ht="15.75" customHeight="1">
      <c r="A756" s="479"/>
      <c r="B756" s="479"/>
      <c r="C756" s="479"/>
      <c r="D756" s="479"/>
      <c r="E756" s="479"/>
      <c r="F756" s="479"/>
      <c r="G756" s="479"/>
      <c r="H756" s="479"/>
      <c r="I756" s="479"/>
      <c r="J756" s="479"/>
      <c r="K756" s="479"/>
      <c r="L756" s="479"/>
      <c r="M756" s="479"/>
      <c r="N756" s="479"/>
      <c r="O756" s="479"/>
      <c r="P756" s="479"/>
      <c r="Q756" s="479"/>
      <c r="R756" s="479"/>
      <c r="S756" s="479"/>
      <c r="T756" s="479"/>
      <c r="U756" s="479"/>
      <c r="V756" s="479"/>
      <c r="W756" s="479"/>
      <c r="X756" s="479"/>
      <c r="Y756" s="479"/>
      <c r="Z756" s="479"/>
    </row>
    <row r="757" spans="1:26" ht="15.75" customHeight="1">
      <c r="A757" s="479"/>
      <c r="B757" s="479"/>
      <c r="C757" s="479"/>
      <c r="D757" s="479"/>
      <c r="E757" s="479"/>
      <c r="F757" s="479"/>
      <c r="G757" s="479"/>
      <c r="H757" s="479"/>
      <c r="I757" s="479"/>
      <c r="J757" s="479"/>
      <c r="K757" s="479"/>
      <c r="L757" s="479"/>
      <c r="M757" s="479"/>
      <c r="N757" s="479"/>
      <c r="O757" s="479"/>
      <c r="P757" s="479"/>
      <c r="Q757" s="479"/>
      <c r="R757" s="479"/>
      <c r="S757" s="479"/>
      <c r="T757" s="479"/>
      <c r="U757" s="479"/>
      <c r="V757" s="479"/>
      <c r="W757" s="479"/>
      <c r="X757" s="479"/>
      <c r="Y757" s="479"/>
      <c r="Z757" s="479"/>
    </row>
    <row r="758" spans="1:26" ht="15.75" customHeight="1">
      <c r="A758" s="479"/>
      <c r="B758" s="479"/>
      <c r="C758" s="479"/>
      <c r="D758" s="479"/>
      <c r="E758" s="479"/>
      <c r="F758" s="479"/>
      <c r="G758" s="479"/>
      <c r="H758" s="479"/>
      <c r="I758" s="479"/>
      <c r="J758" s="479"/>
      <c r="K758" s="479"/>
      <c r="L758" s="479"/>
      <c r="M758" s="479"/>
      <c r="N758" s="479"/>
      <c r="O758" s="479"/>
      <c r="P758" s="479"/>
      <c r="Q758" s="479"/>
      <c r="R758" s="479"/>
      <c r="S758" s="479"/>
      <c r="T758" s="479"/>
      <c r="U758" s="479"/>
      <c r="V758" s="479"/>
      <c r="W758" s="479"/>
      <c r="X758" s="479"/>
      <c r="Y758" s="479"/>
      <c r="Z758" s="479"/>
    </row>
    <row r="759" spans="1:26" ht="15.75" customHeight="1">
      <c r="A759" s="479"/>
      <c r="B759" s="479"/>
      <c r="C759" s="479"/>
      <c r="D759" s="479"/>
      <c r="E759" s="479"/>
      <c r="F759" s="479"/>
      <c r="G759" s="479"/>
      <c r="H759" s="479"/>
      <c r="I759" s="479"/>
      <c r="J759" s="479"/>
      <c r="K759" s="479"/>
      <c r="L759" s="479"/>
      <c r="M759" s="479"/>
      <c r="N759" s="479"/>
      <c r="O759" s="479"/>
      <c r="P759" s="479"/>
      <c r="Q759" s="479"/>
      <c r="R759" s="479"/>
      <c r="S759" s="479"/>
      <c r="T759" s="479"/>
      <c r="U759" s="479"/>
      <c r="V759" s="479"/>
      <c r="W759" s="479"/>
      <c r="X759" s="479"/>
      <c r="Y759" s="479"/>
      <c r="Z759" s="479"/>
    </row>
    <row r="760" spans="1:26" ht="15.75" customHeight="1">
      <c r="A760" s="479"/>
      <c r="B760" s="479"/>
      <c r="C760" s="479"/>
      <c r="D760" s="479"/>
      <c r="E760" s="479"/>
      <c r="F760" s="479"/>
      <c r="G760" s="479"/>
      <c r="H760" s="479"/>
      <c r="I760" s="479"/>
      <c r="J760" s="479"/>
      <c r="K760" s="479"/>
      <c r="L760" s="479"/>
      <c r="M760" s="479"/>
      <c r="N760" s="479"/>
      <c r="O760" s="479"/>
      <c r="P760" s="479"/>
      <c r="Q760" s="479"/>
      <c r="R760" s="479"/>
      <c r="S760" s="479"/>
      <c r="T760" s="479"/>
      <c r="U760" s="479"/>
      <c r="V760" s="479"/>
      <c r="W760" s="479"/>
      <c r="X760" s="479"/>
      <c r="Y760" s="479"/>
      <c r="Z760" s="479"/>
    </row>
    <row r="761" spans="1:26" ht="15.75" customHeight="1">
      <c r="A761" s="479"/>
      <c r="B761" s="479"/>
      <c r="C761" s="479"/>
      <c r="D761" s="479"/>
      <c r="E761" s="479"/>
      <c r="F761" s="479"/>
      <c r="G761" s="479"/>
      <c r="H761" s="479"/>
      <c r="I761" s="479"/>
      <c r="J761" s="479"/>
      <c r="K761" s="479"/>
      <c r="L761" s="479"/>
      <c r="M761" s="479"/>
      <c r="N761" s="479"/>
      <c r="O761" s="479"/>
      <c r="P761" s="479"/>
      <c r="Q761" s="479"/>
      <c r="R761" s="479"/>
      <c r="S761" s="479"/>
      <c r="T761" s="479"/>
      <c r="U761" s="479"/>
      <c r="V761" s="479"/>
      <c r="W761" s="479"/>
      <c r="X761" s="479"/>
      <c r="Y761" s="479"/>
      <c r="Z761" s="479"/>
    </row>
    <row r="762" spans="1:26" ht="15.75" customHeight="1">
      <c r="A762" s="479"/>
      <c r="B762" s="479"/>
      <c r="C762" s="479"/>
      <c r="D762" s="479"/>
      <c r="E762" s="479"/>
      <c r="F762" s="479"/>
      <c r="G762" s="479"/>
      <c r="H762" s="479"/>
      <c r="I762" s="479"/>
      <c r="J762" s="479"/>
      <c r="K762" s="479"/>
      <c r="L762" s="479"/>
      <c r="M762" s="479"/>
      <c r="N762" s="479"/>
      <c r="O762" s="479"/>
      <c r="P762" s="479"/>
      <c r="Q762" s="479"/>
      <c r="R762" s="479"/>
      <c r="S762" s="479"/>
      <c r="T762" s="479"/>
      <c r="U762" s="479"/>
      <c r="V762" s="479"/>
      <c r="W762" s="479"/>
      <c r="X762" s="479"/>
      <c r="Y762" s="479"/>
      <c r="Z762" s="479"/>
    </row>
    <row r="763" spans="1:26" ht="15.75" customHeight="1">
      <c r="A763" s="479"/>
      <c r="B763" s="479"/>
      <c r="C763" s="479"/>
      <c r="D763" s="479"/>
      <c r="E763" s="479"/>
      <c r="F763" s="479"/>
      <c r="G763" s="479"/>
      <c r="H763" s="479"/>
      <c r="I763" s="479"/>
      <c r="J763" s="479"/>
      <c r="K763" s="479"/>
      <c r="L763" s="479"/>
      <c r="M763" s="479"/>
      <c r="N763" s="479"/>
      <c r="O763" s="479"/>
      <c r="P763" s="479"/>
      <c r="Q763" s="479"/>
      <c r="R763" s="479"/>
      <c r="S763" s="479"/>
      <c r="T763" s="479"/>
      <c r="U763" s="479"/>
      <c r="V763" s="479"/>
      <c r="W763" s="479"/>
      <c r="X763" s="479"/>
      <c r="Y763" s="479"/>
      <c r="Z763" s="479"/>
    </row>
    <row r="764" spans="1:26" ht="15.75" customHeight="1">
      <c r="A764" s="479"/>
      <c r="B764" s="479"/>
      <c r="C764" s="479"/>
      <c r="D764" s="479"/>
      <c r="E764" s="479"/>
      <c r="F764" s="479"/>
      <c r="G764" s="479"/>
      <c r="H764" s="479"/>
      <c r="I764" s="479"/>
      <c r="J764" s="479"/>
      <c r="K764" s="479"/>
      <c r="L764" s="479"/>
      <c r="M764" s="479"/>
      <c r="N764" s="479"/>
      <c r="O764" s="479"/>
      <c r="P764" s="479"/>
      <c r="Q764" s="479"/>
      <c r="R764" s="479"/>
      <c r="S764" s="479"/>
      <c r="T764" s="479"/>
      <c r="U764" s="479"/>
      <c r="V764" s="479"/>
      <c r="W764" s="479"/>
      <c r="X764" s="479"/>
      <c r="Y764" s="479"/>
      <c r="Z764" s="479"/>
    </row>
    <row r="765" spans="1:26" ht="15.75" customHeight="1">
      <c r="A765" s="479"/>
      <c r="B765" s="479"/>
      <c r="C765" s="479"/>
      <c r="D765" s="479"/>
      <c r="E765" s="479"/>
      <c r="F765" s="479"/>
      <c r="G765" s="479"/>
      <c r="H765" s="479"/>
      <c r="I765" s="479"/>
      <c r="J765" s="479"/>
      <c r="K765" s="479"/>
      <c r="L765" s="479"/>
      <c r="M765" s="479"/>
      <c r="N765" s="479"/>
      <c r="O765" s="479"/>
      <c r="P765" s="479"/>
      <c r="Q765" s="479"/>
      <c r="R765" s="479"/>
      <c r="S765" s="479"/>
      <c r="T765" s="479"/>
      <c r="U765" s="479"/>
      <c r="V765" s="479"/>
      <c r="W765" s="479"/>
      <c r="X765" s="479"/>
      <c r="Y765" s="479"/>
      <c r="Z765" s="479"/>
    </row>
    <row r="766" spans="1:26" ht="15.75" customHeight="1">
      <c r="A766" s="479"/>
      <c r="B766" s="479"/>
      <c r="C766" s="479"/>
      <c r="D766" s="479"/>
      <c r="E766" s="479"/>
      <c r="F766" s="479"/>
      <c r="G766" s="479"/>
      <c r="H766" s="479"/>
      <c r="I766" s="479"/>
      <c r="J766" s="479"/>
      <c r="K766" s="479"/>
      <c r="L766" s="479"/>
      <c r="M766" s="479"/>
      <c r="N766" s="479"/>
      <c r="O766" s="479"/>
      <c r="P766" s="479"/>
      <c r="Q766" s="479"/>
      <c r="R766" s="479"/>
      <c r="S766" s="479"/>
      <c r="T766" s="479"/>
      <c r="U766" s="479"/>
      <c r="V766" s="479"/>
      <c r="W766" s="479"/>
      <c r="X766" s="479"/>
      <c r="Y766" s="479"/>
      <c r="Z766" s="479"/>
    </row>
    <row r="767" spans="1:26" ht="15.75" customHeight="1">
      <c r="A767" s="479"/>
      <c r="B767" s="479"/>
      <c r="C767" s="479"/>
      <c r="D767" s="479"/>
      <c r="E767" s="479"/>
      <c r="F767" s="479"/>
      <c r="G767" s="479"/>
      <c r="H767" s="479"/>
      <c r="I767" s="479"/>
      <c r="J767" s="479"/>
      <c r="K767" s="479"/>
      <c r="L767" s="479"/>
      <c r="M767" s="479"/>
      <c r="N767" s="479"/>
      <c r="O767" s="479"/>
      <c r="P767" s="479"/>
      <c r="Q767" s="479"/>
      <c r="R767" s="479"/>
      <c r="S767" s="479"/>
      <c r="T767" s="479"/>
      <c r="U767" s="479"/>
      <c r="V767" s="479"/>
      <c r="W767" s="479"/>
      <c r="X767" s="479"/>
      <c r="Y767" s="479"/>
      <c r="Z767" s="479"/>
    </row>
    <row r="768" spans="1:26" ht="15.75" customHeight="1">
      <c r="A768" s="479"/>
      <c r="B768" s="479"/>
      <c r="C768" s="479"/>
      <c r="D768" s="479"/>
      <c r="E768" s="479"/>
      <c r="F768" s="479"/>
      <c r="G768" s="479"/>
      <c r="H768" s="479"/>
      <c r="I768" s="479"/>
      <c r="J768" s="479"/>
      <c r="K768" s="479"/>
      <c r="L768" s="479"/>
      <c r="M768" s="479"/>
      <c r="N768" s="479"/>
      <c r="O768" s="479"/>
      <c r="P768" s="479"/>
      <c r="Q768" s="479"/>
      <c r="R768" s="479"/>
      <c r="S768" s="479"/>
      <c r="T768" s="479"/>
      <c r="U768" s="479"/>
      <c r="V768" s="479"/>
      <c r="W768" s="479"/>
      <c r="X768" s="479"/>
      <c r="Y768" s="479"/>
      <c r="Z768" s="479"/>
    </row>
    <row r="769" spans="1:26" ht="15.75" customHeight="1">
      <c r="A769" s="479"/>
      <c r="B769" s="479"/>
      <c r="C769" s="479"/>
      <c r="D769" s="479"/>
      <c r="E769" s="479"/>
      <c r="F769" s="479"/>
      <c r="G769" s="479"/>
      <c r="H769" s="479"/>
      <c r="I769" s="479"/>
      <c r="J769" s="479"/>
      <c r="K769" s="479"/>
      <c r="L769" s="479"/>
      <c r="M769" s="479"/>
      <c r="N769" s="479"/>
      <c r="O769" s="479"/>
      <c r="P769" s="479"/>
      <c r="Q769" s="479"/>
      <c r="R769" s="479"/>
      <c r="S769" s="479"/>
      <c r="T769" s="479"/>
      <c r="U769" s="479"/>
      <c r="V769" s="479"/>
      <c r="W769" s="479"/>
      <c r="X769" s="479"/>
      <c r="Y769" s="479"/>
      <c r="Z769" s="479"/>
    </row>
    <row r="770" spans="1:26" ht="15.75" customHeight="1">
      <c r="A770" s="479"/>
      <c r="B770" s="479"/>
      <c r="C770" s="479"/>
      <c r="D770" s="479"/>
      <c r="E770" s="479"/>
      <c r="F770" s="479"/>
      <c r="G770" s="479"/>
      <c r="H770" s="479"/>
      <c r="I770" s="479"/>
      <c r="J770" s="479"/>
      <c r="K770" s="479"/>
      <c r="L770" s="479"/>
      <c r="M770" s="479"/>
      <c r="N770" s="479"/>
      <c r="O770" s="479"/>
      <c r="P770" s="479"/>
      <c r="Q770" s="479"/>
      <c r="R770" s="479"/>
      <c r="S770" s="479"/>
      <c r="T770" s="479"/>
      <c r="U770" s="479"/>
      <c r="V770" s="479"/>
      <c r="W770" s="479"/>
      <c r="X770" s="479"/>
      <c r="Y770" s="479"/>
      <c r="Z770" s="479"/>
    </row>
    <row r="771" spans="1:26" ht="15.75" customHeight="1">
      <c r="A771" s="479"/>
      <c r="B771" s="479"/>
      <c r="C771" s="479"/>
      <c r="D771" s="479"/>
      <c r="E771" s="479"/>
      <c r="F771" s="479"/>
      <c r="G771" s="479"/>
      <c r="H771" s="479"/>
      <c r="I771" s="479"/>
      <c r="J771" s="479"/>
      <c r="K771" s="479"/>
      <c r="L771" s="479"/>
      <c r="M771" s="479"/>
      <c r="N771" s="479"/>
      <c r="O771" s="479"/>
      <c r="P771" s="479"/>
      <c r="Q771" s="479"/>
      <c r="R771" s="479"/>
      <c r="S771" s="479"/>
      <c r="T771" s="479"/>
      <c r="U771" s="479"/>
      <c r="V771" s="479"/>
      <c r="W771" s="479"/>
      <c r="X771" s="479"/>
      <c r="Y771" s="479"/>
      <c r="Z771" s="479"/>
    </row>
    <row r="772" spans="1:26" ht="15.75" customHeight="1">
      <c r="A772" s="479"/>
      <c r="B772" s="479"/>
      <c r="C772" s="479"/>
      <c r="D772" s="479"/>
      <c r="E772" s="479"/>
      <c r="F772" s="479"/>
      <c r="G772" s="479"/>
      <c r="H772" s="479"/>
      <c r="I772" s="479"/>
      <c r="J772" s="479"/>
      <c r="K772" s="479"/>
      <c r="L772" s="479"/>
      <c r="M772" s="479"/>
      <c r="N772" s="479"/>
      <c r="O772" s="479"/>
      <c r="P772" s="479"/>
      <c r="Q772" s="479"/>
      <c r="R772" s="479"/>
      <c r="S772" s="479"/>
      <c r="T772" s="479"/>
      <c r="U772" s="479"/>
      <c r="V772" s="479"/>
      <c r="W772" s="479"/>
      <c r="X772" s="479"/>
      <c r="Y772" s="479"/>
      <c r="Z772" s="479"/>
    </row>
    <row r="773" spans="1:26" ht="15.75" customHeight="1">
      <c r="A773" s="479"/>
      <c r="B773" s="479"/>
      <c r="C773" s="479"/>
      <c r="D773" s="479"/>
      <c r="E773" s="479"/>
      <c r="F773" s="479"/>
      <c r="G773" s="479"/>
      <c r="H773" s="479"/>
      <c r="I773" s="479"/>
      <c r="J773" s="479"/>
      <c r="K773" s="479"/>
      <c r="L773" s="479"/>
      <c r="M773" s="479"/>
      <c r="N773" s="479"/>
      <c r="O773" s="479"/>
      <c r="P773" s="479"/>
      <c r="Q773" s="479"/>
      <c r="R773" s="479"/>
      <c r="S773" s="479"/>
      <c r="T773" s="479"/>
      <c r="U773" s="479"/>
      <c r="V773" s="479"/>
      <c r="W773" s="479"/>
      <c r="X773" s="479"/>
      <c r="Y773" s="479"/>
      <c r="Z773" s="479"/>
    </row>
    <row r="774" spans="1:26" ht="15.75" customHeight="1">
      <c r="A774" s="479"/>
      <c r="B774" s="479"/>
      <c r="C774" s="479"/>
      <c r="D774" s="479"/>
      <c r="E774" s="479"/>
      <c r="F774" s="479"/>
      <c r="G774" s="479"/>
      <c r="H774" s="479"/>
      <c r="I774" s="479"/>
      <c r="J774" s="479"/>
      <c r="K774" s="479"/>
      <c r="L774" s="479"/>
      <c r="M774" s="479"/>
      <c r="N774" s="479"/>
      <c r="O774" s="479"/>
      <c r="P774" s="479"/>
      <c r="Q774" s="479"/>
      <c r="R774" s="479"/>
      <c r="S774" s="479"/>
      <c r="T774" s="479"/>
      <c r="U774" s="479"/>
      <c r="V774" s="479"/>
      <c r="W774" s="479"/>
      <c r="X774" s="479"/>
      <c r="Y774" s="479"/>
      <c r="Z774" s="479"/>
    </row>
    <row r="775" spans="1:26" ht="15.75" customHeight="1">
      <c r="A775" s="479"/>
      <c r="B775" s="479"/>
      <c r="C775" s="479"/>
      <c r="D775" s="479"/>
      <c r="E775" s="479"/>
      <c r="F775" s="479"/>
      <c r="G775" s="479"/>
      <c r="H775" s="479"/>
      <c r="I775" s="479"/>
      <c r="J775" s="479"/>
      <c r="K775" s="479"/>
      <c r="L775" s="479"/>
      <c r="M775" s="479"/>
      <c r="N775" s="479"/>
      <c r="O775" s="479"/>
      <c r="P775" s="479"/>
      <c r="Q775" s="479"/>
      <c r="R775" s="479"/>
      <c r="S775" s="479"/>
      <c r="T775" s="479"/>
      <c r="U775" s="479"/>
      <c r="V775" s="479"/>
      <c r="W775" s="479"/>
      <c r="X775" s="479"/>
      <c r="Y775" s="479"/>
      <c r="Z775" s="479"/>
    </row>
    <row r="776" spans="1:26" ht="15.75" customHeight="1">
      <c r="A776" s="479"/>
      <c r="B776" s="479"/>
      <c r="C776" s="479"/>
      <c r="D776" s="479"/>
      <c r="E776" s="479"/>
      <c r="F776" s="479"/>
      <c r="G776" s="479"/>
      <c r="H776" s="479"/>
      <c r="I776" s="479"/>
      <c r="J776" s="479"/>
      <c r="K776" s="479"/>
      <c r="L776" s="479"/>
      <c r="M776" s="479"/>
      <c r="N776" s="479"/>
      <c r="O776" s="479"/>
      <c r="P776" s="479"/>
      <c r="Q776" s="479"/>
      <c r="R776" s="479"/>
      <c r="S776" s="479"/>
      <c r="T776" s="479"/>
      <c r="U776" s="479"/>
      <c r="V776" s="479"/>
      <c r="W776" s="479"/>
      <c r="X776" s="479"/>
      <c r="Y776" s="479"/>
      <c r="Z776" s="479"/>
    </row>
    <row r="777" spans="1:26" ht="15.75" customHeight="1">
      <c r="A777" s="479"/>
      <c r="B777" s="479"/>
      <c r="C777" s="479"/>
      <c r="D777" s="479"/>
      <c r="E777" s="479"/>
      <c r="F777" s="479"/>
      <c r="G777" s="479"/>
      <c r="H777" s="479"/>
      <c r="I777" s="479"/>
      <c r="J777" s="479"/>
      <c r="K777" s="479"/>
      <c r="L777" s="479"/>
      <c r="M777" s="479"/>
      <c r="N777" s="479"/>
      <c r="O777" s="479"/>
      <c r="P777" s="479"/>
      <c r="Q777" s="479"/>
      <c r="R777" s="479"/>
      <c r="S777" s="479"/>
      <c r="T777" s="479"/>
      <c r="U777" s="479"/>
      <c r="V777" s="479"/>
      <c r="W777" s="479"/>
      <c r="X777" s="479"/>
      <c r="Y777" s="479"/>
      <c r="Z777" s="479"/>
    </row>
    <row r="778" spans="1:26" ht="15.75" customHeight="1">
      <c r="A778" s="479"/>
      <c r="B778" s="479"/>
      <c r="C778" s="479"/>
      <c r="D778" s="479"/>
      <c r="E778" s="479"/>
      <c r="F778" s="479"/>
      <c r="G778" s="479"/>
      <c r="H778" s="479"/>
      <c r="I778" s="479"/>
      <c r="J778" s="479"/>
      <c r="K778" s="479"/>
      <c r="L778" s="479"/>
      <c r="M778" s="479"/>
      <c r="N778" s="479"/>
      <c r="O778" s="479"/>
      <c r="P778" s="479"/>
      <c r="Q778" s="479"/>
      <c r="R778" s="479"/>
      <c r="S778" s="479"/>
      <c r="T778" s="479"/>
      <c r="U778" s="479"/>
      <c r="V778" s="479"/>
      <c r="W778" s="479"/>
      <c r="X778" s="479"/>
      <c r="Y778" s="479"/>
      <c r="Z778" s="479"/>
    </row>
    <row r="779" spans="1:26" ht="15.75" customHeight="1">
      <c r="A779" s="479"/>
      <c r="B779" s="479"/>
      <c r="C779" s="479"/>
      <c r="D779" s="479"/>
      <c r="E779" s="479"/>
      <c r="F779" s="479"/>
      <c r="G779" s="479"/>
      <c r="H779" s="479"/>
      <c r="I779" s="479"/>
      <c r="J779" s="479"/>
      <c r="K779" s="479"/>
      <c r="L779" s="479"/>
      <c r="M779" s="479"/>
      <c r="N779" s="479"/>
      <c r="O779" s="479"/>
      <c r="P779" s="479"/>
      <c r="Q779" s="479"/>
      <c r="R779" s="479"/>
      <c r="S779" s="479"/>
      <c r="T779" s="479"/>
      <c r="U779" s="479"/>
      <c r="V779" s="479"/>
      <c r="W779" s="479"/>
      <c r="X779" s="479"/>
      <c r="Y779" s="479"/>
      <c r="Z779" s="479"/>
    </row>
    <row r="780" spans="1:26" ht="15.75" customHeight="1">
      <c r="A780" s="479"/>
      <c r="B780" s="479"/>
      <c r="C780" s="479"/>
      <c r="D780" s="479"/>
      <c r="E780" s="479"/>
      <c r="F780" s="479"/>
      <c r="G780" s="479"/>
      <c r="H780" s="479"/>
      <c r="I780" s="479"/>
      <c r="J780" s="479"/>
      <c r="K780" s="479"/>
      <c r="L780" s="479"/>
      <c r="M780" s="479"/>
      <c r="N780" s="479"/>
      <c r="O780" s="479"/>
      <c r="P780" s="479"/>
      <c r="Q780" s="479"/>
      <c r="R780" s="479"/>
      <c r="S780" s="479"/>
      <c r="T780" s="479"/>
      <c r="U780" s="479"/>
      <c r="V780" s="479"/>
      <c r="W780" s="479"/>
      <c r="X780" s="479"/>
      <c r="Y780" s="479"/>
      <c r="Z780" s="479"/>
    </row>
    <row r="781" spans="1:26" ht="15.75" customHeight="1">
      <c r="A781" s="479"/>
      <c r="B781" s="479"/>
      <c r="C781" s="479"/>
      <c r="D781" s="479"/>
      <c r="E781" s="479"/>
      <c r="F781" s="479"/>
      <c r="G781" s="479"/>
      <c r="H781" s="479"/>
      <c r="I781" s="479"/>
      <c r="J781" s="479"/>
      <c r="K781" s="479"/>
      <c r="L781" s="479"/>
      <c r="M781" s="479"/>
      <c r="N781" s="479"/>
      <c r="O781" s="479"/>
      <c r="P781" s="479"/>
      <c r="Q781" s="479"/>
      <c r="R781" s="479"/>
      <c r="S781" s="479"/>
      <c r="T781" s="479"/>
      <c r="U781" s="479"/>
      <c r="V781" s="479"/>
      <c r="W781" s="479"/>
      <c r="X781" s="479"/>
      <c r="Y781" s="479"/>
      <c r="Z781" s="479"/>
    </row>
    <row r="782" spans="1:26" ht="15.75" customHeight="1">
      <c r="A782" s="479"/>
      <c r="B782" s="479"/>
      <c r="C782" s="479"/>
      <c r="D782" s="479"/>
      <c r="E782" s="479"/>
      <c r="F782" s="479"/>
      <c r="G782" s="479"/>
      <c r="H782" s="479"/>
      <c r="I782" s="479"/>
      <c r="J782" s="479"/>
      <c r="K782" s="479"/>
      <c r="L782" s="479"/>
      <c r="M782" s="479"/>
      <c r="N782" s="479"/>
      <c r="O782" s="479"/>
      <c r="P782" s="479"/>
      <c r="Q782" s="479"/>
      <c r="R782" s="479"/>
      <c r="S782" s="479"/>
      <c r="T782" s="479"/>
      <c r="U782" s="479"/>
      <c r="V782" s="479"/>
      <c r="W782" s="479"/>
      <c r="X782" s="479"/>
      <c r="Y782" s="479"/>
      <c r="Z782" s="479"/>
    </row>
    <row r="783" spans="1:26" ht="15.75" customHeight="1">
      <c r="A783" s="479"/>
      <c r="B783" s="479"/>
      <c r="C783" s="479"/>
      <c r="D783" s="479"/>
      <c r="E783" s="479"/>
      <c r="F783" s="479"/>
      <c r="G783" s="479"/>
      <c r="H783" s="479"/>
      <c r="I783" s="479"/>
      <c r="J783" s="479"/>
      <c r="K783" s="479"/>
      <c r="L783" s="479"/>
      <c r="M783" s="479"/>
      <c r="N783" s="479"/>
      <c r="O783" s="479"/>
      <c r="P783" s="479"/>
      <c r="Q783" s="479"/>
      <c r="R783" s="479"/>
      <c r="S783" s="479"/>
      <c r="T783" s="479"/>
      <c r="U783" s="479"/>
      <c r="V783" s="479"/>
      <c r="W783" s="479"/>
      <c r="X783" s="479"/>
      <c r="Y783" s="479"/>
      <c r="Z783" s="479"/>
    </row>
    <row r="784" spans="1:26" ht="15.75" customHeight="1">
      <c r="A784" s="479"/>
      <c r="B784" s="479"/>
      <c r="C784" s="479"/>
      <c r="D784" s="479"/>
      <c r="E784" s="479"/>
      <c r="F784" s="479"/>
      <c r="G784" s="479"/>
      <c r="H784" s="479"/>
      <c r="I784" s="479"/>
      <c r="J784" s="479"/>
      <c r="K784" s="479"/>
      <c r="L784" s="479"/>
      <c r="M784" s="479"/>
      <c r="N784" s="479"/>
      <c r="O784" s="479"/>
      <c r="P784" s="479"/>
      <c r="Q784" s="479"/>
      <c r="R784" s="479"/>
      <c r="S784" s="479"/>
      <c r="T784" s="479"/>
      <c r="U784" s="479"/>
      <c r="V784" s="479"/>
      <c r="W784" s="479"/>
      <c r="X784" s="479"/>
      <c r="Y784" s="479"/>
      <c r="Z784" s="479"/>
    </row>
    <row r="785" spans="1:26" ht="15.75" customHeight="1">
      <c r="A785" s="479"/>
      <c r="B785" s="479"/>
      <c r="C785" s="479"/>
      <c r="D785" s="479"/>
      <c r="E785" s="479"/>
      <c r="F785" s="479"/>
      <c r="G785" s="479"/>
      <c r="H785" s="479"/>
      <c r="I785" s="479"/>
      <c r="J785" s="479"/>
      <c r="K785" s="479"/>
      <c r="L785" s="479"/>
      <c r="M785" s="479"/>
      <c r="N785" s="479"/>
      <c r="O785" s="479"/>
      <c r="P785" s="479"/>
      <c r="Q785" s="479"/>
      <c r="R785" s="479"/>
      <c r="S785" s="479"/>
      <c r="T785" s="479"/>
      <c r="U785" s="479"/>
      <c r="V785" s="479"/>
      <c r="W785" s="479"/>
      <c r="X785" s="479"/>
      <c r="Y785" s="479"/>
      <c r="Z785" s="479"/>
    </row>
    <row r="786" spans="1:26" ht="15.75" customHeight="1">
      <c r="A786" s="479"/>
      <c r="B786" s="479"/>
      <c r="C786" s="479"/>
      <c r="D786" s="479"/>
      <c r="E786" s="479"/>
      <c r="F786" s="479"/>
      <c r="G786" s="479"/>
      <c r="H786" s="479"/>
      <c r="I786" s="479"/>
      <c r="J786" s="479"/>
      <c r="K786" s="479"/>
      <c r="L786" s="479"/>
      <c r="M786" s="479"/>
      <c r="N786" s="479"/>
      <c r="O786" s="479"/>
      <c r="P786" s="479"/>
      <c r="Q786" s="479"/>
      <c r="R786" s="479"/>
      <c r="S786" s="479"/>
      <c r="T786" s="479"/>
      <c r="U786" s="479"/>
      <c r="V786" s="479"/>
      <c r="W786" s="479"/>
      <c r="X786" s="479"/>
      <c r="Y786" s="479"/>
      <c r="Z786" s="479"/>
    </row>
    <row r="787" spans="1:26" ht="15.75" customHeight="1">
      <c r="A787" s="479"/>
      <c r="B787" s="479"/>
      <c r="C787" s="479"/>
      <c r="D787" s="479"/>
      <c r="E787" s="479"/>
      <c r="F787" s="479"/>
      <c r="G787" s="479"/>
      <c r="H787" s="479"/>
      <c r="I787" s="479"/>
      <c r="J787" s="479"/>
      <c r="K787" s="479"/>
      <c r="L787" s="479"/>
      <c r="M787" s="479"/>
      <c r="N787" s="479"/>
      <c r="O787" s="479"/>
      <c r="P787" s="479"/>
      <c r="Q787" s="479"/>
      <c r="R787" s="479"/>
      <c r="S787" s="479"/>
      <c r="T787" s="479"/>
      <c r="U787" s="479"/>
      <c r="V787" s="479"/>
      <c r="W787" s="479"/>
      <c r="X787" s="479"/>
      <c r="Y787" s="479"/>
      <c r="Z787" s="479"/>
    </row>
    <row r="788" spans="1:26" ht="15.75" customHeight="1">
      <c r="A788" s="479"/>
      <c r="B788" s="479"/>
      <c r="C788" s="479"/>
      <c r="D788" s="479"/>
      <c r="E788" s="479"/>
      <c r="F788" s="479"/>
      <c r="G788" s="479"/>
      <c r="H788" s="479"/>
      <c r="I788" s="479"/>
      <c r="J788" s="479"/>
      <c r="K788" s="479"/>
      <c r="L788" s="479"/>
      <c r="M788" s="479"/>
      <c r="N788" s="479"/>
      <c r="O788" s="479"/>
      <c r="P788" s="479"/>
      <c r="Q788" s="479"/>
      <c r="R788" s="479"/>
      <c r="S788" s="479"/>
      <c r="T788" s="479"/>
      <c r="U788" s="479"/>
      <c r="V788" s="479"/>
      <c r="W788" s="479"/>
      <c r="X788" s="479"/>
      <c r="Y788" s="479"/>
      <c r="Z788" s="479"/>
    </row>
    <row r="789" spans="1:26" ht="15.75" customHeight="1">
      <c r="A789" s="479"/>
      <c r="B789" s="479"/>
      <c r="C789" s="479"/>
      <c r="D789" s="479"/>
      <c r="E789" s="479"/>
      <c r="F789" s="479"/>
      <c r="G789" s="479"/>
      <c r="H789" s="479"/>
      <c r="I789" s="479"/>
      <c r="J789" s="479"/>
      <c r="K789" s="479"/>
      <c r="L789" s="479"/>
      <c r="M789" s="479"/>
      <c r="N789" s="479"/>
      <c r="O789" s="479"/>
      <c r="P789" s="479"/>
      <c r="Q789" s="479"/>
      <c r="R789" s="479"/>
      <c r="S789" s="479"/>
      <c r="T789" s="479"/>
      <c r="U789" s="479"/>
      <c r="V789" s="479"/>
      <c r="W789" s="479"/>
      <c r="X789" s="479"/>
      <c r="Y789" s="479"/>
      <c r="Z789" s="479"/>
    </row>
    <row r="790" spans="1:26" ht="15.75" customHeight="1">
      <c r="A790" s="479"/>
      <c r="B790" s="479"/>
      <c r="C790" s="479"/>
      <c r="D790" s="479"/>
      <c r="E790" s="479"/>
      <c r="F790" s="479"/>
      <c r="G790" s="479"/>
      <c r="H790" s="479"/>
      <c r="I790" s="479"/>
      <c r="J790" s="479"/>
      <c r="K790" s="479"/>
      <c r="L790" s="479"/>
      <c r="M790" s="479"/>
      <c r="N790" s="479"/>
      <c r="O790" s="479"/>
      <c r="P790" s="479"/>
      <c r="Q790" s="479"/>
      <c r="R790" s="479"/>
      <c r="S790" s="479"/>
      <c r="T790" s="479"/>
      <c r="U790" s="479"/>
      <c r="V790" s="479"/>
      <c r="W790" s="479"/>
      <c r="X790" s="479"/>
      <c r="Y790" s="479"/>
      <c r="Z790" s="479"/>
    </row>
    <row r="791" spans="1:26" ht="15.75" customHeight="1">
      <c r="A791" s="479"/>
      <c r="B791" s="479"/>
      <c r="C791" s="479"/>
      <c r="D791" s="479"/>
      <c r="E791" s="479"/>
      <c r="F791" s="479"/>
      <c r="G791" s="479"/>
      <c r="H791" s="479"/>
      <c r="I791" s="479"/>
      <c r="J791" s="479"/>
      <c r="K791" s="479"/>
      <c r="L791" s="479"/>
      <c r="M791" s="479"/>
      <c r="N791" s="479"/>
      <c r="O791" s="479"/>
      <c r="P791" s="479"/>
      <c r="Q791" s="479"/>
      <c r="R791" s="479"/>
      <c r="S791" s="479"/>
      <c r="T791" s="479"/>
      <c r="U791" s="479"/>
      <c r="V791" s="479"/>
      <c r="W791" s="479"/>
      <c r="X791" s="479"/>
      <c r="Y791" s="479"/>
      <c r="Z791" s="479"/>
    </row>
    <row r="792" spans="1:26" ht="15.75" customHeight="1">
      <c r="A792" s="479"/>
      <c r="B792" s="479"/>
      <c r="C792" s="479"/>
      <c r="D792" s="479"/>
      <c r="E792" s="479"/>
      <c r="F792" s="479"/>
      <c r="G792" s="479"/>
      <c r="H792" s="479"/>
      <c r="I792" s="479"/>
      <c r="J792" s="479"/>
      <c r="K792" s="479"/>
      <c r="L792" s="479"/>
      <c r="M792" s="479"/>
      <c r="N792" s="479"/>
      <c r="O792" s="479"/>
      <c r="P792" s="479"/>
      <c r="Q792" s="479"/>
      <c r="R792" s="479"/>
      <c r="S792" s="479"/>
      <c r="T792" s="479"/>
      <c r="U792" s="479"/>
      <c r="V792" s="479"/>
      <c r="W792" s="479"/>
      <c r="X792" s="479"/>
      <c r="Y792" s="479"/>
      <c r="Z792" s="479"/>
    </row>
    <row r="793" spans="1:26" ht="15.75" customHeight="1">
      <c r="A793" s="479"/>
      <c r="B793" s="479"/>
      <c r="C793" s="479"/>
      <c r="D793" s="479"/>
      <c r="E793" s="479"/>
      <c r="F793" s="479"/>
      <c r="G793" s="479"/>
      <c r="H793" s="479"/>
      <c r="I793" s="479"/>
      <c r="J793" s="479"/>
      <c r="K793" s="479"/>
      <c r="L793" s="479"/>
      <c r="M793" s="479"/>
      <c r="N793" s="479"/>
      <c r="O793" s="479"/>
      <c r="P793" s="479"/>
      <c r="Q793" s="479"/>
      <c r="R793" s="479"/>
      <c r="S793" s="479"/>
      <c r="T793" s="479"/>
      <c r="U793" s="479"/>
      <c r="V793" s="479"/>
      <c r="W793" s="479"/>
      <c r="X793" s="479"/>
      <c r="Y793" s="479"/>
      <c r="Z793" s="479"/>
    </row>
    <row r="794" spans="1:26" ht="15.75" customHeight="1">
      <c r="A794" s="479"/>
      <c r="B794" s="479"/>
      <c r="C794" s="479"/>
      <c r="D794" s="479"/>
      <c r="E794" s="479"/>
      <c r="F794" s="479"/>
      <c r="G794" s="479"/>
      <c r="H794" s="479"/>
      <c r="I794" s="479"/>
      <c r="J794" s="479"/>
      <c r="K794" s="479"/>
      <c r="L794" s="479"/>
      <c r="M794" s="479"/>
      <c r="N794" s="479"/>
      <c r="O794" s="479"/>
      <c r="P794" s="479"/>
      <c r="Q794" s="479"/>
      <c r="R794" s="479"/>
      <c r="S794" s="479"/>
      <c r="T794" s="479"/>
      <c r="U794" s="479"/>
      <c r="V794" s="479"/>
      <c r="W794" s="479"/>
      <c r="X794" s="479"/>
      <c r="Y794" s="479"/>
      <c r="Z794" s="479"/>
    </row>
    <row r="795" spans="1:26" ht="15.75" customHeight="1">
      <c r="A795" s="479"/>
      <c r="B795" s="479"/>
      <c r="C795" s="479"/>
      <c r="D795" s="479"/>
      <c r="E795" s="479"/>
      <c r="F795" s="479"/>
      <c r="G795" s="479"/>
      <c r="H795" s="479"/>
      <c r="I795" s="479"/>
      <c r="J795" s="479"/>
      <c r="K795" s="479"/>
      <c r="L795" s="479"/>
      <c r="M795" s="479"/>
      <c r="N795" s="479"/>
      <c r="O795" s="479"/>
      <c r="P795" s="479"/>
      <c r="Q795" s="479"/>
      <c r="R795" s="479"/>
      <c r="S795" s="479"/>
      <c r="T795" s="479"/>
      <c r="U795" s="479"/>
      <c r="V795" s="479"/>
      <c r="W795" s="479"/>
      <c r="X795" s="479"/>
      <c r="Y795" s="479"/>
      <c r="Z795" s="479"/>
    </row>
    <row r="796" spans="1:26" ht="15.75" customHeight="1">
      <c r="A796" s="479"/>
      <c r="B796" s="479"/>
      <c r="C796" s="479"/>
      <c r="D796" s="479"/>
      <c r="E796" s="479"/>
      <c r="F796" s="479"/>
      <c r="G796" s="479"/>
      <c r="H796" s="479"/>
      <c r="I796" s="479"/>
      <c r="J796" s="479"/>
      <c r="K796" s="479"/>
      <c r="L796" s="479"/>
      <c r="M796" s="479"/>
      <c r="N796" s="479"/>
      <c r="O796" s="479"/>
      <c r="P796" s="479"/>
      <c r="Q796" s="479"/>
      <c r="R796" s="479"/>
      <c r="S796" s="479"/>
      <c r="T796" s="479"/>
      <c r="U796" s="479"/>
      <c r="V796" s="479"/>
      <c r="W796" s="479"/>
      <c r="X796" s="479"/>
      <c r="Y796" s="479"/>
      <c r="Z796" s="479"/>
    </row>
    <row r="797" spans="1:26" ht="15.75" customHeight="1">
      <c r="A797" s="479"/>
      <c r="B797" s="479"/>
      <c r="C797" s="479"/>
      <c r="D797" s="479"/>
      <c r="E797" s="479"/>
      <c r="F797" s="479"/>
      <c r="G797" s="479"/>
      <c r="H797" s="479"/>
      <c r="I797" s="479"/>
      <c r="J797" s="479"/>
      <c r="K797" s="479"/>
      <c r="L797" s="479"/>
      <c r="M797" s="479"/>
      <c r="N797" s="479"/>
      <c r="O797" s="479"/>
      <c r="P797" s="479"/>
      <c r="Q797" s="479"/>
      <c r="R797" s="479"/>
      <c r="S797" s="479"/>
      <c r="T797" s="479"/>
      <c r="U797" s="479"/>
      <c r="V797" s="479"/>
      <c r="W797" s="479"/>
      <c r="X797" s="479"/>
      <c r="Y797" s="479"/>
      <c r="Z797" s="479"/>
    </row>
    <row r="798" spans="1:26" ht="15.75" customHeight="1">
      <c r="A798" s="479"/>
      <c r="B798" s="479"/>
      <c r="C798" s="479"/>
      <c r="D798" s="479"/>
      <c r="E798" s="479"/>
      <c r="F798" s="479"/>
      <c r="G798" s="479"/>
      <c r="H798" s="479"/>
      <c r="I798" s="479"/>
      <c r="J798" s="479"/>
      <c r="K798" s="479"/>
      <c r="L798" s="479"/>
      <c r="M798" s="479"/>
      <c r="N798" s="479"/>
      <c r="O798" s="479"/>
      <c r="P798" s="479"/>
      <c r="Q798" s="479"/>
      <c r="R798" s="479"/>
      <c r="S798" s="479"/>
      <c r="T798" s="479"/>
      <c r="U798" s="479"/>
      <c r="V798" s="479"/>
      <c r="W798" s="479"/>
      <c r="X798" s="479"/>
      <c r="Y798" s="479"/>
      <c r="Z798" s="479"/>
    </row>
    <row r="799" spans="1:26" ht="15.75" customHeight="1">
      <c r="A799" s="479"/>
      <c r="B799" s="479"/>
      <c r="C799" s="479"/>
      <c r="D799" s="479"/>
      <c r="E799" s="479"/>
      <c r="F799" s="479"/>
      <c r="G799" s="479"/>
      <c r="H799" s="479"/>
      <c r="I799" s="479"/>
      <c r="J799" s="479"/>
      <c r="K799" s="479"/>
      <c r="L799" s="479"/>
      <c r="M799" s="479"/>
      <c r="N799" s="479"/>
      <c r="O799" s="479"/>
      <c r="P799" s="479"/>
      <c r="Q799" s="479"/>
      <c r="R799" s="479"/>
      <c r="S799" s="479"/>
      <c r="T799" s="479"/>
      <c r="U799" s="479"/>
      <c r="V799" s="479"/>
      <c r="W799" s="479"/>
      <c r="X799" s="479"/>
      <c r="Y799" s="479"/>
      <c r="Z799" s="479"/>
    </row>
    <row r="800" spans="1:26" ht="15.75" customHeight="1">
      <c r="A800" s="479"/>
      <c r="B800" s="479"/>
      <c r="C800" s="479"/>
      <c r="D800" s="479"/>
      <c r="E800" s="479"/>
      <c r="F800" s="479"/>
      <c r="G800" s="479"/>
      <c r="H800" s="479"/>
      <c r="I800" s="479"/>
      <c r="J800" s="479"/>
      <c r="K800" s="479"/>
      <c r="L800" s="479"/>
      <c r="M800" s="479"/>
      <c r="N800" s="479"/>
      <c r="O800" s="479"/>
      <c r="P800" s="479"/>
      <c r="Q800" s="479"/>
      <c r="R800" s="479"/>
      <c r="S800" s="479"/>
      <c r="T800" s="479"/>
      <c r="U800" s="479"/>
      <c r="V800" s="479"/>
      <c r="W800" s="479"/>
      <c r="X800" s="479"/>
      <c r="Y800" s="479"/>
      <c r="Z800" s="479"/>
    </row>
    <row r="801" spans="1:26" ht="15.75" customHeight="1">
      <c r="A801" s="479"/>
      <c r="B801" s="479"/>
      <c r="C801" s="479"/>
      <c r="D801" s="479"/>
      <c r="E801" s="479"/>
      <c r="F801" s="479"/>
      <c r="G801" s="479"/>
      <c r="H801" s="479"/>
      <c r="I801" s="479"/>
      <c r="J801" s="479"/>
      <c r="K801" s="479"/>
      <c r="L801" s="479"/>
      <c r="M801" s="479"/>
      <c r="N801" s="479"/>
      <c r="O801" s="479"/>
      <c r="P801" s="479"/>
      <c r="Q801" s="479"/>
      <c r="R801" s="479"/>
      <c r="S801" s="479"/>
      <c r="T801" s="479"/>
      <c r="U801" s="479"/>
      <c r="V801" s="479"/>
      <c r="W801" s="479"/>
      <c r="X801" s="479"/>
      <c r="Y801" s="479"/>
      <c r="Z801" s="479"/>
    </row>
    <row r="802" spans="1:26" ht="15.75" customHeight="1">
      <c r="A802" s="479"/>
      <c r="B802" s="479"/>
      <c r="C802" s="479"/>
      <c r="D802" s="479"/>
      <c r="E802" s="479"/>
      <c r="F802" s="479"/>
      <c r="G802" s="479"/>
      <c r="H802" s="479"/>
      <c r="I802" s="479"/>
      <c r="J802" s="479"/>
      <c r="K802" s="479"/>
      <c r="L802" s="479"/>
      <c r="M802" s="479"/>
      <c r="N802" s="479"/>
      <c r="O802" s="479"/>
      <c r="P802" s="479"/>
      <c r="Q802" s="479"/>
      <c r="R802" s="479"/>
      <c r="S802" s="479"/>
      <c r="T802" s="479"/>
      <c r="U802" s="479"/>
      <c r="V802" s="479"/>
      <c r="W802" s="479"/>
      <c r="X802" s="479"/>
      <c r="Y802" s="479"/>
      <c r="Z802" s="479"/>
    </row>
    <row r="803" spans="1:26" ht="15.75" customHeight="1">
      <c r="A803" s="479"/>
      <c r="B803" s="479"/>
      <c r="C803" s="479"/>
      <c r="D803" s="479"/>
      <c r="E803" s="479"/>
      <c r="F803" s="479"/>
      <c r="G803" s="479"/>
      <c r="H803" s="479"/>
      <c r="I803" s="479"/>
      <c r="J803" s="479"/>
      <c r="K803" s="479"/>
      <c r="L803" s="479"/>
      <c r="M803" s="479"/>
      <c r="N803" s="479"/>
      <c r="O803" s="479"/>
      <c r="P803" s="479"/>
      <c r="Q803" s="479"/>
      <c r="R803" s="479"/>
      <c r="S803" s="479"/>
      <c r="T803" s="479"/>
      <c r="U803" s="479"/>
      <c r="V803" s="479"/>
      <c r="W803" s="479"/>
      <c r="X803" s="479"/>
      <c r="Y803" s="479"/>
      <c r="Z803" s="479"/>
    </row>
    <row r="804" spans="1:26" ht="15.75" customHeight="1">
      <c r="A804" s="479"/>
      <c r="B804" s="479"/>
      <c r="C804" s="479"/>
      <c r="D804" s="479"/>
      <c r="E804" s="479"/>
      <c r="F804" s="479"/>
      <c r="G804" s="479"/>
      <c r="H804" s="479"/>
      <c r="I804" s="479"/>
      <c r="J804" s="479"/>
      <c r="K804" s="479"/>
      <c r="L804" s="479"/>
      <c r="M804" s="479"/>
      <c r="N804" s="479"/>
      <c r="O804" s="479"/>
      <c r="P804" s="479"/>
      <c r="Q804" s="479"/>
      <c r="R804" s="479"/>
      <c r="S804" s="479"/>
      <c r="T804" s="479"/>
      <c r="U804" s="479"/>
      <c r="V804" s="479"/>
      <c r="W804" s="479"/>
      <c r="X804" s="479"/>
      <c r="Y804" s="479"/>
      <c r="Z804" s="479"/>
    </row>
    <row r="805" spans="1:26" ht="15.75" customHeight="1">
      <c r="A805" s="479"/>
      <c r="B805" s="479"/>
      <c r="C805" s="479"/>
      <c r="D805" s="479"/>
      <c r="E805" s="479"/>
      <c r="F805" s="479"/>
      <c r="G805" s="479"/>
      <c r="H805" s="479"/>
      <c r="I805" s="479"/>
      <c r="J805" s="479"/>
      <c r="K805" s="479"/>
      <c r="L805" s="479"/>
      <c r="M805" s="479"/>
      <c r="N805" s="479"/>
      <c r="O805" s="479"/>
      <c r="P805" s="479"/>
      <c r="Q805" s="479"/>
      <c r="R805" s="479"/>
      <c r="S805" s="479"/>
      <c r="T805" s="479"/>
      <c r="U805" s="479"/>
      <c r="V805" s="479"/>
      <c r="W805" s="479"/>
      <c r="X805" s="479"/>
      <c r="Y805" s="479"/>
      <c r="Z805" s="479"/>
    </row>
    <row r="806" spans="1:26" ht="15.75" customHeight="1">
      <c r="A806" s="479"/>
      <c r="B806" s="479"/>
      <c r="C806" s="479"/>
      <c r="D806" s="479"/>
      <c r="E806" s="479"/>
      <c r="F806" s="479"/>
      <c r="G806" s="479"/>
      <c r="H806" s="479"/>
      <c r="I806" s="479"/>
      <c r="J806" s="479"/>
      <c r="K806" s="479"/>
      <c r="L806" s="479"/>
      <c r="M806" s="479"/>
      <c r="N806" s="479"/>
      <c r="O806" s="479"/>
      <c r="P806" s="479"/>
      <c r="Q806" s="479"/>
      <c r="R806" s="479"/>
      <c r="S806" s="479"/>
      <c r="T806" s="479"/>
      <c r="U806" s="479"/>
      <c r="V806" s="479"/>
      <c r="W806" s="479"/>
      <c r="X806" s="479"/>
      <c r="Y806" s="479"/>
      <c r="Z806" s="479"/>
    </row>
    <row r="807" spans="1:26" ht="15.75" customHeight="1">
      <c r="A807" s="479"/>
      <c r="B807" s="479"/>
      <c r="C807" s="479"/>
      <c r="D807" s="479"/>
      <c r="E807" s="479"/>
      <c r="F807" s="479"/>
      <c r="G807" s="479"/>
      <c r="H807" s="479"/>
      <c r="I807" s="479"/>
      <c r="J807" s="479"/>
      <c r="K807" s="479"/>
      <c r="L807" s="479"/>
      <c r="M807" s="479"/>
      <c r="N807" s="479"/>
      <c r="O807" s="479"/>
      <c r="P807" s="479"/>
      <c r="Q807" s="479"/>
      <c r="R807" s="479"/>
      <c r="S807" s="479"/>
      <c r="T807" s="479"/>
      <c r="U807" s="479"/>
      <c r="V807" s="479"/>
      <c r="W807" s="479"/>
      <c r="X807" s="479"/>
      <c r="Y807" s="479"/>
      <c r="Z807" s="479"/>
    </row>
    <row r="808" spans="1:26" ht="15.75" customHeight="1">
      <c r="A808" s="479"/>
      <c r="B808" s="479"/>
      <c r="C808" s="479"/>
      <c r="D808" s="479"/>
      <c r="E808" s="479"/>
      <c r="F808" s="479"/>
      <c r="G808" s="479"/>
      <c r="H808" s="479"/>
      <c r="I808" s="479"/>
      <c r="J808" s="479"/>
      <c r="K808" s="479"/>
      <c r="L808" s="479"/>
      <c r="M808" s="479"/>
      <c r="N808" s="479"/>
      <c r="O808" s="479"/>
      <c r="P808" s="479"/>
      <c r="Q808" s="479"/>
      <c r="R808" s="479"/>
      <c r="S808" s="479"/>
      <c r="T808" s="479"/>
      <c r="U808" s="479"/>
      <c r="V808" s="479"/>
      <c r="W808" s="479"/>
      <c r="X808" s="479"/>
      <c r="Y808" s="479"/>
      <c r="Z808" s="479"/>
    </row>
    <row r="809" spans="1:26" ht="15.75" customHeight="1">
      <c r="A809" s="479"/>
      <c r="B809" s="479"/>
      <c r="C809" s="479"/>
      <c r="D809" s="479"/>
      <c r="E809" s="479"/>
      <c r="F809" s="479"/>
      <c r="G809" s="479"/>
      <c r="H809" s="479"/>
      <c r="I809" s="479"/>
      <c r="J809" s="479"/>
      <c r="K809" s="479"/>
      <c r="L809" s="479"/>
      <c r="M809" s="479"/>
      <c r="N809" s="479"/>
      <c r="O809" s="479"/>
      <c r="P809" s="479"/>
      <c r="Q809" s="479"/>
      <c r="R809" s="479"/>
      <c r="S809" s="479"/>
      <c r="T809" s="479"/>
      <c r="U809" s="479"/>
      <c r="V809" s="479"/>
      <c r="W809" s="479"/>
      <c r="X809" s="479"/>
      <c r="Y809" s="479"/>
      <c r="Z809" s="479"/>
    </row>
    <row r="810" spans="1:26" ht="15.75" customHeight="1">
      <c r="A810" s="479"/>
      <c r="B810" s="479"/>
      <c r="C810" s="479"/>
      <c r="D810" s="479"/>
      <c r="E810" s="479"/>
      <c r="F810" s="479"/>
      <c r="G810" s="479"/>
      <c r="H810" s="479"/>
      <c r="I810" s="479"/>
      <c r="J810" s="479"/>
      <c r="K810" s="479"/>
      <c r="L810" s="479"/>
      <c r="M810" s="479"/>
      <c r="N810" s="479"/>
      <c r="O810" s="479"/>
      <c r="P810" s="479"/>
      <c r="Q810" s="479"/>
      <c r="R810" s="479"/>
      <c r="S810" s="479"/>
      <c r="T810" s="479"/>
      <c r="U810" s="479"/>
      <c r="V810" s="479"/>
      <c r="W810" s="479"/>
      <c r="X810" s="479"/>
      <c r="Y810" s="479"/>
      <c r="Z810" s="479"/>
    </row>
    <row r="811" spans="1:26" ht="15.75" customHeight="1">
      <c r="A811" s="479"/>
      <c r="B811" s="479"/>
      <c r="C811" s="479"/>
      <c r="D811" s="479"/>
      <c r="E811" s="479"/>
      <c r="F811" s="479"/>
      <c r="G811" s="479"/>
      <c r="H811" s="479"/>
      <c r="I811" s="479"/>
      <c r="J811" s="479"/>
      <c r="K811" s="479"/>
      <c r="L811" s="479"/>
      <c r="M811" s="479"/>
      <c r="N811" s="479"/>
      <c r="O811" s="479"/>
      <c r="P811" s="479"/>
      <c r="Q811" s="479"/>
      <c r="R811" s="479"/>
      <c r="S811" s="479"/>
      <c r="T811" s="479"/>
      <c r="U811" s="479"/>
      <c r="V811" s="479"/>
      <c r="W811" s="479"/>
      <c r="X811" s="479"/>
      <c r="Y811" s="479"/>
      <c r="Z811" s="479"/>
    </row>
    <row r="812" spans="1:26" ht="15.75" customHeight="1">
      <c r="A812" s="479"/>
      <c r="B812" s="479"/>
      <c r="C812" s="479"/>
      <c r="D812" s="479"/>
      <c r="E812" s="479"/>
      <c r="F812" s="479"/>
      <c r="G812" s="479"/>
      <c r="H812" s="479"/>
      <c r="I812" s="479"/>
      <c r="J812" s="479"/>
      <c r="K812" s="479"/>
      <c r="L812" s="479"/>
      <c r="M812" s="479"/>
      <c r="N812" s="479"/>
      <c r="O812" s="479"/>
      <c r="P812" s="479"/>
      <c r="Q812" s="479"/>
      <c r="R812" s="479"/>
      <c r="S812" s="479"/>
      <c r="T812" s="479"/>
      <c r="U812" s="479"/>
      <c r="V812" s="479"/>
      <c r="W812" s="479"/>
      <c r="X812" s="479"/>
      <c r="Y812" s="479"/>
      <c r="Z812" s="479"/>
    </row>
    <row r="813" spans="1:26" ht="15.75" customHeight="1">
      <c r="A813" s="479"/>
      <c r="B813" s="479"/>
      <c r="C813" s="479"/>
      <c r="D813" s="479"/>
      <c r="E813" s="479"/>
      <c r="F813" s="479"/>
      <c r="G813" s="479"/>
      <c r="H813" s="479"/>
      <c r="I813" s="479"/>
      <c r="J813" s="479"/>
      <c r="K813" s="479"/>
      <c r="L813" s="479"/>
      <c r="M813" s="479"/>
      <c r="N813" s="479"/>
      <c r="O813" s="479"/>
      <c r="P813" s="479"/>
      <c r="Q813" s="479"/>
      <c r="R813" s="479"/>
      <c r="S813" s="479"/>
      <c r="T813" s="479"/>
      <c r="U813" s="479"/>
      <c r="V813" s="479"/>
      <c r="W813" s="479"/>
      <c r="X813" s="479"/>
      <c r="Y813" s="479"/>
      <c r="Z813" s="479"/>
    </row>
    <row r="814" spans="1:26" ht="15.75" customHeight="1">
      <c r="A814" s="479"/>
      <c r="B814" s="479"/>
      <c r="C814" s="479"/>
      <c r="D814" s="479"/>
      <c r="E814" s="479"/>
      <c r="F814" s="479"/>
      <c r="G814" s="479"/>
      <c r="H814" s="479"/>
      <c r="I814" s="479"/>
      <c r="J814" s="479"/>
      <c r="K814" s="479"/>
      <c r="L814" s="479"/>
      <c r="M814" s="479"/>
      <c r="N814" s="479"/>
      <c r="O814" s="479"/>
      <c r="P814" s="479"/>
      <c r="Q814" s="479"/>
      <c r="R814" s="479"/>
      <c r="S814" s="479"/>
      <c r="T814" s="479"/>
      <c r="U814" s="479"/>
      <c r="V814" s="479"/>
      <c r="W814" s="479"/>
      <c r="X814" s="479"/>
      <c r="Y814" s="479"/>
      <c r="Z814" s="479"/>
    </row>
    <row r="815" spans="1:26" ht="15.75" customHeight="1">
      <c r="A815" s="479"/>
      <c r="B815" s="479"/>
      <c r="C815" s="479"/>
      <c r="D815" s="479"/>
      <c r="E815" s="479"/>
      <c r="F815" s="479"/>
      <c r="G815" s="479"/>
      <c r="H815" s="479"/>
      <c r="I815" s="479"/>
      <c r="J815" s="479"/>
      <c r="K815" s="479"/>
      <c r="L815" s="479"/>
      <c r="M815" s="479"/>
      <c r="N815" s="479"/>
      <c r="O815" s="479"/>
      <c r="P815" s="479"/>
      <c r="Q815" s="479"/>
      <c r="R815" s="479"/>
      <c r="S815" s="479"/>
      <c r="T815" s="479"/>
      <c r="U815" s="479"/>
      <c r="V815" s="479"/>
      <c r="W815" s="479"/>
      <c r="X815" s="479"/>
      <c r="Y815" s="479"/>
      <c r="Z815" s="479"/>
    </row>
    <row r="816" spans="1:26" ht="15.75" customHeight="1">
      <c r="A816" s="479"/>
      <c r="B816" s="479"/>
      <c r="C816" s="479"/>
      <c r="D816" s="479"/>
      <c r="E816" s="479"/>
      <c r="F816" s="479"/>
      <c r="G816" s="479"/>
      <c r="H816" s="479"/>
      <c r="I816" s="479"/>
      <c r="J816" s="479"/>
      <c r="K816" s="479"/>
      <c r="L816" s="479"/>
      <c r="M816" s="479"/>
      <c r="N816" s="479"/>
      <c r="O816" s="479"/>
      <c r="P816" s="479"/>
      <c r="Q816" s="479"/>
      <c r="R816" s="479"/>
      <c r="S816" s="479"/>
      <c r="T816" s="479"/>
      <c r="U816" s="479"/>
      <c r="V816" s="479"/>
      <c r="W816" s="479"/>
      <c r="X816" s="479"/>
      <c r="Y816" s="479"/>
      <c r="Z816" s="479"/>
    </row>
    <row r="817" spans="1:26" ht="15.75" customHeight="1">
      <c r="A817" s="479"/>
      <c r="B817" s="479"/>
      <c r="C817" s="479"/>
      <c r="D817" s="479"/>
      <c r="E817" s="479"/>
      <c r="F817" s="479"/>
      <c r="G817" s="479"/>
      <c r="H817" s="479"/>
      <c r="I817" s="479"/>
      <c r="J817" s="479"/>
      <c r="K817" s="479"/>
      <c r="L817" s="479"/>
      <c r="M817" s="479"/>
      <c r="N817" s="479"/>
      <c r="O817" s="479"/>
      <c r="P817" s="479"/>
      <c r="Q817" s="479"/>
      <c r="R817" s="479"/>
      <c r="S817" s="479"/>
      <c r="T817" s="479"/>
      <c r="U817" s="479"/>
      <c r="V817" s="479"/>
      <c r="W817" s="479"/>
      <c r="X817" s="479"/>
      <c r="Y817" s="479"/>
      <c r="Z817" s="479"/>
    </row>
    <row r="818" spans="1:26" ht="15.75" customHeight="1">
      <c r="A818" s="479"/>
      <c r="B818" s="479"/>
      <c r="C818" s="479"/>
      <c r="D818" s="479"/>
      <c r="E818" s="479"/>
      <c r="F818" s="479"/>
      <c r="G818" s="479"/>
      <c r="H818" s="479"/>
      <c r="I818" s="479"/>
      <c r="J818" s="479"/>
      <c r="K818" s="479"/>
      <c r="L818" s="479"/>
      <c r="M818" s="479"/>
      <c r="N818" s="479"/>
      <c r="O818" s="479"/>
      <c r="P818" s="479"/>
      <c r="Q818" s="479"/>
      <c r="R818" s="479"/>
      <c r="S818" s="479"/>
      <c r="T818" s="479"/>
      <c r="U818" s="479"/>
      <c r="V818" s="479"/>
      <c r="W818" s="479"/>
      <c r="X818" s="479"/>
      <c r="Y818" s="479"/>
      <c r="Z818" s="479"/>
    </row>
    <row r="819" spans="1:26" ht="15.75" customHeight="1">
      <c r="A819" s="479"/>
      <c r="B819" s="479"/>
      <c r="C819" s="479"/>
      <c r="D819" s="479"/>
      <c r="E819" s="479"/>
      <c r="F819" s="479"/>
      <c r="G819" s="479"/>
      <c r="H819" s="479"/>
      <c r="I819" s="479"/>
      <c r="J819" s="479"/>
      <c r="K819" s="479"/>
      <c r="L819" s="479"/>
      <c r="M819" s="479"/>
      <c r="N819" s="479"/>
      <c r="O819" s="479"/>
      <c r="P819" s="479"/>
      <c r="Q819" s="479"/>
      <c r="R819" s="479"/>
      <c r="S819" s="479"/>
      <c r="T819" s="479"/>
      <c r="U819" s="479"/>
      <c r="V819" s="479"/>
      <c r="W819" s="479"/>
      <c r="X819" s="479"/>
      <c r="Y819" s="479"/>
      <c r="Z819" s="479"/>
    </row>
    <row r="820" spans="1:26" ht="15.75" customHeight="1">
      <c r="A820" s="479"/>
      <c r="B820" s="479"/>
      <c r="C820" s="479"/>
      <c r="D820" s="479"/>
      <c r="E820" s="479"/>
      <c r="F820" s="479"/>
      <c r="G820" s="479"/>
      <c r="H820" s="479"/>
      <c r="I820" s="479"/>
      <c r="J820" s="479"/>
      <c r="K820" s="479"/>
      <c r="L820" s="479"/>
      <c r="M820" s="479"/>
      <c r="N820" s="479"/>
      <c r="O820" s="479"/>
      <c r="P820" s="479"/>
      <c r="Q820" s="479"/>
      <c r="R820" s="479"/>
      <c r="S820" s="479"/>
      <c r="T820" s="479"/>
      <c r="U820" s="479"/>
      <c r="V820" s="479"/>
      <c r="W820" s="479"/>
      <c r="X820" s="479"/>
      <c r="Y820" s="479"/>
      <c r="Z820" s="479"/>
    </row>
    <row r="821" spans="1:26" ht="15.75" customHeight="1">
      <c r="A821" s="479"/>
      <c r="B821" s="479"/>
      <c r="C821" s="479"/>
      <c r="D821" s="479"/>
      <c r="E821" s="479"/>
      <c r="F821" s="479"/>
      <c r="G821" s="479"/>
      <c r="H821" s="479"/>
      <c r="I821" s="479"/>
      <c r="J821" s="479"/>
      <c r="K821" s="479"/>
      <c r="L821" s="479"/>
      <c r="M821" s="479"/>
      <c r="N821" s="479"/>
      <c r="O821" s="479"/>
      <c r="P821" s="479"/>
      <c r="Q821" s="479"/>
      <c r="R821" s="479"/>
      <c r="S821" s="479"/>
      <c r="T821" s="479"/>
      <c r="U821" s="479"/>
      <c r="V821" s="479"/>
      <c r="W821" s="479"/>
      <c r="X821" s="479"/>
      <c r="Y821" s="479"/>
      <c r="Z821" s="479"/>
    </row>
    <row r="822" spans="1:26" ht="15.75" customHeight="1">
      <c r="A822" s="479"/>
      <c r="B822" s="479"/>
      <c r="C822" s="479"/>
      <c r="D822" s="479"/>
      <c r="E822" s="479"/>
      <c r="F822" s="479"/>
      <c r="G822" s="479"/>
      <c r="H822" s="479"/>
      <c r="I822" s="479"/>
      <c r="J822" s="479"/>
      <c r="K822" s="479"/>
      <c r="L822" s="479"/>
      <c r="M822" s="479"/>
      <c r="N822" s="479"/>
      <c r="O822" s="479"/>
      <c r="P822" s="479"/>
      <c r="Q822" s="479"/>
      <c r="R822" s="479"/>
      <c r="S822" s="479"/>
      <c r="T822" s="479"/>
      <c r="U822" s="479"/>
      <c r="V822" s="479"/>
      <c r="W822" s="479"/>
      <c r="X822" s="479"/>
      <c r="Y822" s="479"/>
      <c r="Z822" s="479"/>
    </row>
    <row r="823" spans="1:26" ht="15.75" customHeight="1">
      <c r="A823" s="479"/>
      <c r="B823" s="479"/>
      <c r="C823" s="479"/>
      <c r="D823" s="479"/>
      <c r="E823" s="479"/>
      <c r="F823" s="479"/>
      <c r="G823" s="479"/>
      <c r="H823" s="479"/>
      <c r="I823" s="479"/>
      <c r="J823" s="479"/>
      <c r="K823" s="479"/>
      <c r="L823" s="479"/>
      <c r="M823" s="479"/>
      <c r="N823" s="479"/>
      <c r="O823" s="479"/>
      <c r="P823" s="479"/>
      <c r="Q823" s="479"/>
      <c r="R823" s="479"/>
      <c r="S823" s="479"/>
      <c r="T823" s="479"/>
      <c r="U823" s="479"/>
      <c r="V823" s="479"/>
      <c r="W823" s="479"/>
      <c r="X823" s="479"/>
      <c r="Y823" s="479"/>
      <c r="Z823" s="479"/>
    </row>
    <row r="824" spans="1:26" ht="15.75" customHeight="1">
      <c r="A824" s="479"/>
      <c r="B824" s="479"/>
      <c r="C824" s="479"/>
      <c r="D824" s="479"/>
      <c r="E824" s="479"/>
      <c r="F824" s="479"/>
      <c r="G824" s="479"/>
      <c r="H824" s="479"/>
      <c r="I824" s="479"/>
      <c r="J824" s="479"/>
      <c r="K824" s="479"/>
      <c r="L824" s="479"/>
      <c r="M824" s="479"/>
      <c r="N824" s="479"/>
      <c r="O824" s="479"/>
      <c r="P824" s="479"/>
      <c r="Q824" s="479"/>
      <c r="R824" s="479"/>
      <c r="S824" s="479"/>
      <c r="T824" s="479"/>
      <c r="U824" s="479"/>
      <c r="V824" s="479"/>
      <c r="W824" s="479"/>
      <c r="X824" s="479"/>
      <c r="Y824" s="479"/>
      <c r="Z824" s="479"/>
    </row>
    <row r="825" spans="1:26" ht="15.75" customHeight="1">
      <c r="A825" s="479"/>
      <c r="B825" s="479"/>
      <c r="C825" s="479"/>
      <c r="D825" s="479"/>
      <c r="E825" s="479"/>
      <c r="F825" s="479"/>
      <c r="G825" s="479"/>
      <c r="H825" s="479"/>
      <c r="I825" s="479"/>
      <c r="J825" s="479"/>
      <c r="K825" s="479"/>
      <c r="L825" s="479"/>
      <c r="M825" s="479"/>
      <c r="N825" s="479"/>
      <c r="O825" s="479"/>
      <c r="P825" s="479"/>
      <c r="Q825" s="479"/>
      <c r="R825" s="479"/>
      <c r="S825" s="479"/>
      <c r="T825" s="479"/>
      <c r="U825" s="479"/>
      <c r="V825" s="479"/>
      <c r="W825" s="479"/>
      <c r="X825" s="479"/>
      <c r="Y825" s="479"/>
      <c r="Z825" s="479"/>
    </row>
    <row r="826" spans="1:26" ht="15.75" customHeight="1">
      <c r="A826" s="479"/>
      <c r="B826" s="479"/>
      <c r="C826" s="479"/>
      <c r="D826" s="479"/>
      <c r="E826" s="479"/>
      <c r="F826" s="479"/>
      <c r="G826" s="479"/>
      <c r="H826" s="479"/>
      <c r="I826" s="479"/>
      <c r="J826" s="479"/>
      <c r="K826" s="479"/>
      <c r="L826" s="479"/>
      <c r="M826" s="479"/>
      <c r="N826" s="479"/>
      <c r="O826" s="479"/>
      <c r="P826" s="479"/>
      <c r="Q826" s="479"/>
      <c r="R826" s="479"/>
      <c r="S826" s="479"/>
      <c r="T826" s="479"/>
      <c r="U826" s="479"/>
      <c r="V826" s="479"/>
      <c r="W826" s="479"/>
      <c r="X826" s="479"/>
      <c r="Y826" s="479"/>
      <c r="Z826" s="479"/>
    </row>
    <row r="827" spans="1:26" ht="15.75" customHeight="1">
      <c r="A827" s="479"/>
      <c r="B827" s="479"/>
      <c r="C827" s="479"/>
      <c r="D827" s="479"/>
      <c r="E827" s="479"/>
      <c r="F827" s="479"/>
      <c r="G827" s="479"/>
      <c r="H827" s="479"/>
      <c r="I827" s="479"/>
      <c r="J827" s="479"/>
      <c r="K827" s="479"/>
      <c r="L827" s="479"/>
      <c r="M827" s="479"/>
      <c r="N827" s="479"/>
      <c r="O827" s="479"/>
      <c r="P827" s="479"/>
      <c r="Q827" s="479"/>
      <c r="R827" s="479"/>
      <c r="S827" s="479"/>
      <c r="T827" s="479"/>
      <c r="U827" s="479"/>
      <c r="V827" s="479"/>
      <c r="W827" s="479"/>
      <c r="X827" s="479"/>
      <c r="Y827" s="479"/>
      <c r="Z827" s="479"/>
    </row>
    <row r="828" spans="1:26" ht="15.75" customHeight="1">
      <c r="A828" s="479"/>
      <c r="B828" s="479"/>
      <c r="C828" s="479"/>
      <c r="D828" s="479"/>
      <c r="E828" s="479"/>
      <c r="F828" s="479"/>
      <c r="G828" s="479"/>
      <c r="H828" s="479"/>
      <c r="I828" s="479"/>
      <c r="J828" s="479"/>
      <c r="K828" s="479"/>
      <c r="L828" s="479"/>
      <c r="M828" s="479"/>
      <c r="N828" s="479"/>
      <c r="O828" s="479"/>
      <c r="P828" s="479"/>
      <c r="Q828" s="479"/>
      <c r="R828" s="479"/>
      <c r="S828" s="479"/>
      <c r="T828" s="479"/>
      <c r="U828" s="479"/>
      <c r="V828" s="479"/>
      <c r="W828" s="479"/>
      <c r="X828" s="479"/>
      <c r="Y828" s="479"/>
      <c r="Z828" s="479"/>
    </row>
    <row r="829" spans="1:26" ht="15.75" customHeight="1">
      <c r="A829" s="479"/>
      <c r="B829" s="479"/>
      <c r="C829" s="479"/>
      <c r="D829" s="479"/>
      <c r="E829" s="479"/>
      <c r="F829" s="479"/>
      <c r="G829" s="479"/>
      <c r="H829" s="479"/>
      <c r="I829" s="479"/>
      <c r="J829" s="479"/>
      <c r="K829" s="479"/>
      <c r="L829" s="479"/>
      <c r="M829" s="479"/>
      <c r="N829" s="479"/>
      <c r="O829" s="479"/>
      <c r="P829" s="479"/>
      <c r="Q829" s="479"/>
      <c r="R829" s="479"/>
      <c r="S829" s="479"/>
      <c r="T829" s="479"/>
      <c r="U829" s="479"/>
      <c r="V829" s="479"/>
      <c r="W829" s="479"/>
      <c r="X829" s="479"/>
      <c r="Y829" s="479"/>
      <c r="Z829" s="479"/>
    </row>
    <row r="830" spans="1:26" ht="15.75" customHeight="1">
      <c r="A830" s="479"/>
      <c r="B830" s="479"/>
      <c r="C830" s="479"/>
      <c r="D830" s="479"/>
      <c r="E830" s="479"/>
      <c r="F830" s="479"/>
      <c r="G830" s="479"/>
      <c r="H830" s="479"/>
      <c r="I830" s="479"/>
      <c r="J830" s="479"/>
      <c r="K830" s="479"/>
      <c r="L830" s="479"/>
      <c r="M830" s="479"/>
      <c r="N830" s="479"/>
      <c r="O830" s="479"/>
      <c r="P830" s="479"/>
      <c r="Q830" s="479"/>
      <c r="R830" s="479"/>
      <c r="S830" s="479"/>
      <c r="T830" s="479"/>
      <c r="U830" s="479"/>
      <c r="V830" s="479"/>
      <c r="W830" s="479"/>
      <c r="X830" s="479"/>
      <c r="Y830" s="479"/>
      <c r="Z830" s="479"/>
    </row>
    <row r="831" spans="1:26" ht="15.75" customHeight="1">
      <c r="A831" s="479"/>
      <c r="B831" s="479"/>
      <c r="C831" s="479"/>
      <c r="D831" s="479"/>
      <c r="E831" s="479"/>
      <c r="F831" s="479"/>
      <c r="G831" s="479"/>
      <c r="H831" s="479"/>
      <c r="I831" s="479"/>
      <c r="J831" s="479"/>
      <c r="K831" s="479"/>
      <c r="L831" s="479"/>
      <c r="M831" s="479"/>
      <c r="N831" s="479"/>
      <c r="O831" s="479"/>
      <c r="P831" s="479"/>
      <c r="Q831" s="479"/>
      <c r="R831" s="479"/>
      <c r="S831" s="479"/>
      <c r="T831" s="479"/>
      <c r="U831" s="479"/>
      <c r="V831" s="479"/>
      <c r="W831" s="479"/>
      <c r="X831" s="479"/>
      <c r="Y831" s="479"/>
      <c r="Z831" s="479"/>
    </row>
    <row r="832" spans="1:26" ht="15.75" customHeight="1">
      <c r="A832" s="479"/>
      <c r="B832" s="479"/>
      <c r="C832" s="479"/>
      <c r="D832" s="479"/>
      <c r="E832" s="479"/>
      <c r="F832" s="479"/>
      <c r="G832" s="479"/>
      <c r="H832" s="479"/>
      <c r="I832" s="479"/>
      <c r="J832" s="479"/>
      <c r="K832" s="479"/>
      <c r="L832" s="479"/>
      <c r="M832" s="479"/>
      <c r="N832" s="479"/>
      <c r="O832" s="479"/>
      <c r="P832" s="479"/>
      <c r="Q832" s="479"/>
      <c r="R832" s="479"/>
      <c r="S832" s="479"/>
      <c r="T832" s="479"/>
      <c r="U832" s="479"/>
      <c r="V832" s="479"/>
      <c r="W832" s="479"/>
      <c r="X832" s="479"/>
      <c r="Y832" s="479"/>
      <c r="Z832" s="479"/>
    </row>
    <row r="833" spans="1:26" ht="15.75" customHeight="1">
      <c r="A833" s="479"/>
      <c r="B833" s="479"/>
      <c r="C833" s="479"/>
      <c r="D833" s="479"/>
      <c r="E833" s="479"/>
      <c r="F833" s="479"/>
      <c r="G833" s="479"/>
      <c r="H833" s="479"/>
      <c r="I833" s="479"/>
      <c r="J833" s="479"/>
      <c r="K833" s="479"/>
      <c r="L833" s="479"/>
      <c r="M833" s="479"/>
      <c r="N833" s="479"/>
      <c r="O833" s="479"/>
      <c r="P833" s="479"/>
      <c r="Q833" s="479"/>
      <c r="R833" s="479"/>
      <c r="S833" s="479"/>
      <c r="T833" s="479"/>
      <c r="U833" s="479"/>
      <c r="V833" s="479"/>
      <c r="W833" s="479"/>
      <c r="X833" s="479"/>
      <c r="Y833" s="479"/>
      <c r="Z833" s="479"/>
    </row>
    <row r="834" spans="1:26" ht="15.75" customHeight="1">
      <c r="A834" s="479"/>
      <c r="B834" s="479"/>
      <c r="C834" s="479"/>
      <c r="D834" s="479"/>
      <c r="E834" s="479"/>
      <c r="F834" s="479"/>
      <c r="G834" s="479"/>
      <c r="H834" s="479"/>
      <c r="I834" s="479"/>
      <c r="J834" s="479"/>
      <c r="K834" s="479"/>
      <c r="L834" s="479"/>
      <c r="M834" s="479"/>
      <c r="N834" s="479"/>
      <c r="O834" s="479"/>
      <c r="P834" s="479"/>
      <c r="Q834" s="479"/>
      <c r="R834" s="479"/>
      <c r="S834" s="479"/>
      <c r="T834" s="479"/>
      <c r="U834" s="479"/>
      <c r="V834" s="479"/>
      <c r="W834" s="479"/>
      <c r="X834" s="479"/>
      <c r="Y834" s="479"/>
      <c r="Z834" s="479"/>
    </row>
    <row r="835" spans="1:26" ht="15.75" customHeight="1">
      <c r="A835" s="479"/>
      <c r="B835" s="479"/>
      <c r="C835" s="479"/>
      <c r="D835" s="479"/>
      <c r="E835" s="479"/>
      <c r="F835" s="479"/>
      <c r="G835" s="479"/>
      <c r="H835" s="479"/>
      <c r="I835" s="479"/>
      <c r="J835" s="479"/>
      <c r="K835" s="479"/>
      <c r="L835" s="479"/>
      <c r="M835" s="479"/>
      <c r="N835" s="479"/>
      <c r="O835" s="479"/>
      <c r="P835" s="479"/>
      <c r="Q835" s="479"/>
      <c r="R835" s="479"/>
      <c r="S835" s="479"/>
      <c r="T835" s="479"/>
      <c r="U835" s="479"/>
      <c r="V835" s="479"/>
      <c r="W835" s="479"/>
      <c r="X835" s="479"/>
      <c r="Y835" s="479"/>
      <c r="Z835" s="479"/>
    </row>
    <row r="836" spans="1:26" ht="15.75" customHeight="1">
      <c r="A836" s="479"/>
      <c r="B836" s="479"/>
      <c r="C836" s="479"/>
      <c r="D836" s="479"/>
      <c r="E836" s="479"/>
      <c r="F836" s="479"/>
      <c r="G836" s="479"/>
      <c r="H836" s="479"/>
      <c r="I836" s="479"/>
      <c r="J836" s="479"/>
      <c r="K836" s="479"/>
      <c r="L836" s="479"/>
      <c r="M836" s="479"/>
      <c r="N836" s="479"/>
      <c r="O836" s="479"/>
      <c r="P836" s="479"/>
      <c r="Q836" s="479"/>
      <c r="R836" s="479"/>
      <c r="S836" s="479"/>
      <c r="T836" s="479"/>
      <c r="U836" s="479"/>
      <c r="V836" s="479"/>
      <c r="W836" s="479"/>
      <c r="X836" s="479"/>
      <c r="Y836" s="479"/>
      <c r="Z836" s="479"/>
    </row>
    <row r="837" spans="1:26" ht="15.75" customHeight="1">
      <c r="A837" s="479"/>
      <c r="B837" s="479"/>
      <c r="C837" s="479"/>
      <c r="D837" s="479"/>
      <c r="E837" s="479"/>
      <c r="F837" s="479"/>
      <c r="G837" s="479"/>
      <c r="H837" s="479"/>
      <c r="I837" s="479"/>
      <c r="J837" s="479"/>
      <c r="K837" s="479"/>
      <c r="L837" s="479"/>
      <c r="M837" s="479"/>
      <c r="N837" s="479"/>
      <c r="O837" s="479"/>
      <c r="P837" s="479"/>
      <c r="Q837" s="479"/>
      <c r="R837" s="479"/>
      <c r="S837" s="479"/>
      <c r="T837" s="479"/>
      <c r="U837" s="479"/>
      <c r="V837" s="479"/>
      <c r="W837" s="479"/>
      <c r="X837" s="479"/>
      <c r="Y837" s="479"/>
      <c r="Z837" s="479"/>
    </row>
    <row r="838" spans="1:26" ht="15.75" customHeight="1">
      <c r="A838" s="479"/>
      <c r="B838" s="479"/>
      <c r="C838" s="479"/>
      <c r="D838" s="479"/>
      <c r="E838" s="479"/>
      <c r="F838" s="479"/>
      <c r="G838" s="479"/>
      <c r="H838" s="479"/>
      <c r="I838" s="479"/>
      <c r="J838" s="479"/>
      <c r="K838" s="479"/>
      <c r="L838" s="479"/>
      <c r="M838" s="479"/>
      <c r="N838" s="479"/>
      <c r="O838" s="479"/>
      <c r="P838" s="479"/>
      <c r="Q838" s="479"/>
      <c r="R838" s="479"/>
      <c r="S838" s="479"/>
      <c r="T838" s="479"/>
      <c r="U838" s="479"/>
      <c r="V838" s="479"/>
      <c r="W838" s="479"/>
      <c r="X838" s="479"/>
      <c r="Y838" s="479"/>
      <c r="Z838" s="479"/>
    </row>
    <row r="839" spans="1:26" ht="15.75" customHeight="1">
      <c r="A839" s="479"/>
      <c r="B839" s="479"/>
      <c r="C839" s="479"/>
      <c r="D839" s="479"/>
      <c r="E839" s="479"/>
      <c r="F839" s="479"/>
      <c r="G839" s="479"/>
      <c r="H839" s="479"/>
      <c r="I839" s="479"/>
      <c r="J839" s="479"/>
      <c r="K839" s="479"/>
      <c r="L839" s="479"/>
      <c r="M839" s="479"/>
      <c r="N839" s="479"/>
      <c r="O839" s="479"/>
      <c r="P839" s="479"/>
      <c r="Q839" s="479"/>
      <c r="R839" s="479"/>
      <c r="S839" s="479"/>
      <c r="T839" s="479"/>
      <c r="U839" s="479"/>
      <c r="V839" s="479"/>
      <c r="W839" s="479"/>
      <c r="X839" s="479"/>
      <c r="Y839" s="479"/>
      <c r="Z839" s="479"/>
    </row>
    <row r="840" spans="1:26" ht="15.75" customHeight="1">
      <c r="A840" s="479"/>
      <c r="B840" s="479"/>
      <c r="C840" s="479"/>
      <c r="D840" s="479"/>
      <c r="E840" s="479"/>
      <c r="F840" s="479"/>
      <c r="G840" s="479"/>
      <c r="H840" s="479"/>
      <c r="I840" s="479"/>
      <c r="J840" s="479"/>
      <c r="K840" s="479"/>
      <c r="L840" s="479"/>
      <c r="M840" s="479"/>
      <c r="N840" s="479"/>
      <c r="O840" s="479"/>
      <c r="P840" s="479"/>
      <c r="Q840" s="479"/>
      <c r="R840" s="479"/>
      <c r="S840" s="479"/>
      <c r="T840" s="479"/>
      <c r="U840" s="479"/>
      <c r="V840" s="479"/>
      <c r="W840" s="479"/>
      <c r="X840" s="479"/>
      <c r="Y840" s="479"/>
      <c r="Z840" s="479"/>
    </row>
    <row r="841" spans="1:26" ht="15.75" customHeight="1">
      <c r="A841" s="479"/>
      <c r="B841" s="479"/>
      <c r="C841" s="479"/>
      <c r="D841" s="479"/>
      <c r="E841" s="479"/>
      <c r="F841" s="479"/>
      <c r="G841" s="479"/>
      <c r="H841" s="479"/>
      <c r="I841" s="479"/>
      <c r="J841" s="479"/>
      <c r="K841" s="479"/>
      <c r="L841" s="479"/>
      <c r="M841" s="479"/>
      <c r="N841" s="479"/>
      <c r="O841" s="479"/>
      <c r="P841" s="479"/>
      <c r="Q841" s="479"/>
      <c r="R841" s="479"/>
      <c r="S841" s="479"/>
      <c r="T841" s="479"/>
      <c r="U841" s="479"/>
      <c r="V841" s="479"/>
      <c r="W841" s="479"/>
      <c r="X841" s="479"/>
      <c r="Y841" s="479"/>
      <c r="Z841" s="479"/>
    </row>
    <row r="842" spans="1:26" ht="15.75" customHeight="1">
      <c r="A842" s="479"/>
      <c r="B842" s="479"/>
      <c r="C842" s="479"/>
      <c r="D842" s="479"/>
      <c r="E842" s="479"/>
      <c r="F842" s="479"/>
      <c r="G842" s="479"/>
      <c r="H842" s="479"/>
      <c r="I842" s="479"/>
      <c r="J842" s="479"/>
      <c r="K842" s="479"/>
      <c r="L842" s="479"/>
      <c r="M842" s="479"/>
      <c r="N842" s="479"/>
      <c r="O842" s="479"/>
      <c r="P842" s="479"/>
      <c r="Q842" s="479"/>
      <c r="R842" s="479"/>
      <c r="S842" s="479"/>
      <c r="T842" s="479"/>
      <c r="U842" s="479"/>
      <c r="V842" s="479"/>
      <c r="W842" s="479"/>
      <c r="X842" s="479"/>
      <c r="Y842" s="479"/>
      <c r="Z842" s="479"/>
    </row>
    <row r="843" spans="1:26" ht="15.75" customHeight="1">
      <c r="A843" s="479"/>
      <c r="B843" s="479"/>
      <c r="C843" s="479"/>
      <c r="D843" s="479"/>
      <c r="E843" s="479"/>
      <c r="F843" s="479"/>
      <c r="G843" s="479"/>
      <c r="H843" s="479"/>
      <c r="I843" s="479"/>
      <c r="J843" s="479"/>
      <c r="K843" s="479"/>
      <c r="L843" s="479"/>
      <c r="M843" s="479"/>
      <c r="N843" s="479"/>
      <c r="O843" s="479"/>
      <c r="P843" s="479"/>
      <c r="Q843" s="479"/>
      <c r="R843" s="479"/>
      <c r="S843" s="479"/>
      <c r="T843" s="479"/>
      <c r="U843" s="479"/>
      <c r="V843" s="479"/>
      <c r="W843" s="479"/>
      <c r="X843" s="479"/>
      <c r="Y843" s="479"/>
      <c r="Z843" s="479"/>
    </row>
    <row r="844" spans="1:26" ht="15.75" customHeight="1">
      <c r="A844" s="479"/>
      <c r="B844" s="479"/>
      <c r="C844" s="479"/>
      <c r="D844" s="479"/>
      <c r="E844" s="479"/>
      <c r="F844" s="479"/>
      <c r="G844" s="479"/>
      <c r="H844" s="479"/>
      <c r="I844" s="479"/>
      <c r="J844" s="479"/>
      <c r="K844" s="479"/>
      <c r="L844" s="479"/>
      <c r="M844" s="479"/>
      <c r="N844" s="479"/>
      <c r="O844" s="479"/>
      <c r="P844" s="479"/>
      <c r="Q844" s="479"/>
      <c r="R844" s="479"/>
      <c r="S844" s="479"/>
      <c r="T844" s="479"/>
      <c r="U844" s="479"/>
      <c r="V844" s="479"/>
      <c r="W844" s="479"/>
      <c r="X844" s="479"/>
      <c r="Y844" s="479"/>
      <c r="Z844" s="479"/>
    </row>
    <row r="845" spans="1:26" ht="15.75" customHeight="1">
      <c r="A845" s="479"/>
      <c r="B845" s="479"/>
      <c r="C845" s="479"/>
      <c r="D845" s="479"/>
      <c r="E845" s="479"/>
      <c r="F845" s="479"/>
      <c r="G845" s="479"/>
      <c r="H845" s="479"/>
      <c r="I845" s="479"/>
      <c r="J845" s="479"/>
      <c r="K845" s="479"/>
      <c r="L845" s="479"/>
      <c r="M845" s="479"/>
      <c r="N845" s="479"/>
      <c r="O845" s="479"/>
      <c r="P845" s="479"/>
      <c r="Q845" s="479"/>
      <c r="R845" s="479"/>
      <c r="S845" s="479"/>
      <c r="T845" s="479"/>
      <c r="U845" s="479"/>
      <c r="V845" s="479"/>
      <c r="W845" s="479"/>
      <c r="X845" s="479"/>
      <c r="Y845" s="479"/>
      <c r="Z845" s="479"/>
    </row>
    <row r="846" spans="1:26" ht="15.75" customHeight="1">
      <c r="A846" s="479"/>
      <c r="B846" s="479"/>
      <c r="C846" s="479"/>
      <c r="D846" s="479"/>
      <c r="E846" s="479"/>
      <c r="F846" s="479"/>
      <c r="G846" s="479"/>
      <c r="H846" s="479"/>
      <c r="I846" s="479"/>
      <c r="J846" s="479"/>
      <c r="K846" s="479"/>
      <c r="L846" s="479"/>
      <c r="M846" s="479"/>
      <c r="N846" s="479"/>
      <c r="O846" s="479"/>
      <c r="P846" s="479"/>
      <c r="Q846" s="479"/>
      <c r="R846" s="479"/>
      <c r="S846" s="479"/>
      <c r="T846" s="479"/>
      <c r="U846" s="479"/>
      <c r="V846" s="479"/>
      <c r="W846" s="479"/>
      <c r="X846" s="479"/>
      <c r="Y846" s="479"/>
      <c r="Z846" s="479"/>
    </row>
    <row r="847" spans="1:26" ht="15.75" customHeight="1">
      <c r="A847" s="479"/>
      <c r="B847" s="479"/>
      <c r="C847" s="479"/>
      <c r="D847" s="479"/>
      <c r="E847" s="479"/>
      <c r="F847" s="479"/>
      <c r="G847" s="479"/>
      <c r="H847" s="479"/>
      <c r="I847" s="479"/>
      <c r="J847" s="479"/>
      <c r="K847" s="479"/>
      <c r="L847" s="479"/>
      <c r="M847" s="479"/>
      <c r="N847" s="479"/>
      <c r="O847" s="479"/>
      <c r="P847" s="479"/>
      <c r="Q847" s="479"/>
      <c r="R847" s="479"/>
      <c r="S847" s="479"/>
      <c r="T847" s="479"/>
      <c r="U847" s="479"/>
      <c r="V847" s="479"/>
      <c r="W847" s="479"/>
      <c r="X847" s="479"/>
      <c r="Y847" s="479"/>
      <c r="Z847" s="479"/>
    </row>
    <row r="848" spans="1:26" ht="15.75" customHeight="1">
      <c r="A848" s="479"/>
      <c r="B848" s="479"/>
      <c r="C848" s="479"/>
      <c r="D848" s="479"/>
      <c r="E848" s="479"/>
      <c r="F848" s="479"/>
      <c r="G848" s="479"/>
      <c r="H848" s="479"/>
      <c r="I848" s="479"/>
      <c r="J848" s="479"/>
      <c r="K848" s="479"/>
      <c r="L848" s="479"/>
      <c r="M848" s="479"/>
      <c r="N848" s="479"/>
      <c r="O848" s="479"/>
      <c r="P848" s="479"/>
      <c r="Q848" s="479"/>
      <c r="R848" s="479"/>
      <c r="S848" s="479"/>
      <c r="T848" s="479"/>
      <c r="U848" s="479"/>
      <c r="V848" s="479"/>
      <c r="W848" s="479"/>
      <c r="X848" s="479"/>
      <c r="Y848" s="479"/>
      <c r="Z848" s="479"/>
    </row>
    <row r="849" spans="1:26" ht="15.75" customHeight="1">
      <c r="A849" s="479"/>
      <c r="B849" s="479"/>
      <c r="C849" s="479"/>
      <c r="D849" s="479"/>
      <c r="E849" s="479"/>
      <c r="F849" s="479"/>
      <c r="G849" s="479"/>
      <c r="H849" s="479"/>
      <c r="I849" s="479"/>
      <c r="J849" s="479"/>
      <c r="K849" s="479"/>
      <c r="L849" s="479"/>
      <c r="M849" s="479"/>
      <c r="N849" s="479"/>
      <c r="O849" s="479"/>
      <c r="P849" s="479"/>
      <c r="Q849" s="479"/>
      <c r="R849" s="479"/>
      <c r="S849" s="479"/>
      <c r="T849" s="479"/>
      <c r="U849" s="479"/>
      <c r="V849" s="479"/>
      <c r="W849" s="479"/>
      <c r="X849" s="479"/>
      <c r="Y849" s="479"/>
      <c r="Z849" s="479"/>
    </row>
    <row r="850" spans="1:26" ht="15.75" customHeight="1">
      <c r="A850" s="479"/>
      <c r="B850" s="479"/>
      <c r="C850" s="479"/>
      <c r="D850" s="479"/>
      <c r="E850" s="479"/>
      <c r="F850" s="479"/>
      <c r="G850" s="479"/>
      <c r="H850" s="479"/>
      <c r="I850" s="479"/>
      <c r="J850" s="479"/>
      <c r="K850" s="479"/>
      <c r="L850" s="479"/>
      <c r="M850" s="479"/>
      <c r="N850" s="479"/>
      <c r="O850" s="479"/>
      <c r="P850" s="479"/>
      <c r="Q850" s="479"/>
      <c r="R850" s="479"/>
      <c r="S850" s="479"/>
      <c r="T850" s="479"/>
      <c r="U850" s="479"/>
      <c r="V850" s="479"/>
      <c r="W850" s="479"/>
      <c r="X850" s="479"/>
      <c r="Y850" s="479"/>
      <c r="Z850" s="479"/>
    </row>
    <row r="851" spans="1:26" ht="15.75" customHeight="1">
      <c r="A851" s="479"/>
      <c r="B851" s="479"/>
      <c r="C851" s="479"/>
      <c r="D851" s="479"/>
      <c r="E851" s="479"/>
      <c r="F851" s="479"/>
      <c r="G851" s="479"/>
      <c r="H851" s="479"/>
      <c r="I851" s="479"/>
      <c r="J851" s="479"/>
      <c r="K851" s="479"/>
      <c r="L851" s="479"/>
      <c r="M851" s="479"/>
      <c r="N851" s="479"/>
      <c r="O851" s="479"/>
      <c r="P851" s="479"/>
      <c r="Q851" s="479"/>
      <c r="R851" s="479"/>
      <c r="S851" s="479"/>
      <c r="T851" s="479"/>
      <c r="U851" s="479"/>
      <c r="V851" s="479"/>
      <c r="W851" s="479"/>
      <c r="X851" s="479"/>
      <c r="Y851" s="479"/>
      <c r="Z851" s="479"/>
    </row>
    <row r="852" spans="1:26" ht="15.75" customHeight="1">
      <c r="A852" s="479"/>
      <c r="B852" s="479"/>
      <c r="C852" s="479"/>
      <c r="D852" s="479"/>
      <c r="E852" s="479"/>
      <c r="F852" s="479"/>
      <c r="G852" s="479"/>
      <c r="H852" s="479"/>
      <c r="I852" s="479"/>
      <c r="J852" s="479"/>
      <c r="K852" s="479"/>
      <c r="L852" s="479"/>
      <c r="M852" s="479"/>
      <c r="N852" s="479"/>
      <c r="O852" s="479"/>
      <c r="P852" s="479"/>
      <c r="Q852" s="479"/>
      <c r="R852" s="479"/>
      <c r="S852" s="479"/>
      <c r="T852" s="479"/>
      <c r="U852" s="479"/>
      <c r="V852" s="479"/>
      <c r="W852" s="479"/>
      <c r="X852" s="479"/>
      <c r="Y852" s="479"/>
      <c r="Z852" s="479"/>
    </row>
    <row r="853" spans="1:26" ht="15.75" customHeight="1">
      <c r="A853" s="479"/>
      <c r="B853" s="479"/>
      <c r="C853" s="479"/>
      <c r="D853" s="479"/>
      <c r="E853" s="479"/>
      <c r="F853" s="479"/>
      <c r="G853" s="479"/>
      <c r="H853" s="479"/>
      <c r="I853" s="479"/>
      <c r="J853" s="479"/>
      <c r="K853" s="479"/>
      <c r="L853" s="479"/>
      <c r="M853" s="479"/>
      <c r="N853" s="479"/>
      <c r="O853" s="479"/>
      <c r="P853" s="479"/>
      <c r="Q853" s="479"/>
      <c r="R853" s="479"/>
      <c r="S853" s="479"/>
      <c r="T853" s="479"/>
      <c r="U853" s="479"/>
      <c r="V853" s="479"/>
      <c r="W853" s="479"/>
      <c r="X853" s="479"/>
      <c r="Y853" s="479"/>
      <c r="Z853" s="479"/>
    </row>
    <row r="854" spans="1:26" ht="15.75" customHeight="1">
      <c r="A854" s="479"/>
      <c r="B854" s="479"/>
      <c r="C854" s="479"/>
      <c r="D854" s="479"/>
      <c r="E854" s="479"/>
      <c r="F854" s="479"/>
      <c r="G854" s="479"/>
      <c r="H854" s="479"/>
      <c r="I854" s="479"/>
      <c r="J854" s="479"/>
      <c r="K854" s="479"/>
      <c r="L854" s="479"/>
      <c r="M854" s="479"/>
      <c r="N854" s="479"/>
      <c r="O854" s="479"/>
      <c r="P854" s="479"/>
      <c r="Q854" s="479"/>
      <c r="R854" s="479"/>
      <c r="S854" s="479"/>
      <c r="T854" s="479"/>
      <c r="U854" s="479"/>
      <c r="V854" s="479"/>
      <c r="W854" s="479"/>
      <c r="X854" s="479"/>
      <c r="Y854" s="479"/>
      <c r="Z854" s="479"/>
    </row>
    <row r="855" spans="1:26" ht="15.75" customHeight="1">
      <c r="A855" s="479"/>
      <c r="B855" s="479"/>
      <c r="C855" s="479"/>
      <c r="D855" s="479"/>
      <c r="E855" s="479"/>
      <c r="F855" s="479"/>
      <c r="G855" s="479"/>
      <c r="H855" s="479"/>
      <c r="I855" s="479"/>
      <c r="J855" s="479"/>
      <c r="K855" s="479"/>
      <c r="L855" s="479"/>
      <c r="M855" s="479"/>
      <c r="N855" s="479"/>
      <c r="O855" s="479"/>
      <c r="P855" s="479"/>
      <c r="Q855" s="479"/>
      <c r="R855" s="479"/>
      <c r="S855" s="479"/>
      <c r="T855" s="479"/>
      <c r="U855" s="479"/>
      <c r="V855" s="479"/>
      <c r="W855" s="479"/>
      <c r="X855" s="479"/>
      <c r="Y855" s="479"/>
      <c r="Z855" s="479"/>
    </row>
    <row r="856" spans="1:26" ht="15.75" customHeight="1">
      <c r="A856" s="479"/>
      <c r="B856" s="479"/>
      <c r="C856" s="479"/>
      <c r="D856" s="479"/>
      <c r="E856" s="479"/>
      <c r="F856" s="479"/>
      <c r="G856" s="479"/>
      <c r="H856" s="479"/>
      <c r="I856" s="479"/>
      <c r="J856" s="479"/>
      <c r="K856" s="479"/>
      <c r="L856" s="479"/>
      <c r="M856" s="479"/>
      <c r="N856" s="479"/>
      <c r="O856" s="479"/>
      <c r="P856" s="479"/>
      <c r="Q856" s="479"/>
      <c r="R856" s="479"/>
      <c r="S856" s="479"/>
      <c r="T856" s="479"/>
      <c r="U856" s="479"/>
      <c r="V856" s="479"/>
      <c r="W856" s="479"/>
      <c r="X856" s="479"/>
      <c r="Y856" s="479"/>
      <c r="Z856" s="479"/>
    </row>
    <row r="857" spans="1:26" ht="15.75" customHeight="1">
      <c r="A857" s="479"/>
      <c r="B857" s="479"/>
      <c r="C857" s="479"/>
      <c r="D857" s="479"/>
      <c r="E857" s="479"/>
      <c r="F857" s="479"/>
      <c r="G857" s="479"/>
      <c r="H857" s="479"/>
      <c r="I857" s="479"/>
      <c r="J857" s="479"/>
      <c r="K857" s="479"/>
      <c r="L857" s="479"/>
      <c r="M857" s="479"/>
      <c r="N857" s="479"/>
      <c r="O857" s="479"/>
      <c r="P857" s="479"/>
      <c r="Q857" s="479"/>
      <c r="R857" s="479"/>
      <c r="S857" s="479"/>
      <c r="T857" s="479"/>
      <c r="U857" s="479"/>
      <c r="V857" s="479"/>
      <c r="W857" s="479"/>
      <c r="X857" s="479"/>
      <c r="Y857" s="479"/>
      <c r="Z857" s="479"/>
    </row>
    <row r="858" spans="1:26" ht="15.75" customHeight="1">
      <c r="A858" s="479"/>
      <c r="B858" s="479"/>
      <c r="C858" s="479"/>
      <c r="D858" s="479"/>
      <c r="E858" s="479"/>
      <c r="F858" s="479"/>
      <c r="G858" s="479"/>
      <c r="H858" s="479"/>
      <c r="I858" s="479"/>
      <c r="J858" s="479"/>
      <c r="K858" s="479"/>
      <c r="L858" s="479"/>
      <c r="M858" s="479"/>
      <c r="N858" s="479"/>
      <c r="O858" s="479"/>
      <c r="P858" s="479"/>
      <c r="Q858" s="479"/>
      <c r="R858" s="479"/>
      <c r="S858" s="479"/>
      <c r="T858" s="479"/>
      <c r="U858" s="479"/>
      <c r="V858" s="479"/>
      <c r="W858" s="479"/>
      <c r="X858" s="479"/>
      <c r="Y858" s="479"/>
      <c r="Z858" s="479"/>
    </row>
    <row r="859" spans="1:26" ht="15.75" customHeight="1">
      <c r="A859" s="479"/>
      <c r="B859" s="479"/>
      <c r="C859" s="479"/>
      <c r="D859" s="479"/>
      <c r="E859" s="479"/>
      <c r="F859" s="479"/>
      <c r="G859" s="479"/>
      <c r="H859" s="479"/>
      <c r="I859" s="479"/>
      <c r="J859" s="479"/>
      <c r="K859" s="479"/>
      <c r="L859" s="479"/>
      <c r="M859" s="479"/>
      <c r="N859" s="479"/>
      <c r="O859" s="479"/>
      <c r="P859" s="479"/>
      <c r="Q859" s="479"/>
      <c r="R859" s="479"/>
      <c r="S859" s="479"/>
      <c r="T859" s="479"/>
      <c r="U859" s="479"/>
      <c r="V859" s="479"/>
      <c r="W859" s="479"/>
      <c r="X859" s="479"/>
      <c r="Y859" s="479"/>
      <c r="Z859" s="479"/>
    </row>
    <row r="860" spans="1:26" ht="15.75" customHeight="1">
      <c r="A860" s="479"/>
      <c r="B860" s="479"/>
      <c r="C860" s="479"/>
      <c r="D860" s="479"/>
      <c r="E860" s="479"/>
      <c r="F860" s="479"/>
      <c r="G860" s="479"/>
      <c r="H860" s="479"/>
      <c r="I860" s="479"/>
      <c r="J860" s="479"/>
      <c r="K860" s="479"/>
      <c r="L860" s="479"/>
      <c r="M860" s="479"/>
      <c r="N860" s="479"/>
      <c r="O860" s="479"/>
      <c r="P860" s="479"/>
      <c r="Q860" s="479"/>
      <c r="R860" s="479"/>
      <c r="S860" s="479"/>
      <c r="T860" s="479"/>
      <c r="U860" s="479"/>
      <c r="V860" s="479"/>
      <c r="W860" s="479"/>
      <c r="X860" s="479"/>
      <c r="Y860" s="479"/>
      <c r="Z860" s="479"/>
    </row>
    <row r="861" spans="1:26" ht="15.75" customHeight="1">
      <c r="A861" s="479"/>
      <c r="B861" s="479"/>
      <c r="C861" s="479"/>
      <c r="D861" s="479"/>
      <c r="E861" s="479"/>
      <c r="F861" s="479"/>
      <c r="G861" s="479"/>
      <c r="H861" s="479"/>
      <c r="I861" s="479"/>
      <c r="J861" s="479"/>
      <c r="K861" s="479"/>
      <c r="L861" s="479"/>
      <c r="M861" s="479"/>
      <c r="N861" s="479"/>
      <c r="O861" s="479"/>
      <c r="P861" s="479"/>
      <c r="Q861" s="479"/>
      <c r="R861" s="479"/>
      <c r="S861" s="479"/>
      <c r="T861" s="479"/>
      <c r="U861" s="479"/>
      <c r="V861" s="479"/>
      <c r="W861" s="479"/>
      <c r="X861" s="479"/>
      <c r="Y861" s="479"/>
      <c r="Z861" s="479"/>
    </row>
    <row r="862" spans="1:26" ht="15.75" customHeight="1">
      <c r="A862" s="479"/>
      <c r="B862" s="479"/>
      <c r="C862" s="479"/>
      <c r="D862" s="479"/>
      <c r="E862" s="479"/>
      <c r="F862" s="479"/>
      <c r="G862" s="479"/>
      <c r="H862" s="479"/>
      <c r="I862" s="479"/>
      <c r="J862" s="479"/>
      <c r="K862" s="479"/>
      <c r="L862" s="479"/>
      <c r="M862" s="479"/>
      <c r="N862" s="479"/>
      <c r="O862" s="479"/>
      <c r="P862" s="479"/>
      <c r="Q862" s="479"/>
      <c r="R862" s="479"/>
      <c r="S862" s="479"/>
      <c r="T862" s="479"/>
      <c r="U862" s="479"/>
      <c r="V862" s="479"/>
      <c r="W862" s="479"/>
      <c r="X862" s="479"/>
      <c r="Y862" s="479"/>
      <c r="Z862" s="479"/>
    </row>
    <row r="863" spans="1:26" ht="15.75" customHeight="1">
      <c r="A863" s="479"/>
      <c r="B863" s="479"/>
      <c r="C863" s="479"/>
      <c r="D863" s="479"/>
      <c r="E863" s="479"/>
      <c r="F863" s="479"/>
      <c r="G863" s="479"/>
      <c r="H863" s="479"/>
      <c r="I863" s="479"/>
      <c r="J863" s="479"/>
      <c r="K863" s="479"/>
      <c r="L863" s="479"/>
      <c r="M863" s="479"/>
      <c r="N863" s="479"/>
      <c r="O863" s="479"/>
      <c r="P863" s="479"/>
      <c r="Q863" s="479"/>
      <c r="R863" s="479"/>
      <c r="S863" s="479"/>
      <c r="T863" s="479"/>
      <c r="U863" s="479"/>
      <c r="V863" s="479"/>
      <c r="W863" s="479"/>
      <c r="X863" s="479"/>
      <c r="Y863" s="479"/>
      <c r="Z863" s="479"/>
    </row>
    <row r="864" spans="1:26" ht="15.75" customHeight="1">
      <c r="A864" s="479"/>
      <c r="B864" s="479"/>
      <c r="C864" s="479"/>
      <c r="D864" s="479"/>
      <c r="E864" s="479"/>
      <c r="F864" s="479"/>
      <c r="G864" s="479"/>
      <c r="H864" s="479"/>
      <c r="I864" s="479"/>
      <c r="J864" s="479"/>
      <c r="K864" s="479"/>
      <c r="L864" s="479"/>
      <c r="M864" s="479"/>
      <c r="N864" s="479"/>
      <c r="O864" s="479"/>
      <c r="P864" s="479"/>
      <c r="Q864" s="479"/>
      <c r="R864" s="479"/>
      <c r="S864" s="479"/>
      <c r="T864" s="479"/>
      <c r="U864" s="479"/>
      <c r="V864" s="479"/>
      <c r="W864" s="479"/>
      <c r="X864" s="479"/>
      <c r="Y864" s="479"/>
      <c r="Z864" s="479"/>
    </row>
    <row r="865" spans="1:26" ht="15.75" customHeight="1">
      <c r="A865" s="479"/>
      <c r="B865" s="479"/>
      <c r="C865" s="479"/>
      <c r="D865" s="479"/>
      <c r="E865" s="479"/>
      <c r="F865" s="479"/>
      <c r="G865" s="479"/>
      <c r="H865" s="479"/>
      <c r="I865" s="479"/>
      <c r="J865" s="479"/>
      <c r="K865" s="479"/>
      <c r="L865" s="479"/>
      <c r="M865" s="479"/>
      <c r="N865" s="479"/>
      <c r="O865" s="479"/>
      <c r="P865" s="479"/>
      <c r="Q865" s="479"/>
      <c r="R865" s="479"/>
      <c r="S865" s="479"/>
      <c r="T865" s="479"/>
      <c r="U865" s="479"/>
      <c r="V865" s="479"/>
      <c r="W865" s="479"/>
      <c r="X865" s="479"/>
      <c r="Y865" s="479"/>
      <c r="Z865" s="479"/>
    </row>
    <row r="866" spans="1:26" ht="15.75" customHeight="1">
      <c r="A866" s="479"/>
      <c r="B866" s="479"/>
      <c r="C866" s="479"/>
      <c r="D866" s="479"/>
      <c r="E866" s="479"/>
      <c r="F866" s="479"/>
      <c r="G866" s="479"/>
      <c r="H866" s="479"/>
      <c r="I866" s="479"/>
      <c r="J866" s="479"/>
      <c r="K866" s="479"/>
      <c r="L866" s="479"/>
      <c r="M866" s="479"/>
      <c r="N866" s="479"/>
      <c r="O866" s="479"/>
      <c r="P866" s="479"/>
      <c r="Q866" s="479"/>
      <c r="R866" s="479"/>
      <c r="S866" s="479"/>
      <c r="T866" s="479"/>
      <c r="U866" s="479"/>
      <c r="V866" s="479"/>
      <c r="W866" s="479"/>
      <c r="X866" s="479"/>
      <c r="Y866" s="479"/>
      <c r="Z866" s="479"/>
    </row>
    <row r="867" spans="1:26" ht="15.75" customHeight="1">
      <c r="A867" s="479"/>
      <c r="B867" s="479"/>
      <c r="C867" s="479"/>
      <c r="D867" s="479"/>
      <c r="E867" s="479"/>
      <c r="F867" s="479"/>
      <c r="G867" s="479"/>
      <c r="H867" s="479"/>
      <c r="I867" s="479"/>
      <c r="J867" s="479"/>
      <c r="K867" s="479"/>
      <c r="L867" s="479"/>
      <c r="M867" s="479"/>
      <c r="N867" s="479"/>
      <c r="O867" s="479"/>
      <c r="P867" s="479"/>
      <c r="Q867" s="479"/>
      <c r="R867" s="479"/>
      <c r="S867" s="479"/>
      <c r="T867" s="479"/>
      <c r="U867" s="479"/>
      <c r="V867" s="479"/>
      <c r="W867" s="479"/>
      <c r="X867" s="479"/>
      <c r="Y867" s="479"/>
      <c r="Z867" s="479"/>
    </row>
    <row r="868" spans="1:26" ht="15.75" customHeight="1">
      <c r="A868" s="479"/>
      <c r="B868" s="479"/>
      <c r="C868" s="479"/>
      <c r="D868" s="479"/>
      <c r="E868" s="479"/>
      <c r="F868" s="479"/>
      <c r="G868" s="479"/>
      <c r="H868" s="479"/>
      <c r="I868" s="479"/>
      <c r="J868" s="479"/>
      <c r="K868" s="479"/>
      <c r="L868" s="479"/>
      <c r="M868" s="479"/>
      <c r="N868" s="479"/>
      <c r="O868" s="479"/>
      <c r="P868" s="479"/>
      <c r="Q868" s="479"/>
      <c r="R868" s="479"/>
      <c r="S868" s="479"/>
      <c r="T868" s="479"/>
      <c r="U868" s="479"/>
      <c r="V868" s="479"/>
      <c r="W868" s="479"/>
      <c r="X868" s="479"/>
      <c r="Y868" s="479"/>
      <c r="Z868" s="479"/>
    </row>
    <row r="869" spans="1:26" ht="15.75" customHeight="1">
      <c r="A869" s="479"/>
      <c r="B869" s="479"/>
      <c r="C869" s="479"/>
      <c r="D869" s="479"/>
      <c r="E869" s="479"/>
      <c r="F869" s="479"/>
      <c r="G869" s="479"/>
      <c r="H869" s="479"/>
      <c r="I869" s="479"/>
      <c r="J869" s="479"/>
      <c r="K869" s="479"/>
      <c r="L869" s="479"/>
      <c r="M869" s="479"/>
      <c r="N869" s="479"/>
      <c r="O869" s="479"/>
      <c r="P869" s="479"/>
      <c r="Q869" s="479"/>
      <c r="R869" s="479"/>
      <c r="S869" s="479"/>
      <c r="T869" s="479"/>
      <c r="U869" s="479"/>
      <c r="V869" s="479"/>
      <c r="W869" s="479"/>
      <c r="X869" s="479"/>
      <c r="Y869" s="479"/>
      <c r="Z869" s="479"/>
    </row>
    <row r="870" spans="1:26" ht="15.75" customHeight="1">
      <c r="A870" s="479"/>
      <c r="B870" s="479"/>
      <c r="C870" s="479"/>
      <c r="D870" s="479"/>
      <c r="E870" s="479"/>
      <c r="F870" s="479"/>
      <c r="G870" s="479"/>
      <c r="H870" s="479"/>
      <c r="I870" s="479"/>
      <c r="J870" s="479"/>
      <c r="K870" s="479"/>
      <c r="L870" s="479"/>
      <c r="M870" s="479"/>
      <c r="N870" s="479"/>
      <c r="O870" s="479"/>
      <c r="P870" s="479"/>
      <c r="Q870" s="479"/>
      <c r="R870" s="479"/>
      <c r="S870" s="479"/>
      <c r="T870" s="479"/>
      <c r="U870" s="479"/>
      <c r="V870" s="479"/>
      <c r="W870" s="479"/>
      <c r="X870" s="479"/>
      <c r="Y870" s="479"/>
      <c r="Z870" s="479"/>
    </row>
    <row r="871" spans="1:26" ht="15.75" customHeight="1">
      <c r="A871" s="479"/>
      <c r="B871" s="479"/>
      <c r="C871" s="479"/>
      <c r="D871" s="479"/>
      <c r="E871" s="479"/>
      <c r="F871" s="479"/>
      <c r="G871" s="479"/>
      <c r="H871" s="479"/>
      <c r="I871" s="479"/>
      <c r="J871" s="479"/>
      <c r="K871" s="479"/>
      <c r="L871" s="479"/>
      <c r="M871" s="479"/>
      <c r="N871" s="479"/>
      <c r="O871" s="479"/>
      <c r="P871" s="479"/>
      <c r="Q871" s="479"/>
      <c r="R871" s="479"/>
      <c r="S871" s="479"/>
      <c r="T871" s="479"/>
      <c r="U871" s="479"/>
      <c r="V871" s="479"/>
      <c r="W871" s="479"/>
      <c r="X871" s="479"/>
      <c r="Y871" s="479"/>
      <c r="Z871" s="479"/>
    </row>
    <row r="872" spans="1:26" ht="15.75" customHeight="1">
      <c r="A872" s="479"/>
      <c r="B872" s="479"/>
      <c r="C872" s="479"/>
      <c r="D872" s="479"/>
      <c r="E872" s="479"/>
      <c r="F872" s="479"/>
      <c r="G872" s="479"/>
      <c r="H872" s="479"/>
      <c r="I872" s="479"/>
      <c r="J872" s="479"/>
      <c r="K872" s="479"/>
      <c r="L872" s="479"/>
      <c r="M872" s="479"/>
      <c r="N872" s="479"/>
      <c r="O872" s="479"/>
      <c r="P872" s="479"/>
      <c r="Q872" s="479"/>
      <c r="R872" s="479"/>
      <c r="S872" s="479"/>
      <c r="T872" s="479"/>
      <c r="U872" s="479"/>
      <c r="V872" s="479"/>
      <c r="W872" s="479"/>
      <c r="X872" s="479"/>
      <c r="Y872" s="479"/>
      <c r="Z872" s="479"/>
    </row>
    <row r="873" spans="1:26" ht="15.75" customHeight="1">
      <c r="A873" s="479"/>
      <c r="B873" s="479"/>
      <c r="C873" s="479"/>
      <c r="D873" s="479"/>
      <c r="E873" s="479"/>
      <c r="F873" s="479"/>
      <c r="G873" s="479"/>
      <c r="H873" s="479"/>
      <c r="I873" s="479"/>
      <c r="J873" s="479"/>
      <c r="K873" s="479"/>
      <c r="L873" s="479"/>
      <c r="M873" s="479"/>
      <c r="N873" s="479"/>
      <c r="O873" s="479"/>
      <c r="P873" s="479"/>
      <c r="Q873" s="479"/>
      <c r="R873" s="479"/>
      <c r="S873" s="479"/>
      <c r="T873" s="479"/>
      <c r="U873" s="479"/>
      <c r="V873" s="479"/>
      <c r="W873" s="479"/>
      <c r="X873" s="479"/>
      <c r="Y873" s="479"/>
      <c r="Z873" s="479"/>
    </row>
    <row r="874" spans="1:26" ht="15.75" customHeight="1">
      <c r="A874" s="479"/>
      <c r="B874" s="479"/>
      <c r="C874" s="479"/>
      <c r="D874" s="479"/>
      <c r="E874" s="479"/>
      <c r="F874" s="479"/>
      <c r="G874" s="479"/>
      <c r="H874" s="479"/>
      <c r="I874" s="479"/>
      <c r="J874" s="479"/>
      <c r="K874" s="479"/>
      <c r="L874" s="479"/>
      <c r="M874" s="479"/>
      <c r="N874" s="479"/>
      <c r="O874" s="479"/>
      <c r="P874" s="479"/>
      <c r="Q874" s="479"/>
      <c r="R874" s="479"/>
      <c r="S874" s="479"/>
      <c r="T874" s="479"/>
      <c r="U874" s="479"/>
      <c r="V874" s="479"/>
      <c r="W874" s="479"/>
      <c r="X874" s="479"/>
      <c r="Y874" s="479"/>
      <c r="Z874" s="479"/>
    </row>
    <row r="875" spans="1:26" ht="15.75" customHeight="1">
      <c r="A875" s="479"/>
      <c r="B875" s="479"/>
      <c r="C875" s="479"/>
      <c r="D875" s="479"/>
      <c r="E875" s="479"/>
      <c r="F875" s="479"/>
      <c r="G875" s="479"/>
      <c r="H875" s="479"/>
      <c r="I875" s="479"/>
      <c r="J875" s="479"/>
      <c r="K875" s="479"/>
      <c r="L875" s="479"/>
      <c r="M875" s="479"/>
      <c r="N875" s="479"/>
      <c r="O875" s="479"/>
      <c r="P875" s="479"/>
      <c r="Q875" s="479"/>
      <c r="R875" s="479"/>
      <c r="S875" s="479"/>
      <c r="T875" s="479"/>
      <c r="U875" s="479"/>
      <c r="V875" s="479"/>
      <c r="W875" s="479"/>
      <c r="X875" s="479"/>
      <c r="Y875" s="479"/>
      <c r="Z875" s="479"/>
    </row>
    <row r="876" spans="1:26" ht="15.75" customHeight="1">
      <c r="A876" s="479"/>
      <c r="B876" s="479"/>
      <c r="C876" s="479"/>
      <c r="D876" s="479"/>
      <c r="E876" s="479"/>
      <c r="F876" s="479"/>
      <c r="G876" s="479"/>
      <c r="H876" s="479"/>
      <c r="I876" s="479"/>
      <c r="J876" s="479"/>
      <c r="K876" s="479"/>
      <c r="L876" s="479"/>
      <c r="M876" s="479"/>
      <c r="N876" s="479"/>
      <c r="O876" s="479"/>
      <c r="P876" s="479"/>
      <c r="Q876" s="479"/>
      <c r="R876" s="479"/>
      <c r="S876" s="479"/>
      <c r="T876" s="479"/>
      <c r="U876" s="479"/>
      <c r="V876" s="479"/>
      <c r="W876" s="479"/>
      <c r="X876" s="479"/>
      <c r="Y876" s="479"/>
      <c r="Z876" s="479"/>
    </row>
    <row r="877" spans="1:26" ht="15.75" customHeight="1">
      <c r="A877" s="479"/>
      <c r="B877" s="479"/>
      <c r="C877" s="479"/>
      <c r="D877" s="479"/>
      <c r="E877" s="479"/>
      <c r="F877" s="479"/>
      <c r="G877" s="479"/>
      <c r="H877" s="479"/>
      <c r="I877" s="479"/>
      <c r="J877" s="479"/>
      <c r="K877" s="479"/>
      <c r="L877" s="479"/>
      <c r="M877" s="479"/>
      <c r="N877" s="479"/>
      <c r="O877" s="479"/>
      <c r="P877" s="479"/>
      <c r="Q877" s="479"/>
      <c r="R877" s="479"/>
      <c r="S877" s="479"/>
      <c r="T877" s="479"/>
      <c r="U877" s="479"/>
      <c r="V877" s="479"/>
      <c r="W877" s="479"/>
      <c r="X877" s="479"/>
      <c r="Y877" s="479"/>
      <c r="Z877" s="479"/>
    </row>
    <row r="878" spans="1:26" ht="15.75" customHeight="1">
      <c r="A878" s="479"/>
      <c r="B878" s="479"/>
      <c r="C878" s="479"/>
      <c r="D878" s="479"/>
      <c r="E878" s="479"/>
      <c r="F878" s="479"/>
      <c r="G878" s="479"/>
      <c r="H878" s="479"/>
      <c r="I878" s="479"/>
      <c r="J878" s="479"/>
      <c r="K878" s="479"/>
      <c r="L878" s="479"/>
      <c r="M878" s="479"/>
      <c r="N878" s="479"/>
      <c r="O878" s="479"/>
      <c r="P878" s="479"/>
      <c r="Q878" s="479"/>
      <c r="R878" s="479"/>
      <c r="S878" s="479"/>
      <c r="T878" s="479"/>
      <c r="U878" s="479"/>
      <c r="V878" s="479"/>
      <c r="W878" s="479"/>
      <c r="X878" s="479"/>
      <c r="Y878" s="479"/>
      <c r="Z878" s="479"/>
    </row>
    <row r="879" spans="1:26" ht="15.75" customHeight="1">
      <c r="A879" s="479"/>
      <c r="B879" s="479"/>
      <c r="C879" s="479"/>
      <c r="D879" s="479"/>
      <c r="E879" s="479"/>
      <c r="F879" s="479"/>
      <c r="G879" s="479"/>
      <c r="H879" s="479"/>
      <c r="I879" s="479"/>
      <c r="J879" s="479"/>
      <c r="K879" s="479"/>
      <c r="L879" s="479"/>
      <c r="M879" s="479"/>
      <c r="N879" s="479"/>
      <c r="O879" s="479"/>
      <c r="P879" s="479"/>
      <c r="Q879" s="479"/>
      <c r="R879" s="479"/>
      <c r="S879" s="479"/>
      <c r="T879" s="479"/>
      <c r="U879" s="479"/>
      <c r="V879" s="479"/>
      <c r="W879" s="479"/>
      <c r="X879" s="479"/>
      <c r="Y879" s="479"/>
      <c r="Z879" s="479"/>
    </row>
    <row r="880" spans="1:26" ht="15.75" customHeight="1">
      <c r="A880" s="479"/>
      <c r="B880" s="479"/>
      <c r="C880" s="479"/>
      <c r="D880" s="479"/>
      <c r="E880" s="479"/>
      <c r="F880" s="479"/>
      <c r="G880" s="479"/>
      <c r="H880" s="479"/>
      <c r="I880" s="479"/>
      <c r="J880" s="479"/>
      <c r="K880" s="479"/>
      <c r="L880" s="479"/>
      <c r="M880" s="479"/>
      <c r="N880" s="479"/>
      <c r="O880" s="479"/>
      <c r="P880" s="479"/>
      <c r="Q880" s="479"/>
      <c r="R880" s="479"/>
      <c r="S880" s="479"/>
      <c r="T880" s="479"/>
      <c r="U880" s="479"/>
      <c r="V880" s="479"/>
      <c r="W880" s="479"/>
      <c r="X880" s="479"/>
      <c r="Y880" s="479"/>
      <c r="Z880" s="479"/>
    </row>
    <row r="881" spans="1:26" ht="15.75" customHeight="1">
      <c r="A881" s="479"/>
      <c r="B881" s="479"/>
      <c r="C881" s="479"/>
      <c r="D881" s="479"/>
      <c r="E881" s="479"/>
      <c r="F881" s="479"/>
      <c r="G881" s="479"/>
      <c r="H881" s="479"/>
      <c r="I881" s="479"/>
      <c r="J881" s="479"/>
      <c r="K881" s="479"/>
      <c r="L881" s="479"/>
      <c r="M881" s="479"/>
      <c r="N881" s="479"/>
      <c r="O881" s="479"/>
      <c r="P881" s="479"/>
      <c r="Q881" s="479"/>
      <c r="R881" s="479"/>
      <c r="S881" s="479"/>
      <c r="T881" s="479"/>
      <c r="U881" s="479"/>
      <c r="V881" s="479"/>
      <c r="W881" s="479"/>
      <c r="X881" s="479"/>
      <c r="Y881" s="479"/>
      <c r="Z881" s="479"/>
    </row>
    <row r="882" spans="1:26" ht="15.75" customHeight="1">
      <c r="A882" s="479"/>
      <c r="B882" s="479"/>
      <c r="C882" s="479"/>
      <c r="D882" s="479"/>
      <c r="E882" s="479"/>
      <c r="F882" s="479"/>
      <c r="G882" s="479"/>
      <c r="H882" s="479"/>
      <c r="I882" s="479"/>
      <c r="J882" s="479"/>
      <c r="K882" s="479"/>
      <c r="L882" s="479"/>
      <c r="M882" s="479"/>
      <c r="N882" s="479"/>
      <c r="O882" s="479"/>
      <c r="P882" s="479"/>
      <c r="Q882" s="479"/>
      <c r="R882" s="479"/>
      <c r="S882" s="479"/>
      <c r="T882" s="479"/>
      <c r="U882" s="479"/>
      <c r="V882" s="479"/>
      <c r="W882" s="479"/>
      <c r="X882" s="479"/>
      <c r="Y882" s="479"/>
      <c r="Z882" s="479"/>
    </row>
    <row r="883" spans="1:26" ht="15.75" customHeight="1">
      <c r="A883" s="479"/>
      <c r="B883" s="479"/>
      <c r="C883" s="479"/>
      <c r="D883" s="479"/>
      <c r="E883" s="479"/>
      <c r="F883" s="479"/>
      <c r="G883" s="479"/>
      <c r="H883" s="479"/>
      <c r="I883" s="479"/>
      <c r="J883" s="479"/>
      <c r="K883" s="479"/>
      <c r="L883" s="479"/>
      <c r="M883" s="479"/>
      <c r="N883" s="479"/>
      <c r="O883" s="479"/>
      <c r="P883" s="479"/>
      <c r="Q883" s="479"/>
      <c r="R883" s="479"/>
      <c r="S883" s="479"/>
      <c r="T883" s="479"/>
      <c r="U883" s="479"/>
      <c r="V883" s="479"/>
      <c r="W883" s="479"/>
      <c r="X883" s="479"/>
      <c r="Y883" s="479"/>
      <c r="Z883" s="479"/>
    </row>
    <row r="884" spans="1:26" ht="15.75" customHeight="1">
      <c r="A884" s="479"/>
      <c r="B884" s="479"/>
      <c r="C884" s="479"/>
      <c r="D884" s="479"/>
      <c r="E884" s="479"/>
      <c r="F884" s="479"/>
      <c r="G884" s="479"/>
      <c r="H884" s="479"/>
      <c r="I884" s="479"/>
      <c r="J884" s="479"/>
      <c r="K884" s="479"/>
      <c r="L884" s="479"/>
      <c r="M884" s="479"/>
      <c r="N884" s="479"/>
      <c r="O884" s="479"/>
      <c r="P884" s="479"/>
      <c r="Q884" s="479"/>
      <c r="R884" s="479"/>
      <c r="S884" s="479"/>
      <c r="T884" s="479"/>
      <c r="U884" s="479"/>
      <c r="V884" s="479"/>
      <c r="W884" s="479"/>
      <c r="X884" s="479"/>
      <c r="Y884" s="479"/>
      <c r="Z884" s="479"/>
    </row>
    <row r="885" spans="1:26" ht="15.75" customHeight="1">
      <c r="A885" s="479"/>
      <c r="B885" s="479"/>
      <c r="C885" s="479"/>
      <c r="D885" s="479"/>
      <c r="E885" s="479"/>
      <c r="F885" s="479"/>
      <c r="G885" s="479"/>
      <c r="H885" s="479"/>
      <c r="I885" s="479"/>
      <c r="J885" s="479"/>
      <c r="K885" s="479"/>
      <c r="L885" s="479"/>
      <c r="M885" s="479"/>
      <c r="N885" s="479"/>
      <c r="O885" s="479"/>
      <c r="P885" s="479"/>
      <c r="Q885" s="479"/>
      <c r="R885" s="479"/>
      <c r="S885" s="479"/>
      <c r="T885" s="479"/>
      <c r="U885" s="479"/>
      <c r="V885" s="479"/>
      <c r="W885" s="479"/>
      <c r="X885" s="479"/>
      <c r="Y885" s="479"/>
      <c r="Z885" s="479"/>
    </row>
    <row r="886" spans="1:26" ht="15.75" customHeight="1">
      <c r="A886" s="479"/>
      <c r="B886" s="479"/>
      <c r="C886" s="479"/>
      <c r="D886" s="479"/>
      <c r="E886" s="479"/>
      <c r="F886" s="479"/>
      <c r="G886" s="479"/>
      <c r="H886" s="479"/>
      <c r="I886" s="479"/>
      <c r="J886" s="479"/>
      <c r="K886" s="479"/>
      <c r="L886" s="479"/>
      <c r="M886" s="479"/>
      <c r="N886" s="479"/>
      <c r="O886" s="479"/>
      <c r="P886" s="479"/>
      <c r="Q886" s="479"/>
      <c r="R886" s="479"/>
      <c r="S886" s="479"/>
      <c r="T886" s="479"/>
      <c r="U886" s="479"/>
      <c r="V886" s="479"/>
      <c r="W886" s="479"/>
      <c r="X886" s="479"/>
      <c r="Y886" s="479"/>
      <c r="Z886" s="479"/>
    </row>
    <row r="887" spans="1:26" ht="15.75" customHeight="1">
      <c r="A887" s="479"/>
      <c r="B887" s="479"/>
      <c r="C887" s="479"/>
      <c r="D887" s="479"/>
      <c r="E887" s="479"/>
      <c r="F887" s="479"/>
      <c r="G887" s="479"/>
      <c r="H887" s="479"/>
      <c r="I887" s="479"/>
      <c r="J887" s="479"/>
      <c r="K887" s="479"/>
      <c r="L887" s="479"/>
      <c r="M887" s="479"/>
      <c r="N887" s="479"/>
      <c r="O887" s="479"/>
      <c r="P887" s="479"/>
      <c r="Q887" s="479"/>
      <c r="R887" s="479"/>
      <c r="S887" s="479"/>
      <c r="T887" s="479"/>
      <c r="U887" s="479"/>
      <c r="V887" s="479"/>
      <c r="W887" s="479"/>
      <c r="X887" s="479"/>
      <c r="Y887" s="479"/>
      <c r="Z887" s="479"/>
    </row>
    <row r="888" spans="1:26" ht="15.75" customHeight="1">
      <c r="A888" s="479"/>
      <c r="B888" s="479"/>
      <c r="C888" s="479"/>
      <c r="D888" s="479"/>
      <c r="E888" s="479"/>
      <c r="F888" s="479"/>
      <c r="G888" s="479"/>
      <c r="H888" s="479"/>
      <c r="I888" s="479"/>
      <c r="J888" s="479"/>
      <c r="K888" s="479"/>
      <c r="L888" s="479"/>
      <c r="M888" s="479"/>
      <c r="N888" s="479"/>
      <c r="O888" s="479"/>
      <c r="P888" s="479"/>
      <c r="Q888" s="479"/>
      <c r="R888" s="479"/>
      <c r="S888" s="479"/>
      <c r="T888" s="479"/>
      <c r="U888" s="479"/>
      <c r="V888" s="479"/>
      <c r="W888" s="479"/>
      <c r="X888" s="479"/>
      <c r="Y888" s="479"/>
      <c r="Z888" s="479"/>
    </row>
    <row r="889" spans="1:26" ht="15.75" customHeight="1">
      <c r="A889" s="479"/>
      <c r="B889" s="479"/>
      <c r="C889" s="479"/>
      <c r="D889" s="479"/>
      <c r="E889" s="479"/>
      <c r="F889" s="479"/>
      <c r="G889" s="479"/>
      <c r="H889" s="479"/>
      <c r="I889" s="479"/>
      <c r="J889" s="479"/>
      <c r="K889" s="479"/>
      <c r="L889" s="479"/>
      <c r="M889" s="479"/>
      <c r="N889" s="479"/>
      <c r="O889" s="479"/>
      <c r="P889" s="479"/>
      <c r="Q889" s="479"/>
      <c r="R889" s="479"/>
      <c r="S889" s="479"/>
      <c r="T889" s="479"/>
      <c r="U889" s="479"/>
      <c r="V889" s="479"/>
      <c r="W889" s="479"/>
      <c r="X889" s="479"/>
      <c r="Y889" s="479"/>
      <c r="Z889" s="479"/>
    </row>
    <row r="890" spans="1:26" ht="15.75" customHeight="1">
      <c r="A890" s="479"/>
      <c r="B890" s="479"/>
      <c r="C890" s="479"/>
      <c r="D890" s="479"/>
      <c r="E890" s="479"/>
      <c r="F890" s="479"/>
      <c r="G890" s="479"/>
      <c r="H890" s="479"/>
      <c r="I890" s="479"/>
      <c r="J890" s="479"/>
      <c r="K890" s="479"/>
      <c r="L890" s="479"/>
      <c r="M890" s="479"/>
      <c r="N890" s="479"/>
      <c r="O890" s="479"/>
      <c r="P890" s="479"/>
      <c r="Q890" s="479"/>
      <c r="R890" s="479"/>
      <c r="S890" s="479"/>
      <c r="T890" s="479"/>
      <c r="U890" s="479"/>
      <c r="V890" s="479"/>
      <c r="W890" s="479"/>
      <c r="X890" s="479"/>
      <c r="Y890" s="479"/>
      <c r="Z890" s="479"/>
    </row>
    <row r="891" spans="1:26" ht="15.75" customHeight="1">
      <c r="A891" s="479"/>
      <c r="B891" s="479"/>
      <c r="C891" s="479"/>
      <c r="D891" s="479"/>
      <c r="E891" s="479"/>
      <c r="F891" s="479"/>
      <c r="G891" s="479"/>
      <c r="H891" s="479"/>
      <c r="I891" s="479"/>
      <c r="J891" s="479"/>
      <c r="K891" s="479"/>
      <c r="L891" s="479"/>
      <c r="M891" s="479"/>
      <c r="N891" s="479"/>
      <c r="O891" s="479"/>
      <c r="P891" s="479"/>
      <c r="Q891" s="479"/>
      <c r="R891" s="479"/>
      <c r="S891" s="479"/>
      <c r="T891" s="479"/>
      <c r="U891" s="479"/>
      <c r="V891" s="479"/>
      <c r="W891" s="479"/>
      <c r="X891" s="479"/>
      <c r="Y891" s="479"/>
      <c r="Z891" s="479"/>
    </row>
    <row r="892" spans="1:26" ht="15.75" customHeight="1">
      <c r="A892" s="479"/>
      <c r="B892" s="479"/>
      <c r="C892" s="479"/>
      <c r="D892" s="479"/>
      <c r="E892" s="479"/>
      <c r="F892" s="479"/>
      <c r="G892" s="479"/>
      <c r="H892" s="479"/>
      <c r="I892" s="479"/>
      <c r="J892" s="479"/>
      <c r="K892" s="479"/>
      <c r="L892" s="479"/>
      <c r="M892" s="479"/>
      <c r="N892" s="479"/>
      <c r="O892" s="479"/>
      <c r="P892" s="479"/>
      <c r="Q892" s="479"/>
      <c r="R892" s="479"/>
      <c r="S892" s="479"/>
      <c r="T892" s="479"/>
      <c r="U892" s="479"/>
      <c r="V892" s="479"/>
      <c r="W892" s="479"/>
      <c r="X892" s="479"/>
      <c r="Y892" s="479"/>
      <c r="Z892" s="479"/>
    </row>
    <row r="893" spans="1:26" ht="15.75" customHeight="1">
      <c r="A893" s="479"/>
      <c r="B893" s="479"/>
      <c r="C893" s="479"/>
      <c r="D893" s="479"/>
      <c r="E893" s="479"/>
      <c r="F893" s="479"/>
      <c r="G893" s="479"/>
      <c r="H893" s="479"/>
      <c r="I893" s="479"/>
      <c r="J893" s="479"/>
      <c r="K893" s="479"/>
      <c r="L893" s="479"/>
      <c r="M893" s="479"/>
      <c r="N893" s="479"/>
      <c r="O893" s="479"/>
      <c r="P893" s="479"/>
      <c r="Q893" s="479"/>
      <c r="R893" s="479"/>
      <c r="S893" s="479"/>
      <c r="T893" s="479"/>
      <c r="U893" s="479"/>
      <c r="V893" s="479"/>
      <c r="W893" s="479"/>
      <c r="X893" s="479"/>
      <c r="Y893" s="479"/>
      <c r="Z893" s="479"/>
    </row>
    <row r="894" spans="1:26" ht="15.75" customHeight="1">
      <c r="A894" s="479"/>
      <c r="B894" s="479"/>
      <c r="C894" s="479"/>
      <c r="D894" s="479"/>
      <c r="E894" s="479"/>
      <c r="F894" s="479"/>
      <c r="G894" s="479"/>
      <c r="H894" s="479"/>
      <c r="I894" s="479"/>
      <c r="J894" s="479"/>
      <c r="K894" s="479"/>
      <c r="L894" s="479"/>
      <c r="M894" s="479"/>
      <c r="N894" s="479"/>
      <c r="O894" s="479"/>
      <c r="P894" s="479"/>
      <c r="Q894" s="479"/>
      <c r="R894" s="479"/>
      <c r="S894" s="479"/>
      <c r="T894" s="479"/>
      <c r="U894" s="479"/>
      <c r="V894" s="479"/>
      <c r="W894" s="479"/>
      <c r="X894" s="479"/>
      <c r="Y894" s="479"/>
      <c r="Z894" s="479"/>
    </row>
    <row r="895" spans="1:26" ht="15.75" customHeight="1">
      <c r="A895" s="479"/>
      <c r="B895" s="479"/>
      <c r="C895" s="479"/>
      <c r="D895" s="479"/>
      <c r="E895" s="479"/>
      <c r="F895" s="479"/>
      <c r="G895" s="479"/>
      <c r="H895" s="479"/>
      <c r="I895" s="479"/>
      <c r="J895" s="479"/>
      <c r="K895" s="479"/>
      <c r="L895" s="479"/>
      <c r="M895" s="479"/>
      <c r="N895" s="479"/>
      <c r="O895" s="479"/>
      <c r="P895" s="479"/>
      <c r="Q895" s="479"/>
      <c r="R895" s="479"/>
      <c r="S895" s="479"/>
      <c r="T895" s="479"/>
      <c r="U895" s="479"/>
      <c r="V895" s="479"/>
      <c r="W895" s="479"/>
      <c r="X895" s="479"/>
      <c r="Y895" s="479"/>
      <c r="Z895" s="479"/>
    </row>
    <row r="896" spans="1:26" ht="15.75" customHeight="1">
      <c r="A896" s="479"/>
      <c r="B896" s="479"/>
      <c r="C896" s="479"/>
      <c r="D896" s="479"/>
      <c r="E896" s="479"/>
      <c r="F896" s="479"/>
      <c r="G896" s="479"/>
      <c r="H896" s="479"/>
      <c r="I896" s="479"/>
      <c r="J896" s="479"/>
      <c r="K896" s="479"/>
      <c r="L896" s="479"/>
      <c r="M896" s="479"/>
      <c r="N896" s="479"/>
      <c r="O896" s="479"/>
      <c r="P896" s="479"/>
      <c r="Q896" s="479"/>
      <c r="R896" s="479"/>
      <c r="S896" s="479"/>
      <c r="T896" s="479"/>
      <c r="U896" s="479"/>
      <c r="V896" s="479"/>
      <c r="W896" s="479"/>
      <c r="X896" s="479"/>
      <c r="Y896" s="479"/>
      <c r="Z896" s="479"/>
    </row>
    <row r="897" spans="1:26" ht="15.75" customHeight="1">
      <c r="A897" s="479"/>
      <c r="B897" s="479"/>
      <c r="C897" s="479"/>
      <c r="D897" s="479"/>
      <c r="E897" s="479"/>
      <c r="F897" s="479"/>
      <c r="G897" s="479"/>
      <c r="H897" s="479"/>
      <c r="I897" s="479"/>
      <c r="J897" s="479"/>
      <c r="K897" s="479"/>
      <c r="L897" s="479"/>
      <c r="M897" s="479"/>
      <c r="N897" s="479"/>
      <c r="O897" s="479"/>
      <c r="P897" s="479"/>
      <c r="Q897" s="479"/>
      <c r="R897" s="479"/>
      <c r="S897" s="479"/>
      <c r="T897" s="479"/>
      <c r="U897" s="479"/>
      <c r="V897" s="479"/>
      <c r="W897" s="479"/>
      <c r="X897" s="479"/>
      <c r="Y897" s="479"/>
      <c r="Z897" s="479"/>
    </row>
    <row r="898" spans="1:26" ht="15.75" customHeight="1">
      <c r="A898" s="479"/>
      <c r="B898" s="479"/>
      <c r="C898" s="479"/>
      <c r="D898" s="479"/>
      <c r="E898" s="479"/>
      <c r="F898" s="479"/>
      <c r="G898" s="479"/>
      <c r="H898" s="479"/>
      <c r="I898" s="479"/>
      <c r="J898" s="479"/>
      <c r="K898" s="479"/>
      <c r="L898" s="479"/>
      <c r="M898" s="479"/>
      <c r="N898" s="479"/>
      <c r="O898" s="479"/>
      <c r="P898" s="479"/>
      <c r="Q898" s="479"/>
      <c r="R898" s="479"/>
      <c r="S898" s="479"/>
      <c r="T898" s="479"/>
      <c r="U898" s="479"/>
      <c r="V898" s="479"/>
      <c r="W898" s="479"/>
      <c r="X898" s="479"/>
      <c r="Y898" s="479"/>
      <c r="Z898" s="479"/>
    </row>
    <row r="899" spans="1:26" ht="15.75" customHeight="1">
      <c r="A899" s="479"/>
      <c r="B899" s="479"/>
      <c r="C899" s="479"/>
      <c r="D899" s="479"/>
      <c r="E899" s="479"/>
      <c r="F899" s="479"/>
      <c r="G899" s="479"/>
      <c r="H899" s="479"/>
      <c r="I899" s="479"/>
      <c r="J899" s="479"/>
      <c r="K899" s="479"/>
      <c r="L899" s="479"/>
      <c r="M899" s="479"/>
      <c r="N899" s="479"/>
      <c r="O899" s="479"/>
      <c r="P899" s="479"/>
      <c r="Q899" s="479"/>
      <c r="R899" s="479"/>
      <c r="S899" s="479"/>
      <c r="T899" s="479"/>
      <c r="U899" s="479"/>
      <c r="V899" s="479"/>
      <c r="W899" s="479"/>
      <c r="X899" s="479"/>
      <c r="Y899" s="479"/>
      <c r="Z899" s="479"/>
    </row>
    <row r="900" spans="1:26" ht="15.75" customHeight="1">
      <c r="A900" s="479"/>
      <c r="B900" s="479"/>
      <c r="C900" s="479"/>
      <c r="D900" s="479"/>
      <c r="E900" s="479"/>
      <c r="F900" s="479"/>
      <c r="G900" s="479"/>
      <c r="H900" s="479"/>
      <c r="I900" s="479"/>
      <c r="J900" s="479"/>
      <c r="K900" s="479"/>
      <c r="L900" s="479"/>
      <c r="M900" s="479"/>
      <c r="N900" s="479"/>
      <c r="O900" s="479"/>
      <c r="P900" s="479"/>
      <c r="Q900" s="479"/>
      <c r="R900" s="479"/>
      <c r="S900" s="479"/>
      <c r="T900" s="479"/>
      <c r="U900" s="479"/>
      <c r="V900" s="479"/>
      <c r="W900" s="479"/>
      <c r="X900" s="479"/>
      <c r="Y900" s="479"/>
      <c r="Z900" s="479"/>
    </row>
    <row r="901" spans="1:26" ht="15.75" customHeight="1">
      <c r="A901" s="479"/>
      <c r="B901" s="479"/>
      <c r="C901" s="479"/>
      <c r="D901" s="479"/>
      <c r="E901" s="479"/>
      <c r="F901" s="479"/>
      <c r="G901" s="479"/>
      <c r="H901" s="479"/>
      <c r="I901" s="479"/>
      <c r="J901" s="479"/>
      <c r="K901" s="479"/>
      <c r="L901" s="479"/>
      <c r="M901" s="479"/>
      <c r="N901" s="479"/>
      <c r="O901" s="479"/>
      <c r="P901" s="479"/>
      <c r="Q901" s="479"/>
      <c r="R901" s="479"/>
      <c r="S901" s="479"/>
      <c r="T901" s="479"/>
      <c r="U901" s="479"/>
      <c r="V901" s="479"/>
      <c r="W901" s="479"/>
      <c r="X901" s="479"/>
      <c r="Y901" s="479"/>
      <c r="Z901" s="479"/>
    </row>
    <row r="902" spans="1:26" ht="15.75" customHeight="1">
      <c r="A902" s="479"/>
      <c r="B902" s="479"/>
      <c r="C902" s="479"/>
      <c r="D902" s="479"/>
      <c r="E902" s="479"/>
      <c r="F902" s="479"/>
      <c r="G902" s="479"/>
      <c r="H902" s="479"/>
      <c r="I902" s="479"/>
      <c r="J902" s="479"/>
      <c r="K902" s="479"/>
      <c r="L902" s="479"/>
      <c r="M902" s="479"/>
      <c r="N902" s="479"/>
      <c r="O902" s="479"/>
      <c r="P902" s="479"/>
      <c r="Q902" s="479"/>
      <c r="R902" s="479"/>
      <c r="S902" s="479"/>
      <c r="T902" s="479"/>
      <c r="U902" s="479"/>
      <c r="V902" s="479"/>
      <c r="W902" s="479"/>
      <c r="X902" s="479"/>
      <c r="Y902" s="479"/>
      <c r="Z902" s="479"/>
    </row>
    <row r="903" spans="1:26" ht="15.75" customHeight="1">
      <c r="A903" s="479"/>
      <c r="B903" s="479"/>
      <c r="C903" s="479"/>
      <c r="D903" s="479"/>
      <c r="E903" s="479"/>
      <c r="F903" s="479"/>
      <c r="G903" s="479"/>
      <c r="H903" s="479"/>
      <c r="I903" s="479"/>
      <c r="J903" s="479"/>
      <c r="K903" s="479"/>
      <c r="L903" s="479"/>
      <c r="M903" s="479"/>
      <c r="N903" s="479"/>
      <c r="O903" s="479"/>
      <c r="P903" s="479"/>
      <c r="Q903" s="479"/>
      <c r="R903" s="479"/>
      <c r="S903" s="479"/>
      <c r="T903" s="479"/>
      <c r="U903" s="479"/>
      <c r="V903" s="479"/>
      <c r="W903" s="479"/>
      <c r="X903" s="479"/>
      <c r="Y903" s="479"/>
      <c r="Z903" s="479"/>
    </row>
    <row r="904" spans="1:26" ht="15.75" customHeight="1">
      <c r="A904" s="479"/>
      <c r="B904" s="479"/>
      <c r="C904" s="479"/>
      <c r="D904" s="479"/>
      <c r="E904" s="479"/>
      <c r="F904" s="479"/>
      <c r="G904" s="479"/>
      <c r="H904" s="479"/>
      <c r="I904" s="479"/>
      <c r="J904" s="479"/>
      <c r="K904" s="479"/>
      <c r="L904" s="479"/>
      <c r="M904" s="479"/>
      <c r="N904" s="479"/>
      <c r="O904" s="479"/>
      <c r="P904" s="479"/>
      <c r="Q904" s="479"/>
      <c r="R904" s="479"/>
      <c r="S904" s="479"/>
      <c r="T904" s="479"/>
      <c r="U904" s="479"/>
      <c r="V904" s="479"/>
      <c r="W904" s="479"/>
      <c r="X904" s="479"/>
      <c r="Y904" s="479"/>
      <c r="Z904" s="479"/>
    </row>
    <row r="905" spans="1:26" ht="15.75" customHeight="1">
      <c r="A905" s="479"/>
      <c r="B905" s="479"/>
      <c r="C905" s="479"/>
      <c r="D905" s="479"/>
      <c r="E905" s="479"/>
      <c r="F905" s="479"/>
      <c r="G905" s="479"/>
      <c r="H905" s="479"/>
      <c r="I905" s="479"/>
      <c r="J905" s="479"/>
      <c r="K905" s="479"/>
      <c r="L905" s="479"/>
      <c r="M905" s="479"/>
      <c r="N905" s="479"/>
      <c r="O905" s="479"/>
      <c r="P905" s="479"/>
      <c r="Q905" s="479"/>
      <c r="R905" s="479"/>
      <c r="S905" s="479"/>
      <c r="T905" s="479"/>
      <c r="U905" s="479"/>
      <c r="V905" s="479"/>
      <c r="W905" s="479"/>
      <c r="X905" s="479"/>
      <c r="Y905" s="479"/>
      <c r="Z905" s="479"/>
    </row>
    <row r="906" spans="1:26" ht="15.75" customHeight="1">
      <c r="A906" s="479"/>
      <c r="B906" s="479"/>
      <c r="C906" s="479"/>
      <c r="D906" s="479"/>
      <c r="E906" s="479"/>
      <c r="F906" s="479"/>
      <c r="G906" s="479"/>
      <c r="H906" s="479"/>
      <c r="I906" s="479"/>
      <c r="J906" s="479"/>
      <c r="K906" s="479"/>
      <c r="L906" s="479"/>
      <c r="M906" s="479"/>
      <c r="N906" s="479"/>
      <c r="O906" s="479"/>
      <c r="P906" s="479"/>
      <c r="Q906" s="479"/>
      <c r="R906" s="479"/>
      <c r="S906" s="479"/>
      <c r="T906" s="479"/>
      <c r="U906" s="479"/>
      <c r="V906" s="479"/>
      <c r="W906" s="479"/>
      <c r="X906" s="479"/>
      <c r="Y906" s="479"/>
      <c r="Z906" s="479"/>
    </row>
    <row r="907" spans="1:26" ht="15.75" customHeight="1">
      <c r="A907" s="479"/>
      <c r="B907" s="479"/>
      <c r="C907" s="479"/>
      <c r="D907" s="479"/>
      <c r="E907" s="479"/>
      <c r="F907" s="479"/>
      <c r="G907" s="479"/>
      <c r="H907" s="479"/>
      <c r="I907" s="479"/>
      <c r="J907" s="479"/>
      <c r="K907" s="479"/>
      <c r="L907" s="479"/>
      <c r="M907" s="479"/>
      <c r="N907" s="479"/>
      <c r="O907" s="479"/>
      <c r="P907" s="479"/>
      <c r="Q907" s="479"/>
      <c r="R907" s="479"/>
      <c r="S907" s="479"/>
      <c r="T907" s="479"/>
      <c r="U907" s="479"/>
      <c r="V907" s="479"/>
      <c r="W907" s="479"/>
      <c r="X907" s="479"/>
      <c r="Y907" s="479"/>
      <c r="Z907" s="479"/>
    </row>
    <row r="908" spans="1:26" ht="15.75" customHeight="1">
      <c r="A908" s="479"/>
      <c r="B908" s="479"/>
      <c r="C908" s="479"/>
      <c r="D908" s="479"/>
      <c r="E908" s="479"/>
      <c r="F908" s="479"/>
      <c r="G908" s="479"/>
      <c r="H908" s="479"/>
      <c r="I908" s="479"/>
      <c r="J908" s="479"/>
      <c r="K908" s="479"/>
      <c r="L908" s="479"/>
      <c r="M908" s="479"/>
      <c r="N908" s="479"/>
      <c r="O908" s="479"/>
      <c r="P908" s="479"/>
      <c r="Q908" s="479"/>
      <c r="R908" s="479"/>
      <c r="S908" s="479"/>
      <c r="T908" s="479"/>
      <c r="U908" s="479"/>
      <c r="V908" s="479"/>
      <c r="W908" s="479"/>
      <c r="X908" s="479"/>
      <c r="Y908" s="479"/>
      <c r="Z908" s="479"/>
    </row>
    <row r="909" spans="1:26" ht="15.75" customHeight="1">
      <c r="A909" s="479"/>
      <c r="B909" s="479"/>
      <c r="C909" s="479"/>
      <c r="D909" s="479"/>
      <c r="E909" s="479"/>
      <c r="F909" s="479"/>
      <c r="G909" s="479"/>
      <c r="H909" s="479"/>
      <c r="I909" s="479"/>
      <c r="J909" s="479"/>
      <c r="K909" s="479"/>
      <c r="L909" s="479"/>
      <c r="M909" s="479"/>
      <c r="N909" s="479"/>
      <c r="O909" s="479"/>
      <c r="P909" s="479"/>
      <c r="Q909" s="479"/>
      <c r="R909" s="479"/>
      <c r="S909" s="479"/>
      <c r="T909" s="479"/>
      <c r="U909" s="479"/>
      <c r="V909" s="479"/>
      <c r="W909" s="479"/>
      <c r="X909" s="479"/>
      <c r="Y909" s="479"/>
      <c r="Z909" s="479"/>
    </row>
    <row r="910" spans="1:26" ht="15.75" customHeight="1">
      <c r="A910" s="479"/>
      <c r="B910" s="479"/>
      <c r="C910" s="479"/>
      <c r="D910" s="479"/>
      <c r="E910" s="479"/>
      <c r="F910" s="479"/>
      <c r="G910" s="479"/>
      <c r="H910" s="479"/>
      <c r="I910" s="479"/>
      <c r="J910" s="479"/>
      <c r="K910" s="479"/>
      <c r="L910" s="479"/>
      <c r="M910" s="479"/>
      <c r="N910" s="479"/>
      <c r="O910" s="479"/>
      <c r="P910" s="479"/>
      <c r="Q910" s="479"/>
      <c r="R910" s="479"/>
      <c r="S910" s="479"/>
      <c r="T910" s="479"/>
      <c r="U910" s="479"/>
      <c r="V910" s="479"/>
      <c r="W910" s="479"/>
      <c r="X910" s="479"/>
      <c r="Y910" s="479"/>
      <c r="Z910" s="479"/>
    </row>
    <row r="911" spans="1:26" ht="15.75" customHeight="1">
      <c r="A911" s="479"/>
      <c r="B911" s="479"/>
      <c r="C911" s="479"/>
      <c r="D911" s="479"/>
      <c r="E911" s="479"/>
      <c r="F911" s="479"/>
      <c r="G911" s="479"/>
      <c r="H911" s="479"/>
      <c r="I911" s="479"/>
      <c r="J911" s="479"/>
      <c r="K911" s="479"/>
      <c r="L911" s="479"/>
      <c r="M911" s="479"/>
      <c r="N911" s="479"/>
      <c r="O911" s="479"/>
      <c r="P911" s="479"/>
      <c r="Q911" s="479"/>
      <c r="R911" s="479"/>
      <c r="S911" s="479"/>
      <c r="T911" s="479"/>
      <c r="U911" s="479"/>
      <c r="V911" s="479"/>
      <c r="W911" s="479"/>
      <c r="X911" s="479"/>
      <c r="Y911" s="479"/>
      <c r="Z911" s="479"/>
    </row>
    <row r="912" spans="1:26" ht="15.75" customHeight="1">
      <c r="A912" s="479"/>
      <c r="B912" s="479"/>
      <c r="C912" s="479"/>
      <c r="D912" s="479"/>
      <c r="E912" s="479"/>
      <c r="F912" s="479"/>
      <c r="G912" s="479"/>
      <c r="H912" s="479"/>
      <c r="I912" s="479"/>
      <c r="J912" s="479"/>
      <c r="K912" s="479"/>
      <c r="L912" s="479"/>
      <c r="M912" s="479"/>
      <c r="N912" s="479"/>
      <c r="O912" s="479"/>
      <c r="P912" s="479"/>
      <c r="Q912" s="479"/>
      <c r="R912" s="479"/>
      <c r="S912" s="479"/>
      <c r="T912" s="479"/>
      <c r="U912" s="479"/>
      <c r="V912" s="479"/>
      <c r="W912" s="479"/>
      <c r="X912" s="479"/>
      <c r="Y912" s="479"/>
      <c r="Z912" s="479"/>
    </row>
    <row r="913" spans="1:26" ht="15.75" customHeight="1">
      <c r="A913" s="479"/>
      <c r="B913" s="479"/>
      <c r="C913" s="479"/>
      <c r="D913" s="479"/>
      <c r="E913" s="479"/>
      <c r="F913" s="479"/>
      <c r="G913" s="479"/>
      <c r="H913" s="479"/>
      <c r="I913" s="479"/>
      <c r="J913" s="479"/>
      <c r="K913" s="479"/>
      <c r="L913" s="479"/>
      <c r="M913" s="479"/>
      <c r="N913" s="479"/>
      <c r="O913" s="479"/>
      <c r="P913" s="479"/>
      <c r="Q913" s="479"/>
      <c r="R913" s="479"/>
      <c r="S913" s="479"/>
      <c r="T913" s="479"/>
      <c r="U913" s="479"/>
      <c r="V913" s="479"/>
      <c r="W913" s="479"/>
      <c r="X913" s="479"/>
      <c r="Y913" s="479"/>
      <c r="Z913" s="479"/>
    </row>
    <row r="914" spans="1:26" ht="15.75" customHeight="1">
      <c r="A914" s="479"/>
      <c r="B914" s="479"/>
      <c r="C914" s="479"/>
      <c r="D914" s="479"/>
      <c r="E914" s="479"/>
      <c r="F914" s="479"/>
      <c r="G914" s="479"/>
      <c r="H914" s="479"/>
      <c r="I914" s="479"/>
      <c r="J914" s="479"/>
      <c r="K914" s="479"/>
      <c r="L914" s="479"/>
      <c r="M914" s="479"/>
      <c r="N914" s="479"/>
      <c r="O914" s="479"/>
      <c r="P914" s="479"/>
      <c r="Q914" s="479"/>
      <c r="R914" s="479"/>
      <c r="S914" s="479"/>
      <c r="T914" s="479"/>
      <c r="U914" s="479"/>
      <c r="V914" s="479"/>
      <c r="W914" s="479"/>
      <c r="X914" s="479"/>
      <c r="Y914" s="479"/>
      <c r="Z914" s="479"/>
    </row>
    <row r="915" spans="1:26" ht="15.75" customHeight="1">
      <c r="A915" s="479"/>
      <c r="B915" s="479"/>
      <c r="C915" s="479"/>
      <c r="D915" s="479"/>
      <c r="E915" s="479"/>
      <c r="F915" s="479"/>
      <c r="G915" s="479"/>
      <c r="H915" s="479"/>
      <c r="I915" s="479"/>
      <c r="J915" s="479"/>
      <c r="K915" s="479"/>
      <c r="L915" s="479"/>
      <c r="M915" s="479"/>
      <c r="N915" s="479"/>
      <c r="O915" s="479"/>
      <c r="P915" s="479"/>
      <c r="Q915" s="479"/>
      <c r="R915" s="479"/>
      <c r="S915" s="479"/>
      <c r="T915" s="479"/>
      <c r="U915" s="479"/>
      <c r="V915" s="479"/>
      <c r="W915" s="479"/>
      <c r="X915" s="479"/>
      <c r="Y915" s="479"/>
      <c r="Z915" s="479"/>
    </row>
    <row r="916" spans="1:26" ht="15.75" customHeight="1">
      <c r="A916" s="479"/>
      <c r="B916" s="479"/>
      <c r="C916" s="479"/>
      <c r="D916" s="479"/>
      <c r="E916" s="479"/>
      <c r="F916" s="479"/>
      <c r="G916" s="479"/>
      <c r="H916" s="479"/>
      <c r="I916" s="479"/>
      <c r="J916" s="479"/>
      <c r="K916" s="479"/>
      <c r="L916" s="479"/>
      <c r="M916" s="479"/>
      <c r="N916" s="479"/>
      <c r="O916" s="479"/>
      <c r="P916" s="479"/>
      <c r="Q916" s="479"/>
      <c r="R916" s="479"/>
      <c r="S916" s="479"/>
      <c r="T916" s="479"/>
      <c r="U916" s="479"/>
      <c r="V916" s="479"/>
      <c r="W916" s="479"/>
      <c r="X916" s="479"/>
      <c r="Y916" s="479"/>
      <c r="Z916" s="479"/>
    </row>
    <row r="917" spans="1:26" ht="15.75" customHeight="1">
      <c r="A917" s="479"/>
      <c r="B917" s="479"/>
      <c r="C917" s="479"/>
      <c r="D917" s="479"/>
      <c r="E917" s="479"/>
      <c r="F917" s="479"/>
      <c r="G917" s="479"/>
      <c r="H917" s="479"/>
      <c r="I917" s="479"/>
      <c r="J917" s="479"/>
      <c r="K917" s="479"/>
      <c r="L917" s="479"/>
      <c r="M917" s="479"/>
      <c r="N917" s="479"/>
      <c r="O917" s="479"/>
      <c r="P917" s="479"/>
      <c r="Q917" s="479"/>
      <c r="R917" s="479"/>
      <c r="S917" s="479"/>
      <c r="T917" s="479"/>
      <c r="U917" s="479"/>
      <c r="V917" s="479"/>
      <c r="W917" s="479"/>
      <c r="X917" s="479"/>
      <c r="Y917" s="479"/>
      <c r="Z917" s="479"/>
    </row>
    <row r="918" spans="1:26" ht="15.75" customHeight="1">
      <c r="A918" s="479"/>
      <c r="B918" s="479"/>
      <c r="C918" s="479"/>
      <c r="D918" s="479"/>
      <c r="E918" s="479"/>
      <c r="F918" s="479"/>
      <c r="G918" s="479"/>
      <c r="H918" s="479"/>
      <c r="I918" s="479"/>
      <c r="J918" s="479"/>
      <c r="K918" s="479"/>
      <c r="L918" s="479"/>
      <c r="M918" s="479"/>
      <c r="N918" s="479"/>
      <c r="O918" s="479"/>
      <c r="P918" s="479"/>
      <c r="Q918" s="479"/>
      <c r="R918" s="479"/>
      <c r="S918" s="479"/>
      <c r="T918" s="479"/>
      <c r="U918" s="479"/>
      <c r="V918" s="479"/>
      <c r="W918" s="479"/>
      <c r="X918" s="479"/>
      <c r="Y918" s="479"/>
      <c r="Z918" s="479"/>
    </row>
    <row r="919" spans="1:26" ht="15.75" customHeight="1">
      <c r="A919" s="479"/>
      <c r="B919" s="479"/>
      <c r="C919" s="479"/>
      <c r="D919" s="479"/>
      <c r="E919" s="479"/>
      <c r="F919" s="479"/>
      <c r="G919" s="479"/>
      <c r="H919" s="479"/>
      <c r="I919" s="479"/>
      <c r="J919" s="479"/>
      <c r="K919" s="479"/>
      <c r="L919" s="479"/>
      <c r="M919" s="479"/>
      <c r="N919" s="479"/>
      <c r="O919" s="479"/>
      <c r="P919" s="479"/>
      <c r="Q919" s="479"/>
      <c r="R919" s="479"/>
      <c r="S919" s="479"/>
      <c r="T919" s="479"/>
      <c r="U919" s="479"/>
      <c r="V919" s="479"/>
      <c r="W919" s="479"/>
      <c r="X919" s="479"/>
      <c r="Y919" s="479"/>
      <c r="Z919" s="479"/>
    </row>
    <row r="920" spans="1:26" ht="15.75" customHeight="1">
      <c r="A920" s="479"/>
      <c r="B920" s="479"/>
      <c r="C920" s="479"/>
      <c r="D920" s="479"/>
      <c r="E920" s="479"/>
      <c r="F920" s="479"/>
      <c r="G920" s="479"/>
      <c r="H920" s="479"/>
      <c r="I920" s="479"/>
      <c r="J920" s="479"/>
      <c r="K920" s="479"/>
      <c r="L920" s="479"/>
      <c r="M920" s="479"/>
      <c r="N920" s="479"/>
      <c r="O920" s="479"/>
      <c r="P920" s="479"/>
      <c r="Q920" s="479"/>
      <c r="R920" s="479"/>
      <c r="S920" s="479"/>
      <c r="T920" s="479"/>
      <c r="U920" s="479"/>
      <c r="V920" s="479"/>
      <c r="W920" s="479"/>
      <c r="X920" s="479"/>
      <c r="Y920" s="479"/>
      <c r="Z920" s="479"/>
    </row>
    <row r="921" spans="1:26" ht="15.75" customHeight="1">
      <c r="A921" s="479"/>
      <c r="B921" s="479"/>
      <c r="C921" s="479"/>
      <c r="D921" s="479"/>
      <c r="E921" s="479"/>
      <c r="F921" s="479"/>
      <c r="G921" s="479"/>
      <c r="H921" s="479"/>
      <c r="I921" s="479"/>
      <c r="J921" s="479"/>
      <c r="K921" s="479"/>
      <c r="L921" s="479"/>
      <c r="M921" s="479"/>
      <c r="N921" s="479"/>
      <c r="O921" s="479"/>
      <c r="P921" s="479"/>
      <c r="Q921" s="479"/>
      <c r="R921" s="479"/>
      <c r="S921" s="479"/>
      <c r="T921" s="479"/>
      <c r="U921" s="479"/>
      <c r="V921" s="479"/>
      <c r="W921" s="479"/>
      <c r="X921" s="479"/>
      <c r="Y921" s="479"/>
      <c r="Z921" s="479"/>
    </row>
    <row r="922" spans="1:26" ht="15.75" customHeight="1">
      <c r="A922" s="479"/>
      <c r="B922" s="479"/>
      <c r="C922" s="479"/>
      <c r="D922" s="479"/>
      <c r="E922" s="479"/>
      <c r="F922" s="479"/>
      <c r="G922" s="479"/>
      <c r="H922" s="479"/>
      <c r="I922" s="479"/>
      <c r="J922" s="479"/>
      <c r="K922" s="479"/>
      <c r="L922" s="479"/>
      <c r="M922" s="479"/>
      <c r="N922" s="479"/>
      <c r="O922" s="479"/>
      <c r="P922" s="479"/>
      <c r="Q922" s="479"/>
      <c r="R922" s="479"/>
      <c r="S922" s="479"/>
      <c r="T922" s="479"/>
      <c r="U922" s="479"/>
      <c r="V922" s="479"/>
      <c r="W922" s="479"/>
      <c r="X922" s="479"/>
      <c r="Y922" s="479"/>
      <c r="Z922" s="479"/>
    </row>
    <row r="923" spans="1:26" ht="15.75" customHeight="1">
      <c r="A923" s="479"/>
      <c r="B923" s="479"/>
      <c r="C923" s="479"/>
      <c r="D923" s="479"/>
      <c r="E923" s="479"/>
      <c r="F923" s="479"/>
      <c r="G923" s="479"/>
      <c r="H923" s="479"/>
      <c r="I923" s="479"/>
      <c r="J923" s="479"/>
      <c r="K923" s="479"/>
      <c r="L923" s="479"/>
      <c r="M923" s="479"/>
      <c r="N923" s="479"/>
      <c r="O923" s="479"/>
      <c r="P923" s="479"/>
      <c r="Q923" s="479"/>
      <c r="R923" s="479"/>
      <c r="S923" s="479"/>
      <c r="T923" s="479"/>
      <c r="U923" s="479"/>
      <c r="V923" s="479"/>
      <c r="W923" s="479"/>
      <c r="X923" s="479"/>
      <c r="Y923" s="479"/>
      <c r="Z923" s="479"/>
    </row>
    <row r="924" spans="1:26" ht="15.75" customHeight="1">
      <c r="A924" s="479"/>
      <c r="B924" s="479"/>
      <c r="C924" s="479"/>
      <c r="D924" s="479"/>
      <c r="E924" s="479"/>
      <c r="F924" s="479"/>
      <c r="G924" s="479"/>
      <c r="H924" s="479"/>
      <c r="I924" s="479"/>
      <c r="J924" s="479"/>
      <c r="K924" s="479"/>
      <c r="L924" s="479"/>
      <c r="M924" s="479"/>
      <c r="N924" s="479"/>
      <c r="O924" s="479"/>
      <c r="P924" s="479"/>
      <c r="Q924" s="479"/>
      <c r="R924" s="479"/>
      <c r="S924" s="479"/>
      <c r="T924" s="479"/>
      <c r="U924" s="479"/>
      <c r="V924" s="479"/>
      <c r="W924" s="479"/>
      <c r="X924" s="479"/>
      <c r="Y924" s="479"/>
      <c r="Z924" s="479"/>
    </row>
    <row r="925" spans="1:26" ht="15.75" customHeight="1">
      <c r="A925" s="479"/>
      <c r="B925" s="479"/>
      <c r="C925" s="479"/>
      <c r="D925" s="479"/>
      <c r="E925" s="479"/>
      <c r="F925" s="479"/>
      <c r="G925" s="479"/>
      <c r="H925" s="479"/>
      <c r="I925" s="479"/>
      <c r="J925" s="479"/>
      <c r="K925" s="479"/>
      <c r="L925" s="479"/>
      <c r="M925" s="479"/>
      <c r="N925" s="479"/>
      <c r="O925" s="479"/>
      <c r="P925" s="479"/>
      <c r="Q925" s="479"/>
      <c r="R925" s="479"/>
      <c r="S925" s="479"/>
      <c r="T925" s="479"/>
      <c r="U925" s="479"/>
      <c r="V925" s="479"/>
      <c r="W925" s="479"/>
      <c r="X925" s="479"/>
      <c r="Y925" s="479"/>
      <c r="Z925" s="479"/>
    </row>
    <row r="926" spans="1:26" ht="15.75" customHeight="1">
      <c r="A926" s="479"/>
      <c r="B926" s="479"/>
      <c r="C926" s="479"/>
      <c r="D926" s="479"/>
      <c r="E926" s="479"/>
      <c r="F926" s="479"/>
      <c r="G926" s="479"/>
      <c r="H926" s="479"/>
      <c r="I926" s="479"/>
      <c r="J926" s="479"/>
      <c r="K926" s="479"/>
      <c r="L926" s="479"/>
      <c r="M926" s="479"/>
      <c r="N926" s="479"/>
      <c r="O926" s="479"/>
      <c r="P926" s="479"/>
      <c r="Q926" s="479"/>
      <c r="R926" s="479"/>
      <c r="S926" s="479"/>
      <c r="T926" s="479"/>
      <c r="U926" s="479"/>
      <c r="V926" s="479"/>
      <c r="W926" s="479"/>
      <c r="X926" s="479"/>
      <c r="Y926" s="479"/>
      <c r="Z926" s="479"/>
    </row>
    <row r="927" spans="1:26" ht="15.75" customHeight="1">
      <c r="A927" s="479"/>
      <c r="B927" s="479"/>
      <c r="C927" s="479"/>
      <c r="D927" s="479"/>
      <c r="E927" s="479"/>
      <c r="F927" s="479"/>
      <c r="G927" s="479"/>
      <c r="H927" s="479"/>
      <c r="I927" s="479"/>
      <c r="J927" s="479"/>
      <c r="K927" s="479"/>
      <c r="L927" s="479"/>
      <c r="M927" s="479"/>
      <c r="N927" s="479"/>
      <c r="O927" s="479"/>
      <c r="P927" s="479"/>
      <c r="Q927" s="479"/>
      <c r="R927" s="479"/>
      <c r="S927" s="479"/>
      <c r="T927" s="479"/>
      <c r="U927" s="479"/>
      <c r="V927" s="479"/>
      <c r="W927" s="479"/>
      <c r="X927" s="479"/>
      <c r="Y927" s="479"/>
      <c r="Z927" s="479"/>
    </row>
    <row r="928" spans="1:26" ht="15.75" customHeight="1">
      <c r="A928" s="479"/>
      <c r="B928" s="479"/>
      <c r="C928" s="479"/>
      <c r="D928" s="479"/>
      <c r="E928" s="479"/>
      <c r="F928" s="479"/>
      <c r="G928" s="479"/>
      <c r="H928" s="479"/>
      <c r="I928" s="479"/>
      <c r="J928" s="479"/>
      <c r="K928" s="479"/>
      <c r="L928" s="479"/>
      <c r="M928" s="479"/>
      <c r="N928" s="479"/>
      <c r="O928" s="479"/>
      <c r="P928" s="479"/>
      <c r="Q928" s="479"/>
      <c r="R928" s="479"/>
      <c r="S928" s="479"/>
      <c r="T928" s="479"/>
      <c r="U928" s="479"/>
      <c r="V928" s="479"/>
      <c r="W928" s="479"/>
      <c r="X928" s="479"/>
      <c r="Y928" s="479"/>
      <c r="Z928" s="479"/>
    </row>
    <row r="929" spans="1:26" ht="15.75" customHeight="1">
      <c r="A929" s="479"/>
      <c r="B929" s="479"/>
      <c r="C929" s="479"/>
      <c r="D929" s="479"/>
      <c r="E929" s="479"/>
      <c r="F929" s="479"/>
      <c r="G929" s="479"/>
      <c r="H929" s="479"/>
      <c r="I929" s="479"/>
      <c r="J929" s="479"/>
      <c r="K929" s="479"/>
      <c r="L929" s="479"/>
      <c r="M929" s="479"/>
      <c r="N929" s="479"/>
      <c r="O929" s="479"/>
      <c r="P929" s="479"/>
      <c r="Q929" s="479"/>
      <c r="R929" s="479"/>
      <c r="S929" s="479"/>
      <c r="T929" s="479"/>
      <c r="U929" s="479"/>
      <c r="V929" s="479"/>
      <c r="W929" s="479"/>
      <c r="X929" s="479"/>
      <c r="Y929" s="479"/>
      <c r="Z929" s="479"/>
    </row>
    <row r="930" spans="1:26" ht="15.75" customHeight="1">
      <c r="A930" s="479"/>
      <c r="B930" s="479"/>
      <c r="C930" s="479"/>
      <c r="D930" s="479"/>
      <c r="E930" s="479"/>
      <c r="F930" s="479"/>
      <c r="G930" s="479"/>
      <c r="H930" s="479"/>
      <c r="I930" s="479"/>
      <c r="J930" s="479"/>
      <c r="K930" s="479"/>
      <c r="L930" s="479"/>
      <c r="M930" s="479"/>
      <c r="N930" s="479"/>
      <c r="O930" s="479"/>
      <c r="P930" s="479"/>
      <c r="Q930" s="479"/>
      <c r="R930" s="479"/>
      <c r="S930" s="479"/>
      <c r="T930" s="479"/>
      <c r="U930" s="479"/>
      <c r="V930" s="479"/>
      <c r="W930" s="479"/>
      <c r="X930" s="479"/>
      <c r="Y930" s="479"/>
      <c r="Z930" s="479"/>
    </row>
    <row r="931" spans="1:26" ht="15.75" customHeight="1">
      <c r="A931" s="479"/>
      <c r="B931" s="479"/>
      <c r="C931" s="479"/>
      <c r="D931" s="479"/>
      <c r="E931" s="479"/>
      <c r="F931" s="479"/>
      <c r="G931" s="479"/>
      <c r="H931" s="479"/>
      <c r="I931" s="479"/>
      <c r="J931" s="479"/>
      <c r="K931" s="479"/>
      <c r="L931" s="479"/>
      <c r="M931" s="479"/>
      <c r="N931" s="479"/>
      <c r="O931" s="479"/>
      <c r="P931" s="479"/>
      <c r="Q931" s="479"/>
      <c r="R931" s="479"/>
      <c r="S931" s="479"/>
      <c r="T931" s="479"/>
      <c r="U931" s="479"/>
      <c r="V931" s="479"/>
      <c r="W931" s="479"/>
      <c r="X931" s="479"/>
      <c r="Y931" s="479"/>
      <c r="Z931" s="479"/>
    </row>
    <row r="932" spans="1:26" ht="15.75" customHeight="1">
      <c r="A932" s="479"/>
      <c r="B932" s="479"/>
      <c r="C932" s="479"/>
      <c r="D932" s="479"/>
      <c r="E932" s="479"/>
      <c r="F932" s="479"/>
      <c r="G932" s="479"/>
      <c r="H932" s="479"/>
      <c r="I932" s="479"/>
      <c r="J932" s="479"/>
      <c r="K932" s="479"/>
      <c r="L932" s="479"/>
      <c r="M932" s="479"/>
      <c r="N932" s="479"/>
      <c r="O932" s="479"/>
      <c r="P932" s="479"/>
      <c r="Q932" s="479"/>
      <c r="R932" s="479"/>
      <c r="S932" s="479"/>
      <c r="T932" s="479"/>
      <c r="U932" s="479"/>
      <c r="V932" s="479"/>
      <c r="W932" s="479"/>
      <c r="X932" s="479"/>
      <c r="Y932" s="479"/>
      <c r="Z932" s="479"/>
    </row>
    <row r="933" spans="1:26" ht="15.75" customHeight="1">
      <c r="A933" s="479"/>
      <c r="B933" s="479"/>
      <c r="C933" s="479"/>
      <c r="D933" s="479"/>
      <c r="E933" s="479"/>
      <c r="F933" s="479"/>
      <c r="G933" s="479"/>
      <c r="H933" s="479"/>
      <c r="I933" s="479"/>
      <c r="J933" s="479"/>
      <c r="K933" s="479"/>
      <c r="L933" s="479"/>
      <c r="M933" s="479"/>
      <c r="N933" s="479"/>
      <c r="O933" s="479"/>
      <c r="P933" s="479"/>
      <c r="Q933" s="479"/>
      <c r="R933" s="479"/>
      <c r="S933" s="479"/>
      <c r="T933" s="479"/>
      <c r="U933" s="479"/>
      <c r="V933" s="479"/>
      <c r="W933" s="479"/>
      <c r="X933" s="479"/>
      <c r="Y933" s="479"/>
      <c r="Z933" s="479"/>
    </row>
    <row r="934" spans="1:26" ht="15.75" customHeight="1">
      <c r="A934" s="479"/>
      <c r="B934" s="479"/>
      <c r="C934" s="479"/>
      <c r="D934" s="479"/>
      <c r="E934" s="479"/>
      <c r="F934" s="479"/>
      <c r="G934" s="479"/>
      <c r="H934" s="479"/>
      <c r="I934" s="479"/>
      <c r="J934" s="479"/>
      <c r="K934" s="479"/>
      <c r="L934" s="479"/>
      <c r="M934" s="479"/>
      <c r="N934" s="479"/>
      <c r="O934" s="479"/>
      <c r="P934" s="479"/>
      <c r="Q934" s="479"/>
      <c r="R934" s="479"/>
      <c r="S934" s="479"/>
      <c r="T934" s="479"/>
      <c r="U934" s="479"/>
      <c r="V934" s="479"/>
      <c r="W934" s="479"/>
      <c r="X934" s="479"/>
      <c r="Y934" s="479"/>
      <c r="Z934" s="479"/>
    </row>
    <row r="935" spans="1:26" ht="15.75" customHeight="1">
      <c r="A935" s="479"/>
      <c r="B935" s="479"/>
      <c r="C935" s="479"/>
      <c r="D935" s="479"/>
      <c r="E935" s="479"/>
      <c r="F935" s="479"/>
      <c r="G935" s="479"/>
      <c r="H935" s="479"/>
      <c r="I935" s="479"/>
      <c r="J935" s="479"/>
      <c r="K935" s="479"/>
      <c r="L935" s="479"/>
      <c r="M935" s="479"/>
      <c r="N935" s="479"/>
      <c r="O935" s="479"/>
      <c r="P935" s="479"/>
      <c r="Q935" s="479"/>
      <c r="R935" s="479"/>
      <c r="S935" s="479"/>
      <c r="T935" s="479"/>
      <c r="U935" s="479"/>
      <c r="V935" s="479"/>
      <c r="W935" s="479"/>
      <c r="X935" s="479"/>
      <c r="Y935" s="479"/>
      <c r="Z935" s="479"/>
    </row>
    <row r="936" spans="1:26" ht="15.75" customHeight="1">
      <c r="A936" s="479"/>
      <c r="B936" s="479"/>
      <c r="C936" s="479"/>
      <c r="D936" s="479"/>
      <c r="E936" s="479"/>
      <c r="F936" s="479"/>
      <c r="G936" s="479"/>
      <c r="H936" s="479"/>
      <c r="I936" s="479"/>
      <c r="J936" s="479"/>
      <c r="K936" s="479"/>
      <c r="L936" s="479"/>
      <c r="M936" s="479"/>
      <c r="N936" s="479"/>
      <c r="O936" s="479"/>
      <c r="P936" s="479"/>
      <c r="Q936" s="479"/>
      <c r="R936" s="479"/>
      <c r="S936" s="479"/>
      <c r="T936" s="479"/>
      <c r="U936" s="479"/>
      <c r="V936" s="479"/>
      <c r="W936" s="479"/>
      <c r="X936" s="479"/>
      <c r="Y936" s="479"/>
      <c r="Z936" s="479"/>
    </row>
    <row r="937" spans="1:26" ht="15.75" customHeight="1">
      <c r="A937" s="479"/>
      <c r="B937" s="479"/>
      <c r="C937" s="479"/>
      <c r="D937" s="479"/>
      <c r="E937" s="479"/>
      <c r="F937" s="479"/>
      <c r="G937" s="479"/>
      <c r="H937" s="479"/>
      <c r="I937" s="479"/>
      <c r="J937" s="479"/>
      <c r="K937" s="479"/>
      <c r="L937" s="479"/>
      <c r="M937" s="479"/>
      <c r="N937" s="479"/>
      <c r="O937" s="479"/>
      <c r="P937" s="479"/>
      <c r="Q937" s="479"/>
      <c r="R937" s="479"/>
      <c r="S937" s="479"/>
      <c r="T937" s="479"/>
      <c r="U937" s="479"/>
      <c r="V937" s="479"/>
      <c r="W937" s="479"/>
      <c r="X937" s="479"/>
      <c r="Y937" s="479"/>
      <c r="Z937" s="479"/>
    </row>
    <row r="938" spans="1:26" ht="15.75" customHeight="1">
      <c r="A938" s="479"/>
      <c r="B938" s="479"/>
      <c r="C938" s="479"/>
      <c r="D938" s="479"/>
      <c r="E938" s="479"/>
      <c r="F938" s="479"/>
      <c r="G938" s="479"/>
      <c r="H938" s="479"/>
      <c r="I938" s="479"/>
      <c r="J938" s="479"/>
      <c r="K938" s="479"/>
      <c r="L938" s="479"/>
      <c r="M938" s="479"/>
      <c r="N938" s="479"/>
      <c r="O938" s="479"/>
      <c r="P938" s="479"/>
      <c r="Q938" s="479"/>
      <c r="R938" s="479"/>
      <c r="S938" s="479"/>
      <c r="T938" s="479"/>
      <c r="U938" s="479"/>
      <c r="V938" s="479"/>
      <c r="W938" s="479"/>
      <c r="X938" s="479"/>
      <c r="Y938" s="479"/>
      <c r="Z938" s="479"/>
    </row>
    <row r="939" spans="1:26" ht="15.75" customHeight="1">
      <c r="A939" s="479"/>
      <c r="B939" s="479"/>
      <c r="C939" s="479"/>
      <c r="D939" s="479"/>
      <c r="E939" s="479"/>
      <c r="F939" s="479"/>
      <c r="G939" s="479"/>
      <c r="H939" s="479"/>
      <c r="I939" s="479"/>
      <c r="J939" s="479"/>
      <c r="K939" s="479"/>
      <c r="L939" s="479"/>
      <c r="M939" s="479"/>
      <c r="N939" s="479"/>
      <c r="O939" s="479"/>
      <c r="P939" s="479"/>
      <c r="Q939" s="479"/>
      <c r="R939" s="479"/>
      <c r="S939" s="479"/>
      <c r="T939" s="479"/>
      <c r="U939" s="479"/>
      <c r="V939" s="479"/>
      <c r="W939" s="479"/>
      <c r="X939" s="479"/>
      <c r="Y939" s="479"/>
      <c r="Z939" s="479"/>
    </row>
    <row r="940" spans="1:26" ht="15.75" customHeight="1">
      <c r="A940" s="479"/>
      <c r="B940" s="479"/>
      <c r="C940" s="479"/>
      <c r="D940" s="479"/>
      <c r="E940" s="479"/>
      <c r="F940" s="479"/>
      <c r="G940" s="479"/>
      <c r="H940" s="479"/>
      <c r="I940" s="479"/>
      <c r="J940" s="479"/>
      <c r="K940" s="479"/>
      <c r="L940" s="479"/>
      <c r="M940" s="479"/>
      <c r="N940" s="479"/>
      <c r="O940" s="479"/>
      <c r="P940" s="479"/>
      <c r="Q940" s="479"/>
      <c r="R940" s="479"/>
      <c r="S940" s="479"/>
      <c r="T940" s="479"/>
      <c r="U940" s="479"/>
      <c r="V940" s="479"/>
      <c r="W940" s="479"/>
      <c r="X940" s="479"/>
      <c r="Y940" s="479"/>
      <c r="Z940" s="479"/>
    </row>
    <row r="941" spans="1:26" ht="15.75" customHeight="1">
      <c r="A941" s="479"/>
      <c r="B941" s="479"/>
      <c r="C941" s="479"/>
      <c r="D941" s="479"/>
      <c r="E941" s="479"/>
      <c r="F941" s="479"/>
      <c r="G941" s="479"/>
      <c r="H941" s="479"/>
      <c r="I941" s="479"/>
      <c r="J941" s="479"/>
      <c r="K941" s="479"/>
      <c r="L941" s="479"/>
      <c r="M941" s="479"/>
      <c r="N941" s="479"/>
      <c r="O941" s="479"/>
      <c r="P941" s="479"/>
      <c r="Q941" s="479"/>
      <c r="R941" s="479"/>
      <c r="S941" s="479"/>
      <c r="T941" s="479"/>
      <c r="U941" s="479"/>
      <c r="V941" s="479"/>
      <c r="W941" s="479"/>
      <c r="X941" s="479"/>
      <c r="Y941" s="479"/>
      <c r="Z941" s="479"/>
    </row>
    <row r="942" spans="1:26" ht="15.75" customHeight="1">
      <c r="A942" s="479"/>
      <c r="B942" s="479"/>
      <c r="C942" s="479"/>
      <c r="D942" s="479"/>
      <c r="E942" s="479"/>
      <c r="F942" s="479"/>
      <c r="G942" s="479"/>
      <c r="H942" s="479"/>
      <c r="I942" s="479"/>
      <c r="J942" s="479"/>
      <c r="K942" s="479"/>
      <c r="L942" s="479"/>
      <c r="M942" s="479"/>
      <c r="N942" s="479"/>
      <c r="O942" s="479"/>
      <c r="P942" s="479"/>
      <c r="Q942" s="479"/>
      <c r="R942" s="479"/>
      <c r="S942" s="479"/>
      <c r="T942" s="479"/>
      <c r="U942" s="479"/>
      <c r="V942" s="479"/>
      <c r="W942" s="479"/>
      <c r="X942" s="479"/>
      <c r="Y942" s="479"/>
      <c r="Z942" s="479"/>
    </row>
    <row r="943" spans="1:26" ht="15.75" customHeight="1">
      <c r="A943" s="479"/>
      <c r="B943" s="479"/>
      <c r="C943" s="479"/>
      <c r="D943" s="479"/>
      <c r="E943" s="479"/>
      <c r="F943" s="479"/>
      <c r="G943" s="479"/>
      <c r="H943" s="479"/>
      <c r="I943" s="479"/>
      <c r="J943" s="479"/>
      <c r="K943" s="479"/>
      <c r="L943" s="479"/>
      <c r="M943" s="479"/>
      <c r="N943" s="479"/>
      <c r="O943" s="479"/>
      <c r="P943" s="479"/>
      <c r="Q943" s="479"/>
      <c r="R943" s="479"/>
      <c r="S943" s="479"/>
      <c r="T943" s="479"/>
      <c r="U943" s="479"/>
      <c r="V943" s="479"/>
      <c r="W943" s="479"/>
      <c r="X943" s="479"/>
      <c r="Y943" s="479"/>
      <c r="Z943" s="479"/>
    </row>
    <row r="944" spans="1:26" ht="15.75" customHeight="1">
      <c r="A944" s="479"/>
      <c r="B944" s="479"/>
      <c r="C944" s="479"/>
      <c r="D944" s="479"/>
      <c r="E944" s="479"/>
      <c r="F944" s="479"/>
      <c r="G944" s="479"/>
      <c r="H944" s="479"/>
      <c r="I944" s="479"/>
      <c r="J944" s="479"/>
      <c r="K944" s="479"/>
      <c r="L944" s="479"/>
      <c r="M944" s="479"/>
      <c r="N944" s="479"/>
      <c r="O944" s="479"/>
      <c r="P944" s="479"/>
      <c r="Q944" s="479"/>
      <c r="R944" s="479"/>
      <c r="S944" s="479"/>
      <c r="T944" s="479"/>
      <c r="U944" s="479"/>
      <c r="V944" s="479"/>
      <c r="W944" s="479"/>
      <c r="X944" s="479"/>
      <c r="Y944" s="479"/>
      <c r="Z944" s="479"/>
    </row>
    <row r="945" spans="1:26" ht="15.75" customHeight="1">
      <c r="A945" s="479"/>
      <c r="B945" s="479"/>
      <c r="C945" s="479"/>
      <c r="D945" s="479"/>
      <c r="E945" s="479"/>
      <c r="F945" s="479"/>
      <c r="G945" s="479"/>
      <c r="H945" s="479"/>
      <c r="I945" s="479"/>
      <c r="J945" s="479"/>
      <c r="K945" s="479"/>
      <c r="L945" s="479"/>
      <c r="M945" s="479"/>
      <c r="N945" s="479"/>
      <c r="O945" s="479"/>
      <c r="P945" s="479"/>
      <c r="Q945" s="479"/>
      <c r="R945" s="479"/>
      <c r="S945" s="479"/>
      <c r="T945" s="479"/>
      <c r="U945" s="479"/>
      <c r="V945" s="479"/>
      <c r="W945" s="479"/>
      <c r="X945" s="479"/>
      <c r="Y945" s="479"/>
      <c r="Z945" s="479"/>
    </row>
    <row r="946" spans="1:26" ht="15.75" customHeight="1">
      <c r="A946" s="479"/>
      <c r="B946" s="479"/>
      <c r="C946" s="479"/>
      <c r="D946" s="479"/>
      <c r="E946" s="479"/>
      <c r="F946" s="479"/>
      <c r="G946" s="479"/>
      <c r="H946" s="479"/>
      <c r="I946" s="479"/>
      <c r="J946" s="479"/>
      <c r="K946" s="479"/>
      <c r="L946" s="479"/>
      <c r="M946" s="479"/>
      <c r="N946" s="479"/>
      <c r="O946" s="479"/>
      <c r="P946" s="479"/>
      <c r="Q946" s="479"/>
      <c r="R946" s="479"/>
      <c r="S946" s="479"/>
      <c r="T946" s="479"/>
      <c r="U946" s="479"/>
      <c r="V946" s="479"/>
      <c r="W946" s="479"/>
      <c r="X946" s="479"/>
      <c r="Y946" s="479"/>
      <c r="Z946" s="479"/>
    </row>
    <row r="947" spans="1:26" ht="15.75" customHeight="1">
      <c r="A947" s="479"/>
      <c r="B947" s="479"/>
      <c r="C947" s="479"/>
      <c r="D947" s="479"/>
      <c r="E947" s="479"/>
      <c r="F947" s="479"/>
      <c r="G947" s="479"/>
      <c r="H947" s="479"/>
      <c r="I947" s="479"/>
      <c r="J947" s="479"/>
      <c r="K947" s="479"/>
      <c r="L947" s="479"/>
      <c r="M947" s="479"/>
      <c r="N947" s="479"/>
      <c r="O947" s="479"/>
      <c r="P947" s="479"/>
      <c r="Q947" s="479"/>
      <c r="R947" s="479"/>
      <c r="S947" s="479"/>
      <c r="T947" s="479"/>
      <c r="U947" s="479"/>
      <c r="V947" s="479"/>
      <c r="W947" s="479"/>
      <c r="X947" s="479"/>
      <c r="Y947" s="479"/>
      <c r="Z947" s="479"/>
    </row>
    <row r="948" spans="1:26" ht="15.75" customHeight="1">
      <c r="A948" s="479"/>
      <c r="B948" s="479"/>
      <c r="C948" s="479"/>
      <c r="D948" s="479"/>
      <c r="E948" s="479"/>
      <c r="F948" s="479"/>
      <c r="G948" s="479"/>
      <c r="H948" s="479"/>
      <c r="I948" s="479"/>
      <c r="J948" s="479"/>
      <c r="K948" s="479"/>
      <c r="L948" s="479"/>
      <c r="M948" s="479"/>
      <c r="N948" s="479"/>
      <c r="O948" s="479"/>
      <c r="P948" s="479"/>
      <c r="Q948" s="479"/>
      <c r="R948" s="479"/>
      <c r="S948" s="479"/>
      <c r="T948" s="479"/>
      <c r="U948" s="479"/>
      <c r="V948" s="479"/>
      <c r="W948" s="479"/>
      <c r="X948" s="479"/>
      <c r="Y948" s="479"/>
      <c r="Z948" s="479"/>
    </row>
    <row r="949" spans="1:26" ht="15.75" customHeight="1">
      <c r="A949" s="479"/>
      <c r="B949" s="479"/>
      <c r="C949" s="479"/>
      <c r="D949" s="479"/>
      <c r="E949" s="479"/>
      <c r="F949" s="479"/>
      <c r="G949" s="479"/>
      <c r="H949" s="479"/>
      <c r="I949" s="479"/>
      <c r="J949" s="479"/>
      <c r="K949" s="479"/>
      <c r="L949" s="479"/>
      <c r="M949" s="479"/>
      <c r="N949" s="479"/>
      <c r="O949" s="479"/>
      <c r="P949" s="479"/>
      <c r="Q949" s="479"/>
      <c r="R949" s="479"/>
      <c r="S949" s="479"/>
      <c r="T949" s="479"/>
      <c r="U949" s="479"/>
      <c r="V949" s="479"/>
      <c r="W949" s="479"/>
      <c r="X949" s="479"/>
      <c r="Y949" s="479"/>
      <c r="Z949" s="479"/>
    </row>
    <row r="950" spans="1:26" ht="15.75" customHeight="1">
      <c r="A950" s="479"/>
      <c r="B950" s="479"/>
      <c r="C950" s="479"/>
      <c r="D950" s="479"/>
      <c r="E950" s="479"/>
      <c r="F950" s="479"/>
      <c r="G950" s="479"/>
      <c r="H950" s="479"/>
      <c r="I950" s="479"/>
      <c r="J950" s="479"/>
      <c r="K950" s="479"/>
      <c r="L950" s="479"/>
      <c r="M950" s="479"/>
      <c r="N950" s="479"/>
      <c r="O950" s="479"/>
      <c r="P950" s="479"/>
      <c r="Q950" s="479"/>
      <c r="R950" s="479"/>
      <c r="S950" s="479"/>
      <c r="T950" s="479"/>
      <c r="U950" s="479"/>
      <c r="V950" s="479"/>
      <c r="W950" s="479"/>
      <c r="X950" s="479"/>
      <c r="Y950" s="479"/>
      <c r="Z950" s="479"/>
    </row>
    <row r="951" spans="1:26" ht="15.75" customHeight="1">
      <c r="A951" s="479"/>
      <c r="B951" s="479"/>
      <c r="C951" s="479"/>
      <c r="D951" s="479"/>
      <c r="E951" s="479"/>
      <c r="F951" s="479"/>
      <c r="G951" s="479"/>
      <c r="H951" s="479"/>
      <c r="I951" s="479"/>
      <c r="J951" s="479"/>
      <c r="K951" s="479"/>
      <c r="L951" s="479"/>
      <c r="M951" s="479"/>
      <c r="N951" s="479"/>
      <c r="O951" s="479"/>
      <c r="P951" s="479"/>
      <c r="Q951" s="479"/>
      <c r="R951" s="479"/>
      <c r="S951" s="479"/>
      <c r="T951" s="479"/>
      <c r="U951" s="479"/>
      <c r="V951" s="479"/>
      <c r="W951" s="479"/>
      <c r="X951" s="479"/>
      <c r="Y951" s="479"/>
      <c r="Z951" s="479"/>
    </row>
    <row r="952" spans="1:26" ht="15.75" customHeight="1">
      <c r="A952" s="479"/>
      <c r="B952" s="479"/>
      <c r="C952" s="479"/>
      <c r="D952" s="479"/>
      <c r="E952" s="479"/>
      <c r="F952" s="479"/>
      <c r="G952" s="479"/>
      <c r="H952" s="479"/>
      <c r="I952" s="479"/>
      <c r="J952" s="479"/>
      <c r="K952" s="479"/>
      <c r="L952" s="479"/>
      <c r="M952" s="479"/>
      <c r="N952" s="479"/>
      <c r="O952" s="479"/>
      <c r="P952" s="479"/>
      <c r="Q952" s="479"/>
      <c r="R952" s="479"/>
      <c r="S952" s="479"/>
      <c r="T952" s="479"/>
      <c r="U952" s="479"/>
      <c r="V952" s="479"/>
      <c r="W952" s="479"/>
      <c r="X952" s="479"/>
      <c r="Y952" s="479"/>
      <c r="Z952" s="479"/>
    </row>
    <row r="953" spans="1:26" ht="15.75" customHeight="1">
      <c r="A953" s="479"/>
      <c r="B953" s="479"/>
      <c r="C953" s="479"/>
      <c r="D953" s="479"/>
      <c r="E953" s="479"/>
      <c r="F953" s="479"/>
      <c r="G953" s="479"/>
      <c r="H953" s="479"/>
      <c r="I953" s="479"/>
      <c r="J953" s="479"/>
      <c r="K953" s="479"/>
      <c r="L953" s="479"/>
      <c r="M953" s="479"/>
      <c r="N953" s="479"/>
      <c r="O953" s="479"/>
      <c r="P953" s="479"/>
      <c r="Q953" s="479"/>
      <c r="R953" s="479"/>
      <c r="S953" s="479"/>
      <c r="T953" s="479"/>
      <c r="U953" s="479"/>
      <c r="V953" s="479"/>
      <c r="W953" s="479"/>
      <c r="X953" s="479"/>
      <c r="Y953" s="479"/>
      <c r="Z953" s="479"/>
    </row>
    <row r="954" spans="1:26" ht="15.75" customHeight="1">
      <c r="A954" s="479"/>
      <c r="B954" s="479"/>
      <c r="C954" s="479"/>
      <c r="D954" s="479"/>
      <c r="E954" s="479"/>
      <c r="F954" s="479"/>
      <c r="G954" s="479"/>
      <c r="H954" s="479"/>
      <c r="I954" s="479"/>
      <c r="J954" s="479"/>
      <c r="K954" s="479"/>
      <c r="L954" s="479"/>
      <c r="M954" s="479"/>
      <c r="N954" s="479"/>
      <c r="O954" s="479"/>
      <c r="P954" s="479"/>
      <c r="Q954" s="479"/>
      <c r="R954" s="479"/>
      <c r="S954" s="479"/>
      <c r="T954" s="479"/>
      <c r="U954" s="479"/>
      <c r="V954" s="479"/>
      <c r="W954" s="479"/>
      <c r="X954" s="479"/>
      <c r="Y954" s="479"/>
      <c r="Z954" s="479"/>
    </row>
    <row r="955" spans="1:26" ht="15.75" customHeight="1">
      <c r="A955" s="479"/>
      <c r="B955" s="479"/>
      <c r="C955" s="479"/>
      <c r="D955" s="479"/>
      <c r="E955" s="479"/>
      <c r="F955" s="479"/>
      <c r="G955" s="479"/>
      <c r="H955" s="479"/>
      <c r="I955" s="479"/>
      <c r="J955" s="479"/>
      <c r="K955" s="479"/>
      <c r="L955" s="479"/>
      <c r="M955" s="479"/>
      <c r="N955" s="479"/>
      <c r="O955" s="479"/>
      <c r="P955" s="479"/>
      <c r="Q955" s="479"/>
      <c r="R955" s="479"/>
      <c r="S955" s="479"/>
      <c r="T955" s="479"/>
      <c r="U955" s="479"/>
      <c r="V955" s="479"/>
      <c r="W955" s="479"/>
      <c r="X955" s="479"/>
      <c r="Y955" s="479"/>
      <c r="Z955" s="479"/>
    </row>
    <row r="956" spans="1:26" ht="15.75" customHeight="1">
      <c r="A956" s="479"/>
      <c r="B956" s="479"/>
      <c r="C956" s="479"/>
      <c r="D956" s="479"/>
      <c r="E956" s="479"/>
      <c r="F956" s="479"/>
      <c r="G956" s="479"/>
      <c r="H956" s="479"/>
      <c r="I956" s="479"/>
      <c r="J956" s="479"/>
      <c r="K956" s="479"/>
      <c r="L956" s="479"/>
      <c r="M956" s="479"/>
      <c r="N956" s="479"/>
      <c r="O956" s="479"/>
      <c r="P956" s="479"/>
      <c r="Q956" s="479"/>
      <c r="R956" s="479"/>
      <c r="S956" s="479"/>
      <c r="T956" s="479"/>
      <c r="U956" s="479"/>
      <c r="V956" s="479"/>
      <c r="W956" s="479"/>
      <c r="X956" s="479"/>
      <c r="Y956" s="479"/>
      <c r="Z956" s="479"/>
    </row>
    <row r="957" spans="1:26" ht="15.75" customHeight="1">
      <c r="A957" s="479"/>
      <c r="B957" s="479"/>
      <c r="C957" s="479"/>
      <c r="D957" s="479"/>
      <c r="E957" s="479"/>
      <c r="F957" s="479"/>
      <c r="G957" s="479"/>
      <c r="H957" s="479"/>
      <c r="I957" s="479"/>
      <c r="J957" s="479"/>
      <c r="K957" s="479"/>
      <c r="L957" s="479"/>
      <c r="M957" s="479"/>
      <c r="N957" s="479"/>
      <c r="O957" s="479"/>
      <c r="P957" s="479"/>
      <c r="Q957" s="479"/>
      <c r="R957" s="479"/>
      <c r="S957" s="479"/>
      <c r="T957" s="479"/>
      <c r="U957" s="479"/>
      <c r="V957" s="479"/>
      <c r="W957" s="479"/>
      <c r="X957" s="479"/>
      <c r="Y957" s="479"/>
      <c r="Z957" s="479"/>
    </row>
    <row r="958" spans="1:26" ht="15.75" customHeight="1">
      <c r="A958" s="479"/>
      <c r="B958" s="479"/>
      <c r="C958" s="479"/>
      <c r="D958" s="479"/>
      <c r="E958" s="479"/>
      <c r="F958" s="479"/>
      <c r="G958" s="479"/>
      <c r="H958" s="479"/>
      <c r="I958" s="479"/>
      <c r="J958" s="479"/>
      <c r="K958" s="479"/>
      <c r="L958" s="479"/>
      <c r="M958" s="479"/>
      <c r="N958" s="479"/>
      <c r="O958" s="479"/>
      <c r="P958" s="479"/>
      <c r="Q958" s="479"/>
      <c r="R958" s="479"/>
      <c r="S958" s="479"/>
      <c r="T958" s="479"/>
      <c r="U958" s="479"/>
      <c r="V958" s="479"/>
      <c r="W958" s="479"/>
      <c r="X958" s="479"/>
      <c r="Y958" s="479"/>
      <c r="Z958" s="479"/>
    </row>
    <row r="959" spans="1:26" ht="15.75" customHeight="1">
      <c r="A959" s="479"/>
      <c r="B959" s="479"/>
      <c r="C959" s="479"/>
      <c r="D959" s="479"/>
      <c r="E959" s="479"/>
      <c r="F959" s="479"/>
      <c r="G959" s="479"/>
      <c r="H959" s="479"/>
      <c r="I959" s="479"/>
      <c r="J959" s="479"/>
      <c r="K959" s="479"/>
      <c r="L959" s="479"/>
      <c r="M959" s="479"/>
      <c r="N959" s="479"/>
      <c r="O959" s="479"/>
      <c r="P959" s="479"/>
      <c r="Q959" s="479"/>
      <c r="R959" s="479"/>
      <c r="S959" s="479"/>
      <c r="T959" s="479"/>
      <c r="U959" s="479"/>
      <c r="V959" s="479"/>
      <c r="W959" s="479"/>
      <c r="X959" s="479"/>
      <c r="Y959" s="479"/>
      <c r="Z959" s="479"/>
    </row>
    <row r="960" spans="1:26" ht="15.75" customHeight="1">
      <c r="A960" s="479"/>
      <c r="B960" s="479"/>
      <c r="C960" s="479"/>
      <c r="D960" s="479"/>
      <c r="E960" s="479"/>
      <c r="F960" s="479"/>
      <c r="G960" s="479"/>
      <c r="H960" s="479"/>
      <c r="I960" s="479"/>
      <c r="J960" s="479"/>
      <c r="K960" s="479"/>
      <c r="L960" s="479"/>
      <c r="M960" s="479"/>
      <c r="N960" s="479"/>
      <c r="O960" s="479"/>
      <c r="P960" s="479"/>
      <c r="Q960" s="479"/>
      <c r="R960" s="479"/>
      <c r="S960" s="479"/>
      <c r="T960" s="479"/>
      <c r="U960" s="479"/>
      <c r="V960" s="479"/>
      <c r="W960" s="479"/>
      <c r="X960" s="479"/>
      <c r="Y960" s="479"/>
      <c r="Z960" s="479"/>
    </row>
    <row r="961" spans="1:26" ht="15.75" customHeight="1">
      <c r="A961" s="479"/>
      <c r="B961" s="479"/>
      <c r="C961" s="479"/>
      <c r="D961" s="479"/>
      <c r="E961" s="479"/>
      <c r="F961" s="479"/>
      <c r="G961" s="479"/>
      <c r="H961" s="479"/>
      <c r="I961" s="479"/>
      <c r="J961" s="479"/>
      <c r="K961" s="479"/>
      <c r="L961" s="479"/>
      <c r="M961" s="479"/>
      <c r="N961" s="479"/>
      <c r="O961" s="479"/>
      <c r="P961" s="479"/>
      <c r="Q961" s="479"/>
      <c r="R961" s="479"/>
      <c r="S961" s="479"/>
      <c r="T961" s="479"/>
      <c r="U961" s="479"/>
      <c r="V961" s="479"/>
      <c r="W961" s="479"/>
      <c r="X961" s="479"/>
      <c r="Y961" s="479"/>
      <c r="Z961" s="479"/>
    </row>
    <row r="962" spans="1:26" ht="15.75" customHeight="1">
      <c r="A962" s="479"/>
      <c r="B962" s="479"/>
      <c r="C962" s="479"/>
      <c r="D962" s="479"/>
      <c r="E962" s="479"/>
      <c r="F962" s="479"/>
      <c r="G962" s="479"/>
      <c r="H962" s="479"/>
      <c r="I962" s="479"/>
      <c r="J962" s="479"/>
      <c r="K962" s="479"/>
      <c r="L962" s="479"/>
      <c r="M962" s="479"/>
      <c r="N962" s="479"/>
      <c r="O962" s="479"/>
      <c r="P962" s="479"/>
      <c r="Q962" s="479"/>
      <c r="R962" s="479"/>
      <c r="S962" s="479"/>
      <c r="T962" s="479"/>
      <c r="U962" s="479"/>
      <c r="V962" s="479"/>
      <c r="W962" s="479"/>
      <c r="X962" s="479"/>
      <c r="Y962" s="479"/>
      <c r="Z962" s="479"/>
    </row>
    <row r="963" spans="1:26" ht="15.75" customHeight="1">
      <c r="A963" s="479"/>
      <c r="B963" s="479"/>
      <c r="C963" s="479"/>
      <c r="D963" s="479"/>
      <c r="E963" s="479"/>
      <c r="F963" s="479"/>
      <c r="G963" s="479"/>
      <c r="H963" s="479"/>
      <c r="I963" s="479"/>
      <c r="J963" s="479"/>
      <c r="K963" s="479"/>
      <c r="L963" s="479"/>
      <c r="M963" s="479"/>
      <c r="N963" s="479"/>
      <c r="O963" s="479"/>
      <c r="P963" s="479"/>
      <c r="Q963" s="479"/>
      <c r="R963" s="479"/>
      <c r="S963" s="479"/>
      <c r="T963" s="479"/>
      <c r="U963" s="479"/>
      <c r="V963" s="479"/>
      <c r="W963" s="479"/>
      <c r="X963" s="479"/>
      <c r="Y963" s="479"/>
      <c r="Z963" s="479"/>
    </row>
    <row r="964" spans="1:26" ht="15.75" customHeight="1">
      <c r="A964" s="479"/>
      <c r="B964" s="479"/>
      <c r="C964" s="479"/>
      <c r="D964" s="479"/>
      <c r="E964" s="479"/>
      <c r="F964" s="479"/>
      <c r="G964" s="479"/>
      <c r="H964" s="479"/>
      <c r="I964" s="479"/>
      <c r="J964" s="479"/>
      <c r="K964" s="479"/>
      <c r="L964" s="479"/>
      <c r="M964" s="479"/>
      <c r="N964" s="479"/>
      <c r="O964" s="479"/>
      <c r="P964" s="479"/>
      <c r="Q964" s="479"/>
      <c r="R964" s="479"/>
      <c r="S964" s="479"/>
      <c r="T964" s="479"/>
      <c r="U964" s="479"/>
      <c r="V964" s="479"/>
      <c r="W964" s="479"/>
      <c r="X964" s="479"/>
      <c r="Y964" s="479"/>
      <c r="Z964" s="479"/>
    </row>
    <row r="965" spans="1:26" ht="15.75" customHeight="1">
      <c r="A965" s="479"/>
      <c r="B965" s="479"/>
      <c r="C965" s="479"/>
      <c r="D965" s="479"/>
      <c r="E965" s="479"/>
      <c r="F965" s="479"/>
      <c r="G965" s="479"/>
      <c r="H965" s="479"/>
      <c r="I965" s="479"/>
      <c r="J965" s="479"/>
      <c r="K965" s="479"/>
      <c r="L965" s="479"/>
      <c r="M965" s="479"/>
      <c r="N965" s="479"/>
      <c r="O965" s="479"/>
      <c r="P965" s="479"/>
      <c r="Q965" s="479"/>
      <c r="R965" s="479"/>
      <c r="S965" s="479"/>
      <c r="T965" s="479"/>
      <c r="U965" s="479"/>
      <c r="V965" s="479"/>
      <c r="W965" s="479"/>
      <c r="X965" s="479"/>
      <c r="Y965" s="479"/>
      <c r="Z965" s="479"/>
    </row>
    <row r="966" spans="1:26" ht="15.75" customHeight="1">
      <c r="A966" s="479"/>
      <c r="B966" s="479"/>
      <c r="C966" s="479"/>
      <c r="D966" s="479"/>
      <c r="E966" s="479"/>
      <c r="F966" s="479"/>
      <c r="G966" s="479"/>
      <c r="H966" s="479"/>
      <c r="I966" s="479"/>
      <c r="J966" s="479"/>
      <c r="K966" s="479"/>
      <c r="L966" s="479"/>
      <c r="M966" s="479"/>
      <c r="N966" s="479"/>
      <c r="O966" s="479"/>
      <c r="P966" s="479"/>
      <c r="Q966" s="479"/>
      <c r="R966" s="479"/>
      <c r="S966" s="479"/>
      <c r="T966" s="479"/>
      <c r="U966" s="479"/>
      <c r="V966" s="479"/>
      <c r="W966" s="479"/>
      <c r="X966" s="479"/>
      <c r="Y966" s="479"/>
      <c r="Z966" s="479"/>
    </row>
    <row r="967" spans="1:26" ht="15.75" customHeight="1">
      <c r="A967" s="479"/>
      <c r="B967" s="479"/>
      <c r="C967" s="479"/>
      <c r="D967" s="479"/>
      <c r="E967" s="479"/>
      <c r="F967" s="479"/>
      <c r="G967" s="479"/>
      <c r="H967" s="479"/>
      <c r="I967" s="479"/>
      <c r="J967" s="479"/>
      <c r="K967" s="479"/>
      <c r="L967" s="479"/>
      <c r="M967" s="479"/>
      <c r="N967" s="479"/>
      <c r="O967" s="479"/>
      <c r="P967" s="479"/>
      <c r="Q967" s="479"/>
      <c r="R967" s="479"/>
      <c r="S967" s="479"/>
      <c r="T967" s="479"/>
      <c r="U967" s="479"/>
      <c r="V967" s="479"/>
      <c r="W967" s="479"/>
      <c r="X967" s="479"/>
      <c r="Y967" s="479"/>
      <c r="Z967" s="479"/>
    </row>
    <row r="968" spans="1:26" ht="15.75" customHeight="1">
      <c r="A968" s="479"/>
      <c r="B968" s="479"/>
      <c r="C968" s="479"/>
      <c r="D968" s="479"/>
      <c r="E968" s="479"/>
      <c r="F968" s="479"/>
      <c r="G968" s="479"/>
      <c r="H968" s="479"/>
      <c r="I968" s="479"/>
      <c r="J968" s="479"/>
      <c r="K968" s="479"/>
      <c r="L968" s="479"/>
      <c r="M968" s="479"/>
      <c r="N968" s="479"/>
      <c r="O968" s="479"/>
      <c r="P968" s="479"/>
      <c r="Q968" s="479"/>
      <c r="R968" s="479"/>
      <c r="S968" s="479"/>
      <c r="T968" s="479"/>
      <c r="U968" s="479"/>
      <c r="V968" s="479"/>
      <c r="W968" s="479"/>
      <c r="X968" s="479"/>
      <c r="Y968" s="479"/>
      <c r="Z968" s="479"/>
    </row>
    <row r="969" spans="1:26" ht="15.75" customHeight="1">
      <c r="A969" s="479"/>
      <c r="B969" s="479"/>
      <c r="C969" s="479"/>
      <c r="D969" s="479"/>
      <c r="E969" s="479"/>
      <c r="F969" s="479"/>
      <c r="G969" s="479"/>
      <c r="H969" s="479"/>
      <c r="I969" s="479"/>
      <c r="J969" s="479"/>
      <c r="K969" s="479"/>
      <c r="L969" s="479"/>
      <c r="M969" s="479"/>
      <c r="N969" s="479"/>
      <c r="O969" s="479"/>
      <c r="P969" s="479"/>
      <c r="Q969" s="479"/>
      <c r="R969" s="479"/>
      <c r="S969" s="479"/>
      <c r="T969" s="479"/>
      <c r="U969" s="479"/>
      <c r="V969" s="479"/>
      <c r="W969" s="479"/>
      <c r="X969" s="479"/>
      <c r="Y969" s="479"/>
      <c r="Z969" s="479"/>
    </row>
    <row r="970" spans="1:26" ht="15.75" customHeight="1">
      <c r="A970" s="479"/>
      <c r="B970" s="479"/>
      <c r="C970" s="479"/>
      <c r="D970" s="479"/>
      <c r="E970" s="479"/>
      <c r="F970" s="479"/>
      <c r="G970" s="479"/>
      <c r="H970" s="479"/>
      <c r="I970" s="479"/>
      <c r="J970" s="479"/>
      <c r="K970" s="479"/>
      <c r="L970" s="479"/>
      <c r="M970" s="479"/>
      <c r="N970" s="479"/>
      <c r="O970" s="479"/>
      <c r="P970" s="479"/>
      <c r="Q970" s="479"/>
      <c r="R970" s="479"/>
      <c r="S970" s="479"/>
      <c r="T970" s="479"/>
      <c r="U970" s="479"/>
      <c r="V970" s="479"/>
      <c r="W970" s="479"/>
      <c r="X970" s="479"/>
      <c r="Y970" s="479"/>
      <c r="Z970" s="479"/>
    </row>
    <row r="971" spans="1:26" ht="15.75" customHeight="1">
      <c r="A971" s="479"/>
      <c r="B971" s="479"/>
      <c r="C971" s="479"/>
      <c r="D971" s="479"/>
      <c r="E971" s="479"/>
      <c r="F971" s="479"/>
      <c r="G971" s="479"/>
      <c r="H971" s="479"/>
      <c r="I971" s="479"/>
      <c r="J971" s="479"/>
      <c r="K971" s="479"/>
      <c r="L971" s="479"/>
      <c r="M971" s="479"/>
      <c r="N971" s="479"/>
      <c r="O971" s="479"/>
      <c r="P971" s="479"/>
      <c r="Q971" s="479"/>
      <c r="R971" s="479"/>
      <c r="S971" s="479"/>
      <c r="T971" s="479"/>
      <c r="U971" s="479"/>
      <c r="V971" s="479"/>
      <c r="W971" s="479"/>
      <c r="X971" s="479"/>
      <c r="Y971" s="479"/>
      <c r="Z971" s="479"/>
    </row>
    <row r="972" spans="1:26" ht="15.75" customHeight="1">
      <c r="A972" s="479"/>
      <c r="B972" s="479"/>
      <c r="C972" s="479"/>
      <c r="D972" s="479"/>
      <c r="E972" s="479"/>
      <c r="F972" s="479"/>
      <c r="G972" s="479"/>
      <c r="H972" s="479"/>
      <c r="I972" s="479"/>
      <c r="J972" s="479"/>
      <c r="K972" s="479"/>
      <c r="L972" s="479"/>
      <c r="M972" s="479"/>
      <c r="N972" s="479"/>
      <c r="O972" s="479"/>
      <c r="P972" s="479"/>
      <c r="Q972" s="479"/>
      <c r="R972" s="479"/>
      <c r="S972" s="479"/>
      <c r="T972" s="479"/>
      <c r="U972" s="479"/>
      <c r="V972" s="479"/>
      <c r="W972" s="479"/>
      <c r="X972" s="479"/>
      <c r="Y972" s="479"/>
      <c r="Z972" s="479"/>
    </row>
    <row r="973" spans="1:26" ht="15.75" customHeight="1">
      <c r="A973" s="479"/>
      <c r="B973" s="479"/>
      <c r="C973" s="479"/>
      <c r="D973" s="479"/>
      <c r="E973" s="479"/>
      <c r="F973" s="479"/>
      <c r="G973" s="479"/>
      <c r="H973" s="479"/>
      <c r="I973" s="479"/>
      <c r="J973" s="479"/>
      <c r="K973" s="479"/>
      <c r="L973" s="479"/>
      <c r="M973" s="479"/>
      <c r="N973" s="479"/>
      <c r="O973" s="479"/>
      <c r="P973" s="479"/>
      <c r="Q973" s="479"/>
      <c r="R973" s="479"/>
      <c r="S973" s="479"/>
      <c r="T973" s="479"/>
      <c r="U973" s="479"/>
      <c r="V973" s="479"/>
      <c r="W973" s="479"/>
      <c r="X973" s="479"/>
      <c r="Y973" s="479"/>
      <c r="Z973" s="479"/>
    </row>
    <row r="974" spans="1:26" ht="15.75" customHeight="1">
      <c r="A974" s="479"/>
      <c r="B974" s="479"/>
      <c r="C974" s="479"/>
      <c r="D974" s="479"/>
      <c r="E974" s="479"/>
      <c r="F974" s="479"/>
      <c r="G974" s="479"/>
      <c r="H974" s="479"/>
      <c r="I974" s="479"/>
      <c r="J974" s="479"/>
      <c r="K974" s="479"/>
      <c r="L974" s="479"/>
      <c r="M974" s="479"/>
      <c r="N974" s="479"/>
      <c r="O974" s="479"/>
      <c r="P974" s="479"/>
      <c r="Q974" s="479"/>
      <c r="R974" s="479"/>
      <c r="S974" s="479"/>
      <c r="T974" s="479"/>
      <c r="U974" s="479"/>
      <c r="V974" s="479"/>
      <c r="W974" s="479"/>
      <c r="X974" s="479"/>
      <c r="Y974" s="479"/>
      <c r="Z974" s="479"/>
    </row>
    <row r="975" spans="1:26" ht="15.75" customHeight="1">
      <c r="A975" s="479"/>
      <c r="B975" s="479"/>
      <c r="C975" s="479"/>
      <c r="D975" s="479"/>
      <c r="E975" s="479"/>
      <c r="F975" s="479"/>
      <c r="G975" s="479"/>
      <c r="H975" s="479"/>
      <c r="I975" s="479"/>
      <c r="J975" s="479"/>
      <c r="K975" s="479"/>
      <c r="L975" s="479"/>
      <c r="M975" s="479"/>
      <c r="N975" s="479"/>
      <c r="O975" s="479"/>
      <c r="P975" s="479"/>
      <c r="Q975" s="479"/>
      <c r="R975" s="479"/>
      <c r="S975" s="479"/>
      <c r="T975" s="479"/>
      <c r="U975" s="479"/>
      <c r="V975" s="479"/>
      <c r="W975" s="479"/>
      <c r="X975" s="479"/>
      <c r="Y975" s="479"/>
      <c r="Z975" s="479"/>
    </row>
    <row r="976" spans="1:26" ht="15.75" customHeight="1">
      <c r="A976" s="479"/>
      <c r="B976" s="479"/>
      <c r="C976" s="479"/>
      <c r="D976" s="479"/>
      <c r="E976" s="479"/>
      <c r="F976" s="479"/>
      <c r="G976" s="479"/>
      <c r="H976" s="479"/>
      <c r="I976" s="479"/>
      <c r="J976" s="479"/>
      <c r="K976" s="479"/>
      <c r="L976" s="479"/>
      <c r="M976" s="479"/>
      <c r="N976" s="479"/>
      <c r="O976" s="479"/>
      <c r="P976" s="479"/>
      <c r="Q976" s="479"/>
      <c r="R976" s="479"/>
      <c r="S976" s="479"/>
      <c r="T976" s="479"/>
      <c r="U976" s="479"/>
      <c r="V976" s="479"/>
      <c r="W976" s="479"/>
      <c r="X976" s="479"/>
      <c r="Y976" s="479"/>
      <c r="Z976" s="479"/>
    </row>
    <row r="977" spans="1:26" ht="15.75" customHeight="1">
      <c r="A977" s="479"/>
      <c r="B977" s="479"/>
      <c r="C977" s="479"/>
      <c r="D977" s="479"/>
      <c r="E977" s="479"/>
      <c r="F977" s="479"/>
      <c r="G977" s="479"/>
      <c r="H977" s="479"/>
      <c r="I977" s="479"/>
      <c r="J977" s="479"/>
      <c r="K977" s="479"/>
      <c r="L977" s="479"/>
      <c r="M977" s="479"/>
      <c r="N977" s="479"/>
      <c r="O977" s="479"/>
      <c r="P977" s="479"/>
      <c r="Q977" s="479"/>
      <c r="R977" s="479"/>
      <c r="S977" s="479"/>
      <c r="T977" s="479"/>
      <c r="U977" s="479"/>
      <c r="V977" s="479"/>
      <c r="W977" s="479"/>
      <c r="X977" s="479"/>
      <c r="Y977" s="479"/>
      <c r="Z977" s="479"/>
    </row>
    <row r="978" spans="1:26" ht="15.75" customHeight="1">
      <c r="A978" s="479"/>
      <c r="B978" s="479"/>
      <c r="C978" s="479"/>
      <c r="D978" s="479"/>
      <c r="E978" s="479"/>
      <c r="F978" s="479"/>
      <c r="G978" s="479"/>
      <c r="H978" s="479"/>
      <c r="I978" s="479"/>
      <c r="J978" s="479"/>
      <c r="K978" s="479"/>
      <c r="L978" s="479"/>
      <c r="M978" s="479"/>
      <c r="N978" s="479"/>
      <c r="O978" s="479"/>
      <c r="P978" s="479"/>
      <c r="Q978" s="479"/>
      <c r="R978" s="479"/>
      <c r="S978" s="479"/>
      <c r="T978" s="479"/>
      <c r="U978" s="479"/>
      <c r="V978" s="479"/>
      <c r="W978" s="479"/>
      <c r="X978" s="479"/>
      <c r="Y978" s="479"/>
      <c r="Z978" s="479"/>
    </row>
    <row r="979" spans="1:26" ht="15.75" customHeight="1">
      <c r="A979" s="479"/>
      <c r="B979" s="479"/>
      <c r="C979" s="479"/>
      <c r="D979" s="479"/>
      <c r="E979" s="479"/>
      <c r="F979" s="479"/>
      <c r="G979" s="479"/>
      <c r="H979" s="479"/>
      <c r="I979" s="479"/>
      <c r="J979" s="479"/>
      <c r="K979" s="479"/>
      <c r="L979" s="479"/>
      <c r="M979" s="479"/>
      <c r="N979" s="479"/>
      <c r="O979" s="479"/>
      <c r="P979" s="479"/>
      <c r="Q979" s="479"/>
      <c r="R979" s="479"/>
      <c r="S979" s="479"/>
      <c r="T979" s="479"/>
      <c r="U979" s="479"/>
      <c r="V979" s="479"/>
      <c r="W979" s="479"/>
      <c r="X979" s="479"/>
      <c r="Y979" s="479"/>
      <c r="Z979" s="479"/>
    </row>
    <row r="980" spans="1:26" ht="15.75" customHeight="1">
      <c r="A980" s="479"/>
      <c r="B980" s="479"/>
      <c r="C980" s="479"/>
      <c r="D980" s="479"/>
      <c r="E980" s="479"/>
      <c r="F980" s="479"/>
      <c r="G980" s="479"/>
      <c r="H980" s="479"/>
      <c r="I980" s="479"/>
      <c r="J980" s="479"/>
      <c r="K980" s="479"/>
      <c r="L980" s="479"/>
      <c r="M980" s="479"/>
      <c r="N980" s="479"/>
      <c r="O980" s="479"/>
      <c r="P980" s="479"/>
      <c r="Q980" s="479"/>
      <c r="R980" s="479"/>
      <c r="S980" s="479"/>
      <c r="T980" s="479"/>
      <c r="U980" s="479"/>
      <c r="V980" s="479"/>
      <c r="W980" s="479"/>
      <c r="X980" s="479"/>
      <c r="Y980" s="479"/>
      <c r="Z980" s="479"/>
    </row>
    <row r="981" spans="1:26" ht="15.75" customHeight="1">
      <c r="A981" s="479"/>
      <c r="B981" s="479"/>
      <c r="C981" s="479"/>
      <c r="D981" s="479"/>
      <c r="E981" s="479"/>
      <c r="F981" s="479"/>
      <c r="G981" s="479"/>
      <c r="H981" s="479"/>
      <c r="I981" s="479"/>
      <c r="J981" s="479"/>
      <c r="K981" s="479"/>
      <c r="L981" s="479"/>
      <c r="M981" s="479"/>
      <c r="N981" s="479"/>
      <c r="O981" s="479"/>
      <c r="P981" s="479"/>
      <c r="Q981" s="479"/>
      <c r="R981" s="479"/>
      <c r="S981" s="479"/>
      <c r="T981" s="479"/>
      <c r="U981" s="479"/>
      <c r="V981" s="479"/>
      <c r="W981" s="479"/>
      <c r="X981" s="479"/>
      <c r="Y981" s="479"/>
      <c r="Z981" s="479"/>
    </row>
    <row r="982" spans="1:26" ht="15.75" customHeight="1">
      <c r="A982" s="479"/>
      <c r="B982" s="479"/>
      <c r="C982" s="479"/>
      <c r="D982" s="479"/>
      <c r="E982" s="479"/>
      <c r="F982" s="479"/>
      <c r="G982" s="479"/>
      <c r="H982" s="479"/>
      <c r="I982" s="479"/>
      <c r="J982" s="479"/>
      <c r="K982" s="479"/>
      <c r="L982" s="479"/>
      <c r="M982" s="479"/>
      <c r="N982" s="479"/>
      <c r="O982" s="479"/>
      <c r="P982" s="479"/>
      <c r="Q982" s="479"/>
      <c r="R982" s="479"/>
      <c r="S982" s="479"/>
      <c r="T982" s="479"/>
      <c r="U982" s="479"/>
      <c r="V982" s="479"/>
      <c r="W982" s="479"/>
      <c r="X982" s="479"/>
      <c r="Y982" s="479"/>
      <c r="Z982" s="479"/>
    </row>
    <row r="983" spans="1:26" ht="15.75" customHeight="1">
      <c r="A983" s="479"/>
      <c r="B983" s="479"/>
      <c r="C983" s="479"/>
      <c r="D983" s="479"/>
      <c r="E983" s="479"/>
      <c r="F983" s="479"/>
      <c r="G983" s="479"/>
      <c r="H983" s="479"/>
      <c r="I983" s="479"/>
      <c r="J983" s="479"/>
      <c r="K983" s="479"/>
      <c r="L983" s="479"/>
      <c r="M983" s="479"/>
      <c r="N983" s="479"/>
      <c r="O983" s="479"/>
      <c r="P983" s="479"/>
      <c r="Q983" s="479"/>
      <c r="R983" s="479"/>
      <c r="S983" s="479"/>
      <c r="T983" s="479"/>
      <c r="U983" s="479"/>
      <c r="V983" s="479"/>
      <c r="W983" s="479"/>
      <c r="X983" s="479"/>
      <c r="Y983" s="479"/>
      <c r="Z983" s="479"/>
    </row>
    <row r="984" spans="1:26" ht="15.75" customHeight="1">
      <c r="A984" s="479"/>
      <c r="B984" s="479"/>
      <c r="C984" s="479"/>
      <c r="D984" s="479"/>
      <c r="E984" s="479"/>
      <c r="F984" s="479"/>
      <c r="G984" s="479"/>
      <c r="H984" s="479"/>
      <c r="I984" s="479"/>
      <c r="J984" s="479"/>
      <c r="K984" s="479"/>
      <c r="L984" s="479"/>
      <c r="M984" s="479"/>
      <c r="N984" s="479"/>
      <c r="O984" s="479"/>
      <c r="P984" s="479"/>
      <c r="Q984" s="479"/>
      <c r="R984" s="479"/>
      <c r="S984" s="479"/>
      <c r="T984" s="479"/>
      <c r="U984" s="479"/>
      <c r="V984" s="479"/>
      <c r="W984" s="479"/>
      <c r="X984" s="479"/>
      <c r="Y984" s="479"/>
      <c r="Z984" s="479"/>
    </row>
    <row r="985" spans="1:26" ht="15.75" customHeight="1">
      <c r="A985" s="479"/>
      <c r="B985" s="479"/>
      <c r="C985" s="479"/>
      <c r="D985" s="479"/>
      <c r="E985" s="479"/>
      <c r="F985" s="479"/>
      <c r="G985" s="479"/>
      <c r="H985" s="479"/>
      <c r="I985" s="479"/>
      <c r="J985" s="479"/>
      <c r="K985" s="479"/>
      <c r="L985" s="479"/>
      <c r="M985" s="479"/>
      <c r="N985" s="479"/>
      <c r="O985" s="479"/>
      <c r="P985" s="479"/>
      <c r="Q985" s="479"/>
      <c r="R985" s="479"/>
      <c r="S985" s="479"/>
      <c r="T985" s="479"/>
      <c r="U985" s="479"/>
      <c r="V985" s="479"/>
      <c r="W985" s="479"/>
      <c r="X985" s="479"/>
      <c r="Y985" s="479"/>
      <c r="Z985" s="479"/>
    </row>
    <row r="986" spans="1:26" ht="15.75" customHeight="1">
      <c r="A986" s="479"/>
      <c r="B986" s="479"/>
      <c r="C986" s="479"/>
      <c r="D986" s="479"/>
      <c r="E986" s="479"/>
      <c r="F986" s="479"/>
      <c r="G986" s="479"/>
      <c r="H986" s="479"/>
      <c r="I986" s="479"/>
      <c r="J986" s="479"/>
      <c r="K986" s="479"/>
      <c r="L986" s="479"/>
      <c r="M986" s="479"/>
      <c r="N986" s="479"/>
      <c r="O986" s="479"/>
      <c r="P986" s="479"/>
      <c r="Q986" s="479"/>
      <c r="R986" s="479"/>
      <c r="S986" s="479"/>
      <c r="T986" s="479"/>
      <c r="U986" s="479"/>
      <c r="V986" s="479"/>
      <c r="W986" s="479"/>
      <c r="X986" s="479"/>
      <c r="Y986" s="479"/>
      <c r="Z986" s="479"/>
    </row>
    <row r="987" spans="1:26" ht="15.75" customHeight="1">
      <c r="A987" s="479"/>
      <c r="B987" s="479"/>
      <c r="C987" s="479"/>
      <c r="D987" s="479"/>
      <c r="E987" s="479"/>
      <c r="F987" s="479"/>
      <c r="G987" s="479"/>
      <c r="H987" s="479"/>
      <c r="I987" s="479"/>
      <c r="J987" s="479"/>
      <c r="K987" s="479"/>
      <c r="L987" s="479"/>
      <c r="M987" s="479"/>
      <c r="N987" s="479"/>
      <c r="O987" s="479"/>
      <c r="P987" s="479"/>
      <c r="Q987" s="479"/>
      <c r="R987" s="479"/>
      <c r="S987" s="479"/>
      <c r="T987" s="479"/>
      <c r="U987" s="479"/>
      <c r="V987" s="479"/>
      <c r="W987" s="479"/>
      <c r="X987" s="479"/>
      <c r="Y987" s="479"/>
      <c r="Z987" s="479"/>
    </row>
    <row r="988" spans="1:26" ht="15.75" customHeight="1">
      <c r="A988" s="479"/>
      <c r="B988" s="479"/>
      <c r="C988" s="479"/>
      <c r="D988" s="479"/>
      <c r="E988" s="479"/>
      <c r="F988" s="479"/>
      <c r="G988" s="479"/>
      <c r="H988" s="479"/>
      <c r="I988" s="479"/>
      <c r="J988" s="479"/>
      <c r="K988" s="479"/>
      <c r="L988" s="479"/>
      <c r="M988" s="479"/>
      <c r="N988" s="479"/>
      <c r="O988" s="479"/>
      <c r="P988" s="479"/>
      <c r="Q988" s="479"/>
      <c r="R988" s="479"/>
      <c r="S988" s="479"/>
      <c r="T988" s="479"/>
      <c r="U988" s="479"/>
      <c r="V988" s="479"/>
      <c r="W988" s="479"/>
      <c r="X988" s="479"/>
      <c r="Y988" s="479"/>
      <c r="Z988" s="479"/>
    </row>
    <row r="989" spans="1:26" ht="15.75" customHeight="1">
      <c r="A989" s="479"/>
      <c r="B989" s="479"/>
      <c r="C989" s="479"/>
      <c r="D989" s="479"/>
      <c r="E989" s="479"/>
      <c r="F989" s="479"/>
      <c r="G989" s="479"/>
      <c r="H989" s="479"/>
      <c r="I989" s="479"/>
      <c r="J989" s="479"/>
      <c r="K989" s="479"/>
      <c r="L989" s="479"/>
      <c r="M989" s="479"/>
      <c r="N989" s="479"/>
      <c r="O989" s="479"/>
      <c r="P989" s="479"/>
      <c r="Q989" s="479"/>
      <c r="R989" s="479"/>
      <c r="S989" s="479"/>
      <c r="T989" s="479"/>
      <c r="U989" s="479"/>
      <c r="V989" s="479"/>
      <c r="W989" s="479"/>
      <c r="X989" s="479"/>
      <c r="Y989" s="479"/>
      <c r="Z989" s="479"/>
    </row>
    <row r="990" spans="1:26" ht="15.75" customHeight="1">
      <c r="A990" s="479"/>
      <c r="B990" s="479"/>
      <c r="C990" s="479"/>
      <c r="D990" s="479"/>
      <c r="E990" s="479"/>
      <c r="F990" s="479"/>
      <c r="G990" s="479"/>
      <c r="H990" s="479"/>
      <c r="I990" s="479"/>
      <c r="J990" s="479"/>
      <c r="K990" s="479"/>
      <c r="L990" s="479"/>
      <c r="M990" s="479"/>
      <c r="N990" s="479"/>
      <c r="O990" s="479"/>
      <c r="P990" s="479"/>
      <c r="Q990" s="479"/>
      <c r="R990" s="479"/>
      <c r="S990" s="479"/>
      <c r="T990" s="479"/>
      <c r="U990" s="479"/>
      <c r="V990" s="479"/>
      <c r="W990" s="479"/>
      <c r="X990" s="479"/>
      <c r="Y990" s="479"/>
      <c r="Z990" s="479"/>
    </row>
    <row r="991" spans="1:26" ht="15.75" customHeight="1">
      <c r="A991" s="479"/>
      <c r="B991" s="479"/>
      <c r="C991" s="479"/>
      <c r="D991" s="479"/>
      <c r="E991" s="479"/>
      <c r="F991" s="479"/>
      <c r="G991" s="479"/>
      <c r="H991" s="479"/>
      <c r="I991" s="479"/>
      <c r="J991" s="479"/>
      <c r="K991" s="479"/>
      <c r="L991" s="479"/>
      <c r="M991" s="479"/>
      <c r="N991" s="479"/>
      <c r="O991" s="479"/>
      <c r="P991" s="479"/>
      <c r="Q991" s="479"/>
      <c r="R991" s="479"/>
      <c r="S991" s="479"/>
      <c r="T991" s="479"/>
      <c r="U991" s="479"/>
      <c r="V991" s="479"/>
      <c r="W991" s="479"/>
      <c r="X991" s="479"/>
      <c r="Y991" s="479"/>
      <c r="Z991" s="479"/>
    </row>
    <row r="992" spans="1:26" ht="15.75" customHeight="1">
      <c r="A992" s="479"/>
      <c r="B992" s="479"/>
      <c r="C992" s="479"/>
      <c r="D992" s="479"/>
      <c r="E992" s="479"/>
      <c r="F992" s="479"/>
      <c r="G992" s="479"/>
      <c r="H992" s="479"/>
      <c r="I992" s="479"/>
      <c r="J992" s="479"/>
      <c r="K992" s="479"/>
      <c r="L992" s="479"/>
      <c r="M992" s="479"/>
      <c r="N992" s="479"/>
      <c r="O992" s="479"/>
      <c r="P992" s="479"/>
      <c r="Q992" s="479"/>
      <c r="R992" s="479"/>
      <c r="S992" s="479"/>
      <c r="T992" s="479"/>
      <c r="U992" s="479"/>
      <c r="V992" s="479"/>
      <c r="W992" s="479"/>
      <c r="X992" s="479"/>
      <c r="Y992" s="479"/>
      <c r="Z992" s="479"/>
    </row>
    <row r="993" spans="1:26" ht="15.75" customHeight="1">
      <c r="A993" s="479"/>
      <c r="B993" s="479"/>
      <c r="C993" s="479"/>
      <c r="D993" s="479"/>
      <c r="E993" s="479"/>
      <c r="F993" s="479"/>
      <c r="G993" s="479"/>
      <c r="H993" s="479"/>
      <c r="I993" s="479"/>
      <c r="J993" s="479"/>
      <c r="K993" s="479"/>
      <c r="L993" s="479"/>
      <c r="M993" s="479"/>
      <c r="N993" s="479"/>
      <c r="O993" s="479"/>
      <c r="P993" s="479"/>
      <c r="Q993" s="479"/>
      <c r="R993" s="479"/>
      <c r="S993" s="479"/>
      <c r="T993" s="479"/>
      <c r="U993" s="479"/>
      <c r="V993" s="479"/>
      <c r="W993" s="479"/>
      <c r="X993" s="479"/>
      <c r="Y993" s="479"/>
      <c r="Z993" s="479"/>
    </row>
    <row r="994" spans="1:26" ht="15.75" customHeight="1">
      <c r="A994" s="479"/>
      <c r="B994" s="479"/>
      <c r="C994" s="479"/>
      <c r="D994" s="479"/>
      <c r="E994" s="479"/>
      <c r="F994" s="479"/>
      <c r="G994" s="479"/>
      <c r="H994" s="479"/>
      <c r="I994" s="479"/>
      <c r="J994" s="479"/>
      <c r="K994" s="479"/>
      <c r="L994" s="479"/>
      <c r="M994" s="479"/>
      <c r="N994" s="479"/>
      <c r="O994" s="479"/>
      <c r="P994" s="479"/>
      <c r="Q994" s="479"/>
      <c r="R994" s="479"/>
      <c r="S994" s="479"/>
      <c r="T994" s="479"/>
      <c r="U994" s="479"/>
      <c r="V994" s="479"/>
      <c r="W994" s="479"/>
      <c r="X994" s="479"/>
      <c r="Y994" s="479"/>
      <c r="Z994" s="479"/>
    </row>
    <row r="995" spans="1:26" ht="15.75" customHeight="1">
      <c r="A995" s="479"/>
      <c r="B995" s="479"/>
      <c r="C995" s="479"/>
      <c r="D995" s="479"/>
      <c r="E995" s="479"/>
      <c r="F995" s="479"/>
      <c r="G995" s="479"/>
      <c r="H995" s="479"/>
      <c r="I995" s="479"/>
      <c r="J995" s="479"/>
      <c r="K995" s="479"/>
      <c r="L995" s="479"/>
      <c r="M995" s="479"/>
      <c r="N995" s="479"/>
      <c r="O995" s="479"/>
      <c r="P995" s="479"/>
      <c r="Q995" s="479"/>
      <c r="R995" s="479"/>
      <c r="S995" s="479"/>
      <c r="T995" s="479"/>
      <c r="U995" s="479"/>
      <c r="V995" s="479"/>
      <c r="W995" s="479"/>
      <c r="X995" s="479"/>
      <c r="Y995" s="479"/>
      <c r="Z995" s="479"/>
    </row>
    <row r="996" spans="1:26" ht="15.75" customHeight="1">
      <c r="A996" s="479"/>
      <c r="B996" s="479"/>
      <c r="C996" s="479"/>
      <c r="D996" s="479"/>
      <c r="E996" s="479"/>
      <c r="F996" s="479"/>
      <c r="G996" s="479"/>
      <c r="H996" s="479"/>
      <c r="I996" s="479"/>
      <c r="J996" s="479"/>
      <c r="K996" s="479"/>
      <c r="L996" s="479"/>
      <c r="M996" s="479"/>
      <c r="N996" s="479"/>
      <c r="O996" s="479"/>
      <c r="P996" s="479"/>
      <c r="Q996" s="479"/>
      <c r="R996" s="479"/>
      <c r="S996" s="479"/>
      <c r="T996" s="479"/>
      <c r="U996" s="479"/>
      <c r="V996" s="479"/>
      <c r="W996" s="479"/>
      <c r="X996" s="479"/>
      <c r="Y996" s="479"/>
      <c r="Z996" s="479"/>
    </row>
    <row r="997" spans="1:26" ht="15.75" customHeight="1">
      <c r="A997" s="479"/>
      <c r="B997" s="479"/>
      <c r="C997" s="479"/>
      <c r="D997" s="479"/>
      <c r="E997" s="479"/>
      <c r="F997" s="479"/>
      <c r="G997" s="479"/>
      <c r="H997" s="479"/>
      <c r="I997" s="479"/>
      <c r="J997" s="479"/>
      <c r="K997" s="479"/>
      <c r="L997" s="479"/>
      <c r="M997" s="479"/>
      <c r="N997" s="479"/>
      <c r="O997" s="479"/>
      <c r="P997" s="479"/>
      <c r="Q997" s="479"/>
      <c r="R997" s="479"/>
      <c r="S997" s="479"/>
      <c r="T997" s="479"/>
      <c r="U997" s="479"/>
      <c r="V997" s="479"/>
      <c r="W997" s="479"/>
      <c r="X997" s="479"/>
      <c r="Y997" s="479"/>
      <c r="Z997" s="479"/>
    </row>
    <row r="998" spans="1:26" ht="15.75" customHeight="1">
      <c r="A998" s="479"/>
      <c r="B998" s="479"/>
      <c r="C998" s="479"/>
      <c r="D998" s="479"/>
      <c r="E998" s="479"/>
      <c r="F998" s="479"/>
      <c r="G998" s="479"/>
      <c r="H998" s="479"/>
      <c r="I998" s="479"/>
      <c r="J998" s="479"/>
      <c r="K998" s="479"/>
      <c r="L998" s="479"/>
      <c r="M998" s="479"/>
      <c r="N998" s="479"/>
      <c r="O998" s="479"/>
      <c r="P998" s="479"/>
      <c r="Q998" s="479"/>
      <c r="R998" s="479"/>
      <c r="S998" s="479"/>
      <c r="T998" s="479"/>
      <c r="U998" s="479"/>
      <c r="V998" s="479"/>
      <c r="W998" s="479"/>
      <c r="X998" s="479"/>
      <c r="Y998" s="479"/>
      <c r="Z998" s="479"/>
    </row>
    <row r="999" spans="1:26" ht="15.75" customHeight="1">
      <c r="A999" s="479"/>
      <c r="B999" s="479"/>
      <c r="C999" s="479"/>
      <c r="D999" s="479"/>
      <c r="E999" s="479"/>
      <c r="F999" s="479"/>
      <c r="G999" s="479"/>
      <c r="H999" s="479"/>
      <c r="I999" s="479"/>
      <c r="J999" s="479"/>
      <c r="K999" s="479"/>
      <c r="L999" s="479"/>
      <c r="M999" s="479"/>
      <c r="N999" s="479"/>
      <c r="O999" s="479"/>
      <c r="P999" s="479"/>
      <c r="Q999" s="479"/>
      <c r="R999" s="479"/>
      <c r="S999" s="479"/>
      <c r="T999" s="479"/>
      <c r="U999" s="479"/>
      <c r="V999" s="479"/>
      <c r="W999" s="479"/>
      <c r="X999" s="479"/>
      <c r="Y999" s="479"/>
      <c r="Z999" s="479"/>
    </row>
    <row r="1000" spans="1:26" ht="15.75" customHeight="1">
      <c r="A1000" s="479"/>
      <c r="B1000" s="479"/>
      <c r="C1000" s="479"/>
      <c r="D1000" s="479"/>
      <c r="E1000" s="479"/>
      <c r="F1000" s="479"/>
      <c r="G1000" s="479"/>
      <c r="H1000" s="479"/>
      <c r="I1000" s="479"/>
      <c r="J1000" s="479"/>
      <c r="K1000" s="479"/>
      <c r="L1000" s="479"/>
      <c r="M1000" s="479"/>
      <c r="N1000" s="479"/>
      <c r="O1000" s="479"/>
      <c r="P1000" s="479"/>
      <c r="Q1000" s="479"/>
      <c r="R1000" s="479"/>
      <c r="S1000" s="479"/>
      <c r="T1000" s="479"/>
      <c r="U1000" s="479"/>
      <c r="V1000" s="479"/>
      <c r="W1000" s="479"/>
      <c r="X1000" s="479"/>
      <c r="Y1000" s="479"/>
      <c r="Z1000" s="479"/>
    </row>
  </sheetData>
  <mergeCells count="19">
    <mergeCell ref="I10:I11"/>
    <mergeCell ref="A1:I1"/>
    <mergeCell ref="A4:A7"/>
    <mergeCell ref="B4:B7"/>
    <mergeCell ref="C5:C6"/>
    <mergeCell ref="I5:I6"/>
    <mergeCell ref="C8:C11"/>
    <mergeCell ref="D10:D11"/>
    <mergeCell ref="B8:B15"/>
    <mergeCell ref="C14:C15"/>
    <mergeCell ref="A8:A15"/>
    <mergeCell ref="A20:A23"/>
    <mergeCell ref="B20:B23"/>
    <mergeCell ref="C20:C23"/>
    <mergeCell ref="I16:I19"/>
    <mergeCell ref="I20:I23"/>
    <mergeCell ref="A16:A19"/>
    <mergeCell ref="B16:B19"/>
    <mergeCell ref="C16:C19"/>
  </mergeCells>
  <printOptions horizontalCentered="1"/>
  <pageMargins left="0.31496062992125984" right="0.31496062992125984" top="0.55118110236220474" bottom="0.35433070866141736" header="0" footer="0"/>
  <pageSetup paperSize="9" scale="85"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Formato POA 2022</vt:lpstr>
      <vt:lpstr>PND</vt:lpstr>
      <vt:lpstr>ARTICULACIÓN EXTERNA</vt:lpstr>
      <vt:lpstr>PEDI</vt:lpstr>
      <vt:lpstr>Estrategias DAFO</vt:lpstr>
      <vt:lpstr>ARTICULACIÓN INTERNA</vt:lpstr>
      <vt:lpstr>'Formato POA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Basilio Banchón</dc:creator>
  <cp:lastModifiedBy>Fanny Eunice Basilio Banchon</cp:lastModifiedBy>
  <cp:lastPrinted>2022-11-28T16:18:31Z</cp:lastPrinted>
  <dcterms:created xsi:type="dcterms:W3CDTF">2021-02-23T18:47:55Z</dcterms:created>
  <dcterms:modified xsi:type="dcterms:W3CDTF">2022-12-08T13:02:10Z</dcterms:modified>
</cp:coreProperties>
</file>